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style16.xml" ContentType="application/vnd.ms-office.chartstyle+xml"/>
  <Override PartName="/xl/charts/colors16.xml" ContentType="application/vnd.ms-office.chartcolorstyle+xml"/>
  <Override PartName="/xl/charts/chart24.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charts/style20.xml" ContentType="application/vnd.ms-office.chartstyle+xml"/>
  <Override PartName="/xl/charts/colors20.xml" ContentType="application/vnd.ms-office.chartcolorstyle+xml"/>
  <Override PartName="/xl/charts/chart30.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4.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style22.xml" ContentType="application/vnd.ms-office.chartstyle+xml"/>
  <Override PartName="/xl/charts/colors22.xml" ContentType="application/vnd.ms-office.chartcolorstyle+xml"/>
  <Override PartName="/xl/charts/chart3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5.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style24.xml" ContentType="application/vnd.ms-office.chartstyle+xml"/>
  <Override PartName="/xl/charts/colors24.xml" ContentType="application/vnd.ms-office.chartcolorstyle+xml"/>
  <Override PartName="/xl/charts/chart36.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6.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style26.xml" ContentType="application/vnd.ms-office.chartstyle+xml"/>
  <Override PartName="/xl/charts/colors26.xml" ContentType="application/vnd.ms-office.chartcolorstyle+xml"/>
  <Override PartName="/xl/charts/chart39.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style28.xml" ContentType="application/vnd.ms-office.chartstyle+xml"/>
  <Override PartName="/xl/charts/colors28.xml" ContentType="application/vnd.ms-office.chartcolorstyle+xml"/>
  <Override PartName="/xl/charts/chart42.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8.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style30.xml" ContentType="application/vnd.ms-office.chartstyle+xml"/>
  <Override PartName="/xl/charts/colors30.xml" ContentType="application/vnd.ms-office.chartcolorstyle+xml"/>
  <Override PartName="/xl/charts/chart45.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9.xml" ContentType="application/vnd.openxmlformats-officedocument.drawing+xml"/>
  <Override PartName="/xl/charts/chart46.xml" ContentType="application/vnd.openxmlformats-officedocument.drawingml.chart+xml"/>
  <Override PartName="/xl/charts/chart47.xml" ContentType="application/vnd.openxmlformats-officedocument.drawingml.chart+xml"/>
  <Override PartName="/xl/charts/style32.xml" ContentType="application/vnd.ms-office.chartstyle+xml"/>
  <Override PartName="/xl/charts/colors32.xml" ContentType="application/vnd.ms-office.chartcolorstyle+xml"/>
  <Override PartName="/xl/charts/chart48.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0.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style34.xml" ContentType="application/vnd.ms-office.chartstyle+xml"/>
  <Override PartName="/xl/charts/colors34.xml" ContentType="application/vnd.ms-office.chartcolorstyle+xml"/>
  <Override PartName="/xl/charts/chart51.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1.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charts/style36.xml" ContentType="application/vnd.ms-office.chartstyle+xml"/>
  <Override PartName="/xl/charts/colors36.xml" ContentType="application/vnd.ms-office.chartcolorstyle+xml"/>
  <Override PartName="/xl/charts/chart54.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2.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style38.xml" ContentType="application/vnd.ms-office.chartstyle+xml"/>
  <Override PartName="/xl/charts/colors38.xml" ContentType="application/vnd.ms-office.chartcolorstyle+xml"/>
  <Override PartName="/xl/charts/chart57.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3.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style40.xml" ContentType="application/vnd.ms-office.chartstyle+xml"/>
  <Override PartName="/xl/charts/colors40.xml" ContentType="application/vnd.ms-office.chartcolorstyle+xml"/>
  <Override PartName="/xl/charts/chart60.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style42.xml" ContentType="application/vnd.ms-office.chartstyle+xml"/>
  <Override PartName="/xl/charts/colors42.xml" ContentType="application/vnd.ms-office.chartcolorstyle+xml"/>
  <Override PartName="/xl/charts/chart6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5.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charts/style44.xml" ContentType="application/vnd.ms-office.chartstyle+xml"/>
  <Override PartName="/xl/charts/colors44.xml" ContentType="application/vnd.ms-office.chartcolorstyle+xml"/>
  <Override PartName="/xl/charts/chart6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26.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style46.xml" ContentType="application/vnd.ms-office.chartstyle+xml"/>
  <Override PartName="/xl/charts/colors46.xml" ContentType="application/vnd.ms-office.chartcolorstyle+xml"/>
  <Override PartName="/xl/charts/chart69.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27.xml" ContentType="application/vnd.openxmlformats-officedocument.drawing+xml"/>
  <Override PartName="/xl/charts/chart70.xml" ContentType="application/vnd.openxmlformats-officedocument.drawingml.chart+xml"/>
  <Override PartName="/xl/charts/chart71.xml" ContentType="application/vnd.openxmlformats-officedocument.drawingml.chart+xml"/>
  <Override PartName="/xl/charts/style48.xml" ContentType="application/vnd.ms-office.chartstyle+xml"/>
  <Override PartName="/xl/charts/colors48.xml" ContentType="application/vnd.ms-office.chartcolorstyle+xml"/>
  <Override PartName="/xl/charts/chart72.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28.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style50.xml" ContentType="application/vnd.ms-office.chartstyle+xml"/>
  <Override PartName="/xl/charts/colors50.xml" ContentType="application/vnd.ms-office.chartcolorstyle+xml"/>
  <Override PartName="/xl/charts/chart75.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29.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style52.xml" ContentType="application/vnd.ms-office.chartstyle+xml"/>
  <Override PartName="/xl/charts/colors52.xml" ContentType="application/vnd.ms-office.chartcolorstyle+xml"/>
  <Override PartName="/xl/charts/chart78.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0.xml" ContentType="application/vnd.openxmlformats-officedocument.drawing+xml"/>
  <Override PartName="/xl/charts/chart79.xml" ContentType="application/vnd.openxmlformats-officedocument.drawingml.chart+xml"/>
  <Override PartName="/xl/charts/chart80.xml" ContentType="application/vnd.openxmlformats-officedocument.drawingml.chart+xml"/>
  <Override PartName="/xl/charts/style54.xml" ContentType="application/vnd.ms-office.chartstyle+xml"/>
  <Override PartName="/xl/charts/colors54.xml" ContentType="application/vnd.ms-office.chartcolorstyle+xml"/>
  <Override PartName="/xl/charts/chart81.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31.xml" ContentType="application/vnd.openxmlformats-officedocument.drawing+xml"/>
  <Override PartName="/xl/charts/chart82.xml" ContentType="application/vnd.openxmlformats-officedocument.drawingml.chart+xml"/>
  <Override PartName="/xl/charts/chart83.xml" ContentType="application/vnd.openxmlformats-officedocument.drawingml.chart+xml"/>
  <Override PartName="/xl/charts/style56.xml" ContentType="application/vnd.ms-office.chartstyle+xml"/>
  <Override PartName="/xl/charts/colors56.xml" ContentType="application/vnd.ms-office.chartcolorstyle+xml"/>
  <Override PartName="/xl/charts/chart84.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32.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style58.xml" ContentType="application/vnd.ms-office.chartstyle+xml"/>
  <Override PartName="/xl/charts/colors58.xml" ContentType="application/vnd.ms-office.chartcolorstyle+xml"/>
  <Override PartName="/xl/charts/chart8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33.xml" ContentType="application/vnd.openxmlformats-officedocument.drawing+xml"/>
  <Override PartName="/xl/comments2.xml" ContentType="application/vnd.openxmlformats-officedocument.spreadsheetml.comments+xml"/>
  <Override PartName="/xl/charts/chart88.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34.xml" ContentType="application/vnd.openxmlformats-officedocument.drawing+xml"/>
  <Override PartName="/xl/comments3.xml" ContentType="application/vnd.openxmlformats-officedocument.spreadsheetml.comments+xml"/>
  <Override PartName="/xl/charts/chart89.xml" ContentType="application/vnd.openxmlformats-officedocument.drawingml.chart+xml"/>
  <Override PartName="/xl/charts/style61.xml" ContentType="application/vnd.ms-office.chartstyle+xml"/>
  <Override PartName="/xl/charts/colors61.xml" ContentType="application/vnd.ms-office.chartcolorstyle+xml"/>
  <Override PartName="/xl/charts/chart90.xml" ContentType="application/vnd.openxmlformats-officedocument.drawingml.chart+xml"/>
  <Override PartName="/xl/charts/style62.xml" ContentType="application/vnd.ms-office.chartstyle+xml"/>
  <Override PartName="/xl/charts/colors62.xml" ContentType="application/vnd.ms-office.chartcolorstyle+xml"/>
  <Override PartName="/xl/charts/chart91.xml" ContentType="application/vnd.openxmlformats-officedocument.drawingml.chart+xml"/>
  <Override PartName="/xl/charts/style63.xml" ContentType="application/vnd.ms-office.chartstyle+xml"/>
  <Override PartName="/xl/charts/colors63.xml" ContentType="application/vnd.ms-office.chartcolorstyle+xml"/>
  <Override PartName="/xl/charts/chart92.xml" ContentType="application/vnd.openxmlformats-officedocument.drawingml.chart+xml"/>
  <Override PartName="/xl/charts/style64.xml" ContentType="application/vnd.ms-office.chartstyle+xml"/>
  <Override PartName="/xl/charts/colors64.xml" ContentType="application/vnd.ms-office.chartcolorstyle+xml"/>
  <Override PartName="/xl/charts/chart93.xml" ContentType="application/vnd.openxmlformats-officedocument.drawingml.chart+xml"/>
  <Override PartName="/xl/charts/style65.xml" ContentType="application/vnd.ms-office.chartstyle+xml"/>
  <Override PartName="/xl/charts/colors65.xml" ContentType="application/vnd.ms-office.chartcolorstyle+xml"/>
  <Override PartName="/xl/charts/chart94.xml" ContentType="application/vnd.openxmlformats-officedocument.drawingml.chart+xml"/>
  <Override PartName="/xl/charts/style66.xml" ContentType="application/vnd.ms-office.chartstyle+xml"/>
  <Override PartName="/xl/charts/colors66.xml" ContentType="application/vnd.ms-office.chartcolorstyle+xml"/>
  <Override PartName="/xl/charts/chart95.xml" ContentType="application/vnd.openxmlformats-officedocument.drawingml.chart+xml"/>
  <Override PartName="/xl/charts/style67.xml" ContentType="application/vnd.ms-office.chartstyle+xml"/>
  <Override PartName="/xl/charts/colors67.xml" ContentType="application/vnd.ms-office.chartcolorstyle+xml"/>
  <Override PartName="/xl/charts/chart96.xml" ContentType="application/vnd.openxmlformats-officedocument.drawingml.chart+xml"/>
  <Override PartName="/xl/charts/style68.xml" ContentType="application/vnd.ms-office.chartstyle+xml"/>
  <Override PartName="/xl/charts/colors68.xml" ContentType="application/vnd.ms-office.chartcolorstyle+xml"/>
  <Override PartName="/xl/charts/chart97.xml" ContentType="application/vnd.openxmlformats-officedocument.drawingml.chart+xml"/>
  <Override PartName="/xl/charts/style69.xml" ContentType="application/vnd.ms-office.chartstyle+xml"/>
  <Override PartName="/xl/charts/colors69.xml" ContentType="application/vnd.ms-office.chartcolorstyle+xml"/>
  <Override PartName="/xl/charts/chart98.xml" ContentType="application/vnd.openxmlformats-officedocument.drawingml.chart+xml"/>
  <Override PartName="/xl/charts/style70.xml" ContentType="application/vnd.ms-office.chartstyle+xml"/>
  <Override PartName="/xl/charts/colors70.xml" ContentType="application/vnd.ms-office.chartcolorstyle+xml"/>
  <Override PartName="/xl/charts/chart99.xml" ContentType="application/vnd.openxmlformats-officedocument.drawingml.chart+xml"/>
  <Override PartName="/xl/charts/style71.xml" ContentType="application/vnd.ms-office.chartstyle+xml"/>
  <Override PartName="/xl/charts/colors71.xml" ContentType="application/vnd.ms-office.chartcolorstyle+xml"/>
  <Override PartName="/xl/charts/chart100.xml" ContentType="application/vnd.openxmlformats-officedocument.drawingml.chart+xml"/>
  <Override PartName="/xl/charts/style72.xml" ContentType="application/vnd.ms-office.chartstyle+xml"/>
  <Override PartName="/xl/charts/colors72.xml" ContentType="application/vnd.ms-office.chartcolorstyle+xml"/>
  <Override PartName="/xl/charts/chart101.xml" ContentType="application/vnd.openxmlformats-officedocument.drawingml.chart+xml"/>
  <Override PartName="/xl/charts/style73.xml" ContentType="application/vnd.ms-office.chartstyle+xml"/>
  <Override PartName="/xl/charts/colors73.xml" ContentType="application/vnd.ms-office.chartcolorstyle+xml"/>
  <Override PartName="/xl/charts/chart102.xml" ContentType="application/vnd.openxmlformats-officedocument.drawingml.chart+xml"/>
  <Override PartName="/xl/charts/style74.xml" ContentType="application/vnd.ms-office.chartstyle+xml"/>
  <Override PartName="/xl/charts/colors74.xml" ContentType="application/vnd.ms-office.chartcolorstyle+xml"/>
  <Override PartName="/xl/charts/chart103.xml" ContentType="application/vnd.openxmlformats-officedocument.drawingml.chart+xml"/>
  <Override PartName="/xl/charts/style75.xml" ContentType="application/vnd.ms-office.chartstyle+xml"/>
  <Override PartName="/xl/charts/colors75.xml" ContentType="application/vnd.ms-office.chartcolorstyle+xml"/>
  <Override PartName="/xl/charts/chart104.xml" ContentType="application/vnd.openxmlformats-officedocument.drawingml.chart+xml"/>
  <Override PartName="/xl/charts/style76.xml" ContentType="application/vnd.ms-office.chartstyle+xml"/>
  <Override PartName="/xl/charts/colors76.xml" ContentType="application/vnd.ms-office.chartcolorstyle+xml"/>
  <Override PartName="/xl/charts/chart105.xml" ContentType="application/vnd.openxmlformats-officedocument.drawingml.chart+xml"/>
  <Override PartName="/xl/charts/style77.xml" ContentType="application/vnd.ms-office.chartstyle+xml"/>
  <Override PartName="/xl/charts/colors77.xml" ContentType="application/vnd.ms-office.chartcolorstyle+xml"/>
  <Override PartName="/xl/charts/chart106.xml" ContentType="application/vnd.openxmlformats-officedocument.drawingml.chart+xml"/>
  <Override PartName="/xl/charts/style78.xml" ContentType="application/vnd.ms-office.chartstyle+xml"/>
  <Override PartName="/xl/charts/colors78.xml" ContentType="application/vnd.ms-office.chartcolorstyle+xml"/>
  <Override PartName="/xl/charts/chart107.xml" ContentType="application/vnd.openxmlformats-officedocument.drawingml.chart+xml"/>
  <Override PartName="/xl/charts/style79.xml" ContentType="application/vnd.ms-office.chartstyle+xml"/>
  <Override PartName="/xl/charts/colors79.xml" ContentType="application/vnd.ms-office.chartcolorstyle+xml"/>
  <Override PartName="/xl/charts/chart108.xml" ContentType="application/vnd.openxmlformats-officedocument.drawingml.chart+xml"/>
  <Override PartName="/xl/charts/style80.xml" ContentType="application/vnd.ms-office.chartstyle+xml"/>
  <Override PartName="/xl/charts/colors80.xml" ContentType="application/vnd.ms-office.chartcolorstyle+xml"/>
  <Override PartName="/xl/charts/chart109.xml" ContentType="application/vnd.openxmlformats-officedocument.drawingml.chart+xml"/>
  <Override PartName="/xl/charts/style81.xml" ContentType="application/vnd.ms-office.chartstyle+xml"/>
  <Override PartName="/xl/charts/colors81.xml" ContentType="application/vnd.ms-office.chartcolorstyle+xml"/>
  <Override PartName="/xl/charts/chart110.xml" ContentType="application/vnd.openxmlformats-officedocument.drawingml.chart+xml"/>
  <Override PartName="/xl/charts/style82.xml" ContentType="application/vnd.ms-office.chartstyle+xml"/>
  <Override PartName="/xl/charts/colors82.xml" ContentType="application/vnd.ms-office.chartcolorstyle+xml"/>
  <Override PartName="/xl/charts/chart111.xml" ContentType="application/vnd.openxmlformats-officedocument.drawingml.chart+xml"/>
  <Override PartName="/xl/charts/style83.xml" ContentType="application/vnd.ms-office.chartstyle+xml"/>
  <Override PartName="/xl/charts/colors83.xml" ContentType="application/vnd.ms-office.chartcolorstyle+xml"/>
  <Override PartName="/xl/charts/chart112.xml" ContentType="application/vnd.openxmlformats-officedocument.drawingml.chart+xml"/>
  <Override PartName="/xl/charts/style84.xml" ContentType="application/vnd.ms-office.chartstyle+xml"/>
  <Override PartName="/xl/charts/colors84.xml" ContentType="application/vnd.ms-office.chartcolorstyle+xml"/>
  <Override PartName="/xl/charts/chart113.xml" ContentType="application/vnd.openxmlformats-officedocument.drawingml.chart+xml"/>
  <Override PartName="/xl/charts/style85.xml" ContentType="application/vnd.ms-office.chartstyle+xml"/>
  <Override PartName="/xl/charts/colors85.xml" ContentType="application/vnd.ms-office.chartcolorstyle+xml"/>
  <Override PartName="/xl/drawings/drawing35.xml" ContentType="application/vnd.openxmlformats-officedocument.drawing+xml"/>
  <Override PartName="/xl/charts/chart114.xml" ContentType="application/vnd.openxmlformats-officedocument.drawingml.chart+xml"/>
  <Override PartName="/xl/charts/style86.xml" ContentType="application/vnd.ms-office.chartstyle+xml"/>
  <Override PartName="/xl/charts/colors86.xml" ContentType="application/vnd.ms-office.chartcolorstyle+xml"/>
  <Override PartName="/xl/charts/chart115.xml" ContentType="application/vnd.openxmlformats-officedocument.drawingml.chart+xml"/>
  <Override PartName="/xl/charts/style87.xml" ContentType="application/vnd.ms-office.chartstyle+xml"/>
  <Override PartName="/xl/charts/colors87.xml" ContentType="application/vnd.ms-office.chartcolorstyle+xml"/>
  <Override PartName="/xl/charts/chart116.xml" ContentType="application/vnd.openxmlformats-officedocument.drawingml.chart+xml"/>
  <Override PartName="/xl/charts/style88.xml" ContentType="application/vnd.ms-office.chartstyle+xml"/>
  <Override PartName="/xl/charts/colors88.xml" ContentType="application/vnd.ms-office.chartcolorstyle+xml"/>
  <Override PartName="/xl/charts/chart117.xml" ContentType="application/vnd.openxmlformats-officedocument.drawingml.chart+xml"/>
  <Override PartName="/xl/charts/style89.xml" ContentType="application/vnd.ms-office.chartstyle+xml"/>
  <Override PartName="/xl/charts/colors8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00000000-0000-0000-0000-000000000000}"/>
  <workbookPr codeName="ThisWorkbook"/>
  <mc:AlternateContent xmlns:mc="http://schemas.openxmlformats.org/markup-compatibility/2006">
    <mc:Choice Requires="x15">
      <x15ac:absPath xmlns:x15ac="http://schemas.microsoft.com/office/spreadsheetml/2010/11/ac" url="G:\Otros ordenadores\PC Dorada\SSPD DFBT 08052021\4. Cuentas de Cobro\CC12 2022\"/>
    </mc:Choice>
  </mc:AlternateContent>
  <xr:revisionPtr revIDLastSave="0" documentId="13_ncr:1_{EB0BA1EB-473B-4320-8D9B-59BA8678A55A}" xr6:coauthVersionLast="47" xr6:coauthVersionMax="47" xr10:uidLastSave="{00000000-0000-0000-0000-000000000000}"/>
  <bookViews>
    <workbookView xWindow="28680" yWindow="-120" windowWidth="29040" windowHeight="15840" tabRatio="840" activeTab="2" xr2:uid="{00000000-000D-0000-FFFF-FFFF00000000}"/>
  </bookViews>
  <sheets>
    <sheet name="PORTADA" sheetId="47" r:id="rId1"/>
    <sheet name="PRESENTACIÓN" sheetId="48" r:id="rId2"/>
    <sheet name="INDICE" sheetId="2" r:id="rId3"/>
    <sheet name="1. CEDENAR" sheetId="3" r:id="rId4"/>
    <sheet name="2. CELSIA COLOMBIA Valle" sheetId="13" r:id="rId5"/>
    <sheet name="3. CELSIA COLOMBIA Tolima" sheetId="12" r:id="rId6"/>
    <sheet name="4. CENS" sheetId="17" r:id="rId7"/>
    <sheet name="5. CEO" sheetId="18" r:id="rId8"/>
    <sheet name="6. CETSA" sheetId="11" r:id="rId9"/>
    <sheet name="7. CHEC" sheetId="31" r:id="rId10"/>
    <sheet name="8. ENEL COLOMBIA" sheetId="10" r:id="rId11"/>
    <sheet name="9. DISPAC" sheetId="5" r:id="rId12"/>
    <sheet name="10. EBSA" sheetId="32" r:id="rId13"/>
    <sheet name="11. EDEQ" sheetId="34" r:id="rId14"/>
    <sheet name="12. EE Putumayo" sheetId="35" r:id="rId15"/>
    <sheet name="13. EEBP" sheetId="36" r:id="rId16"/>
    <sheet name="14. EEP PEREIRA" sheetId="37" r:id="rId17"/>
    <sheet name="15. AIR-E" sheetId="6" r:id="rId18"/>
    <sheet name="16. AFINIA" sheetId="49" r:id="rId19"/>
    <sheet name="17. ELECTROCAQUETÁ" sheetId="38" r:id="rId20"/>
    <sheet name="18. ELECTROHUILA" sheetId="7" r:id="rId21"/>
    <sheet name="19. EMCALI" sheetId="16" r:id="rId22"/>
    <sheet name="20. EEP CARTAGO" sheetId="39" r:id="rId23"/>
    <sheet name="21. EMEESA" sheetId="1" r:id="rId24"/>
    <sheet name="22. EMEVASI" sheetId="40" r:id="rId25"/>
    <sheet name="23. EMSA" sheetId="8" r:id="rId26"/>
    <sheet name="24. ENELAR" sheetId="41" r:id="rId27"/>
    <sheet name="25. ENERCA" sheetId="42" r:id="rId28"/>
    <sheet name="26. ENERGUAVIARE" sheetId="15" r:id="rId29"/>
    <sheet name="27. EPM" sheetId="9" r:id="rId30"/>
    <sheet name="28. ESSA" sheetId="43" r:id="rId31"/>
    <sheet name="29. RUITOQUE" sheetId="14" r:id="rId32"/>
    <sheet name="Transmisión" sheetId="50" r:id="rId33"/>
    <sheet name="Distribución" sheetId="51" r:id="rId34"/>
    <sheet name="Evolución ADD" sheetId="52" r:id="rId35"/>
    <sheet name="Variaciones CU" sheetId="54" r:id="rId36"/>
    <sheet name="Variaciones Tarifas" sheetId="53" r:id="rId37"/>
  </sheets>
  <definedNames>
    <definedName name="_xlnm._FilterDatabase" localSheetId="2" hidden="1">INDICE!$B$13:$D$13</definedName>
    <definedName name="_xlnm.Print_Area" localSheetId="3">'1. CEDENAR'!$A$1:$V$43</definedName>
    <definedName name="_xlnm.Print_Area" localSheetId="5">'3. CELSIA COLOMBIA Tolima'!$A$1:$U$42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8" i="43" l="1"/>
  <c r="G19" i="43"/>
  <c r="U18" i="40"/>
  <c r="D20" i="31"/>
  <c r="U18" i="42"/>
  <c r="T14" i="1"/>
  <c r="U18" i="38"/>
  <c r="U18" i="36"/>
  <c r="U18" i="35"/>
  <c r="U18" i="32"/>
  <c r="U18" i="5"/>
  <c r="U18" i="18"/>
  <c r="U18" i="11"/>
  <c r="U18" i="12"/>
  <c r="T18" i="13"/>
  <c r="U17" i="14"/>
  <c r="U14" i="14"/>
  <c r="U17" i="43"/>
  <c r="S13" i="15"/>
  <c r="U17" i="42"/>
  <c r="U16" i="42"/>
  <c r="U15" i="42"/>
  <c r="U13" i="42"/>
  <c r="U12" i="42"/>
  <c r="U11" i="42"/>
  <c r="U17" i="40"/>
  <c r="U16" i="40"/>
  <c r="U17" i="39"/>
  <c r="U14" i="39"/>
  <c r="U14" i="16"/>
  <c r="U17" i="37"/>
  <c r="U17" i="36"/>
  <c r="U16" i="36"/>
  <c r="U15" i="36"/>
  <c r="U17" i="35"/>
  <c r="U15" i="35"/>
  <c r="U16" i="5"/>
  <c r="U15" i="5"/>
  <c r="U14" i="5"/>
  <c r="U16" i="12"/>
  <c r="AC34" i="54"/>
  <c r="AB34" i="54"/>
  <c r="AA34" i="54"/>
  <c r="Z34" i="54"/>
  <c r="Y34" i="54"/>
  <c r="X34" i="54"/>
  <c r="W34" i="54"/>
  <c r="V34" i="54"/>
  <c r="T34" i="53"/>
  <c r="S34" i="53"/>
  <c r="R34" i="53"/>
  <c r="Q34" i="53"/>
  <c r="P34" i="53"/>
  <c r="H19" i="13"/>
  <c r="AQ189" i="51" l="1"/>
  <c r="AP189" i="51"/>
  <c r="AO189" i="51"/>
  <c r="AN189" i="51"/>
  <c r="AQ188" i="51"/>
  <c r="AP188" i="51"/>
  <c r="AO188" i="51"/>
  <c r="AN188" i="51"/>
  <c r="AQ187" i="51"/>
  <c r="AP187" i="51"/>
  <c r="AO187" i="51"/>
  <c r="AN187" i="51"/>
  <c r="AQ186" i="51"/>
  <c r="AP186" i="51"/>
  <c r="AO186" i="51"/>
  <c r="AN186" i="51"/>
  <c r="AN185" i="51"/>
  <c r="AT184" i="51"/>
  <c r="AS184" i="51"/>
  <c r="AR184" i="51"/>
  <c r="AQ184" i="51"/>
  <c r="AP184" i="51"/>
  <c r="AO184" i="51"/>
  <c r="AN184" i="51"/>
  <c r="AT183" i="51"/>
  <c r="AS183" i="51"/>
  <c r="AR183" i="51"/>
  <c r="AQ183" i="51"/>
  <c r="AP183" i="51"/>
  <c r="AO183" i="51"/>
  <c r="AN183" i="51"/>
  <c r="AT182" i="51"/>
  <c r="AS182" i="51"/>
  <c r="AR182" i="51"/>
  <c r="AQ182" i="51"/>
  <c r="AP182" i="51"/>
  <c r="AO182" i="51"/>
  <c r="AN182" i="51"/>
  <c r="AQ181" i="51"/>
  <c r="AP181" i="51"/>
  <c r="AO181" i="51"/>
  <c r="AT180" i="51"/>
  <c r="AS180" i="51"/>
  <c r="AR180" i="51"/>
  <c r="AQ180" i="51"/>
  <c r="AP180" i="51"/>
  <c r="AO180" i="51"/>
  <c r="AN180" i="51"/>
  <c r="AT179" i="51"/>
  <c r="AS179" i="51"/>
  <c r="AR179" i="51"/>
  <c r="AQ179" i="51"/>
  <c r="AP179" i="51"/>
  <c r="AO179" i="51"/>
  <c r="AN179" i="51"/>
  <c r="AN178" i="51"/>
  <c r="AT177" i="51"/>
  <c r="AS177" i="51"/>
  <c r="AR177" i="51"/>
  <c r="AQ177" i="51"/>
  <c r="AP177" i="51"/>
  <c r="AO177" i="51"/>
  <c r="AN177" i="51"/>
  <c r="AT176" i="51"/>
  <c r="AS176" i="51"/>
  <c r="AR176" i="51"/>
  <c r="AQ176" i="51"/>
  <c r="AP176" i="51"/>
  <c r="AO176" i="51"/>
  <c r="AN176" i="51"/>
  <c r="AT175" i="51"/>
  <c r="AS175" i="51"/>
  <c r="AR175" i="51"/>
  <c r="AQ175" i="51"/>
  <c r="AP175" i="51"/>
  <c r="AO175" i="51"/>
  <c r="AN175" i="51"/>
  <c r="AT174" i="51"/>
  <c r="AS174" i="51"/>
  <c r="AR174" i="51"/>
  <c r="AQ174" i="51"/>
  <c r="AP174" i="51"/>
  <c r="AO174" i="51"/>
  <c r="AN174" i="51"/>
  <c r="AT173" i="51"/>
  <c r="AS173" i="51"/>
  <c r="AR173" i="51"/>
  <c r="AQ173" i="51"/>
  <c r="AP173" i="51"/>
  <c r="AO173" i="51"/>
  <c r="AN173" i="51"/>
  <c r="AN172" i="51"/>
  <c r="AT171" i="51"/>
  <c r="AS171" i="51"/>
  <c r="AR171" i="51"/>
  <c r="AQ171" i="51"/>
  <c r="AP171" i="51"/>
  <c r="AO171" i="51"/>
  <c r="AN171" i="51"/>
  <c r="AT170" i="51"/>
  <c r="AS170" i="51"/>
  <c r="AR170" i="51"/>
  <c r="AQ170" i="51"/>
  <c r="AP170" i="51"/>
  <c r="AO170" i="51"/>
  <c r="AN170" i="51"/>
  <c r="AT169" i="51"/>
  <c r="AS169" i="51"/>
  <c r="AR169" i="51"/>
  <c r="AQ169" i="51"/>
  <c r="AP169" i="51"/>
  <c r="AO169" i="51"/>
  <c r="AN169" i="51"/>
  <c r="AT168" i="51"/>
  <c r="AS168" i="51"/>
  <c r="AR168" i="51"/>
  <c r="AQ168" i="51"/>
  <c r="AP168" i="51"/>
  <c r="AO168" i="51"/>
  <c r="AN168" i="51"/>
  <c r="AT167" i="51"/>
  <c r="AS167" i="51"/>
  <c r="AR167" i="51"/>
  <c r="AQ167" i="51"/>
  <c r="AP167" i="51"/>
  <c r="AO167" i="51"/>
  <c r="AN167" i="51"/>
  <c r="AT166" i="51"/>
  <c r="AS166" i="51"/>
  <c r="AR166" i="51"/>
  <c r="AQ166" i="51"/>
  <c r="AP166" i="51"/>
  <c r="AO166" i="51"/>
  <c r="AN166" i="51"/>
  <c r="AT165" i="51"/>
  <c r="AS165" i="51"/>
  <c r="AR165" i="51"/>
  <c r="AQ165" i="51"/>
  <c r="AP165" i="51"/>
  <c r="AO165" i="51"/>
  <c r="AN165" i="51"/>
  <c r="AN164" i="51"/>
  <c r="AT163" i="51"/>
  <c r="AS163" i="51"/>
  <c r="AR163" i="51"/>
  <c r="AQ163" i="51"/>
  <c r="AP163" i="51"/>
  <c r="AO163" i="51"/>
  <c r="AN163" i="51"/>
  <c r="AT162" i="51"/>
  <c r="AS162" i="51"/>
  <c r="AR162" i="51"/>
  <c r="AQ162" i="51"/>
  <c r="AP162" i="51"/>
  <c r="AO162" i="51"/>
  <c r="AN162" i="51"/>
  <c r="AT161" i="51"/>
  <c r="AS161" i="51"/>
  <c r="AR161" i="51"/>
  <c r="AQ161" i="51"/>
  <c r="AP161" i="51"/>
  <c r="AO161" i="51"/>
  <c r="AN161" i="51"/>
  <c r="AT160" i="51"/>
  <c r="AS160" i="51"/>
  <c r="AR160" i="51"/>
  <c r="AQ160" i="51"/>
  <c r="AP160" i="51"/>
  <c r="AO160" i="51"/>
  <c r="AN160" i="51"/>
  <c r="AT159" i="51"/>
  <c r="AS159" i="51"/>
  <c r="AR159" i="51"/>
  <c r="AQ159" i="51"/>
  <c r="AP159" i="51"/>
  <c r="AO159" i="51"/>
  <c r="AN159" i="51"/>
  <c r="AT158" i="51"/>
  <c r="AS158" i="51"/>
  <c r="AR158" i="51"/>
  <c r="AQ158" i="51"/>
  <c r="AP158" i="51"/>
  <c r="AO158" i="51"/>
  <c r="AN158" i="51"/>
  <c r="AT157" i="51"/>
  <c r="AS157" i="51"/>
  <c r="AR157" i="51"/>
  <c r="AQ157" i="51"/>
  <c r="AP157" i="51"/>
  <c r="AO157" i="51"/>
  <c r="AN157" i="51"/>
  <c r="AQ154" i="51"/>
  <c r="AP154" i="51"/>
  <c r="AO154" i="51"/>
  <c r="AQ153" i="51"/>
  <c r="AP153" i="51"/>
  <c r="AO153" i="51"/>
  <c r="AN153" i="51"/>
  <c r="AQ152" i="51"/>
  <c r="AP152" i="51"/>
  <c r="AO152" i="51"/>
  <c r="AQ151" i="51"/>
  <c r="AP151" i="51"/>
  <c r="AO151" i="51"/>
  <c r="AT149" i="51"/>
  <c r="AS149" i="51"/>
  <c r="AR149" i="51"/>
  <c r="AQ149" i="51"/>
  <c r="AP149" i="51"/>
  <c r="AO149" i="51"/>
  <c r="AT148" i="51"/>
  <c r="AS148" i="51"/>
  <c r="AR148" i="51"/>
  <c r="AQ148" i="51"/>
  <c r="AP148" i="51"/>
  <c r="AO148" i="51"/>
  <c r="AT147" i="51"/>
  <c r="AS147" i="51"/>
  <c r="AR147" i="51"/>
  <c r="AQ147" i="51"/>
  <c r="AP147" i="51"/>
  <c r="AO147" i="51"/>
  <c r="AQ146" i="51"/>
  <c r="AP146" i="51"/>
  <c r="AO146" i="51"/>
  <c r="AT145" i="51"/>
  <c r="AS145" i="51"/>
  <c r="AR145" i="51"/>
  <c r="AQ145" i="51"/>
  <c r="AP145" i="51"/>
  <c r="AO145" i="51"/>
  <c r="AT144" i="51"/>
  <c r="AS144" i="51"/>
  <c r="AR144" i="51"/>
  <c r="AQ144" i="51"/>
  <c r="AP144" i="51"/>
  <c r="AO144" i="51"/>
  <c r="AT142" i="51"/>
  <c r="AS142" i="51"/>
  <c r="AR142" i="51"/>
  <c r="AQ142" i="51"/>
  <c r="AP142" i="51"/>
  <c r="AO142" i="51"/>
  <c r="AT141" i="51"/>
  <c r="AS141" i="51"/>
  <c r="AR141" i="51"/>
  <c r="AQ141" i="51"/>
  <c r="AP141" i="51"/>
  <c r="AO141" i="51"/>
  <c r="AT140" i="51"/>
  <c r="AS140" i="51"/>
  <c r="AR140" i="51"/>
  <c r="AQ140" i="51"/>
  <c r="AP140" i="51"/>
  <c r="AO140" i="51"/>
  <c r="AT139" i="51"/>
  <c r="AS139" i="51"/>
  <c r="AR139" i="51"/>
  <c r="AQ139" i="51"/>
  <c r="AP139" i="51"/>
  <c r="AO139" i="51"/>
  <c r="AT138" i="51"/>
  <c r="AS138" i="51"/>
  <c r="AR138" i="51"/>
  <c r="AQ138" i="51"/>
  <c r="AP138" i="51"/>
  <c r="AO138" i="51"/>
  <c r="AT136" i="51"/>
  <c r="AS136" i="51"/>
  <c r="AR136" i="51"/>
  <c r="AQ136" i="51"/>
  <c r="AP136" i="51"/>
  <c r="AO136" i="51"/>
  <c r="AT135" i="51"/>
  <c r="AS135" i="51"/>
  <c r="AR135" i="51"/>
  <c r="AQ135" i="51"/>
  <c r="AP135" i="51"/>
  <c r="AO135" i="51"/>
  <c r="AT134" i="51"/>
  <c r="AS134" i="51"/>
  <c r="AR134" i="51"/>
  <c r="AQ134" i="51"/>
  <c r="AP134" i="51"/>
  <c r="AO134" i="51"/>
  <c r="AT133" i="51"/>
  <c r="AS133" i="51"/>
  <c r="AR133" i="51"/>
  <c r="AQ133" i="51"/>
  <c r="AP133" i="51"/>
  <c r="AO133" i="51"/>
  <c r="AT132" i="51"/>
  <c r="AS132" i="51"/>
  <c r="AR132" i="51"/>
  <c r="AQ132" i="51"/>
  <c r="AP132" i="51"/>
  <c r="AO132" i="51"/>
  <c r="AT131" i="51"/>
  <c r="AS131" i="51"/>
  <c r="AR131" i="51"/>
  <c r="AQ131" i="51"/>
  <c r="AP131" i="51"/>
  <c r="AO131" i="51"/>
  <c r="AT130" i="51"/>
  <c r="AS130" i="51"/>
  <c r="AR130" i="51"/>
  <c r="AQ130" i="51"/>
  <c r="AP130" i="51"/>
  <c r="AO130" i="51"/>
  <c r="AT128" i="51"/>
  <c r="AS128" i="51"/>
  <c r="AR128" i="51"/>
  <c r="AQ128" i="51"/>
  <c r="AP128" i="51"/>
  <c r="AO128" i="51"/>
  <c r="AT127" i="51"/>
  <c r="AS127" i="51"/>
  <c r="AR127" i="51"/>
  <c r="AQ127" i="51"/>
  <c r="AP127" i="51"/>
  <c r="AO127" i="51"/>
  <c r="AT126" i="51"/>
  <c r="AS126" i="51"/>
  <c r="AR126" i="51"/>
  <c r="AQ126" i="51"/>
  <c r="AP126" i="51"/>
  <c r="AO126" i="51"/>
  <c r="AT125" i="51"/>
  <c r="AS125" i="51"/>
  <c r="AR125" i="51"/>
  <c r="AQ125" i="51"/>
  <c r="AP125" i="51"/>
  <c r="AO125" i="51"/>
  <c r="AT124" i="51"/>
  <c r="AS124" i="51"/>
  <c r="AR124" i="51"/>
  <c r="AQ124" i="51"/>
  <c r="AP124" i="51"/>
  <c r="AO124" i="51"/>
  <c r="AT123" i="51"/>
  <c r="AS123" i="51"/>
  <c r="AR123" i="51"/>
  <c r="AQ123" i="51"/>
  <c r="AP123" i="51"/>
  <c r="AO123" i="51"/>
  <c r="AT122" i="51"/>
  <c r="AS122" i="51"/>
  <c r="AR122" i="51"/>
  <c r="AQ122" i="51"/>
  <c r="AP122" i="51"/>
  <c r="AO122" i="51"/>
  <c r="AN122" i="51"/>
  <c r="P6" i="50"/>
  <c r="P8" i="50" s="1"/>
  <c r="P12" i="50" l="1"/>
  <c r="O35" i="50" s="1"/>
  <c r="P10" i="50"/>
  <c r="T19" i="14"/>
  <c r="S19" i="14"/>
  <c r="R19" i="14"/>
  <c r="Q19" i="14"/>
  <c r="K19" i="14"/>
  <c r="J19" i="14"/>
  <c r="I19" i="14"/>
  <c r="H19" i="14"/>
  <c r="G19" i="14"/>
  <c r="F19" i="14"/>
  <c r="E19" i="14"/>
  <c r="D19" i="14"/>
  <c r="T19" i="43"/>
  <c r="S19" i="43"/>
  <c r="R19" i="43"/>
  <c r="Q19" i="43"/>
  <c r="K19" i="43"/>
  <c r="J19" i="43"/>
  <c r="I19" i="43"/>
  <c r="H19" i="43"/>
  <c r="F19" i="43"/>
  <c r="E19" i="43"/>
  <c r="D19" i="43"/>
  <c r="U19" i="9"/>
  <c r="T19" i="9"/>
  <c r="S19" i="9"/>
  <c r="R19" i="9"/>
  <c r="Q19" i="9"/>
  <c r="K19" i="9"/>
  <c r="J19" i="9"/>
  <c r="I19" i="9"/>
  <c r="H19" i="9"/>
  <c r="G19" i="9"/>
  <c r="F19" i="9"/>
  <c r="E19" i="9"/>
  <c r="D19" i="9"/>
  <c r="U19" i="15"/>
  <c r="T19" i="15"/>
  <c r="S19" i="15"/>
  <c r="R19" i="15"/>
  <c r="Q19" i="15"/>
  <c r="K19" i="15"/>
  <c r="J19" i="15"/>
  <c r="I19" i="15"/>
  <c r="H19" i="15"/>
  <c r="G19" i="15"/>
  <c r="F19" i="15"/>
  <c r="E19" i="15"/>
  <c r="D19" i="15"/>
  <c r="T19" i="42"/>
  <c r="S19" i="42"/>
  <c r="R19" i="42"/>
  <c r="Q19" i="42"/>
  <c r="K19" i="42"/>
  <c r="J19" i="42"/>
  <c r="I19" i="42"/>
  <c r="H19" i="42"/>
  <c r="G19" i="42"/>
  <c r="F19" i="42"/>
  <c r="E19" i="42"/>
  <c r="D19" i="42"/>
  <c r="U19" i="41"/>
  <c r="T19" i="41"/>
  <c r="S19" i="41"/>
  <c r="R19" i="41"/>
  <c r="Q19" i="41"/>
  <c r="K19" i="41"/>
  <c r="J19" i="41"/>
  <c r="I19" i="41"/>
  <c r="H19" i="41"/>
  <c r="G19" i="41"/>
  <c r="F19" i="41"/>
  <c r="E19" i="41"/>
  <c r="D19" i="41"/>
  <c r="U19" i="8"/>
  <c r="T19" i="8"/>
  <c r="S19" i="8"/>
  <c r="R19" i="8"/>
  <c r="Q19" i="8"/>
  <c r="K19" i="8"/>
  <c r="J19" i="8"/>
  <c r="I19" i="8"/>
  <c r="H19" i="8"/>
  <c r="G19" i="8"/>
  <c r="F19" i="8"/>
  <c r="E19" i="8"/>
  <c r="D19" i="8"/>
  <c r="U19" i="40"/>
  <c r="T19" i="40"/>
  <c r="S19" i="40"/>
  <c r="R19" i="40"/>
  <c r="Q19" i="40"/>
  <c r="K19" i="40"/>
  <c r="J19" i="40"/>
  <c r="I19" i="40"/>
  <c r="H19" i="40"/>
  <c r="G19" i="40"/>
  <c r="F19" i="40"/>
  <c r="E19" i="40"/>
  <c r="D19" i="40"/>
  <c r="U19" i="1"/>
  <c r="T19" i="1"/>
  <c r="S19" i="1"/>
  <c r="R19" i="1"/>
  <c r="Q19" i="1"/>
  <c r="K19" i="1"/>
  <c r="J19" i="1"/>
  <c r="I19" i="1"/>
  <c r="H19" i="1"/>
  <c r="G19" i="1"/>
  <c r="F19" i="1"/>
  <c r="E19" i="1"/>
  <c r="D19" i="1"/>
  <c r="T19" i="39"/>
  <c r="S19" i="39"/>
  <c r="R19" i="39"/>
  <c r="Q19" i="39"/>
  <c r="K19" i="39"/>
  <c r="J19" i="39"/>
  <c r="I19" i="39"/>
  <c r="H19" i="39"/>
  <c r="G19" i="39"/>
  <c r="F19" i="39"/>
  <c r="E19" i="39"/>
  <c r="D19" i="39"/>
  <c r="U19" i="16"/>
  <c r="T19" i="16"/>
  <c r="S19" i="16"/>
  <c r="R19" i="16"/>
  <c r="Q19" i="16"/>
  <c r="K19" i="16"/>
  <c r="J19" i="16"/>
  <c r="I19" i="16"/>
  <c r="H19" i="16"/>
  <c r="G19" i="16"/>
  <c r="F19" i="16"/>
  <c r="E19" i="16"/>
  <c r="D19" i="16"/>
  <c r="U19" i="7"/>
  <c r="T19" i="7"/>
  <c r="S19" i="7"/>
  <c r="R19" i="7"/>
  <c r="Q19" i="7"/>
  <c r="K19" i="7"/>
  <c r="J19" i="7"/>
  <c r="I19" i="7"/>
  <c r="H19" i="7"/>
  <c r="G19" i="7"/>
  <c r="F19" i="7"/>
  <c r="E19" i="7"/>
  <c r="D19" i="7"/>
  <c r="U19" i="38"/>
  <c r="T19" i="38"/>
  <c r="S19" i="38"/>
  <c r="R19" i="38"/>
  <c r="Q19" i="38"/>
  <c r="K19" i="38"/>
  <c r="J19" i="38"/>
  <c r="I19" i="38"/>
  <c r="H19" i="38"/>
  <c r="G19" i="38"/>
  <c r="F19" i="38"/>
  <c r="E19" i="38"/>
  <c r="D19" i="38"/>
  <c r="U19" i="49"/>
  <c r="T19" i="49"/>
  <c r="S19" i="49"/>
  <c r="R19" i="49"/>
  <c r="Q19" i="49"/>
  <c r="K19" i="49"/>
  <c r="J19" i="49"/>
  <c r="I19" i="49"/>
  <c r="H19" i="49"/>
  <c r="G19" i="49"/>
  <c r="F19" i="49"/>
  <c r="E19" i="49"/>
  <c r="D19" i="49"/>
  <c r="U19" i="6"/>
  <c r="T19" i="6"/>
  <c r="S19" i="6"/>
  <c r="R19" i="6"/>
  <c r="Q19" i="6"/>
  <c r="K19" i="6"/>
  <c r="J19" i="6"/>
  <c r="I19" i="6"/>
  <c r="H19" i="6"/>
  <c r="G19" i="6"/>
  <c r="F19" i="6"/>
  <c r="E19" i="6"/>
  <c r="D19" i="6"/>
  <c r="T19" i="37"/>
  <c r="S19" i="37"/>
  <c r="R19" i="37"/>
  <c r="Q19" i="37"/>
  <c r="K19" i="37"/>
  <c r="J19" i="37"/>
  <c r="I19" i="37"/>
  <c r="H19" i="37"/>
  <c r="G19" i="37"/>
  <c r="F19" i="37"/>
  <c r="E19" i="37"/>
  <c r="D19" i="37"/>
  <c r="T19" i="36"/>
  <c r="S19" i="36"/>
  <c r="R19" i="36"/>
  <c r="Q19" i="36"/>
  <c r="K19" i="36"/>
  <c r="J19" i="36"/>
  <c r="I19" i="36"/>
  <c r="H19" i="36"/>
  <c r="G19" i="36"/>
  <c r="F19" i="36"/>
  <c r="E19" i="36"/>
  <c r="D19" i="36"/>
  <c r="T19" i="35"/>
  <c r="S19" i="35"/>
  <c r="R19" i="35"/>
  <c r="Q19" i="35"/>
  <c r="K19" i="35"/>
  <c r="J19" i="35"/>
  <c r="I19" i="35"/>
  <c r="H19" i="35"/>
  <c r="G19" i="35"/>
  <c r="F19" i="35"/>
  <c r="E19" i="35"/>
  <c r="D19" i="35"/>
  <c r="U19" i="34"/>
  <c r="T19" i="34"/>
  <c r="S19" i="34"/>
  <c r="R19" i="34"/>
  <c r="Q19" i="34"/>
  <c r="K19" i="34"/>
  <c r="J19" i="34"/>
  <c r="I19" i="34"/>
  <c r="H19" i="34"/>
  <c r="G19" i="34"/>
  <c r="F19" i="34"/>
  <c r="E19" i="34"/>
  <c r="D19" i="34"/>
  <c r="U19" i="32"/>
  <c r="T19" i="32"/>
  <c r="S19" i="32"/>
  <c r="R19" i="32"/>
  <c r="Q19" i="32"/>
  <c r="K19" i="32"/>
  <c r="J19" i="32"/>
  <c r="I19" i="32"/>
  <c r="H19" i="32"/>
  <c r="G19" i="32"/>
  <c r="F19" i="32"/>
  <c r="E19" i="32"/>
  <c r="D19" i="32"/>
  <c r="T19" i="5"/>
  <c r="S19" i="5"/>
  <c r="R19" i="5"/>
  <c r="Q19" i="5"/>
  <c r="K19" i="5"/>
  <c r="J19" i="5"/>
  <c r="I19" i="5"/>
  <c r="H19" i="5"/>
  <c r="G19" i="5"/>
  <c r="F19" i="5"/>
  <c r="E19" i="5"/>
  <c r="D19" i="5"/>
  <c r="U19" i="10"/>
  <c r="T19" i="10"/>
  <c r="S19" i="10"/>
  <c r="R19" i="10"/>
  <c r="Q19" i="10"/>
  <c r="K19" i="10"/>
  <c r="J19" i="10"/>
  <c r="I19" i="10"/>
  <c r="H19" i="10"/>
  <c r="G19" i="10"/>
  <c r="F19" i="10"/>
  <c r="E19" i="10"/>
  <c r="D19" i="10"/>
  <c r="U20" i="31"/>
  <c r="T20" i="31"/>
  <c r="S20" i="31"/>
  <c r="R20" i="31"/>
  <c r="Q20" i="31"/>
  <c r="K20" i="31"/>
  <c r="J20" i="31"/>
  <c r="I20" i="31"/>
  <c r="H20" i="31"/>
  <c r="G20" i="31"/>
  <c r="F20" i="31"/>
  <c r="E20" i="31"/>
  <c r="U19" i="11"/>
  <c r="T19" i="11"/>
  <c r="S19" i="11"/>
  <c r="R19" i="11"/>
  <c r="Q19" i="11"/>
  <c r="K19" i="11"/>
  <c r="J19" i="11"/>
  <c r="I19" i="11"/>
  <c r="H19" i="11"/>
  <c r="G19" i="11"/>
  <c r="F19" i="11"/>
  <c r="E19" i="11"/>
  <c r="D19" i="11"/>
  <c r="U19" i="18"/>
  <c r="T19" i="18"/>
  <c r="S19" i="18"/>
  <c r="R19" i="18"/>
  <c r="Q19" i="18"/>
  <c r="K19" i="18"/>
  <c r="J19" i="18"/>
  <c r="I19" i="18"/>
  <c r="H19" i="18"/>
  <c r="G19" i="18"/>
  <c r="F19" i="18"/>
  <c r="E19" i="18"/>
  <c r="D19" i="18"/>
  <c r="U19" i="17"/>
  <c r="T19" i="17"/>
  <c r="S19" i="17"/>
  <c r="R19" i="17"/>
  <c r="Q19" i="17"/>
  <c r="K19" i="17"/>
  <c r="J19" i="17"/>
  <c r="I19" i="17"/>
  <c r="H19" i="17"/>
  <c r="G19" i="17"/>
  <c r="F19" i="17"/>
  <c r="E19" i="17"/>
  <c r="D19" i="17"/>
  <c r="U19" i="12"/>
  <c r="T19" i="12"/>
  <c r="S19" i="12"/>
  <c r="R19" i="12"/>
  <c r="Q19" i="12"/>
  <c r="K19" i="12"/>
  <c r="J19" i="12"/>
  <c r="I19" i="12"/>
  <c r="H19" i="12"/>
  <c r="G19" i="12"/>
  <c r="F19" i="12"/>
  <c r="E19" i="12"/>
  <c r="D19" i="12"/>
  <c r="T19" i="13"/>
  <c r="S19" i="13"/>
  <c r="R19" i="13"/>
  <c r="Q19" i="13"/>
  <c r="P19" i="13"/>
  <c r="U19" i="13"/>
  <c r="K19" i="13"/>
  <c r="J19" i="13"/>
  <c r="I19" i="13"/>
  <c r="G19" i="13"/>
  <c r="F19" i="13"/>
  <c r="E19" i="13"/>
  <c r="D19" i="13"/>
  <c r="U19" i="3"/>
  <c r="T19" i="3"/>
  <c r="S19" i="3"/>
  <c r="R19" i="3"/>
  <c r="Q19" i="3"/>
  <c r="K19" i="3"/>
  <c r="J19" i="3"/>
  <c r="I19" i="3"/>
  <c r="H19" i="3"/>
  <c r="G19" i="3"/>
  <c r="F19" i="3"/>
  <c r="E19" i="3"/>
  <c r="D19" i="3"/>
  <c r="U19" i="14"/>
  <c r="U19" i="43"/>
  <c r="U19" i="42"/>
  <c r="U19" i="39"/>
  <c r="U19" i="37"/>
  <c r="U19" i="36"/>
  <c r="U19" i="35"/>
  <c r="U19" i="5"/>
  <c r="M34" i="53"/>
  <c r="L34" i="53"/>
  <c r="K34" i="53"/>
  <c r="J34" i="53"/>
  <c r="I34" i="53"/>
  <c r="S34" i="54"/>
  <c r="R34" i="54"/>
  <c r="Q34" i="54"/>
  <c r="P34" i="54"/>
  <c r="O34" i="54"/>
  <c r="N34" i="54"/>
  <c r="M34" i="54"/>
  <c r="L34" i="54"/>
  <c r="I34" i="54"/>
  <c r="H34" i="54"/>
  <c r="G34" i="54"/>
  <c r="F34" i="54"/>
  <c r="E34" i="54"/>
  <c r="D34" i="54"/>
  <c r="C34" i="54"/>
  <c r="B34" i="54"/>
  <c r="F34" i="53"/>
  <c r="E34" i="53"/>
  <c r="D34" i="53"/>
  <c r="C34" i="53"/>
  <c r="B34" i="53"/>
  <c r="E14" i="52" l="1"/>
  <c r="E11" i="52"/>
  <c r="E8" i="52"/>
  <c r="E5" i="52"/>
  <c r="D14" i="52"/>
  <c r="D11" i="52"/>
  <c r="D8" i="52"/>
  <c r="D5" i="52"/>
  <c r="D13" i="52"/>
  <c r="D10" i="52"/>
  <c r="D7" i="52"/>
  <c r="D4" i="52"/>
  <c r="C13" i="52"/>
  <c r="C10" i="52"/>
  <c r="C7" i="52"/>
  <c r="C4" i="52"/>
  <c r="AA146" i="51" l="1"/>
  <c r="Z146" i="51"/>
  <c r="Y146" i="51"/>
  <c r="AI181" i="51"/>
  <c r="AH181" i="51"/>
  <c r="AG181" i="51"/>
  <c r="AI146" i="51"/>
  <c r="AH146" i="51"/>
  <c r="AG146" i="51"/>
  <c r="AI189" i="51"/>
  <c r="AH189" i="51"/>
  <c r="AG189" i="51"/>
  <c r="AF189" i="51"/>
  <c r="AI188" i="51"/>
  <c r="AH188" i="51"/>
  <c r="AG188" i="51"/>
  <c r="AF188" i="51"/>
  <c r="AI187" i="51"/>
  <c r="AH187" i="51"/>
  <c r="AG187" i="51"/>
  <c r="AF187" i="51"/>
  <c r="AI186" i="51"/>
  <c r="AH186" i="51"/>
  <c r="AG186" i="51"/>
  <c r="AF186" i="51"/>
  <c r="AF185" i="51"/>
  <c r="AL184" i="51"/>
  <c r="AK184" i="51"/>
  <c r="AJ184" i="51"/>
  <c r="AI184" i="51"/>
  <c r="AH184" i="51"/>
  <c r="AG184" i="51"/>
  <c r="AF184" i="51"/>
  <c r="AL183" i="51"/>
  <c r="AK183" i="51"/>
  <c r="AJ183" i="51"/>
  <c r="AI183" i="51"/>
  <c r="AH183" i="51"/>
  <c r="AG183" i="51"/>
  <c r="AF183" i="51"/>
  <c r="AL182" i="51"/>
  <c r="AK182" i="51"/>
  <c r="AJ182" i="51"/>
  <c r="AI182" i="51"/>
  <c r="AH182" i="51"/>
  <c r="AG182" i="51"/>
  <c r="AF182" i="51"/>
  <c r="AL180" i="51"/>
  <c r="AK180" i="51"/>
  <c r="AJ180" i="51"/>
  <c r="AI180" i="51"/>
  <c r="AH180" i="51"/>
  <c r="AG180" i="51"/>
  <c r="AF180" i="51"/>
  <c r="AL179" i="51"/>
  <c r="AK179" i="51"/>
  <c r="AJ179" i="51"/>
  <c r="AI179" i="51"/>
  <c r="AH179" i="51"/>
  <c r="AG179" i="51"/>
  <c r="AF179" i="51"/>
  <c r="AF178" i="51"/>
  <c r="AL177" i="51"/>
  <c r="AK177" i="51"/>
  <c r="AJ177" i="51"/>
  <c r="AI177" i="51"/>
  <c r="AH177" i="51"/>
  <c r="AG177" i="51"/>
  <c r="AF177" i="51"/>
  <c r="AL176" i="51"/>
  <c r="AK176" i="51"/>
  <c r="AJ176" i="51"/>
  <c r="AI176" i="51"/>
  <c r="AH176" i="51"/>
  <c r="AG176" i="51"/>
  <c r="AF176" i="51"/>
  <c r="AL175" i="51"/>
  <c r="AK175" i="51"/>
  <c r="AJ175" i="51"/>
  <c r="AI175" i="51"/>
  <c r="AH175" i="51"/>
  <c r="AG175" i="51"/>
  <c r="AF175" i="51"/>
  <c r="AL174" i="51"/>
  <c r="AK174" i="51"/>
  <c r="AJ174" i="51"/>
  <c r="AI174" i="51"/>
  <c r="AH174" i="51"/>
  <c r="AG174" i="51"/>
  <c r="AF174" i="51"/>
  <c r="AL173" i="51"/>
  <c r="AK173" i="51"/>
  <c r="AJ173" i="51"/>
  <c r="AI173" i="51"/>
  <c r="AH173" i="51"/>
  <c r="AG173" i="51"/>
  <c r="AF173" i="51"/>
  <c r="AF172" i="51"/>
  <c r="AL171" i="51"/>
  <c r="AK171" i="51"/>
  <c r="AJ171" i="51"/>
  <c r="AI171" i="51"/>
  <c r="AH171" i="51"/>
  <c r="AG171" i="51"/>
  <c r="AF171" i="51"/>
  <c r="AL170" i="51"/>
  <c r="AK170" i="51"/>
  <c r="AJ170" i="51"/>
  <c r="AI170" i="51"/>
  <c r="AH170" i="51"/>
  <c r="AG170" i="51"/>
  <c r="AF170" i="51"/>
  <c r="AL169" i="51"/>
  <c r="AK169" i="51"/>
  <c r="AJ169" i="51"/>
  <c r="AI169" i="51"/>
  <c r="AH169" i="51"/>
  <c r="AG169" i="51"/>
  <c r="AF169" i="51"/>
  <c r="AL168" i="51"/>
  <c r="AK168" i="51"/>
  <c r="AJ168" i="51"/>
  <c r="AI168" i="51"/>
  <c r="AH168" i="51"/>
  <c r="AG168" i="51"/>
  <c r="AF168" i="51"/>
  <c r="AL167" i="51"/>
  <c r="AK167" i="51"/>
  <c r="AJ167" i="51"/>
  <c r="AI167" i="51"/>
  <c r="AH167" i="51"/>
  <c r="AG167" i="51"/>
  <c r="AF167" i="51"/>
  <c r="AL166" i="51"/>
  <c r="AK166" i="51"/>
  <c r="AJ166" i="51"/>
  <c r="AI166" i="51"/>
  <c r="AH166" i="51"/>
  <c r="AG166" i="51"/>
  <c r="AF166" i="51"/>
  <c r="AL165" i="51"/>
  <c r="AK165" i="51"/>
  <c r="AJ165" i="51"/>
  <c r="AI165" i="51"/>
  <c r="AH165" i="51"/>
  <c r="AG165" i="51"/>
  <c r="AF165" i="51"/>
  <c r="AF164" i="51"/>
  <c r="AL163" i="51"/>
  <c r="AK163" i="51"/>
  <c r="AJ163" i="51"/>
  <c r="AI163" i="51"/>
  <c r="AH163" i="51"/>
  <c r="AG163" i="51"/>
  <c r="AF163" i="51"/>
  <c r="AL162" i="51"/>
  <c r="AK162" i="51"/>
  <c r="AJ162" i="51"/>
  <c r="AI162" i="51"/>
  <c r="AH162" i="51"/>
  <c r="AG162" i="51"/>
  <c r="AF162" i="51"/>
  <c r="AL161" i="51"/>
  <c r="AK161" i="51"/>
  <c r="AJ161" i="51"/>
  <c r="AI161" i="51"/>
  <c r="AH161" i="51"/>
  <c r="AG161" i="51"/>
  <c r="AF161" i="51"/>
  <c r="AL160" i="51"/>
  <c r="AK160" i="51"/>
  <c r="AJ160" i="51"/>
  <c r="AI160" i="51"/>
  <c r="AH160" i="51"/>
  <c r="AG160" i="51"/>
  <c r="AF160" i="51"/>
  <c r="AL159" i="51"/>
  <c r="AK159" i="51"/>
  <c r="AJ159" i="51"/>
  <c r="AI159" i="51"/>
  <c r="AH159" i="51"/>
  <c r="AG159" i="51"/>
  <c r="AF159" i="51"/>
  <c r="AL158" i="51"/>
  <c r="AK158" i="51"/>
  <c r="AJ158" i="51"/>
  <c r="AI158" i="51"/>
  <c r="AH158" i="51"/>
  <c r="AG158" i="51"/>
  <c r="AF158" i="51"/>
  <c r="AL157" i="51"/>
  <c r="AK157" i="51"/>
  <c r="AJ157" i="51"/>
  <c r="AI157" i="51"/>
  <c r="AH157" i="51"/>
  <c r="AG157" i="51"/>
  <c r="AF157" i="51"/>
  <c r="AI154" i="51"/>
  <c r="AH154" i="51"/>
  <c r="AG154" i="51"/>
  <c r="AI153" i="51"/>
  <c r="AH153" i="51"/>
  <c r="AG153" i="51"/>
  <c r="AF153" i="51"/>
  <c r="AI152" i="51"/>
  <c r="AH152" i="51"/>
  <c r="AG152" i="51"/>
  <c r="AI151" i="51"/>
  <c r="AH151" i="51"/>
  <c r="AG151" i="51"/>
  <c r="AL149" i="51"/>
  <c r="AK149" i="51"/>
  <c r="AJ149" i="51"/>
  <c r="AI149" i="51"/>
  <c r="AH149" i="51"/>
  <c r="AG149" i="51"/>
  <c r="AL148" i="51"/>
  <c r="AK148" i="51"/>
  <c r="AJ148" i="51"/>
  <c r="AI148" i="51"/>
  <c r="AH148" i="51"/>
  <c r="AG148" i="51"/>
  <c r="AL147" i="51"/>
  <c r="AK147" i="51"/>
  <c r="AJ147" i="51"/>
  <c r="AI147" i="51"/>
  <c r="AH147" i="51"/>
  <c r="AG147" i="51"/>
  <c r="AL145" i="51"/>
  <c r="AK145" i="51"/>
  <c r="AJ145" i="51"/>
  <c r="AI145" i="51"/>
  <c r="AH145" i="51"/>
  <c r="AG145" i="51"/>
  <c r="AL144" i="51"/>
  <c r="AK144" i="51"/>
  <c r="AJ144" i="51"/>
  <c r="AI144" i="51"/>
  <c r="AH144" i="51"/>
  <c r="AG144" i="51"/>
  <c r="AL142" i="51"/>
  <c r="AK142" i="51"/>
  <c r="AJ142" i="51"/>
  <c r="AI142" i="51"/>
  <c r="AH142" i="51"/>
  <c r="AG142" i="51"/>
  <c r="AL141" i="51"/>
  <c r="AK141" i="51"/>
  <c r="AJ141" i="51"/>
  <c r="AI141" i="51"/>
  <c r="AH141" i="51"/>
  <c r="AG141" i="51"/>
  <c r="AL140" i="51"/>
  <c r="AK140" i="51"/>
  <c r="AJ140" i="51"/>
  <c r="AI140" i="51"/>
  <c r="AH140" i="51"/>
  <c r="AG140" i="51"/>
  <c r="AL139" i="51"/>
  <c r="AK139" i="51"/>
  <c r="AJ139" i="51"/>
  <c r="AI139" i="51"/>
  <c r="AH139" i="51"/>
  <c r="AG139" i="51"/>
  <c r="AL138" i="51"/>
  <c r="AK138" i="51"/>
  <c r="AJ138" i="51"/>
  <c r="AI138" i="51"/>
  <c r="AH138" i="51"/>
  <c r="AG138" i="51"/>
  <c r="AL136" i="51"/>
  <c r="AK136" i="51"/>
  <c r="AJ136" i="51"/>
  <c r="AI136" i="51"/>
  <c r="AH136" i="51"/>
  <c r="AG136" i="51"/>
  <c r="AL135" i="51"/>
  <c r="AK135" i="51"/>
  <c r="AJ135" i="51"/>
  <c r="AI135" i="51"/>
  <c r="AH135" i="51"/>
  <c r="AG135" i="51"/>
  <c r="AL134" i="51"/>
  <c r="AK134" i="51"/>
  <c r="AJ134" i="51"/>
  <c r="AI134" i="51"/>
  <c r="AH134" i="51"/>
  <c r="AG134" i="51"/>
  <c r="AL133" i="51"/>
  <c r="AK133" i="51"/>
  <c r="AJ133" i="51"/>
  <c r="AI133" i="51"/>
  <c r="AH133" i="51"/>
  <c r="AG133" i="51"/>
  <c r="AL132" i="51"/>
  <c r="AK132" i="51"/>
  <c r="AJ132" i="51"/>
  <c r="AI132" i="51"/>
  <c r="AH132" i="51"/>
  <c r="AG132" i="51"/>
  <c r="AL131" i="51"/>
  <c r="AK131" i="51"/>
  <c r="AJ131" i="51"/>
  <c r="AI131" i="51"/>
  <c r="AH131" i="51"/>
  <c r="AG131" i="51"/>
  <c r="AL130" i="51"/>
  <c r="AK130" i="51"/>
  <c r="AJ130" i="51"/>
  <c r="AI130" i="51"/>
  <c r="AH130" i="51"/>
  <c r="AG130" i="51"/>
  <c r="AL128" i="51"/>
  <c r="AK128" i="51"/>
  <c r="AJ128" i="51"/>
  <c r="AI128" i="51"/>
  <c r="AH128" i="51"/>
  <c r="AG128" i="51"/>
  <c r="AL127" i="51"/>
  <c r="AK127" i="51"/>
  <c r="AJ127" i="51"/>
  <c r="AI127" i="51"/>
  <c r="AH127" i="51"/>
  <c r="AG127" i="51"/>
  <c r="AL126" i="51"/>
  <c r="AK126" i="51"/>
  <c r="AJ126" i="51"/>
  <c r="AI126" i="51"/>
  <c r="AH126" i="51"/>
  <c r="AG126" i="51"/>
  <c r="AL125" i="51"/>
  <c r="AK125" i="51"/>
  <c r="AJ125" i="51"/>
  <c r="AI125" i="51"/>
  <c r="AH125" i="51"/>
  <c r="AG125" i="51"/>
  <c r="AL124" i="51"/>
  <c r="AK124" i="51"/>
  <c r="AJ124" i="51"/>
  <c r="AI124" i="51"/>
  <c r="AH124" i="51"/>
  <c r="AG124" i="51"/>
  <c r="AL123" i="51"/>
  <c r="AK123" i="51"/>
  <c r="AJ123" i="51"/>
  <c r="AI123" i="51"/>
  <c r="AH123" i="51"/>
  <c r="AG123" i="51"/>
  <c r="AL122" i="51"/>
  <c r="AK122" i="51"/>
  <c r="AJ122" i="51"/>
  <c r="AI122" i="51"/>
  <c r="AH122" i="51"/>
  <c r="AG122" i="51"/>
  <c r="AF122" i="51"/>
  <c r="O6" i="50"/>
  <c r="O8" i="50" s="1"/>
  <c r="O12" i="50" s="1"/>
  <c r="N35" i="50" s="1"/>
  <c r="O10" i="50" l="1"/>
  <c r="X189" i="51" l="1"/>
  <c r="X188" i="51"/>
  <c r="X187" i="51"/>
  <c r="X186" i="51"/>
  <c r="X185" i="51"/>
  <c r="X184" i="51"/>
  <c r="X183" i="51"/>
  <c r="X182" i="51"/>
  <c r="X180" i="51"/>
  <c r="X179" i="51"/>
  <c r="X178" i="51"/>
  <c r="X177" i="51"/>
  <c r="X176" i="51"/>
  <c r="X175" i="51"/>
  <c r="X174" i="51"/>
  <c r="X173" i="51"/>
  <c r="X172" i="51"/>
  <c r="X171" i="51"/>
  <c r="X170" i="51"/>
  <c r="X169" i="51"/>
  <c r="X168" i="51"/>
  <c r="X167" i="51"/>
  <c r="X166" i="51"/>
  <c r="X165" i="51"/>
  <c r="X164" i="51"/>
  <c r="X163" i="51"/>
  <c r="X162" i="51"/>
  <c r="X161" i="51"/>
  <c r="X160" i="51"/>
  <c r="X159" i="51"/>
  <c r="X158" i="51"/>
  <c r="X157" i="51"/>
  <c r="AA189" i="51"/>
  <c r="Z189" i="51"/>
  <c r="Y189" i="51"/>
  <c r="AA188" i="51"/>
  <c r="Z188" i="51"/>
  <c r="Y188" i="51"/>
  <c r="AA187" i="51"/>
  <c r="Z187" i="51"/>
  <c r="Y187" i="51"/>
  <c r="AA186" i="51"/>
  <c r="Z186" i="51"/>
  <c r="Y186" i="51"/>
  <c r="AD184" i="51"/>
  <c r="AC184" i="51"/>
  <c r="AB184" i="51"/>
  <c r="AA184" i="51"/>
  <c r="Z184" i="51"/>
  <c r="Y184" i="51"/>
  <c r="AD183" i="51"/>
  <c r="AC183" i="51"/>
  <c r="AB183" i="51"/>
  <c r="AA183" i="51"/>
  <c r="Z183" i="51"/>
  <c r="Y183" i="51"/>
  <c r="AD182" i="51"/>
  <c r="AC182" i="51"/>
  <c r="AB182" i="51"/>
  <c r="AA182" i="51"/>
  <c r="Z182" i="51"/>
  <c r="Y182" i="51"/>
  <c r="AD180" i="51"/>
  <c r="AC180" i="51"/>
  <c r="AB180" i="51"/>
  <c r="AA180" i="51"/>
  <c r="Z180" i="51"/>
  <c r="Y180" i="51"/>
  <c r="AD179" i="51"/>
  <c r="AC179" i="51"/>
  <c r="AB179" i="51"/>
  <c r="AA179" i="51"/>
  <c r="Z179" i="51"/>
  <c r="Y179" i="51"/>
  <c r="AD177" i="51"/>
  <c r="AC177" i="51"/>
  <c r="AB177" i="51"/>
  <c r="AA177" i="51"/>
  <c r="Z177" i="51"/>
  <c r="Y177" i="51"/>
  <c r="AD176" i="51"/>
  <c r="AC176" i="51"/>
  <c r="AB176" i="51"/>
  <c r="AA176" i="51"/>
  <c r="Z176" i="51"/>
  <c r="Y176" i="51"/>
  <c r="AD175" i="51"/>
  <c r="AC175" i="51"/>
  <c r="AB175" i="51"/>
  <c r="AA175" i="51"/>
  <c r="Z175" i="51"/>
  <c r="Y175" i="51"/>
  <c r="AD174" i="51"/>
  <c r="AC174" i="51"/>
  <c r="AB174" i="51"/>
  <c r="AA174" i="51"/>
  <c r="Z174" i="51"/>
  <c r="Y174" i="51"/>
  <c r="AD173" i="51"/>
  <c r="AC173" i="51"/>
  <c r="AB173" i="51"/>
  <c r="AA173" i="51"/>
  <c r="Z173" i="51"/>
  <c r="Y173" i="51"/>
  <c r="AD171" i="51"/>
  <c r="AC171" i="51"/>
  <c r="AB171" i="51"/>
  <c r="AA171" i="51"/>
  <c r="Z171" i="51"/>
  <c r="Y171" i="51"/>
  <c r="AD170" i="51"/>
  <c r="AC170" i="51"/>
  <c r="AB170" i="51"/>
  <c r="AA170" i="51"/>
  <c r="Z170" i="51"/>
  <c r="Y170" i="51"/>
  <c r="AD169" i="51"/>
  <c r="AC169" i="51"/>
  <c r="AB169" i="51"/>
  <c r="AA169" i="51"/>
  <c r="Z169" i="51"/>
  <c r="Y169" i="51"/>
  <c r="AD168" i="51"/>
  <c r="AC168" i="51"/>
  <c r="AB168" i="51"/>
  <c r="AA168" i="51"/>
  <c r="Z168" i="51"/>
  <c r="Y168" i="51"/>
  <c r="AD167" i="51"/>
  <c r="AC167" i="51"/>
  <c r="AB167" i="51"/>
  <c r="AA167" i="51"/>
  <c r="Z167" i="51"/>
  <c r="Y167" i="51"/>
  <c r="AD166" i="51"/>
  <c r="AC166" i="51"/>
  <c r="AB166" i="51"/>
  <c r="AA166" i="51"/>
  <c r="Z166" i="51"/>
  <c r="Y166" i="51"/>
  <c r="AD165" i="51"/>
  <c r="AC165" i="51"/>
  <c r="AB165" i="51"/>
  <c r="AA165" i="51"/>
  <c r="Z165" i="51"/>
  <c r="Y165" i="51"/>
  <c r="AD163" i="51"/>
  <c r="AC163" i="51"/>
  <c r="AB163" i="51"/>
  <c r="AA163" i="51"/>
  <c r="Z163" i="51"/>
  <c r="AD162" i="51"/>
  <c r="AC162" i="51"/>
  <c r="AB162" i="51"/>
  <c r="AA162" i="51"/>
  <c r="Z162" i="51"/>
  <c r="AD161" i="51"/>
  <c r="AC161" i="51"/>
  <c r="AB161" i="51"/>
  <c r="AA161" i="51"/>
  <c r="Z161" i="51"/>
  <c r="AD160" i="51"/>
  <c r="AC160" i="51"/>
  <c r="AB160" i="51"/>
  <c r="AA160" i="51"/>
  <c r="Z160" i="51"/>
  <c r="AD159" i="51"/>
  <c r="AC159" i="51"/>
  <c r="AB159" i="51"/>
  <c r="AA159" i="51"/>
  <c r="Z159" i="51"/>
  <c r="AD158" i="51"/>
  <c r="AC158" i="51"/>
  <c r="AB158" i="51"/>
  <c r="AA158" i="51"/>
  <c r="Z158" i="51"/>
  <c r="AD157" i="51"/>
  <c r="AC157" i="51"/>
  <c r="AB157" i="51"/>
  <c r="AA157" i="51"/>
  <c r="Z157" i="51"/>
  <c r="Y163" i="51"/>
  <c r="Y162" i="51"/>
  <c r="Y161" i="51"/>
  <c r="Y160" i="51"/>
  <c r="Y159" i="51"/>
  <c r="Y158" i="51"/>
  <c r="Y157" i="51"/>
  <c r="AD149" i="51"/>
  <c r="AC149" i="51"/>
  <c r="AB149" i="51"/>
  <c r="AD148" i="51"/>
  <c r="AC148" i="51"/>
  <c r="AB148" i="51"/>
  <c r="AD147" i="51"/>
  <c r="AC147" i="51"/>
  <c r="AB147" i="51"/>
  <c r="AD145" i="51"/>
  <c r="AC145" i="51"/>
  <c r="AB145" i="51"/>
  <c r="AD144" i="51"/>
  <c r="AC144" i="51"/>
  <c r="AB144" i="51"/>
  <c r="AD142" i="51"/>
  <c r="AC142" i="51"/>
  <c r="AB142" i="51"/>
  <c r="AD141" i="51"/>
  <c r="AC141" i="51"/>
  <c r="AB141" i="51"/>
  <c r="AD140" i="51"/>
  <c r="AC140" i="51"/>
  <c r="AB140" i="51"/>
  <c r="AD139" i="51"/>
  <c r="AC139" i="51"/>
  <c r="AB139" i="51"/>
  <c r="AD138" i="51"/>
  <c r="AC138" i="51"/>
  <c r="AB138" i="51"/>
  <c r="AD136" i="51"/>
  <c r="AC136" i="51"/>
  <c r="AB136" i="51"/>
  <c r="AD135" i="51"/>
  <c r="AC135" i="51"/>
  <c r="AB135" i="51"/>
  <c r="AD134" i="51"/>
  <c r="AC134" i="51"/>
  <c r="AB134" i="51"/>
  <c r="AD133" i="51"/>
  <c r="AC133" i="51"/>
  <c r="AB133" i="51"/>
  <c r="AD132" i="51"/>
  <c r="AC132" i="51"/>
  <c r="AB132" i="51"/>
  <c r="AD131" i="51"/>
  <c r="AC131" i="51"/>
  <c r="AB131" i="51"/>
  <c r="AD130" i="51"/>
  <c r="AC130" i="51"/>
  <c r="AB130" i="51"/>
  <c r="Z136" i="51"/>
  <c r="Y136" i="51"/>
  <c r="AD128" i="51"/>
  <c r="AC128" i="51"/>
  <c r="AB128" i="51"/>
  <c r="AD127" i="51"/>
  <c r="AC127" i="51"/>
  <c r="AB127" i="51"/>
  <c r="AD126" i="51"/>
  <c r="AC126" i="51"/>
  <c r="AB126" i="51"/>
  <c r="AD125" i="51"/>
  <c r="AC125" i="51"/>
  <c r="AB125" i="51"/>
  <c r="AD124" i="51"/>
  <c r="AC124" i="51"/>
  <c r="AB124" i="51"/>
  <c r="AD123" i="51"/>
  <c r="AC123" i="51"/>
  <c r="AB123" i="51"/>
  <c r="AD122" i="51"/>
  <c r="AC122" i="51"/>
  <c r="AB122" i="51"/>
  <c r="AA154" i="51"/>
  <c r="Z154" i="51"/>
  <c r="Y154" i="51"/>
  <c r="AA153" i="51"/>
  <c r="Z153" i="51"/>
  <c r="Y153" i="51"/>
  <c r="AA152" i="51"/>
  <c r="Z152" i="51"/>
  <c r="Y152" i="51"/>
  <c r="AA151" i="51"/>
  <c r="Z151" i="51"/>
  <c r="Y151" i="51"/>
  <c r="AA149" i="51"/>
  <c r="Z149" i="51"/>
  <c r="Y149" i="51"/>
  <c r="AA148" i="51"/>
  <c r="Z148" i="51"/>
  <c r="Y148" i="51"/>
  <c r="AA147" i="51"/>
  <c r="Z147" i="51"/>
  <c r="Y147" i="51"/>
  <c r="AA145" i="51"/>
  <c r="Z145" i="51"/>
  <c r="Y145" i="51"/>
  <c r="AA144" i="51"/>
  <c r="Z144" i="51"/>
  <c r="Y144" i="51"/>
  <c r="AA142" i="51"/>
  <c r="Z142" i="51"/>
  <c r="Y142" i="51"/>
  <c r="AA141" i="51"/>
  <c r="Z141" i="51"/>
  <c r="Y141" i="51"/>
  <c r="AA140" i="51"/>
  <c r="Z140" i="51"/>
  <c r="Y140" i="51"/>
  <c r="AA139" i="51"/>
  <c r="Z139" i="51"/>
  <c r="Y139" i="51"/>
  <c r="AA138" i="51"/>
  <c r="Z138" i="51"/>
  <c r="Y138" i="51"/>
  <c r="AA136" i="51"/>
  <c r="AA135" i="51"/>
  <c r="Z135" i="51"/>
  <c r="Y135" i="51"/>
  <c r="AA134" i="51"/>
  <c r="Z134" i="51"/>
  <c r="Y134" i="51"/>
  <c r="AA133" i="51"/>
  <c r="Z133" i="51"/>
  <c r="Y133" i="51"/>
  <c r="AA132" i="51"/>
  <c r="Z132" i="51"/>
  <c r="Y132" i="51"/>
  <c r="AA131" i="51"/>
  <c r="Z131" i="51"/>
  <c r="Y131" i="51"/>
  <c r="AA130" i="51"/>
  <c r="Z130" i="51"/>
  <c r="Y130" i="51"/>
  <c r="AA128" i="51"/>
  <c r="Z128" i="51"/>
  <c r="Y128" i="51"/>
  <c r="AA122" i="51"/>
  <c r="Z122" i="51"/>
  <c r="AA127" i="51"/>
  <c r="Z127" i="51"/>
  <c r="Y127" i="51"/>
  <c r="AA126" i="51"/>
  <c r="Z126" i="51"/>
  <c r="Y126" i="51"/>
  <c r="AA125" i="51"/>
  <c r="Z125" i="51"/>
  <c r="Y125" i="51"/>
  <c r="AA124" i="51"/>
  <c r="Z124" i="51"/>
  <c r="Y124" i="51"/>
  <c r="AA123" i="51"/>
  <c r="Z123" i="51"/>
  <c r="Y123" i="51"/>
  <c r="Y122" i="51"/>
  <c r="X153" i="51"/>
  <c r="X122" i="51"/>
  <c r="N6" i="50" l="1"/>
  <c r="N8" i="50" s="1"/>
  <c r="M6" i="50"/>
  <c r="M8" i="50" s="1"/>
  <c r="L6" i="50"/>
  <c r="L8" i="50" s="1"/>
  <c r="K6" i="50"/>
  <c r="K8" i="50" s="1"/>
  <c r="J6" i="50"/>
  <c r="J8" i="50" s="1"/>
  <c r="I6" i="50"/>
  <c r="I8" i="50" s="1"/>
  <c r="H6" i="50"/>
  <c r="H8" i="50" s="1"/>
  <c r="G6" i="50"/>
  <c r="G8" i="50" s="1"/>
  <c r="F6" i="50"/>
  <c r="F8" i="50" s="1"/>
  <c r="E6" i="50"/>
  <c r="E8" i="50" s="1"/>
  <c r="D6" i="50"/>
  <c r="D8" i="50" s="1"/>
  <c r="J12" i="50" l="1"/>
  <c r="J34" i="50" s="1"/>
  <c r="J10" i="50"/>
  <c r="I12" i="50"/>
  <c r="I34" i="50" s="1"/>
  <c r="I10" i="50"/>
  <c r="L12" i="50"/>
  <c r="L35" i="50" s="1"/>
  <c r="L10" i="50"/>
  <c r="E12" i="50"/>
  <c r="E10" i="50"/>
  <c r="M12" i="50"/>
  <c r="M34" i="50" s="1"/>
  <c r="M10" i="50"/>
  <c r="D12" i="50"/>
  <c r="D34" i="50" s="1"/>
  <c r="D10" i="50"/>
  <c r="N12" i="50"/>
  <c r="M35" i="50" s="1"/>
  <c r="N10" i="50"/>
  <c r="H12" i="50"/>
  <c r="H10" i="50"/>
  <c r="K12" i="50"/>
  <c r="K34" i="50" s="1"/>
  <c r="K10" i="50"/>
  <c r="F12" i="50"/>
  <c r="F10" i="50"/>
  <c r="G12" i="50"/>
  <c r="G34" i="50" s="1"/>
  <c r="G10" i="50"/>
  <c r="L34" i="50" l="1"/>
  <c r="E34" i="50"/>
  <c r="F34" i="50"/>
  <c r="H34" i="50"/>
  <c r="M13"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Diego Fernando Borda</author>
    <author>Diego Fernando Borda Tovar</author>
  </authors>
  <commentList>
    <comment ref="H14" authorId="0" shapeId="0" xr:uid="{00000000-0006-0000-0200-000001000000}">
      <text>
        <r>
          <rPr>
            <b/>
            <sz val="9"/>
            <color indexed="81"/>
            <rFont val="Tahoma"/>
            <family val="2"/>
          </rPr>
          <t xml:space="preserve">Resoluciones CREG 101 027 y CREG 101 031 de 2022.
</t>
        </r>
        <r>
          <rPr>
            <sz val="9"/>
            <color indexed="81"/>
            <rFont val="Tahoma"/>
            <family val="2"/>
          </rPr>
          <t>- Los Transmisores Nacional tuvieron la opción de modificar el indexador IPP utilizado en la metodología de remuneración de la actividad.</t>
        </r>
      </text>
    </comment>
    <comment ref="H15" authorId="0" shapeId="0" xr:uid="{00000000-0006-0000-0200-000002000000}">
      <text>
        <r>
          <rPr>
            <sz val="9"/>
            <color indexed="81"/>
            <rFont val="Tahoma"/>
            <family val="2"/>
          </rPr>
          <t xml:space="preserve">
Resoluciones CREG 101 027 y CREG 101 031 de 2022.
- Los Operadores de Red tuvieron la opción de modificar el indexador IPP utilizado en la metodología de remuneración de la actividad.</t>
        </r>
      </text>
    </comment>
    <comment ref="C16" authorId="1" shapeId="0" xr:uid="{00000000-0006-0000-0200-000003000000}">
      <text>
        <r>
          <rPr>
            <b/>
            <sz val="9"/>
            <color indexed="81"/>
            <rFont val="Tahoma"/>
            <family val="2"/>
          </rPr>
          <t>CELSIA COLOMBIA absorbió a CELSIA TOLIMA a partir de enero de 2021</t>
        </r>
      </text>
    </comment>
    <comment ref="C21" authorId="1" shapeId="0" xr:uid="{00000000-0006-0000-0200-000004000000}">
      <text>
        <r>
          <rPr>
            <b/>
            <sz val="9"/>
            <color indexed="81"/>
            <rFont val="Tahoma"/>
            <family val="2"/>
          </rPr>
          <t>Antes CODENSA S.A. E.S.P.
EMGESA ahora es ENEL COLOMBIA</t>
        </r>
      </text>
    </comment>
    <comment ref="D28" authorId="1" shapeId="0" xr:uid="{00000000-0006-0000-0200-000005000000}">
      <text>
        <r>
          <rPr>
            <b/>
            <sz val="9"/>
            <color indexed="81"/>
            <rFont val="Tahoma"/>
            <family val="2"/>
          </rPr>
          <t>Magadalena, La Guajira y Atlántico</t>
        </r>
      </text>
    </comment>
    <comment ref="D29" authorId="1" shapeId="0" xr:uid="{00000000-0006-0000-0200-000006000000}">
      <text>
        <r>
          <rPr>
            <b/>
            <sz val="9"/>
            <color indexed="81"/>
            <rFont val="Tahoma"/>
            <family val="2"/>
          </rPr>
          <t>Bolivar, Córdoba, Sucre y Cesar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Diego Fernando Borda</author>
  </authors>
  <commentList>
    <comment ref="M13" authorId="0" shapeId="0" xr:uid="{00000000-0006-0000-2000-000001000000}">
      <text>
        <r>
          <rPr>
            <b/>
            <sz val="9"/>
            <color indexed="81"/>
            <rFont val="Tahoma"/>
            <family val="2"/>
          </rPr>
          <t>Reducción del componente T con el cambio de indexador.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Diego Fernando Borda Tovar</author>
  </authors>
  <commentList>
    <comment ref="X8" authorId="0" shapeId="0" xr:uid="{00000000-0006-0000-2100-000001000000}">
      <text>
        <r>
          <rPr>
            <b/>
            <sz val="9"/>
            <color indexed="81"/>
            <rFont val="Tahoma"/>
            <family val="2"/>
          </rPr>
          <t>Diego Fernando Borda Tovar:</t>
        </r>
        <r>
          <rPr>
            <sz val="9"/>
            <color indexed="81"/>
            <rFont val="Tahoma"/>
            <family val="2"/>
          </rPr>
          <t xml:space="preserve">
No se tiene en cuenta el ajuste de m-n.</t>
        </r>
      </text>
    </comment>
    <comment ref="AF8" authorId="0" shapeId="0" xr:uid="{00000000-0006-0000-2100-000002000000}">
      <text>
        <r>
          <rPr>
            <b/>
            <sz val="9"/>
            <color indexed="81"/>
            <rFont val="Tahoma"/>
            <family val="2"/>
          </rPr>
          <t>Diego Fernando Borda Tovar:</t>
        </r>
        <r>
          <rPr>
            <sz val="9"/>
            <color indexed="81"/>
            <rFont val="Tahoma"/>
            <family val="2"/>
          </rPr>
          <t xml:space="preserve">
No se tiene en cuenta el ajuste de m-n.</t>
        </r>
      </text>
    </comment>
    <comment ref="AN8" authorId="0" shapeId="0" xr:uid="{C25AB384-F429-4ADE-A6C6-E5DB7147E2C8}">
      <text>
        <r>
          <rPr>
            <b/>
            <sz val="9"/>
            <color indexed="81"/>
            <rFont val="Tahoma"/>
            <family val="2"/>
          </rPr>
          <t>Diego Fernando Borda Tovar:</t>
        </r>
        <r>
          <rPr>
            <sz val="9"/>
            <color indexed="81"/>
            <rFont val="Tahoma"/>
            <family val="2"/>
          </rPr>
          <t xml:space="preserve">
No se tiene en cuenta el ajuste de m-n.</t>
        </r>
      </text>
    </comment>
    <comment ref="AB24" authorId="0" shapeId="0" xr:uid="{00000000-0006-0000-2100-000003000000}">
      <text>
        <r>
          <rPr>
            <b/>
            <sz val="9"/>
            <color indexed="81"/>
            <rFont val="Tahoma"/>
            <family val="2"/>
          </rPr>
          <t>Diego Fernando Borda Tovar:</t>
        </r>
        <r>
          <rPr>
            <sz val="9"/>
            <color indexed="81"/>
            <rFont val="Tahoma"/>
            <family val="2"/>
          </rPr>
          <t xml:space="preserve">
Para CELSIA COLOMBIA MERCADO TOLIMA APLICA 368,566294 $/kWh por encontrarse en transición en el ADD</t>
        </r>
      </text>
    </comment>
    <comment ref="AJ24" authorId="0" shapeId="0" xr:uid="{00000000-0006-0000-2100-000004000000}">
      <text>
        <r>
          <rPr>
            <b/>
            <sz val="9"/>
            <color indexed="81"/>
            <rFont val="Tahoma"/>
            <family val="2"/>
          </rPr>
          <t>Diego Fernando Borda Tovar:</t>
        </r>
        <r>
          <rPr>
            <sz val="9"/>
            <color indexed="81"/>
            <rFont val="Tahoma"/>
            <family val="2"/>
          </rPr>
          <t xml:space="preserve">
Para CELSIA COLOMBIA MERCADO TOLIMA APLICA 259,87836 $/kWh por encontrarse en transición en el ADD</t>
        </r>
      </text>
    </comment>
    <comment ref="C37" authorId="0" shapeId="0" xr:uid="{00000000-0006-0000-2100-000005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G37" authorId="0" shapeId="0" xr:uid="{00000000-0006-0000-2100-000006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37" authorId="0" shapeId="0" xr:uid="{00000000-0006-0000-2100-000007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37" authorId="0" shapeId="0" xr:uid="{00000000-0006-0000-2100-000008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O37" authorId="0" shapeId="0" xr:uid="{EBD42415-F0FA-4122-A92E-C07F9FBD4A1E}">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37" authorId="0" shapeId="0" xr:uid="{F6F6A6A9-B534-4DC8-A539-FC3C581FB8E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37" authorId="0" shapeId="0" xr:uid="{0414F7D6-A166-4A79-9A7F-232E7ACBE3F5}">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G38" authorId="0" shapeId="0" xr:uid="{00000000-0006-0000-2100-000009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38" authorId="0" shapeId="0" xr:uid="{00000000-0006-0000-2100-00000A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38" authorId="0" shapeId="0" xr:uid="{00000000-0006-0000-2100-00000B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O38" authorId="0" shapeId="0" xr:uid="{2B2A53E8-AAD1-4DA5-BE99-AD6A82D7FA1A}">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38" authorId="0" shapeId="0" xr:uid="{19995676-5127-4E73-8B15-8C80D23C050F}">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38" authorId="0" shapeId="0" xr:uid="{BF900E1D-158C-4F76-920C-E23378B441B7}">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X39" authorId="0" shapeId="0" xr:uid="{00000000-0006-0000-2100-00000C000000}">
      <text>
        <r>
          <rPr>
            <b/>
            <sz val="9"/>
            <color indexed="81"/>
            <rFont val="Tahoma"/>
            <family val="2"/>
          </rPr>
          <t>Diego Fernando Borda Tovar:</t>
        </r>
        <r>
          <rPr>
            <sz val="9"/>
            <color indexed="81"/>
            <rFont val="Tahoma"/>
            <family val="2"/>
          </rPr>
          <t xml:space="preserve">
No se tiene en cuenta el ajuste de m-n.</t>
        </r>
      </text>
    </comment>
    <comment ref="AF39" authorId="0" shapeId="0" xr:uid="{00000000-0006-0000-2100-00000D000000}">
      <text>
        <r>
          <rPr>
            <b/>
            <sz val="9"/>
            <color indexed="81"/>
            <rFont val="Tahoma"/>
            <family val="2"/>
          </rPr>
          <t>Diego Fernando Borda Tovar:</t>
        </r>
        <r>
          <rPr>
            <sz val="9"/>
            <color indexed="81"/>
            <rFont val="Tahoma"/>
            <family val="2"/>
          </rPr>
          <t xml:space="preserve">
No se tiene en cuenta el ajuste de m-n.</t>
        </r>
      </text>
    </comment>
    <comment ref="AG39" authorId="0" shapeId="0" xr:uid="{00000000-0006-0000-2100-00000E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39" authorId="0" shapeId="0" xr:uid="{00000000-0006-0000-2100-00000F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39" authorId="0" shapeId="0" xr:uid="{00000000-0006-0000-2100-000010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N39" authorId="0" shapeId="0" xr:uid="{575879B7-3356-4BFE-826F-014B9AEDDCBE}">
      <text>
        <r>
          <rPr>
            <b/>
            <sz val="9"/>
            <color indexed="81"/>
            <rFont val="Tahoma"/>
            <family val="2"/>
          </rPr>
          <t>Diego Fernando Borda Tovar:</t>
        </r>
        <r>
          <rPr>
            <sz val="9"/>
            <color indexed="81"/>
            <rFont val="Tahoma"/>
            <family val="2"/>
          </rPr>
          <t xml:space="preserve">
No se tiene en cuenta el ajuste de m-n.</t>
        </r>
      </text>
    </comment>
    <comment ref="AO39" authorId="0" shapeId="0" xr:uid="{9EE5DED7-77CD-4FB4-A507-057309A8AAF4}">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39" authorId="0" shapeId="0" xr:uid="{9B79FE5D-AF1C-4F82-94B3-0FA1629940EE}">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39" authorId="0" shapeId="0" xr:uid="{1D5FCFD9-D208-40BA-8B36-F3CD0AEF8384}">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G40" authorId="0" shapeId="0" xr:uid="{00000000-0006-0000-2100-000011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40" authorId="0" shapeId="0" xr:uid="{00000000-0006-0000-2100-000012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40" authorId="0" shapeId="0" xr:uid="{00000000-0006-0000-2100-00001300000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O40" authorId="0" shapeId="0" xr:uid="{CAE1CB5B-A88E-4341-9D39-38555DAEC533}">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40" authorId="0" shapeId="0" xr:uid="{24B3B19C-5593-48C4-B927-A49BCFE334E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40" authorId="0" shapeId="0" xr:uid="{267D4CB8-76BB-4327-A0F6-D1C67FB5CDC3}">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List>
</comments>
</file>

<file path=xl/sharedStrings.xml><?xml version="1.0" encoding="utf-8"?>
<sst xmlns="http://schemas.openxmlformats.org/spreadsheetml/2006/main" count="2420" uniqueCount="334">
  <si>
    <t>AÑO</t>
  </si>
  <si>
    <t>PERIODO</t>
  </si>
  <si>
    <t>GM</t>
  </si>
  <si>
    <t>TM</t>
  </si>
  <si>
    <t>PR</t>
  </si>
  <si>
    <t>D</t>
  </si>
  <si>
    <t>CV</t>
  </si>
  <si>
    <t>RM</t>
  </si>
  <si>
    <t>CUV</t>
  </si>
  <si>
    <t>EMPRESA:</t>
  </si>
  <si>
    <t>ESTRATO 1</t>
  </si>
  <si>
    <t>ESTRATO 2</t>
  </si>
  <si>
    <t>ESTRATO 3</t>
  </si>
  <si>
    <t>ESTRATO 4</t>
  </si>
  <si>
    <t>ESTRATO 5 y 6, Ind y Com</t>
  </si>
  <si>
    <t>MERCADO:</t>
  </si>
  <si>
    <t>NARIÑO</t>
  </si>
  <si>
    <t>CHOCÓ</t>
  </si>
  <si>
    <t>HUILA</t>
  </si>
  <si>
    <t>META</t>
  </si>
  <si>
    <t>TULUÁ</t>
  </si>
  <si>
    <t>TOLIMA</t>
  </si>
  <si>
    <t>CELSIA COLOMBIA S.A. E.S.P.</t>
  </si>
  <si>
    <t>RUITOQUE S.A. E.S.P.</t>
  </si>
  <si>
    <t>RUITOQUE</t>
  </si>
  <si>
    <t>GUAVIARE</t>
  </si>
  <si>
    <t>Empresa</t>
  </si>
  <si>
    <t>Mercado de Comercialización</t>
  </si>
  <si>
    <t>ESSA S.A. E.S.P.</t>
  </si>
  <si>
    <t>CENS S.A. E.S.P.</t>
  </si>
  <si>
    <t>CHEC S.A. E.S.P.</t>
  </si>
  <si>
    <t>EDEQ S.A. E.S.P.</t>
  </si>
  <si>
    <t>EPM E.S.P.</t>
  </si>
  <si>
    <t>EMCALI E.I.C.E. E.S.P.</t>
  </si>
  <si>
    <t>CETSA S.A. E.S.P.</t>
  </si>
  <si>
    <t>CEO S.A.S. E.S.P.</t>
  </si>
  <si>
    <t>CEDENAR S.A. E.S.P.</t>
  </si>
  <si>
    <t>EMEESA S.A. E.S.P.</t>
  </si>
  <si>
    <t>EBSA S.A. E.S.P.</t>
  </si>
  <si>
    <t>ENELAR S.A. E.S.P.</t>
  </si>
  <si>
    <t>ELECTROHUILA S.A. E.S.P.</t>
  </si>
  <si>
    <t>DISPAC S.A. E.S.P.</t>
  </si>
  <si>
    <t>ENERGUVIARE E.S.P.</t>
  </si>
  <si>
    <t>ELECTROCAQUETÁ S.A. E.S.P.</t>
  </si>
  <si>
    <t>EMSA S.A. E.S.P.</t>
  </si>
  <si>
    <t>EE PUTUMAYO S.A. E.S.P.</t>
  </si>
  <si>
    <t>EMEVASI S.A. E.S.P.</t>
  </si>
  <si>
    <t>EEBP S.A. E.S.P.</t>
  </si>
  <si>
    <t>ENERCA S.A. E.S.P.</t>
  </si>
  <si>
    <t>SANTANDER</t>
  </si>
  <si>
    <t>NORTE DE SANTANDER</t>
  </si>
  <si>
    <t>CALDAS</t>
  </si>
  <si>
    <t>PEREIRA</t>
  </si>
  <si>
    <t>QUINDIO</t>
  </si>
  <si>
    <t>TULUA</t>
  </si>
  <si>
    <t>CARTAGO</t>
  </si>
  <si>
    <t>CAUCA</t>
  </si>
  <si>
    <t>BOYACA</t>
  </si>
  <si>
    <t>ARAUCA</t>
  </si>
  <si>
    <t>CHOCO</t>
  </si>
  <si>
    <t>PUTUMAYO</t>
  </si>
  <si>
    <t>SIBUNDOY</t>
  </si>
  <si>
    <t>BAJO PUTUMAYO</t>
  </si>
  <si>
    <t>CASANARE</t>
  </si>
  <si>
    <t>QUINDÍO</t>
  </si>
  <si>
    <t>BOYACÁ</t>
  </si>
  <si>
    <t>CAQUETÁ</t>
  </si>
  <si>
    <t>EEP S.A. E.S.P. (Cartago)</t>
  </si>
  <si>
    <t>EEP S.A. E.S.P. (Pereira)</t>
  </si>
  <si>
    <t>REGRESAR</t>
  </si>
  <si>
    <t>Generación: Gm,i,j</t>
  </si>
  <si>
    <t>Costo de compra de energía ($/kWh) para el mes m, del comercializador minorista</t>
  </si>
  <si>
    <t>Costo de compra de energía en bolsa o por medio de contratos a largo plazo.</t>
  </si>
  <si>
    <t>Resolución CREG 011 de 2009</t>
  </si>
  <si>
    <r>
      <t xml:space="preserve">Es el valor único para todos los comercializadores con el cual se paga el </t>
    </r>
    <r>
      <rPr>
        <i/>
        <sz val="9"/>
        <color indexed="8"/>
        <rFont val="Calibri"/>
        <family val="2"/>
      </rPr>
      <t>transporte</t>
    </r>
    <r>
      <rPr>
        <sz val="9"/>
        <color indexed="8"/>
        <rFont val="Calibri"/>
        <family val="2"/>
      </rPr>
      <t xml:space="preserve"> de energía de las plantas generadoras hasta las redes del STR</t>
    </r>
  </si>
  <si>
    <t>Resolución CREG 015 de 2018, para los agentes que no tienen ingresos regulados con esta resolución les aplica la Resolución CREG 097 de 2008</t>
  </si>
  <si>
    <t>Resoluciones CREG 180, modificada por la Resolución CREG 019 de 2018 y resolución CREG 191 de 2014</t>
  </si>
  <si>
    <t>Margen de comercialización correspondiente al mes m, del comercializador minorista. ($/kWh)</t>
  </si>
  <si>
    <t xml:space="preserve">Remunera costos asociados a la comercialización: margen de la actividad, riesgo de cartera, contribuciones, pagos al administrador del mercado. </t>
  </si>
  <si>
    <t>Resolución CREG 119 de 2007</t>
  </si>
  <si>
    <t>Costo de restricciones y de Servicios asociados con generación asignados al Comercializador Minorista i en el mes m. ($/kWh)</t>
  </si>
  <si>
    <t xml:space="preserve">Corresponde a los costos de la generación más costosa que debió utilizarse para que el STN opere de manera segura y/o por las limitaciones de su red. </t>
  </si>
  <si>
    <t>Resolución CREG 119 de 20017 modificada por la Resolución CREG 173 de 2011</t>
  </si>
  <si>
    <t>Costo de compra, transporte y reducción de pérdidas de energía acumuladas hasta el nivel de tensión n, para el mes m, del comercializador minorista.</t>
  </si>
  <si>
    <t xml:space="preserve">Corresponde al costo reconocido de pérdidas de energía que por razones técnicas o no técnicas se pierden en el STN, STR, SDL; así como los costos de los programas de reducción de pérdidas no técnicas que se realicen por mercado de comercialización </t>
  </si>
  <si>
    <t xml:space="preserve">Varía por empresa de acuerdo al costo aprobado. </t>
  </si>
  <si>
    <t xml:space="preserve">Contratos: Indexación por medio de IPC 
Bolsa: Varia hora a hora de acuerdo con las condiciones del mercado </t>
  </si>
  <si>
    <t xml:space="preserve">Costo por uso del Sistema Nacional de Trasmisión (STN) ($/kWh) para el mes m.
Liquidado por LAC </t>
  </si>
  <si>
    <t xml:space="preserve">La actualización se realiza con el índice de Precios al Productor (IPP).
Varía mensualmente por las variaciones en la demanda. </t>
  </si>
  <si>
    <t>Costo por uso del Sistema de Distribución (STR) ($/kWh) correspondiente al nivel de tensión n para el mes m. 
Los cargos para remunerar los define la LAC.</t>
  </si>
  <si>
    <r>
      <t xml:space="preserve">Corresponde al valor que se paga por </t>
    </r>
    <r>
      <rPr>
        <i/>
        <sz val="9"/>
        <color indexed="8"/>
        <rFont val="Calibri"/>
        <family val="2"/>
      </rPr>
      <t>transportar</t>
    </r>
    <r>
      <rPr>
        <sz val="9"/>
        <color indexed="8"/>
        <rFont val="Calibri"/>
        <family val="2"/>
      </rPr>
      <t xml:space="preserve"> la energía desde el STN hasta el usuario final a través del STR.
El Ministerio de Minas y Energía junto con la CREG definieron la conformación de las ADD que agrupan el cargo de Distribución de empresas que comparten ciertas características a través de un cargo unificado denominado DtUN.</t>
    </r>
  </si>
  <si>
    <t xml:space="preserve">La actualización se realiza con el índice de Precios al Productor (IPP).
Varía mensualmente </t>
  </si>
  <si>
    <t>La actualización se realiza con el índice de Precios al Consumidor (IPC).
Varía mensualmente.</t>
  </si>
  <si>
    <t>Restricciones:  Rm,i</t>
  </si>
  <si>
    <t>Es variable por cuanto depende principalmente de la magnitud de la disponibilidad de los activos de trasmisión. 
Varía mensualmente.</t>
  </si>
  <si>
    <t>Perdidas:
 PRn,m,i,j</t>
  </si>
  <si>
    <r>
      <t xml:space="preserve">Trasmisión: </t>
    </r>
    <r>
      <rPr>
        <b/>
        <i/>
        <sz val="9"/>
        <color indexed="8"/>
        <rFont val="Calibri"/>
        <family val="2"/>
      </rPr>
      <t>Tm</t>
    </r>
  </si>
  <si>
    <r>
      <t xml:space="preserve">Distribución: </t>
    </r>
    <r>
      <rPr>
        <b/>
        <i/>
        <sz val="9"/>
        <color indexed="8"/>
        <rFont val="Calibri"/>
        <family val="2"/>
      </rPr>
      <t>Dn,m</t>
    </r>
  </si>
  <si>
    <r>
      <t>Comercialización</t>
    </r>
    <r>
      <rPr>
        <b/>
        <i/>
        <sz val="9"/>
        <color indexed="8"/>
        <rFont val="Calibri"/>
        <family val="2"/>
      </rPr>
      <t>: Cvm,i,j</t>
    </r>
  </si>
  <si>
    <t>COMPONENTE</t>
  </si>
  <si>
    <t>RESOLUCIÓN</t>
  </si>
  <si>
    <t>DEFINICIÓN DEL COMPONENTE</t>
  </si>
  <si>
    <t>EXPLICACIÓN</t>
  </si>
  <si>
    <t>FACTORES DE VARIACIÓN</t>
  </si>
  <si>
    <t xml:space="preserve">Información tarifaria del servicio público de energía eléctrica </t>
  </si>
  <si>
    <t>No.</t>
  </si>
  <si>
    <t>Este documento presenta la información reportada por las empresas prestadoras del servicio de energía eléctrica en el Sistema Único de Información. No implica validación de la Superservicios.
A continuación encontrará el listado de las empresas sobre las cuales puede consultar el costo unitario y la tarifa de prestación del servicio.</t>
  </si>
  <si>
    <t xml:space="preserve">Información tarifaria del servicio público de energía </t>
  </si>
  <si>
    <t>* Pesos corrientes</t>
  </si>
  <si>
    <t>1. COSTO UNITARIO DE PRESTACIÓN DEL SERVICIO
Nivel de Tensión 1, Propiedad de Activos del OR</t>
  </si>
  <si>
    <t>para el comercializador integrado al operador de red</t>
  </si>
  <si>
    <t>2. TARIFA AL USUARIO FINAL
Nivel de Tensión 1, Propiedad de Activos del OR (estrato 1, 2 y 3 hasta el CS)</t>
  </si>
  <si>
    <t>Costo Unitario de Prestación de Servicio - CU</t>
  </si>
  <si>
    <t xml:space="preserve">Opción Tarifaria </t>
  </si>
  <si>
    <t>CUV_Op</t>
  </si>
  <si>
    <t xml:space="preserve">3. OPCIÓN TARIFARIA
Nivel de Tensión 1, Propiedad de Activos del OR </t>
  </si>
  <si>
    <t>CUV_119</t>
  </si>
  <si>
    <t>3. OPCIÓN TARIFARIA
Nivel de Tensión 1, Propiedad de Activos del OR</t>
  </si>
  <si>
    <t>Costo Unitario de Prestación del Servicio resultado de aplicar la metodología establecida en la Res. CREG 119 de 2007.</t>
  </si>
  <si>
    <t>Costo Unitario de Prestación del Servicio resultado de aplicar la metodología establecida en la Res. CREG 012 de 2020. Opción Tarifaria</t>
  </si>
  <si>
    <r>
      <t xml:space="preserve">La Superintendencia de Servicios Públicos Domiciliarios – SSPD presenta en este documento a todos los grupos de interés la información relacionada con el Costo Unitario de Prestación del Servicio (CU) y las tarifas de energía aplicadas por los comercializadores integrados a los Operadores de Red (OR) del nivel de tensión 1 con propiedad de activos del OR en una ventana de 12 meses.
Lo anterior, permitirá realizar el seguimiento mensual del comportamiento del CU y la tarifa por cada uno de los interesados a la empresa de su interés.
</t>
    </r>
    <r>
      <rPr>
        <b/>
        <i/>
        <u/>
        <sz val="11"/>
        <color theme="1"/>
        <rFont val="Calibri"/>
        <family val="2"/>
        <scheme val="minor"/>
      </rPr>
      <t>Costo Unitario de Prestación del Servicio:</t>
    </r>
    <r>
      <rPr>
        <sz val="11"/>
        <color theme="1"/>
        <rFont val="Calibri"/>
        <family val="2"/>
        <scheme val="minor"/>
      </rPr>
      <t xml:space="preserve"> Es el costo económico eficiente de prestación del servicio al usuario final regulado. El Costo Unitario de Prestación del Servicio (CU) de energía eléctrica, de acuerdo con la regulación establecida por la Comisión de Regulación de Energía y Gas – CREG, está conformado por la suma de los componentes de generación (G), transmisión (T), distribución (D), comercialización (C), pérdidas (PR) y restricciones del sistema (R), cada uno de los cuales obedece a unas condiciones reguladas para la determinación de su valor. 
</t>
    </r>
    <r>
      <rPr>
        <b/>
        <i/>
        <u/>
        <sz val="11"/>
        <color theme="1"/>
        <rFont val="Calibri"/>
        <family val="2"/>
        <scheme val="minor"/>
      </rPr>
      <t>Tarifa</t>
    </r>
    <r>
      <rPr>
        <sz val="11"/>
        <color theme="1"/>
        <rFont val="Calibri"/>
        <family val="2"/>
        <scheme val="minor"/>
      </rPr>
      <t>: Es el valor resultante de aplicar al Costo Unitario de Prestación del Servicio el factor de subsidio o contribución autorizado legalmente. En el caso de los usuarios de estrato 4 y/o usuarios no residenciales que no son beneficiarios de subsidio, ni están sujetos al pago de contribución, la tarifa corresponde al Costo Unitario de Prestación del Servicio.</t>
    </r>
  </si>
  <si>
    <t>ANTIOQUIA CREG 078/07</t>
  </si>
  <si>
    <t>BOGOTÁ - CUNDINAMARCA CREG 199/16</t>
  </si>
  <si>
    <t>CALI - YUMBO - PUERTO TEJADA</t>
  </si>
  <si>
    <t>CELSIA VALLE DEL CAUCA</t>
  </si>
  <si>
    <t>POPAYÁN - PURACÉ</t>
  </si>
  <si>
    <t>CARIBE SOL</t>
  </si>
  <si>
    <t>CARIBE MAR</t>
  </si>
  <si>
    <t>AIR-E S.A.S. E.S.P.</t>
  </si>
  <si>
    <t>CARIBEMAR DE LA COSTA S.A.S. E.S.P. (AFINIA)</t>
  </si>
  <si>
    <t>ADD</t>
  </si>
  <si>
    <t>OCCIDENTE</t>
  </si>
  <si>
    <t>SIN ADD</t>
  </si>
  <si>
    <t>CENTRO</t>
  </si>
  <si>
    <t>ORIENTE</t>
  </si>
  <si>
    <t>SUR</t>
  </si>
  <si>
    <t xml:space="preserve">** Ajuste a las tarifas del mes de agosto de 2021. Publicado 18 -19 de septiembre. La republica </t>
  </si>
  <si>
    <t>CENTRALES ELÉCTRICAS DE NARIÑO S.A. E.S.P. (ID 520)</t>
  </si>
  <si>
    <t>CELSIA COLOMBIA S.A. E.S.P. (536)</t>
  </si>
  <si>
    <t>CENTRALES ELÉCTRICAS DE NORTE DE SANTANDER S.A. E.S.P. (604)</t>
  </si>
  <si>
    <t>COMPAÑÍA ENERGÉTICA DE OCCIDENTE E.S.P. (23442)</t>
  </si>
  <si>
    <t>COMPAÑÍA DE ELECTRICIDAD DE TULUÁ S.A. E.S.P. (637)</t>
  </si>
  <si>
    <t>CENTRAL HIDROELÉCTRICA DE CALDAS S.A. E.S.P. (502)</t>
  </si>
  <si>
    <t>EMPRESA DISTRIBUIDORA DEL PACÍFICO S.A. E.S.P. (3226)</t>
  </si>
  <si>
    <t>EMPRESA DE ENERGÍA DE BOYACÁ S.A. E.S.P. (500)</t>
  </si>
  <si>
    <t>EMPRESA DE ENERGÍA DE QUINDÍO S.A. E.S.P. (523)</t>
  </si>
  <si>
    <t>EMPRESA DE ENERGÍA DEL PUTUMAYO S.A. E.S.P. (2016)</t>
  </si>
  <si>
    <t>EMPRESA DE ENERGÍA DEL BAJO PUTUMAYO S.A. E.S.P. (2371)</t>
  </si>
  <si>
    <t>EMPRESA DE ENERGÍA DE PEREIRA S.A. E.S.P. (2073)</t>
  </si>
  <si>
    <t>AIR-E S.A.S. E.S.P. (48307)</t>
  </si>
  <si>
    <t>CARIBEMAR DE LA COSTA S.A.S. E.S.P. (AFINIA) (48305)</t>
  </si>
  <si>
    <t>ELECTRIFICADORA DE CAQUETÁ S.A. E.S.P. (1032)</t>
  </si>
  <si>
    <t>ELECTRIFICADORA DEL HUILA S.A. E.S.P. (1014)</t>
  </si>
  <si>
    <t>EMPRESAS MUNICIPALES DE CALI E.S.P. (2438)</t>
  </si>
  <si>
    <t>EMPRESA MUNICIPAL DE ENERGÍA ELÉCTRICA S.A. E.S.P. (694)</t>
  </si>
  <si>
    <t>EMPRESA DE ENERGÍA DEL VALLE DE SIBUNDOY S.A. E.S.P. (1846)</t>
  </si>
  <si>
    <t>ELECTRIFICADORA DEL META S.A. E.S.P. (600)</t>
  </si>
  <si>
    <t>EMPRESA DE ENERGÍA DE ARAUCA E.S.P. (599)</t>
  </si>
  <si>
    <t>EMPRESA DE ENERGÍA DE CASANARE S.A. E.S.P. (3370)</t>
  </si>
  <si>
    <t>EMPRESA DE ENERGÍA ELÉCTRICA DEL DEPARTAMENTO DEL GUAVIARE E.S.P. (3076)</t>
  </si>
  <si>
    <t>EMPRESAS PÚBLICAS DE MEDELLÍN E.S.P. (564)</t>
  </si>
  <si>
    <t>ELECTRIFICADORA DE SANTANDER S.A. E.S.P. (524)</t>
  </si>
  <si>
    <t>RUITOQUE S.A. E.S.P. (1737)</t>
  </si>
  <si>
    <t>Ene-22</t>
  </si>
  <si>
    <t>Feb-22</t>
  </si>
  <si>
    <t>Mar-22</t>
  </si>
  <si>
    <t>Abr-22</t>
  </si>
  <si>
    <t>May-22</t>
  </si>
  <si>
    <t>Jun-22</t>
  </si>
  <si>
    <t>ENEL COLOMBIA S.A. E.S.P.</t>
  </si>
  <si>
    <t>ENEL COLOMBIA S.A. E.S.P. (597)</t>
  </si>
  <si>
    <t>jul-22</t>
  </si>
  <si>
    <t>Jul-22</t>
  </si>
  <si>
    <t>JuL-22</t>
  </si>
  <si>
    <t>Resolución CREG 119 de 2007, modificada por la Resolución CREG 030 de 2018 y Resolución CREG 129 de 2019, Resolución CREG 101 002de 2022.</t>
  </si>
  <si>
    <r>
      <t xml:space="preserve">La opción tarifaria ofrece al comercializador la posibilidad de cambiar el CU cuando las condiciones del mercado presentan un impacto considerable para el usuario. No obstante, como la empresa deja de percibir parte de sus ingresos, debe aplicar la opción tarifaria hasta que se recupere el valor financiado, lo que se traduce en cobros relativamente elevados, pero con incrementos parciales para el usuario como se evidencia en la siguiente gráfica
</t>
    </r>
    <r>
      <rPr>
        <b/>
        <i/>
        <sz val="11"/>
        <color theme="1"/>
        <rFont val="Calibri"/>
        <family val="2"/>
        <scheme val="minor"/>
      </rPr>
      <t xml:space="preserve">
Regulación Vigente:</t>
    </r>
    <r>
      <rPr>
        <sz val="11"/>
        <color theme="1"/>
        <rFont val="Calibri"/>
        <family val="2"/>
        <scheme val="minor"/>
      </rPr>
      <t xml:space="preserve">
Res. CREG 012 de 2020 </t>
    </r>
  </si>
  <si>
    <r>
      <rPr>
        <b/>
        <i/>
        <sz val="18"/>
        <color theme="1"/>
        <rFont val="Calibri"/>
        <family val="2"/>
        <scheme val="minor"/>
      </rPr>
      <t xml:space="preserve">Tarifas de Energía Eléctrica </t>
    </r>
    <r>
      <rPr>
        <sz val="11"/>
        <color theme="1"/>
        <rFont val="Calibri"/>
        <family val="2"/>
        <scheme val="minor"/>
      </rPr>
      <t xml:space="preserve">
La tarifa de energía eléctrica es el resultado de aplicar al Costo Unitario de Prestación del Servicio, los principios del Fondo de Solidaridad para Subsidios y Redistribución de Ingreso (FSSRI) donde dependiendo el estrato socioeconómico se aplica un subsidio o una contribución. Como resultado de lo anterior, los usuarios de los estratos 1, 2 y 3 (usuarios de menores ingresos), reciben subsidios por concepto del FSSRI de hasta el 60%, 50% y hasta 15% respectivamente, sobre el CU, aplicables al denominado Consumo de Subsistencia (CS).
En línea de lo anterior, el valor del porcentaje aplicado a cada estrato es el resultado de aplicar la metodologia respetando los rangos descritos anteriormente y solo hasta el consumo de subsistencia, es decir que, si un usuario con derecho al subsidio consumió en el mes un valor por encima del CS, a partir del CS se le cobrará la energía con la tarifa plena correspondiente a la definida para el estrato 4. Los usuarios de los estratos 5 y 6 (usuarios residenciales de mayores ingresos), así como los usuarios pertenecientes al sector comercial e industrial, pagan una contribución del 20% sobre el CU, con destino a cubrir los subsidios otorgados a los usuarios de los estratos 1, 2 y 3.
Consumo de Subsistencia definido en la </t>
    </r>
    <r>
      <rPr>
        <b/>
        <sz val="11"/>
        <color theme="1"/>
        <rFont val="Calibri"/>
        <family val="2"/>
        <scheme val="minor"/>
      </rPr>
      <t>Resolución UPME 0355/04</t>
    </r>
    <r>
      <rPr>
        <sz val="11"/>
        <color theme="1"/>
        <rFont val="Calibri"/>
        <family val="2"/>
        <scheme val="minor"/>
      </rPr>
      <t xml:space="preserve">. Hasta 130 kWh/mes para usuarios ubicados a un altura superior a los 1.000 m.s.n.m y hasta 173 kWh/mes para usuarios ubicados a un altura inferior a los 1.000 m.s.n.m.
</t>
    </r>
    <r>
      <rPr>
        <b/>
        <i/>
        <sz val="11"/>
        <color theme="1"/>
        <rFont val="Calibri"/>
        <family val="2"/>
        <scheme val="minor"/>
      </rPr>
      <t xml:space="preserve">Regulación Vigente: </t>
    </r>
    <r>
      <rPr>
        <sz val="11"/>
        <color theme="1"/>
        <rFont val="Calibri"/>
        <family val="2"/>
        <scheme val="minor"/>
      </rPr>
      <t xml:space="preserve">
Res. CREG 003 de 2021.
</t>
    </r>
    <r>
      <rPr>
        <b/>
        <sz val="11"/>
        <color theme="1"/>
        <rFont val="Calibri"/>
        <family val="2"/>
        <scheme val="minor"/>
      </rPr>
      <t/>
    </r>
  </si>
  <si>
    <t>Ago-22</t>
  </si>
  <si>
    <t>ago-22</t>
  </si>
  <si>
    <t>Agos-22</t>
  </si>
  <si>
    <t>** Ajuste a las tarifas del mes de julio de 2022</t>
  </si>
  <si>
    <t>**Jul-22</t>
  </si>
  <si>
    <t>Sep-22</t>
  </si>
  <si>
    <t>sep-22</t>
  </si>
  <si>
    <t>A</t>
  </si>
  <si>
    <t>Ingreso Regulado Mensual  (antes de compensaciones (COP))</t>
  </si>
  <si>
    <t>B</t>
  </si>
  <si>
    <t>Ingreso Variante Guatape ($)</t>
  </si>
  <si>
    <t>C</t>
  </si>
  <si>
    <t>Otros Conceptos ($)</t>
  </si>
  <si>
    <t>A - B - C = D</t>
  </si>
  <si>
    <t>Ingreso Regulado Bruto que pagan los comercializadores ($)</t>
  </si>
  <si>
    <t>E</t>
  </si>
  <si>
    <t>Ingreso a Compensar ($)</t>
  </si>
  <si>
    <t>D - E = F</t>
  </si>
  <si>
    <t>Ingreso Regulado Neto que pagan los Participantes del Mercado ($)</t>
  </si>
  <si>
    <t>G</t>
  </si>
  <si>
    <t>Energía del SIN (kWh)</t>
  </si>
  <si>
    <t>H</t>
  </si>
  <si>
    <t>∆T ($/kWh)</t>
  </si>
  <si>
    <t>( F / G ) + H</t>
  </si>
  <si>
    <t>Componente T ($/kWh)</t>
  </si>
  <si>
    <t>CREG 011-2009</t>
  </si>
  <si>
    <t>CREG 031-2022</t>
  </si>
  <si>
    <t>MEDIDAS TRANSITORIAS RESOLUCIONES CREG 101 027 de 2022 y CREG 101 031 de 2022</t>
  </si>
  <si>
    <t>Componente de Transmisión</t>
  </si>
  <si>
    <t>Componente de Distribución</t>
  </si>
  <si>
    <t>T_011</t>
  </si>
  <si>
    <t>T_031</t>
  </si>
  <si>
    <t>Oct-22</t>
  </si>
  <si>
    <t>oct-22</t>
  </si>
  <si>
    <t>Sep-22**</t>
  </si>
  <si>
    <t>** Republicación</t>
  </si>
  <si>
    <t>CENTRALES ELECTRICAS DEL NORTE DE SANTANDER S.A E.S.P</t>
  </si>
  <si>
    <t>N/A</t>
  </si>
  <si>
    <t>CENTRAL HIDROELECTRICA DE CALDAS S.A E.S.P</t>
  </si>
  <si>
    <t>EMPRESA DE ENERGIA DEL QUINDIO S.A. E.S.P.</t>
  </si>
  <si>
    <t>EMPRESA DE ENERGIA DE PEREIRA S.A. E.S.P.</t>
  </si>
  <si>
    <t>EMPRESAS PUBLICAS DE MEDELLIN E.S.P</t>
  </si>
  <si>
    <t>ELECTRIFICADORA DE SANTANDER S.A. E.S.P.</t>
  </si>
  <si>
    <t>RUITOQUE E.S.P</t>
  </si>
  <si>
    <t>CENTRALES ELECTRICAS DE NARIÑO S.A. E.S.P.</t>
  </si>
  <si>
    <t>CELSIA COLOMBIA S.A. E.S.P-VALLE</t>
  </si>
  <si>
    <t>COMPAÑIA ENERGETICA DE OCCIDENTE S.A.S. ESP</t>
  </si>
  <si>
    <t>EMPRESA DE ENERGÍA DE PEREIRA S.A E.S.P-MERCADO CARTAGO</t>
  </si>
  <si>
    <t>EMPRESAS MUNICIPALES DE CALI E.I.C.E. E.S.P.</t>
  </si>
  <si>
    <t>EMPRESA MUNICIPAL DE ENERGÍA ELÉCTRICA S.A E.S.P</t>
  </si>
  <si>
    <t xml:space="preserve">CELSIA COLOMBIA S.A. E.S.P-TOLIMA </t>
  </si>
  <si>
    <t>EMPRESA DE ENERGIA DE BOYACA S.A. E.S.P.</t>
  </si>
  <si>
    <t>ELECTRIFICADORE DEL HUILA</t>
  </si>
  <si>
    <t>ENEL COLOMBIA S.A. E.S.P</t>
  </si>
  <si>
    <t>EMPRESA DE ENERGÍA DE ARAUCA</t>
  </si>
  <si>
    <t>EMPRESA DE ENERGÍA DEL BAJO PUTUMAYO S.A E.S.P</t>
  </si>
  <si>
    <t>ELECTRIFICADORA DEL CAQUETA S.A. E.S.P</t>
  </si>
  <si>
    <t>ELECTRIFICADORA DEL META S.A. E.S.P</t>
  </si>
  <si>
    <t>EMPRESA DE ENERGÍA DE CASANARE S.A E.S.P</t>
  </si>
  <si>
    <t>EMPRESA DE ENERGÍA DEL PUTUMAYO S.A E.S.P</t>
  </si>
  <si>
    <t>EMPRESA DISTRIBUIDORA DEL PACIFICO S.A. E.S.P.</t>
  </si>
  <si>
    <t>EMPRESA DE ENERGIA ELECTRICA DEL DEPARTAMENTO DEL GUAVIARE S.A E.S.P</t>
  </si>
  <si>
    <t>CARIBEMAR DE LA COSTA (AFINIA) S.A. E.S.P</t>
  </si>
  <si>
    <t>AIR-E S.A.S E.S.P</t>
  </si>
  <si>
    <t>OPERADOR DE RED</t>
  </si>
  <si>
    <t>ACOGIDO A LA RES. CREG 101 031 de 2022</t>
  </si>
  <si>
    <t>NO</t>
  </si>
  <si>
    <t>SI</t>
  </si>
  <si>
    <t>Indexador CREG 101 031 de 2022</t>
  </si>
  <si>
    <t>NT 1</t>
  </si>
  <si>
    <t>NT 2</t>
  </si>
  <si>
    <t>NT 3</t>
  </si>
  <si>
    <t>Cargos estimados del STN que se trasladan al Costo Unitario de Prestación del Servicio</t>
  </si>
  <si>
    <t>STR: Sistema de Transmisión Regional</t>
  </si>
  <si>
    <t>SDL: Sistema de Distribución Local</t>
  </si>
  <si>
    <t>CAMBIO INDEXADOR OCTUBRE 2022</t>
  </si>
  <si>
    <t>Cargos SDL ($/kWh)</t>
  </si>
  <si>
    <t>Cargos STR 
NT 4 ($/kWh)</t>
  </si>
  <si>
    <t>Cargos ADD ($/kWh)</t>
  </si>
  <si>
    <t>Indexador CREG 015 de 2018</t>
  </si>
  <si>
    <t>DEFINITIVO SEPTIEMRE 2022</t>
  </si>
  <si>
    <t>PRELIMINAR OCTUBRE 2022</t>
  </si>
  <si>
    <t>RESOLUCIÓN CREG 015 de 2018</t>
  </si>
  <si>
    <t>RESOLUCIÓN CREG 101 031 de 2022</t>
  </si>
  <si>
    <t>DEFINITIVO OCTUBRE 2022</t>
  </si>
  <si>
    <t>CÁLCULOS PREVIOS A LA MODIFICACIÓN DEL INDEXADOR</t>
  </si>
  <si>
    <t>VALORES PARA OCTUBRE 2022 POSTERIOR A LA APLICACIÓN DEL NUEVO INDEXADOR</t>
  </si>
  <si>
    <t>CENS</t>
  </si>
  <si>
    <t>CHEC</t>
  </si>
  <si>
    <t>EDEQ</t>
  </si>
  <si>
    <t>EEP Pereira</t>
  </si>
  <si>
    <t>EPM</t>
  </si>
  <si>
    <t>ESSA</t>
  </si>
  <si>
    <t>CEDENAR</t>
  </si>
  <si>
    <t>CELSIA COLOMBIA Valle</t>
  </si>
  <si>
    <t>CEO</t>
  </si>
  <si>
    <t>CETSA</t>
  </si>
  <si>
    <t>COMPAÑÍA DE ELECTRICIDAD DE TULUÁ S.A. E.S.P-TULUA</t>
  </si>
  <si>
    <t>EEP Cartago</t>
  </si>
  <si>
    <t>EMCALI</t>
  </si>
  <si>
    <t>EMEESA</t>
  </si>
  <si>
    <t>CELSIA COLOMBIA Tolima</t>
  </si>
  <si>
    <t>EBSA</t>
  </si>
  <si>
    <t>ELECTROHUILA</t>
  </si>
  <si>
    <t>ENEL COLOMBIA</t>
  </si>
  <si>
    <t>ENELAR</t>
  </si>
  <si>
    <t>EEBP</t>
  </si>
  <si>
    <t>EMSA</t>
  </si>
  <si>
    <t>ENERCA</t>
  </si>
  <si>
    <t>EEPUTUMAYO</t>
  </si>
  <si>
    <t>DISPAC</t>
  </si>
  <si>
    <t>ENERGUAVIARE</t>
  </si>
  <si>
    <t>CARIBEMAR</t>
  </si>
  <si>
    <t>AIRE</t>
  </si>
  <si>
    <t>DtUN</t>
  </si>
  <si>
    <t>Dt NT1</t>
  </si>
  <si>
    <t>ELECTROCAQUETA</t>
  </si>
  <si>
    <t>SIGLA</t>
  </si>
  <si>
    <t>VARIACIONES % OCT Def Vs. Oct Pre</t>
  </si>
  <si>
    <t>Diferencia $/kWh OCT Def Vs. Oct Pre</t>
  </si>
  <si>
    <t>GRÁFICAS NT1</t>
  </si>
  <si>
    <t>NT: Nivel de Tensión</t>
  </si>
  <si>
    <t>ADD: Área de Distribución</t>
  </si>
  <si>
    <t>Componente T SIN AJUSTES($/kWh)</t>
  </si>
  <si>
    <t>VALORES PARA NOVIEMBRE 2022 POSTERIOR A LA APLICACIÓN DEL NUEVO INDEXADOR</t>
  </si>
  <si>
    <t>DEFINITIVO NOVIEMBRE 2022</t>
  </si>
  <si>
    <t>EMPRESA DE ENERGÍA DEL VALLE DEL SIBUNDOY</t>
  </si>
  <si>
    <t>EMEVASI</t>
  </si>
  <si>
    <t>DtUN_031</t>
  </si>
  <si>
    <t>DtUN_015</t>
  </si>
  <si>
    <t>EVOLUCIÓN CARGOS ADD NIVEL DE TENSIÓN 1 PROPIEDAD ACTIVOS OR</t>
  </si>
  <si>
    <t>Evolución ADD</t>
  </si>
  <si>
    <t>Nivel de Tensión 1 Propiedad de Activos del OR</t>
  </si>
  <si>
    <t>EMPRESA</t>
  </si>
  <si>
    <t>EEP PEREIRA</t>
  </si>
  <si>
    <t>EEP CARTAGO</t>
  </si>
  <si>
    <t>EE PUTUMAYO</t>
  </si>
  <si>
    <t>EE BAJO PUTUMAYO</t>
  </si>
  <si>
    <t>ELECTROCAQUETÁ</t>
  </si>
  <si>
    <t>AFINIA</t>
  </si>
  <si>
    <t>PROMEDIO</t>
  </si>
  <si>
    <t>Variaciones CU</t>
  </si>
  <si>
    <t>Variaciones Tarifas</t>
  </si>
  <si>
    <t>Nov-22</t>
  </si>
  <si>
    <t>Se ajusta la tarifa estrato 3 de octubre por un error en la transcripción.</t>
  </si>
  <si>
    <t>Oct-22**</t>
  </si>
  <si>
    <t>Fecha de publicación del documento: diciembre de 2022</t>
  </si>
  <si>
    <t>DEFINITIVO DICIEMBRE 2022</t>
  </si>
  <si>
    <t>En Dic 2022 se actualiza la tabla de Variación del CU Octubre respecto de Septiembre ya que algunas empresas republicaron tarifas de Octubre de 2022.</t>
  </si>
  <si>
    <t>En Dic 2022 se actualiza la tabla de Variación del CU Noviembre respecto de Octubre ya que algunas empresas republicaron tarifas de Octubre de 2022.</t>
  </si>
  <si>
    <t>Dic-22</t>
  </si>
  <si>
    <t>Variación CU Octubre respecto de Septiembre</t>
  </si>
  <si>
    <t>Variación CU Noviembre respecto de Octubre</t>
  </si>
  <si>
    <t>Variación CU Diciembre respecto de Noviembre</t>
  </si>
  <si>
    <t>Variación Tarifas por Estrato Octubre respecto de Septiembre</t>
  </si>
  <si>
    <t>Variación Tarifas por Estrato Noviembre respecto de Octubre</t>
  </si>
  <si>
    <t>Variación Tarifas por Estrato Diciembre respecto de Noviembre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</si>
</sst>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00"/>
    <numFmt numFmtId="165" formatCode="[Red]0.00%\ \ \ \↑;[Color10]\-0.00%\ \ \ \↓"/>
  </numFmts>
  <fonts count="47" x14ac:knownFonts="1">
    <font>
      <sz val="11"/>
      <color theme="1"/>
      <name val="Calibri"/>
      <family val="2"/>
      <scheme val="minor"/>
    </font>
    <font>
      <sz val="8"/>
      <name val="Calibri"/>
      <family val="2"/>
    </font>
    <font>
      <sz val="9"/>
      <color indexed="8"/>
      <name val="Calibri"/>
      <family val="2"/>
    </font>
    <font>
      <i/>
      <sz val="9"/>
      <color indexed="8"/>
      <name val="Calibri"/>
      <family val="2"/>
    </font>
    <font>
      <b/>
      <i/>
      <sz val="9"/>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3"/>
      <color theme="1"/>
      <name val="Calibri"/>
      <family val="2"/>
      <scheme val="minor"/>
    </font>
    <font>
      <sz val="18"/>
      <color theme="1"/>
      <name val="Calibri"/>
      <family val="2"/>
      <scheme val="minor"/>
    </font>
    <font>
      <b/>
      <sz val="13"/>
      <color theme="1"/>
      <name val="Calibri"/>
      <family val="2"/>
      <scheme val="minor"/>
    </font>
    <font>
      <b/>
      <u/>
      <sz val="18"/>
      <color theme="0"/>
      <name val="Calibri"/>
      <family val="2"/>
      <scheme val="minor"/>
    </font>
    <font>
      <u/>
      <sz val="18"/>
      <color theme="0"/>
      <name val="Calibri"/>
      <family val="2"/>
      <scheme val="minor"/>
    </font>
    <font>
      <sz val="9"/>
      <color theme="1"/>
      <name val="Calibri"/>
      <family val="2"/>
    </font>
    <font>
      <b/>
      <sz val="9"/>
      <color theme="1"/>
      <name val="Calibri"/>
      <family val="2"/>
    </font>
    <font>
      <b/>
      <sz val="10"/>
      <color theme="0"/>
      <name val="Calibri"/>
      <family val="2"/>
    </font>
    <font>
      <b/>
      <sz val="16"/>
      <color theme="1"/>
      <name val="Calibri"/>
      <family val="2"/>
      <scheme val="minor"/>
    </font>
    <font>
      <sz val="11"/>
      <name val="Calibri"/>
      <family val="2"/>
      <scheme val="minor"/>
    </font>
    <font>
      <b/>
      <sz val="14"/>
      <color rgb="FF00B050"/>
      <name val="Calibri"/>
      <family val="2"/>
      <scheme val="minor"/>
    </font>
    <font>
      <b/>
      <sz val="12"/>
      <name val="Calibri"/>
      <family val="2"/>
      <scheme val="minor"/>
    </font>
    <font>
      <b/>
      <i/>
      <sz val="11"/>
      <color theme="1"/>
      <name val="Calibri"/>
      <family val="2"/>
      <scheme val="minor"/>
    </font>
    <font>
      <b/>
      <i/>
      <sz val="18"/>
      <color theme="1"/>
      <name val="Calibri"/>
      <family val="2"/>
      <scheme val="minor"/>
    </font>
    <font>
      <b/>
      <i/>
      <u/>
      <sz val="11"/>
      <color theme="1"/>
      <name val="Calibri"/>
      <family val="2"/>
      <scheme val="minor"/>
    </font>
    <font>
      <b/>
      <sz val="11"/>
      <name val="Calibri"/>
      <family val="2"/>
      <scheme val="minor"/>
    </font>
    <font>
      <sz val="10"/>
      <color theme="1"/>
      <name val="Calibri Light"/>
      <family val="2"/>
      <scheme val="major"/>
    </font>
    <font>
      <b/>
      <u/>
      <sz val="10"/>
      <color theme="0"/>
      <name val="Calibri Light"/>
      <family val="2"/>
      <scheme val="major"/>
    </font>
    <font>
      <b/>
      <sz val="10"/>
      <color theme="1"/>
      <name val="Calibri Light"/>
      <family val="2"/>
      <scheme val="major"/>
    </font>
    <font>
      <b/>
      <sz val="10"/>
      <name val="Calibri Light"/>
      <family val="2"/>
      <scheme val="major"/>
    </font>
    <font>
      <b/>
      <sz val="10"/>
      <color rgb="FF00B050"/>
      <name val="Calibri Light"/>
      <family val="2"/>
      <scheme val="major"/>
    </font>
    <font>
      <sz val="8"/>
      <name val="Calibri"/>
      <family val="2"/>
      <scheme val="minor"/>
    </font>
    <font>
      <b/>
      <sz val="9"/>
      <color indexed="81"/>
      <name val="Tahoma"/>
      <family val="2"/>
    </font>
    <font>
      <sz val="11"/>
      <color theme="0"/>
      <name val="Calibri"/>
      <family val="2"/>
      <scheme val="minor"/>
    </font>
    <font>
      <b/>
      <sz val="11"/>
      <color theme="1"/>
      <name val="Calibri"/>
      <family val="2"/>
    </font>
    <font>
      <sz val="11"/>
      <color theme="1"/>
      <name val="Calibri"/>
      <family val="2"/>
    </font>
    <font>
      <b/>
      <sz val="14"/>
      <color theme="1"/>
      <name val="Calibri"/>
      <family val="2"/>
    </font>
    <font>
      <b/>
      <sz val="12"/>
      <color theme="1"/>
      <name val="Calibri"/>
      <family val="2"/>
      <scheme val="minor"/>
    </font>
    <font>
      <sz val="9"/>
      <color indexed="81"/>
      <name val="Tahoma"/>
      <family val="2"/>
    </font>
    <font>
      <sz val="8"/>
      <color theme="1"/>
      <name val="Calibri"/>
      <family val="2"/>
      <scheme val="minor"/>
    </font>
    <font>
      <b/>
      <sz val="10"/>
      <color theme="1"/>
      <name val="Calibri"/>
      <family val="2"/>
      <scheme val="minor"/>
    </font>
    <font>
      <b/>
      <sz val="20"/>
      <color theme="1"/>
      <name val="Calibri"/>
      <family val="2"/>
      <scheme val="minor"/>
    </font>
    <font>
      <b/>
      <sz val="20"/>
      <color theme="0"/>
      <name val="Calibri"/>
      <family val="2"/>
      <scheme val="minor"/>
    </font>
    <font>
      <b/>
      <sz val="16"/>
      <color theme="0"/>
      <name val="Calibri"/>
      <family val="2"/>
      <scheme val="minor"/>
    </font>
    <font>
      <b/>
      <sz val="14"/>
      <color theme="0"/>
      <name val="Calibri"/>
      <family val="2"/>
      <scheme val="minor"/>
    </font>
    <font>
      <sz val="10"/>
      <color theme="0"/>
      <name val="Calibri Light"/>
      <family val="2"/>
      <scheme val="major"/>
    </font>
    <font>
      <sz val="9"/>
      <color theme="1"/>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0"/>
        <bgColor indexed="64"/>
      </patternFill>
    </fill>
    <fill>
      <patternFill patternType="solid">
        <fgColor rgb="FFDAEEF3"/>
        <bgColor rgb="FFDAEEF3"/>
      </patternFill>
    </fill>
    <fill>
      <patternFill patternType="solid">
        <fgColor theme="8" tint="0.79998168889431442"/>
        <bgColor indexed="64"/>
      </patternFill>
    </fill>
    <fill>
      <patternFill patternType="solid">
        <fgColor theme="9" tint="0.59999389629810485"/>
        <bgColor indexed="64"/>
      </patternFill>
    </fill>
    <fill>
      <patternFill patternType="solid">
        <fgColor rgb="FFFFCCCC"/>
        <bgColor indexed="64"/>
      </patternFill>
    </fill>
    <fill>
      <patternFill patternType="solid">
        <fgColor theme="8" tint="-0.249977111117893"/>
        <bgColor indexed="64"/>
      </patternFill>
    </fill>
    <fill>
      <patternFill patternType="solid">
        <fgColor rgb="FFFFC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rgb="FF000000"/>
      </right>
      <top style="thin">
        <color indexed="64"/>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rgb="FF000000"/>
      </right>
      <top/>
      <bottom/>
      <diagonal/>
    </border>
    <border>
      <left/>
      <right style="thin">
        <color rgb="FF000000"/>
      </right>
      <top/>
      <bottom/>
      <diagonal/>
    </border>
    <border>
      <left/>
      <right style="thin">
        <color rgb="FF000000"/>
      </right>
      <top/>
      <bottom style="thin">
        <color indexed="64"/>
      </bottom>
      <diagonal/>
    </border>
    <border>
      <left style="thin">
        <color rgb="FF000000"/>
      </left>
      <right style="thin">
        <color rgb="FF000000"/>
      </right>
      <top style="thin">
        <color rgb="FF000000"/>
      </top>
      <bottom/>
      <diagonal/>
    </border>
    <border>
      <left style="thin">
        <color rgb="FF000000"/>
      </left>
      <right style="thick">
        <color rgb="FF7030A0"/>
      </right>
      <top style="thin">
        <color rgb="FF000000"/>
      </top>
      <bottom style="thin">
        <color rgb="FF000000"/>
      </bottom>
      <diagonal/>
    </border>
    <border>
      <left style="thick">
        <color rgb="FF7030A0"/>
      </left>
      <right style="thick">
        <color rgb="FF7030A0"/>
      </right>
      <top style="thin">
        <color rgb="FF7030A0"/>
      </top>
      <bottom style="thick">
        <color rgb="FF7030A0"/>
      </bottom>
      <diagonal/>
    </border>
    <border>
      <left style="thick">
        <color rgb="FF7030A0"/>
      </left>
      <right style="thick">
        <color rgb="FF7030A0"/>
      </right>
      <top style="thick">
        <color rgb="FF7030A0"/>
      </top>
      <bottom style="thick">
        <color rgb="FF7030A0"/>
      </bottom>
      <diagonal/>
    </border>
    <border>
      <left style="thick">
        <color rgb="FF7030A0"/>
      </left>
      <right style="thick">
        <color rgb="FF7030A0"/>
      </right>
      <top style="thick">
        <color rgb="FF7030A0"/>
      </top>
      <bottom/>
      <diagonal/>
    </border>
    <border>
      <left/>
      <right/>
      <top style="thick">
        <color rgb="FF7030A0"/>
      </top>
      <bottom/>
      <diagonal/>
    </border>
    <border>
      <left style="thick">
        <color rgb="FF7030A0"/>
      </left>
      <right style="thick">
        <color rgb="FF7030A0"/>
      </right>
      <top/>
      <bottom style="thick">
        <color rgb="FF7030A0"/>
      </bottom>
      <diagonal/>
    </border>
    <border>
      <left style="medium">
        <color indexed="64"/>
      </left>
      <right style="thin">
        <color auto="1"/>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top/>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auto="1"/>
      </top>
      <bottom/>
      <diagonal/>
    </border>
    <border>
      <left style="medium">
        <color indexed="64"/>
      </left>
      <right style="thin">
        <color auto="1"/>
      </right>
      <top style="thin">
        <color auto="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s>
  <cellStyleXfs count="4">
    <xf numFmtId="0" fontId="0" fillId="0" borderId="0"/>
    <xf numFmtId="0" fontId="6" fillId="0" borderId="0" applyNumberFormat="0" applyFill="0" applyBorder="0" applyAlignment="0" applyProtection="0"/>
    <xf numFmtId="9" fontId="5" fillId="0" borderId="0" applyFont="0" applyFill="0" applyBorder="0" applyAlignment="0" applyProtection="0"/>
    <xf numFmtId="43" fontId="5" fillId="0" borderId="0" applyFont="0" applyFill="0" applyBorder="0" applyAlignment="0" applyProtection="0"/>
  </cellStyleXfs>
  <cellXfs count="533">
    <xf numFmtId="0" fontId="0" fillId="0" borderId="0" xfId="0"/>
    <xf numFmtId="0" fontId="7" fillId="2" borderId="1" xfId="0"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2" fontId="0" fillId="0" borderId="1" xfId="0" applyNumberFormat="1" applyBorder="1" applyAlignment="1">
      <alignment horizontal="center"/>
    </xf>
    <xf numFmtId="2" fontId="0" fillId="0" borderId="0" xfId="0" applyNumberFormat="1"/>
    <xf numFmtId="2" fontId="0" fillId="0" borderId="0" xfId="0" applyNumberFormat="1" applyAlignment="1">
      <alignment horizontal="center"/>
    </xf>
    <xf numFmtId="9" fontId="5" fillId="0" borderId="0" xfId="2" applyFont="1" applyAlignment="1">
      <alignment horizontal="center"/>
    </xf>
    <xf numFmtId="0" fontId="8" fillId="0" borderId="0" xfId="0" applyFont="1" applyAlignment="1">
      <alignment horizontal="left"/>
    </xf>
    <xf numFmtId="0" fontId="7" fillId="2" borderId="2" xfId="0" applyFont="1" applyFill="1" applyBorder="1" applyAlignment="1">
      <alignment horizontal="center"/>
    </xf>
    <xf numFmtId="0" fontId="9" fillId="0" borderId="0" xfId="0" applyFont="1"/>
    <xf numFmtId="0" fontId="0" fillId="0" borderId="0" xfId="0" applyAlignment="1">
      <alignment horizontal="left"/>
    </xf>
    <xf numFmtId="0" fontId="7"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0" fontId="7" fillId="2" borderId="2" xfId="0" applyFont="1" applyFill="1" applyBorder="1" applyAlignment="1">
      <alignment horizontal="center" vertical="center"/>
    </xf>
    <xf numFmtId="0" fontId="7" fillId="0" borderId="0" xfId="0" applyFont="1"/>
    <xf numFmtId="0" fontId="8" fillId="0" borderId="0" xfId="0" applyFont="1" applyAlignment="1">
      <alignment horizontal="left" vertical="center"/>
    </xf>
    <xf numFmtId="0" fontId="8" fillId="0" borderId="0" xfId="0" applyFont="1"/>
    <xf numFmtId="0" fontId="7" fillId="2" borderId="2" xfId="0" applyFont="1" applyFill="1" applyBorder="1" applyAlignment="1">
      <alignment horizontal="center" vertical="center" wrapText="1"/>
    </xf>
    <xf numFmtId="0" fontId="0" fillId="0" borderId="0" xfId="0" applyAlignment="1">
      <alignment vertical="center"/>
    </xf>
    <xf numFmtId="0" fontId="10" fillId="0" borderId="0" xfId="0" applyFont="1"/>
    <xf numFmtId="0" fontId="11" fillId="0" borderId="0" xfId="0" applyFont="1"/>
    <xf numFmtId="0" fontId="7" fillId="2" borderId="1" xfId="0" applyFont="1" applyFill="1" applyBorder="1" applyAlignment="1">
      <alignment horizontal="center" wrapText="1"/>
    </xf>
    <xf numFmtId="0" fontId="0" fillId="0" borderId="0" xfId="0" applyAlignment="1">
      <alignment wrapText="1"/>
    </xf>
    <xf numFmtId="0" fontId="7" fillId="2" borderId="2" xfId="0" applyFont="1" applyFill="1" applyBorder="1" applyAlignment="1">
      <alignment horizontal="center" wrapText="1"/>
    </xf>
    <xf numFmtId="0" fontId="0" fillId="0" borderId="0" xfId="0" applyAlignment="1">
      <alignment vertical="center" wrapText="1"/>
    </xf>
    <xf numFmtId="0" fontId="15" fillId="0" borderId="1" xfId="0" applyFont="1" applyBorder="1" applyAlignment="1">
      <alignment vertical="center" wrapText="1"/>
    </xf>
    <xf numFmtId="0" fontId="16" fillId="0" borderId="1" xfId="0" applyFont="1" applyBorder="1" applyAlignment="1">
      <alignment horizontal="center" vertical="center" wrapText="1"/>
    </xf>
    <xf numFmtId="0" fontId="17" fillId="4" borderId="1" xfId="0" applyFont="1" applyFill="1" applyBorder="1" applyAlignment="1">
      <alignment horizontal="center" vertical="center" wrapText="1"/>
    </xf>
    <xf numFmtId="0" fontId="0" fillId="0" borderId="0" xfId="0" applyAlignment="1">
      <alignment horizontal="left" vertical="center"/>
    </xf>
    <xf numFmtId="0" fontId="20" fillId="0" borderId="0" xfId="0" applyFont="1" applyAlignment="1">
      <alignment vertical="center"/>
    </xf>
    <xf numFmtId="49" fontId="0" fillId="0" borderId="0" xfId="0" applyNumberFormat="1" applyAlignment="1">
      <alignment horizontal="left" indent="1"/>
    </xf>
    <xf numFmtId="0" fontId="18" fillId="0" borderId="0" xfId="0" applyFont="1" applyAlignment="1">
      <alignment horizontal="left"/>
    </xf>
    <xf numFmtId="0" fontId="0" fillId="0" borderId="0" xfId="0" applyAlignment="1">
      <alignment vertical="top"/>
    </xf>
    <xf numFmtId="0" fontId="23" fillId="0" borderId="0" xfId="0" applyFont="1" applyAlignment="1">
      <alignment vertical="center"/>
    </xf>
    <xf numFmtId="0" fontId="0" fillId="0" borderId="1" xfId="0" applyBorder="1" applyAlignment="1">
      <alignment horizontal="center"/>
    </xf>
    <xf numFmtId="0" fontId="6" fillId="0" borderId="1" xfId="1" applyFill="1" applyBorder="1" applyAlignment="1">
      <alignment horizontal="left"/>
    </xf>
    <xf numFmtId="0" fontId="0" fillId="0" borderId="1" xfId="0" applyBorder="1" applyAlignment="1">
      <alignment horizontal="left"/>
    </xf>
    <xf numFmtId="0" fontId="7" fillId="5" borderId="1" xfId="0" applyFont="1" applyFill="1" applyBorder="1" applyAlignment="1">
      <alignment horizontal="center" vertical="center"/>
    </xf>
    <xf numFmtId="0" fontId="7" fillId="5" borderId="1" xfId="0" applyFont="1" applyFill="1" applyBorder="1" applyAlignment="1">
      <alignment horizontal="center" vertical="center" wrapText="1"/>
    </xf>
    <xf numFmtId="0" fontId="0" fillId="0" borderId="10" xfId="0" applyBorder="1"/>
    <xf numFmtId="9" fontId="5" fillId="0" borderId="0" xfId="2" applyFont="1" applyBorder="1" applyAlignment="1">
      <alignment horizontal="center"/>
    </xf>
    <xf numFmtId="0" fontId="0" fillId="0" borderId="0" xfId="0" applyAlignment="1">
      <alignment horizontal="left" wrapText="1"/>
    </xf>
    <xf numFmtId="0" fontId="0" fillId="0" borderId="0" xfId="0" applyAlignment="1">
      <alignment horizontal="right" wrapText="1"/>
    </xf>
    <xf numFmtId="0" fontId="26" fillId="0" borderId="0" xfId="0" applyFont="1"/>
    <xf numFmtId="0" fontId="26" fillId="0" borderId="6" xfId="0" applyFont="1" applyBorder="1"/>
    <xf numFmtId="0" fontId="26" fillId="0" borderId="7" xfId="0" applyFont="1" applyBorder="1"/>
    <xf numFmtId="0" fontId="26" fillId="0" borderId="8" xfId="0" applyFont="1" applyBorder="1"/>
    <xf numFmtId="0" fontId="28" fillId="0" borderId="0" xfId="0" applyFont="1" applyAlignment="1">
      <alignment vertical="center"/>
    </xf>
    <xf numFmtId="0" fontId="28" fillId="0" borderId="9" xfId="0" applyFont="1" applyBorder="1" applyAlignment="1">
      <alignment vertical="center"/>
    </xf>
    <xf numFmtId="0" fontId="26" fillId="0" borderId="10" xfId="0" applyFont="1" applyBorder="1"/>
    <xf numFmtId="0" fontId="26" fillId="0" borderId="9" xfId="0" applyFont="1" applyBorder="1"/>
    <xf numFmtId="0" fontId="30" fillId="0" borderId="0" xfId="0" applyFont="1" applyAlignment="1">
      <alignment vertical="center"/>
    </xf>
    <xf numFmtId="0" fontId="30" fillId="0" borderId="9" xfId="0" applyFont="1" applyBorder="1" applyAlignment="1">
      <alignment vertical="center"/>
    </xf>
    <xf numFmtId="0" fontId="28" fillId="2" borderId="2"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1" xfId="0" applyFont="1" applyFill="1" applyBorder="1" applyAlignment="1">
      <alignment horizontal="center" vertical="center" wrapText="1"/>
    </xf>
    <xf numFmtId="2" fontId="26" fillId="0" borderId="0" xfId="0" applyNumberFormat="1" applyFont="1"/>
    <xf numFmtId="9" fontId="26" fillId="0" borderId="0" xfId="2" applyFont="1" applyAlignment="1">
      <alignment horizontal="center"/>
    </xf>
    <xf numFmtId="0" fontId="26" fillId="0" borderId="3" xfId="0" applyFont="1" applyBorder="1"/>
    <xf numFmtId="0" fontId="26" fillId="0" borderId="4" xfId="0" applyFont="1" applyBorder="1"/>
    <xf numFmtId="0" fontId="26" fillId="0" borderId="5" xfId="0" applyFont="1" applyBorder="1"/>
    <xf numFmtId="0" fontId="6" fillId="0" borderId="0" xfId="1" applyFill="1"/>
    <xf numFmtId="49" fontId="0" fillId="0" borderId="1" xfId="0" applyNumberFormat="1" applyBorder="1" applyAlignment="1">
      <alignment horizontal="center"/>
    </xf>
    <xf numFmtId="2" fontId="0" fillId="0" borderId="11" xfId="0" applyNumberFormat="1" applyBorder="1" applyAlignment="1">
      <alignment horizontal="center"/>
    </xf>
    <xf numFmtId="0" fontId="0" fillId="0" borderId="1" xfId="0" applyBorder="1" applyAlignment="1">
      <alignment horizontal="center" vertical="center" wrapText="1"/>
    </xf>
    <xf numFmtId="0" fontId="18" fillId="0" borderId="0" xfId="0" applyFont="1"/>
    <xf numFmtId="0" fontId="0" fillId="6" borderId="1" xfId="0" applyFill="1" applyBorder="1" applyAlignment="1">
      <alignment horizontal="center"/>
    </xf>
    <xf numFmtId="17" fontId="34" fillId="7" borderId="12" xfId="0" applyNumberFormat="1" applyFont="1" applyFill="1" applyBorder="1" applyAlignment="1">
      <alignment horizontal="center"/>
    </xf>
    <xf numFmtId="0" fontId="7" fillId="0" borderId="13" xfId="0" applyFont="1" applyBorder="1" applyAlignment="1">
      <alignment horizontal="center" vertical="center" wrapText="1"/>
    </xf>
    <xf numFmtId="3" fontId="35" fillId="0" borderId="12" xfId="0" applyNumberFormat="1" applyFont="1" applyBorder="1" applyAlignment="1">
      <alignment horizontal="center" vertical="center"/>
    </xf>
    <xf numFmtId="0" fontId="7" fillId="0" borderId="16" xfId="0" applyFont="1" applyBorder="1" applyAlignment="1">
      <alignment horizontal="center" vertical="center" wrapText="1"/>
    </xf>
    <xf numFmtId="0" fontId="34" fillId="7" borderId="12" xfId="0" applyFont="1" applyFill="1" applyBorder="1" applyAlignment="1">
      <alignment horizontal="center" vertical="center" wrapText="1"/>
    </xf>
    <xf numFmtId="2" fontId="35" fillId="0" borderId="12" xfId="0" applyNumberFormat="1" applyFont="1" applyBorder="1" applyAlignment="1">
      <alignment horizontal="center" vertical="center"/>
    </xf>
    <xf numFmtId="0" fontId="34" fillId="7" borderId="14" xfId="0" applyFont="1" applyFill="1" applyBorder="1" applyAlignment="1">
      <alignment vertical="center"/>
    </xf>
    <xf numFmtId="4" fontId="36" fillId="0" borderId="12" xfId="0" applyNumberFormat="1" applyFont="1" applyBorder="1" applyAlignment="1">
      <alignment horizontal="center" vertical="center"/>
    </xf>
    <xf numFmtId="0" fontId="0" fillId="6" borderId="0" xfId="0" applyFill="1" applyAlignment="1">
      <alignment horizontal="center"/>
    </xf>
    <xf numFmtId="0" fontId="6" fillId="0" borderId="0" xfId="1" applyFill="1" applyBorder="1" applyAlignment="1">
      <alignment horizontal="left"/>
    </xf>
    <xf numFmtId="0" fontId="6" fillId="0" borderId="0" xfId="1" applyFill="1" applyBorder="1"/>
    <xf numFmtId="0" fontId="7" fillId="0" borderId="0" xfId="0" applyFont="1" applyAlignment="1">
      <alignment horizontal="center" vertical="center"/>
    </xf>
    <xf numFmtId="0" fontId="6" fillId="0" borderId="1" xfId="1" applyFill="1" applyBorder="1" applyAlignment="1">
      <alignment horizontal="center"/>
    </xf>
    <xf numFmtId="17" fontId="34" fillId="7" borderId="19" xfId="0" applyNumberFormat="1" applyFont="1" applyFill="1" applyBorder="1" applyAlignment="1">
      <alignment horizontal="center"/>
    </xf>
    <xf numFmtId="4" fontId="0" fillId="0" borderId="1" xfId="0" applyNumberFormat="1" applyBorder="1" applyAlignment="1">
      <alignment horizontal="center"/>
    </xf>
    <xf numFmtId="17" fontId="34" fillId="7" borderId="14" xfId="0" applyNumberFormat="1" applyFont="1" applyFill="1" applyBorder="1" applyAlignment="1">
      <alignment horizontal="center"/>
    </xf>
    <xf numFmtId="3" fontId="35" fillId="0" borderId="14" xfId="0" applyNumberFormat="1" applyFont="1" applyBorder="1" applyAlignment="1">
      <alignment horizontal="center" vertical="center"/>
    </xf>
    <xf numFmtId="17" fontId="34" fillId="7" borderId="20" xfId="0" applyNumberFormat="1" applyFont="1" applyFill="1" applyBorder="1" applyAlignment="1">
      <alignment horizontal="center"/>
    </xf>
    <xf numFmtId="17" fontId="34" fillId="7" borderId="21" xfId="0" applyNumberFormat="1" applyFont="1" applyFill="1" applyBorder="1" applyAlignment="1">
      <alignment horizontal="center"/>
    </xf>
    <xf numFmtId="3" fontId="35" fillId="0" borderId="22" xfId="0" applyNumberFormat="1" applyFont="1" applyBorder="1" applyAlignment="1">
      <alignment horizontal="center" vertical="center"/>
    </xf>
    <xf numFmtId="3" fontId="35" fillId="0" borderId="23" xfId="0" applyNumberFormat="1" applyFont="1" applyBorder="1" applyAlignment="1">
      <alignment horizontal="center" vertical="center"/>
    </xf>
    <xf numFmtId="4" fontId="36" fillId="0" borderId="14" xfId="0" applyNumberFormat="1" applyFont="1" applyBorder="1" applyAlignment="1">
      <alignment horizontal="center" vertical="center"/>
    </xf>
    <xf numFmtId="4" fontId="36" fillId="0" borderId="22" xfId="0" applyNumberFormat="1" applyFont="1" applyBorder="1" applyAlignment="1">
      <alignment horizontal="center" vertical="center"/>
    </xf>
    <xf numFmtId="2" fontId="35" fillId="0" borderId="14" xfId="0" applyNumberFormat="1" applyFont="1" applyBorder="1" applyAlignment="1">
      <alignment horizontal="center" vertical="center"/>
    </xf>
    <xf numFmtId="2" fontId="35" fillId="0" borderId="22" xfId="0" applyNumberFormat="1" applyFont="1" applyBorder="1" applyAlignment="1">
      <alignment horizontal="center" vertical="center"/>
    </xf>
    <xf numFmtId="3" fontId="35" fillId="0" borderId="25" xfId="0" applyNumberFormat="1" applyFont="1" applyBorder="1" applyAlignment="1">
      <alignment horizontal="center" vertical="center"/>
    </xf>
    <xf numFmtId="3" fontId="35" fillId="0" borderId="20" xfId="0" applyNumberFormat="1" applyFont="1" applyBorder="1" applyAlignment="1">
      <alignment horizontal="center" vertical="center"/>
    </xf>
    <xf numFmtId="17" fontId="34" fillId="7" borderId="22" xfId="0" applyNumberFormat="1" applyFont="1" applyFill="1" applyBorder="1" applyAlignment="1">
      <alignment horizontal="center"/>
    </xf>
    <xf numFmtId="10" fontId="0" fillId="0" borderId="9" xfId="2" applyNumberFormat="1" applyFont="1" applyBorder="1" applyAlignment="1">
      <alignment horizontal="center" vertical="center"/>
    </xf>
    <xf numFmtId="10" fontId="0" fillId="0" borderId="0" xfId="2" applyNumberFormat="1" applyFont="1" applyBorder="1" applyAlignment="1">
      <alignment horizontal="center" vertical="center"/>
    </xf>
    <xf numFmtId="164" fontId="0" fillId="9" borderId="33" xfId="0" applyNumberFormat="1" applyFill="1" applyBorder="1" applyAlignment="1">
      <alignment horizontal="center"/>
    </xf>
    <xf numFmtId="164" fontId="0" fillId="9" borderId="34" xfId="0" applyNumberFormat="1" applyFill="1" applyBorder="1" applyAlignment="1">
      <alignment horizontal="center"/>
    </xf>
    <xf numFmtId="0" fontId="0" fillId="9" borderId="35" xfId="0" applyFill="1" applyBorder="1" applyAlignment="1">
      <alignment horizontal="left" vertical="center"/>
    </xf>
    <xf numFmtId="164" fontId="0" fillId="9" borderId="41" xfId="0" applyNumberFormat="1" applyFill="1" applyBorder="1" applyAlignment="1">
      <alignment horizontal="center" vertical="center"/>
    </xf>
    <xf numFmtId="164" fontId="0" fillId="9" borderId="40" xfId="0" applyNumberFormat="1" applyFill="1" applyBorder="1" applyAlignment="1">
      <alignment horizontal="center" vertical="center"/>
    </xf>
    <xf numFmtId="164" fontId="0" fillId="9" borderId="33" xfId="0" applyNumberFormat="1" applyFill="1" applyBorder="1" applyAlignment="1">
      <alignment horizontal="center" vertical="center"/>
    </xf>
    <xf numFmtId="164" fontId="0" fillId="9" borderId="34" xfId="0" applyNumberFormat="1" applyFill="1" applyBorder="1" applyAlignment="1">
      <alignment horizontal="center" vertical="center"/>
    </xf>
    <xf numFmtId="0" fontId="0" fillId="9" borderId="35" xfId="0" applyFill="1" applyBorder="1"/>
    <xf numFmtId="164" fontId="0" fillId="9" borderId="47" xfId="0" applyNumberFormat="1" applyFill="1" applyBorder="1" applyAlignment="1">
      <alignment horizontal="center"/>
    </xf>
    <xf numFmtId="164" fontId="0" fillId="9" borderId="43" xfId="0" applyNumberFormat="1" applyFill="1" applyBorder="1" applyAlignment="1">
      <alignment horizontal="center"/>
    </xf>
    <xf numFmtId="0" fontId="34" fillId="7" borderId="14" xfId="0" applyFont="1" applyFill="1" applyBorder="1" applyAlignment="1">
      <alignment horizontal="center" vertical="center" wrapText="1"/>
    </xf>
    <xf numFmtId="4" fontId="35" fillId="0" borderId="12" xfId="0" applyNumberFormat="1" applyFont="1" applyBorder="1" applyAlignment="1">
      <alignment horizontal="center" vertical="center"/>
    </xf>
    <xf numFmtId="4" fontId="35" fillId="0" borderId="25" xfId="0" applyNumberFormat="1" applyFont="1" applyBorder="1" applyAlignment="1">
      <alignment horizontal="center" vertical="center"/>
    </xf>
    <xf numFmtId="0" fontId="40" fillId="0" borderId="0" xfId="0" applyFont="1"/>
    <xf numFmtId="0" fontId="7" fillId="8" borderId="45" xfId="0" applyFont="1" applyFill="1" applyBorder="1" applyAlignment="1">
      <alignment horizontal="center"/>
    </xf>
    <xf numFmtId="0" fontId="7" fillId="8" borderId="46" xfId="0" applyFont="1" applyFill="1" applyBorder="1" applyAlignment="1">
      <alignment horizontal="center"/>
    </xf>
    <xf numFmtId="0" fontId="7" fillId="8" borderId="44" xfId="0" applyFont="1" applyFill="1" applyBorder="1" applyAlignment="1">
      <alignment horizontal="center"/>
    </xf>
    <xf numFmtId="0" fontId="7" fillId="8" borderId="43" xfId="0" applyFont="1" applyFill="1" applyBorder="1" applyAlignment="1">
      <alignment horizontal="center"/>
    </xf>
    <xf numFmtId="2" fontId="0" fillId="9" borderId="3" xfId="3" applyNumberFormat="1" applyFont="1" applyFill="1" applyBorder="1" applyAlignment="1">
      <alignment horizontal="center" vertical="center"/>
    </xf>
    <xf numFmtId="2" fontId="0" fillId="9" borderId="4" xfId="3" applyNumberFormat="1" applyFont="1" applyFill="1" applyBorder="1" applyAlignment="1">
      <alignment horizontal="center" vertical="center"/>
    </xf>
    <xf numFmtId="2" fontId="0" fillId="9" borderId="5" xfId="3" applyNumberFormat="1" applyFont="1" applyFill="1" applyBorder="1" applyAlignment="1">
      <alignment horizontal="center" vertical="center"/>
    </xf>
    <xf numFmtId="10" fontId="0" fillId="9" borderId="3" xfId="2" applyNumberFormat="1" applyFont="1" applyFill="1" applyBorder="1" applyAlignment="1">
      <alignment horizontal="center" vertical="center"/>
    </xf>
    <xf numFmtId="10" fontId="0" fillId="9" borderId="4" xfId="2" applyNumberFormat="1" applyFont="1" applyFill="1" applyBorder="1" applyAlignment="1">
      <alignment horizontal="center" vertical="center"/>
    </xf>
    <xf numFmtId="10" fontId="0" fillId="9" borderId="5" xfId="2" applyNumberFormat="1" applyFont="1" applyFill="1" applyBorder="1" applyAlignment="1">
      <alignment horizontal="center" vertical="center"/>
    </xf>
    <xf numFmtId="2" fontId="0" fillId="9" borderId="6" xfId="3" applyNumberFormat="1" applyFont="1" applyFill="1" applyBorder="1" applyAlignment="1">
      <alignment horizontal="center" vertical="center"/>
    </xf>
    <xf numFmtId="2" fontId="0" fillId="9" borderId="7" xfId="3" applyNumberFormat="1" applyFont="1" applyFill="1" applyBorder="1" applyAlignment="1">
      <alignment horizontal="center" vertical="center"/>
    </xf>
    <xf numFmtId="2" fontId="0" fillId="9" borderId="8" xfId="3" applyNumberFormat="1" applyFont="1" applyFill="1" applyBorder="1" applyAlignment="1">
      <alignment horizontal="center" vertical="center"/>
    </xf>
    <xf numFmtId="10" fontId="0" fillId="9" borderId="6" xfId="2" applyNumberFormat="1" applyFont="1" applyFill="1" applyBorder="1" applyAlignment="1">
      <alignment horizontal="center" vertical="center"/>
    </xf>
    <xf numFmtId="10" fontId="0" fillId="9" borderId="7" xfId="2" applyNumberFormat="1" applyFont="1" applyFill="1" applyBorder="1" applyAlignment="1">
      <alignment horizontal="center" vertical="center"/>
    </xf>
    <xf numFmtId="10" fontId="0" fillId="9" borderId="8" xfId="2" applyNumberFormat="1" applyFont="1" applyFill="1" applyBorder="1" applyAlignment="1">
      <alignment horizontal="center" vertical="center"/>
    </xf>
    <xf numFmtId="2" fontId="0" fillId="9" borderId="9" xfId="3" applyNumberFormat="1" applyFont="1" applyFill="1" applyBorder="1" applyAlignment="1">
      <alignment horizontal="center" vertical="center"/>
    </xf>
    <xf numFmtId="2" fontId="0" fillId="9" borderId="0" xfId="3" applyNumberFormat="1" applyFont="1" applyFill="1" applyBorder="1" applyAlignment="1">
      <alignment horizontal="center" vertical="center"/>
    </xf>
    <xf numFmtId="2" fontId="0" fillId="9" borderId="10" xfId="3" applyNumberFormat="1" applyFont="1" applyFill="1" applyBorder="1" applyAlignment="1">
      <alignment horizontal="center" vertical="center"/>
    </xf>
    <xf numFmtId="10" fontId="0" fillId="9" borderId="9" xfId="2" applyNumberFormat="1" applyFont="1" applyFill="1" applyBorder="1" applyAlignment="1">
      <alignment horizontal="center" vertical="center"/>
    </xf>
    <xf numFmtId="10" fontId="0" fillId="9" borderId="0" xfId="2" applyNumberFormat="1" applyFont="1" applyFill="1" applyBorder="1" applyAlignment="1">
      <alignment horizontal="center" vertical="center"/>
    </xf>
    <xf numFmtId="10" fontId="0" fillId="9" borderId="10" xfId="2" applyNumberFormat="1" applyFont="1" applyFill="1" applyBorder="1" applyAlignment="1">
      <alignment horizontal="center" vertical="center"/>
    </xf>
    <xf numFmtId="2" fontId="0" fillId="9" borderId="45" xfId="3" applyNumberFormat="1" applyFont="1" applyFill="1" applyBorder="1" applyAlignment="1">
      <alignment horizontal="center" vertical="center"/>
    </xf>
    <xf numFmtId="2" fontId="0" fillId="9" borderId="46" xfId="3" applyNumberFormat="1" applyFont="1" applyFill="1" applyBorder="1" applyAlignment="1">
      <alignment horizontal="center" vertical="center"/>
    </xf>
    <xf numFmtId="2" fontId="0" fillId="9" borderId="44" xfId="3" applyNumberFormat="1" applyFont="1" applyFill="1" applyBorder="1" applyAlignment="1">
      <alignment horizontal="center" vertical="center"/>
    </xf>
    <xf numFmtId="10" fontId="0" fillId="9" borderId="45" xfId="2" applyNumberFormat="1" applyFont="1" applyFill="1" applyBorder="1" applyAlignment="1">
      <alignment horizontal="center" vertical="center"/>
    </xf>
    <xf numFmtId="10" fontId="0" fillId="9" borderId="46" xfId="2" applyNumberFormat="1" applyFont="1" applyFill="1" applyBorder="1" applyAlignment="1">
      <alignment horizontal="center" vertical="center"/>
    </xf>
    <xf numFmtId="10" fontId="0" fillId="9" borderId="44" xfId="2" applyNumberFormat="1" applyFont="1" applyFill="1" applyBorder="1" applyAlignment="1">
      <alignment horizontal="center" vertical="center"/>
    </xf>
    <xf numFmtId="164" fontId="0" fillId="10" borderId="33" xfId="0" applyNumberFormat="1" applyFill="1" applyBorder="1" applyAlignment="1">
      <alignment horizontal="center"/>
    </xf>
    <xf numFmtId="164" fontId="39" fillId="10" borderId="34" xfId="0" applyNumberFormat="1" applyFont="1" applyFill="1" applyBorder="1" applyAlignment="1">
      <alignment horizontal="center" vertical="center" wrapText="1"/>
    </xf>
    <xf numFmtId="2" fontId="0" fillId="10" borderId="48" xfId="0" applyNumberFormat="1" applyFill="1" applyBorder="1" applyAlignment="1">
      <alignment horizontal="center"/>
    </xf>
    <xf numFmtId="2" fontId="0" fillId="10" borderId="32" xfId="0" applyNumberFormat="1" applyFill="1" applyBorder="1" applyAlignment="1">
      <alignment horizontal="center"/>
    </xf>
    <xf numFmtId="2" fontId="0" fillId="10" borderId="50" xfId="0" applyNumberFormat="1" applyFill="1" applyBorder="1" applyAlignment="1">
      <alignment horizontal="center"/>
    </xf>
    <xf numFmtId="10" fontId="0" fillId="10" borderId="48" xfId="2" applyNumberFormat="1" applyFont="1" applyFill="1" applyBorder="1" applyAlignment="1">
      <alignment horizontal="center"/>
    </xf>
    <xf numFmtId="10" fontId="0" fillId="10" borderId="32" xfId="2" applyNumberFormat="1" applyFont="1" applyFill="1" applyBorder="1" applyAlignment="1">
      <alignment horizontal="center"/>
    </xf>
    <xf numFmtId="10" fontId="0" fillId="10" borderId="50" xfId="2" applyNumberFormat="1" applyFont="1" applyFill="1" applyBorder="1" applyAlignment="1">
      <alignment horizontal="center"/>
    </xf>
    <xf numFmtId="2" fontId="0" fillId="10" borderId="9" xfId="0" applyNumberFormat="1" applyFill="1" applyBorder="1" applyAlignment="1">
      <alignment horizontal="center"/>
    </xf>
    <xf numFmtId="2" fontId="0" fillId="10" borderId="0" xfId="0" applyNumberFormat="1" applyFill="1" applyAlignment="1">
      <alignment horizontal="center"/>
    </xf>
    <xf numFmtId="2" fontId="0" fillId="10" borderId="10" xfId="0" applyNumberFormat="1" applyFill="1" applyBorder="1" applyAlignment="1">
      <alignment horizontal="center"/>
    </xf>
    <xf numFmtId="10" fontId="0" fillId="10" borderId="9" xfId="2" applyNumberFormat="1" applyFont="1" applyFill="1" applyBorder="1" applyAlignment="1">
      <alignment horizontal="center"/>
    </xf>
    <xf numFmtId="10" fontId="0" fillId="10" borderId="0" xfId="2" applyNumberFormat="1" applyFont="1" applyFill="1" applyAlignment="1">
      <alignment horizontal="center"/>
    </xf>
    <xf numFmtId="10" fontId="0" fillId="10" borderId="10" xfId="2" applyNumberFormat="1" applyFont="1" applyFill="1" applyBorder="1" applyAlignment="1">
      <alignment horizontal="center"/>
    </xf>
    <xf numFmtId="0" fontId="0" fillId="10" borderId="35" xfId="0" applyFill="1" applyBorder="1" applyAlignment="1">
      <alignment horizontal="left" vertical="center"/>
    </xf>
    <xf numFmtId="164" fontId="0" fillId="10" borderId="33" xfId="0" applyNumberFormat="1" applyFill="1" applyBorder="1" applyAlignment="1">
      <alignment horizontal="center" vertical="center"/>
    </xf>
    <xf numFmtId="2" fontId="0" fillId="10" borderId="9" xfId="3" applyNumberFormat="1" applyFont="1" applyFill="1" applyBorder="1" applyAlignment="1">
      <alignment horizontal="center" vertical="center"/>
    </xf>
    <xf numFmtId="2" fontId="0" fillId="10" borderId="0" xfId="3" applyNumberFormat="1" applyFont="1" applyFill="1" applyBorder="1" applyAlignment="1">
      <alignment horizontal="center" vertical="center"/>
    </xf>
    <xf numFmtId="2" fontId="0" fillId="10" borderId="10" xfId="3" applyNumberFormat="1" applyFont="1" applyFill="1" applyBorder="1" applyAlignment="1">
      <alignment horizontal="center" vertical="center"/>
    </xf>
    <xf numFmtId="10" fontId="0" fillId="10" borderId="9" xfId="2" applyNumberFormat="1" applyFont="1" applyFill="1" applyBorder="1" applyAlignment="1">
      <alignment horizontal="center" vertical="center"/>
    </xf>
    <xf numFmtId="10" fontId="0" fillId="10" borderId="0" xfId="2" applyNumberFormat="1" applyFont="1" applyFill="1" applyBorder="1" applyAlignment="1">
      <alignment horizontal="center" vertical="center"/>
    </xf>
    <xf numFmtId="10" fontId="0" fillId="10" borderId="10" xfId="2" applyNumberFormat="1" applyFont="1" applyFill="1" applyBorder="1" applyAlignment="1">
      <alignment horizontal="center" vertical="center"/>
    </xf>
    <xf numFmtId="0" fontId="0" fillId="10" borderId="38" xfId="0" applyFill="1" applyBorder="1" applyAlignment="1">
      <alignment horizontal="left"/>
    </xf>
    <xf numFmtId="164" fontId="0" fillId="10" borderId="52" xfId="0" applyNumberFormat="1" applyFill="1" applyBorder="1" applyAlignment="1">
      <alignment horizontal="center" vertical="center"/>
    </xf>
    <xf numFmtId="2" fontId="0" fillId="10" borderId="3" xfId="3" applyNumberFormat="1" applyFont="1" applyFill="1" applyBorder="1" applyAlignment="1">
      <alignment horizontal="center" vertical="center"/>
    </xf>
    <xf numFmtId="2" fontId="0" fillId="10" borderId="4" xfId="3" applyNumberFormat="1" applyFont="1" applyFill="1" applyBorder="1" applyAlignment="1">
      <alignment horizontal="center" vertical="center"/>
    </xf>
    <xf numFmtId="2" fontId="0" fillId="10" borderId="5" xfId="3" applyNumberFormat="1" applyFont="1" applyFill="1" applyBorder="1" applyAlignment="1">
      <alignment horizontal="center" vertical="center"/>
    </xf>
    <xf numFmtId="10" fontId="0" fillId="10" borderId="3" xfId="2" applyNumberFormat="1" applyFont="1" applyFill="1" applyBorder="1" applyAlignment="1">
      <alignment horizontal="center" vertical="center"/>
    </xf>
    <xf numFmtId="10" fontId="0" fillId="10" borderId="4" xfId="2" applyNumberFormat="1" applyFont="1" applyFill="1" applyBorder="1" applyAlignment="1">
      <alignment horizontal="center" vertical="center"/>
    </xf>
    <xf numFmtId="10" fontId="0" fillId="10" borderId="5" xfId="2" applyNumberFormat="1" applyFont="1" applyFill="1" applyBorder="1" applyAlignment="1">
      <alignment horizontal="center" vertical="center"/>
    </xf>
    <xf numFmtId="0" fontId="0" fillId="10" borderId="35" xfId="0" applyFill="1" applyBorder="1"/>
    <xf numFmtId="164" fontId="0" fillId="10" borderId="41" xfId="0" applyNumberFormat="1" applyFill="1" applyBorder="1" applyAlignment="1">
      <alignment horizontal="center" vertical="center"/>
    </xf>
    <xf numFmtId="164" fontId="39" fillId="10" borderId="40" xfId="0" applyNumberFormat="1" applyFont="1" applyFill="1" applyBorder="1" applyAlignment="1">
      <alignment horizontal="center" vertical="center" wrapText="1"/>
    </xf>
    <xf numFmtId="2" fontId="0" fillId="10" borderId="6" xfId="3" applyNumberFormat="1" applyFont="1" applyFill="1" applyBorder="1" applyAlignment="1">
      <alignment horizontal="center" vertical="center"/>
    </xf>
    <xf numFmtId="2" fontId="0" fillId="10" borderId="7" xfId="3" applyNumberFormat="1" applyFont="1" applyFill="1" applyBorder="1" applyAlignment="1">
      <alignment horizontal="center" vertical="center"/>
    </xf>
    <xf numFmtId="2" fontId="0" fillId="10" borderId="8" xfId="3" applyNumberFormat="1" applyFont="1" applyFill="1" applyBorder="1" applyAlignment="1">
      <alignment horizontal="center" vertical="center"/>
    </xf>
    <xf numFmtId="10" fontId="0" fillId="10" borderId="6" xfId="2" applyNumberFormat="1" applyFont="1" applyFill="1" applyBorder="1" applyAlignment="1">
      <alignment horizontal="center" vertical="center"/>
    </xf>
    <xf numFmtId="10" fontId="0" fillId="10" borderId="7" xfId="2" applyNumberFormat="1" applyFont="1" applyFill="1" applyBorder="1" applyAlignment="1">
      <alignment horizontal="center" vertical="center"/>
    </xf>
    <xf numFmtId="10" fontId="0" fillId="10" borderId="8" xfId="2" applyNumberFormat="1" applyFont="1" applyFill="1" applyBorder="1" applyAlignment="1">
      <alignment horizontal="center" vertical="center"/>
    </xf>
    <xf numFmtId="164" fontId="39" fillId="10" borderId="39" xfId="0" applyNumberFormat="1" applyFont="1" applyFill="1" applyBorder="1" applyAlignment="1">
      <alignment horizontal="center" vertical="center" wrapText="1"/>
    </xf>
    <xf numFmtId="43" fontId="0" fillId="0" borderId="0" xfId="3" applyFont="1" applyFill="1" applyBorder="1" applyAlignment="1">
      <alignment horizontal="center" vertical="center"/>
    </xf>
    <xf numFmtId="10" fontId="0" fillId="0" borderId="34" xfId="2" applyNumberFormat="1" applyFont="1" applyBorder="1" applyAlignment="1">
      <alignment horizontal="center" vertical="center"/>
    </xf>
    <xf numFmtId="2" fontId="0" fillId="0" borderId="0" xfId="3" applyNumberFormat="1" applyFont="1" applyFill="1" applyBorder="1" applyAlignment="1">
      <alignment horizontal="center" vertical="center"/>
    </xf>
    <xf numFmtId="0" fontId="0" fillId="3" borderId="35" xfId="0" applyFill="1" applyBorder="1" applyAlignment="1">
      <alignment horizontal="left"/>
    </xf>
    <xf numFmtId="164" fontId="0" fillId="3" borderId="33" xfId="0" applyNumberFormat="1" applyFill="1" applyBorder="1" applyAlignment="1">
      <alignment horizontal="center"/>
    </xf>
    <xf numFmtId="164" fontId="0" fillId="3" borderId="34" xfId="0" applyNumberFormat="1" applyFill="1" applyBorder="1" applyAlignment="1">
      <alignment horizontal="center"/>
    </xf>
    <xf numFmtId="2" fontId="0" fillId="3" borderId="9" xfId="3" applyNumberFormat="1" applyFont="1" applyFill="1" applyBorder="1" applyAlignment="1">
      <alignment horizontal="center" vertical="center"/>
    </xf>
    <xf numFmtId="2" fontId="0" fillId="3" borderId="0" xfId="3" applyNumberFormat="1" applyFont="1" applyFill="1" applyBorder="1" applyAlignment="1">
      <alignment horizontal="center" vertical="center"/>
    </xf>
    <xf numFmtId="2" fontId="0" fillId="3" borderId="10" xfId="3" applyNumberFormat="1" applyFont="1" applyFill="1" applyBorder="1" applyAlignment="1">
      <alignment horizontal="center" vertical="center"/>
    </xf>
    <xf numFmtId="43" fontId="0" fillId="3" borderId="0" xfId="3" applyFont="1" applyFill="1" applyBorder="1" applyAlignment="1">
      <alignment horizontal="center" vertical="center"/>
    </xf>
    <xf numFmtId="43" fontId="0" fillId="3" borderId="34" xfId="3" applyFont="1" applyFill="1" applyBorder="1" applyAlignment="1">
      <alignment horizontal="center" vertical="center"/>
    </xf>
    <xf numFmtId="43" fontId="0" fillId="3" borderId="9" xfId="3" applyFont="1" applyFill="1" applyBorder="1" applyAlignment="1">
      <alignment horizontal="center" vertical="center"/>
    </xf>
    <xf numFmtId="10" fontId="0" fillId="3" borderId="9" xfId="2" applyNumberFormat="1" applyFont="1" applyFill="1" applyBorder="1" applyAlignment="1">
      <alignment horizontal="center" vertical="center"/>
    </xf>
    <xf numFmtId="10" fontId="0" fillId="3" borderId="0" xfId="2" applyNumberFormat="1" applyFont="1" applyFill="1" applyBorder="1" applyAlignment="1">
      <alignment horizontal="center" vertical="center"/>
    </xf>
    <xf numFmtId="10" fontId="0" fillId="3" borderId="10" xfId="2" applyNumberFormat="1" applyFont="1" applyFill="1" applyBorder="1" applyAlignment="1">
      <alignment horizontal="center" vertical="center"/>
    </xf>
    <xf numFmtId="10" fontId="0" fillId="3" borderId="34" xfId="2" applyNumberFormat="1" applyFont="1" applyFill="1" applyBorder="1" applyAlignment="1">
      <alignment horizontal="center" vertical="center"/>
    </xf>
    <xf numFmtId="164" fontId="0" fillId="3" borderId="0" xfId="0" applyNumberFormat="1" applyFill="1" applyAlignment="1">
      <alignment horizontal="center"/>
    </xf>
    <xf numFmtId="0" fontId="7" fillId="3" borderId="32" xfId="0" applyFont="1" applyFill="1" applyBorder="1" applyAlignment="1">
      <alignment horizontal="center" wrapText="1"/>
    </xf>
    <xf numFmtId="0" fontId="7" fillId="3" borderId="46" xfId="0" applyFont="1" applyFill="1" applyBorder="1" applyAlignment="1">
      <alignment horizontal="center" wrapText="1"/>
    </xf>
    <xf numFmtId="0" fontId="7" fillId="3" borderId="28" xfId="0" applyFont="1" applyFill="1" applyBorder="1" applyAlignment="1">
      <alignment horizontal="center" vertical="center" wrapText="1"/>
    </xf>
    <xf numFmtId="0" fontId="7" fillId="3" borderId="0" xfId="0" applyFont="1" applyFill="1" applyAlignment="1">
      <alignment horizontal="center" vertical="center" wrapText="1"/>
    </xf>
    <xf numFmtId="0" fontId="7" fillId="3" borderId="46" xfId="0" applyFont="1" applyFill="1" applyBorder="1" applyAlignment="1">
      <alignment horizontal="center" vertical="center" wrapText="1"/>
    </xf>
    <xf numFmtId="164" fontId="39" fillId="3" borderId="0" xfId="0" applyNumberFormat="1" applyFont="1" applyFill="1" applyAlignment="1">
      <alignment horizontal="center" vertical="center" wrapText="1"/>
    </xf>
    <xf numFmtId="164" fontId="0" fillId="3" borderId="0" xfId="0" applyNumberFormat="1" applyFill="1" applyAlignment="1">
      <alignment horizontal="center" vertical="center"/>
    </xf>
    <xf numFmtId="164" fontId="39" fillId="3" borderId="4" xfId="0" applyNumberFormat="1" applyFont="1" applyFill="1" applyBorder="1" applyAlignment="1">
      <alignment horizontal="center" vertical="center" wrapText="1"/>
    </xf>
    <xf numFmtId="164" fontId="0" fillId="3" borderId="46" xfId="0" applyNumberFormat="1" applyFill="1" applyBorder="1" applyAlignment="1">
      <alignment horizontal="center"/>
    </xf>
    <xf numFmtId="43" fontId="0" fillId="0" borderId="0" xfId="3" applyFont="1" applyBorder="1" applyAlignment="1">
      <alignment vertical="center"/>
    </xf>
    <xf numFmtId="43" fontId="0" fillId="0" borderId="34" xfId="3" applyFont="1" applyBorder="1" applyAlignment="1">
      <alignment vertical="center"/>
    </xf>
    <xf numFmtId="43" fontId="33" fillId="0" borderId="32" xfId="3" applyFont="1" applyBorder="1" applyAlignment="1">
      <alignment vertical="center"/>
    </xf>
    <xf numFmtId="43" fontId="33" fillId="0" borderId="27" xfId="3" applyFont="1" applyBorder="1" applyAlignment="1">
      <alignment vertical="center"/>
    </xf>
    <xf numFmtId="43" fontId="33" fillId="0" borderId="0" xfId="3" applyFont="1" applyBorder="1" applyAlignment="1">
      <alignment vertical="center"/>
    </xf>
    <xf numFmtId="43" fontId="33" fillId="0" borderId="34" xfId="3" applyFont="1" applyBorder="1" applyAlignment="1">
      <alignment vertical="center"/>
    </xf>
    <xf numFmtId="43" fontId="33" fillId="0" borderId="4" xfId="3" applyFont="1" applyBorder="1" applyAlignment="1">
      <alignment vertical="center"/>
    </xf>
    <xf numFmtId="43" fontId="33" fillId="0" borderId="39" xfId="3" applyFont="1" applyBorder="1" applyAlignment="1">
      <alignment vertical="center"/>
    </xf>
    <xf numFmtId="43" fontId="0" fillId="0" borderId="9" xfId="3" applyFont="1" applyBorder="1" applyAlignment="1">
      <alignment vertical="center"/>
    </xf>
    <xf numFmtId="43" fontId="33" fillId="0" borderId="6" xfId="3" applyFont="1" applyBorder="1" applyAlignment="1">
      <alignment vertical="center"/>
    </xf>
    <xf numFmtId="43" fontId="33" fillId="0" borderId="7" xfId="3" applyFont="1" applyBorder="1" applyAlignment="1">
      <alignment vertical="center"/>
    </xf>
    <xf numFmtId="43" fontId="33" fillId="0" borderId="40" xfId="3" applyFont="1" applyBorder="1" applyAlignment="1">
      <alignment vertical="center"/>
    </xf>
    <xf numFmtId="43" fontId="33" fillId="0" borderId="9" xfId="3" applyFont="1" applyBorder="1" applyAlignment="1">
      <alignment vertical="center"/>
    </xf>
    <xf numFmtId="43" fontId="33" fillId="0" borderId="3" xfId="3" applyFont="1" applyBorder="1" applyAlignment="1">
      <alignment vertical="center"/>
    </xf>
    <xf numFmtId="43" fontId="0" fillId="0" borderId="9" xfId="3" applyFont="1" applyFill="1" applyBorder="1" applyAlignment="1">
      <alignment vertical="center"/>
    </xf>
    <xf numFmtId="43" fontId="0" fillId="0" borderId="0" xfId="3" applyFont="1" applyFill="1" applyBorder="1" applyAlignment="1">
      <alignment vertical="center"/>
    </xf>
    <xf numFmtId="43" fontId="33" fillId="0" borderId="48" xfId="3" applyFont="1" applyFill="1" applyBorder="1" applyAlignment="1">
      <alignment vertical="center"/>
    </xf>
    <xf numFmtId="43" fontId="33" fillId="0" borderId="32" xfId="3" applyFont="1" applyFill="1" applyBorder="1" applyAlignment="1">
      <alignment vertical="center"/>
    </xf>
    <xf numFmtId="43" fontId="33" fillId="0" borderId="9" xfId="3" applyFont="1" applyFill="1" applyBorder="1" applyAlignment="1">
      <alignment vertical="center"/>
    </xf>
    <xf numFmtId="43" fontId="33" fillId="0" borderId="0" xfId="3" applyFont="1" applyFill="1" applyBorder="1" applyAlignment="1">
      <alignment vertical="center"/>
    </xf>
    <xf numFmtId="43" fontId="33" fillId="0" borderId="3" xfId="3" applyFont="1" applyFill="1" applyBorder="1" applyAlignment="1">
      <alignment vertical="center"/>
    </xf>
    <xf numFmtId="43" fontId="33" fillId="0" borderId="4" xfId="3" applyFont="1" applyFill="1" applyBorder="1" applyAlignment="1">
      <alignment vertical="center"/>
    </xf>
    <xf numFmtId="43" fontId="33" fillId="3" borderId="0" xfId="3" applyFont="1" applyFill="1" applyBorder="1" applyAlignment="1">
      <alignment horizontal="center" vertical="center"/>
    </xf>
    <xf numFmtId="43" fontId="33" fillId="3" borderId="34" xfId="3" applyFont="1" applyFill="1" applyBorder="1" applyAlignment="1">
      <alignment horizontal="center" vertical="center"/>
    </xf>
    <xf numFmtId="0" fontId="0" fillId="10" borderId="6" xfId="0" applyFill="1" applyBorder="1"/>
    <xf numFmtId="0" fontId="0" fillId="9" borderId="9" xfId="0" applyFill="1" applyBorder="1"/>
    <xf numFmtId="0" fontId="0" fillId="10" borderId="9" xfId="0" applyFill="1" applyBorder="1"/>
    <xf numFmtId="0" fontId="0" fillId="10" borderId="3" xfId="0" applyFill="1" applyBorder="1"/>
    <xf numFmtId="0" fontId="0" fillId="10" borderId="28" xfId="0" applyFill="1" applyBorder="1" applyAlignment="1">
      <alignment horizontal="left" vertical="center"/>
    </xf>
    <xf numFmtId="0" fontId="0" fillId="9" borderId="38" xfId="0" applyFill="1" applyBorder="1" applyAlignment="1">
      <alignment horizontal="left"/>
    </xf>
    <xf numFmtId="0" fontId="0" fillId="9" borderId="42" xfId="0" applyFill="1" applyBorder="1"/>
    <xf numFmtId="0" fontId="7" fillId="3" borderId="0" xfId="0" applyFont="1" applyFill="1" applyAlignment="1">
      <alignment horizontal="center" vertical="center"/>
    </xf>
    <xf numFmtId="0" fontId="0" fillId="10" borderId="56" xfId="0" applyFill="1" applyBorder="1" applyAlignment="1">
      <alignment horizontal="center" vertical="center"/>
    </xf>
    <xf numFmtId="0" fontId="0" fillId="10" borderId="57" xfId="0" applyFill="1" applyBorder="1" applyAlignment="1">
      <alignment horizontal="center" vertical="center"/>
    </xf>
    <xf numFmtId="0" fontId="0" fillId="9" borderId="59" xfId="0" applyFill="1" applyBorder="1" applyAlignment="1">
      <alignment horizontal="center"/>
    </xf>
    <xf numFmtId="0" fontId="0" fillId="3" borderId="57" xfId="0" applyFill="1" applyBorder="1" applyAlignment="1">
      <alignment horizontal="center"/>
    </xf>
    <xf numFmtId="0" fontId="0" fillId="9" borderId="57" xfId="0" applyFill="1" applyBorder="1" applyAlignment="1">
      <alignment horizontal="center" vertical="center"/>
    </xf>
    <xf numFmtId="0" fontId="0" fillId="10" borderId="59" xfId="0" applyFill="1" applyBorder="1" applyAlignment="1">
      <alignment horizontal="center"/>
    </xf>
    <xf numFmtId="0" fontId="0" fillId="9" borderId="57" xfId="0" applyFill="1" applyBorder="1" applyAlignment="1">
      <alignment horizontal="center"/>
    </xf>
    <xf numFmtId="0" fontId="0" fillId="10" borderId="57" xfId="0" applyFill="1" applyBorder="1" applyAlignment="1">
      <alignment horizontal="center"/>
    </xf>
    <xf numFmtId="0" fontId="0" fillId="10" borderId="60" xfId="0" applyFill="1" applyBorder="1" applyAlignment="1">
      <alignment horizontal="center"/>
    </xf>
    <xf numFmtId="0" fontId="0" fillId="9" borderId="58" xfId="0" applyFill="1" applyBorder="1" applyAlignment="1">
      <alignment horizontal="center"/>
    </xf>
    <xf numFmtId="0" fontId="0" fillId="3" borderId="56" xfId="0" applyFill="1" applyBorder="1"/>
    <xf numFmtId="0" fontId="0" fillId="3" borderId="57" xfId="0" applyFill="1" applyBorder="1"/>
    <xf numFmtId="0" fontId="0" fillId="3" borderId="58" xfId="0" applyFill="1" applyBorder="1"/>
    <xf numFmtId="0" fontId="7" fillId="3" borderId="56"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58" xfId="0" applyFont="1" applyFill="1" applyBorder="1" applyAlignment="1">
      <alignment horizontal="center" vertical="center" wrapText="1"/>
    </xf>
    <xf numFmtId="0" fontId="7" fillId="3" borderId="56" xfId="0" applyFont="1" applyFill="1" applyBorder="1" applyAlignment="1">
      <alignment horizontal="center" wrapText="1"/>
    </xf>
    <xf numFmtId="0" fontId="7" fillId="3" borderId="58" xfId="0" applyFont="1" applyFill="1" applyBorder="1" applyAlignment="1">
      <alignment horizontal="center" wrapText="1"/>
    </xf>
    <xf numFmtId="164" fontId="39" fillId="3" borderId="57" xfId="0" applyNumberFormat="1" applyFont="1" applyFill="1" applyBorder="1" applyAlignment="1">
      <alignment horizontal="center" vertical="center" wrapText="1"/>
    </xf>
    <xf numFmtId="164" fontId="0" fillId="3" borderId="57" xfId="0" applyNumberFormat="1" applyFill="1" applyBorder="1" applyAlignment="1">
      <alignment horizontal="center"/>
    </xf>
    <xf numFmtId="164" fontId="0" fillId="3" borderId="57" xfId="0" applyNumberFormat="1" applyFill="1" applyBorder="1" applyAlignment="1">
      <alignment horizontal="center" vertical="center"/>
    </xf>
    <xf numFmtId="164" fontId="39" fillId="3" borderId="59" xfId="0" applyNumberFormat="1" applyFont="1" applyFill="1" applyBorder="1" applyAlignment="1">
      <alignment horizontal="center" vertical="center" wrapText="1"/>
    </xf>
    <xf numFmtId="164" fontId="0" fillId="3" borderId="58" xfId="0" applyNumberFormat="1" applyFill="1" applyBorder="1" applyAlignment="1">
      <alignment horizontal="center"/>
    </xf>
    <xf numFmtId="10" fontId="0" fillId="0" borderId="0" xfId="2" applyNumberFormat="1" applyFont="1" applyFill="1" applyBorder="1" applyAlignment="1">
      <alignment horizontal="center"/>
    </xf>
    <xf numFmtId="0" fontId="0" fillId="3" borderId="55" xfId="0" applyFill="1" applyBorder="1"/>
    <xf numFmtId="10" fontId="33" fillId="3" borderId="0" xfId="2" applyNumberFormat="1" applyFont="1" applyFill="1" applyBorder="1" applyAlignment="1">
      <alignment horizontal="center" vertical="center"/>
    </xf>
    <xf numFmtId="10" fontId="33" fillId="3" borderId="34" xfId="2" applyNumberFormat="1" applyFont="1" applyFill="1" applyBorder="1" applyAlignment="1">
      <alignment horizontal="center" vertical="center"/>
    </xf>
    <xf numFmtId="10" fontId="33" fillId="0" borderId="32" xfId="2" applyNumberFormat="1" applyFont="1" applyBorder="1" applyAlignment="1">
      <alignment horizontal="center" vertical="center"/>
    </xf>
    <xf numFmtId="10" fontId="33" fillId="0" borderId="27" xfId="2" applyNumberFormat="1" applyFont="1" applyBorder="1" applyAlignment="1">
      <alignment horizontal="center" vertical="center"/>
    </xf>
    <xf numFmtId="10" fontId="33" fillId="0" borderId="0" xfId="2" applyNumberFormat="1" applyFont="1" applyBorder="1" applyAlignment="1">
      <alignment horizontal="center" vertical="center"/>
    </xf>
    <xf numFmtId="10" fontId="33" fillId="0" borderId="34" xfId="2" applyNumberFormat="1" applyFont="1" applyBorder="1" applyAlignment="1">
      <alignment horizontal="center" vertical="center"/>
    </xf>
    <xf numFmtId="10" fontId="33" fillId="0" borderId="4" xfId="2" applyNumberFormat="1" applyFont="1" applyBorder="1" applyAlignment="1">
      <alignment horizontal="center" vertical="center"/>
    </xf>
    <xf numFmtId="10" fontId="33" fillId="0" borderId="39" xfId="2" applyNumberFormat="1" applyFont="1" applyBorder="1" applyAlignment="1">
      <alignment horizontal="center" vertical="center"/>
    </xf>
    <xf numFmtId="10" fontId="33" fillId="0" borderId="6" xfId="2" applyNumberFormat="1" applyFont="1" applyBorder="1" applyAlignment="1">
      <alignment horizontal="center" vertical="center"/>
    </xf>
    <xf numFmtId="10" fontId="33" fillId="0" borderId="7" xfId="2" applyNumberFormat="1" applyFont="1" applyBorder="1" applyAlignment="1">
      <alignment horizontal="center" vertical="center"/>
    </xf>
    <xf numFmtId="10" fontId="33" fillId="0" borderId="40" xfId="2" applyNumberFormat="1" applyFont="1" applyBorder="1" applyAlignment="1">
      <alignment horizontal="center" vertical="center"/>
    </xf>
    <xf numFmtId="10" fontId="33" fillId="0" borderId="9" xfId="2" applyNumberFormat="1" applyFont="1" applyBorder="1" applyAlignment="1">
      <alignment horizontal="center" vertical="center"/>
    </xf>
    <xf numFmtId="10" fontId="33" fillId="0" borderId="3" xfId="2" applyNumberFormat="1" applyFont="1" applyBorder="1" applyAlignment="1">
      <alignment horizontal="center" vertical="center"/>
    </xf>
    <xf numFmtId="164" fontId="0" fillId="10" borderId="56" xfId="0" applyNumberFormat="1" applyFill="1" applyBorder="1" applyAlignment="1">
      <alignment horizontal="center"/>
    </xf>
    <xf numFmtId="164" fontId="0" fillId="10" borderId="57" xfId="0" applyNumberFormat="1" applyFill="1" applyBorder="1" applyAlignment="1">
      <alignment horizontal="center"/>
    </xf>
    <xf numFmtId="164" fontId="0" fillId="9" borderId="57" xfId="0" applyNumberFormat="1" applyFill="1" applyBorder="1" applyAlignment="1">
      <alignment horizontal="center"/>
    </xf>
    <xf numFmtId="164" fontId="0" fillId="9" borderId="60" xfId="0" applyNumberFormat="1" applyFill="1" applyBorder="1" applyAlignment="1">
      <alignment horizontal="center" vertical="center"/>
    </xf>
    <xf numFmtId="164" fontId="0" fillId="9" borderId="57" xfId="0" applyNumberFormat="1" applyFill="1" applyBorder="1" applyAlignment="1">
      <alignment horizontal="center" vertical="center"/>
    </xf>
    <xf numFmtId="164" fontId="0" fillId="10" borderId="57" xfId="0" applyNumberFormat="1" applyFill="1" applyBorder="1" applyAlignment="1">
      <alignment horizontal="center" vertical="center"/>
    </xf>
    <xf numFmtId="164" fontId="0" fillId="10" borderId="59" xfId="0" applyNumberFormat="1" applyFill="1" applyBorder="1" applyAlignment="1">
      <alignment horizontal="center" vertical="center"/>
    </xf>
    <xf numFmtId="164" fontId="0" fillId="10" borderId="60" xfId="0" applyNumberFormat="1" applyFill="1" applyBorder="1" applyAlignment="1">
      <alignment horizontal="center" vertical="center"/>
    </xf>
    <xf numFmtId="164" fontId="0" fillId="9" borderId="58" xfId="0" applyNumberFormat="1" applyFill="1" applyBorder="1" applyAlignment="1">
      <alignment horizontal="center"/>
    </xf>
    <xf numFmtId="2" fontId="0" fillId="10" borderId="48" xfId="2" applyNumberFormat="1" applyFont="1" applyFill="1" applyBorder="1" applyAlignment="1">
      <alignment horizontal="center"/>
    </xf>
    <xf numFmtId="2" fontId="0" fillId="10" borderId="32" xfId="2" applyNumberFormat="1" applyFont="1" applyFill="1" applyBorder="1" applyAlignment="1">
      <alignment horizontal="center"/>
    </xf>
    <xf numFmtId="2" fontId="0" fillId="10" borderId="50" xfId="2" applyNumberFormat="1" applyFont="1" applyFill="1" applyBorder="1" applyAlignment="1">
      <alignment horizontal="center"/>
    </xf>
    <xf numFmtId="2" fontId="33" fillId="0" borderId="32" xfId="2" applyNumberFormat="1" applyFont="1" applyBorder="1" applyAlignment="1">
      <alignment horizontal="center" vertical="center"/>
    </xf>
    <xf numFmtId="2" fontId="33" fillId="0" borderId="27" xfId="2" applyNumberFormat="1" applyFont="1" applyBorder="1" applyAlignment="1">
      <alignment horizontal="center" vertical="center"/>
    </xf>
    <xf numFmtId="2" fontId="0" fillId="10" borderId="9" xfId="2" applyNumberFormat="1" applyFont="1" applyFill="1" applyBorder="1" applyAlignment="1">
      <alignment horizontal="center"/>
    </xf>
    <xf numFmtId="2" fontId="0" fillId="10" borderId="0" xfId="2" applyNumberFormat="1" applyFont="1" applyFill="1" applyAlignment="1">
      <alignment horizontal="center"/>
    </xf>
    <xf numFmtId="2" fontId="0" fillId="10" borderId="10" xfId="2" applyNumberFormat="1" applyFont="1" applyFill="1" applyBorder="1" applyAlignment="1">
      <alignment horizontal="center"/>
    </xf>
    <xf numFmtId="2" fontId="33" fillId="0" borderId="0" xfId="2" applyNumberFormat="1" applyFont="1" applyBorder="1" applyAlignment="1">
      <alignment horizontal="center" vertical="center"/>
    </xf>
    <xf numFmtId="2" fontId="33" fillId="0" borderId="34" xfId="2" applyNumberFormat="1" applyFont="1" applyBorder="1" applyAlignment="1">
      <alignment horizontal="center" vertical="center"/>
    </xf>
    <xf numFmtId="2" fontId="0" fillId="0" borderId="0" xfId="2" applyNumberFormat="1" applyFont="1" applyBorder="1" applyAlignment="1">
      <alignment horizontal="center" vertical="center"/>
    </xf>
    <xf numFmtId="2" fontId="0" fillId="0" borderId="34" xfId="2" applyNumberFormat="1" applyFont="1" applyBorder="1" applyAlignment="1">
      <alignment horizontal="center" vertical="center"/>
    </xf>
    <xf numFmtId="2" fontId="0" fillId="9" borderId="3" xfId="2" applyNumberFormat="1" applyFont="1" applyFill="1" applyBorder="1" applyAlignment="1">
      <alignment horizontal="center" vertical="center"/>
    </xf>
    <xf numFmtId="2" fontId="0" fillId="9" borderId="4" xfId="2" applyNumberFormat="1" applyFont="1" applyFill="1" applyBorder="1" applyAlignment="1">
      <alignment horizontal="center" vertical="center"/>
    </xf>
    <xf numFmtId="2" fontId="0" fillId="9" borderId="5" xfId="2" applyNumberFormat="1" applyFont="1" applyFill="1" applyBorder="1" applyAlignment="1">
      <alignment horizontal="center" vertical="center"/>
    </xf>
    <xf numFmtId="2" fontId="33" fillId="0" borderId="4" xfId="2" applyNumberFormat="1" applyFont="1" applyBorder="1" applyAlignment="1">
      <alignment horizontal="center" vertical="center"/>
    </xf>
    <xf numFmtId="2" fontId="33" fillId="0" borderId="39" xfId="2" applyNumberFormat="1" applyFont="1" applyBorder="1" applyAlignment="1">
      <alignment horizontal="center" vertical="center"/>
    </xf>
    <xf numFmtId="2" fontId="0" fillId="9" borderId="6" xfId="2" applyNumberFormat="1" applyFont="1" applyFill="1" applyBorder="1" applyAlignment="1">
      <alignment horizontal="center" vertical="center"/>
    </xf>
    <xf numFmtId="2" fontId="0" fillId="9" borderId="7" xfId="2" applyNumberFormat="1" applyFont="1" applyFill="1" applyBorder="1" applyAlignment="1">
      <alignment horizontal="center" vertical="center"/>
    </xf>
    <xf numFmtId="2" fontId="0" fillId="9" borderId="8" xfId="2" applyNumberFormat="1" applyFont="1" applyFill="1" applyBorder="1" applyAlignment="1">
      <alignment horizontal="center" vertical="center"/>
    </xf>
    <xf numFmtId="2" fontId="0" fillId="9" borderId="9" xfId="2" applyNumberFormat="1" applyFont="1" applyFill="1" applyBorder="1" applyAlignment="1">
      <alignment horizontal="center" vertical="center"/>
    </xf>
    <xf numFmtId="2" fontId="0" fillId="9" borderId="0" xfId="2" applyNumberFormat="1" applyFont="1" applyFill="1" applyBorder="1" applyAlignment="1">
      <alignment horizontal="center" vertical="center"/>
    </xf>
    <xf numFmtId="2" fontId="0" fillId="9" borderId="10" xfId="2" applyNumberFormat="1" applyFont="1" applyFill="1" applyBorder="1" applyAlignment="1">
      <alignment horizontal="center" vertical="center"/>
    </xf>
    <xf numFmtId="2" fontId="0" fillId="10" borderId="9" xfId="2" applyNumberFormat="1" applyFont="1" applyFill="1" applyBorder="1" applyAlignment="1">
      <alignment horizontal="center" vertical="center"/>
    </xf>
    <xf numFmtId="2" fontId="0" fillId="10" borderId="0" xfId="2" applyNumberFormat="1" applyFont="1" applyFill="1" applyBorder="1" applyAlignment="1">
      <alignment horizontal="center" vertical="center"/>
    </xf>
    <xf numFmtId="2" fontId="0" fillId="10" borderId="10" xfId="2" applyNumberFormat="1" applyFont="1" applyFill="1" applyBorder="1" applyAlignment="1">
      <alignment horizontal="center" vertical="center"/>
    </xf>
    <xf numFmtId="2" fontId="0" fillId="10" borderId="3" xfId="2" applyNumberFormat="1" applyFont="1" applyFill="1" applyBorder="1" applyAlignment="1">
      <alignment horizontal="center" vertical="center"/>
    </xf>
    <xf numFmtId="2" fontId="0" fillId="10" borderId="4" xfId="2" applyNumberFormat="1" applyFont="1" applyFill="1" applyBorder="1" applyAlignment="1">
      <alignment horizontal="center" vertical="center"/>
    </xf>
    <xf numFmtId="2" fontId="0" fillId="10" borderId="5" xfId="2" applyNumberFormat="1" applyFont="1" applyFill="1" applyBorder="1" applyAlignment="1">
      <alignment horizontal="center" vertical="center"/>
    </xf>
    <xf numFmtId="2" fontId="33" fillId="0" borderId="6" xfId="2" applyNumberFormat="1" applyFont="1" applyBorder="1" applyAlignment="1">
      <alignment horizontal="center" vertical="center"/>
    </xf>
    <xf numFmtId="2" fontId="33" fillId="0" borderId="7" xfId="2" applyNumberFormat="1" applyFont="1" applyBorder="1" applyAlignment="1">
      <alignment horizontal="center" vertical="center"/>
    </xf>
    <xf numFmtId="2" fontId="33" fillId="0" borderId="40" xfId="2" applyNumberFormat="1" applyFont="1" applyBorder="1" applyAlignment="1">
      <alignment horizontal="center" vertical="center"/>
    </xf>
    <xf numFmtId="2" fontId="33" fillId="0" borderId="9" xfId="2" applyNumberFormat="1" applyFont="1" applyBorder="1" applyAlignment="1">
      <alignment horizontal="center" vertical="center"/>
    </xf>
    <xf numFmtId="2" fontId="0" fillId="0" borderId="9" xfId="2" applyNumberFormat="1" applyFont="1" applyBorder="1" applyAlignment="1">
      <alignment horizontal="center" vertical="center"/>
    </xf>
    <xf numFmtId="2" fontId="33" fillId="0" borderId="3" xfId="2" applyNumberFormat="1" applyFont="1" applyBorder="1" applyAlignment="1">
      <alignment horizontal="center" vertical="center"/>
    </xf>
    <xf numFmtId="2" fontId="0" fillId="10" borderId="6" xfId="2" applyNumberFormat="1" applyFont="1" applyFill="1" applyBorder="1" applyAlignment="1">
      <alignment horizontal="center" vertical="center"/>
    </xf>
    <xf numFmtId="2" fontId="0" fillId="10" borderId="7" xfId="2" applyNumberFormat="1" applyFont="1" applyFill="1" applyBorder="1" applyAlignment="1">
      <alignment horizontal="center" vertical="center"/>
    </xf>
    <xf numFmtId="2" fontId="0" fillId="10" borderId="8" xfId="2" applyNumberFormat="1" applyFont="1" applyFill="1" applyBorder="1" applyAlignment="1">
      <alignment horizontal="center" vertical="center"/>
    </xf>
    <xf numFmtId="2" fontId="0" fillId="9" borderId="45" xfId="2" applyNumberFormat="1" applyFont="1" applyFill="1" applyBorder="1" applyAlignment="1">
      <alignment horizontal="center" vertical="center"/>
    </xf>
    <xf numFmtId="2" fontId="0" fillId="9" borderId="46" xfId="2" applyNumberFormat="1" applyFont="1" applyFill="1" applyBorder="1" applyAlignment="1">
      <alignment horizontal="center" vertical="center"/>
    </xf>
    <xf numFmtId="2" fontId="0" fillId="9" borderId="44" xfId="2" applyNumberFormat="1" applyFont="1" applyFill="1" applyBorder="1" applyAlignment="1">
      <alignment horizontal="center" vertical="center"/>
    </xf>
    <xf numFmtId="0" fontId="7" fillId="8" borderId="1" xfId="0" applyFont="1" applyFill="1" applyBorder="1" applyAlignment="1">
      <alignment horizontal="right"/>
    </xf>
    <xf numFmtId="0" fontId="13" fillId="3" borderId="0" xfId="1" applyFont="1" applyFill="1" applyAlignment="1">
      <alignment horizontal="center"/>
    </xf>
    <xf numFmtId="0" fontId="7" fillId="0" borderId="0" xfId="0" applyFont="1" applyAlignment="1">
      <alignment horizontal="right"/>
    </xf>
    <xf numFmtId="4" fontId="33" fillId="0" borderId="1" xfId="0" applyNumberFormat="1" applyFont="1" applyBorder="1" applyAlignment="1">
      <alignment horizontal="center"/>
    </xf>
    <xf numFmtId="10" fontId="0" fillId="0" borderId="0" xfId="2" applyNumberFormat="1" applyFont="1" applyAlignment="1">
      <alignment horizontal="center"/>
    </xf>
    <xf numFmtId="10" fontId="26" fillId="0" borderId="0" xfId="2" applyNumberFormat="1" applyFont="1" applyAlignment="1">
      <alignment horizontal="center"/>
    </xf>
    <xf numFmtId="17" fontId="0" fillId="0" borderId="0" xfId="0" applyNumberFormat="1"/>
    <xf numFmtId="3" fontId="35" fillId="0" borderId="1" xfId="0" applyNumberFormat="1" applyFont="1" applyBorder="1" applyAlignment="1">
      <alignment horizontal="center" vertical="center"/>
    </xf>
    <xf numFmtId="4" fontId="35" fillId="0" borderId="1" xfId="0" applyNumberFormat="1" applyFont="1" applyBorder="1" applyAlignment="1">
      <alignment horizontal="center" vertical="center"/>
    </xf>
    <xf numFmtId="2" fontId="35" fillId="0" borderId="1" xfId="0" applyNumberFormat="1" applyFont="1" applyBorder="1" applyAlignment="1">
      <alignment horizontal="center" vertical="center"/>
    </xf>
    <xf numFmtId="4" fontId="36" fillId="0" borderId="1" xfId="0" applyNumberFormat="1" applyFont="1" applyBorder="1" applyAlignment="1">
      <alignment horizontal="center" vertical="center"/>
    </xf>
    <xf numFmtId="17" fontId="34" fillId="7" borderId="1" xfId="0" applyNumberFormat="1" applyFont="1" applyFill="1" applyBorder="1" applyAlignment="1">
      <alignment horizontal="center"/>
    </xf>
    <xf numFmtId="164" fontId="0" fillId="10" borderId="34" xfId="0" applyNumberFormat="1" applyFill="1" applyBorder="1" applyAlignment="1">
      <alignment horizontal="center" vertical="center"/>
    </xf>
    <xf numFmtId="2" fontId="0" fillId="3" borderId="9" xfId="2" applyNumberFormat="1" applyFont="1" applyFill="1" applyBorder="1" applyAlignment="1">
      <alignment horizontal="center" vertical="center"/>
    </xf>
    <xf numFmtId="2" fontId="0" fillId="3" borderId="0" xfId="2" applyNumberFormat="1" applyFont="1" applyFill="1" applyBorder="1" applyAlignment="1">
      <alignment horizontal="center" vertical="center"/>
    </xf>
    <xf numFmtId="2" fontId="0" fillId="3" borderId="10" xfId="2" applyNumberFormat="1" applyFont="1" applyFill="1" applyBorder="1" applyAlignment="1">
      <alignment horizontal="center" vertical="center"/>
    </xf>
    <xf numFmtId="0" fontId="7" fillId="8" borderId="1" xfId="0" applyFont="1" applyFill="1" applyBorder="1" applyAlignment="1">
      <alignment horizontal="center"/>
    </xf>
    <xf numFmtId="0" fontId="7" fillId="12" borderId="61" xfId="0" applyFont="1" applyFill="1" applyBorder="1" applyAlignment="1">
      <alignment horizontal="center"/>
    </xf>
    <xf numFmtId="165" fontId="7" fillId="0" borderId="62" xfId="2" applyNumberFormat="1" applyFont="1" applyBorder="1" applyAlignment="1">
      <alignment horizontal="center"/>
    </xf>
    <xf numFmtId="165" fontId="7" fillId="0" borderId="63" xfId="2" applyNumberFormat="1" applyFont="1" applyBorder="1" applyAlignment="1">
      <alignment horizontal="center"/>
    </xf>
    <xf numFmtId="165" fontId="7" fillId="0" borderId="64" xfId="2" applyNumberFormat="1" applyFont="1" applyBorder="1" applyAlignment="1">
      <alignment horizontal="center"/>
    </xf>
    <xf numFmtId="0" fontId="7" fillId="12" borderId="65" xfId="0" applyFont="1" applyFill="1" applyBorder="1" applyAlignment="1">
      <alignment horizontal="center"/>
    </xf>
    <xf numFmtId="165" fontId="7" fillId="0" borderId="11" xfId="2" applyNumberFormat="1" applyFont="1" applyBorder="1" applyAlignment="1">
      <alignment horizontal="center"/>
    </xf>
    <xf numFmtId="165" fontId="7" fillId="0" borderId="1" xfId="2" applyNumberFormat="1" applyFont="1" applyBorder="1" applyAlignment="1">
      <alignment horizontal="center"/>
    </xf>
    <xf numFmtId="165" fontId="7" fillId="0" borderId="66" xfId="2" applyNumberFormat="1" applyFont="1" applyBorder="1" applyAlignment="1">
      <alignment horizontal="center"/>
    </xf>
    <xf numFmtId="0" fontId="7" fillId="12" borderId="67" xfId="0" applyFont="1" applyFill="1" applyBorder="1" applyAlignment="1">
      <alignment horizontal="center"/>
    </xf>
    <xf numFmtId="165" fontId="7" fillId="0" borderId="68" xfId="2" applyNumberFormat="1" applyFont="1" applyBorder="1" applyAlignment="1">
      <alignment horizontal="center"/>
    </xf>
    <xf numFmtId="165" fontId="7" fillId="0" borderId="69" xfId="2" applyNumberFormat="1" applyFont="1" applyBorder="1" applyAlignment="1">
      <alignment horizontal="center"/>
    </xf>
    <xf numFmtId="165" fontId="7" fillId="0" borderId="70" xfId="2" applyNumberFormat="1" applyFont="1" applyBorder="1" applyAlignment="1">
      <alignment horizontal="center"/>
    </xf>
    <xf numFmtId="0" fontId="7" fillId="13" borderId="61" xfId="0" applyFont="1" applyFill="1" applyBorder="1" applyAlignment="1">
      <alignment horizontal="center"/>
    </xf>
    <xf numFmtId="0" fontId="7" fillId="13" borderId="65" xfId="0" applyFont="1" applyFill="1" applyBorder="1" applyAlignment="1">
      <alignment horizontal="center"/>
    </xf>
    <xf numFmtId="0" fontId="7" fillId="13" borderId="67" xfId="0" applyFont="1" applyFill="1" applyBorder="1" applyAlignment="1">
      <alignment horizontal="center"/>
    </xf>
    <xf numFmtId="0" fontId="7" fillId="14" borderId="61" xfId="0" applyFont="1" applyFill="1" applyBorder="1" applyAlignment="1">
      <alignment horizontal="center"/>
    </xf>
    <xf numFmtId="0" fontId="7" fillId="14" borderId="65" xfId="0" applyFont="1" applyFill="1" applyBorder="1" applyAlignment="1">
      <alignment horizontal="center"/>
    </xf>
    <xf numFmtId="0" fontId="7" fillId="14" borderId="67" xfId="0" applyFont="1" applyFill="1" applyBorder="1" applyAlignment="1">
      <alignment horizontal="center"/>
    </xf>
    <xf numFmtId="0" fontId="7" fillId="15" borderId="61" xfId="0" applyFont="1" applyFill="1" applyBorder="1" applyAlignment="1">
      <alignment horizontal="center"/>
    </xf>
    <xf numFmtId="0" fontId="7" fillId="15" borderId="65" xfId="0" applyFont="1" applyFill="1" applyBorder="1" applyAlignment="1">
      <alignment horizontal="center"/>
    </xf>
    <xf numFmtId="0" fontId="7" fillId="15" borderId="67" xfId="0" applyFont="1" applyFill="1" applyBorder="1" applyAlignment="1">
      <alignment horizontal="center"/>
    </xf>
    <xf numFmtId="0" fontId="7" fillId="4" borderId="61" xfId="0" applyFont="1" applyFill="1" applyBorder="1" applyAlignment="1">
      <alignment horizontal="center"/>
    </xf>
    <xf numFmtId="0" fontId="7" fillId="4" borderId="65" xfId="0" applyFont="1" applyFill="1" applyBorder="1" applyAlignment="1">
      <alignment horizontal="center"/>
    </xf>
    <xf numFmtId="0" fontId="7" fillId="4" borderId="67" xfId="0" applyFont="1" applyFill="1" applyBorder="1" applyAlignment="1">
      <alignment horizontal="center"/>
    </xf>
    <xf numFmtId="165" fontId="7" fillId="0" borderId="0" xfId="0" applyNumberFormat="1" applyFont="1" applyAlignment="1">
      <alignment horizontal="center"/>
    </xf>
    <xf numFmtId="0" fontId="9" fillId="2" borderId="1" xfId="0" applyFont="1" applyFill="1" applyBorder="1" applyAlignment="1">
      <alignment horizontal="center"/>
    </xf>
    <xf numFmtId="165" fontId="9" fillId="0" borderId="1" xfId="2" applyNumberFormat="1" applyFont="1" applyBorder="1" applyAlignment="1">
      <alignment horizontal="center"/>
    </xf>
    <xf numFmtId="0" fontId="7" fillId="12" borderId="71" xfId="0" applyFont="1" applyFill="1" applyBorder="1" applyAlignment="1">
      <alignment horizontal="center"/>
    </xf>
    <xf numFmtId="0" fontId="7" fillId="12" borderId="72" xfId="0" applyFont="1" applyFill="1" applyBorder="1" applyAlignment="1">
      <alignment horizontal="center"/>
    </xf>
    <xf numFmtId="0" fontId="7" fillId="12" borderId="73" xfId="0" applyFont="1" applyFill="1" applyBorder="1" applyAlignment="1">
      <alignment horizontal="center"/>
    </xf>
    <xf numFmtId="0" fontId="7" fillId="13" borderId="71" xfId="0" applyFont="1" applyFill="1" applyBorder="1" applyAlignment="1">
      <alignment horizontal="center"/>
    </xf>
    <xf numFmtId="0" fontId="7" fillId="13" borderId="72" xfId="0" applyFont="1" applyFill="1" applyBorder="1" applyAlignment="1">
      <alignment horizontal="center"/>
    </xf>
    <xf numFmtId="0" fontId="7" fillId="13" borderId="73" xfId="0" applyFont="1" applyFill="1" applyBorder="1" applyAlignment="1">
      <alignment horizontal="center"/>
    </xf>
    <xf numFmtId="0" fontId="7" fillId="14" borderId="71" xfId="0" applyFont="1" applyFill="1" applyBorder="1" applyAlignment="1">
      <alignment horizontal="center"/>
    </xf>
    <xf numFmtId="0" fontId="7" fillId="14" borderId="72" xfId="0" applyFont="1" applyFill="1" applyBorder="1" applyAlignment="1">
      <alignment horizontal="center"/>
    </xf>
    <xf numFmtId="0" fontId="7" fillId="14" borderId="73" xfId="0" applyFont="1" applyFill="1" applyBorder="1" applyAlignment="1">
      <alignment horizontal="center"/>
    </xf>
    <xf numFmtId="0" fontId="7" fillId="15" borderId="71" xfId="0" applyFont="1" applyFill="1" applyBorder="1" applyAlignment="1">
      <alignment horizontal="center"/>
    </xf>
    <xf numFmtId="0" fontId="7" fillId="15" borderId="72" xfId="0" applyFont="1" applyFill="1" applyBorder="1" applyAlignment="1">
      <alignment horizontal="center"/>
    </xf>
    <xf numFmtId="0" fontId="7" fillId="15" borderId="73" xfId="0" applyFont="1" applyFill="1" applyBorder="1" applyAlignment="1">
      <alignment horizontal="center"/>
    </xf>
    <xf numFmtId="0" fontId="7" fillId="4" borderId="71" xfId="0" applyFont="1" applyFill="1" applyBorder="1" applyAlignment="1">
      <alignment horizontal="center"/>
    </xf>
    <xf numFmtId="0" fontId="7" fillId="4" borderId="72" xfId="0" applyFont="1" applyFill="1" applyBorder="1" applyAlignment="1">
      <alignment horizontal="center"/>
    </xf>
    <xf numFmtId="0" fontId="7" fillId="4" borderId="73" xfId="0" applyFont="1" applyFill="1" applyBorder="1" applyAlignment="1">
      <alignment horizontal="center"/>
    </xf>
    <xf numFmtId="165" fontId="0" fillId="0" borderId="0" xfId="0" applyNumberFormat="1"/>
    <xf numFmtId="165" fontId="9" fillId="0" borderId="1" xfId="0" applyNumberFormat="1" applyFont="1" applyBorder="1" applyAlignment="1">
      <alignment horizontal="center"/>
    </xf>
    <xf numFmtId="0" fontId="0" fillId="3" borderId="0" xfId="0" applyFill="1"/>
    <xf numFmtId="0" fontId="0" fillId="0" borderId="74" xfId="0" applyBorder="1" applyAlignment="1">
      <alignment horizontal="center" vertical="center" wrapText="1"/>
    </xf>
    <xf numFmtId="10" fontId="45" fillId="0" borderId="0" xfId="2" applyNumberFormat="1" applyFont="1" applyAlignment="1">
      <alignment horizontal="center"/>
    </xf>
    <xf numFmtId="10" fontId="33" fillId="0" borderId="0" xfId="2" applyNumberFormat="1" applyFont="1" applyAlignment="1">
      <alignment horizontal="center"/>
    </xf>
    <xf numFmtId="49" fontId="46" fillId="0" borderId="0" xfId="0" applyNumberFormat="1" applyFont="1" applyAlignment="1">
      <alignment horizontal="left"/>
    </xf>
    <xf numFmtId="0" fontId="23" fillId="0" borderId="0" xfId="0" applyFont="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23" fillId="0" borderId="0" xfId="0" applyFont="1" applyAlignment="1">
      <alignment horizontal="left"/>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0" fillId="0" borderId="0" xfId="0" applyAlignment="1">
      <alignment horizontal="center" vertical="top" wrapText="1"/>
    </xf>
    <xf numFmtId="0" fontId="0" fillId="0" borderId="0" xfId="0" applyAlignment="1">
      <alignment horizontal="center" vertical="top"/>
    </xf>
    <xf numFmtId="0" fontId="8" fillId="0" borderId="0" xfId="0" applyFont="1" applyAlignment="1">
      <alignment horizontal="center"/>
    </xf>
    <xf numFmtId="0" fontId="7" fillId="0" borderId="0" xfId="0" applyFont="1" applyAlignment="1">
      <alignment horizontal="center"/>
    </xf>
    <xf numFmtId="0" fontId="19" fillId="0" borderId="0" xfId="0" applyFont="1" applyAlignment="1">
      <alignment horizontal="left" vertical="center" wrapText="1" indent="5"/>
    </xf>
    <xf numFmtId="0" fontId="8" fillId="0" borderId="0" xfId="0" applyFont="1" applyAlignment="1">
      <alignment horizontal="center" vertical="center" wrapText="1"/>
    </xf>
    <xf numFmtId="0" fontId="26" fillId="0" borderId="0" xfId="0" applyFont="1" applyAlignment="1">
      <alignment horizontal="left" wrapText="1"/>
    </xf>
    <xf numFmtId="0" fontId="26" fillId="0" borderId="10" xfId="0" applyFont="1" applyBorder="1" applyAlignment="1">
      <alignment horizontal="left" wrapText="1"/>
    </xf>
    <xf numFmtId="0" fontId="29" fillId="0" borderId="0" xfId="0" applyFont="1" applyAlignment="1">
      <alignment horizontal="center" vertical="center" wrapText="1"/>
    </xf>
    <xf numFmtId="0" fontId="28" fillId="0" borderId="0" xfId="0" applyFont="1" applyAlignment="1">
      <alignment horizontal="left" vertical="center"/>
    </xf>
    <xf numFmtId="0" fontId="29" fillId="0" borderId="0" xfId="0" applyFont="1" applyAlignment="1">
      <alignment horizontal="center" vertical="center"/>
    </xf>
    <xf numFmtId="0" fontId="27" fillId="3" borderId="0" xfId="1" applyFont="1" applyFill="1" applyAlignment="1">
      <alignment horizontal="center" vertical="center"/>
    </xf>
    <xf numFmtId="0" fontId="28" fillId="0" borderId="0" xfId="0" applyFont="1" applyAlignment="1">
      <alignment horizontal="left"/>
    </xf>
    <xf numFmtId="0" fontId="28" fillId="0" borderId="0" xfId="0" applyFont="1" applyAlignment="1">
      <alignment horizontal="center" vertical="center"/>
    </xf>
    <xf numFmtId="0" fontId="28" fillId="0" borderId="0" xfId="0" applyFont="1" applyAlignment="1">
      <alignment horizontal="center"/>
    </xf>
    <xf numFmtId="0" fontId="0" fillId="0" borderId="0" xfId="0" applyAlignment="1">
      <alignment horizontal="left" wrapText="1"/>
    </xf>
    <xf numFmtId="0" fontId="0" fillId="0" borderId="10" xfId="0" applyBorder="1" applyAlignment="1">
      <alignment horizontal="left" wrapText="1"/>
    </xf>
    <xf numFmtId="0" fontId="21" fillId="0" borderId="0" xfId="0" applyFont="1" applyAlignment="1">
      <alignment horizontal="center" vertical="center" wrapText="1"/>
    </xf>
    <xf numFmtId="0" fontId="13" fillId="3" borderId="0" xfId="1" applyFont="1" applyFill="1" applyBorder="1" applyAlignment="1">
      <alignment horizontal="center" vertical="center"/>
    </xf>
    <xf numFmtId="0" fontId="12" fillId="0" borderId="0" xfId="0" applyFont="1" applyAlignment="1">
      <alignment horizontal="left"/>
    </xf>
    <xf numFmtId="0" fontId="21" fillId="0" borderId="0" xfId="0" applyFont="1" applyAlignment="1">
      <alignment horizontal="center" vertical="center"/>
    </xf>
    <xf numFmtId="17" fontId="0" fillId="0" borderId="0" xfId="0" applyNumberFormat="1" applyAlignment="1">
      <alignment horizontal="center"/>
    </xf>
    <xf numFmtId="0" fontId="12" fillId="0" borderId="0" xfId="0" applyFont="1" applyAlignment="1">
      <alignment horizontal="center"/>
    </xf>
    <xf numFmtId="0" fontId="8" fillId="0" borderId="0" xfId="0" applyFont="1" applyAlignment="1">
      <alignment horizontal="left"/>
    </xf>
    <xf numFmtId="0" fontId="13" fillId="3" borderId="0" xfId="1" applyFont="1" applyFill="1" applyAlignment="1">
      <alignment horizontal="center" vertical="center"/>
    </xf>
    <xf numFmtId="0" fontId="18" fillId="0" borderId="0" xfId="0" applyFont="1" applyAlignment="1">
      <alignment horizontal="left"/>
    </xf>
    <xf numFmtId="0" fontId="14" fillId="3" borderId="0" xfId="1" applyFont="1" applyFill="1" applyAlignment="1">
      <alignment horizontal="center" vertical="center"/>
    </xf>
    <xf numFmtId="0" fontId="25" fillId="0" borderId="0" xfId="0" applyFont="1" applyAlignment="1">
      <alignment horizontal="center" vertical="center" wrapText="1"/>
    </xf>
    <xf numFmtId="17" fontId="0" fillId="0" borderId="0" xfId="0" applyNumberFormat="1" applyAlignment="1">
      <alignment horizontal="left"/>
    </xf>
    <xf numFmtId="0" fontId="8" fillId="0" borderId="0" xfId="0" applyFont="1" applyAlignment="1">
      <alignment horizontal="left" wrapText="1"/>
    </xf>
    <xf numFmtId="4" fontId="44" fillId="3" borderId="24" xfId="0" applyNumberFormat="1" applyFont="1" applyFill="1" applyBorder="1" applyAlignment="1">
      <alignment horizontal="center"/>
    </xf>
    <xf numFmtId="0" fontId="44" fillId="3" borderId="24" xfId="0" applyFont="1" applyFill="1" applyBorder="1" applyAlignment="1">
      <alignment horizontal="center"/>
    </xf>
    <xf numFmtId="0" fontId="34" fillId="7" borderId="14" xfId="0" applyFont="1" applyFill="1" applyBorder="1" applyAlignment="1">
      <alignment horizontal="center" vertical="center" wrapText="1"/>
    </xf>
    <xf numFmtId="0" fontId="34" fillId="7" borderId="15" xfId="0" applyFont="1" applyFill="1" applyBorder="1" applyAlignment="1">
      <alignment horizontal="center" vertical="center" wrapText="1"/>
    </xf>
    <xf numFmtId="0" fontId="34" fillId="0" borderId="3" xfId="0" applyFont="1" applyBorder="1" applyAlignment="1">
      <alignment horizontal="left" vertical="center" wrapText="1"/>
    </xf>
    <xf numFmtId="0" fontId="34" fillId="0" borderId="18" xfId="0" applyFont="1" applyBorder="1" applyAlignment="1">
      <alignment horizontal="left" vertical="center" wrapText="1"/>
    </xf>
    <xf numFmtId="0" fontId="34" fillId="0" borderId="9" xfId="0" applyFont="1" applyBorder="1" applyAlignment="1">
      <alignment horizontal="left" vertical="center" wrapText="1"/>
    </xf>
    <xf numFmtId="0" fontId="34" fillId="0" borderId="17" xfId="0" applyFont="1" applyBorder="1" applyAlignment="1">
      <alignment horizontal="left" vertical="center" wrapText="1"/>
    </xf>
    <xf numFmtId="2" fontId="0" fillId="0" borderId="32" xfId="2" applyNumberFormat="1" applyFont="1" applyBorder="1" applyAlignment="1">
      <alignment horizontal="center" vertical="center"/>
    </xf>
    <xf numFmtId="2" fontId="0" fillId="0" borderId="0" xfId="2" applyNumberFormat="1" applyFont="1" applyBorder="1" applyAlignment="1">
      <alignment horizontal="center" vertical="center"/>
    </xf>
    <xf numFmtId="2" fontId="0" fillId="0" borderId="4" xfId="2" applyNumberFormat="1" applyFont="1" applyBorder="1" applyAlignment="1">
      <alignment horizontal="center" vertical="center"/>
    </xf>
    <xf numFmtId="2" fontId="39" fillId="0" borderId="6" xfId="2" applyNumberFormat="1" applyFont="1" applyBorder="1" applyAlignment="1">
      <alignment horizontal="center" vertical="center"/>
    </xf>
    <xf numFmtId="2" fontId="39" fillId="0" borderId="7" xfId="2" applyNumberFormat="1" applyFont="1" applyBorder="1" applyAlignment="1">
      <alignment horizontal="center" vertical="center"/>
    </xf>
    <xf numFmtId="2" fontId="39" fillId="0" borderId="40" xfId="2" applyNumberFormat="1" applyFont="1" applyBorder="1" applyAlignment="1">
      <alignment horizontal="center" vertical="center"/>
    </xf>
    <xf numFmtId="2" fontId="39" fillId="0" borderId="9" xfId="2" applyNumberFormat="1" applyFont="1" applyBorder="1" applyAlignment="1">
      <alignment horizontal="center" vertical="center"/>
    </xf>
    <xf numFmtId="2" fontId="39" fillId="0" borderId="0" xfId="2" applyNumberFormat="1" applyFont="1" applyBorder="1" applyAlignment="1">
      <alignment horizontal="center" vertical="center"/>
    </xf>
    <xf numFmtId="2" fontId="39" fillId="0" borderId="34" xfId="2" applyNumberFormat="1" applyFont="1" applyBorder="1" applyAlignment="1">
      <alignment horizontal="center" vertical="center"/>
    </xf>
    <xf numFmtId="2" fontId="39" fillId="0" borderId="45" xfId="2" applyNumberFormat="1" applyFont="1" applyBorder="1" applyAlignment="1">
      <alignment horizontal="center" vertical="center"/>
    </xf>
    <xf numFmtId="2" fontId="39" fillId="0" borderId="46" xfId="2" applyNumberFormat="1" applyFont="1" applyBorder="1" applyAlignment="1">
      <alignment horizontal="center" vertical="center"/>
    </xf>
    <xf numFmtId="2" fontId="39" fillId="0" borderId="43" xfId="2" applyNumberFormat="1" applyFont="1" applyBorder="1" applyAlignment="1">
      <alignment horizontal="center" vertical="center"/>
    </xf>
    <xf numFmtId="2" fontId="0" fillId="0" borderId="8" xfId="2" applyNumberFormat="1" applyFont="1" applyFill="1" applyBorder="1" applyAlignment="1">
      <alignment horizontal="center" vertical="center"/>
    </xf>
    <xf numFmtId="2" fontId="0" fillId="0" borderId="44" xfId="2" applyNumberFormat="1" applyFont="1" applyFill="1" applyBorder="1" applyAlignment="1">
      <alignment horizontal="center" vertical="center"/>
    </xf>
    <xf numFmtId="0" fontId="43" fillId="3" borderId="42" xfId="0" applyFont="1" applyFill="1" applyBorder="1" applyAlignment="1">
      <alignment horizontal="center"/>
    </xf>
    <xf numFmtId="0" fontId="43" fillId="3" borderId="46" xfId="0" applyFont="1" applyFill="1" applyBorder="1" applyAlignment="1">
      <alignment horizontal="center"/>
    </xf>
    <xf numFmtId="10" fontId="39" fillId="0" borderId="0" xfId="2" applyNumberFormat="1" applyFont="1" applyFill="1" applyBorder="1" applyAlignment="1">
      <alignment horizontal="center" vertical="center"/>
    </xf>
    <xf numFmtId="43" fontId="0" fillId="0" borderId="0" xfId="3" applyFont="1" applyFill="1" applyBorder="1" applyAlignment="1">
      <alignment horizontal="center" vertical="center"/>
    </xf>
    <xf numFmtId="10" fontId="0" fillId="0" borderId="32" xfId="2" applyNumberFormat="1" applyFont="1" applyBorder="1" applyAlignment="1">
      <alignment horizontal="center" vertical="center"/>
    </xf>
    <xf numFmtId="10" fontId="0" fillId="0" borderId="0" xfId="2" applyNumberFormat="1" applyFont="1" applyBorder="1" applyAlignment="1">
      <alignment horizontal="center" vertical="center"/>
    </xf>
    <xf numFmtId="10" fontId="0" fillId="0" borderId="4" xfId="2" applyNumberFormat="1" applyFont="1" applyBorder="1" applyAlignment="1">
      <alignment horizontal="center" vertical="center"/>
    </xf>
    <xf numFmtId="10" fontId="39" fillId="0" borderId="6" xfId="2" applyNumberFormat="1" applyFont="1" applyBorder="1" applyAlignment="1">
      <alignment horizontal="center" vertical="center"/>
    </xf>
    <xf numFmtId="10" fontId="39" fillId="0" borderId="7" xfId="2" applyNumberFormat="1" applyFont="1" applyBorder="1" applyAlignment="1">
      <alignment horizontal="center" vertical="center"/>
    </xf>
    <xf numFmtId="10" fontId="39" fillId="0" borderId="40" xfId="2" applyNumberFormat="1" applyFont="1" applyBorder="1" applyAlignment="1">
      <alignment horizontal="center" vertical="center"/>
    </xf>
    <xf numFmtId="10" fontId="39" fillId="0" borderId="9" xfId="2" applyNumberFormat="1" applyFont="1" applyBorder="1" applyAlignment="1">
      <alignment horizontal="center" vertical="center"/>
    </xf>
    <xf numFmtId="10" fontId="39" fillId="0" borderId="0" xfId="2" applyNumberFormat="1" applyFont="1" applyBorder="1" applyAlignment="1">
      <alignment horizontal="center" vertical="center"/>
    </xf>
    <xf numFmtId="10" fontId="39" fillId="0" borderId="34" xfId="2" applyNumberFormat="1" applyFont="1" applyBorder="1" applyAlignment="1">
      <alignment horizontal="center" vertical="center"/>
    </xf>
    <xf numFmtId="10" fontId="39" fillId="0" borderId="45" xfId="2" applyNumberFormat="1" applyFont="1" applyBorder="1" applyAlignment="1">
      <alignment horizontal="center" vertical="center"/>
    </xf>
    <xf numFmtId="10" fontId="39" fillId="0" borderId="46" xfId="2" applyNumberFormat="1" applyFont="1" applyBorder="1" applyAlignment="1">
      <alignment horizontal="center" vertical="center"/>
    </xf>
    <xf numFmtId="10" fontId="39" fillId="0" borderId="43" xfId="2" applyNumberFormat="1" applyFont="1" applyBorder="1" applyAlignment="1">
      <alignment horizontal="center" vertical="center"/>
    </xf>
    <xf numFmtId="10" fontId="0" fillId="0" borderId="8" xfId="2" applyNumberFormat="1" applyFont="1" applyFill="1" applyBorder="1" applyAlignment="1">
      <alignment horizontal="center" vertical="center"/>
    </xf>
    <xf numFmtId="10" fontId="0" fillId="0" borderId="44" xfId="2" applyNumberFormat="1" applyFont="1" applyFill="1" applyBorder="1" applyAlignment="1">
      <alignment horizontal="center" vertical="center"/>
    </xf>
    <xf numFmtId="0" fontId="37" fillId="8" borderId="32" xfId="0" applyFont="1" applyFill="1" applyBorder="1" applyAlignment="1">
      <alignment horizontal="center" vertical="center" wrapText="1"/>
    </xf>
    <xf numFmtId="0" fontId="37" fillId="8" borderId="27" xfId="0" applyFont="1" applyFill="1" applyBorder="1" applyAlignment="1">
      <alignment horizontal="center" vertical="center" wrapText="1"/>
    </xf>
    <xf numFmtId="0" fontId="37" fillId="8" borderId="46" xfId="0" applyFont="1" applyFill="1" applyBorder="1" applyAlignment="1">
      <alignment horizontal="center" vertical="center" wrapText="1"/>
    </xf>
    <xf numFmtId="0" fontId="37" fillId="8" borderId="43" xfId="0" applyFont="1" applyFill="1" applyBorder="1" applyAlignment="1">
      <alignment horizontal="center" vertical="center" wrapText="1"/>
    </xf>
    <xf numFmtId="0" fontId="7" fillId="8" borderId="29" xfId="0" applyFont="1" applyFill="1" applyBorder="1" applyAlignment="1">
      <alignment horizontal="center"/>
    </xf>
    <xf numFmtId="0" fontId="7" fillId="8" borderId="30" xfId="0" applyFont="1" applyFill="1" applyBorder="1" applyAlignment="1">
      <alignment horizontal="center"/>
    </xf>
    <xf numFmtId="0" fontId="42" fillId="11" borderId="36" xfId="0" applyFont="1" applyFill="1" applyBorder="1" applyAlignment="1">
      <alignment horizontal="center"/>
    </xf>
    <xf numFmtId="0" fontId="42" fillId="11" borderId="37" xfId="0" applyFont="1" applyFill="1" applyBorder="1" applyAlignment="1">
      <alignment horizontal="center"/>
    </xf>
    <xf numFmtId="0" fontId="7" fillId="8" borderId="8" xfId="0" applyFont="1" applyFill="1" applyBorder="1" applyAlignment="1">
      <alignment horizontal="center" vertical="center" wrapText="1"/>
    </xf>
    <xf numFmtId="0" fontId="7" fillId="8" borderId="44" xfId="0" applyFont="1" applyFill="1" applyBorder="1" applyAlignment="1">
      <alignment horizontal="center" vertical="center"/>
    </xf>
    <xf numFmtId="0" fontId="7" fillId="8" borderId="6" xfId="0" applyFont="1" applyFill="1" applyBorder="1" applyAlignment="1">
      <alignment horizontal="center"/>
    </xf>
    <xf numFmtId="0" fontId="7" fillId="8" borderId="7" xfId="0" applyFont="1" applyFill="1" applyBorder="1" applyAlignment="1">
      <alignment horizontal="center"/>
    </xf>
    <xf numFmtId="0" fontId="7" fillId="8" borderId="8" xfId="0" applyFont="1" applyFill="1" applyBorder="1" applyAlignment="1">
      <alignment horizontal="center"/>
    </xf>
    <xf numFmtId="0" fontId="7" fillId="8" borderId="40" xfId="0" applyFont="1" applyFill="1" applyBorder="1" applyAlignment="1">
      <alignment horizontal="center"/>
    </xf>
    <xf numFmtId="43" fontId="0" fillId="0" borderId="32" xfId="3" applyFont="1" applyBorder="1" applyAlignment="1">
      <alignment horizontal="center" vertical="center"/>
    </xf>
    <xf numFmtId="43" fontId="0" fillId="0" borderId="0" xfId="3" applyFont="1" applyBorder="1" applyAlignment="1">
      <alignment horizontal="center" vertical="center"/>
    </xf>
    <xf numFmtId="43" fontId="0" fillId="0" borderId="4" xfId="3" applyFont="1" applyBorder="1" applyAlignment="1">
      <alignment horizontal="center" vertical="center"/>
    </xf>
    <xf numFmtId="43" fontId="0" fillId="0" borderId="8" xfId="3" applyFont="1" applyFill="1" applyBorder="1" applyAlignment="1">
      <alignment horizontal="center" vertical="center"/>
    </xf>
    <xf numFmtId="43" fontId="0" fillId="0" borderId="44" xfId="3" applyFont="1" applyFill="1" applyBorder="1" applyAlignment="1">
      <alignment horizontal="center" vertical="center"/>
    </xf>
    <xf numFmtId="0" fontId="43" fillId="3" borderId="0" xfId="0" applyFont="1" applyFill="1" applyAlignment="1">
      <alignment horizontal="center"/>
    </xf>
    <xf numFmtId="0" fontId="43" fillId="3" borderId="43" xfId="0" applyFont="1" applyFill="1" applyBorder="1" applyAlignment="1">
      <alignment horizontal="center"/>
    </xf>
    <xf numFmtId="0" fontId="7" fillId="0" borderId="7" xfId="0" applyFont="1" applyBorder="1" applyAlignment="1">
      <alignment horizontal="center" vertical="center"/>
    </xf>
    <xf numFmtId="0" fontId="7" fillId="0" borderId="0" xfId="0" applyFont="1" applyAlignment="1">
      <alignment horizontal="center" vertical="center"/>
    </xf>
    <xf numFmtId="0" fontId="7" fillId="0" borderId="4" xfId="0" applyFont="1" applyBorder="1" applyAlignment="1">
      <alignment horizontal="center" vertical="center"/>
    </xf>
    <xf numFmtId="0" fontId="7" fillId="0" borderId="40" xfId="0" applyFont="1" applyBorder="1" applyAlignment="1">
      <alignment horizontal="center" vertical="center"/>
    </xf>
    <xf numFmtId="0" fontId="7" fillId="0" borderId="34" xfId="0" applyFont="1" applyBorder="1" applyAlignment="1">
      <alignment horizontal="center" vertical="center"/>
    </xf>
    <xf numFmtId="0" fontId="7" fillId="0" borderId="39" xfId="0" applyFont="1" applyBorder="1" applyAlignment="1">
      <alignment horizontal="center" vertical="center"/>
    </xf>
    <xf numFmtId="0" fontId="7" fillId="0" borderId="43" xfId="0" applyFont="1" applyBorder="1" applyAlignment="1">
      <alignment horizontal="center" vertical="center"/>
    </xf>
    <xf numFmtId="0" fontId="7" fillId="0" borderId="32" xfId="0" applyFont="1" applyBorder="1" applyAlignment="1">
      <alignment horizontal="center" vertical="center"/>
    </xf>
    <xf numFmtId="0" fontId="18" fillId="0" borderId="0" xfId="0" applyFont="1" applyAlignment="1">
      <alignment horizontal="center"/>
    </xf>
    <xf numFmtId="0" fontId="7" fillId="8" borderId="28" xfId="0" applyFont="1" applyFill="1" applyBorder="1" applyAlignment="1">
      <alignment horizontal="center" wrapText="1"/>
    </xf>
    <xf numFmtId="0" fontId="7" fillId="8" borderId="27" xfId="0" applyFont="1" applyFill="1" applyBorder="1" applyAlignment="1">
      <alignment horizontal="center" wrapText="1"/>
    </xf>
    <xf numFmtId="0" fontId="7" fillId="8" borderId="42" xfId="0" applyFont="1" applyFill="1" applyBorder="1" applyAlignment="1">
      <alignment horizontal="center" wrapText="1"/>
    </xf>
    <xf numFmtId="0" fontId="7" fillId="8" borderId="43" xfId="0" applyFont="1" applyFill="1" applyBorder="1" applyAlignment="1">
      <alignment horizontal="center" wrapText="1"/>
    </xf>
    <xf numFmtId="0" fontId="41" fillId="8" borderId="28" xfId="0" applyFont="1" applyFill="1" applyBorder="1" applyAlignment="1">
      <alignment horizontal="center" vertical="center"/>
    </xf>
    <xf numFmtId="0" fontId="41" fillId="8" borderId="32" xfId="0" applyFont="1" applyFill="1" applyBorder="1" applyAlignment="1">
      <alignment horizontal="center" vertical="center"/>
    </xf>
    <xf numFmtId="0" fontId="41" fillId="8" borderId="42" xfId="0" applyFont="1" applyFill="1" applyBorder="1" applyAlignment="1">
      <alignment horizontal="center" vertical="center"/>
    </xf>
    <xf numFmtId="0" fontId="41" fillId="8" borderId="46" xfId="0" applyFont="1" applyFill="1" applyBorder="1" applyAlignment="1">
      <alignment horizontal="center" vertical="center"/>
    </xf>
    <xf numFmtId="43" fontId="0" fillId="0" borderId="2" xfId="3" applyFont="1" applyFill="1" applyBorder="1" applyAlignment="1">
      <alignment horizontal="center" vertical="center"/>
    </xf>
    <xf numFmtId="43" fontId="0" fillId="0" borderId="54" xfId="3" applyFont="1" applyFill="1" applyBorder="1" applyAlignment="1">
      <alignment horizontal="center" vertical="center"/>
    </xf>
    <xf numFmtId="43" fontId="0" fillId="0" borderId="41" xfId="3" applyFont="1" applyFill="1" applyBorder="1" applyAlignment="1">
      <alignment horizontal="center" vertical="center"/>
    </xf>
    <xf numFmtId="43" fontId="0" fillId="0" borderId="47" xfId="3" applyFont="1" applyFill="1" applyBorder="1" applyAlignment="1">
      <alignment horizontal="center" vertical="center"/>
    </xf>
    <xf numFmtId="43" fontId="0" fillId="0" borderId="48" xfId="3" applyFont="1" applyBorder="1" applyAlignment="1">
      <alignment horizontal="center" vertical="center"/>
    </xf>
    <xf numFmtId="43" fontId="0" fillId="0" borderId="9" xfId="3" applyFont="1" applyBorder="1" applyAlignment="1">
      <alignment horizontal="center" vertical="center"/>
    </xf>
    <xf numFmtId="43" fontId="0" fillId="0" borderId="3" xfId="3" applyFont="1" applyBorder="1" applyAlignment="1">
      <alignment horizontal="center" vertical="center"/>
    </xf>
    <xf numFmtId="43" fontId="0" fillId="0" borderId="49" xfId="3" applyFont="1" applyBorder="1" applyAlignment="1">
      <alignment horizontal="center" vertical="center"/>
    </xf>
    <xf numFmtId="43" fontId="0" fillId="0" borderId="51" xfId="3" applyFont="1" applyBorder="1" applyAlignment="1">
      <alignment horizontal="center" vertical="center"/>
    </xf>
    <xf numFmtId="43" fontId="0" fillId="0" borderId="53" xfId="3" applyFont="1" applyBorder="1" applyAlignment="1">
      <alignment horizontal="center" vertical="center"/>
    </xf>
    <xf numFmtId="0" fontId="42" fillId="11" borderId="32" xfId="0" applyFont="1" applyFill="1" applyBorder="1" applyAlignment="1">
      <alignment horizontal="center"/>
    </xf>
    <xf numFmtId="0" fontId="42" fillId="11" borderId="27" xfId="0" applyFont="1" applyFill="1" applyBorder="1" applyAlignment="1">
      <alignment horizontal="center"/>
    </xf>
    <xf numFmtId="0" fontId="7" fillId="8" borderId="26" xfId="0" applyFont="1" applyFill="1" applyBorder="1" applyAlignment="1">
      <alignment horizontal="center" vertical="center"/>
    </xf>
    <xf numFmtId="0" fontId="7" fillId="8" borderId="33" xfId="0" applyFont="1" applyFill="1" applyBorder="1" applyAlignment="1">
      <alignment horizontal="center" vertical="center"/>
    </xf>
    <xf numFmtId="0" fontId="7" fillId="8" borderId="27" xfId="0" applyFont="1" applyFill="1" applyBorder="1" applyAlignment="1">
      <alignment horizontal="center" vertical="center"/>
    </xf>
    <xf numFmtId="0" fontId="7" fillId="8" borderId="34" xfId="0" applyFont="1" applyFill="1" applyBorder="1" applyAlignment="1">
      <alignment horizontal="center" vertical="center"/>
    </xf>
    <xf numFmtId="0" fontId="7" fillId="8" borderId="28" xfId="0" applyFont="1" applyFill="1" applyBorder="1" applyAlignment="1">
      <alignment horizontal="center" vertical="center" wrapText="1"/>
    </xf>
    <xf numFmtId="0" fontId="7" fillId="8" borderId="35" xfId="0" applyFont="1" applyFill="1" applyBorder="1" applyAlignment="1">
      <alignment horizontal="center" vertical="center" wrapText="1"/>
    </xf>
    <xf numFmtId="0" fontId="7" fillId="8" borderId="42" xfId="0" applyFont="1" applyFill="1" applyBorder="1" applyAlignment="1">
      <alignment horizontal="center" vertical="center" wrapText="1"/>
    </xf>
    <xf numFmtId="0" fontId="7" fillId="8" borderId="56" xfId="0" applyFont="1" applyFill="1" applyBorder="1" applyAlignment="1">
      <alignment horizontal="center" vertical="center" wrapText="1"/>
    </xf>
    <xf numFmtId="0" fontId="7" fillId="8" borderId="57" xfId="0" applyFont="1" applyFill="1" applyBorder="1" applyAlignment="1">
      <alignment horizontal="center" vertical="center" wrapText="1"/>
    </xf>
    <xf numFmtId="0" fontId="7" fillId="8" borderId="58" xfId="0" applyFont="1" applyFill="1" applyBorder="1" applyAlignment="1">
      <alignment horizontal="center" vertical="center" wrapText="1"/>
    </xf>
    <xf numFmtId="0" fontId="7" fillId="8" borderId="31" xfId="0" applyFont="1" applyFill="1" applyBorder="1" applyAlignment="1">
      <alignment horizontal="center"/>
    </xf>
    <xf numFmtId="0" fontId="7" fillId="8" borderId="1" xfId="0" applyFont="1" applyFill="1" applyBorder="1" applyAlignment="1">
      <alignment horizontal="center" vertical="center"/>
    </xf>
    <xf numFmtId="0" fontId="7" fillId="2" borderId="1" xfId="0" applyFont="1" applyFill="1" applyBorder="1" applyAlignment="1">
      <alignment horizontal="center"/>
    </xf>
    <xf numFmtId="0" fontId="0" fillId="0" borderId="0" xfId="0" applyAlignment="1">
      <alignment horizontal="center" wrapText="1"/>
    </xf>
  </cellXfs>
  <cellStyles count="4">
    <cellStyle name="Hipervínculo" xfId="1" builtinId="8"/>
    <cellStyle name="Millares" xfId="3" builtinId="3"/>
    <cellStyle name="Normal" xfId="0" builtinId="0"/>
    <cellStyle name="Porcentaje" xfId="2" builtinId="5"/>
  </cellStyles>
  <dxfs count="101">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s>
  <tableStyles count="0" defaultTableStyle="TableStyleMedium2" defaultPivotStyle="PivotStyleLight16"/>
  <colors>
    <mruColors>
      <color rgb="FFFFCC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4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4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4.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5.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7.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8.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5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5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5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5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7.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9.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60.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6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6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6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6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6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71.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72.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74.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75.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77.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78.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80.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81.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83.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84.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8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87.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8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9.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90.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91.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92.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93.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94.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95.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96.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97.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98.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99.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100.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101.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102.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103.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104.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105.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106.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107.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108.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109.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110.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111.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112.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113.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114.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115.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116.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117.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 CEDENAR'!$D$6</c:f>
              <c:strCache>
                <c:ptCount val="1"/>
                <c:pt idx="0">
                  <c:v>GM</c:v>
                </c:pt>
              </c:strCache>
            </c:strRef>
          </c:tx>
          <c:spPr>
            <a:solidFill>
              <a:schemeClr val="accent2"/>
            </a:solidFill>
            <a:ln>
              <a:noFill/>
            </a:ln>
            <a:effectLst/>
          </c:spPr>
          <c:val>
            <c:numRef>
              <c:f>'1. CEDENAR'!$D$7:$D$18</c:f>
              <c:numCache>
                <c:formatCode>0.00</c:formatCode>
                <c:ptCount val="12"/>
                <c:pt idx="0">
                  <c:v>264.2</c:v>
                </c:pt>
                <c:pt idx="1">
                  <c:v>256.58999999999997</c:v>
                </c:pt>
                <c:pt idx="2">
                  <c:v>271.14999999999998</c:v>
                </c:pt>
                <c:pt idx="3">
                  <c:v>275.16000000000003</c:v>
                </c:pt>
                <c:pt idx="4">
                  <c:v>266.72000000000003</c:v>
                </c:pt>
                <c:pt idx="5">
                  <c:v>278.16000000000003</c:v>
                </c:pt>
                <c:pt idx="6">
                  <c:v>275.77999999999997</c:v>
                </c:pt>
                <c:pt idx="7">
                  <c:v>279.19</c:v>
                </c:pt>
                <c:pt idx="8">
                  <c:v>279.26</c:v>
                </c:pt>
                <c:pt idx="9">
                  <c:v>293.32</c:v>
                </c:pt>
                <c:pt idx="10">
                  <c:v>295.14</c:v>
                </c:pt>
                <c:pt idx="11">
                  <c:v>276.26</c:v>
                </c:pt>
              </c:numCache>
            </c:numRef>
          </c:val>
          <c:extLst>
            <c:ext xmlns:c16="http://schemas.microsoft.com/office/drawing/2014/chart" uri="{C3380CC4-5D6E-409C-BE32-E72D297353CC}">
              <c16:uniqueId val="{00000000-F75D-40E4-8033-EA2DC4E9DC5F}"/>
            </c:ext>
          </c:extLst>
        </c:ser>
        <c:ser>
          <c:idx val="2"/>
          <c:order val="2"/>
          <c:tx>
            <c:strRef>
              <c:f>'1. CEDENAR'!$G$6</c:f>
              <c:strCache>
                <c:ptCount val="1"/>
                <c:pt idx="0">
                  <c:v>D</c:v>
                </c:pt>
              </c:strCache>
            </c:strRef>
          </c:tx>
          <c:spPr>
            <a:solidFill>
              <a:schemeClr val="accent3"/>
            </a:solidFill>
            <a:ln>
              <a:noFill/>
            </a:ln>
            <a:effectLst/>
          </c:spPr>
          <c:val>
            <c:numRef>
              <c:f>'1. CEDENAR'!$G$7:$G$18</c:f>
              <c:numCache>
                <c:formatCode>0.00</c:formatCode>
                <c:ptCount val="12"/>
                <c:pt idx="0">
                  <c:v>230.51</c:v>
                </c:pt>
                <c:pt idx="1">
                  <c:v>252.31</c:v>
                </c:pt>
                <c:pt idx="2">
                  <c:v>260.18</c:v>
                </c:pt>
                <c:pt idx="3">
                  <c:v>258.5</c:v>
                </c:pt>
                <c:pt idx="4">
                  <c:v>262.27</c:v>
                </c:pt>
                <c:pt idx="5">
                  <c:v>276.02</c:v>
                </c:pt>
                <c:pt idx="6">
                  <c:v>282.52</c:v>
                </c:pt>
                <c:pt idx="7">
                  <c:v>280.75</c:v>
                </c:pt>
                <c:pt idx="8">
                  <c:v>270.77999999999997</c:v>
                </c:pt>
                <c:pt idx="9">
                  <c:v>263.02999999999997</c:v>
                </c:pt>
                <c:pt idx="10">
                  <c:v>270.17</c:v>
                </c:pt>
                <c:pt idx="11">
                  <c:v>271.49</c:v>
                </c:pt>
              </c:numCache>
            </c:numRef>
          </c:val>
          <c:extLst>
            <c:ext xmlns:c16="http://schemas.microsoft.com/office/drawing/2014/chart" uri="{C3380CC4-5D6E-409C-BE32-E72D297353CC}">
              <c16:uniqueId val="{00000001-F75D-40E4-8033-EA2DC4E9DC5F}"/>
            </c:ext>
          </c:extLst>
        </c:ser>
        <c:ser>
          <c:idx val="3"/>
          <c:order val="3"/>
          <c:tx>
            <c:strRef>
              <c:f>'1. CEDENAR'!$H$6</c:f>
              <c:strCache>
                <c:ptCount val="1"/>
                <c:pt idx="0">
                  <c:v>CV</c:v>
                </c:pt>
              </c:strCache>
            </c:strRef>
          </c:tx>
          <c:spPr>
            <a:solidFill>
              <a:schemeClr val="accent4"/>
            </a:solidFill>
            <a:ln>
              <a:noFill/>
            </a:ln>
            <a:effectLst/>
          </c:spPr>
          <c:val>
            <c:numRef>
              <c:f>'1. CEDENAR'!$H$7:$H$18</c:f>
              <c:numCache>
                <c:formatCode>0.00</c:formatCode>
                <c:ptCount val="12"/>
                <c:pt idx="0">
                  <c:v>128.63999999999999</c:v>
                </c:pt>
                <c:pt idx="1">
                  <c:v>130.97</c:v>
                </c:pt>
                <c:pt idx="2">
                  <c:v>133.37</c:v>
                </c:pt>
                <c:pt idx="3">
                  <c:v>136.37</c:v>
                </c:pt>
                <c:pt idx="4">
                  <c:v>142.53</c:v>
                </c:pt>
                <c:pt idx="5">
                  <c:v>137.53</c:v>
                </c:pt>
                <c:pt idx="6">
                  <c:v>144.91999999999999</c:v>
                </c:pt>
                <c:pt idx="7">
                  <c:v>143.28</c:v>
                </c:pt>
                <c:pt idx="8">
                  <c:v>146.37</c:v>
                </c:pt>
                <c:pt idx="9">
                  <c:v>144.15</c:v>
                </c:pt>
                <c:pt idx="10">
                  <c:v>142.19999999999999</c:v>
                </c:pt>
                <c:pt idx="11">
                  <c:v>146.36000000000001</c:v>
                </c:pt>
              </c:numCache>
            </c:numRef>
          </c:val>
          <c:extLst>
            <c:ext xmlns:c16="http://schemas.microsoft.com/office/drawing/2014/chart" uri="{C3380CC4-5D6E-409C-BE32-E72D297353CC}">
              <c16:uniqueId val="{00000002-F75D-40E4-8033-EA2DC4E9DC5F}"/>
            </c:ext>
          </c:extLst>
        </c:ser>
        <c:ser>
          <c:idx val="4"/>
          <c:order val="4"/>
          <c:tx>
            <c:strRef>
              <c:f>'1. CEDENAR'!$F$6</c:f>
              <c:strCache>
                <c:ptCount val="1"/>
                <c:pt idx="0">
                  <c:v>PR</c:v>
                </c:pt>
              </c:strCache>
            </c:strRef>
          </c:tx>
          <c:spPr>
            <a:solidFill>
              <a:schemeClr val="accent5"/>
            </a:solidFill>
            <a:ln>
              <a:noFill/>
            </a:ln>
            <a:effectLst/>
          </c:spPr>
          <c:val>
            <c:numRef>
              <c:f>'1. CEDENAR'!$F$7:$F$18</c:f>
              <c:numCache>
                <c:formatCode>0.00</c:formatCode>
                <c:ptCount val="12"/>
                <c:pt idx="0">
                  <c:v>48.31</c:v>
                </c:pt>
                <c:pt idx="1">
                  <c:v>47.48</c:v>
                </c:pt>
                <c:pt idx="2">
                  <c:v>49.64</c:v>
                </c:pt>
                <c:pt idx="3">
                  <c:v>50.14</c:v>
                </c:pt>
                <c:pt idx="4">
                  <c:v>49.61</c:v>
                </c:pt>
                <c:pt idx="5">
                  <c:v>52.33</c:v>
                </c:pt>
                <c:pt idx="6">
                  <c:v>51.29</c:v>
                </c:pt>
                <c:pt idx="7">
                  <c:v>53.83</c:v>
                </c:pt>
                <c:pt idx="8">
                  <c:v>54.07</c:v>
                </c:pt>
                <c:pt idx="9">
                  <c:v>55.85</c:v>
                </c:pt>
                <c:pt idx="10">
                  <c:v>56.05</c:v>
                </c:pt>
                <c:pt idx="11">
                  <c:v>53.46</c:v>
                </c:pt>
              </c:numCache>
            </c:numRef>
          </c:val>
          <c:extLst>
            <c:ext xmlns:c16="http://schemas.microsoft.com/office/drawing/2014/chart" uri="{C3380CC4-5D6E-409C-BE32-E72D297353CC}">
              <c16:uniqueId val="{00000003-F75D-40E4-8033-EA2DC4E9DC5F}"/>
            </c:ext>
          </c:extLst>
        </c:ser>
        <c:ser>
          <c:idx val="5"/>
          <c:order val="5"/>
          <c:tx>
            <c:strRef>
              <c:f>'1. CEDENAR'!$E$6</c:f>
              <c:strCache>
                <c:ptCount val="1"/>
                <c:pt idx="0">
                  <c:v>TM</c:v>
                </c:pt>
              </c:strCache>
            </c:strRef>
          </c:tx>
          <c:spPr>
            <a:solidFill>
              <a:schemeClr val="accent6"/>
            </a:solidFill>
            <a:ln>
              <a:noFill/>
            </a:ln>
            <a:effectLst/>
          </c:spPr>
          <c:val>
            <c:numRef>
              <c:f>'1. CEDENAR'!$E$7:$E$18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F75D-40E4-8033-EA2DC4E9DC5F}"/>
            </c:ext>
          </c:extLst>
        </c:ser>
        <c:ser>
          <c:idx val="6"/>
          <c:order val="6"/>
          <c:tx>
            <c:strRef>
              <c:f>'1. CEDENAR'!$I$6</c:f>
              <c:strCache>
                <c:ptCount val="1"/>
                <c:pt idx="0">
                  <c:v>RM</c:v>
                </c:pt>
              </c:strCache>
            </c:strRef>
          </c:tx>
          <c:spPr>
            <a:solidFill>
              <a:schemeClr val="accent5">
                <a:lumMod val="75000"/>
              </a:schemeClr>
            </a:solidFill>
            <a:ln>
              <a:noFill/>
            </a:ln>
            <a:effectLst/>
          </c:spPr>
          <c:val>
            <c:numRef>
              <c:f>'1. CEDENAR'!$I$7:$I$18</c:f>
              <c:numCache>
                <c:formatCode>0.00</c:formatCode>
                <c:ptCount val="12"/>
                <c:pt idx="0">
                  <c:v>22.09</c:v>
                </c:pt>
                <c:pt idx="1">
                  <c:v>25.3</c:v>
                </c:pt>
                <c:pt idx="2">
                  <c:v>19.510000000000002</c:v>
                </c:pt>
                <c:pt idx="3">
                  <c:v>37.770000000000003</c:v>
                </c:pt>
                <c:pt idx="4">
                  <c:v>42.88</c:v>
                </c:pt>
                <c:pt idx="5">
                  <c:v>60.49</c:v>
                </c:pt>
                <c:pt idx="6">
                  <c:v>56.43</c:v>
                </c:pt>
                <c:pt idx="7">
                  <c:v>71.489999999999995</c:v>
                </c:pt>
                <c:pt idx="8">
                  <c:v>45.87</c:v>
                </c:pt>
                <c:pt idx="9">
                  <c:v>29.75</c:v>
                </c:pt>
                <c:pt idx="10">
                  <c:v>28.67</c:v>
                </c:pt>
                <c:pt idx="11">
                  <c:v>38.06</c:v>
                </c:pt>
              </c:numCache>
            </c:numRef>
          </c:val>
          <c:extLst>
            <c:ext xmlns:c16="http://schemas.microsoft.com/office/drawing/2014/chart" uri="{C3380CC4-5D6E-409C-BE32-E72D297353CC}">
              <c16:uniqueId val="{00000005-F75D-40E4-8033-EA2DC4E9DC5F}"/>
            </c:ext>
          </c:extLst>
        </c:ser>
        <c:dLbls>
          <c:showLegendKey val="0"/>
          <c:showVal val="0"/>
          <c:showCatName val="0"/>
          <c:showSerName val="0"/>
          <c:showPercent val="0"/>
          <c:showBubbleSize val="0"/>
        </c:dLbls>
        <c:axId val="-1152376848"/>
        <c:axId val="-1152365424"/>
      </c:areaChart>
      <c:lineChart>
        <c:grouping val="standard"/>
        <c:varyColors val="0"/>
        <c:ser>
          <c:idx val="0"/>
          <c:order val="0"/>
          <c:tx>
            <c:strRef>
              <c:f>'1. CEDENAR'!$J$6</c:f>
              <c:strCache>
                <c:ptCount val="1"/>
                <c:pt idx="0">
                  <c:v>CUV_119</c:v>
                </c:pt>
              </c:strCache>
            </c:strRef>
          </c:tx>
          <c:spPr>
            <a:ln w="28575" cap="rnd" cmpd="sng" algn="ctr">
              <a:solidFill>
                <a:schemeClr val="tx1"/>
              </a:solidFill>
              <a:prstDash val="solid"/>
              <a:round/>
            </a:ln>
            <a:effectLst/>
          </c:spPr>
          <c:marker>
            <c:symbol val="none"/>
          </c:marker>
          <c:cat>
            <c:strRef>
              <c:f>'1. CEDENAR'!$A$7:$A$18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 CEDENAR'!$J$7:$J$18</c:f>
              <c:numCache>
                <c:formatCode>0.00</c:formatCode>
                <c:ptCount val="12"/>
                <c:pt idx="0">
                  <c:v>737.43</c:v>
                </c:pt>
                <c:pt idx="1">
                  <c:v>757.78</c:v>
                </c:pt>
                <c:pt idx="2">
                  <c:v>776.96</c:v>
                </c:pt>
                <c:pt idx="3">
                  <c:v>798.27</c:v>
                </c:pt>
                <c:pt idx="4">
                  <c:v>805</c:v>
                </c:pt>
                <c:pt idx="5">
                  <c:v>854.06</c:v>
                </c:pt>
                <c:pt idx="6">
                  <c:v>852.86</c:v>
                </c:pt>
                <c:pt idx="7">
                  <c:v>880.65</c:v>
                </c:pt>
                <c:pt idx="8">
                  <c:v>847.2</c:v>
                </c:pt>
                <c:pt idx="9">
                  <c:v>832.27</c:v>
                </c:pt>
                <c:pt idx="10">
                  <c:v>839.33</c:v>
                </c:pt>
                <c:pt idx="11">
                  <c:v>835.93</c:v>
                </c:pt>
              </c:numCache>
            </c:numRef>
          </c:val>
          <c:smooth val="0"/>
          <c:extLst>
            <c:ext xmlns:c16="http://schemas.microsoft.com/office/drawing/2014/chart" uri="{C3380CC4-5D6E-409C-BE32-E72D297353CC}">
              <c16:uniqueId val="{00000006-F75D-40E4-8033-EA2DC4E9DC5F}"/>
            </c:ext>
          </c:extLst>
        </c:ser>
        <c:dLbls>
          <c:showLegendKey val="0"/>
          <c:showVal val="0"/>
          <c:showCatName val="0"/>
          <c:showSerName val="0"/>
          <c:showPercent val="0"/>
          <c:showBubbleSize val="0"/>
        </c:dLbls>
        <c:marker val="1"/>
        <c:smooth val="0"/>
        <c:axId val="-1152376848"/>
        <c:axId val="-1152365424"/>
      </c:lineChart>
      <c:catAx>
        <c:axId val="-11523768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270000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65424"/>
        <c:crosses val="autoZero"/>
        <c:auto val="1"/>
        <c:lblAlgn val="ctr"/>
        <c:lblOffset val="100"/>
        <c:noMultiLvlLbl val="0"/>
      </c:catAx>
      <c:valAx>
        <c:axId val="-1152365424"/>
        <c:scaling>
          <c:orientation val="minMax"/>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6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6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684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655" b="0" i="0" u="none" strike="noStrike" kern="1200"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25" r="0.25"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 CEDENAR'!$N$7</c:f>
              <c:strCache>
                <c:ptCount val="1"/>
                <c:pt idx="0">
                  <c:v>Ene-22</c:v>
                </c:pt>
              </c:strCache>
            </c:strRef>
          </c:tx>
          <c:spPr>
            <a:solidFill>
              <a:schemeClr val="accent6">
                <a:tint val="41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CEDENAR'!$Q$7:$U$7</c:f>
              <c:numCache>
                <c:formatCode>0.00</c:formatCode>
                <c:ptCount val="5"/>
                <c:pt idx="0">
                  <c:v>280.61</c:v>
                </c:pt>
                <c:pt idx="1">
                  <c:v>350.76</c:v>
                </c:pt>
                <c:pt idx="2">
                  <c:v>596.29999999999995</c:v>
                </c:pt>
                <c:pt idx="3">
                  <c:v>701.53</c:v>
                </c:pt>
                <c:pt idx="4">
                  <c:v>841.83</c:v>
                </c:pt>
              </c:numCache>
            </c:numRef>
          </c:val>
          <c:extLst>
            <c:ext xmlns:c16="http://schemas.microsoft.com/office/drawing/2014/chart" uri="{C3380CC4-5D6E-409C-BE32-E72D297353CC}">
              <c16:uniqueId val="{00000000-6A87-463A-9C0C-B76F1FDA91CC}"/>
            </c:ext>
          </c:extLst>
        </c:ser>
        <c:ser>
          <c:idx val="1"/>
          <c:order val="1"/>
          <c:tx>
            <c:strRef>
              <c:f>'1. CEDENAR'!$N$8</c:f>
              <c:strCache>
                <c:ptCount val="1"/>
                <c:pt idx="0">
                  <c:v>Feb-22</c:v>
                </c:pt>
              </c:strCache>
            </c:strRef>
          </c:tx>
          <c:spPr>
            <a:solidFill>
              <a:schemeClr val="accent6">
                <a:tint val="52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CEDENAR'!$Q$8:$U$8</c:f>
              <c:numCache>
                <c:formatCode>0.00</c:formatCode>
                <c:ptCount val="5"/>
                <c:pt idx="0">
                  <c:v>284.26</c:v>
                </c:pt>
                <c:pt idx="1">
                  <c:v>355.32</c:v>
                </c:pt>
                <c:pt idx="2">
                  <c:v>604.04999999999995</c:v>
                </c:pt>
                <c:pt idx="3">
                  <c:v>710.65</c:v>
                </c:pt>
                <c:pt idx="4">
                  <c:v>852.78</c:v>
                </c:pt>
              </c:numCache>
            </c:numRef>
          </c:val>
          <c:extLst>
            <c:ext xmlns:c16="http://schemas.microsoft.com/office/drawing/2014/chart" uri="{C3380CC4-5D6E-409C-BE32-E72D297353CC}">
              <c16:uniqueId val="{00000001-6A87-463A-9C0C-B76F1FDA91CC}"/>
            </c:ext>
          </c:extLst>
        </c:ser>
        <c:ser>
          <c:idx val="2"/>
          <c:order val="2"/>
          <c:tx>
            <c:strRef>
              <c:f>'1. CEDENAR'!$N$9</c:f>
              <c:strCache>
                <c:ptCount val="1"/>
                <c:pt idx="0">
                  <c:v>Mar-22</c:v>
                </c:pt>
              </c:strCache>
            </c:strRef>
          </c:tx>
          <c:spPr>
            <a:solidFill>
              <a:schemeClr val="accent6">
                <a:tint val="63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CEDENAR'!$Q$9:$U$9</c:f>
              <c:numCache>
                <c:formatCode>0.00</c:formatCode>
                <c:ptCount val="5"/>
                <c:pt idx="0">
                  <c:v>287.95</c:v>
                </c:pt>
                <c:pt idx="1">
                  <c:v>359.94</c:v>
                </c:pt>
                <c:pt idx="2">
                  <c:v>611.9</c:v>
                </c:pt>
                <c:pt idx="3">
                  <c:v>719.89</c:v>
                </c:pt>
                <c:pt idx="4">
                  <c:v>863.86</c:v>
                </c:pt>
              </c:numCache>
            </c:numRef>
          </c:val>
          <c:extLst>
            <c:ext xmlns:c16="http://schemas.microsoft.com/office/drawing/2014/chart" uri="{C3380CC4-5D6E-409C-BE32-E72D297353CC}">
              <c16:uniqueId val="{00000002-6A87-463A-9C0C-B76F1FDA91CC}"/>
            </c:ext>
          </c:extLst>
        </c:ser>
        <c:ser>
          <c:idx val="3"/>
          <c:order val="3"/>
          <c:tx>
            <c:strRef>
              <c:f>'1. CEDENAR'!$N$10</c:f>
              <c:strCache>
                <c:ptCount val="1"/>
                <c:pt idx="0">
                  <c:v>Abr-22</c:v>
                </c:pt>
              </c:strCache>
            </c:strRef>
          </c:tx>
          <c:spPr>
            <a:solidFill>
              <a:schemeClr val="accent6">
                <a:tint val="74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CEDENAR'!$Q$10:$U$10</c:f>
              <c:numCache>
                <c:formatCode>0.00</c:formatCode>
                <c:ptCount val="5"/>
                <c:pt idx="0">
                  <c:v>292.27</c:v>
                </c:pt>
                <c:pt idx="1">
                  <c:v>365.34</c:v>
                </c:pt>
                <c:pt idx="2">
                  <c:v>621.08000000000004</c:v>
                </c:pt>
                <c:pt idx="3">
                  <c:v>730.69</c:v>
                </c:pt>
                <c:pt idx="4">
                  <c:v>876.82</c:v>
                </c:pt>
              </c:numCache>
            </c:numRef>
          </c:val>
          <c:extLst>
            <c:ext xmlns:c16="http://schemas.microsoft.com/office/drawing/2014/chart" uri="{C3380CC4-5D6E-409C-BE32-E72D297353CC}">
              <c16:uniqueId val="{00000003-6A87-463A-9C0C-B76F1FDA91CC}"/>
            </c:ext>
          </c:extLst>
        </c:ser>
        <c:ser>
          <c:idx val="4"/>
          <c:order val="4"/>
          <c:tx>
            <c:strRef>
              <c:f>'1. CEDENAR'!$N$11</c:f>
              <c:strCache>
                <c:ptCount val="1"/>
                <c:pt idx="0">
                  <c:v>May-22</c:v>
                </c:pt>
              </c:strCache>
            </c:strRef>
          </c:tx>
          <c:spPr>
            <a:solidFill>
              <a:schemeClr val="accent6">
                <a:tint val="84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CEDENAR'!$Q$11:$U$11</c:f>
              <c:numCache>
                <c:formatCode>0.00</c:formatCode>
                <c:ptCount val="5"/>
                <c:pt idx="0">
                  <c:v>296.07</c:v>
                </c:pt>
                <c:pt idx="1">
                  <c:v>370.09</c:v>
                </c:pt>
                <c:pt idx="2">
                  <c:v>629.16</c:v>
                </c:pt>
                <c:pt idx="3">
                  <c:v>740.18</c:v>
                </c:pt>
                <c:pt idx="4">
                  <c:v>888.22</c:v>
                </c:pt>
              </c:numCache>
            </c:numRef>
          </c:val>
          <c:extLst>
            <c:ext xmlns:c16="http://schemas.microsoft.com/office/drawing/2014/chart" uri="{C3380CC4-5D6E-409C-BE32-E72D297353CC}">
              <c16:uniqueId val="{00000004-6A87-463A-9C0C-B76F1FDA91CC}"/>
            </c:ext>
          </c:extLst>
        </c:ser>
        <c:ser>
          <c:idx val="5"/>
          <c:order val="5"/>
          <c:tx>
            <c:strRef>
              <c:f>'1. CEDENAR'!$N$12</c:f>
              <c:strCache>
                <c:ptCount val="1"/>
                <c:pt idx="0">
                  <c:v>Jun-22</c:v>
                </c:pt>
              </c:strCache>
            </c:strRef>
          </c:tx>
          <c:spPr>
            <a:solidFill>
              <a:schemeClr val="accent6">
                <a:tint val="95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CEDENAR'!$Q$12:$U$12</c:f>
              <c:numCache>
                <c:formatCode>0.00</c:formatCode>
                <c:ptCount val="5"/>
                <c:pt idx="0">
                  <c:v>304.95999999999998</c:v>
                </c:pt>
                <c:pt idx="1">
                  <c:v>381.19</c:v>
                </c:pt>
                <c:pt idx="2">
                  <c:v>648.03</c:v>
                </c:pt>
                <c:pt idx="3">
                  <c:v>762.39</c:v>
                </c:pt>
                <c:pt idx="4">
                  <c:v>914.87</c:v>
                </c:pt>
              </c:numCache>
            </c:numRef>
          </c:val>
          <c:extLst>
            <c:ext xmlns:c16="http://schemas.microsoft.com/office/drawing/2014/chart" uri="{C3380CC4-5D6E-409C-BE32-E72D297353CC}">
              <c16:uniqueId val="{00000005-6A87-463A-9C0C-B76F1FDA91CC}"/>
            </c:ext>
          </c:extLst>
        </c:ser>
        <c:ser>
          <c:idx val="6"/>
          <c:order val="6"/>
          <c:tx>
            <c:strRef>
              <c:f>'1. CEDENAR'!$N$13</c:f>
              <c:strCache>
                <c:ptCount val="1"/>
                <c:pt idx="0">
                  <c:v>jul-22</c:v>
                </c:pt>
              </c:strCache>
            </c:strRef>
          </c:tx>
          <c:spPr>
            <a:solidFill>
              <a:schemeClr val="accent6">
                <a:shade val="94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CEDENAR'!$Q$13:$U$13</c:f>
              <c:numCache>
                <c:formatCode>0.00</c:formatCode>
                <c:ptCount val="5"/>
                <c:pt idx="0">
                  <c:v>314.10000000000002</c:v>
                </c:pt>
                <c:pt idx="1">
                  <c:v>392.63</c:v>
                </c:pt>
                <c:pt idx="2">
                  <c:v>667.47</c:v>
                </c:pt>
                <c:pt idx="3">
                  <c:v>785.26</c:v>
                </c:pt>
                <c:pt idx="4">
                  <c:v>942.31</c:v>
                </c:pt>
              </c:numCache>
            </c:numRef>
          </c:val>
          <c:extLst>
            <c:ext xmlns:c16="http://schemas.microsoft.com/office/drawing/2014/chart" uri="{C3380CC4-5D6E-409C-BE32-E72D297353CC}">
              <c16:uniqueId val="{00000006-6A87-463A-9C0C-B76F1FDA91CC}"/>
            </c:ext>
          </c:extLst>
        </c:ser>
        <c:ser>
          <c:idx val="7"/>
          <c:order val="7"/>
          <c:tx>
            <c:strRef>
              <c:f>'1. CEDENAR'!$N$14</c:f>
              <c:strCache>
                <c:ptCount val="1"/>
                <c:pt idx="0">
                  <c:v>Ago-22</c:v>
                </c:pt>
              </c:strCache>
            </c:strRef>
          </c:tx>
          <c:spPr>
            <a:solidFill>
              <a:schemeClr val="accent6">
                <a:shade val="83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CEDENAR'!$Q$14:$U$14</c:f>
              <c:numCache>
                <c:formatCode>0.00</c:formatCode>
                <c:ptCount val="5"/>
                <c:pt idx="0">
                  <c:v>323.52999999999997</c:v>
                </c:pt>
                <c:pt idx="1">
                  <c:v>404.41</c:v>
                </c:pt>
                <c:pt idx="2">
                  <c:v>687.5</c:v>
                </c:pt>
                <c:pt idx="3">
                  <c:v>808.82</c:v>
                </c:pt>
                <c:pt idx="4">
                  <c:v>970.58</c:v>
                </c:pt>
              </c:numCache>
            </c:numRef>
          </c:val>
          <c:extLst>
            <c:ext xmlns:c16="http://schemas.microsoft.com/office/drawing/2014/chart" uri="{C3380CC4-5D6E-409C-BE32-E72D297353CC}">
              <c16:uniqueId val="{00000007-6A87-463A-9C0C-B76F1FDA91CC}"/>
            </c:ext>
          </c:extLst>
        </c:ser>
        <c:ser>
          <c:idx val="8"/>
          <c:order val="8"/>
          <c:tx>
            <c:strRef>
              <c:f>'1. CEDENAR'!$N$15</c:f>
              <c:strCache>
                <c:ptCount val="1"/>
                <c:pt idx="0">
                  <c:v>Sep-22</c:v>
                </c:pt>
              </c:strCache>
            </c:strRef>
          </c:tx>
          <c:spPr>
            <a:solidFill>
              <a:schemeClr val="accent6">
                <a:shade val="73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CEDENAR'!$Q$15:$U$15</c:f>
              <c:numCache>
                <c:formatCode>0.00</c:formatCode>
                <c:ptCount val="5"/>
                <c:pt idx="0">
                  <c:v>326.83999999999997</c:v>
                </c:pt>
                <c:pt idx="1">
                  <c:v>408.55</c:v>
                </c:pt>
                <c:pt idx="2">
                  <c:v>691.62</c:v>
                </c:pt>
                <c:pt idx="3">
                  <c:v>813.67</c:v>
                </c:pt>
                <c:pt idx="4">
                  <c:v>976.41</c:v>
                </c:pt>
              </c:numCache>
            </c:numRef>
          </c:val>
          <c:extLst>
            <c:ext xmlns:c16="http://schemas.microsoft.com/office/drawing/2014/chart" uri="{C3380CC4-5D6E-409C-BE32-E72D297353CC}">
              <c16:uniqueId val="{00000008-6A87-463A-9C0C-B76F1FDA91CC}"/>
            </c:ext>
          </c:extLst>
        </c:ser>
        <c:ser>
          <c:idx val="9"/>
          <c:order val="9"/>
          <c:tx>
            <c:strRef>
              <c:f>'1. CEDENAR'!$N$16</c:f>
              <c:strCache>
                <c:ptCount val="1"/>
                <c:pt idx="0">
                  <c:v>Oct-22</c:v>
                </c:pt>
              </c:strCache>
            </c:strRef>
          </c:tx>
          <c:spPr>
            <a:solidFill>
              <a:schemeClr val="accent6">
                <a:shade val="62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CEDENAR'!$Q$16:$U$16</c:f>
              <c:numCache>
                <c:formatCode>0.00</c:formatCode>
                <c:ptCount val="5"/>
                <c:pt idx="0">
                  <c:v>320.83999999999997</c:v>
                </c:pt>
                <c:pt idx="1">
                  <c:v>401.05</c:v>
                </c:pt>
                <c:pt idx="2">
                  <c:v>678.93</c:v>
                </c:pt>
                <c:pt idx="3">
                  <c:v>798.74</c:v>
                </c:pt>
                <c:pt idx="4">
                  <c:v>958.49</c:v>
                </c:pt>
              </c:numCache>
            </c:numRef>
          </c:val>
          <c:extLst>
            <c:ext xmlns:c16="http://schemas.microsoft.com/office/drawing/2014/chart" uri="{C3380CC4-5D6E-409C-BE32-E72D297353CC}">
              <c16:uniqueId val="{00000009-6A87-463A-9C0C-B76F1FDA91CC}"/>
            </c:ext>
          </c:extLst>
        </c:ser>
        <c:ser>
          <c:idx val="10"/>
          <c:order val="10"/>
          <c:tx>
            <c:strRef>
              <c:f>'1. CEDENAR'!$N$17</c:f>
              <c:strCache>
                <c:ptCount val="1"/>
                <c:pt idx="0">
                  <c:v>Nov-22</c:v>
                </c:pt>
              </c:strCache>
            </c:strRef>
          </c:tx>
          <c:spPr>
            <a:solidFill>
              <a:schemeClr val="accent6">
                <a:shade val="51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CEDENAR'!$Q$17:$U$17</c:f>
              <c:numCache>
                <c:formatCode>0.00</c:formatCode>
                <c:ptCount val="5"/>
                <c:pt idx="0">
                  <c:v>320.83999999999997</c:v>
                </c:pt>
                <c:pt idx="1">
                  <c:v>401.05</c:v>
                </c:pt>
                <c:pt idx="2">
                  <c:v>678.93</c:v>
                </c:pt>
                <c:pt idx="3">
                  <c:v>798.74</c:v>
                </c:pt>
                <c:pt idx="4">
                  <c:v>958.49</c:v>
                </c:pt>
              </c:numCache>
            </c:numRef>
          </c:val>
          <c:extLst>
            <c:ext xmlns:c16="http://schemas.microsoft.com/office/drawing/2014/chart" uri="{C3380CC4-5D6E-409C-BE32-E72D297353CC}">
              <c16:uniqueId val="{0000000A-6A87-463A-9C0C-B76F1FDA91CC}"/>
            </c:ext>
          </c:extLst>
        </c:ser>
        <c:ser>
          <c:idx val="11"/>
          <c:order val="11"/>
          <c:tx>
            <c:strRef>
              <c:f>'1. CEDENAR'!$N$18</c:f>
              <c:strCache>
                <c:ptCount val="1"/>
                <c:pt idx="0">
                  <c:v>Dic-22</c:v>
                </c:pt>
              </c:strCache>
            </c:strRef>
          </c:tx>
          <c:spPr>
            <a:solidFill>
              <a:schemeClr val="accent6">
                <a:shade val="40000"/>
              </a:schemeClr>
            </a:solidFill>
            <a:ln>
              <a:noFill/>
            </a:ln>
            <a:effectLst/>
          </c:spPr>
          <c:invertIfNegative val="0"/>
          <c:cat>
            <c:strRef>
              <c:f>'1. CEDENAR'!$Q$6:$U$6</c:f>
              <c:strCache>
                <c:ptCount val="5"/>
                <c:pt idx="0">
                  <c:v>ESTRATO 1</c:v>
                </c:pt>
                <c:pt idx="1">
                  <c:v>ESTRATO 2</c:v>
                </c:pt>
                <c:pt idx="2">
                  <c:v>ESTRATO 3</c:v>
                </c:pt>
                <c:pt idx="3">
                  <c:v>ESTRATO 4</c:v>
                </c:pt>
                <c:pt idx="4">
                  <c:v>ESTRATO 5 y 6, Ind y Com</c:v>
                </c:pt>
              </c:strCache>
            </c:strRef>
          </c:cat>
          <c:val>
            <c:numRef>
              <c:f>'1. CEDENAR'!$Q$18:$U$18</c:f>
              <c:numCache>
                <c:formatCode>0.00</c:formatCode>
                <c:ptCount val="5"/>
                <c:pt idx="0">
                  <c:v>323.31</c:v>
                </c:pt>
                <c:pt idx="1">
                  <c:v>404.13</c:v>
                </c:pt>
                <c:pt idx="2">
                  <c:v>686.19</c:v>
                </c:pt>
                <c:pt idx="3">
                  <c:v>807.29</c:v>
                </c:pt>
                <c:pt idx="4">
                  <c:v>968.75</c:v>
                </c:pt>
              </c:numCache>
            </c:numRef>
          </c:val>
          <c:extLst>
            <c:ext xmlns:c16="http://schemas.microsoft.com/office/drawing/2014/chart" uri="{C3380CC4-5D6E-409C-BE32-E72D297353CC}">
              <c16:uniqueId val="{00000001-3832-4C72-AA3A-ECE07699A814}"/>
            </c:ext>
          </c:extLst>
        </c:ser>
        <c:dLbls>
          <c:showLegendKey val="0"/>
          <c:showVal val="0"/>
          <c:showCatName val="0"/>
          <c:showSerName val="0"/>
          <c:showPercent val="0"/>
          <c:showBubbleSize val="0"/>
        </c:dLbls>
        <c:gapWidth val="150"/>
        <c:axId val="-1152364880"/>
        <c:axId val="-1152371408"/>
      </c:barChart>
      <c:catAx>
        <c:axId val="-115236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1408"/>
        <c:crosses val="autoZero"/>
        <c:auto val="1"/>
        <c:lblAlgn val="ctr"/>
        <c:lblOffset val="100"/>
        <c:noMultiLvlLbl val="0"/>
      </c:catAx>
      <c:valAx>
        <c:axId val="-115237140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6488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&amp;Z&amp;K00B050
&amp;C&amp;T&amp;KFF0000Superintendencia Delegada para Energía y Gas Combustible
Dirección Técnica de Gestión de Energía
&amp;D&amp;K00B050SUGIERO QUITAR ESTOS DATOS PARA EVITAR QUE DIGAN 
QUE SON NUESTROS DATOS, SUGIERO 
CAMBIARLO POR LOS DATOS DEL PRESTADOR </c:oddFooter>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 CEDENAR'!$J$6</c:f>
              <c:strCache>
                <c:ptCount val="1"/>
                <c:pt idx="0">
                  <c:v>CUV_119</c:v>
                </c:pt>
              </c:strCache>
            </c:strRef>
          </c:tx>
          <c:spPr>
            <a:ln w="28575" cap="rnd">
              <a:solidFill>
                <a:schemeClr val="accent1"/>
              </a:solidFill>
              <a:round/>
            </a:ln>
            <a:effectLst/>
          </c:spPr>
          <c:marker>
            <c:symbol val="none"/>
          </c:marker>
          <c:cat>
            <c:strRef>
              <c:f>'1. CEDENAR'!$A$7:$A$18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 CEDENAR'!$J$7:$J$18</c:f>
              <c:numCache>
                <c:formatCode>0.00</c:formatCode>
                <c:ptCount val="12"/>
                <c:pt idx="0">
                  <c:v>737.43</c:v>
                </c:pt>
                <c:pt idx="1">
                  <c:v>757.78</c:v>
                </c:pt>
                <c:pt idx="2">
                  <c:v>776.96</c:v>
                </c:pt>
                <c:pt idx="3">
                  <c:v>798.27</c:v>
                </c:pt>
                <c:pt idx="4">
                  <c:v>805</c:v>
                </c:pt>
                <c:pt idx="5">
                  <c:v>854.06</c:v>
                </c:pt>
                <c:pt idx="6">
                  <c:v>852.86</c:v>
                </c:pt>
                <c:pt idx="7">
                  <c:v>880.65</c:v>
                </c:pt>
                <c:pt idx="8">
                  <c:v>847.2</c:v>
                </c:pt>
                <c:pt idx="9">
                  <c:v>832.27</c:v>
                </c:pt>
                <c:pt idx="10">
                  <c:v>839.33</c:v>
                </c:pt>
                <c:pt idx="11">
                  <c:v>835.93</c:v>
                </c:pt>
              </c:numCache>
            </c:numRef>
          </c:val>
          <c:smooth val="0"/>
          <c:extLst>
            <c:ext xmlns:c16="http://schemas.microsoft.com/office/drawing/2014/chart" uri="{C3380CC4-5D6E-409C-BE32-E72D297353CC}">
              <c16:uniqueId val="{00000000-3283-4701-A46A-514EC2505E6C}"/>
            </c:ext>
          </c:extLst>
        </c:ser>
        <c:ser>
          <c:idx val="1"/>
          <c:order val="1"/>
          <c:tx>
            <c:strRef>
              <c:f>'1. CEDENAR'!$K$6</c:f>
              <c:strCache>
                <c:ptCount val="1"/>
                <c:pt idx="0">
                  <c:v>CUV_Op</c:v>
                </c:pt>
              </c:strCache>
            </c:strRef>
          </c:tx>
          <c:spPr>
            <a:ln w="28575" cap="rnd">
              <a:solidFill>
                <a:schemeClr val="accent2"/>
              </a:solidFill>
              <a:prstDash val="lgDash"/>
              <a:round/>
            </a:ln>
            <a:effectLst/>
          </c:spPr>
          <c:marker>
            <c:symbol val="none"/>
          </c:marker>
          <c:cat>
            <c:strRef>
              <c:f>'1. CEDENAR'!$A$7:$A$18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 CEDENAR'!$K$7:$K$18</c:f>
              <c:numCache>
                <c:formatCode>0.00</c:formatCode>
                <c:ptCount val="12"/>
                <c:pt idx="0">
                  <c:v>701.53</c:v>
                </c:pt>
                <c:pt idx="1">
                  <c:v>710.65</c:v>
                </c:pt>
                <c:pt idx="2">
                  <c:v>719.89</c:v>
                </c:pt>
                <c:pt idx="3">
                  <c:v>730.69</c:v>
                </c:pt>
                <c:pt idx="4">
                  <c:v>740.18</c:v>
                </c:pt>
                <c:pt idx="5">
                  <c:v>762.39</c:v>
                </c:pt>
                <c:pt idx="6">
                  <c:v>785.26</c:v>
                </c:pt>
                <c:pt idx="7">
                  <c:v>808.82</c:v>
                </c:pt>
                <c:pt idx="8">
                  <c:v>813.67</c:v>
                </c:pt>
                <c:pt idx="9">
                  <c:v>798.74</c:v>
                </c:pt>
                <c:pt idx="10">
                  <c:v>798.74</c:v>
                </c:pt>
                <c:pt idx="11">
                  <c:v>807.29</c:v>
                </c:pt>
              </c:numCache>
            </c:numRef>
          </c:val>
          <c:smooth val="0"/>
          <c:extLst>
            <c:ext xmlns:c16="http://schemas.microsoft.com/office/drawing/2014/chart" uri="{C3380CC4-5D6E-409C-BE32-E72D297353CC}">
              <c16:uniqueId val="{00000001-3283-4701-A46A-514EC2505E6C}"/>
            </c:ext>
          </c:extLst>
        </c:ser>
        <c:dLbls>
          <c:showLegendKey val="0"/>
          <c:showVal val="0"/>
          <c:showCatName val="0"/>
          <c:showSerName val="0"/>
          <c:showPercent val="0"/>
          <c:showBubbleSize val="0"/>
        </c:dLbls>
        <c:smooth val="0"/>
        <c:axId val="-1152373584"/>
        <c:axId val="-1152376304"/>
      </c:lineChart>
      <c:catAx>
        <c:axId val="-115237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52376304"/>
        <c:crosses val="autoZero"/>
        <c:auto val="1"/>
        <c:lblAlgn val="ctr"/>
        <c:lblOffset val="100"/>
        <c:noMultiLvlLbl val="0"/>
      </c:catAx>
      <c:valAx>
        <c:axId val="-1152376304"/>
        <c:scaling>
          <c:orientation val="minMax"/>
          <c:min val="5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s-CO" sz="2000" b="1"/>
                  <a:t>$/kWh</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523735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lgDash"/>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 CELSIA COLOMBIA Valle'!$D$6</c:f>
              <c:strCache>
                <c:ptCount val="1"/>
                <c:pt idx="0">
                  <c:v>GM</c:v>
                </c:pt>
              </c:strCache>
            </c:strRef>
          </c:tx>
          <c:spPr>
            <a:solidFill>
              <a:srgbClr val="ED7D31"/>
            </a:solidFill>
            <a:ln w="25400">
              <a:noFill/>
            </a:ln>
          </c:spPr>
          <c:val>
            <c:numRef>
              <c:f>'2. CELSIA COLOMBIA Valle'!$D$7:$D$18</c:f>
              <c:numCache>
                <c:formatCode>0.00</c:formatCode>
                <c:ptCount val="12"/>
                <c:pt idx="0">
                  <c:v>285.77</c:v>
                </c:pt>
                <c:pt idx="1">
                  <c:v>273.13</c:v>
                </c:pt>
                <c:pt idx="2">
                  <c:v>288.64999999999998</c:v>
                </c:pt>
                <c:pt idx="3">
                  <c:v>278.29000000000002</c:v>
                </c:pt>
                <c:pt idx="4">
                  <c:v>275.49</c:v>
                </c:pt>
                <c:pt idx="5">
                  <c:v>279.66000000000003</c:v>
                </c:pt>
                <c:pt idx="6">
                  <c:v>284.77</c:v>
                </c:pt>
                <c:pt idx="7">
                  <c:v>287.19</c:v>
                </c:pt>
                <c:pt idx="8">
                  <c:v>291.37</c:v>
                </c:pt>
                <c:pt idx="9">
                  <c:v>301.22000000000003</c:v>
                </c:pt>
                <c:pt idx="10">
                  <c:v>296.06</c:v>
                </c:pt>
                <c:pt idx="11">
                  <c:v>284.57</c:v>
                </c:pt>
              </c:numCache>
            </c:numRef>
          </c:val>
          <c:extLst>
            <c:ext xmlns:c16="http://schemas.microsoft.com/office/drawing/2014/chart" uri="{C3380CC4-5D6E-409C-BE32-E72D297353CC}">
              <c16:uniqueId val="{00000000-E3FC-49E5-8208-93FB59362596}"/>
            </c:ext>
          </c:extLst>
        </c:ser>
        <c:ser>
          <c:idx val="2"/>
          <c:order val="2"/>
          <c:tx>
            <c:strRef>
              <c:f>'2. CELSIA COLOMBIA Valle'!$G$6</c:f>
              <c:strCache>
                <c:ptCount val="1"/>
                <c:pt idx="0">
                  <c:v>D</c:v>
                </c:pt>
              </c:strCache>
            </c:strRef>
          </c:tx>
          <c:spPr>
            <a:solidFill>
              <a:srgbClr val="A5A5A5"/>
            </a:solidFill>
            <a:ln w="25400">
              <a:noFill/>
            </a:ln>
          </c:spPr>
          <c:val>
            <c:numRef>
              <c:f>'2. CELSIA COLOMBIA Valle'!$G$7:$G$18</c:f>
              <c:numCache>
                <c:formatCode>0.00</c:formatCode>
                <c:ptCount val="12"/>
                <c:pt idx="0">
                  <c:v>230.51</c:v>
                </c:pt>
                <c:pt idx="1">
                  <c:v>252.31</c:v>
                </c:pt>
                <c:pt idx="2">
                  <c:v>260.18</c:v>
                </c:pt>
                <c:pt idx="3">
                  <c:v>258.87</c:v>
                </c:pt>
                <c:pt idx="4">
                  <c:v>262.27</c:v>
                </c:pt>
                <c:pt idx="5">
                  <c:v>276.02</c:v>
                </c:pt>
                <c:pt idx="6">
                  <c:v>282.52</c:v>
                </c:pt>
                <c:pt idx="7">
                  <c:v>280.75</c:v>
                </c:pt>
                <c:pt idx="8">
                  <c:v>270.77999999999997</c:v>
                </c:pt>
                <c:pt idx="9">
                  <c:v>263.02999999999997</c:v>
                </c:pt>
                <c:pt idx="10">
                  <c:v>270.17</c:v>
                </c:pt>
                <c:pt idx="11">
                  <c:v>271.49</c:v>
                </c:pt>
              </c:numCache>
            </c:numRef>
          </c:val>
          <c:extLst>
            <c:ext xmlns:c16="http://schemas.microsoft.com/office/drawing/2014/chart" uri="{C3380CC4-5D6E-409C-BE32-E72D297353CC}">
              <c16:uniqueId val="{00000001-E3FC-49E5-8208-93FB59362596}"/>
            </c:ext>
          </c:extLst>
        </c:ser>
        <c:ser>
          <c:idx val="3"/>
          <c:order val="3"/>
          <c:tx>
            <c:strRef>
              <c:f>'2. CELSIA COLOMBIA Valle'!$H$6</c:f>
              <c:strCache>
                <c:ptCount val="1"/>
                <c:pt idx="0">
                  <c:v>CV</c:v>
                </c:pt>
              </c:strCache>
            </c:strRef>
          </c:tx>
          <c:spPr>
            <a:solidFill>
              <a:srgbClr val="FFC000"/>
            </a:solidFill>
            <a:ln w="25400">
              <a:noFill/>
            </a:ln>
          </c:spPr>
          <c:val>
            <c:numRef>
              <c:f>'2. CELSIA COLOMBIA Valle'!$H$7:$H$18</c:f>
              <c:numCache>
                <c:formatCode>0.00</c:formatCode>
                <c:ptCount val="12"/>
                <c:pt idx="0">
                  <c:v>87.69</c:v>
                </c:pt>
                <c:pt idx="1">
                  <c:v>94.13</c:v>
                </c:pt>
                <c:pt idx="2">
                  <c:v>98.41</c:v>
                </c:pt>
                <c:pt idx="3">
                  <c:v>100.65</c:v>
                </c:pt>
                <c:pt idx="4">
                  <c:v>99.56</c:v>
                </c:pt>
                <c:pt idx="5">
                  <c:v>100.51</c:v>
                </c:pt>
                <c:pt idx="6">
                  <c:v>104.75</c:v>
                </c:pt>
                <c:pt idx="7">
                  <c:v>105.39</c:v>
                </c:pt>
                <c:pt idx="8">
                  <c:v>107.33</c:v>
                </c:pt>
                <c:pt idx="9">
                  <c:v>104.96</c:v>
                </c:pt>
                <c:pt idx="10">
                  <c:v>104.31</c:v>
                </c:pt>
                <c:pt idx="11">
                  <c:v>105.01</c:v>
                </c:pt>
              </c:numCache>
            </c:numRef>
          </c:val>
          <c:extLst>
            <c:ext xmlns:c16="http://schemas.microsoft.com/office/drawing/2014/chart" uri="{C3380CC4-5D6E-409C-BE32-E72D297353CC}">
              <c16:uniqueId val="{00000002-E3FC-49E5-8208-93FB59362596}"/>
            </c:ext>
          </c:extLst>
        </c:ser>
        <c:ser>
          <c:idx val="4"/>
          <c:order val="4"/>
          <c:tx>
            <c:strRef>
              <c:f>'2. CELSIA COLOMBIA Valle'!$F$6</c:f>
              <c:strCache>
                <c:ptCount val="1"/>
                <c:pt idx="0">
                  <c:v>PR</c:v>
                </c:pt>
              </c:strCache>
            </c:strRef>
          </c:tx>
          <c:spPr>
            <a:solidFill>
              <a:srgbClr val="5B9BD5"/>
            </a:solidFill>
            <a:ln w="25400">
              <a:noFill/>
            </a:ln>
          </c:spPr>
          <c:val>
            <c:numRef>
              <c:f>'2. CELSIA COLOMBIA Valle'!$F$7:$F$18</c:f>
              <c:numCache>
                <c:formatCode>0.00</c:formatCode>
                <c:ptCount val="12"/>
                <c:pt idx="0">
                  <c:v>54.25</c:v>
                </c:pt>
                <c:pt idx="1">
                  <c:v>52.8</c:v>
                </c:pt>
                <c:pt idx="2">
                  <c:v>55.18</c:v>
                </c:pt>
                <c:pt idx="3">
                  <c:v>53.55</c:v>
                </c:pt>
                <c:pt idx="4">
                  <c:v>54.04</c:v>
                </c:pt>
                <c:pt idx="5">
                  <c:v>55.54</c:v>
                </c:pt>
                <c:pt idx="6">
                  <c:v>55.83</c:v>
                </c:pt>
                <c:pt idx="7">
                  <c:v>58.08</c:v>
                </c:pt>
                <c:pt idx="8">
                  <c:v>59.19</c:v>
                </c:pt>
                <c:pt idx="9">
                  <c:v>60.14</c:v>
                </c:pt>
                <c:pt idx="10">
                  <c:v>58.87</c:v>
                </c:pt>
                <c:pt idx="11">
                  <c:v>57.65</c:v>
                </c:pt>
              </c:numCache>
            </c:numRef>
          </c:val>
          <c:extLst>
            <c:ext xmlns:c16="http://schemas.microsoft.com/office/drawing/2014/chart" uri="{C3380CC4-5D6E-409C-BE32-E72D297353CC}">
              <c16:uniqueId val="{00000003-E3FC-49E5-8208-93FB59362596}"/>
            </c:ext>
          </c:extLst>
        </c:ser>
        <c:ser>
          <c:idx val="5"/>
          <c:order val="5"/>
          <c:tx>
            <c:strRef>
              <c:f>'2. CELSIA COLOMBIA Valle'!$E$6</c:f>
              <c:strCache>
                <c:ptCount val="1"/>
                <c:pt idx="0">
                  <c:v>TM</c:v>
                </c:pt>
              </c:strCache>
            </c:strRef>
          </c:tx>
          <c:spPr>
            <a:solidFill>
              <a:srgbClr val="70AD47"/>
            </a:solidFill>
            <a:ln w="25400">
              <a:noFill/>
            </a:ln>
          </c:spPr>
          <c:val>
            <c:numRef>
              <c:f>'2. CELSIA COLOMBIA Valle'!$E$7:$E$18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E3FC-49E5-8208-93FB59362596}"/>
            </c:ext>
          </c:extLst>
        </c:ser>
        <c:ser>
          <c:idx val="6"/>
          <c:order val="6"/>
          <c:tx>
            <c:strRef>
              <c:f>'2. CELSIA COLOMBIA Valle'!$I$6</c:f>
              <c:strCache>
                <c:ptCount val="1"/>
                <c:pt idx="0">
                  <c:v>RM</c:v>
                </c:pt>
              </c:strCache>
            </c:strRef>
          </c:tx>
          <c:spPr>
            <a:solidFill>
              <a:schemeClr val="accent1">
                <a:lumMod val="40000"/>
                <a:lumOff val="60000"/>
              </a:schemeClr>
            </a:solidFill>
            <a:ln>
              <a:noFill/>
            </a:ln>
            <a:effectLst/>
          </c:spPr>
          <c:val>
            <c:numRef>
              <c:f>'2. CELSIA COLOMBIA Valle'!$I$7:$I$18</c:f>
              <c:numCache>
                <c:formatCode>0.00</c:formatCode>
                <c:ptCount val="12"/>
                <c:pt idx="0">
                  <c:v>19.170000000000002</c:v>
                </c:pt>
                <c:pt idx="1">
                  <c:v>23.56</c:v>
                </c:pt>
                <c:pt idx="2">
                  <c:v>18.71</c:v>
                </c:pt>
                <c:pt idx="3">
                  <c:v>32.61</c:v>
                </c:pt>
                <c:pt idx="4">
                  <c:v>38.79</c:v>
                </c:pt>
                <c:pt idx="5">
                  <c:v>55.55</c:v>
                </c:pt>
                <c:pt idx="6">
                  <c:v>49.77</c:v>
                </c:pt>
                <c:pt idx="7">
                  <c:v>66.61</c:v>
                </c:pt>
                <c:pt idx="8">
                  <c:v>42.3</c:v>
                </c:pt>
                <c:pt idx="9">
                  <c:v>27.23</c:v>
                </c:pt>
                <c:pt idx="10">
                  <c:v>24.95</c:v>
                </c:pt>
                <c:pt idx="11">
                  <c:v>33.19</c:v>
                </c:pt>
              </c:numCache>
            </c:numRef>
          </c:val>
          <c:extLst>
            <c:ext xmlns:c16="http://schemas.microsoft.com/office/drawing/2014/chart" uri="{C3380CC4-5D6E-409C-BE32-E72D297353CC}">
              <c16:uniqueId val="{00000005-E3FC-49E5-8208-93FB59362596}"/>
            </c:ext>
          </c:extLst>
        </c:ser>
        <c:dLbls>
          <c:showLegendKey val="0"/>
          <c:showVal val="0"/>
          <c:showCatName val="0"/>
          <c:showSerName val="0"/>
          <c:showPercent val="0"/>
          <c:showBubbleSize val="0"/>
        </c:dLbls>
        <c:axId val="-1152368144"/>
        <c:axId val="-1152380112"/>
      </c:areaChart>
      <c:lineChart>
        <c:grouping val="standard"/>
        <c:varyColors val="0"/>
        <c:ser>
          <c:idx val="0"/>
          <c:order val="0"/>
          <c:tx>
            <c:strRef>
              <c:f>'2. CELSIA COLOMBIA Valle'!$J$6</c:f>
              <c:strCache>
                <c:ptCount val="1"/>
                <c:pt idx="0">
                  <c:v>CUV_119</c:v>
                </c:pt>
              </c:strCache>
            </c:strRef>
          </c:tx>
          <c:spPr>
            <a:ln w="38100" cap="rnd">
              <a:solidFill>
                <a:sysClr val="windowText" lastClr="000000"/>
              </a:solidFill>
              <a:round/>
            </a:ln>
            <a:effectLst/>
          </c:spPr>
          <c:marker>
            <c:symbol val="none"/>
          </c:marker>
          <c:cat>
            <c:strRef>
              <c:f>'2. CELSIA COLOMBIA Valle'!$A$7:$A$18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 CELSIA COLOMBIA Valle'!$J$7:$J$18</c:f>
              <c:numCache>
                <c:formatCode>0.00</c:formatCode>
                <c:ptCount val="12"/>
                <c:pt idx="0">
                  <c:v>721.07</c:v>
                </c:pt>
                <c:pt idx="1">
                  <c:v>741.06</c:v>
                </c:pt>
                <c:pt idx="2">
                  <c:v>764.24</c:v>
                </c:pt>
                <c:pt idx="3">
                  <c:v>764.3</c:v>
                </c:pt>
                <c:pt idx="4">
                  <c:v>771.13</c:v>
                </c:pt>
                <c:pt idx="5">
                  <c:v>816.8</c:v>
                </c:pt>
                <c:pt idx="6">
                  <c:v>819.55</c:v>
                </c:pt>
                <c:pt idx="7">
                  <c:v>850.14</c:v>
                </c:pt>
                <c:pt idx="8">
                  <c:v>821.82</c:v>
                </c:pt>
                <c:pt idx="9">
                  <c:v>802.75</c:v>
                </c:pt>
                <c:pt idx="10">
                  <c:v>801.46</c:v>
                </c:pt>
                <c:pt idx="11">
                  <c:v>802.22</c:v>
                </c:pt>
              </c:numCache>
            </c:numRef>
          </c:val>
          <c:smooth val="0"/>
          <c:extLst>
            <c:ext xmlns:c16="http://schemas.microsoft.com/office/drawing/2014/chart" uri="{C3380CC4-5D6E-409C-BE32-E72D297353CC}">
              <c16:uniqueId val="{00000006-E3FC-49E5-8208-93FB59362596}"/>
            </c:ext>
          </c:extLst>
        </c:ser>
        <c:dLbls>
          <c:showLegendKey val="0"/>
          <c:showVal val="0"/>
          <c:showCatName val="0"/>
          <c:showSerName val="0"/>
          <c:showPercent val="0"/>
          <c:showBubbleSize val="0"/>
        </c:dLbls>
        <c:marker val="1"/>
        <c:smooth val="0"/>
        <c:axId val="-1152368144"/>
        <c:axId val="-1152380112"/>
      </c:lineChart>
      <c:catAx>
        <c:axId val="-1152368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200" b="1" i="0" u="none" strike="noStrike" baseline="0">
                <a:solidFill>
                  <a:srgbClr val="333333"/>
                </a:solidFill>
                <a:latin typeface="Calibri"/>
                <a:ea typeface="Calibri"/>
                <a:cs typeface="Calibri"/>
              </a:defRPr>
            </a:pPr>
            <a:endParaRPr lang="es-CO"/>
          </a:p>
        </c:txPr>
        <c:crossAx val="-1152380112"/>
        <c:crosses val="autoZero"/>
        <c:auto val="1"/>
        <c:lblAlgn val="ctr"/>
        <c:lblOffset val="100"/>
        <c:noMultiLvlLbl val="0"/>
      </c:catAx>
      <c:valAx>
        <c:axId val="-1152380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52368144"/>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 CELSIA COLOMBIA Valle'!$M$7</c:f>
              <c:strCache>
                <c:ptCount val="1"/>
                <c:pt idx="0">
                  <c:v>Ene-22</c:v>
                </c:pt>
              </c:strCache>
            </c:strRef>
          </c:tx>
          <c:spPr>
            <a:solidFill>
              <a:schemeClr val="accent6">
                <a:tint val="41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Valle'!$P$7:$T$7</c:f>
              <c:numCache>
                <c:formatCode>0.00</c:formatCode>
                <c:ptCount val="5"/>
                <c:pt idx="0">
                  <c:v>279.8</c:v>
                </c:pt>
                <c:pt idx="1">
                  <c:v>349.75</c:v>
                </c:pt>
                <c:pt idx="2">
                  <c:v>594.58000000000004</c:v>
                </c:pt>
                <c:pt idx="3">
                  <c:v>699.5</c:v>
                </c:pt>
                <c:pt idx="4">
                  <c:v>839.4</c:v>
                </c:pt>
              </c:numCache>
            </c:numRef>
          </c:val>
          <c:extLst>
            <c:ext xmlns:c16="http://schemas.microsoft.com/office/drawing/2014/chart" uri="{C3380CC4-5D6E-409C-BE32-E72D297353CC}">
              <c16:uniqueId val="{00000000-B818-4BFB-AB26-486FE9031CE2}"/>
            </c:ext>
          </c:extLst>
        </c:ser>
        <c:ser>
          <c:idx val="1"/>
          <c:order val="1"/>
          <c:tx>
            <c:strRef>
              <c:f>'2. CELSIA COLOMBIA Valle'!$M$8</c:f>
              <c:strCache>
                <c:ptCount val="1"/>
                <c:pt idx="0">
                  <c:v>Feb-22</c:v>
                </c:pt>
              </c:strCache>
            </c:strRef>
          </c:tx>
          <c:spPr>
            <a:solidFill>
              <a:schemeClr val="accent6">
                <a:tint val="52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Valle'!$P$8:$T$8</c:f>
              <c:numCache>
                <c:formatCode>0.00</c:formatCode>
                <c:ptCount val="5"/>
                <c:pt idx="0">
                  <c:v>281.48</c:v>
                </c:pt>
                <c:pt idx="1">
                  <c:v>351.85</c:v>
                </c:pt>
                <c:pt idx="2">
                  <c:v>589.14</c:v>
                </c:pt>
                <c:pt idx="3">
                  <c:v>703.7</c:v>
                </c:pt>
                <c:pt idx="4">
                  <c:v>844.44</c:v>
                </c:pt>
              </c:numCache>
            </c:numRef>
          </c:val>
          <c:extLst>
            <c:ext xmlns:c16="http://schemas.microsoft.com/office/drawing/2014/chart" uri="{C3380CC4-5D6E-409C-BE32-E72D297353CC}">
              <c16:uniqueId val="{00000001-B818-4BFB-AB26-486FE9031CE2}"/>
            </c:ext>
          </c:extLst>
        </c:ser>
        <c:ser>
          <c:idx val="2"/>
          <c:order val="2"/>
          <c:tx>
            <c:strRef>
              <c:f>'2. CELSIA COLOMBIA Valle'!$M$9</c:f>
              <c:strCache>
                <c:ptCount val="1"/>
                <c:pt idx="0">
                  <c:v>Mar-22</c:v>
                </c:pt>
              </c:strCache>
            </c:strRef>
          </c:tx>
          <c:spPr>
            <a:solidFill>
              <a:schemeClr val="accent6">
                <a:tint val="63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Valle'!$P$9:$T$9</c:f>
              <c:numCache>
                <c:formatCode>0.00</c:formatCode>
                <c:ptCount val="5"/>
                <c:pt idx="0">
                  <c:v>290.2</c:v>
                </c:pt>
                <c:pt idx="1">
                  <c:v>362.76</c:v>
                </c:pt>
                <c:pt idx="2">
                  <c:v>616.67999999999995</c:v>
                </c:pt>
                <c:pt idx="3">
                  <c:v>725.51</c:v>
                </c:pt>
                <c:pt idx="4">
                  <c:v>870.61</c:v>
                </c:pt>
              </c:numCache>
            </c:numRef>
          </c:val>
          <c:extLst>
            <c:ext xmlns:c16="http://schemas.microsoft.com/office/drawing/2014/chart" uri="{C3380CC4-5D6E-409C-BE32-E72D297353CC}">
              <c16:uniqueId val="{00000002-B818-4BFB-AB26-486FE9031CE2}"/>
            </c:ext>
          </c:extLst>
        </c:ser>
        <c:ser>
          <c:idx val="3"/>
          <c:order val="3"/>
          <c:tx>
            <c:strRef>
              <c:f>'2. CELSIA COLOMBIA Valle'!$M$10</c:f>
              <c:strCache>
                <c:ptCount val="1"/>
                <c:pt idx="0">
                  <c:v>Abr-22</c:v>
                </c:pt>
              </c:strCache>
            </c:strRef>
          </c:tx>
          <c:spPr>
            <a:solidFill>
              <a:schemeClr val="accent6">
                <a:tint val="74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Valle'!$P$10:$T$10</c:f>
              <c:numCache>
                <c:formatCode>0.00</c:formatCode>
                <c:ptCount val="5"/>
                <c:pt idx="0">
                  <c:v>293.69</c:v>
                </c:pt>
                <c:pt idx="1">
                  <c:v>367.11</c:v>
                </c:pt>
                <c:pt idx="2">
                  <c:v>624.09</c:v>
                </c:pt>
                <c:pt idx="3">
                  <c:v>734.22</c:v>
                </c:pt>
                <c:pt idx="4">
                  <c:v>881.06</c:v>
                </c:pt>
              </c:numCache>
            </c:numRef>
          </c:val>
          <c:extLst>
            <c:ext xmlns:c16="http://schemas.microsoft.com/office/drawing/2014/chart" uri="{C3380CC4-5D6E-409C-BE32-E72D297353CC}">
              <c16:uniqueId val="{00000003-B818-4BFB-AB26-486FE9031CE2}"/>
            </c:ext>
          </c:extLst>
        </c:ser>
        <c:ser>
          <c:idx val="4"/>
          <c:order val="4"/>
          <c:tx>
            <c:strRef>
              <c:f>'2. CELSIA COLOMBIA Valle'!$M$11</c:f>
              <c:strCache>
                <c:ptCount val="1"/>
                <c:pt idx="0">
                  <c:v>May-22</c:v>
                </c:pt>
              </c:strCache>
            </c:strRef>
          </c:tx>
          <c:spPr>
            <a:solidFill>
              <a:schemeClr val="accent6">
                <a:tint val="84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Valle'!$P$11:$T$11</c:f>
              <c:numCache>
                <c:formatCode>0.00</c:formatCode>
                <c:ptCount val="5"/>
                <c:pt idx="0">
                  <c:v>297.20999999999998</c:v>
                </c:pt>
                <c:pt idx="1">
                  <c:v>371.52</c:v>
                </c:pt>
                <c:pt idx="2">
                  <c:v>631.58000000000004</c:v>
                </c:pt>
                <c:pt idx="3">
                  <c:v>743.03</c:v>
                </c:pt>
                <c:pt idx="4">
                  <c:v>891.64</c:v>
                </c:pt>
              </c:numCache>
            </c:numRef>
          </c:val>
          <c:extLst>
            <c:ext xmlns:c16="http://schemas.microsoft.com/office/drawing/2014/chart" uri="{C3380CC4-5D6E-409C-BE32-E72D297353CC}">
              <c16:uniqueId val="{00000004-B818-4BFB-AB26-486FE9031CE2}"/>
            </c:ext>
          </c:extLst>
        </c:ser>
        <c:ser>
          <c:idx val="5"/>
          <c:order val="5"/>
          <c:tx>
            <c:strRef>
              <c:f>'2. CELSIA COLOMBIA Valle'!$M$12</c:f>
              <c:strCache>
                <c:ptCount val="1"/>
                <c:pt idx="0">
                  <c:v>Jun-22</c:v>
                </c:pt>
              </c:strCache>
            </c:strRef>
          </c:tx>
          <c:spPr>
            <a:solidFill>
              <a:schemeClr val="accent6">
                <a:tint val="95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Valle'!$P$12:$T$12</c:f>
              <c:numCache>
                <c:formatCode>0.00</c:formatCode>
                <c:ptCount val="5"/>
                <c:pt idx="0">
                  <c:v>299.58999999999997</c:v>
                </c:pt>
                <c:pt idx="1">
                  <c:v>374.49</c:v>
                </c:pt>
                <c:pt idx="2">
                  <c:v>636.62</c:v>
                </c:pt>
                <c:pt idx="3">
                  <c:v>748.97</c:v>
                </c:pt>
                <c:pt idx="4">
                  <c:v>898.76</c:v>
                </c:pt>
              </c:numCache>
            </c:numRef>
          </c:val>
          <c:extLst>
            <c:ext xmlns:c16="http://schemas.microsoft.com/office/drawing/2014/chart" uri="{C3380CC4-5D6E-409C-BE32-E72D297353CC}">
              <c16:uniqueId val="{00000005-B818-4BFB-AB26-486FE9031CE2}"/>
            </c:ext>
          </c:extLst>
        </c:ser>
        <c:ser>
          <c:idx val="6"/>
          <c:order val="6"/>
          <c:tx>
            <c:strRef>
              <c:f>'2. CELSIA COLOMBIA Valle'!$M$13</c:f>
              <c:strCache>
                <c:ptCount val="1"/>
                <c:pt idx="0">
                  <c:v>Jul-22</c:v>
                </c:pt>
              </c:strCache>
            </c:strRef>
          </c:tx>
          <c:spPr>
            <a:solidFill>
              <a:schemeClr val="accent6">
                <a:shade val="94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Valle'!$P$13:$T$13</c:f>
              <c:numCache>
                <c:formatCode>0.00</c:formatCode>
                <c:ptCount val="5"/>
                <c:pt idx="0">
                  <c:v>305.58</c:v>
                </c:pt>
                <c:pt idx="1">
                  <c:v>381.97</c:v>
                </c:pt>
                <c:pt idx="2">
                  <c:v>649.36</c:v>
                </c:pt>
                <c:pt idx="3">
                  <c:v>763.95</c:v>
                </c:pt>
                <c:pt idx="4">
                  <c:v>916.74</c:v>
                </c:pt>
              </c:numCache>
            </c:numRef>
          </c:val>
          <c:extLst>
            <c:ext xmlns:c16="http://schemas.microsoft.com/office/drawing/2014/chart" uri="{C3380CC4-5D6E-409C-BE32-E72D297353CC}">
              <c16:uniqueId val="{00000006-B818-4BFB-AB26-486FE9031CE2}"/>
            </c:ext>
          </c:extLst>
        </c:ser>
        <c:ser>
          <c:idx val="7"/>
          <c:order val="7"/>
          <c:tx>
            <c:strRef>
              <c:f>'2. CELSIA COLOMBIA Valle'!$M$14</c:f>
              <c:strCache>
                <c:ptCount val="1"/>
                <c:pt idx="0">
                  <c:v>ago-22</c:v>
                </c:pt>
              </c:strCache>
            </c:strRef>
          </c:tx>
          <c:spPr>
            <a:solidFill>
              <a:schemeClr val="accent6">
                <a:shade val="83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Valle'!$P$14:$T$14</c:f>
              <c:numCache>
                <c:formatCode>0.00</c:formatCode>
                <c:ptCount val="5"/>
                <c:pt idx="0">
                  <c:v>316.27999999999997</c:v>
                </c:pt>
                <c:pt idx="1">
                  <c:v>395.34</c:v>
                </c:pt>
                <c:pt idx="2">
                  <c:v>672.09</c:v>
                </c:pt>
                <c:pt idx="3">
                  <c:v>790.69</c:v>
                </c:pt>
                <c:pt idx="4">
                  <c:v>948.83</c:v>
                </c:pt>
              </c:numCache>
            </c:numRef>
          </c:val>
          <c:extLst>
            <c:ext xmlns:c16="http://schemas.microsoft.com/office/drawing/2014/chart" uri="{C3380CC4-5D6E-409C-BE32-E72D297353CC}">
              <c16:uniqueId val="{00000007-B818-4BFB-AB26-486FE9031CE2}"/>
            </c:ext>
          </c:extLst>
        </c:ser>
        <c:ser>
          <c:idx val="8"/>
          <c:order val="8"/>
          <c:tx>
            <c:strRef>
              <c:f>'2. CELSIA COLOMBIA Valle'!$M$15</c:f>
              <c:strCache>
                <c:ptCount val="1"/>
                <c:pt idx="0">
                  <c:v>sep-22</c:v>
                </c:pt>
              </c:strCache>
            </c:strRef>
          </c:tx>
          <c:spPr>
            <a:solidFill>
              <a:schemeClr val="accent6">
                <a:shade val="73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Valle'!$P$15:$T$15</c:f>
              <c:numCache>
                <c:formatCode>0.00</c:formatCode>
                <c:ptCount val="5"/>
                <c:pt idx="0">
                  <c:v>319.51</c:v>
                </c:pt>
                <c:pt idx="1">
                  <c:v>399.38</c:v>
                </c:pt>
                <c:pt idx="2">
                  <c:v>678.95</c:v>
                </c:pt>
                <c:pt idx="3">
                  <c:v>798.76</c:v>
                </c:pt>
                <c:pt idx="4">
                  <c:v>958.51</c:v>
                </c:pt>
              </c:numCache>
            </c:numRef>
          </c:val>
          <c:extLst>
            <c:ext xmlns:c16="http://schemas.microsoft.com/office/drawing/2014/chart" uri="{C3380CC4-5D6E-409C-BE32-E72D297353CC}">
              <c16:uniqueId val="{00000008-B818-4BFB-AB26-486FE9031CE2}"/>
            </c:ext>
          </c:extLst>
        </c:ser>
        <c:ser>
          <c:idx val="9"/>
          <c:order val="9"/>
          <c:tx>
            <c:strRef>
              <c:f>'2. CELSIA COLOMBIA Valle'!$M$16</c:f>
              <c:strCache>
                <c:ptCount val="1"/>
                <c:pt idx="0">
                  <c:v>oct-22</c:v>
                </c:pt>
              </c:strCache>
            </c:strRef>
          </c:tx>
          <c:spPr>
            <a:solidFill>
              <a:schemeClr val="accent6">
                <a:shade val="62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Valle'!$P$16:$T$16</c:f>
              <c:numCache>
                <c:formatCode>0.00</c:formatCode>
                <c:ptCount val="5"/>
                <c:pt idx="0">
                  <c:v>311.88</c:v>
                </c:pt>
                <c:pt idx="1">
                  <c:v>389.84</c:v>
                </c:pt>
                <c:pt idx="2">
                  <c:v>662.74</c:v>
                </c:pt>
                <c:pt idx="3">
                  <c:v>779.69</c:v>
                </c:pt>
                <c:pt idx="4">
                  <c:v>935.63</c:v>
                </c:pt>
              </c:numCache>
            </c:numRef>
          </c:val>
          <c:extLst>
            <c:ext xmlns:c16="http://schemas.microsoft.com/office/drawing/2014/chart" uri="{C3380CC4-5D6E-409C-BE32-E72D297353CC}">
              <c16:uniqueId val="{00000009-B818-4BFB-AB26-486FE9031CE2}"/>
            </c:ext>
          </c:extLst>
        </c:ser>
        <c:ser>
          <c:idx val="10"/>
          <c:order val="10"/>
          <c:tx>
            <c:strRef>
              <c:f>'2. CELSIA COLOMBIA Valle'!$M$17</c:f>
              <c:strCache>
                <c:ptCount val="1"/>
                <c:pt idx="0">
                  <c:v>Nov-22</c:v>
                </c:pt>
              </c:strCache>
            </c:strRef>
          </c:tx>
          <c:spPr>
            <a:solidFill>
              <a:schemeClr val="accent6">
                <a:shade val="51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Valle'!$P$17:$T$17</c:f>
              <c:numCache>
                <c:formatCode>0.00</c:formatCode>
                <c:ptCount val="5"/>
                <c:pt idx="0">
                  <c:v>311.36</c:v>
                </c:pt>
                <c:pt idx="1">
                  <c:v>389.2</c:v>
                </c:pt>
                <c:pt idx="2">
                  <c:v>661.64</c:v>
                </c:pt>
                <c:pt idx="3">
                  <c:v>778.4</c:v>
                </c:pt>
                <c:pt idx="4">
                  <c:v>934.08</c:v>
                </c:pt>
              </c:numCache>
            </c:numRef>
          </c:val>
          <c:extLst>
            <c:ext xmlns:c16="http://schemas.microsoft.com/office/drawing/2014/chart" uri="{C3380CC4-5D6E-409C-BE32-E72D297353CC}">
              <c16:uniqueId val="{0000000A-B818-4BFB-AB26-486FE9031CE2}"/>
            </c:ext>
          </c:extLst>
        </c:ser>
        <c:ser>
          <c:idx val="11"/>
          <c:order val="11"/>
          <c:tx>
            <c:strRef>
              <c:f>'2. CELSIA COLOMBIA Valle'!$M$18</c:f>
              <c:strCache>
                <c:ptCount val="1"/>
                <c:pt idx="0">
                  <c:v>Dic-22</c:v>
                </c:pt>
              </c:strCache>
            </c:strRef>
          </c:tx>
          <c:spPr>
            <a:solidFill>
              <a:schemeClr val="accent6">
                <a:shade val="40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Valle'!$P$18:$T$18</c:f>
              <c:numCache>
                <c:formatCode>0.00</c:formatCode>
                <c:ptCount val="5"/>
                <c:pt idx="0">
                  <c:v>314.69</c:v>
                </c:pt>
                <c:pt idx="1">
                  <c:v>393.36</c:v>
                </c:pt>
                <c:pt idx="2">
                  <c:v>668.71</c:v>
                </c:pt>
                <c:pt idx="3">
                  <c:v>786.72</c:v>
                </c:pt>
                <c:pt idx="4">
                  <c:v>944.06399999999996</c:v>
                </c:pt>
              </c:numCache>
            </c:numRef>
          </c:val>
          <c:extLst>
            <c:ext xmlns:c16="http://schemas.microsoft.com/office/drawing/2014/chart" uri="{C3380CC4-5D6E-409C-BE32-E72D297353CC}">
              <c16:uniqueId val="{0000000B-B818-4BFB-AB26-486FE9031CE2}"/>
            </c:ext>
          </c:extLst>
        </c:ser>
        <c:dLbls>
          <c:showLegendKey val="0"/>
          <c:showVal val="0"/>
          <c:showCatName val="0"/>
          <c:showSerName val="0"/>
          <c:showPercent val="0"/>
          <c:showBubbleSize val="0"/>
        </c:dLbls>
        <c:gapWidth val="150"/>
        <c:axId val="-1152365968"/>
        <c:axId val="-1152373040"/>
      </c:barChart>
      <c:catAx>
        <c:axId val="-115236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3040"/>
        <c:crosses val="autoZero"/>
        <c:auto val="1"/>
        <c:lblAlgn val="ctr"/>
        <c:lblOffset val="100"/>
        <c:noMultiLvlLbl val="0"/>
      </c:catAx>
      <c:valAx>
        <c:axId val="-11523730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6596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 CELSIA COLOMBIA Valle'!$J$6</c:f>
              <c:strCache>
                <c:ptCount val="1"/>
                <c:pt idx="0">
                  <c:v>CUV_119</c:v>
                </c:pt>
              </c:strCache>
            </c:strRef>
          </c:tx>
          <c:spPr>
            <a:ln w="28575" cap="rnd">
              <a:solidFill>
                <a:schemeClr val="accent1"/>
              </a:solidFill>
              <a:round/>
            </a:ln>
            <a:effectLst/>
          </c:spPr>
          <c:marker>
            <c:symbol val="none"/>
          </c:marker>
          <c:cat>
            <c:strRef>
              <c:f>'2. CELSIA COLOMBIA Valle'!$A$7:$A$18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 CELSIA COLOMBIA Valle'!$J$7:$J$18</c:f>
              <c:numCache>
                <c:formatCode>0.00</c:formatCode>
                <c:ptCount val="12"/>
                <c:pt idx="0">
                  <c:v>721.07</c:v>
                </c:pt>
                <c:pt idx="1">
                  <c:v>741.06</c:v>
                </c:pt>
                <c:pt idx="2">
                  <c:v>764.24</c:v>
                </c:pt>
                <c:pt idx="3">
                  <c:v>764.3</c:v>
                </c:pt>
                <c:pt idx="4">
                  <c:v>771.13</c:v>
                </c:pt>
                <c:pt idx="5">
                  <c:v>816.8</c:v>
                </c:pt>
                <c:pt idx="6">
                  <c:v>819.55</c:v>
                </c:pt>
                <c:pt idx="7">
                  <c:v>850.14</c:v>
                </c:pt>
                <c:pt idx="8">
                  <c:v>821.82</c:v>
                </c:pt>
                <c:pt idx="9">
                  <c:v>802.75</c:v>
                </c:pt>
                <c:pt idx="10">
                  <c:v>801.46</c:v>
                </c:pt>
                <c:pt idx="11">
                  <c:v>802.22</c:v>
                </c:pt>
              </c:numCache>
            </c:numRef>
          </c:val>
          <c:smooth val="0"/>
          <c:extLst>
            <c:ext xmlns:c16="http://schemas.microsoft.com/office/drawing/2014/chart" uri="{C3380CC4-5D6E-409C-BE32-E72D297353CC}">
              <c16:uniqueId val="{00000000-1825-41CE-9D33-4057C44123C8}"/>
            </c:ext>
          </c:extLst>
        </c:ser>
        <c:ser>
          <c:idx val="1"/>
          <c:order val="1"/>
          <c:tx>
            <c:strRef>
              <c:f>'2. CELSIA COLOMBIA Valle'!$K$6</c:f>
              <c:strCache>
                <c:ptCount val="1"/>
                <c:pt idx="0">
                  <c:v>CUV_Op</c:v>
                </c:pt>
              </c:strCache>
            </c:strRef>
          </c:tx>
          <c:spPr>
            <a:ln w="28575" cap="rnd">
              <a:solidFill>
                <a:schemeClr val="accent2"/>
              </a:solidFill>
              <a:prstDash val="dash"/>
              <a:round/>
            </a:ln>
            <a:effectLst/>
          </c:spPr>
          <c:marker>
            <c:symbol val="none"/>
          </c:marker>
          <c:cat>
            <c:strRef>
              <c:f>'2. CELSIA COLOMBIA Valle'!$A$7:$A$18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 CELSIA COLOMBIA Valle'!$K$7:$K$18</c:f>
              <c:numCache>
                <c:formatCode>0.00</c:formatCode>
                <c:ptCount val="12"/>
                <c:pt idx="0">
                  <c:v>699.5</c:v>
                </c:pt>
                <c:pt idx="1">
                  <c:v>703.7</c:v>
                </c:pt>
                <c:pt idx="2">
                  <c:v>725.51</c:v>
                </c:pt>
                <c:pt idx="3">
                  <c:v>734.22</c:v>
                </c:pt>
                <c:pt idx="4">
                  <c:v>743.03</c:v>
                </c:pt>
                <c:pt idx="5">
                  <c:v>748.97</c:v>
                </c:pt>
                <c:pt idx="6">
                  <c:v>763.95</c:v>
                </c:pt>
                <c:pt idx="7">
                  <c:v>790.69</c:v>
                </c:pt>
                <c:pt idx="8">
                  <c:v>798.76</c:v>
                </c:pt>
                <c:pt idx="9">
                  <c:v>779.69</c:v>
                </c:pt>
                <c:pt idx="10">
                  <c:v>778.4</c:v>
                </c:pt>
                <c:pt idx="11">
                  <c:v>786.72</c:v>
                </c:pt>
              </c:numCache>
            </c:numRef>
          </c:val>
          <c:smooth val="0"/>
          <c:extLst>
            <c:ext xmlns:c16="http://schemas.microsoft.com/office/drawing/2014/chart" uri="{C3380CC4-5D6E-409C-BE32-E72D297353CC}">
              <c16:uniqueId val="{00000001-1825-41CE-9D33-4057C44123C8}"/>
            </c:ext>
          </c:extLst>
        </c:ser>
        <c:dLbls>
          <c:showLegendKey val="0"/>
          <c:showVal val="0"/>
          <c:showCatName val="0"/>
          <c:showSerName val="0"/>
          <c:showPercent val="0"/>
          <c:showBubbleSize val="0"/>
        </c:dLbls>
        <c:smooth val="0"/>
        <c:axId val="-1152370864"/>
        <c:axId val="-1152369232"/>
      </c:lineChart>
      <c:catAx>
        <c:axId val="-115237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52369232"/>
        <c:crosses val="autoZero"/>
        <c:auto val="1"/>
        <c:lblAlgn val="ctr"/>
        <c:lblOffset val="100"/>
        <c:noMultiLvlLbl val="0"/>
      </c:catAx>
      <c:valAx>
        <c:axId val="-1152369232"/>
        <c:scaling>
          <c:orientation val="minMax"/>
          <c:min val="5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523708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5112059479596"/>
          <c:y val="3.7404178279999117E-2"/>
          <c:w val="0.82056667529066807"/>
          <c:h val="0.63010444942033494"/>
        </c:manualLayout>
      </c:layout>
      <c:areaChart>
        <c:grouping val="stacked"/>
        <c:varyColors val="0"/>
        <c:ser>
          <c:idx val="1"/>
          <c:order val="1"/>
          <c:tx>
            <c:strRef>
              <c:f>'3. CELSIA COLOMBIA Tolima'!$D$6</c:f>
              <c:strCache>
                <c:ptCount val="1"/>
                <c:pt idx="0">
                  <c:v>GM</c:v>
                </c:pt>
              </c:strCache>
            </c:strRef>
          </c:tx>
          <c:spPr>
            <a:solidFill>
              <a:srgbClr val="ED7D31"/>
            </a:solidFill>
            <a:ln w="25400">
              <a:noFill/>
            </a:ln>
          </c:spPr>
          <c:val>
            <c:numRef>
              <c:f>'3. CELSIA COLOMBIA Tolima'!$D$7:$D$18</c:f>
              <c:numCache>
                <c:formatCode>0.00</c:formatCode>
                <c:ptCount val="12"/>
                <c:pt idx="0">
                  <c:v>284.41000000000003</c:v>
                </c:pt>
                <c:pt idx="1">
                  <c:v>271.61</c:v>
                </c:pt>
                <c:pt idx="2">
                  <c:v>287.17</c:v>
                </c:pt>
                <c:pt idx="3">
                  <c:v>276.75</c:v>
                </c:pt>
                <c:pt idx="4">
                  <c:v>273.92</c:v>
                </c:pt>
                <c:pt idx="5">
                  <c:v>277.94</c:v>
                </c:pt>
                <c:pt idx="6">
                  <c:v>283.07</c:v>
                </c:pt>
                <c:pt idx="7">
                  <c:v>285.39</c:v>
                </c:pt>
                <c:pt idx="8">
                  <c:v>289.58</c:v>
                </c:pt>
                <c:pt idx="9">
                  <c:v>299.35000000000002</c:v>
                </c:pt>
                <c:pt idx="10">
                  <c:v>294.97000000000003</c:v>
                </c:pt>
                <c:pt idx="11">
                  <c:v>283.51</c:v>
                </c:pt>
              </c:numCache>
            </c:numRef>
          </c:val>
          <c:extLst>
            <c:ext xmlns:c16="http://schemas.microsoft.com/office/drawing/2014/chart" uri="{C3380CC4-5D6E-409C-BE32-E72D297353CC}">
              <c16:uniqueId val="{00000000-7A41-4FA3-BB93-255EA77A31F9}"/>
            </c:ext>
          </c:extLst>
        </c:ser>
        <c:ser>
          <c:idx val="2"/>
          <c:order val="2"/>
          <c:tx>
            <c:strRef>
              <c:f>'3. CELSIA COLOMBIA Tolima'!$G$6</c:f>
              <c:strCache>
                <c:ptCount val="1"/>
                <c:pt idx="0">
                  <c:v>D</c:v>
                </c:pt>
              </c:strCache>
            </c:strRef>
          </c:tx>
          <c:spPr>
            <a:solidFill>
              <a:srgbClr val="A5A5A5"/>
            </a:solidFill>
            <a:ln w="25400">
              <a:noFill/>
            </a:ln>
          </c:spPr>
          <c:val>
            <c:numRef>
              <c:f>'3. CELSIA COLOMBIA Tolima'!$G$7:$G$18</c:f>
              <c:numCache>
                <c:formatCode>0.00</c:formatCode>
                <c:ptCount val="12"/>
                <c:pt idx="0">
                  <c:v>365.78</c:v>
                </c:pt>
                <c:pt idx="1">
                  <c:v>380.05</c:v>
                </c:pt>
                <c:pt idx="2">
                  <c:v>390.13</c:v>
                </c:pt>
                <c:pt idx="3">
                  <c:v>430.89</c:v>
                </c:pt>
                <c:pt idx="4">
                  <c:v>439.65</c:v>
                </c:pt>
                <c:pt idx="5">
                  <c:v>446.07</c:v>
                </c:pt>
                <c:pt idx="6">
                  <c:v>470.44</c:v>
                </c:pt>
                <c:pt idx="7">
                  <c:v>445.55</c:v>
                </c:pt>
                <c:pt idx="8">
                  <c:v>421.42</c:v>
                </c:pt>
                <c:pt idx="9">
                  <c:v>368.57</c:v>
                </c:pt>
                <c:pt idx="10">
                  <c:v>259.88</c:v>
                </c:pt>
                <c:pt idx="11">
                  <c:v>241.94</c:v>
                </c:pt>
              </c:numCache>
            </c:numRef>
          </c:val>
          <c:extLst>
            <c:ext xmlns:c16="http://schemas.microsoft.com/office/drawing/2014/chart" uri="{C3380CC4-5D6E-409C-BE32-E72D297353CC}">
              <c16:uniqueId val="{00000001-7A41-4FA3-BB93-255EA77A31F9}"/>
            </c:ext>
          </c:extLst>
        </c:ser>
        <c:ser>
          <c:idx val="3"/>
          <c:order val="3"/>
          <c:tx>
            <c:strRef>
              <c:f>'3. CELSIA COLOMBIA Tolima'!$H$6</c:f>
              <c:strCache>
                <c:ptCount val="1"/>
                <c:pt idx="0">
                  <c:v>CV</c:v>
                </c:pt>
              </c:strCache>
            </c:strRef>
          </c:tx>
          <c:spPr>
            <a:solidFill>
              <a:srgbClr val="FFC000"/>
            </a:solidFill>
            <a:ln w="25400">
              <a:noFill/>
            </a:ln>
          </c:spPr>
          <c:val>
            <c:numRef>
              <c:f>'3. CELSIA COLOMBIA Tolima'!$H$7:$H$18</c:f>
              <c:numCache>
                <c:formatCode>0.00</c:formatCode>
                <c:ptCount val="12"/>
                <c:pt idx="0">
                  <c:v>81.13</c:v>
                </c:pt>
                <c:pt idx="1">
                  <c:v>84.16</c:v>
                </c:pt>
                <c:pt idx="2">
                  <c:v>84.37</c:v>
                </c:pt>
                <c:pt idx="3">
                  <c:v>88.28</c:v>
                </c:pt>
                <c:pt idx="4">
                  <c:v>92.56</c:v>
                </c:pt>
                <c:pt idx="5">
                  <c:v>92.02</c:v>
                </c:pt>
                <c:pt idx="6">
                  <c:v>94.19</c:v>
                </c:pt>
                <c:pt idx="7">
                  <c:v>96.79</c:v>
                </c:pt>
                <c:pt idx="8">
                  <c:v>96.99</c:v>
                </c:pt>
                <c:pt idx="9">
                  <c:v>95.47</c:v>
                </c:pt>
                <c:pt idx="10">
                  <c:v>92.42</c:v>
                </c:pt>
                <c:pt idx="11">
                  <c:v>90.19</c:v>
                </c:pt>
              </c:numCache>
            </c:numRef>
          </c:val>
          <c:extLst>
            <c:ext xmlns:c16="http://schemas.microsoft.com/office/drawing/2014/chart" uri="{C3380CC4-5D6E-409C-BE32-E72D297353CC}">
              <c16:uniqueId val="{00000002-7A41-4FA3-BB93-255EA77A31F9}"/>
            </c:ext>
          </c:extLst>
        </c:ser>
        <c:ser>
          <c:idx val="4"/>
          <c:order val="4"/>
          <c:tx>
            <c:strRef>
              <c:f>'3. CELSIA COLOMBIA Tolima'!$F$6</c:f>
              <c:strCache>
                <c:ptCount val="1"/>
                <c:pt idx="0">
                  <c:v>PR</c:v>
                </c:pt>
              </c:strCache>
            </c:strRef>
          </c:tx>
          <c:spPr>
            <a:solidFill>
              <a:srgbClr val="5B9BD5"/>
            </a:solidFill>
            <a:ln w="25400">
              <a:noFill/>
            </a:ln>
          </c:spPr>
          <c:val>
            <c:numRef>
              <c:f>'3. CELSIA COLOMBIA Tolima'!$F$7:$F$18</c:f>
              <c:numCache>
                <c:formatCode>0.00</c:formatCode>
                <c:ptCount val="12"/>
                <c:pt idx="0">
                  <c:v>84.3</c:v>
                </c:pt>
                <c:pt idx="1">
                  <c:v>82.01</c:v>
                </c:pt>
                <c:pt idx="2">
                  <c:v>85.71</c:v>
                </c:pt>
                <c:pt idx="3">
                  <c:v>81.099999999999994</c:v>
                </c:pt>
                <c:pt idx="4">
                  <c:v>81.63</c:v>
                </c:pt>
                <c:pt idx="5">
                  <c:v>84.09</c:v>
                </c:pt>
                <c:pt idx="6">
                  <c:v>84.36</c:v>
                </c:pt>
                <c:pt idx="7">
                  <c:v>87.7</c:v>
                </c:pt>
                <c:pt idx="8">
                  <c:v>89.26</c:v>
                </c:pt>
                <c:pt idx="9">
                  <c:v>90.57</c:v>
                </c:pt>
                <c:pt idx="10">
                  <c:v>88.95</c:v>
                </c:pt>
                <c:pt idx="11">
                  <c:v>86.83</c:v>
                </c:pt>
              </c:numCache>
            </c:numRef>
          </c:val>
          <c:extLst>
            <c:ext xmlns:c16="http://schemas.microsoft.com/office/drawing/2014/chart" uri="{C3380CC4-5D6E-409C-BE32-E72D297353CC}">
              <c16:uniqueId val="{00000003-7A41-4FA3-BB93-255EA77A31F9}"/>
            </c:ext>
          </c:extLst>
        </c:ser>
        <c:ser>
          <c:idx val="5"/>
          <c:order val="5"/>
          <c:tx>
            <c:strRef>
              <c:f>'3. CELSIA COLOMBIA Tolima'!$E$6</c:f>
              <c:strCache>
                <c:ptCount val="1"/>
                <c:pt idx="0">
                  <c:v>TM</c:v>
                </c:pt>
              </c:strCache>
            </c:strRef>
          </c:tx>
          <c:spPr>
            <a:solidFill>
              <a:srgbClr val="70AD47"/>
            </a:solidFill>
            <a:ln w="25400">
              <a:noFill/>
            </a:ln>
          </c:spPr>
          <c:val>
            <c:numRef>
              <c:f>'3. CELSIA COLOMBIA Tolima'!$E$7:$E$18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7A41-4FA3-BB93-255EA77A31F9}"/>
            </c:ext>
          </c:extLst>
        </c:ser>
        <c:ser>
          <c:idx val="6"/>
          <c:order val="6"/>
          <c:tx>
            <c:strRef>
              <c:f>'3. CELSIA COLOMBIA Tolima'!$I$6</c:f>
              <c:strCache>
                <c:ptCount val="1"/>
                <c:pt idx="0">
                  <c:v>RM</c:v>
                </c:pt>
              </c:strCache>
            </c:strRef>
          </c:tx>
          <c:spPr>
            <a:solidFill>
              <a:schemeClr val="accent1">
                <a:lumMod val="40000"/>
                <a:lumOff val="60000"/>
              </a:schemeClr>
            </a:solidFill>
            <a:ln>
              <a:noFill/>
            </a:ln>
            <a:effectLst/>
          </c:spPr>
          <c:val>
            <c:numRef>
              <c:f>'3. CELSIA COLOMBIA Tolima'!$I$7:$I$18</c:f>
              <c:numCache>
                <c:formatCode>0.00</c:formatCode>
                <c:ptCount val="12"/>
                <c:pt idx="0">
                  <c:v>19.170000000000002</c:v>
                </c:pt>
                <c:pt idx="1">
                  <c:v>23.56</c:v>
                </c:pt>
                <c:pt idx="2">
                  <c:v>18.71</c:v>
                </c:pt>
                <c:pt idx="3">
                  <c:v>32.61</c:v>
                </c:pt>
                <c:pt idx="4">
                  <c:v>38.79</c:v>
                </c:pt>
                <c:pt idx="5">
                  <c:v>55.55</c:v>
                </c:pt>
                <c:pt idx="6">
                  <c:v>49.77</c:v>
                </c:pt>
                <c:pt idx="7">
                  <c:v>66.61</c:v>
                </c:pt>
                <c:pt idx="8">
                  <c:v>42.3</c:v>
                </c:pt>
                <c:pt idx="9">
                  <c:v>27.23</c:v>
                </c:pt>
                <c:pt idx="10">
                  <c:v>24.95</c:v>
                </c:pt>
                <c:pt idx="11">
                  <c:v>33.19</c:v>
                </c:pt>
              </c:numCache>
            </c:numRef>
          </c:val>
          <c:extLst>
            <c:ext xmlns:c16="http://schemas.microsoft.com/office/drawing/2014/chart" uri="{C3380CC4-5D6E-409C-BE32-E72D297353CC}">
              <c16:uniqueId val="{00000005-7A41-4FA3-BB93-255EA77A31F9}"/>
            </c:ext>
          </c:extLst>
        </c:ser>
        <c:dLbls>
          <c:showLegendKey val="0"/>
          <c:showVal val="0"/>
          <c:showCatName val="0"/>
          <c:showSerName val="0"/>
          <c:showPercent val="0"/>
          <c:showBubbleSize val="0"/>
        </c:dLbls>
        <c:axId val="-1152366512"/>
        <c:axId val="-1152367056"/>
      </c:areaChart>
      <c:lineChart>
        <c:grouping val="standard"/>
        <c:varyColors val="0"/>
        <c:ser>
          <c:idx val="0"/>
          <c:order val="0"/>
          <c:tx>
            <c:strRef>
              <c:f>'3. CELSIA COLOMBIA Tolima'!$J$6</c:f>
              <c:strCache>
                <c:ptCount val="1"/>
                <c:pt idx="0">
                  <c:v>CUV_119</c:v>
                </c:pt>
              </c:strCache>
            </c:strRef>
          </c:tx>
          <c:spPr>
            <a:ln w="38100" cap="rnd">
              <a:solidFill>
                <a:sysClr val="windowText" lastClr="000000"/>
              </a:solidFill>
              <a:round/>
            </a:ln>
            <a:effectLst/>
          </c:spPr>
          <c:marker>
            <c:symbol val="none"/>
          </c:marker>
          <c:cat>
            <c:strRef>
              <c:f>'3. CELSIA COLOMBIA Tolima'!$A$7:$A$18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'3. CELSIA COLOMBIA Tolima'!$J$7:$J$18</c:f>
              <c:numCache>
                <c:formatCode>0.00</c:formatCode>
                <c:ptCount val="12"/>
                <c:pt idx="0">
                  <c:v>878.47</c:v>
                </c:pt>
                <c:pt idx="1">
                  <c:v>886.52</c:v>
                </c:pt>
                <c:pt idx="2">
                  <c:v>909.2</c:v>
                </c:pt>
                <c:pt idx="3">
                  <c:v>949.96</c:v>
                </c:pt>
                <c:pt idx="4">
                  <c:v>967.53</c:v>
                </c:pt>
                <c:pt idx="5">
                  <c:v>1005.19</c:v>
                </c:pt>
                <c:pt idx="6">
                  <c:v>1023.74</c:v>
                </c:pt>
                <c:pt idx="7">
                  <c:v>1034.1599999999999</c:v>
                </c:pt>
                <c:pt idx="8">
                  <c:v>990.4</c:v>
                </c:pt>
                <c:pt idx="9">
                  <c:v>927.36</c:v>
                </c:pt>
                <c:pt idx="10">
                  <c:v>808.27</c:v>
                </c:pt>
                <c:pt idx="11">
                  <c:v>785.97</c:v>
                </c:pt>
              </c:numCache>
            </c:numRef>
          </c:val>
          <c:smooth val="0"/>
          <c:extLst>
            <c:ext xmlns:c16="http://schemas.microsoft.com/office/drawing/2014/chart" uri="{C3380CC4-5D6E-409C-BE32-E72D297353CC}">
              <c16:uniqueId val="{00000006-7A41-4FA3-BB93-255EA77A31F9}"/>
            </c:ext>
          </c:extLst>
        </c:ser>
        <c:dLbls>
          <c:showLegendKey val="0"/>
          <c:showVal val="0"/>
          <c:showCatName val="0"/>
          <c:showSerName val="0"/>
          <c:showPercent val="0"/>
          <c:showBubbleSize val="0"/>
        </c:dLbls>
        <c:marker val="1"/>
        <c:smooth val="0"/>
        <c:axId val="-1152366512"/>
        <c:axId val="-1152367056"/>
      </c:lineChart>
      <c:catAx>
        <c:axId val="-1152366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52367056"/>
        <c:crosses val="autoZero"/>
        <c:auto val="1"/>
        <c:lblAlgn val="ctr"/>
        <c:lblOffset val="100"/>
        <c:noMultiLvlLbl val="0"/>
      </c:catAx>
      <c:valAx>
        <c:axId val="-1152367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5236651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Header>&amp;C&amp;12Información tarifaria del servicio público de energía 
para el comercializador integrado al operador de red</c:oddHeader>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'3. CELSIA COLOMBIA Tolima'!$N$7</c:f>
              <c:strCache>
                <c:ptCount val="1"/>
                <c:pt idx="0">
                  <c:v>Ene-22</c:v>
                </c:pt>
              </c:strCache>
            </c:strRef>
          </c:tx>
          <c:spPr>
            <a:solidFill>
              <a:schemeClr val="accent6">
                <a:tint val="41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Tolima'!$Q$7:$U$7</c:f>
              <c:numCache>
                <c:formatCode>0.00</c:formatCode>
                <c:ptCount val="5"/>
                <c:pt idx="0">
                  <c:v>284.61</c:v>
                </c:pt>
                <c:pt idx="1">
                  <c:v>355.77</c:v>
                </c:pt>
                <c:pt idx="2">
                  <c:v>604.79999999999995</c:v>
                </c:pt>
                <c:pt idx="3">
                  <c:v>711.53</c:v>
                </c:pt>
                <c:pt idx="4">
                  <c:v>853.84</c:v>
                </c:pt>
              </c:numCache>
            </c:numRef>
          </c:val>
          <c:extLst>
            <c:ext xmlns:c16="http://schemas.microsoft.com/office/drawing/2014/chart" uri="{C3380CC4-5D6E-409C-BE32-E72D297353CC}">
              <c16:uniqueId val="{00000000-947C-492F-8346-60FAE74E1767}"/>
            </c:ext>
          </c:extLst>
        </c:ser>
        <c:ser>
          <c:idx val="1"/>
          <c:order val="1"/>
          <c:tx>
            <c:strRef>
              <c:f>'3. CELSIA COLOMBIA Tolima'!$N$8</c:f>
              <c:strCache>
                <c:ptCount val="1"/>
                <c:pt idx="0">
                  <c:v>Feb-22</c:v>
                </c:pt>
              </c:strCache>
            </c:strRef>
          </c:tx>
          <c:spPr>
            <a:solidFill>
              <a:schemeClr val="accent6">
                <a:tint val="52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Tolima'!$Q$8:$U$8</c:f>
              <c:numCache>
                <c:formatCode>0.00</c:formatCode>
                <c:ptCount val="5"/>
                <c:pt idx="0">
                  <c:v>286.32</c:v>
                </c:pt>
                <c:pt idx="1">
                  <c:v>357.91</c:v>
                </c:pt>
                <c:pt idx="2">
                  <c:v>608.42999999999995</c:v>
                </c:pt>
                <c:pt idx="3">
                  <c:v>715.8</c:v>
                </c:pt>
                <c:pt idx="4">
                  <c:v>858.96</c:v>
                </c:pt>
              </c:numCache>
            </c:numRef>
          </c:val>
          <c:extLst>
            <c:ext xmlns:c16="http://schemas.microsoft.com/office/drawing/2014/chart" uri="{C3380CC4-5D6E-409C-BE32-E72D297353CC}">
              <c16:uniqueId val="{00000001-947C-492F-8346-60FAE74E1767}"/>
            </c:ext>
          </c:extLst>
        </c:ser>
        <c:ser>
          <c:idx val="2"/>
          <c:order val="2"/>
          <c:tx>
            <c:strRef>
              <c:f>'3. CELSIA COLOMBIA Tolima'!$N$9</c:f>
              <c:strCache>
                <c:ptCount val="1"/>
                <c:pt idx="0">
                  <c:v>Mar-22</c:v>
                </c:pt>
              </c:strCache>
            </c:strRef>
          </c:tx>
          <c:spPr>
            <a:solidFill>
              <a:schemeClr val="accent6">
                <a:tint val="63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Tolima'!$Q$9:$U$9</c:f>
              <c:numCache>
                <c:formatCode>0.00</c:formatCode>
                <c:ptCount val="5"/>
                <c:pt idx="0">
                  <c:v>293.76</c:v>
                </c:pt>
                <c:pt idx="1">
                  <c:v>367.21</c:v>
                </c:pt>
                <c:pt idx="2">
                  <c:v>624.25</c:v>
                </c:pt>
                <c:pt idx="3">
                  <c:v>734.41</c:v>
                </c:pt>
                <c:pt idx="4">
                  <c:v>881.29</c:v>
                </c:pt>
              </c:numCache>
            </c:numRef>
          </c:val>
          <c:extLst>
            <c:ext xmlns:c16="http://schemas.microsoft.com/office/drawing/2014/chart" uri="{C3380CC4-5D6E-409C-BE32-E72D297353CC}">
              <c16:uniqueId val="{00000002-947C-492F-8346-60FAE74E1767}"/>
            </c:ext>
          </c:extLst>
        </c:ser>
        <c:ser>
          <c:idx val="3"/>
          <c:order val="3"/>
          <c:tx>
            <c:strRef>
              <c:f>'3. CELSIA COLOMBIA Tolima'!$N$10</c:f>
              <c:strCache>
                <c:ptCount val="1"/>
                <c:pt idx="0">
                  <c:v>Abr-22</c:v>
                </c:pt>
              </c:strCache>
            </c:strRef>
          </c:tx>
          <c:spPr>
            <a:solidFill>
              <a:schemeClr val="accent6">
                <a:tint val="74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Tolima'!$Q$10:$U$10</c:f>
              <c:numCache>
                <c:formatCode>0.00</c:formatCode>
                <c:ptCount val="5"/>
                <c:pt idx="0">
                  <c:v>306.98</c:v>
                </c:pt>
                <c:pt idx="1">
                  <c:v>383.73</c:v>
                </c:pt>
                <c:pt idx="2">
                  <c:v>652.34</c:v>
                </c:pt>
                <c:pt idx="3">
                  <c:v>767.46</c:v>
                </c:pt>
                <c:pt idx="4">
                  <c:v>920.95</c:v>
                </c:pt>
              </c:numCache>
            </c:numRef>
          </c:val>
          <c:extLst>
            <c:ext xmlns:c16="http://schemas.microsoft.com/office/drawing/2014/chart" uri="{C3380CC4-5D6E-409C-BE32-E72D297353CC}">
              <c16:uniqueId val="{00000003-947C-492F-8346-60FAE74E1767}"/>
            </c:ext>
          </c:extLst>
        </c:ser>
        <c:ser>
          <c:idx val="4"/>
          <c:order val="4"/>
          <c:tx>
            <c:strRef>
              <c:f>'3. CELSIA COLOMBIA Tolima'!$N$11</c:f>
              <c:strCache>
                <c:ptCount val="1"/>
                <c:pt idx="0">
                  <c:v>May-22</c:v>
                </c:pt>
              </c:strCache>
            </c:strRef>
          </c:tx>
          <c:spPr>
            <a:solidFill>
              <a:schemeClr val="accent6">
                <a:tint val="84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Tolima'!$Q$11:$U$11</c:f>
              <c:numCache>
                <c:formatCode>0.00</c:formatCode>
                <c:ptCount val="5"/>
                <c:pt idx="0">
                  <c:v>310.67</c:v>
                </c:pt>
                <c:pt idx="1">
                  <c:v>388.34</c:v>
                </c:pt>
                <c:pt idx="2">
                  <c:v>660.17</c:v>
                </c:pt>
                <c:pt idx="3">
                  <c:v>776.67</c:v>
                </c:pt>
                <c:pt idx="4">
                  <c:v>932</c:v>
                </c:pt>
              </c:numCache>
            </c:numRef>
          </c:val>
          <c:extLst>
            <c:ext xmlns:c16="http://schemas.microsoft.com/office/drawing/2014/chart" uri="{C3380CC4-5D6E-409C-BE32-E72D297353CC}">
              <c16:uniqueId val="{00000004-947C-492F-8346-60FAE74E1767}"/>
            </c:ext>
          </c:extLst>
        </c:ser>
        <c:ser>
          <c:idx val="5"/>
          <c:order val="5"/>
          <c:tx>
            <c:strRef>
              <c:f>'3. CELSIA COLOMBIA Tolima'!$N$12</c:f>
              <c:strCache>
                <c:ptCount val="1"/>
                <c:pt idx="0">
                  <c:v>Jun-22</c:v>
                </c:pt>
              </c:strCache>
            </c:strRef>
          </c:tx>
          <c:spPr>
            <a:solidFill>
              <a:schemeClr val="accent6">
                <a:tint val="95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Tolima'!$Q$12:$U$12</c:f>
              <c:numCache>
                <c:formatCode>0.00</c:formatCode>
                <c:ptCount val="5"/>
                <c:pt idx="0">
                  <c:v>312.52999999999997</c:v>
                </c:pt>
                <c:pt idx="1">
                  <c:v>390.67</c:v>
                </c:pt>
                <c:pt idx="2">
                  <c:v>664.13</c:v>
                </c:pt>
                <c:pt idx="3">
                  <c:v>781.33</c:v>
                </c:pt>
                <c:pt idx="4">
                  <c:v>937.6</c:v>
                </c:pt>
              </c:numCache>
            </c:numRef>
          </c:val>
          <c:extLst>
            <c:ext xmlns:c16="http://schemas.microsoft.com/office/drawing/2014/chart" uri="{C3380CC4-5D6E-409C-BE32-E72D297353CC}">
              <c16:uniqueId val="{00000005-947C-492F-8346-60FAE74E1767}"/>
            </c:ext>
          </c:extLst>
        </c:ser>
        <c:ser>
          <c:idx val="6"/>
          <c:order val="6"/>
          <c:tx>
            <c:strRef>
              <c:f>'3. CELSIA COLOMBIA Tolima'!$N$13</c:f>
              <c:strCache>
                <c:ptCount val="1"/>
                <c:pt idx="0">
                  <c:v>jul-22</c:v>
                </c:pt>
              </c:strCache>
            </c:strRef>
          </c:tx>
          <c:spPr>
            <a:solidFill>
              <a:schemeClr val="accent6">
                <a:shade val="94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Tolima'!$Q$13:$U$13</c:f>
              <c:numCache>
                <c:formatCode>0.00</c:formatCode>
                <c:ptCount val="5"/>
                <c:pt idx="0">
                  <c:v>318.77999999999997</c:v>
                </c:pt>
                <c:pt idx="1">
                  <c:v>398.48</c:v>
                </c:pt>
                <c:pt idx="2">
                  <c:v>677.42</c:v>
                </c:pt>
                <c:pt idx="3">
                  <c:v>796.96</c:v>
                </c:pt>
                <c:pt idx="4">
                  <c:v>956.35</c:v>
                </c:pt>
              </c:numCache>
            </c:numRef>
          </c:val>
          <c:extLst>
            <c:ext xmlns:c16="http://schemas.microsoft.com/office/drawing/2014/chart" uri="{C3380CC4-5D6E-409C-BE32-E72D297353CC}">
              <c16:uniqueId val="{00000006-947C-492F-8346-60FAE74E1767}"/>
            </c:ext>
          </c:extLst>
        </c:ser>
        <c:ser>
          <c:idx val="7"/>
          <c:order val="7"/>
          <c:tx>
            <c:strRef>
              <c:f>'3. CELSIA COLOMBIA Tolima'!$N$14</c:f>
              <c:strCache>
                <c:ptCount val="1"/>
                <c:pt idx="0">
                  <c:v>Ago-22</c:v>
                </c:pt>
              </c:strCache>
            </c:strRef>
          </c:tx>
          <c:spPr>
            <a:solidFill>
              <a:schemeClr val="accent6">
                <a:shade val="83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Tolima'!$Q$14:$U$14</c:f>
              <c:numCache>
                <c:formatCode>0.00</c:formatCode>
                <c:ptCount val="5"/>
                <c:pt idx="0">
                  <c:v>329.94</c:v>
                </c:pt>
                <c:pt idx="1">
                  <c:v>412.42</c:v>
                </c:pt>
                <c:pt idx="2">
                  <c:v>701.12</c:v>
                </c:pt>
                <c:pt idx="3">
                  <c:v>842.85</c:v>
                </c:pt>
                <c:pt idx="4">
                  <c:v>989.82</c:v>
                </c:pt>
              </c:numCache>
            </c:numRef>
          </c:val>
          <c:extLst>
            <c:ext xmlns:c16="http://schemas.microsoft.com/office/drawing/2014/chart" uri="{C3380CC4-5D6E-409C-BE32-E72D297353CC}">
              <c16:uniqueId val="{00000007-947C-492F-8346-60FAE74E1767}"/>
            </c:ext>
          </c:extLst>
        </c:ser>
        <c:ser>
          <c:idx val="8"/>
          <c:order val="8"/>
          <c:tx>
            <c:strRef>
              <c:f>'3. CELSIA COLOMBIA Tolima'!$N$15</c:f>
              <c:strCache>
                <c:ptCount val="1"/>
                <c:pt idx="0">
                  <c:v>Sep-22</c:v>
                </c:pt>
              </c:strCache>
            </c:strRef>
          </c:tx>
          <c:spPr>
            <a:solidFill>
              <a:schemeClr val="accent6">
                <a:shade val="73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Tolima'!$Q$15:$U$15</c:f>
              <c:numCache>
                <c:formatCode>0.00</c:formatCode>
                <c:ptCount val="5"/>
                <c:pt idx="0">
                  <c:v>333.31</c:v>
                </c:pt>
                <c:pt idx="1">
                  <c:v>416.64</c:v>
                </c:pt>
                <c:pt idx="2">
                  <c:v>708.27</c:v>
                </c:pt>
                <c:pt idx="3">
                  <c:v>833.26</c:v>
                </c:pt>
                <c:pt idx="4">
                  <c:v>999.91</c:v>
                </c:pt>
              </c:numCache>
            </c:numRef>
          </c:val>
          <c:extLst>
            <c:ext xmlns:c16="http://schemas.microsoft.com/office/drawing/2014/chart" uri="{C3380CC4-5D6E-409C-BE32-E72D297353CC}">
              <c16:uniqueId val="{00000008-947C-492F-8346-60FAE74E1767}"/>
            </c:ext>
          </c:extLst>
        </c:ser>
        <c:ser>
          <c:idx val="9"/>
          <c:order val="9"/>
          <c:tx>
            <c:strRef>
              <c:f>'3. CELSIA COLOMBIA Tolima'!$N$16</c:f>
              <c:strCache>
                <c:ptCount val="1"/>
                <c:pt idx="0">
                  <c:v>Oct-22</c:v>
                </c:pt>
              </c:strCache>
            </c:strRef>
          </c:tx>
          <c:spPr>
            <a:solidFill>
              <a:schemeClr val="accent6">
                <a:shade val="62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Tolima'!$Q$16:$U$16</c:f>
              <c:numCache>
                <c:formatCode>0.00</c:formatCode>
                <c:ptCount val="5"/>
                <c:pt idx="0">
                  <c:v>308.08999999999997</c:v>
                </c:pt>
                <c:pt idx="1">
                  <c:v>385.12</c:v>
                </c:pt>
                <c:pt idx="2">
                  <c:v>654.69000000000005</c:v>
                </c:pt>
                <c:pt idx="3">
                  <c:v>770.22</c:v>
                </c:pt>
                <c:pt idx="4">
                  <c:v>924.26400000000001</c:v>
                </c:pt>
              </c:numCache>
            </c:numRef>
          </c:val>
          <c:extLst>
            <c:ext xmlns:c16="http://schemas.microsoft.com/office/drawing/2014/chart" uri="{C3380CC4-5D6E-409C-BE32-E72D297353CC}">
              <c16:uniqueId val="{00000009-947C-492F-8346-60FAE74E1767}"/>
            </c:ext>
          </c:extLst>
        </c:ser>
        <c:ser>
          <c:idx val="10"/>
          <c:order val="10"/>
          <c:tx>
            <c:strRef>
              <c:f>'3. CELSIA COLOMBIA Tolima'!$N$17</c:f>
              <c:strCache>
                <c:ptCount val="1"/>
                <c:pt idx="0">
                  <c:v>Nov-22</c:v>
                </c:pt>
              </c:strCache>
            </c:strRef>
          </c:tx>
          <c:spPr>
            <a:solidFill>
              <a:schemeClr val="accent6">
                <a:shade val="51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Tolima'!$Q$17:$U$17</c:f>
              <c:numCache>
                <c:formatCode>0.00</c:formatCode>
                <c:ptCount val="5"/>
                <c:pt idx="0">
                  <c:v>303.93</c:v>
                </c:pt>
                <c:pt idx="1">
                  <c:v>379.92</c:v>
                </c:pt>
                <c:pt idx="2">
                  <c:v>645.85</c:v>
                </c:pt>
                <c:pt idx="3">
                  <c:v>759.82</c:v>
                </c:pt>
                <c:pt idx="4">
                  <c:v>911.78</c:v>
                </c:pt>
              </c:numCache>
            </c:numRef>
          </c:val>
          <c:extLst>
            <c:ext xmlns:c16="http://schemas.microsoft.com/office/drawing/2014/chart" uri="{C3380CC4-5D6E-409C-BE32-E72D297353CC}">
              <c16:uniqueId val="{0000000A-947C-492F-8346-60FAE74E1767}"/>
            </c:ext>
          </c:extLst>
        </c:ser>
        <c:ser>
          <c:idx val="11"/>
          <c:order val="11"/>
          <c:tx>
            <c:strRef>
              <c:f>'3. CELSIA COLOMBIA Tolima'!$N$18</c:f>
              <c:strCache>
                <c:ptCount val="1"/>
                <c:pt idx="0">
                  <c:v>Dic-22</c:v>
                </c:pt>
              </c:strCache>
            </c:strRef>
          </c:tx>
          <c:spPr>
            <a:solidFill>
              <a:schemeClr val="accent6">
                <a:shade val="40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Tolima'!$Q$18:$U$18</c:f>
              <c:numCache>
                <c:formatCode>0.00</c:formatCode>
                <c:ptCount val="5"/>
                <c:pt idx="0">
                  <c:v>307.18</c:v>
                </c:pt>
                <c:pt idx="1">
                  <c:v>383.97</c:v>
                </c:pt>
                <c:pt idx="2">
                  <c:v>652.75</c:v>
                </c:pt>
                <c:pt idx="3">
                  <c:v>767.94</c:v>
                </c:pt>
                <c:pt idx="4">
                  <c:v>921.52800000000002</c:v>
                </c:pt>
              </c:numCache>
            </c:numRef>
          </c:val>
          <c:extLst>
            <c:ext xmlns:c16="http://schemas.microsoft.com/office/drawing/2014/chart" uri="{C3380CC4-5D6E-409C-BE32-E72D297353CC}">
              <c16:uniqueId val="{0000000B-947C-492F-8346-60FAE74E1767}"/>
            </c:ext>
          </c:extLst>
        </c:ser>
        <c:dLbls>
          <c:showLegendKey val="0"/>
          <c:showVal val="0"/>
          <c:showCatName val="0"/>
          <c:showSerName val="0"/>
          <c:showPercent val="0"/>
          <c:showBubbleSize val="0"/>
        </c:dLbls>
        <c:gapWidth val="150"/>
        <c:axId val="-1152377936"/>
        <c:axId val="-1152379024"/>
      </c:barChart>
      <c:catAx>
        <c:axId val="-115237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9024"/>
        <c:crosses val="autoZero"/>
        <c:auto val="1"/>
        <c:lblAlgn val="ctr"/>
        <c:lblOffset val="100"/>
        <c:noMultiLvlLbl val="0"/>
      </c:catAx>
      <c:valAx>
        <c:axId val="-11523790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793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'3. CELSIA COLOMBIA Tolima'!$J$6</c:f>
              <c:strCache>
                <c:ptCount val="1"/>
                <c:pt idx="0">
                  <c:v>CUV_119</c:v>
                </c:pt>
              </c:strCache>
            </c:strRef>
          </c:tx>
          <c:spPr>
            <a:ln w="28575" cap="rnd">
              <a:solidFill>
                <a:schemeClr val="accent1"/>
              </a:solidFill>
              <a:round/>
            </a:ln>
            <a:effectLst/>
          </c:spPr>
          <c:marker>
            <c:symbol val="none"/>
          </c:marker>
          <c:cat>
            <c:strRef>
              <c:f>'3. CELSIA COLOMBIA Tolima'!$A$7:$A$18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'3. CELSIA COLOMBIA Tolima'!$J$7:$J$18</c:f>
              <c:numCache>
                <c:formatCode>0.00</c:formatCode>
                <c:ptCount val="12"/>
                <c:pt idx="0">
                  <c:v>878.47</c:v>
                </c:pt>
                <c:pt idx="1">
                  <c:v>886.52</c:v>
                </c:pt>
                <c:pt idx="2">
                  <c:v>909.2</c:v>
                </c:pt>
                <c:pt idx="3">
                  <c:v>949.96</c:v>
                </c:pt>
                <c:pt idx="4">
                  <c:v>967.53</c:v>
                </c:pt>
                <c:pt idx="5">
                  <c:v>1005.19</c:v>
                </c:pt>
                <c:pt idx="6">
                  <c:v>1023.74</c:v>
                </c:pt>
                <c:pt idx="7">
                  <c:v>1034.1599999999999</c:v>
                </c:pt>
                <c:pt idx="8">
                  <c:v>990.4</c:v>
                </c:pt>
                <c:pt idx="9">
                  <c:v>927.36</c:v>
                </c:pt>
                <c:pt idx="10">
                  <c:v>808.27</c:v>
                </c:pt>
                <c:pt idx="11">
                  <c:v>785.97</c:v>
                </c:pt>
              </c:numCache>
            </c:numRef>
          </c:val>
          <c:smooth val="0"/>
          <c:extLst>
            <c:ext xmlns:c16="http://schemas.microsoft.com/office/drawing/2014/chart" uri="{C3380CC4-5D6E-409C-BE32-E72D297353CC}">
              <c16:uniqueId val="{00000000-075A-4FB0-9814-48359584EF31}"/>
            </c:ext>
          </c:extLst>
        </c:ser>
        <c:ser>
          <c:idx val="1"/>
          <c:order val="1"/>
          <c:tx>
            <c:strRef>
              <c:f>'3. CELSIA COLOMBIA Tolima'!$K$6</c:f>
              <c:strCache>
                <c:ptCount val="1"/>
                <c:pt idx="0">
                  <c:v>CUV_Op</c:v>
                </c:pt>
              </c:strCache>
            </c:strRef>
          </c:tx>
          <c:spPr>
            <a:ln w="28575" cap="rnd">
              <a:solidFill>
                <a:schemeClr val="accent2"/>
              </a:solidFill>
              <a:prstDash val="lgDash"/>
              <a:round/>
            </a:ln>
            <a:effectLst/>
          </c:spPr>
          <c:marker>
            <c:symbol val="none"/>
          </c:marker>
          <c:cat>
            <c:strRef>
              <c:f>'3. CELSIA COLOMBIA Tolima'!$A$7:$A$18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'3. CELSIA COLOMBIA Tolima'!$K$7:$K$18</c:f>
              <c:numCache>
                <c:formatCode>0.00</c:formatCode>
                <c:ptCount val="12"/>
                <c:pt idx="0">
                  <c:v>711.53</c:v>
                </c:pt>
                <c:pt idx="1">
                  <c:v>715.8</c:v>
                </c:pt>
                <c:pt idx="2">
                  <c:v>734.41</c:v>
                </c:pt>
                <c:pt idx="3">
                  <c:v>767.46</c:v>
                </c:pt>
                <c:pt idx="4">
                  <c:v>776.67</c:v>
                </c:pt>
                <c:pt idx="5">
                  <c:v>781.33</c:v>
                </c:pt>
                <c:pt idx="6">
                  <c:v>796.96</c:v>
                </c:pt>
                <c:pt idx="7">
                  <c:v>824.85</c:v>
                </c:pt>
                <c:pt idx="8">
                  <c:v>833.26</c:v>
                </c:pt>
                <c:pt idx="9">
                  <c:v>770.22</c:v>
                </c:pt>
                <c:pt idx="10">
                  <c:v>759.82</c:v>
                </c:pt>
                <c:pt idx="11">
                  <c:v>767.94</c:v>
                </c:pt>
              </c:numCache>
            </c:numRef>
          </c:val>
          <c:smooth val="0"/>
          <c:extLst>
            <c:ext xmlns:c16="http://schemas.microsoft.com/office/drawing/2014/chart" uri="{C3380CC4-5D6E-409C-BE32-E72D297353CC}">
              <c16:uniqueId val="{00000001-075A-4FB0-9814-48359584EF31}"/>
            </c:ext>
          </c:extLst>
        </c:ser>
        <c:dLbls>
          <c:showLegendKey val="0"/>
          <c:showVal val="0"/>
          <c:showCatName val="0"/>
          <c:showSerName val="0"/>
          <c:showPercent val="0"/>
          <c:showBubbleSize val="0"/>
        </c:dLbls>
        <c:smooth val="0"/>
        <c:axId val="-1152378480"/>
        <c:axId val="-1152375760"/>
      </c:lineChart>
      <c:catAx>
        <c:axId val="-115237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crossAx val="-1152375760"/>
        <c:crosses val="autoZero"/>
        <c:auto val="1"/>
        <c:lblAlgn val="ctr"/>
        <c:lblOffset val="100"/>
        <c:noMultiLvlLbl val="0"/>
      </c:catAx>
      <c:valAx>
        <c:axId val="-1152375760"/>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523784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'4. CENS'!$D$6</c:f>
              <c:strCache>
                <c:ptCount val="1"/>
                <c:pt idx="0">
                  <c:v>GM</c:v>
                </c:pt>
              </c:strCache>
            </c:strRef>
          </c:tx>
          <c:spPr>
            <a:solidFill>
              <a:srgbClr val="ED7D31"/>
            </a:solidFill>
            <a:ln w="25400">
              <a:noFill/>
            </a:ln>
          </c:spPr>
          <c:val>
            <c:numRef>
              <c:f>'4. CENS'!$D$7:$D$18</c:f>
              <c:numCache>
                <c:formatCode>0.00</c:formatCode>
                <c:ptCount val="12"/>
                <c:pt idx="0">
                  <c:v>267.70999999999998</c:v>
                </c:pt>
                <c:pt idx="1">
                  <c:v>257.73</c:v>
                </c:pt>
                <c:pt idx="2">
                  <c:v>288.23</c:v>
                </c:pt>
                <c:pt idx="3">
                  <c:v>261.63</c:v>
                </c:pt>
                <c:pt idx="4">
                  <c:v>248.66</c:v>
                </c:pt>
                <c:pt idx="5">
                  <c:v>235.54</c:v>
                </c:pt>
                <c:pt idx="6">
                  <c:v>241.9</c:v>
                </c:pt>
                <c:pt idx="7">
                  <c:v>251.13</c:v>
                </c:pt>
                <c:pt idx="8">
                  <c:v>256.69</c:v>
                </c:pt>
                <c:pt idx="9">
                  <c:v>280.52999999999997</c:v>
                </c:pt>
                <c:pt idx="10">
                  <c:v>271.98</c:v>
                </c:pt>
              </c:numCache>
            </c:numRef>
          </c:val>
          <c:extLst>
            <c:ext xmlns:c16="http://schemas.microsoft.com/office/drawing/2014/chart" uri="{C3380CC4-5D6E-409C-BE32-E72D297353CC}">
              <c16:uniqueId val="{00000000-21E3-4BA0-8552-06022E4DFEED}"/>
            </c:ext>
          </c:extLst>
        </c:ser>
        <c:ser>
          <c:idx val="2"/>
          <c:order val="2"/>
          <c:tx>
            <c:strRef>
              <c:f>'4. CENS'!$G$6</c:f>
              <c:strCache>
                <c:ptCount val="1"/>
                <c:pt idx="0">
                  <c:v>D</c:v>
                </c:pt>
              </c:strCache>
            </c:strRef>
          </c:tx>
          <c:spPr>
            <a:solidFill>
              <a:srgbClr val="A5A5A5"/>
            </a:solidFill>
            <a:ln w="25400">
              <a:noFill/>
            </a:ln>
          </c:spPr>
          <c:val>
            <c:numRef>
              <c:f>'4. CENS'!$G$7:$G$18</c:f>
              <c:numCache>
                <c:formatCode>0.00</c:formatCode>
                <c:ptCount val="12"/>
                <c:pt idx="0">
                  <c:v>238.6</c:v>
                </c:pt>
                <c:pt idx="1">
                  <c:v>256.35000000000002</c:v>
                </c:pt>
                <c:pt idx="2">
                  <c:v>267.77</c:v>
                </c:pt>
                <c:pt idx="3">
                  <c:v>267.27</c:v>
                </c:pt>
                <c:pt idx="4">
                  <c:v>301.04000000000002</c:v>
                </c:pt>
                <c:pt idx="5">
                  <c:v>320.41000000000003</c:v>
                </c:pt>
                <c:pt idx="6">
                  <c:v>328.93</c:v>
                </c:pt>
                <c:pt idx="7">
                  <c:v>335.4</c:v>
                </c:pt>
                <c:pt idx="8">
                  <c:v>314.86</c:v>
                </c:pt>
                <c:pt idx="9">
                  <c:v>303</c:v>
                </c:pt>
                <c:pt idx="10">
                  <c:v>305.31</c:v>
                </c:pt>
              </c:numCache>
            </c:numRef>
          </c:val>
          <c:extLst>
            <c:ext xmlns:c16="http://schemas.microsoft.com/office/drawing/2014/chart" uri="{C3380CC4-5D6E-409C-BE32-E72D297353CC}">
              <c16:uniqueId val="{00000001-21E3-4BA0-8552-06022E4DFEED}"/>
            </c:ext>
          </c:extLst>
        </c:ser>
        <c:ser>
          <c:idx val="3"/>
          <c:order val="3"/>
          <c:tx>
            <c:strRef>
              <c:f>'4. CENS'!$H$6</c:f>
              <c:strCache>
                <c:ptCount val="1"/>
                <c:pt idx="0">
                  <c:v>CV</c:v>
                </c:pt>
              </c:strCache>
            </c:strRef>
          </c:tx>
          <c:spPr>
            <a:solidFill>
              <a:srgbClr val="FFC000"/>
            </a:solidFill>
            <a:ln w="25400">
              <a:noFill/>
            </a:ln>
          </c:spPr>
          <c:val>
            <c:numRef>
              <c:f>'4. CENS'!$H$7:$H$18</c:f>
              <c:numCache>
                <c:formatCode>0.00</c:formatCode>
                <c:ptCount val="12"/>
                <c:pt idx="0">
                  <c:v>65.81</c:v>
                </c:pt>
                <c:pt idx="1">
                  <c:v>67.41</c:v>
                </c:pt>
                <c:pt idx="2">
                  <c:v>70.959999999999994</c:v>
                </c:pt>
                <c:pt idx="3">
                  <c:v>74.569999999999993</c:v>
                </c:pt>
                <c:pt idx="4">
                  <c:v>74.7</c:v>
                </c:pt>
                <c:pt idx="5">
                  <c:v>71.33</c:v>
                </c:pt>
                <c:pt idx="6">
                  <c:v>72.400000000000006</c:v>
                </c:pt>
                <c:pt idx="7">
                  <c:v>72.900000000000006</c:v>
                </c:pt>
                <c:pt idx="8">
                  <c:v>75.72</c:v>
                </c:pt>
                <c:pt idx="9">
                  <c:v>69.87</c:v>
                </c:pt>
                <c:pt idx="10">
                  <c:v>71.19</c:v>
                </c:pt>
              </c:numCache>
            </c:numRef>
          </c:val>
          <c:extLst>
            <c:ext xmlns:c16="http://schemas.microsoft.com/office/drawing/2014/chart" uri="{C3380CC4-5D6E-409C-BE32-E72D297353CC}">
              <c16:uniqueId val="{00000002-21E3-4BA0-8552-06022E4DFEED}"/>
            </c:ext>
          </c:extLst>
        </c:ser>
        <c:ser>
          <c:idx val="4"/>
          <c:order val="4"/>
          <c:tx>
            <c:strRef>
              <c:f>'4. CENS'!$F$6</c:f>
              <c:strCache>
                <c:ptCount val="1"/>
                <c:pt idx="0">
                  <c:v>PR</c:v>
                </c:pt>
              </c:strCache>
            </c:strRef>
          </c:tx>
          <c:spPr>
            <a:solidFill>
              <a:srgbClr val="5B9BD5"/>
            </a:solidFill>
            <a:ln w="25400">
              <a:noFill/>
            </a:ln>
          </c:spPr>
          <c:val>
            <c:numRef>
              <c:f>'4. CENS'!$F$7:$F$18</c:f>
              <c:numCache>
                <c:formatCode>0.00</c:formatCode>
                <c:ptCount val="12"/>
                <c:pt idx="0">
                  <c:v>67.87</c:v>
                </c:pt>
                <c:pt idx="1">
                  <c:v>66.489999999999995</c:v>
                </c:pt>
                <c:pt idx="2">
                  <c:v>72.7</c:v>
                </c:pt>
                <c:pt idx="3">
                  <c:v>64.95</c:v>
                </c:pt>
                <c:pt idx="4">
                  <c:v>63.33</c:v>
                </c:pt>
                <c:pt idx="5">
                  <c:v>61.97</c:v>
                </c:pt>
                <c:pt idx="6">
                  <c:v>62.41</c:v>
                </c:pt>
                <c:pt idx="7">
                  <c:v>66.75</c:v>
                </c:pt>
                <c:pt idx="8">
                  <c:v>68.349999999999994</c:v>
                </c:pt>
                <c:pt idx="9">
                  <c:v>72.41</c:v>
                </c:pt>
                <c:pt idx="10">
                  <c:v>70.5</c:v>
                </c:pt>
              </c:numCache>
            </c:numRef>
          </c:val>
          <c:extLst>
            <c:ext xmlns:c16="http://schemas.microsoft.com/office/drawing/2014/chart" uri="{C3380CC4-5D6E-409C-BE32-E72D297353CC}">
              <c16:uniqueId val="{00000003-21E3-4BA0-8552-06022E4DFEED}"/>
            </c:ext>
          </c:extLst>
        </c:ser>
        <c:ser>
          <c:idx val="5"/>
          <c:order val="5"/>
          <c:tx>
            <c:strRef>
              <c:f>'4. CENS'!$E$6</c:f>
              <c:strCache>
                <c:ptCount val="1"/>
                <c:pt idx="0">
                  <c:v>TM</c:v>
                </c:pt>
              </c:strCache>
            </c:strRef>
          </c:tx>
          <c:spPr>
            <a:solidFill>
              <a:srgbClr val="70AD47"/>
            </a:solidFill>
            <a:ln w="25400">
              <a:noFill/>
            </a:ln>
          </c:spPr>
          <c:val>
            <c:numRef>
              <c:f>'4. CENS'!$E$7:$E$18</c:f>
              <c:numCache>
                <c:formatCode>0.00</c:formatCode>
                <c:ptCount val="12"/>
                <c:pt idx="0">
                  <c:v>43.68</c:v>
                </c:pt>
                <c:pt idx="1">
                  <c:v>45.13</c:v>
                </c:pt>
                <c:pt idx="2">
                  <c:v>43.11</c:v>
                </c:pt>
                <c:pt idx="3">
                  <c:v>40.33</c:v>
                </c:pt>
                <c:pt idx="4">
                  <c:v>40.98</c:v>
                </c:pt>
                <c:pt idx="5">
                  <c:v>49.52</c:v>
                </c:pt>
                <c:pt idx="6">
                  <c:v>41.9</c:v>
                </c:pt>
                <c:pt idx="7">
                  <c:v>52.12</c:v>
                </c:pt>
                <c:pt idx="8">
                  <c:v>50.85</c:v>
                </c:pt>
                <c:pt idx="9">
                  <c:v>46.17</c:v>
                </c:pt>
                <c:pt idx="10">
                  <c:v>47.1</c:v>
                </c:pt>
              </c:numCache>
            </c:numRef>
          </c:val>
          <c:extLst>
            <c:ext xmlns:c16="http://schemas.microsoft.com/office/drawing/2014/chart" uri="{C3380CC4-5D6E-409C-BE32-E72D297353CC}">
              <c16:uniqueId val="{00000004-21E3-4BA0-8552-06022E4DFEED}"/>
            </c:ext>
          </c:extLst>
        </c:ser>
        <c:ser>
          <c:idx val="6"/>
          <c:order val="6"/>
          <c:tx>
            <c:strRef>
              <c:f>'4. CENS'!$I$6</c:f>
              <c:strCache>
                <c:ptCount val="1"/>
                <c:pt idx="0">
                  <c:v>RM</c:v>
                </c:pt>
              </c:strCache>
            </c:strRef>
          </c:tx>
          <c:spPr>
            <a:solidFill>
              <a:schemeClr val="accent1">
                <a:lumMod val="40000"/>
                <a:lumOff val="60000"/>
              </a:schemeClr>
            </a:solidFill>
            <a:ln>
              <a:noFill/>
            </a:ln>
            <a:effectLst/>
          </c:spPr>
          <c:val>
            <c:numRef>
              <c:f>'4. CENS'!$I$7:$I$18</c:f>
              <c:numCache>
                <c:formatCode>0.00</c:formatCode>
                <c:ptCount val="12"/>
                <c:pt idx="0">
                  <c:v>20.100000000000001</c:v>
                </c:pt>
                <c:pt idx="1">
                  <c:v>24.04</c:v>
                </c:pt>
                <c:pt idx="2">
                  <c:v>19.12</c:v>
                </c:pt>
                <c:pt idx="3">
                  <c:v>36.6</c:v>
                </c:pt>
                <c:pt idx="4">
                  <c:v>40.47</c:v>
                </c:pt>
                <c:pt idx="5">
                  <c:v>58.03</c:v>
                </c:pt>
                <c:pt idx="6">
                  <c:v>52</c:v>
                </c:pt>
                <c:pt idx="7">
                  <c:v>71.98</c:v>
                </c:pt>
                <c:pt idx="8">
                  <c:v>43.35</c:v>
                </c:pt>
                <c:pt idx="9">
                  <c:v>28.57</c:v>
                </c:pt>
                <c:pt idx="10">
                  <c:v>26.57</c:v>
                </c:pt>
              </c:numCache>
            </c:numRef>
          </c:val>
          <c:extLst>
            <c:ext xmlns:c16="http://schemas.microsoft.com/office/drawing/2014/chart" uri="{C3380CC4-5D6E-409C-BE32-E72D297353CC}">
              <c16:uniqueId val="{00000005-21E3-4BA0-8552-06022E4DFEED}"/>
            </c:ext>
          </c:extLst>
        </c:ser>
        <c:dLbls>
          <c:showLegendKey val="0"/>
          <c:showVal val="0"/>
          <c:showCatName val="0"/>
          <c:showSerName val="0"/>
          <c:showPercent val="0"/>
          <c:showBubbleSize val="0"/>
        </c:dLbls>
        <c:axId val="-1152374672"/>
        <c:axId val="-1152374128"/>
      </c:areaChart>
      <c:lineChart>
        <c:grouping val="standard"/>
        <c:varyColors val="0"/>
        <c:ser>
          <c:idx val="0"/>
          <c:order val="0"/>
          <c:tx>
            <c:strRef>
              <c:f>'4. CENS'!$J$6</c:f>
              <c:strCache>
                <c:ptCount val="1"/>
                <c:pt idx="0">
                  <c:v>CUV_119</c:v>
                </c:pt>
              </c:strCache>
            </c:strRef>
          </c:tx>
          <c:spPr>
            <a:ln w="38100" cap="rnd">
              <a:solidFill>
                <a:sysClr val="windowText" lastClr="000000"/>
              </a:solidFill>
              <a:round/>
            </a:ln>
            <a:effectLst/>
          </c:spPr>
          <c:marker>
            <c:symbol val="none"/>
          </c:marker>
          <c:cat>
            <c:strRef>
              <c:f>'4. CENS'!$A$7:$A$18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'4. CENS'!$J$7:$J$18</c:f>
              <c:numCache>
                <c:formatCode>0.00</c:formatCode>
                <c:ptCount val="12"/>
                <c:pt idx="0">
                  <c:v>703.77</c:v>
                </c:pt>
                <c:pt idx="1">
                  <c:v>717.14</c:v>
                </c:pt>
                <c:pt idx="2">
                  <c:v>761.89</c:v>
                </c:pt>
                <c:pt idx="3">
                  <c:v>745.34</c:v>
                </c:pt>
                <c:pt idx="4">
                  <c:v>769.17</c:v>
                </c:pt>
                <c:pt idx="5">
                  <c:v>796.79</c:v>
                </c:pt>
                <c:pt idx="6">
                  <c:v>799.55</c:v>
                </c:pt>
                <c:pt idx="7">
                  <c:v>850.29</c:v>
                </c:pt>
                <c:pt idx="8">
                  <c:v>809.82</c:v>
                </c:pt>
                <c:pt idx="9">
                  <c:v>800.55</c:v>
                </c:pt>
                <c:pt idx="10">
                  <c:v>792.64</c:v>
                </c:pt>
              </c:numCache>
            </c:numRef>
          </c:val>
          <c:smooth val="0"/>
          <c:extLst>
            <c:ext xmlns:c16="http://schemas.microsoft.com/office/drawing/2014/chart" uri="{C3380CC4-5D6E-409C-BE32-E72D297353CC}">
              <c16:uniqueId val="{00000006-21E3-4BA0-8552-06022E4DFEED}"/>
            </c:ext>
          </c:extLst>
        </c:ser>
        <c:dLbls>
          <c:showLegendKey val="0"/>
          <c:showVal val="0"/>
          <c:showCatName val="0"/>
          <c:showSerName val="0"/>
          <c:showPercent val="0"/>
          <c:showBubbleSize val="0"/>
        </c:dLbls>
        <c:marker val="1"/>
        <c:smooth val="0"/>
        <c:axId val="-1152374672"/>
        <c:axId val="-1152374128"/>
      </c:lineChart>
      <c:catAx>
        <c:axId val="-1152374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52374128"/>
        <c:crosses val="autoZero"/>
        <c:auto val="1"/>
        <c:lblAlgn val="ctr"/>
        <c:lblOffset val="100"/>
        <c:noMultiLvlLbl val="0"/>
      </c:catAx>
      <c:valAx>
        <c:axId val="-1152374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5237467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'4. CENS'!$N$7</c:f>
              <c:strCache>
                <c:ptCount val="1"/>
                <c:pt idx="0">
                  <c:v>Ene-22</c:v>
                </c:pt>
              </c:strCache>
            </c:strRef>
          </c:tx>
          <c:spPr>
            <a:solidFill>
              <a:schemeClr val="accent6">
                <a:tint val="41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CENS'!$Q$7:$U$7</c:f>
              <c:numCache>
                <c:formatCode>0.00</c:formatCode>
                <c:ptCount val="5"/>
                <c:pt idx="0">
                  <c:v>256.85000000000002</c:v>
                </c:pt>
                <c:pt idx="1">
                  <c:v>321.07</c:v>
                </c:pt>
                <c:pt idx="2">
                  <c:v>545.80999999999995</c:v>
                </c:pt>
                <c:pt idx="3">
                  <c:v>642.13</c:v>
                </c:pt>
                <c:pt idx="4">
                  <c:v>770.56</c:v>
                </c:pt>
              </c:numCache>
            </c:numRef>
          </c:val>
          <c:extLst>
            <c:ext xmlns:c16="http://schemas.microsoft.com/office/drawing/2014/chart" uri="{C3380CC4-5D6E-409C-BE32-E72D297353CC}">
              <c16:uniqueId val="{00000000-61F5-4476-AC3E-EDACB7292570}"/>
            </c:ext>
          </c:extLst>
        </c:ser>
        <c:ser>
          <c:idx val="1"/>
          <c:order val="1"/>
          <c:tx>
            <c:strRef>
              <c:f>'4. CENS'!$N$8</c:f>
              <c:strCache>
                <c:ptCount val="1"/>
                <c:pt idx="0">
                  <c:v>Feb-22</c:v>
                </c:pt>
              </c:strCache>
            </c:strRef>
          </c:tx>
          <c:spPr>
            <a:solidFill>
              <a:schemeClr val="accent6">
                <a:tint val="52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CENS'!$Q$8:$U$8</c:f>
              <c:numCache>
                <c:formatCode>0.00</c:formatCode>
                <c:ptCount val="5"/>
                <c:pt idx="0">
                  <c:v>258.39</c:v>
                </c:pt>
                <c:pt idx="1">
                  <c:v>322.99</c:v>
                </c:pt>
                <c:pt idx="2">
                  <c:v>549.09</c:v>
                </c:pt>
                <c:pt idx="3">
                  <c:v>645.99</c:v>
                </c:pt>
                <c:pt idx="4">
                  <c:v>775.18</c:v>
                </c:pt>
              </c:numCache>
            </c:numRef>
          </c:val>
          <c:extLst>
            <c:ext xmlns:c16="http://schemas.microsoft.com/office/drawing/2014/chart" uri="{C3380CC4-5D6E-409C-BE32-E72D297353CC}">
              <c16:uniqueId val="{00000001-61F5-4476-AC3E-EDACB7292570}"/>
            </c:ext>
          </c:extLst>
        </c:ser>
        <c:ser>
          <c:idx val="2"/>
          <c:order val="2"/>
          <c:tx>
            <c:strRef>
              <c:f>'4. CENS'!$N$9</c:f>
              <c:strCache>
                <c:ptCount val="1"/>
                <c:pt idx="0">
                  <c:v>Mar-22</c:v>
                </c:pt>
              </c:strCache>
            </c:strRef>
          </c:tx>
          <c:spPr>
            <a:solidFill>
              <a:schemeClr val="accent6">
                <a:tint val="63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CENS'!$Q$9:$U$9</c:f>
              <c:numCache>
                <c:formatCode>0.00</c:formatCode>
                <c:ptCount val="5"/>
                <c:pt idx="0">
                  <c:v>259.94</c:v>
                </c:pt>
                <c:pt idx="1">
                  <c:v>324.93</c:v>
                </c:pt>
                <c:pt idx="2">
                  <c:v>552.38</c:v>
                </c:pt>
                <c:pt idx="3">
                  <c:v>649.86</c:v>
                </c:pt>
                <c:pt idx="4">
                  <c:v>779.83</c:v>
                </c:pt>
              </c:numCache>
            </c:numRef>
          </c:val>
          <c:extLst>
            <c:ext xmlns:c16="http://schemas.microsoft.com/office/drawing/2014/chart" uri="{C3380CC4-5D6E-409C-BE32-E72D297353CC}">
              <c16:uniqueId val="{00000002-61F5-4476-AC3E-EDACB7292570}"/>
            </c:ext>
          </c:extLst>
        </c:ser>
        <c:ser>
          <c:idx val="3"/>
          <c:order val="3"/>
          <c:tx>
            <c:strRef>
              <c:f>'4. CENS'!$N$10</c:f>
              <c:strCache>
                <c:ptCount val="1"/>
                <c:pt idx="0">
                  <c:v>Abr-22</c:v>
                </c:pt>
              </c:strCache>
            </c:strRef>
          </c:tx>
          <c:spPr>
            <a:solidFill>
              <a:schemeClr val="accent6">
                <a:tint val="74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CENS'!$Q$10:$U$10</c:f>
              <c:numCache>
                <c:formatCode>0.00</c:formatCode>
                <c:ptCount val="5"/>
                <c:pt idx="0">
                  <c:v>263.06</c:v>
                </c:pt>
                <c:pt idx="1">
                  <c:v>328.83</c:v>
                </c:pt>
                <c:pt idx="2">
                  <c:v>559.01</c:v>
                </c:pt>
                <c:pt idx="3">
                  <c:v>657.66</c:v>
                </c:pt>
                <c:pt idx="4">
                  <c:v>789.19</c:v>
                </c:pt>
              </c:numCache>
            </c:numRef>
          </c:val>
          <c:extLst>
            <c:ext xmlns:c16="http://schemas.microsoft.com/office/drawing/2014/chart" uri="{C3380CC4-5D6E-409C-BE32-E72D297353CC}">
              <c16:uniqueId val="{00000003-61F5-4476-AC3E-EDACB7292570}"/>
            </c:ext>
          </c:extLst>
        </c:ser>
        <c:ser>
          <c:idx val="4"/>
          <c:order val="4"/>
          <c:tx>
            <c:strRef>
              <c:f>'4. CENS'!$N$11</c:f>
              <c:strCache>
                <c:ptCount val="1"/>
                <c:pt idx="0">
                  <c:v>May-22</c:v>
                </c:pt>
              </c:strCache>
            </c:strRef>
          </c:tx>
          <c:spPr>
            <a:solidFill>
              <a:schemeClr val="accent6">
                <a:tint val="84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CENS'!$Q$11:$U$11</c:f>
              <c:numCache>
                <c:formatCode>0.00</c:formatCode>
                <c:ptCount val="5"/>
                <c:pt idx="0">
                  <c:v>276.22000000000003</c:v>
                </c:pt>
                <c:pt idx="1">
                  <c:v>345.27</c:v>
                </c:pt>
                <c:pt idx="2">
                  <c:v>586.96</c:v>
                </c:pt>
                <c:pt idx="3">
                  <c:v>690.54</c:v>
                </c:pt>
                <c:pt idx="4">
                  <c:v>828.65</c:v>
                </c:pt>
              </c:numCache>
            </c:numRef>
          </c:val>
          <c:extLst>
            <c:ext xmlns:c16="http://schemas.microsoft.com/office/drawing/2014/chart" uri="{C3380CC4-5D6E-409C-BE32-E72D297353CC}">
              <c16:uniqueId val="{00000004-61F5-4476-AC3E-EDACB7292570}"/>
            </c:ext>
          </c:extLst>
        </c:ser>
        <c:ser>
          <c:idx val="5"/>
          <c:order val="5"/>
          <c:tx>
            <c:strRef>
              <c:f>'4. CENS'!$N$12</c:f>
              <c:strCache>
                <c:ptCount val="1"/>
                <c:pt idx="0">
                  <c:v>Jun-22</c:v>
                </c:pt>
              </c:strCache>
            </c:strRef>
          </c:tx>
          <c:spPr>
            <a:solidFill>
              <a:schemeClr val="accent6">
                <a:tint val="95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CENS'!$Q$12:$U$12</c:f>
              <c:numCache>
                <c:formatCode>0.00</c:formatCode>
                <c:ptCount val="5"/>
                <c:pt idx="0">
                  <c:v>286.16000000000003</c:v>
                </c:pt>
                <c:pt idx="1">
                  <c:v>357.7</c:v>
                </c:pt>
                <c:pt idx="2">
                  <c:v>608.09</c:v>
                </c:pt>
                <c:pt idx="3">
                  <c:v>715.4</c:v>
                </c:pt>
                <c:pt idx="4">
                  <c:v>858.48</c:v>
                </c:pt>
              </c:numCache>
            </c:numRef>
          </c:val>
          <c:extLst>
            <c:ext xmlns:c16="http://schemas.microsoft.com/office/drawing/2014/chart" uri="{C3380CC4-5D6E-409C-BE32-E72D297353CC}">
              <c16:uniqueId val="{00000005-61F5-4476-AC3E-EDACB7292570}"/>
            </c:ext>
          </c:extLst>
        </c:ser>
        <c:ser>
          <c:idx val="6"/>
          <c:order val="6"/>
          <c:tx>
            <c:strRef>
              <c:f>'4. CENS'!$N$13</c:f>
              <c:strCache>
                <c:ptCount val="1"/>
                <c:pt idx="0">
                  <c:v>Jul-22</c:v>
                </c:pt>
              </c:strCache>
            </c:strRef>
          </c:tx>
          <c:spPr>
            <a:solidFill>
              <a:schemeClr val="accent6">
                <a:shade val="94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CENS'!$Q$13:$U$13</c:f>
              <c:numCache>
                <c:formatCode>0.00</c:formatCode>
                <c:ptCount val="5"/>
                <c:pt idx="0">
                  <c:v>294.75</c:v>
                </c:pt>
                <c:pt idx="1">
                  <c:v>368.43</c:v>
                </c:pt>
                <c:pt idx="2">
                  <c:v>626.34</c:v>
                </c:pt>
                <c:pt idx="3">
                  <c:v>736.87</c:v>
                </c:pt>
                <c:pt idx="4">
                  <c:v>884.24</c:v>
                </c:pt>
              </c:numCache>
            </c:numRef>
          </c:val>
          <c:extLst>
            <c:ext xmlns:c16="http://schemas.microsoft.com/office/drawing/2014/chart" uri="{C3380CC4-5D6E-409C-BE32-E72D297353CC}">
              <c16:uniqueId val="{00000006-61F5-4476-AC3E-EDACB7292570}"/>
            </c:ext>
          </c:extLst>
        </c:ser>
        <c:ser>
          <c:idx val="7"/>
          <c:order val="7"/>
          <c:tx>
            <c:strRef>
              <c:f>'4. CENS'!$N$14</c:f>
              <c:strCache>
                <c:ptCount val="1"/>
                <c:pt idx="0">
                  <c:v>Ago-22</c:v>
                </c:pt>
              </c:strCache>
            </c:strRef>
          </c:tx>
          <c:spPr>
            <a:solidFill>
              <a:schemeClr val="accent6">
                <a:shade val="83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CENS'!$Q$14:$U$14</c:f>
              <c:numCache>
                <c:formatCode>0.00</c:formatCode>
                <c:ptCount val="5"/>
                <c:pt idx="0">
                  <c:v>312.43</c:v>
                </c:pt>
                <c:pt idx="1">
                  <c:v>390.54</c:v>
                </c:pt>
                <c:pt idx="2">
                  <c:v>663.92</c:v>
                </c:pt>
                <c:pt idx="3">
                  <c:v>781.08</c:v>
                </c:pt>
                <c:pt idx="4">
                  <c:v>937.29</c:v>
                </c:pt>
              </c:numCache>
            </c:numRef>
          </c:val>
          <c:extLst>
            <c:ext xmlns:c16="http://schemas.microsoft.com/office/drawing/2014/chart" uri="{C3380CC4-5D6E-409C-BE32-E72D297353CC}">
              <c16:uniqueId val="{00000007-61F5-4476-AC3E-EDACB7292570}"/>
            </c:ext>
          </c:extLst>
        </c:ser>
        <c:ser>
          <c:idx val="8"/>
          <c:order val="8"/>
          <c:tx>
            <c:strRef>
              <c:f>'4. CENS'!$N$15</c:f>
              <c:strCache>
                <c:ptCount val="1"/>
                <c:pt idx="0">
                  <c:v>Sep-22</c:v>
                </c:pt>
              </c:strCache>
            </c:strRef>
          </c:tx>
          <c:spPr>
            <a:solidFill>
              <a:schemeClr val="accent6">
                <a:shade val="73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CENS'!$Q$15:$U$15</c:f>
              <c:numCache>
                <c:formatCode>0.00</c:formatCode>
                <c:ptCount val="5"/>
                <c:pt idx="0">
                  <c:v>315.62</c:v>
                </c:pt>
                <c:pt idx="1">
                  <c:v>394.52</c:v>
                </c:pt>
                <c:pt idx="2">
                  <c:v>667.9</c:v>
                </c:pt>
                <c:pt idx="3">
                  <c:v>785.76</c:v>
                </c:pt>
                <c:pt idx="4">
                  <c:v>942.92</c:v>
                </c:pt>
              </c:numCache>
            </c:numRef>
          </c:val>
          <c:extLst>
            <c:ext xmlns:c16="http://schemas.microsoft.com/office/drawing/2014/chart" uri="{C3380CC4-5D6E-409C-BE32-E72D297353CC}">
              <c16:uniqueId val="{00000008-61F5-4476-AC3E-EDACB7292570}"/>
            </c:ext>
          </c:extLst>
        </c:ser>
        <c:ser>
          <c:idx val="9"/>
          <c:order val="9"/>
          <c:tx>
            <c:strRef>
              <c:f>'4. CENS'!$N$16</c:f>
              <c:strCache>
                <c:ptCount val="1"/>
                <c:pt idx="0">
                  <c:v>Oct-22</c:v>
                </c:pt>
              </c:strCache>
            </c:strRef>
          </c:tx>
          <c:spPr>
            <a:solidFill>
              <a:schemeClr val="accent6">
                <a:shade val="62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CENS'!$Q$16:$U$16</c:f>
              <c:numCache>
                <c:formatCode>0.00</c:formatCode>
                <c:ptCount val="5"/>
                <c:pt idx="0">
                  <c:v>312.02</c:v>
                </c:pt>
                <c:pt idx="1">
                  <c:v>390.02</c:v>
                </c:pt>
                <c:pt idx="2">
                  <c:v>660.29</c:v>
                </c:pt>
                <c:pt idx="3">
                  <c:v>776.81</c:v>
                </c:pt>
                <c:pt idx="4">
                  <c:v>932.17</c:v>
                </c:pt>
              </c:numCache>
            </c:numRef>
          </c:val>
          <c:extLst>
            <c:ext xmlns:c16="http://schemas.microsoft.com/office/drawing/2014/chart" uri="{C3380CC4-5D6E-409C-BE32-E72D297353CC}">
              <c16:uniqueId val="{00000009-61F5-4476-AC3E-EDACB7292570}"/>
            </c:ext>
          </c:extLst>
        </c:ser>
        <c:ser>
          <c:idx val="10"/>
          <c:order val="10"/>
          <c:tx>
            <c:strRef>
              <c:f>'4. CENS'!$N$17</c:f>
              <c:strCache>
                <c:ptCount val="1"/>
                <c:pt idx="0">
                  <c:v>Nov-22</c:v>
                </c:pt>
              </c:strCache>
            </c:strRef>
          </c:tx>
          <c:spPr>
            <a:solidFill>
              <a:schemeClr val="accent6">
                <a:shade val="51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CENS'!$Q$17:$U$17</c:f>
              <c:numCache>
                <c:formatCode>0.00</c:formatCode>
                <c:ptCount val="5"/>
                <c:pt idx="0">
                  <c:v>308.83999999999997</c:v>
                </c:pt>
                <c:pt idx="1">
                  <c:v>386.05</c:v>
                </c:pt>
                <c:pt idx="2">
                  <c:v>653.55999999999995</c:v>
                </c:pt>
                <c:pt idx="3">
                  <c:v>768.9</c:v>
                </c:pt>
                <c:pt idx="4">
                  <c:v>922.68</c:v>
                </c:pt>
              </c:numCache>
            </c:numRef>
          </c:val>
          <c:extLst>
            <c:ext xmlns:c16="http://schemas.microsoft.com/office/drawing/2014/chart" uri="{C3380CC4-5D6E-409C-BE32-E72D297353CC}">
              <c16:uniqueId val="{0000000A-61F5-4476-AC3E-EDACB7292570}"/>
            </c:ext>
          </c:extLst>
        </c:ser>
        <c:ser>
          <c:idx val="11"/>
          <c:order val="11"/>
          <c:tx>
            <c:strRef>
              <c:f>'4. CENS'!$N$18</c:f>
              <c:strCache>
                <c:ptCount val="1"/>
                <c:pt idx="0">
                  <c:v>Dic-22</c:v>
                </c:pt>
              </c:strCache>
            </c:strRef>
          </c:tx>
          <c:spPr>
            <a:solidFill>
              <a:schemeClr val="accent6">
                <a:shade val="40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CENS'!$Q$18:$U$18</c:f>
              <c:numCache>
                <c:formatCode>0.00</c:formatCode>
                <c:ptCount val="5"/>
              </c:numCache>
            </c:numRef>
          </c:val>
          <c:extLst>
            <c:ext xmlns:c16="http://schemas.microsoft.com/office/drawing/2014/chart" uri="{C3380CC4-5D6E-409C-BE32-E72D297353CC}">
              <c16:uniqueId val="{0000000B-61F5-4476-AC3E-EDACB7292570}"/>
            </c:ext>
          </c:extLst>
        </c:ser>
        <c:dLbls>
          <c:showLegendKey val="0"/>
          <c:showVal val="0"/>
          <c:showCatName val="0"/>
          <c:showSerName val="0"/>
          <c:showPercent val="0"/>
          <c:showBubbleSize val="0"/>
        </c:dLbls>
        <c:gapWidth val="150"/>
        <c:axId val="-1152371952"/>
        <c:axId val="-1204533440"/>
      </c:barChart>
      <c:catAx>
        <c:axId val="-115237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204533440"/>
        <c:crosses val="autoZero"/>
        <c:auto val="1"/>
        <c:lblAlgn val="ctr"/>
        <c:lblOffset val="100"/>
        <c:noMultiLvlLbl val="0"/>
      </c:catAx>
      <c:valAx>
        <c:axId val="-12045334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195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'4. CENS'!$J$6</c:f>
              <c:strCache>
                <c:ptCount val="1"/>
                <c:pt idx="0">
                  <c:v>CUV_119</c:v>
                </c:pt>
              </c:strCache>
            </c:strRef>
          </c:tx>
          <c:spPr>
            <a:ln w="28575" cap="rnd">
              <a:solidFill>
                <a:schemeClr val="accent1"/>
              </a:solidFill>
              <a:round/>
            </a:ln>
            <a:effectLst/>
          </c:spPr>
          <c:marker>
            <c:symbol val="none"/>
          </c:marker>
          <c:cat>
            <c:strRef>
              <c:f>'4. CENS'!$A$7:$A$18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'4. CENS'!$J$7:$J$18</c:f>
              <c:numCache>
                <c:formatCode>0.00</c:formatCode>
                <c:ptCount val="12"/>
                <c:pt idx="0">
                  <c:v>703.77</c:v>
                </c:pt>
                <c:pt idx="1">
                  <c:v>717.14</c:v>
                </c:pt>
                <c:pt idx="2">
                  <c:v>761.89</c:v>
                </c:pt>
                <c:pt idx="3">
                  <c:v>745.34</c:v>
                </c:pt>
                <c:pt idx="4">
                  <c:v>769.17</c:v>
                </c:pt>
                <c:pt idx="5">
                  <c:v>796.79</c:v>
                </c:pt>
                <c:pt idx="6">
                  <c:v>799.55</c:v>
                </c:pt>
                <c:pt idx="7">
                  <c:v>850.29</c:v>
                </c:pt>
                <c:pt idx="8">
                  <c:v>809.82</c:v>
                </c:pt>
                <c:pt idx="9">
                  <c:v>800.55</c:v>
                </c:pt>
                <c:pt idx="10">
                  <c:v>792.64</c:v>
                </c:pt>
              </c:numCache>
            </c:numRef>
          </c:val>
          <c:smooth val="0"/>
          <c:extLst>
            <c:ext xmlns:c16="http://schemas.microsoft.com/office/drawing/2014/chart" uri="{C3380CC4-5D6E-409C-BE32-E72D297353CC}">
              <c16:uniqueId val="{00000000-4A75-4156-904F-1655ADBC3049}"/>
            </c:ext>
          </c:extLst>
        </c:ser>
        <c:ser>
          <c:idx val="1"/>
          <c:order val="1"/>
          <c:tx>
            <c:strRef>
              <c:f>'4. CENS'!$K$6</c:f>
              <c:strCache>
                <c:ptCount val="1"/>
                <c:pt idx="0">
                  <c:v>CUV_Op</c:v>
                </c:pt>
              </c:strCache>
            </c:strRef>
          </c:tx>
          <c:spPr>
            <a:ln w="28575" cap="rnd">
              <a:solidFill>
                <a:schemeClr val="accent2"/>
              </a:solidFill>
              <a:prstDash val="lgDash"/>
              <a:round/>
            </a:ln>
            <a:effectLst/>
          </c:spPr>
          <c:marker>
            <c:symbol val="none"/>
          </c:marker>
          <c:cat>
            <c:strRef>
              <c:f>'4. CENS'!$A$7:$A$18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'4. CENS'!$K$7:$K$18</c:f>
              <c:numCache>
                <c:formatCode>0.00</c:formatCode>
                <c:ptCount val="12"/>
                <c:pt idx="0">
                  <c:v>642.13</c:v>
                </c:pt>
                <c:pt idx="1">
                  <c:v>645.99</c:v>
                </c:pt>
                <c:pt idx="2">
                  <c:v>645.99</c:v>
                </c:pt>
                <c:pt idx="3">
                  <c:v>649.86</c:v>
                </c:pt>
                <c:pt idx="4">
                  <c:v>690.54</c:v>
                </c:pt>
                <c:pt idx="5">
                  <c:v>715.4</c:v>
                </c:pt>
                <c:pt idx="6">
                  <c:v>736.87</c:v>
                </c:pt>
                <c:pt idx="7">
                  <c:v>781.08</c:v>
                </c:pt>
                <c:pt idx="8">
                  <c:v>785.76</c:v>
                </c:pt>
                <c:pt idx="9">
                  <c:v>776.81</c:v>
                </c:pt>
                <c:pt idx="10">
                  <c:v>768.9</c:v>
                </c:pt>
              </c:numCache>
            </c:numRef>
          </c:val>
          <c:smooth val="0"/>
          <c:extLst>
            <c:ext xmlns:c16="http://schemas.microsoft.com/office/drawing/2014/chart" uri="{C3380CC4-5D6E-409C-BE32-E72D297353CC}">
              <c16:uniqueId val="{00000001-4A75-4156-904F-1655ADBC3049}"/>
            </c:ext>
          </c:extLst>
        </c:ser>
        <c:dLbls>
          <c:showLegendKey val="0"/>
          <c:showVal val="0"/>
          <c:showCatName val="0"/>
          <c:showSerName val="0"/>
          <c:showPercent val="0"/>
          <c:showBubbleSize val="0"/>
        </c:dLbls>
        <c:smooth val="0"/>
        <c:axId val="-1204530176"/>
        <c:axId val="-1204526368"/>
      </c:lineChart>
      <c:catAx>
        <c:axId val="-120453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04526368"/>
        <c:crosses val="autoZero"/>
        <c:auto val="1"/>
        <c:lblAlgn val="ctr"/>
        <c:lblOffset val="100"/>
        <c:noMultiLvlLbl val="0"/>
      </c:catAx>
      <c:valAx>
        <c:axId val="-120452636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2045301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202809133615792E-2"/>
          <c:y val="5.8945439692888367E-2"/>
          <c:w val="0.91245605092481352"/>
          <c:h val="0.67245113114751409"/>
        </c:manualLayout>
      </c:layout>
      <c:areaChart>
        <c:grouping val="stacked"/>
        <c:varyColors val="0"/>
        <c:ser>
          <c:idx val="1"/>
          <c:order val="1"/>
          <c:tx>
            <c:strRef>
              <c:f>'5. CEO'!$D$6</c:f>
              <c:strCache>
                <c:ptCount val="1"/>
                <c:pt idx="0">
                  <c:v>GM</c:v>
                </c:pt>
              </c:strCache>
            </c:strRef>
          </c:tx>
          <c:spPr>
            <a:solidFill>
              <a:srgbClr val="ED7D31"/>
            </a:solidFill>
            <a:ln w="25400">
              <a:noFill/>
            </a:ln>
          </c:spPr>
          <c:val>
            <c:numRef>
              <c:f>'5. CEO'!$D$7:$D$18</c:f>
              <c:numCache>
                <c:formatCode>0.00</c:formatCode>
                <c:ptCount val="12"/>
                <c:pt idx="0">
                  <c:v>264.40429999999998</c:v>
                </c:pt>
                <c:pt idx="1">
                  <c:v>269.39269999999999</c:v>
                </c:pt>
                <c:pt idx="2">
                  <c:v>290.97570000000002</c:v>
                </c:pt>
                <c:pt idx="3">
                  <c:v>278.12560000000002</c:v>
                </c:pt>
                <c:pt idx="4">
                  <c:v>262.0367</c:v>
                </c:pt>
                <c:pt idx="5">
                  <c:v>262.66149999999999</c:v>
                </c:pt>
                <c:pt idx="6">
                  <c:v>270.14749999999998</c:v>
                </c:pt>
                <c:pt idx="7">
                  <c:v>273.16840000000002</c:v>
                </c:pt>
                <c:pt idx="8">
                  <c:v>277.92</c:v>
                </c:pt>
                <c:pt idx="9">
                  <c:v>296.55099999999999</c:v>
                </c:pt>
                <c:pt idx="10">
                  <c:v>299.92860000000002</c:v>
                </c:pt>
                <c:pt idx="11">
                  <c:v>280.584</c:v>
                </c:pt>
              </c:numCache>
            </c:numRef>
          </c:val>
          <c:extLst>
            <c:ext xmlns:c16="http://schemas.microsoft.com/office/drawing/2014/chart" uri="{C3380CC4-5D6E-409C-BE32-E72D297353CC}">
              <c16:uniqueId val="{00000000-FCE2-4F66-B820-8F7ADCF80416}"/>
            </c:ext>
          </c:extLst>
        </c:ser>
        <c:ser>
          <c:idx val="2"/>
          <c:order val="2"/>
          <c:tx>
            <c:strRef>
              <c:f>'5. CEO'!$G$6</c:f>
              <c:strCache>
                <c:ptCount val="1"/>
                <c:pt idx="0">
                  <c:v>D</c:v>
                </c:pt>
              </c:strCache>
            </c:strRef>
          </c:tx>
          <c:spPr>
            <a:solidFill>
              <a:srgbClr val="A5A5A5"/>
            </a:solidFill>
            <a:ln w="25400">
              <a:noFill/>
            </a:ln>
          </c:spPr>
          <c:val>
            <c:numRef>
              <c:f>'5. CEO'!$G$7:$G$18</c:f>
              <c:numCache>
                <c:formatCode>0.00</c:formatCode>
                <c:ptCount val="12"/>
                <c:pt idx="0">
                  <c:v>230.50839999999999</c:v>
                </c:pt>
                <c:pt idx="1">
                  <c:v>252.30510000000001</c:v>
                </c:pt>
                <c:pt idx="2">
                  <c:v>260.17849999999999</c:v>
                </c:pt>
                <c:pt idx="3">
                  <c:v>258.5</c:v>
                </c:pt>
                <c:pt idx="4">
                  <c:v>262.27280000000002</c:v>
                </c:pt>
                <c:pt idx="5">
                  <c:v>276.02109999999999</c:v>
                </c:pt>
                <c:pt idx="6">
                  <c:v>282.52319999999997</c:v>
                </c:pt>
                <c:pt idx="7">
                  <c:v>280.74540000000002</c:v>
                </c:pt>
                <c:pt idx="8">
                  <c:v>270.77</c:v>
                </c:pt>
                <c:pt idx="9">
                  <c:v>263.03370000000001</c:v>
                </c:pt>
                <c:pt idx="10">
                  <c:v>270.16759999999999</c:v>
                </c:pt>
                <c:pt idx="11">
                  <c:v>271.49220000000003</c:v>
                </c:pt>
              </c:numCache>
            </c:numRef>
          </c:val>
          <c:extLst>
            <c:ext xmlns:c16="http://schemas.microsoft.com/office/drawing/2014/chart" uri="{C3380CC4-5D6E-409C-BE32-E72D297353CC}">
              <c16:uniqueId val="{00000001-FCE2-4F66-B820-8F7ADCF80416}"/>
            </c:ext>
          </c:extLst>
        </c:ser>
        <c:ser>
          <c:idx val="3"/>
          <c:order val="3"/>
          <c:tx>
            <c:strRef>
              <c:f>'5. CEO'!$H$6</c:f>
              <c:strCache>
                <c:ptCount val="1"/>
                <c:pt idx="0">
                  <c:v>CV</c:v>
                </c:pt>
              </c:strCache>
            </c:strRef>
          </c:tx>
          <c:spPr>
            <a:solidFill>
              <a:srgbClr val="FFC000"/>
            </a:solidFill>
            <a:ln w="25400">
              <a:noFill/>
            </a:ln>
          </c:spPr>
          <c:val>
            <c:numRef>
              <c:f>'5. CEO'!$H$7:$H$18</c:f>
              <c:numCache>
                <c:formatCode>0.00</c:formatCode>
                <c:ptCount val="12"/>
                <c:pt idx="0">
                  <c:v>142.50839999999999</c:v>
                </c:pt>
                <c:pt idx="1">
                  <c:v>143.6688</c:v>
                </c:pt>
                <c:pt idx="2">
                  <c:v>155.20349999999999</c:v>
                </c:pt>
                <c:pt idx="3">
                  <c:v>159.1934</c:v>
                </c:pt>
                <c:pt idx="4">
                  <c:v>178.55459999999999</c:v>
                </c:pt>
                <c:pt idx="5">
                  <c:v>149.0924</c:v>
                </c:pt>
                <c:pt idx="6">
                  <c:v>158.84569999999999</c:v>
                </c:pt>
                <c:pt idx="7">
                  <c:v>166.00200000000001</c:v>
                </c:pt>
                <c:pt idx="8">
                  <c:v>166.73</c:v>
                </c:pt>
                <c:pt idx="9">
                  <c:v>166.66040000000001</c:v>
                </c:pt>
                <c:pt idx="10">
                  <c:v>162.8442</c:v>
                </c:pt>
                <c:pt idx="11">
                  <c:v>164.24619999999999</c:v>
                </c:pt>
              </c:numCache>
            </c:numRef>
          </c:val>
          <c:extLst>
            <c:ext xmlns:c16="http://schemas.microsoft.com/office/drawing/2014/chart" uri="{C3380CC4-5D6E-409C-BE32-E72D297353CC}">
              <c16:uniqueId val="{00000002-FCE2-4F66-B820-8F7ADCF80416}"/>
            </c:ext>
          </c:extLst>
        </c:ser>
        <c:ser>
          <c:idx val="4"/>
          <c:order val="4"/>
          <c:tx>
            <c:strRef>
              <c:f>'5. CEO'!$F$6</c:f>
              <c:strCache>
                <c:ptCount val="1"/>
                <c:pt idx="0">
                  <c:v>PR</c:v>
                </c:pt>
              </c:strCache>
            </c:strRef>
          </c:tx>
          <c:spPr>
            <a:solidFill>
              <a:srgbClr val="5B9BD5"/>
            </a:solidFill>
            <a:ln w="25400">
              <a:noFill/>
            </a:ln>
          </c:spPr>
          <c:val>
            <c:numRef>
              <c:f>'5. CEO'!$F$7:$F$18</c:f>
              <c:numCache>
                <c:formatCode>0.00</c:formatCode>
                <c:ptCount val="12"/>
                <c:pt idx="0">
                  <c:v>65.110399999999998</c:v>
                </c:pt>
                <c:pt idx="1">
                  <c:v>66.830399999999997</c:v>
                </c:pt>
                <c:pt idx="2">
                  <c:v>71.122</c:v>
                </c:pt>
                <c:pt idx="3">
                  <c:v>54.767000000000003</c:v>
                </c:pt>
                <c:pt idx="4">
                  <c:v>53.3324</c:v>
                </c:pt>
                <c:pt idx="5">
                  <c:v>54.365499999999997</c:v>
                </c:pt>
                <c:pt idx="6">
                  <c:v>55.132199999999997</c:v>
                </c:pt>
                <c:pt idx="7">
                  <c:v>57.411499999999997</c:v>
                </c:pt>
                <c:pt idx="8">
                  <c:v>58.77</c:v>
                </c:pt>
                <c:pt idx="9">
                  <c:v>60.9818</c:v>
                </c:pt>
                <c:pt idx="10">
                  <c:v>61.183700000000002</c:v>
                </c:pt>
                <c:pt idx="11">
                  <c:v>58.764600000000002</c:v>
                </c:pt>
              </c:numCache>
            </c:numRef>
          </c:val>
          <c:extLst>
            <c:ext xmlns:c16="http://schemas.microsoft.com/office/drawing/2014/chart" uri="{C3380CC4-5D6E-409C-BE32-E72D297353CC}">
              <c16:uniqueId val="{00000003-FCE2-4F66-B820-8F7ADCF80416}"/>
            </c:ext>
          </c:extLst>
        </c:ser>
        <c:ser>
          <c:idx val="5"/>
          <c:order val="5"/>
          <c:tx>
            <c:strRef>
              <c:f>'5. CEO'!$E$6</c:f>
              <c:strCache>
                <c:ptCount val="1"/>
                <c:pt idx="0">
                  <c:v>TM</c:v>
                </c:pt>
              </c:strCache>
            </c:strRef>
          </c:tx>
          <c:spPr>
            <a:solidFill>
              <a:srgbClr val="70AD47"/>
            </a:solidFill>
            <a:ln w="25400">
              <a:noFill/>
            </a:ln>
          </c:spPr>
          <c:val>
            <c:numRef>
              <c:f>'5. CEO'!$E$7:$E$18</c:f>
              <c:numCache>
                <c:formatCode>0.00</c:formatCode>
                <c:ptCount val="12"/>
                <c:pt idx="0">
                  <c:v>43.683999999999997</c:v>
                </c:pt>
                <c:pt idx="1">
                  <c:v>45.128999999999998</c:v>
                </c:pt>
                <c:pt idx="2">
                  <c:v>43.110799999999998</c:v>
                </c:pt>
                <c:pt idx="3">
                  <c:v>40.327800000000003</c:v>
                </c:pt>
                <c:pt idx="4">
                  <c:v>40.978900000000003</c:v>
                </c:pt>
                <c:pt idx="5">
                  <c:v>49.521799999999999</c:v>
                </c:pt>
                <c:pt idx="6">
                  <c:v>41.912399999999998</c:v>
                </c:pt>
                <c:pt idx="7">
                  <c:v>52.116300000000003</c:v>
                </c:pt>
                <c:pt idx="8">
                  <c:v>50.84</c:v>
                </c:pt>
                <c:pt idx="9">
                  <c:v>46.165700000000001</c:v>
                </c:pt>
                <c:pt idx="10">
                  <c:v>47.098799999999997</c:v>
                </c:pt>
                <c:pt idx="11">
                  <c:v>50.307000000000002</c:v>
                </c:pt>
              </c:numCache>
            </c:numRef>
          </c:val>
          <c:extLst>
            <c:ext xmlns:c16="http://schemas.microsoft.com/office/drawing/2014/chart" uri="{C3380CC4-5D6E-409C-BE32-E72D297353CC}">
              <c16:uniqueId val="{00000004-FCE2-4F66-B820-8F7ADCF80416}"/>
            </c:ext>
          </c:extLst>
        </c:ser>
        <c:ser>
          <c:idx val="6"/>
          <c:order val="6"/>
          <c:tx>
            <c:strRef>
              <c:f>'5. CEO'!$I$6</c:f>
              <c:strCache>
                <c:ptCount val="1"/>
                <c:pt idx="0">
                  <c:v>RM</c:v>
                </c:pt>
              </c:strCache>
            </c:strRef>
          </c:tx>
          <c:spPr>
            <a:solidFill>
              <a:schemeClr val="accent1">
                <a:lumMod val="40000"/>
                <a:lumOff val="60000"/>
              </a:schemeClr>
            </a:solidFill>
            <a:ln>
              <a:noFill/>
            </a:ln>
            <a:effectLst/>
          </c:spPr>
          <c:val>
            <c:numRef>
              <c:f>'5. CEO'!$I$7:$I$18</c:f>
              <c:numCache>
                <c:formatCode>0.00</c:formatCode>
                <c:ptCount val="12"/>
                <c:pt idx="0">
                  <c:v>19.063600000000001</c:v>
                </c:pt>
                <c:pt idx="1">
                  <c:v>23.871400000000001</c:v>
                </c:pt>
                <c:pt idx="2">
                  <c:v>18.705500000000001</c:v>
                </c:pt>
                <c:pt idx="3">
                  <c:v>41.514099999999999</c:v>
                </c:pt>
                <c:pt idx="4">
                  <c:v>36.409199999999998</c:v>
                </c:pt>
                <c:pt idx="5">
                  <c:v>55.816800000000001</c:v>
                </c:pt>
                <c:pt idx="6">
                  <c:v>54.625300000000003</c:v>
                </c:pt>
                <c:pt idx="7">
                  <c:v>67.994799999999998</c:v>
                </c:pt>
                <c:pt idx="8">
                  <c:v>45.05</c:v>
                </c:pt>
                <c:pt idx="9">
                  <c:v>27.6874</c:v>
                </c:pt>
                <c:pt idx="10">
                  <c:v>26.919899999999998</c:v>
                </c:pt>
                <c:pt idx="11">
                  <c:v>33.946399999999997</c:v>
                </c:pt>
              </c:numCache>
            </c:numRef>
          </c:val>
          <c:extLst>
            <c:ext xmlns:c16="http://schemas.microsoft.com/office/drawing/2014/chart" uri="{C3380CC4-5D6E-409C-BE32-E72D297353CC}">
              <c16:uniqueId val="{00000005-FCE2-4F66-B820-8F7ADCF80416}"/>
            </c:ext>
          </c:extLst>
        </c:ser>
        <c:dLbls>
          <c:showLegendKey val="0"/>
          <c:showVal val="0"/>
          <c:showCatName val="0"/>
          <c:showSerName val="0"/>
          <c:showPercent val="0"/>
          <c:showBubbleSize val="0"/>
        </c:dLbls>
        <c:axId val="-1145769888"/>
        <c:axId val="-1145769344"/>
      </c:areaChart>
      <c:lineChart>
        <c:grouping val="standard"/>
        <c:varyColors val="0"/>
        <c:ser>
          <c:idx val="0"/>
          <c:order val="0"/>
          <c:tx>
            <c:strRef>
              <c:f>'5. CEO'!$J$6</c:f>
              <c:strCache>
                <c:ptCount val="1"/>
                <c:pt idx="0">
                  <c:v>CUV_119</c:v>
                </c:pt>
              </c:strCache>
            </c:strRef>
          </c:tx>
          <c:spPr>
            <a:ln w="38100" cap="rnd">
              <a:solidFill>
                <a:sysClr val="windowText" lastClr="000000"/>
              </a:solidFill>
              <a:round/>
            </a:ln>
            <a:effectLst/>
          </c:spPr>
          <c:marker>
            <c:symbol val="none"/>
          </c:marker>
          <c:cat>
            <c:strRef>
              <c:f>'5. CEO'!$A$7:$A$18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'5. CEO'!$J$7:$J$18</c:f>
              <c:numCache>
                <c:formatCode>0.00</c:formatCode>
                <c:ptCount val="12"/>
                <c:pt idx="0">
                  <c:v>765.30139999999994</c:v>
                </c:pt>
                <c:pt idx="1">
                  <c:v>801.19740000000002</c:v>
                </c:pt>
                <c:pt idx="2">
                  <c:v>839.29600000000005</c:v>
                </c:pt>
                <c:pt idx="3">
                  <c:v>832.42790000000002</c:v>
                </c:pt>
                <c:pt idx="4">
                  <c:v>833.58460000000002</c:v>
                </c:pt>
                <c:pt idx="5">
                  <c:v>847.47910000000002</c:v>
                </c:pt>
                <c:pt idx="6">
                  <c:v>863.18629999999996</c:v>
                </c:pt>
                <c:pt idx="7">
                  <c:v>897.4384</c:v>
                </c:pt>
                <c:pt idx="8">
                  <c:v>870.11</c:v>
                </c:pt>
                <c:pt idx="9">
                  <c:v>861.08</c:v>
                </c:pt>
                <c:pt idx="10">
                  <c:v>868.14279999999997</c:v>
                </c:pt>
                <c:pt idx="11">
                  <c:v>859.34040000000005</c:v>
                </c:pt>
              </c:numCache>
            </c:numRef>
          </c:val>
          <c:smooth val="0"/>
          <c:extLst>
            <c:ext xmlns:c16="http://schemas.microsoft.com/office/drawing/2014/chart" uri="{C3380CC4-5D6E-409C-BE32-E72D297353CC}">
              <c16:uniqueId val="{00000006-FCE2-4F66-B820-8F7ADCF80416}"/>
            </c:ext>
          </c:extLst>
        </c:ser>
        <c:dLbls>
          <c:showLegendKey val="0"/>
          <c:showVal val="0"/>
          <c:showCatName val="0"/>
          <c:showSerName val="0"/>
          <c:showPercent val="0"/>
          <c:showBubbleSize val="0"/>
        </c:dLbls>
        <c:marker val="1"/>
        <c:smooth val="0"/>
        <c:axId val="-1145769888"/>
        <c:axId val="-1145769344"/>
      </c:lineChart>
      <c:catAx>
        <c:axId val="-11457698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9344"/>
        <c:crosses val="autoZero"/>
        <c:auto val="1"/>
        <c:lblAlgn val="ctr"/>
        <c:lblOffset val="100"/>
        <c:noMultiLvlLbl val="0"/>
      </c:catAx>
      <c:valAx>
        <c:axId val="-1145769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layout>
            <c:manualLayout>
              <c:xMode val="edge"/>
              <c:yMode val="edge"/>
              <c:x val="7.7527835336372419E-2"/>
              <c:y val="0.32289797490909966"/>
            </c:manualLayout>
          </c:layout>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69888"/>
        <c:crosses val="autoZero"/>
        <c:crossBetween val="between"/>
      </c:valAx>
      <c:spPr>
        <a:noFill/>
        <a:ln w="25400">
          <a:noFill/>
        </a:ln>
      </c:spPr>
    </c:plotArea>
    <c:legend>
      <c:legendPos val="b"/>
      <c:layout>
        <c:manualLayout>
          <c:xMode val="edge"/>
          <c:yMode val="edge"/>
          <c:x val="0.10987721271683144"/>
          <c:y val="0.89066242866430689"/>
          <c:w val="0.79627746531683541"/>
          <c:h val="8.2597943605673185E-2"/>
        </c:manualLayout>
      </c:layout>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manualLayout>
          <c:layoutTarget val="inner"/>
          <c:xMode val="edge"/>
          <c:yMode val="edge"/>
          <c:x val="9.0203678033021414E-2"/>
          <c:y val="5.4247951759334299E-2"/>
          <c:w val="0.91052477649406649"/>
          <c:h val="0.6030660264784129"/>
        </c:manualLayout>
      </c:layout>
      <c:barChart>
        <c:barDir val="col"/>
        <c:grouping val="clustered"/>
        <c:varyColors val="0"/>
        <c:ser>
          <c:idx val="0"/>
          <c:order val="0"/>
          <c:tx>
            <c:strRef>
              <c:f>'5. CEO'!$N$7</c:f>
              <c:strCache>
                <c:ptCount val="1"/>
                <c:pt idx="0">
                  <c:v>Ene-22</c:v>
                </c:pt>
              </c:strCache>
            </c:strRef>
          </c:tx>
          <c:spPr>
            <a:solidFill>
              <a:schemeClr val="accent6">
                <a:tint val="41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CEO'!$Q$7:$U$7</c:f>
              <c:numCache>
                <c:formatCode>0.00</c:formatCode>
                <c:ptCount val="5"/>
                <c:pt idx="0">
                  <c:v>306.12049999999999</c:v>
                </c:pt>
                <c:pt idx="1">
                  <c:v>382.65069999999997</c:v>
                </c:pt>
                <c:pt idx="2">
                  <c:v>650.50620000000004</c:v>
                </c:pt>
                <c:pt idx="3">
                  <c:v>765.30139999999994</c:v>
                </c:pt>
                <c:pt idx="4">
                  <c:v>918.36167999999986</c:v>
                </c:pt>
              </c:numCache>
            </c:numRef>
          </c:val>
          <c:extLst>
            <c:ext xmlns:c16="http://schemas.microsoft.com/office/drawing/2014/chart" uri="{C3380CC4-5D6E-409C-BE32-E72D297353CC}">
              <c16:uniqueId val="{00000000-5BAC-47D9-B4A7-F3B5AC049280}"/>
            </c:ext>
          </c:extLst>
        </c:ser>
        <c:ser>
          <c:idx val="1"/>
          <c:order val="1"/>
          <c:tx>
            <c:strRef>
              <c:f>'5. CEO'!$N$8</c:f>
              <c:strCache>
                <c:ptCount val="1"/>
                <c:pt idx="0">
                  <c:v>Feb-22</c:v>
                </c:pt>
              </c:strCache>
            </c:strRef>
          </c:tx>
          <c:spPr>
            <a:solidFill>
              <a:schemeClr val="accent6">
                <a:tint val="52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CEO'!$Q$8:$U$8</c:f>
              <c:numCache>
                <c:formatCode>0.00</c:formatCode>
                <c:ptCount val="5"/>
                <c:pt idx="0">
                  <c:v>320.47890000000001</c:v>
                </c:pt>
                <c:pt idx="1">
                  <c:v>400.59859999999998</c:v>
                </c:pt>
                <c:pt idx="2">
                  <c:v>681.01779999999997</c:v>
                </c:pt>
                <c:pt idx="3">
                  <c:v>801.19740000000002</c:v>
                </c:pt>
                <c:pt idx="4">
                  <c:v>961.43687999999997</c:v>
                </c:pt>
              </c:numCache>
            </c:numRef>
          </c:val>
          <c:extLst>
            <c:ext xmlns:c16="http://schemas.microsoft.com/office/drawing/2014/chart" uri="{C3380CC4-5D6E-409C-BE32-E72D297353CC}">
              <c16:uniqueId val="{00000001-5BAC-47D9-B4A7-F3B5AC049280}"/>
            </c:ext>
          </c:extLst>
        </c:ser>
        <c:ser>
          <c:idx val="2"/>
          <c:order val="2"/>
          <c:tx>
            <c:strRef>
              <c:f>'5. CEO'!$N$9</c:f>
              <c:strCache>
                <c:ptCount val="1"/>
                <c:pt idx="0">
                  <c:v>Mar-22</c:v>
                </c:pt>
              </c:strCache>
            </c:strRef>
          </c:tx>
          <c:spPr>
            <a:solidFill>
              <a:schemeClr val="accent6">
                <a:tint val="63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CEO'!$Q$9:$U$9</c:f>
              <c:numCache>
                <c:formatCode>0.00</c:formatCode>
                <c:ptCount val="5"/>
                <c:pt idx="0">
                  <c:v>335.71850000000001</c:v>
                </c:pt>
                <c:pt idx="1">
                  <c:v>419.6481</c:v>
                </c:pt>
                <c:pt idx="2">
                  <c:v>713.40160000000003</c:v>
                </c:pt>
                <c:pt idx="3">
                  <c:v>839.29600000000005</c:v>
                </c:pt>
                <c:pt idx="4">
                  <c:v>1007.1552</c:v>
                </c:pt>
              </c:numCache>
            </c:numRef>
          </c:val>
          <c:extLst>
            <c:ext xmlns:c16="http://schemas.microsoft.com/office/drawing/2014/chart" uri="{C3380CC4-5D6E-409C-BE32-E72D297353CC}">
              <c16:uniqueId val="{00000002-5BAC-47D9-B4A7-F3B5AC049280}"/>
            </c:ext>
          </c:extLst>
        </c:ser>
        <c:ser>
          <c:idx val="3"/>
          <c:order val="3"/>
          <c:tx>
            <c:strRef>
              <c:f>'5. CEO'!$N$10</c:f>
              <c:strCache>
                <c:ptCount val="1"/>
                <c:pt idx="0">
                  <c:v>Abr-22</c:v>
                </c:pt>
              </c:strCache>
            </c:strRef>
          </c:tx>
          <c:spPr>
            <a:solidFill>
              <a:schemeClr val="accent6">
                <a:tint val="74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CEO'!$Q$10:$U$10</c:f>
              <c:numCache>
                <c:formatCode>0.00</c:formatCode>
                <c:ptCount val="5"/>
                <c:pt idx="0">
                  <c:v>332.97120000000001</c:v>
                </c:pt>
                <c:pt idx="1">
                  <c:v>416.21390000000002</c:v>
                </c:pt>
                <c:pt idx="2">
                  <c:v>707.56370000000004</c:v>
                </c:pt>
                <c:pt idx="3">
                  <c:v>832.42790000000002</c:v>
                </c:pt>
                <c:pt idx="4">
                  <c:v>998.91347999999994</c:v>
                </c:pt>
              </c:numCache>
            </c:numRef>
          </c:val>
          <c:extLst>
            <c:ext xmlns:c16="http://schemas.microsoft.com/office/drawing/2014/chart" uri="{C3380CC4-5D6E-409C-BE32-E72D297353CC}">
              <c16:uniqueId val="{00000003-5BAC-47D9-B4A7-F3B5AC049280}"/>
            </c:ext>
          </c:extLst>
        </c:ser>
        <c:ser>
          <c:idx val="4"/>
          <c:order val="4"/>
          <c:tx>
            <c:strRef>
              <c:f>'5. CEO'!$N$11</c:f>
              <c:strCache>
                <c:ptCount val="1"/>
                <c:pt idx="0">
                  <c:v>May-22</c:v>
                </c:pt>
              </c:strCache>
            </c:strRef>
          </c:tx>
          <c:spPr>
            <a:solidFill>
              <a:schemeClr val="accent6">
                <a:tint val="84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CEO'!$Q$11:$U$11</c:f>
              <c:numCache>
                <c:formatCode>0.00</c:formatCode>
                <c:ptCount val="5"/>
                <c:pt idx="0">
                  <c:v>333.43380000000002</c:v>
                </c:pt>
                <c:pt idx="1">
                  <c:v>416.79230000000001</c:v>
                </c:pt>
                <c:pt idx="2">
                  <c:v>708.54690000000005</c:v>
                </c:pt>
                <c:pt idx="3">
                  <c:v>833.58460000000002</c:v>
                </c:pt>
                <c:pt idx="4">
                  <c:v>1000.30152</c:v>
                </c:pt>
              </c:numCache>
            </c:numRef>
          </c:val>
          <c:extLst>
            <c:ext xmlns:c16="http://schemas.microsoft.com/office/drawing/2014/chart" uri="{C3380CC4-5D6E-409C-BE32-E72D297353CC}">
              <c16:uniqueId val="{00000004-5BAC-47D9-B4A7-F3B5AC049280}"/>
            </c:ext>
          </c:extLst>
        </c:ser>
        <c:ser>
          <c:idx val="5"/>
          <c:order val="5"/>
          <c:tx>
            <c:strRef>
              <c:f>'5. CEO'!$N$12</c:f>
              <c:strCache>
                <c:ptCount val="1"/>
                <c:pt idx="0">
                  <c:v>Jun-22</c:v>
                </c:pt>
              </c:strCache>
            </c:strRef>
          </c:tx>
          <c:spPr>
            <a:solidFill>
              <a:schemeClr val="accent6">
                <a:tint val="95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CEO'!$Q$12:$U$12</c:f>
              <c:numCache>
                <c:formatCode>0.00</c:formatCode>
                <c:ptCount val="5"/>
                <c:pt idx="0">
                  <c:v>338.99169999999998</c:v>
                </c:pt>
                <c:pt idx="1">
                  <c:v>423.7396</c:v>
                </c:pt>
                <c:pt idx="2">
                  <c:v>720.35720000000003</c:v>
                </c:pt>
                <c:pt idx="3">
                  <c:v>847.47910000000002</c:v>
                </c:pt>
                <c:pt idx="4">
                  <c:v>1016.97492</c:v>
                </c:pt>
              </c:numCache>
            </c:numRef>
          </c:val>
          <c:extLst>
            <c:ext xmlns:c16="http://schemas.microsoft.com/office/drawing/2014/chart" uri="{C3380CC4-5D6E-409C-BE32-E72D297353CC}">
              <c16:uniqueId val="{00000005-5BAC-47D9-B4A7-F3B5AC049280}"/>
            </c:ext>
          </c:extLst>
        </c:ser>
        <c:ser>
          <c:idx val="6"/>
          <c:order val="6"/>
          <c:tx>
            <c:strRef>
              <c:f>'5. CEO'!$N$13</c:f>
              <c:strCache>
                <c:ptCount val="1"/>
                <c:pt idx="0">
                  <c:v>Jul-22</c:v>
                </c:pt>
              </c:strCache>
            </c:strRef>
          </c:tx>
          <c:spPr>
            <a:solidFill>
              <a:schemeClr val="accent6">
                <a:shade val="94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CEO'!$Q$13:$U$13</c:f>
              <c:numCache>
                <c:formatCode>0.00</c:formatCode>
                <c:ptCount val="5"/>
                <c:pt idx="0">
                  <c:v>345.27460000000002</c:v>
                </c:pt>
                <c:pt idx="1">
                  <c:v>431.59320000000002</c:v>
                </c:pt>
                <c:pt idx="2">
                  <c:v>733.70839999999998</c:v>
                </c:pt>
                <c:pt idx="3">
                  <c:v>863.18629999999996</c:v>
                </c:pt>
                <c:pt idx="4">
                  <c:v>1035.8235599999998</c:v>
                </c:pt>
              </c:numCache>
            </c:numRef>
          </c:val>
          <c:extLst>
            <c:ext xmlns:c16="http://schemas.microsoft.com/office/drawing/2014/chart" uri="{C3380CC4-5D6E-409C-BE32-E72D297353CC}">
              <c16:uniqueId val="{00000006-5BAC-47D9-B4A7-F3B5AC049280}"/>
            </c:ext>
          </c:extLst>
        </c:ser>
        <c:ser>
          <c:idx val="7"/>
          <c:order val="7"/>
          <c:tx>
            <c:strRef>
              <c:f>'5. CEO'!$N$14</c:f>
              <c:strCache>
                <c:ptCount val="1"/>
                <c:pt idx="0">
                  <c:v>Ago-22</c:v>
                </c:pt>
              </c:strCache>
            </c:strRef>
          </c:tx>
          <c:spPr>
            <a:solidFill>
              <a:schemeClr val="accent6">
                <a:shade val="83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CEO'!$Q$14:$U$14</c:f>
              <c:numCache>
                <c:formatCode>0.00</c:formatCode>
                <c:ptCount val="5"/>
                <c:pt idx="0">
                  <c:v>358.97539999999998</c:v>
                </c:pt>
                <c:pt idx="1">
                  <c:v>448.71929999999998</c:v>
                </c:pt>
                <c:pt idx="2">
                  <c:v>762.82259999999997</c:v>
                </c:pt>
                <c:pt idx="3">
                  <c:v>897.4384</c:v>
                </c:pt>
                <c:pt idx="4">
                  <c:v>1076.9260999999999</c:v>
                </c:pt>
              </c:numCache>
            </c:numRef>
          </c:val>
          <c:extLst>
            <c:ext xmlns:c16="http://schemas.microsoft.com/office/drawing/2014/chart" uri="{C3380CC4-5D6E-409C-BE32-E72D297353CC}">
              <c16:uniqueId val="{00000007-5BAC-47D9-B4A7-F3B5AC049280}"/>
            </c:ext>
          </c:extLst>
        </c:ser>
        <c:ser>
          <c:idx val="8"/>
          <c:order val="8"/>
          <c:tx>
            <c:strRef>
              <c:f>'5. CEO'!$N$15</c:f>
              <c:strCache>
                <c:ptCount val="1"/>
                <c:pt idx="0">
                  <c:v>Sep-22</c:v>
                </c:pt>
              </c:strCache>
            </c:strRef>
          </c:tx>
          <c:spPr>
            <a:solidFill>
              <a:schemeClr val="accent6">
                <a:shade val="73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CEO'!$Q$15:$U$15</c:f>
              <c:numCache>
                <c:formatCode>0.00</c:formatCode>
                <c:ptCount val="5"/>
                <c:pt idx="0">
                  <c:v>362.64</c:v>
                </c:pt>
                <c:pt idx="1">
                  <c:v>453.3</c:v>
                </c:pt>
                <c:pt idx="2">
                  <c:v>739.59</c:v>
                </c:pt>
                <c:pt idx="3">
                  <c:v>870.11</c:v>
                </c:pt>
                <c:pt idx="4">
                  <c:v>1044.1300000000001</c:v>
                </c:pt>
              </c:numCache>
            </c:numRef>
          </c:val>
          <c:extLst>
            <c:ext xmlns:c16="http://schemas.microsoft.com/office/drawing/2014/chart" uri="{C3380CC4-5D6E-409C-BE32-E72D297353CC}">
              <c16:uniqueId val="{00000008-5BAC-47D9-B4A7-F3B5AC049280}"/>
            </c:ext>
          </c:extLst>
        </c:ser>
        <c:ser>
          <c:idx val="9"/>
          <c:order val="9"/>
          <c:tx>
            <c:strRef>
              <c:f>'5. CEO'!$N$16</c:f>
              <c:strCache>
                <c:ptCount val="1"/>
                <c:pt idx="0">
                  <c:v>Oct-22</c:v>
                </c:pt>
              </c:strCache>
            </c:strRef>
          </c:tx>
          <c:spPr>
            <a:solidFill>
              <a:schemeClr val="accent6">
                <a:shade val="62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CEO'!$Q$16:$U$16</c:f>
              <c:numCache>
                <c:formatCode>0.00</c:formatCode>
                <c:ptCount val="5"/>
                <c:pt idx="0">
                  <c:v>358.88310000000001</c:v>
                </c:pt>
                <c:pt idx="1">
                  <c:v>448.60379999999998</c:v>
                </c:pt>
                <c:pt idx="2">
                  <c:v>731.91800000000001</c:v>
                </c:pt>
                <c:pt idx="3">
                  <c:v>861.08</c:v>
                </c:pt>
                <c:pt idx="4">
                  <c:v>1033.296</c:v>
                </c:pt>
              </c:numCache>
            </c:numRef>
          </c:val>
          <c:extLst>
            <c:ext xmlns:c16="http://schemas.microsoft.com/office/drawing/2014/chart" uri="{C3380CC4-5D6E-409C-BE32-E72D297353CC}">
              <c16:uniqueId val="{00000009-5BAC-47D9-B4A7-F3B5AC049280}"/>
            </c:ext>
          </c:extLst>
        </c:ser>
        <c:ser>
          <c:idx val="10"/>
          <c:order val="10"/>
          <c:tx>
            <c:strRef>
              <c:f>'5. CEO'!$N$17</c:f>
              <c:strCache>
                <c:ptCount val="1"/>
                <c:pt idx="0">
                  <c:v>Nov-22</c:v>
                </c:pt>
              </c:strCache>
            </c:strRef>
          </c:tx>
          <c:spPr>
            <a:solidFill>
              <a:schemeClr val="accent6">
                <a:shade val="51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CEO'!$Q$17:$U$17</c:f>
              <c:numCache>
                <c:formatCode>0.00</c:formatCode>
                <c:ptCount val="5"/>
                <c:pt idx="0">
                  <c:v>361.45839999999998</c:v>
                </c:pt>
                <c:pt idx="1">
                  <c:v>451.82299999999998</c:v>
                </c:pt>
                <c:pt idx="2">
                  <c:v>737.92139999999995</c:v>
                </c:pt>
                <c:pt idx="3">
                  <c:v>868.14279999999997</c:v>
                </c:pt>
                <c:pt idx="4">
                  <c:v>1041.7714000000001</c:v>
                </c:pt>
              </c:numCache>
            </c:numRef>
          </c:val>
          <c:extLst>
            <c:ext xmlns:c16="http://schemas.microsoft.com/office/drawing/2014/chart" uri="{C3380CC4-5D6E-409C-BE32-E72D297353CC}">
              <c16:uniqueId val="{0000000A-5BAC-47D9-B4A7-F3B5AC049280}"/>
            </c:ext>
          </c:extLst>
        </c:ser>
        <c:ser>
          <c:idx val="11"/>
          <c:order val="11"/>
          <c:tx>
            <c:strRef>
              <c:f>'5. CEO'!$N$18</c:f>
              <c:strCache>
                <c:ptCount val="1"/>
                <c:pt idx="0">
                  <c:v>Dic-22</c:v>
                </c:pt>
              </c:strCache>
            </c:strRef>
          </c:tx>
          <c:spPr>
            <a:solidFill>
              <a:schemeClr val="accent6">
                <a:shade val="40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CEO'!$Q$18:$U$18</c:f>
              <c:numCache>
                <c:formatCode>0.00</c:formatCode>
                <c:ptCount val="5"/>
                <c:pt idx="0">
                  <c:v>364.23860000000002</c:v>
                </c:pt>
                <c:pt idx="1">
                  <c:v>455.29829999999998</c:v>
                </c:pt>
                <c:pt idx="2">
                  <c:v>730.4393</c:v>
                </c:pt>
                <c:pt idx="3">
                  <c:v>859.34040000000005</c:v>
                </c:pt>
                <c:pt idx="4">
                  <c:v>1031.20848</c:v>
                </c:pt>
              </c:numCache>
            </c:numRef>
          </c:val>
          <c:extLst>
            <c:ext xmlns:c16="http://schemas.microsoft.com/office/drawing/2014/chart" uri="{C3380CC4-5D6E-409C-BE32-E72D297353CC}">
              <c16:uniqueId val="{0000000B-5BAC-47D9-B4A7-F3B5AC049280}"/>
            </c:ext>
          </c:extLst>
        </c:ser>
        <c:dLbls>
          <c:showLegendKey val="0"/>
          <c:showVal val="0"/>
          <c:showCatName val="0"/>
          <c:showSerName val="0"/>
          <c:showPercent val="0"/>
          <c:showBubbleSize val="0"/>
        </c:dLbls>
        <c:gapWidth val="150"/>
        <c:axId val="-1145768256"/>
        <c:axId val="-1145756832"/>
      </c:barChart>
      <c:catAx>
        <c:axId val="-114576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56832"/>
        <c:crosses val="autoZero"/>
        <c:auto val="1"/>
        <c:lblAlgn val="ctr"/>
        <c:lblOffset val="100"/>
        <c:noMultiLvlLbl val="0"/>
      </c:catAx>
      <c:valAx>
        <c:axId val="-114575683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layout>
            <c:manualLayout>
              <c:xMode val="edge"/>
              <c:yMode val="edge"/>
              <c:x val="6.3334265169516527E-2"/>
              <c:y val="0.32188999656639372"/>
            </c:manualLayout>
          </c:layout>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8256"/>
        <c:crosses val="autoZero"/>
        <c:crossBetween val="between"/>
      </c:valAx>
      <c:spPr>
        <a:noFill/>
        <a:ln w="25400">
          <a:noFill/>
        </a:ln>
        <a:effectLst/>
      </c:spPr>
    </c:plotArea>
    <c:legend>
      <c:legendPos val="b"/>
      <c:layout>
        <c:manualLayout>
          <c:xMode val="edge"/>
          <c:yMode val="edge"/>
          <c:x val="4.2201152370746557E-2"/>
          <c:y val="0.81673853961159515"/>
          <c:w val="0.95779884762925338"/>
          <c:h val="0.18326146038840485"/>
        </c:manualLayout>
      </c:layout>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'5. CEO'!$J$6</c:f>
              <c:strCache>
                <c:ptCount val="1"/>
                <c:pt idx="0">
                  <c:v>CUV_119</c:v>
                </c:pt>
              </c:strCache>
            </c:strRef>
          </c:tx>
          <c:spPr>
            <a:ln w="28575" cap="rnd">
              <a:solidFill>
                <a:schemeClr val="accent1"/>
              </a:solidFill>
              <a:round/>
            </a:ln>
            <a:effectLst/>
          </c:spPr>
          <c:marker>
            <c:symbol val="none"/>
          </c:marker>
          <c:cat>
            <c:strRef>
              <c:f>'5. CEO'!$A$7:$A$18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'5. CEO'!$J$7:$J$18</c:f>
              <c:numCache>
                <c:formatCode>0.00</c:formatCode>
                <c:ptCount val="12"/>
                <c:pt idx="0">
                  <c:v>765.30139999999994</c:v>
                </c:pt>
                <c:pt idx="1">
                  <c:v>801.19740000000002</c:v>
                </c:pt>
                <c:pt idx="2">
                  <c:v>839.29600000000005</c:v>
                </c:pt>
                <c:pt idx="3">
                  <c:v>832.42790000000002</c:v>
                </c:pt>
                <c:pt idx="4">
                  <c:v>833.58460000000002</c:v>
                </c:pt>
                <c:pt idx="5">
                  <c:v>847.47910000000002</c:v>
                </c:pt>
                <c:pt idx="6">
                  <c:v>863.18629999999996</c:v>
                </c:pt>
                <c:pt idx="7">
                  <c:v>897.4384</c:v>
                </c:pt>
                <c:pt idx="8">
                  <c:v>870.11</c:v>
                </c:pt>
                <c:pt idx="9">
                  <c:v>861.08</c:v>
                </c:pt>
                <c:pt idx="10">
                  <c:v>868.14279999999997</c:v>
                </c:pt>
                <c:pt idx="11">
                  <c:v>859.34040000000005</c:v>
                </c:pt>
              </c:numCache>
            </c:numRef>
          </c:val>
          <c:smooth val="0"/>
          <c:extLst>
            <c:ext xmlns:c16="http://schemas.microsoft.com/office/drawing/2014/chart" uri="{C3380CC4-5D6E-409C-BE32-E72D297353CC}">
              <c16:uniqueId val="{00000000-0335-4AEE-847C-B388573A7581}"/>
            </c:ext>
          </c:extLst>
        </c:ser>
        <c:ser>
          <c:idx val="1"/>
          <c:order val="1"/>
          <c:tx>
            <c:strRef>
              <c:f>'5. CEO'!$K$6</c:f>
              <c:strCache>
                <c:ptCount val="1"/>
                <c:pt idx="0">
                  <c:v>CUV_Op</c:v>
                </c:pt>
              </c:strCache>
            </c:strRef>
          </c:tx>
          <c:spPr>
            <a:ln w="28575" cap="rnd">
              <a:solidFill>
                <a:schemeClr val="accent2"/>
              </a:solidFill>
              <a:prstDash val="lgDash"/>
              <a:round/>
            </a:ln>
            <a:effectLst/>
          </c:spPr>
          <c:marker>
            <c:symbol val="none"/>
          </c:marker>
          <c:cat>
            <c:strRef>
              <c:f>'5. CEO'!$A$7:$A$18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'5. CEO'!$K$7:$K$18</c:f>
              <c:numCache>
                <c:formatCode>0.00</c:formatCode>
                <c:ptCount val="12"/>
              </c:numCache>
            </c:numRef>
          </c:val>
          <c:smooth val="0"/>
          <c:extLst>
            <c:ext xmlns:c16="http://schemas.microsoft.com/office/drawing/2014/chart" uri="{C3380CC4-5D6E-409C-BE32-E72D297353CC}">
              <c16:uniqueId val="{00000001-0335-4AEE-847C-B388573A7581}"/>
            </c:ext>
          </c:extLst>
        </c:ser>
        <c:dLbls>
          <c:showLegendKey val="0"/>
          <c:showVal val="0"/>
          <c:showCatName val="0"/>
          <c:showSerName val="0"/>
          <c:showPercent val="0"/>
          <c:showBubbleSize val="0"/>
        </c:dLbls>
        <c:smooth val="0"/>
        <c:axId val="-1145757376"/>
        <c:axId val="-1145763360"/>
      </c:lineChart>
      <c:catAx>
        <c:axId val="-114575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63360"/>
        <c:crosses val="autoZero"/>
        <c:auto val="1"/>
        <c:lblAlgn val="ctr"/>
        <c:lblOffset val="100"/>
        <c:noMultiLvlLbl val="0"/>
      </c:catAx>
      <c:valAx>
        <c:axId val="-1145763360"/>
        <c:scaling>
          <c:orientation val="minMax"/>
          <c:max val="1000"/>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7573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3139604682715"/>
          <c:y val="4.0189076162516352E-2"/>
          <c:w val="0.82878426798315408"/>
          <c:h val="0.6109077325364215"/>
        </c:manualLayout>
      </c:layout>
      <c:areaChart>
        <c:grouping val="stacked"/>
        <c:varyColors val="0"/>
        <c:ser>
          <c:idx val="1"/>
          <c:order val="1"/>
          <c:tx>
            <c:strRef>
              <c:f>'6. CETSA'!$D$6</c:f>
              <c:strCache>
                <c:ptCount val="1"/>
                <c:pt idx="0">
                  <c:v>GM</c:v>
                </c:pt>
              </c:strCache>
            </c:strRef>
          </c:tx>
          <c:spPr>
            <a:solidFill>
              <a:srgbClr val="ED7D31"/>
            </a:solidFill>
            <a:ln w="25400">
              <a:noFill/>
            </a:ln>
          </c:spPr>
          <c:val>
            <c:numRef>
              <c:f>'6. CETSA'!$D$7:$D$18</c:f>
              <c:numCache>
                <c:formatCode>0.00</c:formatCode>
                <c:ptCount val="12"/>
                <c:pt idx="0">
                  <c:v>288.27</c:v>
                </c:pt>
                <c:pt idx="1">
                  <c:v>281.16000000000003</c:v>
                </c:pt>
                <c:pt idx="2">
                  <c:v>288.18</c:v>
                </c:pt>
                <c:pt idx="3">
                  <c:v>294.95</c:v>
                </c:pt>
                <c:pt idx="4">
                  <c:v>299.33</c:v>
                </c:pt>
                <c:pt idx="5">
                  <c:v>307.37</c:v>
                </c:pt>
                <c:pt idx="6">
                  <c:v>308.04000000000002</c:v>
                </c:pt>
                <c:pt idx="7">
                  <c:v>316</c:v>
                </c:pt>
                <c:pt idx="8">
                  <c:v>315.66000000000003</c:v>
                </c:pt>
                <c:pt idx="9">
                  <c:v>317.04000000000002</c:v>
                </c:pt>
                <c:pt idx="10">
                  <c:v>308.20999999999998</c:v>
                </c:pt>
                <c:pt idx="11">
                  <c:v>307.68</c:v>
                </c:pt>
              </c:numCache>
            </c:numRef>
          </c:val>
          <c:extLst>
            <c:ext xmlns:c16="http://schemas.microsoft.com/office/drawing/2014/chart" uri="{C3380CC4-5D6E-409C-BE32-E72D297353CC}">
              <c16:uniqueId val="{00000000-D7AE-4584-9319-1F3A592F1015}"/>
            </c:ext>
          </c:extLst>
        </c:ser>
        <c:ser>
          <c:idx val="2"/>
          <c:order val="2"/>
          <c:tx>
            <c:strRef>
              <c:f>'6. CETSA'!$G$6</c:f>
              <c:strCache>
                <c:ptCount val="1"/>
                <c:pt idx="0">
                  <c:v>D</c:v>
                </c:pt>
              </c:strCache>
            </c:strRef>
          </c:tx>
          <c:spPr>
            <a:solidFill>
              <a:srgbClr val="A5A5A5"/>
            </a:solidFill>
            <a:ln w="25400">
              <a:noFill/>
            </a:ln>
          </c:spPr>
          <c:val>
            <c:numRef>
              <c:f>'6. CETSA'!$G$7:$G$18</c:f>
              <c:numCache>
                <c:formatCode>0.00</c:formatCode>
                <c:ptCount val="12"/>
                <c:pt idx="0">
                  <c:v>230.51</c:v>
                </c:pt>
                <c:pt idx="1">
                  <c:v>252.31</c:v>
                </c:pt>
                <c:pt idx="2">
                  <c:v>260.18</c:v>
                </c:pt>
                <c:pt idx="3">
                  <c:v>258.87</c:v>
                </c:pt>
                <c:pt idx="4">
                  <c:v>262.27</c:v>
                </c:pt>
                <c:pt idx="5">
                  <c:v>276.02</c:v>
                </c:pt>
                <c:pt idx="6">
                  <c:v>282.52</c:v>
                </c:pt>
                <c:pt idx="7">
                  <c:v>280.75</c:v>
                </c:pt>
                <c:pt idx="8">
                  <c:v>270.77999999999997</c:v>
                </c:pt>
                <c:pt idx="9">
                  <c:v>263.02999999999997</c:v>
                </c:pt>
                <c:pt idx="10">
                  <c:v>270.17</c:v>
                </c:pt>
                <c:pt idx="11">
                  <c:v>271.49</c:v>
                </c:pt>
              </c:numCache>
            </c:numRef>
          </c:val>
          <c:extLst>
            <c:ext xmlns:c16="http://schemas.microsoft.com/office/drawing/2014/chart" uri="{C3380CC4-5D6E-409C-BE32-E72D297353CC}">
              <c16:uniqueId val="{00000001-D7AE-4584-9319-1F3A592F1015}"/>
            </c:ext>
          </c:extLst>
        </c:ser>
        <c:ser>
          <c:idx val="3"/>
          <c:order val="3"/>
          <c:tx>
            <c:strRef>
              <c:f>'6. CETSA'!$H$6</c:f>
              <c:strCache>
                <c:ptCount val="1"/>
                <c:pt idx="0">
                  <c:v>CV</c:v>
                </c:pt>
              </c:strCache>
            </c:strRef>
          </c:tx>
          <c:spPr>
            <a:solidFill>
              <a:srgbClr val="FFC000"/>
            </a:solidFill>
            <a:ln w="25400">
              <a:noFill/>
            </a:ln>
          </c:spPr>
          <c:val>
            <c:numRef>
              <c:f>'6. CETSA'!$H$7:$H$18</c:f>
              <c:numCache>
                <c:formatCode>0.00</c:formatCode>
                <c:ptCount val="12"/>
                <c:pt idx="0">
                  <c:v>63.2</c:v>
                </c:pt>
                <c:pt idx="1">
                  <c:v>64.94</c:v>
                </c:pt>
                <c:pt idx="2">
                  <c:v>67.040000000000006</c:v>
                </c:pt>
                <c:pt idx="3">
                  <c:v>71.28</c:v>
                </c:pt>
                <c:pt idx="4">
                  <c:v>69.78</c:v>
                </c:pt>
                <c:pt idx="5">
                  <c:v>69.73</c:v>
                </c:pt>
                <c:pt idx="6">
                  <c:v>73.319999999999993</c:v>
                </c:pt>
                <c:pt idx="7">
                  <c:v>73.88</c:v>
                </c:pt>
                <c:pt idx="8">
                  <c:v>74.56</c:v>
                </c:pt>
                <c:pt idx="9">
                  <c:v>74.08</c:v>
                </c:pt>
                <c:pt idx="10">
                  <c:v>72.5</c:v>
                </c:pt>
                <c:pt idx="11">
                  <c:v>74.649999999999977</c:v>
                </c:pt>
              </c:numCache>
            </c:numRef>
          </c:val>
          <c:extLst>
            <c:ext xmlns:c16="http://schemas.microsoft.com/office/drawing/2014/chart" uri="{C3380CC4-5D6E-409C-BE32-E72D297353CC}">
              <c16:uniqueId val="{00000002-D7AE-4584-9319-1F3A592F1015}"/>
            </c:ext>
          </c:extLst>
        </c:ser>
        <c:ser>
          <c:idx val="4"/>
          <c:order val="4"/>
          <c:tx>
            <c:strRef>
              <c:f>'6. CETSA'!$F$6</c:f>
              <c:strCache>
                <c:ptCount val="1"/>
                <c:pt idx="0">
                  <c:v>PR</c:v>
                </c:pt>
              </c:strCache>
            </c:strRef>
          </c:tx>
          <c:spPr>
            <a:solidFill>
              <a:srgbClr val="5B9BD5"/>
            </a:solidFill>
            <a:ln w="25400">
              <a:noFill/>
            </a:ln>
          </c:spPr>
          <c:val>
            <c:numRef>
              <c:f>'6. CETSA'!$F$7:$F$18</c:f>
              <c:numCache>
                <c:formatCode>0.00</c:formatCode>
                <c:ptCount val="12"/>
                <c:pt idx="0">
                  <c:v>51.29</c:v>
                </c:pt>
                <c:pt idx="1">
                  <c:v>50.7</c:v>
                </c:pt>
                <c:pt idx="2">
                  <c:v>51.7</c:v>
                </c:pt>
                <c:pt idx="3">
                  <c:v>52.7</c:v>
                </c:pt>
                <c:pt idx="4">
                  <c:v>54.33</c:v>
                </c:pt>
                <c:pt idx="5">
                  <c:v>56.33</c:v>
                </c:pt>
                <c:pt idx="6">
                  <c:v>55.96</c:v>
                </c:pt>
                <c:pt idx="7">
                  <c:v>59.09</c:v>
                </c:pt>
                <c:pt idx="8">
                  <c:v>59.48</c:v>
                </c:pt>
                <c:pt idx="9">
                  <c:v>59.11</c:v>
                </c:pt>
                <c:pt idx="10">
                  <c:v>57.39</c:v>
                </c:pt>
                <c:pt idx="11">
                  <c:v>57.86</c:v>
                </c:pt>
              </c:numCache>
            </c:numRef>
          </c:val>
          <c:extLst>
            <c:ext xmlns:c16="http://schemas.microsoft.com/office/drawing/2014/chart" uri="{C3380CC4-5D6E-409C-BE32-E72D297353CC}">
              <c16:uniqueId val="{00000003-D7AE-4584-9319-1F3A592F1015}"/>
            </c:ext>
          </c:extLst>
        </c:ser>
        <c:ser>
          <c:idx val="5"/>
          <c:order val="5"/>
          <c:tx>
            <c:strRef>
              <c:f>'6. CETSA'!$E$6</c:f>
              <c:strCache>
                <c:ptCount val="1"/>
                <c:pt idx="0">
                  <c:v>TM</c:v>
                </c:pt>
              </c:strCache>
            </c:strRef>
          </c:tx>
          <c:spPr>
            <a:solidFill>
              <a:srgbClr val="70AD47"/>
            </a:solidFill>
            <a:ln w="25400">
              <a:noFill/>
            </a:ln>
          </c:spPr>
          <c:val>
            <c:numRef>
              <c:f>'6. CETSA'!$E$7:$E$18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D7AE-4584-9319-1F3A592F1015}"/>
            </c:ext>
          </c:extLst>
        </c:ser>
        <c:ser>
          <c:idx val="6"/>
          <c:order val="6"/>
          <c:tx>
            <c:strRef>
              <c:f>'6. CETSA'!$I$6</c:f>
              <c:strCache>
                <c:ptCount val="1"/>
                <c:pt idx="0">
                  <c:v>RM</c:v>
                </c:pt>
              </c:strCache>
            </c:strRef>
          </c:tx>
          <c:spPr>
            <a:solidFill>
              <a:schemeClr val="accent1">
                <a:lumMod val="40000"/>
                <a:lumOff val="60000"/>
              </a:schemeClr>
            </a:solidFill>
            <a:ln>
              <a:noFill/>
            </a:ln>
            <a:effectLst/>
          </c:spPr>
          <c:val>
            <c:numRef>
              <c:f>'6. CETSA'!$I$7:$I$18</c:f>
              <c:numCache>
                <c:formatCode>0.00</c:formatCode>
                <c:ptCount val="12"/>
                <c:pt idx="0">
                  <c:v>20.09</c:v>
                </c:pt>
                <c:pt idx="1">
                  <c:v>21.26</c:v>
                </c:pt>
                <c:pt idx="2">
                  <c:v>19.05</c:v>
                </c:pt>
                <c:pt idx="3">
                  <c:v>31.51</c:v>
                </c:pt>
                <c:pt idx="4">
                  <c:v>37.93</c:v>
                </c:pt>
                <c:pt idx="5">
                  <c:v>51.81</c:v>
                </c:pt>
                <c:pt idx="6">
                  <c:v>48.55</c:v>
                </c:pt>
                <c:pt idx="7">
                  <c:v>63.52</c:v>
                </c:pt>
                <c:pt idx="8">
                  <c:v>41.74</c:v>
                </c:pt>
                <c:pt idx="9">
                  <c:v>26.46</c:v>
                </c:pt>
                <c:pt idx="10">
                  <c:v>25.59</c:v>
                </c:pt>
                <c:pt idx="11">
                  <c:v>33.880000000000003</c:v>
                </c:pt>
              </c:numCache>
            </c:numRef>
          </c:val>
          <c:extLst>
            <c:ext xmlns:c16="http://schemas.microsoft.com/office/drawing/2014/chart" uri="{C3380CC4-5D6E-409C-BE32-E72D297353CC}">
              <c16:uniqueId val="{00000005-D7AE-4584-9319-1F3A592F1015}"/>
            </c:ext>
          </c:extLst>
        </c:ser>
        <c:dLbls>
          <c:showLegendKey val="0"/>
          <c:showVal val="0"/>
          <c:showCatName val="0"/>
          <c:showSerName val="0"/>
          <c:showPercent val="0"/>
          <c:showBubbleSize val="0"/>
        </c:dLbls>
        <c:axId val="-1145755200"/>
        <c:axId val="-1145761184"/>
      </c:areaChart>
      <c:lineChart>
        <c:grouping val="standard"/>
        <c:varyColors val="0"/>
        <c:ser>
          <c:idx val="0"/>
          <c:order val="0"/>
          <c:tx>
            <c:strRef>
              <c:f>'6. CETSA'!$J$6</c:f>
              <c:strCache>
                <c:ptCount val="1"/>
                <c:pt idx="0">
                  <c:v>CUV_119</c:v>
                </c:pt>
              </c:strCache>
            </c:strRef>
          </c:tx>
          <c:spPr>
            <a:ln w="38100" cap="rnd">
              <a:solidFill>
                <a:sysClr val="windowText" lastClr="000000"/>
              </a:solidFill>
              <a:round/>
            </a:ln>
            <a:effectLst/>
          </c:spPr>
          <c:marker>
            <c:symbol val="none"/>
          </c:marker>
          <c:cat>
            <c:strRef>
              <c:f>'6. CETSA'!$A$7:$A$18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'6. CETSA'!$J$7:$J$18</c:f>
              <c:numCache>
                <c:formatCode>0.00</c:formatCode>
                <c:ptCount val="12"/>
                <c:pt idx="0">
                  <c:v>697.04</c:v>
                </c:pt>
                <c:pt idx="1">
                  <c:v>715.5</c:v>
                </c:pt>
                <c:pt idx="2">
                  <c:v>729.26</c:v>
                </c:pt>
                <c:pt idx="3">
                  <c:v>749.64</c:v>
                </c:pt>
                <c:pt idx="4">
                  <c:v>764.62</c:v>
                </c:pt>
                <c:pt idx="5">
                  <c:v>810.78</c:v>
                </c:pt>
                <c:pt idx="6">
                  <c:v>810.3</c:v>
                </c:pt>
                <c:pt idx="7">
                  <c:v>845.36</c:v>
                </c:pt>
                <c:pt idx="8">
                  <c:v>813.07</c:v>
                </c:pt>
                <c:pt idx="9">
                  <c:v>785.89</c:v>
                </c:pt>
                <c:pt idx="10">
                  <c:v>780.96</c:v>
                </c:pt>
                <c:pt idx="11">
                  <c:v>795.87</c:v>
                </c:pt>
              </c:numCache>
            </c:numRef>
          </c:val>
          <c:smooth val="0"/>
          <c:extLst>
            <c:ext xmlns:c16="http://schemas.microsoft.com/office/drawing/2014/chart" uri="{C3380CC4-5D6E-409C-BE32-E72D297353CC}">
              <c16:uniqueId val="{00000006-D7AE-4584-9319-1F3A592F1015}"/>
            </c:ext>
          </c:extLst>
        </c:ser>
        <c:dLbls>
          <c:showLegendKey val="0"/>
          <c:showVal val="0"/>
          <c:showCatName val="0"/>
          <c:showSerName val="0"/>
          <c:showPercent val="0"/>
          <c:showBubbleSize val="0"/>
        </c:dLbls>
        <c:marker val="1"/>
        <c:smooth val="0"/>
        <c:axId val="-1145755200"/>
        <c:axId val="-1145761184"/>
      </c:lineChart>
      <c:catAx>
        <c:axId val="-11457552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1184"/>
        <c:crosses val="autoZero"/>
        <c:auto val="1"/>
        <c:lblAlgn val="ctr"/>
        <c:lblOffset val="100"/>
        <c:noMultiLvlLbl val="0"/>
      </c:catAx>
      <c:valAx>
        <c:axId val="-1145761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55200"/>
        <c:crosses val="autoZero"/>
        <c:crossBetween val="between"/>
      </c:valAx>
      <c:spPr>
        <a:noFill/>
        <a:ln w="25400">
          <a:noFill/>
        </a:ln>
      </c:spPr>
    </c:plotArea>
    <c:legend>
      <c:legendPos val="b"/>
      <c:layout>
        <c:manualLayout>
          <c:xMode val="edge"/>
          <c:yMode val="edge"/>
          <c:x val="0.10901865350040754"/>
          <c:y val="0.84951746416313345"/>
          <c:w val="0.79722712966971254"/>
          <c:h val="8.4463961235614726E-2"/>
        </c:manualLayout>
      </c:layout>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'6. CETSA'!$N$7</c:f>
              <c:strCache>
                <c:ptCount val="1"/>
                <c:pt idx="0">
                  <c:v>Ene-22</c:v>
                </c:pt>
              </c:strCache>
            </c:strRef>
          </c:tx>
          <c:spPr>
            <a:solidFill>
              <a:schemeClr val="accent6">
                <a:tint val="41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CETSA'!$Q$7:$U$7</c:f>
              <c:numCache>
                <c:formatCode>0.00</c:formatCode>
                <c:ptCount val="5"/>
                <c:pt idx="0">
                  <c:v>259.37</c:v>
                </c:pt>
                <c:pt idx="1">
                  <c:v>324.22000000000003</c:v>
                </c:pt>
                <c:pt idx="2">
                  <c:v>551.16999999999996</c:v>
                </c:pt>
                <c:pt idx="3">
                  <c:v>648.42999999999995</c:v>
                </c:pt>
                <c:pt idx="4">
                  <c:v>778.12</c:v>
                </c:pt>
              </c:numCache>
            </c:numRef>
          </c:val>
          <c:extLst>
            <c:ext xmlns:c16="http://schemas.microsoft.com/office/drawing/2014/chart" uri="{C3380CC4-5D6E-409C-BE32-E72D297353CC}">
              <c16:uniqueId val="{00000000-B2FC-4BCB-9E84-C14E9E4AD52D}"/>
            </c:ext>
          </c:extLst>
        </c:ser>
        <c:ser>
          <c:idx val="1"/>
          <c:order val="1"/>
          <c:tx>
            <c:strRef>
              <c:f>'6. CETSA'!$N$8</c:f>
              <c:strCache>
                <c:ptCount val="1"/>
                <c:pt idx="0">
                  <c:v>Feb-22</c:v>
                </c:pt>
              </c:strCache>
            </c:strRef>
          </c:tx>
          <c:spPr>
            <a:solidFill>
              <a:schemeClr val="accent6">
                <a:tint val="52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CETSA'!$Q$8:$U$8</c:f>
              <c:numCache>
                <c:formatCode>0.00</c:formatCode>
                <c:ptCount val="5"/>
                <c:pt idx="0">
                  <c:v>270.73</c:v>
                </c:pt>
                <c:pt idx="1">
                  <c:v>338.41</c:v>
                </c:pt>
                <c:pt idx="2">
                  <c:v>575.29999999999995</c:v>
                </c:pt>
                <c:pt idx="3">
                  <c:v>676.82</c:v>
                </c:pt>
                <c:pt idx="4">
                  <c:v>812.18</c:v>
                </c:pt>
              </c:numCache>
            </c:numRef>
          </c:val>
          <c:extLst>
            <c:ext xmlns:c16="http://schemas.microsoft.com/office/drawing/2014/chart" uri="{C3380CC4-5D6E-409C-BE32-E72D297353CC}">
              <c16:uniqueId val="{00000001-B2FC-4BCB-9E84-C14E9E4AD52D}"/>
            </c:ext>
          </c:extLst>
        </c:ser>
        <c:ser>
          <c:idx val="2"/>
          <c:order val="2"/>
          <c:tx>
            <c:strRef>
              <c:f>'6. CETSA'!$N$9</c:f>
              <c:strCache>
                <c:ptCount val="1"/>
                <c:pt idx="0">
                  <c:v>Mar-22</c:v>
                </c:pt>
              </c:strCache>
            </c:strRef>
          </c:tx>
          <c:spPr>
            <a:solidFill>
              <a:schemeClr val="accent6">
                <a:tint val="63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CETSA'!$Q$9:$U$9</c:f>
              <c:numCache>
                <c:formatCode>0.00</c:formatCode>
                <c:ptCount val="5"/>
                <c:pt idx="0">
                  <c:v>275.87</c:v>
                </c:pt>
                <c:pt idx="1">
                  <c:v>344.84</c:v>
                </c:pt>
                <c:pt idx="2">
                  <c:v>586.23</c:v>
                </c:pt>
                <c:pt idx="3">
                  <c:v>689.68</c:v>
                </c:pt>
                <c:pt idx="4">
                  <c:v>827.62</c:v>
                </c:pt>
              </c:numCache>
            </c:numRef>
          </c:val>
          <c:extLst>
            <c:ext xmlns:c16="http://schemas.microsoft.com/office/drawing/2014/chart" uri="{C3380CC4-5D6E-409C-BE32-E72D297353CC}">
              <c16:uniqueId val="{00000002-B2FC-4BCB-9E84-C14E9E4AD52D}"/>
            </c:ext>
          </c:extLst>
        </c:ser>
        <c:ser>
          <c:idx val="3"/>
          <c:order val="3"/>
          <c:tx>
            <c:strRef>
              <c:f>'6. CETSA'!$N$10</c:f>
              <c:strCache>
                <c:ptCount val="1"/>
                <c:pt idx="0">
                  <c:v>Abr-22</c:v>
                </c:pt>
              </c:strCache>
            </c:strRef>
          </c:tx>
          <c:spPr>
            <a:solidFill>
              <a:schemeClr val="accent6">
                <a:tint val="74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CETSA'!$Q$10:$U$10</c:f>
              <c:numCache>
                <c:formatCode>0.00</c:formatCode>
                <c:ptCount val="5"/>
                <c:pt idx="0">
                  <c:v>285.8</c:v>
                </c:pt>
                <c:pt idx="1">
                  <c:v>357.26</c:v>
                </c:pt>
                <c:pt idx="2">
                  <c:v>607.33000000000004</c:v>
                </c:pt>
                <c:pt idx="3">
                  <c:v>714.51</c:v>
                </c:pt>
                <c:pt idx="4">
                  <c:v>857.41</c:v>
                </c:pt>
              </c:numCache>
            </c:numRef>
          </c:val>
          <c:extLst>
            <c:ext xmlns:c16="http://schemas.microsoft.com/office/drawing/2014/chart" uri="{C3380CC4-5D6E-409C-BE32-E72D297353CC}">
              <c16:uniqueId val="{00000003-B2FC-4BCB-9E84-C14E9E4AD52D}"/>
            </c:ext>
          </c:extLst>
        </c:ser>
        <c:ser>
          <c:idx val="4"/>
          <c:order val="4"/>
          <c:tx>
            <c:strRef>
              <c:f>'6. CETSA'!$N$11</c:f>
              <c:strCache>
                <c:ptCount val="1"/>
                <c:pt idx="0">
                  <c:v>May-22</c:v>
                </c:pt>
              </c:strCache>
            </c:strRef>
          </c:tx>
          <c:spPr>
            <a:solidFill>
              <a:schemeClr val="accent6">
                <a:tint val="84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CETSA'!$Q$11:$U$11</c:f>
              <c:numCache>
                <c:formatCode>0.00</c:formatCode>
                <c:ptCount val="5"/>
                <c:pt idx="0">
                  <c:v>289.23</c:v>
                </c:pt>
                <c:pt idx="1">
                  <c:v>361.55</c:v>
                </c:pt>
                <c:pt idx="2">
                  <c:v>614.62</c:v>
                </c:pt>
                <c:pt idx="3">
                  <c:v>723.08</c:v>
                </c:pt>
                <c:pt idx="4">
                  <c:v>867.7</c:v>
                </c:pt>
              </c:numCache>
            </c:numRef>
          </c:val>
          <c:extLst>
            <c:ext xmlns:c16="http://schemas.microsoft.com/office/drawing/2014/chart" uri="{C3380CC4-5D6E-409C-BE32-E72D297353CC}">
              <c16:uniqueId val="{00000004-B2FC-4BCB-9E84-C14E9E4AD52D}"/>
            </c:ext>
          </c:extLst>
        </c:ser>
        <c:ser>
          <c:idx val="5"/>
          <c:order val="5"/>
          <c:tx>
            <c:strRef>
              <c:f>'6. CETSA'!$N$12</c:f>
              <c:strCache>
                <c:ptCount val="1"/>
                <c:pt idx="0">
                  <c:v>Jun-22</c:v>
                </c:pt>
              </c:strCache>
            </c:strRef>
          </c:tx>
          <c:spPr>
            <a:solidFill>
              <a:schemeClr val="accent6">
                <a:tint val="95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CETSA'!$Q$12:$U$12</c:f>
              <c:numCache>
                <c:formatCode>0.00</c:formatCode>
                <c:ptCount val="5"/>
                <c:pt idx="0">
                  <c:v>291.54000000000002</c:v>
                </c:pt>
                <c:pt idx="1">
                  <c:v>364.44</c:v>
                </c:pt>
                <c:pt idx="2">
                  <c:v>619.53</c:v>
                </c:pt>
                <c:pt idx="3">
                  <c:v>728.86</c:v>
                </c:pt>
                <c:pt idx="4">
                  <c:v>874.63</c:v>
                </c:pt>
              </c:numCache>
            </c:numRef>
          </c:val>
          <c:extLst>
            <c:ext xmlns:c16="http://schemas.microsoft.com/office/drawing/2014/chart" uri="{C3380CC4-5D6E-409C-BE32-E72D297353CC}">
              <c16:uniqueId val="{00000005-B2FC-4BCB-9E84-C14E9E4AD52D}"/>
            </c:ext>
          </c:extLst>
        </c:ser>
        <c:ser>
          <c:idx val="6"/>
          <c:order val="6"/>
          <c:tx>
            <c:strRef>
              <c:f>'6. CETSA'!$N$13</c:f>
              <c:strCache>
                <c:ptCount val="1"/>
                <c:pt idx="0">
                  <c:v>Jul-22</c:v>
                </c:pt>
              </c:strCache>
            </c:strRef>
          </c:tx>
          <c:spPr>
            <a:solidFill>
              <a:schemeClr val="accent6">
                <a:shade val="94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CETSA'!$Q$13:$U$13</c:f>
              <c:numCache>
                <c:formatCode>0.00</c:formatCode>
                <c:ptCount val="5"/>
                <c:pt idx="0">
                  <c:v>297.38</c:v>
                </c:pt>
                <c:pt idx="1">
                  <c:v>371.72</c:v>
                </c:pt>
                <c:pt idx="2">
                  <c:v>631.91999999999996</c:v>
                </c:pt>
                <c:pt idx="3">
                  <c:v>743.44</c:v>
                </c:pt>
                <c:pt idx="4">
                  <c:v>892.13</c:v>
                </c:pt>
              </c:numCache>
            </c:numRef>
          </c:val>
          <c:extLst>
            <c:ext xmlns:c16="http://schemas.microsoft.com/office/drawing/2014/chart" uri="{C3380CC4-5D6E-409C-BE32-E72D297353CC}">
              <c16:uniqueId val="{00000006-B2FC-4BCB-9E84-C14E9E4AD52D}"/>
            </c:ext>
          </c:extLst>
        </c:ser>
        <c:ser>
          <c:idx val="7"/>
          <c:order val="7"/>
          <c:tx>
            <c:strRef>
              <c:f>'6. CETSA'!$N$14</c:f>
              <c:strCache>
                <c:ptCount val="1"/>
                <c:pt idx="0">
                  <c:v>Ago-22</c:v>
                </c:pt>
              </c:strCache>
            </c:strRef>
          </c:tx>
          <c:spPr>
            <a:solidFill>
              <a:schemeClr val="accent6">
                <a:shade val="83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CETSA'!$Q$14:$U$14</c:f>
              <c:numCache>
                <c:formatCode>0.00</c:formatCode>
                <c:ptCount val="5"/>
                <c:pt idx="0">
                  <c:v>307.77999999999997</c:v>
                </c:pt>
                <c:pt idx="1">
                  <c:v>384.73</c:v>
                </c:pt>
                <c:pt idx="2">
                  <c:v>654.04</c:v>
                </c:pt>
                <c:pt idx="3">
                  <c:v>769.46</c:v>
                </c:pt>
                <c:pt idx="4">
                  <c:v>923.35</c:v>
                </c:pt>
              </c:numCache>
            </c:numRef>
          </c:val>
          <c:extLst>
            <c:ext xmlns:c16="http://schemas.microsoft.com/office/drawing/2014/chart" uri="{C3380CC4-5D6E-409C-BE32-E72D297353CC}">
              <c16:uniqueId val="{00000007-B2FC-4BCB-9E84-C14E9E4AD52D}"/>
            </c:ext>
          </c:extLst>
        </c:ser>
        <c:ser>
          <c:idx val="8"/>
          <c:order val="8"/>
          <c:tx>
            <c:strRef>
              <c:f>'6. CETSA'!$N$15</c:f>
              <c:strCache>
                <c:ptCount val="1"/>
                <c:pt idx="0">
                  <c:v>Sep-22</c:v>
                </c:pt>
              </c:strCache>
            </c:strRef>
          </c:tx>
          <c:spPr>
            <a:solidFill>
              <a:schemeClr val="accent6">
                <a:shade val="73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CETSA'!$Q$15:$U$15</c:f>
              <c:numCache>
                <c:formatCode>0.00</c:formatCode>
                <c:ptCount val="5"/>
                <c:pt idx="0">
                  <c:v>310.93</c:v>
                </c:pt>
                <c:pt idx="1">
                  <c:v>388.66</c:v>
                </c:pt>
                <c:pt idx="2">
                  <c:v>660.71</c:v>
                </c:pt>
                <c:pt idx="3">
                  <c:v>777.31</c:v>
                </c:pt>
                <c:pt idx="4">
                  <c:v>932.77</c:v>
                </c:pt>
              </c:numCache>
            </c:numRef>
          </c:val>
          <c:extLst>
            <c:ext xmlns:c16="http://schemas.microsoft.com/office/drawing/2014/chart" uri="{C3380CC4-5D6E-409C-BE32-E72D297353CC}">
              <c16:uniqueId val="{00000008-B2FC-4BCB-9E84-C14E9E4AD52D}"/>
            </c:ext>
          </c:extLst>
        </c:ser>
        <c:ser>
          <c:idx val="9"/>
          <c:order val="9"/>
          <c:tx>
            <c:strRef>
              <c:f>'6. CETSA'!$N$16</c:f>
              <c:strCache>
                <c:ptCount val="1"/>
                <c:pt idx="0">
                  <c:v>Oct-22</c:v>
                </c:pt>
              </c:strCache>
            </c:strRef>
          </c:tx>
          <c:spPr>
            <a:solidFill>
              <a:schemeClr val="accent6">
                <a:shade val="62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CETSA'!$Q$16:$U$16</c:f>
              <c:numCache>
                <c:formatCode>0.00</c:formatCode>
                <c:ptCount val="5"/>
                <c:pt idx="0">
                  <c:v>300.06</c:v>
                </c:pt>
                <c:pt idx="1">
                  <c:v>375.07</c:v>
                </c:pt>
                <c:pt idx="2">
                  <c:v>637.61</c:v>
                </c:pt>
                <c:pt idx="3">
                  <c:v>750.16</c:v>
                </c:pt>
                <c:pt idx="4">
                  <c:v>900.16</c:v>
                </c:pt>
              </c:numCache>
            </c:numRef>
          </c:val>
          <c:extLst>
            <c:ext xmlns:c16="http://schemas.microsoft.com/office/drawing/2014/chart" uri="{C3380CC4-5D6E-409C-BE32-E72D297353CC}">
              <c16:uniqueId val="{00000009-B2FC-4BCB-9E84-C14E9E4AD52D}"/>
            </c:ext>
          </c:extLst>
        </c:ser>
        <c:ser>
          <c:idx val="10"/>
          <c:order val="10"/>
          <c:tx>
            <c:strRef>
              <c:f>'6. CETSA'!$N$17</c:f>
              <c:strCache>
                <c:ptCount val="1"/>
                <c:pt idx="0">
                  <c:v>Nov-22</c:v>
                </c:pt>
              </c:strCache>
            </c:strRef>
          </c:tx>
          <c:spPr>
            <a:solidFill>
              <a:schemeClr val="accent6">
                <a:shade val="51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CETSA'!$Q$17:$U$17</c:f>
              <c:numCache>
                <c:formatCode>0.00</c:formatCode>
                <c:ptCount val="5"/>
                <c:pt idx="0">
                  <c:v>298.08999999999997</c:v>
                </c:pt>
                <c:pt idx="1">
                  <c:v>372.6</c:v>
                </c:pt>
                <c:pt idx="2">
                  <c:v>633.41999999999996</c:v>
                </c:pt>
                <c:pt idx="3">
                  <c:v>745.2</c:v>
                </c:pt>
                <c:pt idx="4">
                  <c:v>894.24</c:v>
                </c:pt>
              </c:numCache>
            </c:numRef>
          </c:val>
          <c:extLst>
            <c:ext xmlns:c16="http://schemas.microsoft.com/office/drawing/2014/chart" uri="{C3380CC4-5D6E-409C-BE32-E72D297353CC}">
              <c16:uniqueId val="{0000000A-B2FC-4BCB-9E84-C14E9E4AD52D}"/>
            </c:ext>
          </c:extLst>
        </c:ser>
        <c:ser>
          <c:idx val="11"/>
          <c:order val="11"/>
          <c:tx>
            <c:strRef>
              <c:f>'6. CETSA'!$N$18</c:f>
              <c:strCache>
                <c:ptCount val="1"/>
                <c:pt idx="0">
                  <c:v>Dic-22</c:v>
                </c:pt>
              </c:strCache>
            </c:strRef>
          </c:tx>
          <c:spPr>
            <a:solidFill>
              <a:schemeClr val="accent6">
                <a:shade val="40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CETSA'!$Q$18:$U$18</c:f>
              <c:numCache>
                <c:formatCode>0.00</c:formatCode>
                <c:ptCount val="5"/>
                <c:pt idx="0">
                  <c:v>301.27</c:v>
                </c:pt>
                <c:pt idx="1">
                  <c:v>376.59</c:v>
                </c:pt>
                <c:pt idx="2">
                  <c:v>640.19000000000005</c:v>
                </c:pt>
                <c:pt idx="3">
                  <c:v>753.17</c:v>
                </c:pt>
                <c:pt idx="4">
                  <c:v>903.80399999999997</c:v>
                </c:pt>
              </c:numCache>
            </c:numRef>
          </c:val>
          <c:extLst>
            <c:ext xmlns:c16="http://schemas.microsoft.com/office/drawing/2014/chart" uri="{C3380CC4-5D6E-409C-BE32-E72D297353CC}">
              <c16:uniqueId val="{0000000B-B2FC-4BCB-9E84-C14E9E4AD52D}"/>
            </c:ext>
          </c:extLst>
        </c:ser>
        <c:dLbls>
          <c:showLegendKey val="0"/>
          <c:showVal val="0"/>
          <c:showCatName val="0"/>
          <c:showSerName val="0"/>
          <c:showPercent val="0"/>
          <c:showBubbleSize val="0"/>
        </c:dLbls>
        <c:gapWidth val="150"/>
        <c:axId val="-1145760640"/>
        <c:axId val="-1145760096"/>
      </c:barChart>
      <c:catAx>
        <c:axId val="-114576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0096"/>
        <c:crosses val="autoZero"/>
        <c:auto val="1"/>
        <c:lblAlgn val="ctr"/>
        <c:lblOffset val="100"/>
        <c:noMultiLvlLbl val="0"/>
      </c:catAx>
      <c:valAx>
        <c:axId val="-11457600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064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'6. CETSA'!$J$6</c:f>
              <c:strCache>
                <c:ptCount val="1"/>
                <c:pt idx="0">
                  <c:v>CUV_119</c:v>
                </c:pt>
              </c:strCache>
            </c:strRef>
          </c:tx>
          <c:spPr>
            <a:ln w="28575" cap="rnd">
              <a:solidFill>
                <a:schemeClr val="accent1"/>
              </a:solidFill>
              <a:round/>
            </a:ln>
            <a:effectLst/>
          </c:spPr>
          <c:marker>
            <c:symbol val="none"/>
          </c:marker>
          <c:cat>
            <c:strRef>
              <c:f>'6. CETSA'!$A$7:$A$18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'6. CETSA'!$J$7:$J$18</c:f>
              <c:numCache>
                <c:formatCode>0.00</c:formatCode>
                <c:ptCount val="12"/>
                <c:pt idx="0">
                  <c:v>697.04</c:v>
                </c:pt>
                <c:pt idx="1">
                  <c:v>715.5</c:v>
                </c:pt>
                <c:pt idx="2">
                  <c:v>729.26</c:v>
                </c:pt>
                <c:pt idx="3">
                  <c:v>749.64</c:v>
                </c:pt>
                <c:pt idx="4">
                  <c:v>764.62</c:v>
                </c:pt>
                <c:pt idx="5">
                  <c:v>810.78</c:v>
                </c:pt>
                <c:pt idx="6">
                  <c:v>810.3</c:v>
                </c:pt>
                <c:pt idx="7">
                  <c:v>845.36</c:v>
                </c:pt>
                <c:pt idx="8">
                  <c:v>813.07</c:v>
                </c:pt>
                <c:pt idx="9">
                  <c:v>785.89</c:v>
                </c:pt>
                <c:pt idx="10">
                  <c:v>780.96</c:v>
                </c:pt>
                <c:pt idx="11">
                  <c:v>795.87</c:v>
                </c:pt>
              </c:numCache>
            </c:numRef>
          </c:val>
          <c:smooth val="0"/>
          <c:extLst>
            <c:ext xmlns:c16="http://schemas.microsoft.com/office/drawing/2014/chart" uri="{C3380CC4-5D6E-409C-BE32-E72D297353CC}">
              <c16:uniqueId val="{00000000-4501-474E-8EE1-A91EAAFB2BB9}"/>
            </c:ext>
          </c:extLst>
        </c:ser>
        <c:ser>
          <c:idx val="1"/>
          <c:order val="1"/>
          <c:tx>
            <c:strRef>
              <c:f>'6. CETSA'!$K$6</c:f>
              <c:strCache>
                <c:ptCount val="1"/>
                <c:pt idx="0">
                  <c:v>CUV_Op</c:v>
                </c:pt>
              </c:strCache>
            </c:strRef>
          </c:tx>
          <c:spPr>
            <a:ln w="28575" cap="rnd">
              <a:solidFill>
                <a:schemeClr val="accent2"/>
              </a:solidFill>
              <a:prstDash val="lgDash"/>
              <a:round/>
            </a:ln>
            <a:effectLst/>
          </c:spPr>
          <c:marker>
            <c:symbol val="none"/>
          </c:marker>
          <c:cat>
            <c:strRef>
              <c:f>'6. CETSA'!$A$7:$A$18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'6. CETSA'!$K$7:$K$18</c:f>
              <c:numCache>
                <c:formatCode>0.00</c:formatCode>
                <c:ptCount val="12"/>
                <c:pt idx="0">
                  <c:v>672.78</c:v>
                </c:pt>
                <c:pt idx="1">
                  <c:v>676.82</c:v>
                </c:pt>
                <c:pt idx="2">
                  <c:v>689.68</c:v>
                </c:pt>
                <c:pt idx="3">
                  <c:v>714.51</c:v>
                </c:pt>
                <c:pt idx="4">
                  <c:v>723.08</c:v>
                </c:pt>
                <c:pt idx="5">
                  <c:v>728.86</c:v>
                </c:pt>
                <c:pt idx="6">
                  <c:v>743.44</c:v>
                </c:pt>
                <c:pt idx="7">
                  <c:v>769.46</c:v>
                </c:pt>
                <c:pt idx="8">
                  <c:v>777.31</c:v>
                </c:pt>
                <c:pt idx="9">
                  <c:v>750.13</c:v>
                </c:pt>
                <c:pt idx="10">
                  <c:v>745.2</c:v>
                </c:pt>
                <c:pt idx="11">
                  <c:v>753.17</c:v>
                </c:pt>
              </c:numCache>
            </c:numRef>
          </c:val>
          <c:smooth val="0"/>
          <c:extLst>
            <c:ext xmlns:c16="http://schemas.microsoft.com/office/drawing/2014/chart" uri="{C3380CC4-5D6E-409C-BE32-E72D297353CC}">
              <c16:uniqueId val="{00000001-4501-474E-8EE1-A91EAAFB2BB9}"/>
            </c:ext>
          </c:extLst>
        </c:ser>
        <c:dLbls>
          <c:showLegendKey val="0"/>
          <c:showVal val="0"/>
          <c:showCatName val="0"/>
          <c:showSerName val="0"/>
          <c:showPercent val="0"/>
          <c:showBubbleSize val="0"/>
        </c:dLbls>
        <c:smooth val="0"/>
        <c:axId val="-1145757920"/>
        <c:axId val="-1145755744"/>
      </c:lineChart>
      <c:catAx>
        <c:axId val="-114575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55744"/>
        <c:crosses val="autoZero"/>
        <c:auto val="1"/>
        <c:lblAlgn val="ctr"/>
        <c:lblOffset val="100"/>
        <c:noMultiLvlLbl val="0"/>
      </c:catAx>
      <c:valAx>
        <c:axId val="-114575574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7579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'7. CHEC'!$D$7</c:f>
              <c:strCache>
                <c:ptCount val="1"/>
                <c:pt idx="0">
                  <c:v>GM</c:v>
                </c:pt>
              </c:strCache>
            </c:strRef>
          </c:tx>
          <c:spPr>
            <a:solidFill>
              <a:srgbClr val="ED7D31"/>
            </a:solidFill>
            <a:ln w="25400">
              <a:noFill/>
            </a:ln>
          </c:spPr>
          <c:val>
            <c:numRef>
              <c:f>'7. CHEC'!$D$8:$D$19</c:f>
              <c:numCache>
                <c:formatCode>0.00</c:formatCode>
                <c:ptCount val="12"/>
                <c:pt idx="0">
                  <c:v>274.33755000000002</c:v>
                </c:pt>
                <c:pt idx="1">
                  <c:v>258.84730000000002</c:v>
                </c:pt>
                <c:pt idx="2">
                  <c:v>303.786</c:v>
                </c:pt>
                <c:pt idx="3">
                  <c:v>252.53899999999999</c:v>
                </c:pt>
                <c:pt idx="4">
                  <c:v>217.63</c:v>
                </c:pt>
                <c:pt idx="5">
                  <c:v>212.95480000000001</c:v>
                </c:pt>
                <c:pt idx="6">
                  <c:v>208.4888</c:v>
                </c:pt>
                <c:pt idx="7">
                  <c:v>215.1498</c:v>
                </c:pt>
                <c:pt idx="8">
                  <c:v>230.59</c:v>
                </c:pt>
                <c:pt idx="9">
                  <c:v>273.81990000000002</c:v>
                </c:pt>
                <c:pt idx="10">
                  <c:v>266.11309999999997</c:v>
                </c:pt>
                <c:pt idx="11">
                  <c:v>226.9676</c:v>
                </c:pt>
              </c:numCache>
            </c:numRef>
          </c:val>
          <c:extLst>
            <c:ext xmlns:c16="http://schemas.microsoft.com/office/drawing/2014/chart" uri="{C3380CC4-5D6E-409C-BE32-E72D297353CC}">
              <c16:uniqueId val="{00000000-794C-4194-84A6-5367C40C7476}"/>
            </c:ext>
          </c:extLst>
        </c:ser>
        <c:ser>
          <c:idx val="2"/>
          <c:order val="2"/>
          <c:tx>
            <c:strRef>
              <c:f>'7. CHEC'!$G$7</c:f>
              <c:strCache>
                <c:ptCount val="1"/>
                <c:pt idx="0">
                  <c:v>D</c:v>
                </c:pt>
              </c:strCache>
            </c:strRef>
          </c:tx>
          <c:spPr>
            <a:solidFill>
              <a:srgbClr val="A5A5A5"/>
            </a:solidFill>
            <a:ln w="25400">
              <a:noFill/>
            </a:ln>
          </c:spPr>
          <c:val>
            <c:numRef>
              <c:f>'7. CHEC'!$G$8:$G$19</c:f>
              <c:numCache>
                <c:formatCode>0.00</c:formatCode>
                <c:ptCount val="12"/>
                <c:pt idx="0">
                  <c:v>238.6027</c:v>
                </c:pt>
                <c:pt idx="1">
                  <c:v>256.3476</c:v>
                </c:pt>
                <c:pt idx="2">
                  <c:v>267.77319999999997</c:v>
                </c:pt>
                <c:pt idx="3">
                  <c:v>267.26609999999999</c:v>
                </c:pt>
                <c:pt idx="4">
                  <c:v>301.03899999999999</c:v>
                </c:pt>
                <c:pt idx="5">
                  <c:v>320.40690000000001</c:v>
                </c:pt>
                <c:pt idx="6">
                  <c:v>328.92649999999998</c:v>
                </c:pt>
                <c:pt idx="7">
                  <c:v>335.39859999999999</c:v>
                </c:pt>
                <c:pt idx="8">
                  <c:v>314.85000000000002</c:v>
                </c:pt>
                <c:pt idx="9">
                  <c:v>303.00200000000001</c:v>
                </c:pt>
                <c:pt idx="10">
                  <c:v>305.3057</c:v>
                </c:pt>
                <c:pt idx="11">
                  <c:v>307.60599999999999</c:v>
                </c:pt>
              </c:numCache>
            </c:numRef>
          </c:val>
          <c:extLst>
            <c:ext xmlns:c16="http://schemas.microsoft.com/office/drawing/2014/chart" uri="{C3380CC4-5D6E-409C-BE32-E72D297353CC}">
              <c16:uniqueId val="{00000001-794C-4194-84A6-5367C40C7476}"/>
            </c:ext>
          </c:extLst>
        </c:ser>
        <c:ser>
          <c:idx val="3"/>
          <c:order val="3"/>
          <c:tx>
            <c:strRef>
              <c:f>'7. CHEC'!$H$7</c:f>
              <c:strCache>
                <c:ptCount val="1"/>
                <c:pt idx="0">
                  <c:v>CV</c:v>
                </c:pt>
              </c:strCache>
            </c:strRef>
          </c:tx>
          <c:spPr>
            <a:solidFill>
              <a:srgbClr val="FFC000"/>
            </a:solidFill>
            <a:ln w="25400">
              <a:noFill/>
            </a:ln>
          </c:spPr>
          <c:val>
            <c:numRef>
              <c:f>'7. CHEC'!$H$8:$H$19</c:f>
              <c:numCache>
                <c:formatCode>0.00</c:formatCode>
                <c:ptCount val="12"/>
                <c:pt idx="0">
                  <c:v>81.727099999999993</c:v>
                </c:pt>
                <c:pt idx="1">
                  <c:v>86.107500000000002</c:v>
                </c:pt>
                <c:pt idx="2">
                  <c:v>85.651600000000002</c:v>
                </c:pt>
                <c:pt idx="3">
                  <c:v>89.908500000000004</c:v>
                </c:pt>
                <c:pt idx="4">
                  <c:v>90.44</c:v>
                </c:pt>
                <c:pt idx="5">
                  <c:v>91.594200000000001</c:v>
                </c:pt>
                <c:pt idx="6">
                  <c:v>89.253200000000007</c:v>
                </c:pt>
                <c:pt idx="7">
                  <c:v>91.793700000000001</c:v>
                </c:pt>
                <c:pt idx="8">
                  <c:v>92.15</c:v>
                </c:pt>
                <c:pt idx="9">
                  <c:v>94.068200000000004</c:v>
                </c:pt>
                <c:pt idx="10">
                  <c:v>91.677099999999996</c:v>
                </c:pt>
                <c:pt idx="11">
                  <c:v>94.86</c:v>
                </c:pt>
              </c:numCache>
            </c:numRef>
          </c:val>
          <c:extLst>
            <c:ext xmlns:c16="http://schemas.microsoft.com/office/drawing/2014/chart" uri="{C3380CC4-5D6E-409C-BE32-E72D297353CC}">
              <c16:uniqueId val="{00000002-794C-4194-84A6-5367C40C7476}"/>
            </c:ext>
          </c:extLst>
        </c:ser>
        <c:ser>
          <c:idx val="4"/>
          <c:order val="4"/>
          <c:tx>
            <c:strRef>
              <c:f>'7. CHEC'!$F$7</c:f>
              <c:strCache>
                <c:ptCount val="1"/>
                <c:pt idx="0">
                  <c:v>PR</c:v>
                </c:pt>
              </c:strCache>
            </c:strRef>
          </c:tx>
          <c:spPr>
            <a:solidFill>
              <a:srgbClr val="5B9BD5"/>
            </a:solidFill>
            <a:ln w="25400">
              <a:noFill/>
            </a:ln>
          </c:spPr>
          <c:val>
            <c:numRef>
              <c:f>'7. CHEC'!$F$8:$F$19</c:f>
              <c:numCache>
                <c:formatCode>0.00</c:formatCode>
                <c:ptCount val="12"/>
                <c:pt idx="0">
                  <c:v>51.901800000000001</c:v>
                </c:pt>
                <c:pt idx="1">
                  <c:v>50.183999999999997</c:v>
                </c:pt>
                <c:pt idx="2">
                  <c:v>56.888199999999998</c:v>
                </c:pt>
                <c:pt idx="3">
                  <c:v>49.273099999999999</c:v>
                </c:pt>
                <c:pt idx="4">
                  <c:v>44.92</c:v>
                </c:pt>
                <c:pt idx="5">
                  <c:v>45.098500000000001</c:v>
                </c:pt>
                <c:pt idx="6">
                  <c:v>43.924900000000001</c:v>
                </c:pt>
                <c:pt idx="7">
                  <c:v>46.648400000000002</c:v>
                </c:pt>
                <c:pt idx="8">
                  <c:v>49.43</c:v>
                </c:pt>
                <c:pt idx="9">
                  <c:v>55.839599999999997</c:v>
                </c:pt>
                <c:pt idx="10">
                  <c:v>54.1723</c:v>
                </c:pt>
                <c:pt idx="11">
                  <c:v>48.717399999999998</c:v>
                </c:pt>
              </c:numCache>
            </c:numRef>
          </c:val>
          <c:extLst>
            <c:ext xmlns:c16="http://schemas.microsoft.com/office/drawing/2014/chart" uri="{C3380CC4-5D6E-409C-BE32-E72D297353CC}">
              <c16:uniqueId val="{00000003-794C-4194-84A6-5367C40C7476}"/>
            </c:ext>
          </c:extLst>
        </c:ser>
        <c:ser>
          <c:idx val="5"/>
          <c:order val="5"/>
          <c:tx>
            <c:strRef>
              <c:f>'7. CHEC'!$E$7</c:f>
              <c:strCache>
                <c:ptCount val="1"/>
                <c:pt idx="0">
                  <c:v>TM</c:v>
                </c:pt>
              </c:strCache>
            </c:strRef>
          </c:tx>
          <c:spPr>
            <a:solidFill>
              <a:srgbClr val="70AD47"/>
            </a:solidFill>
            <a:ln w="25400">
              <a:noFill/>
            </a:ln>
          </c:spPr>
          <c:val>
            <c:numRef>
              <c:f>'7. CHEC'!$E$8:$E$19</c:f>
              <c:numCache>
                <c:formatCode>0.00</c:formatCode>
                <c:ptCount val="12"/>
                <c:pt idx="0">
                  <c:v>43.683900000000001</c:v>
                </c:pt>
                <c:pt idx="1">
                  <c:v>45.128999999999998</c:v>
                </c:pt>
                <c:pt idx="2">
                  <c:v>43.110799999999998</c:v>
                </c:pt>
                <c:pt idx="3">
                  <c:v>40.327800000000003</c:v>
                </c:pt>
                <c:pt idx="4">
                  <c:v>40.97</c:v>
                </c:pt>
                <c:pt idx="5">
                  <c:v>49.521700000000003</c:v>
                </c:pt>
                <c:pt idx="6">
                  <c:v>41.912399999999998</c:v>
                </c:pt>
                <c:pt idx="7">
                  <c:v>52.116300000000003</c:v>
                </c:pt>
                <c:pt idx="8">
                  <c:v>50.84</c:v>
                </c:pt>
                <c:pt idx="9">
                  <c:v>49.805599999999998</c:v>
                </c:pt>
                <c:pt idx="10">
                  <c:v>47.098799999999997</c:v>
                </c:pt>
                <c:pt idx="11">
                  <c:v>50.306899999999999</c:v>
                </c:pt>
              </c:numCache>
            </c:numRef>
          </c:val>
          <c:extLst>
            <c:ext xmlns:c16="http://schemas.microsoft.com/office/drawing/2014/chart" uri="{C3380CC4-5D6E-409C-BE32-E72D297353CC}">
              <c16:uniqueId val="{00000004-794C-4194-84A6-5367C40C7476}"/>
            </c:ext>
          </c:extLst>
        </c:ser>
        <c:ser>
          <c:idx val="6"/>
          <c:order val="6"/>
          <c:tx>
            <c:strRef>
              <c:f>'7. CHEC'!$I$7</c:f>
              <c:strCache>
                <c:ptCount val="1"/>
                <c:pt idx="0">
                  <c:v>RM</c:v>
                </c:pt>
              </c:strCache>
            </c:strRef>
          </c:tx>
          <c:spPr>
            <a:solidFill>
              <a:schemeClr val="accent1">
                <a:lumMod val="40000"/>
                <a:lumOff val="60000"/>
              </a:schemeClr>
            </a:solidFill>
            <a:ln>
              <a:noFill/>
            </a:ln>
            <a:effectLst/>
          </c:spPr>
          <c:val>
            <c:numRef>
              <c:f>'7. CHEC'!$I$8:$I$19</c:f>
              <c:numCache>
                <c:formatCode>0.00</c:formatCode>
                <c:ptCount val="12"/>
                <c:pt idx="0">
                  <c:v>19.715199999999999</c:v>
                </c:pt>
                <c:pt idx="1">
                  <c:v>22.8111</c:v>
                </c:pt>
                <c:pt idx="2">
                  <c:v>18.684100000000001</c:v>
                </c:pt>
                <c:pt idx="3">
                  <c:v>32.2836</c:v>
                </c:pt>
                <c:pt idx="4">
                  <c:v>40.450000000000003</c:v>
                </c:pt>
                <c:pt idx="5">
                  <c:v>52.362200000000001</c:v>
                </c:pt>
                <c:pt idx="6">
                  <c:v>51.622700000000002</c:v>
                </c:pt>
                <c:pt idx="7">
                  <c:v>63.815800000000003</c:v>
                </c:pt>
                <c:pt idx="8">
                  <c:v>42.68</c:v>
                </c:pt>
                <c:pt idx="9">
                  <c:v>26.545500000000001</c:v>
                </c:pt>
                <c:pt idx="10">
                  <c:v>25.980699999999999</c:v>
                </c:pt>
                <c:pt idx="11">
                  <c:v>32.6768</c:v>
                </c:pt>
              </c:numCache>
            </c:numRef>
          </c:val>
          <c:extLst>
            <c:ext xmlns:c16="http://schemas.microsoft.com/office/drawing/2014/chart" uri="{C3380CC4-5D6E-409C-BE32-E72D297353CC}">
              <c16:uniqueId val="{00000005-794C-4194-84A6-5367C40C7476}"/>
            </c:ext>
          </c:extLst>
        </c:ser>
        <c:dLbls>
          <c:showLegendKey val="0"/>
          <c:showVal val="0"/>
          <c:showCatName val="0"/>
          <c:showSerName val="0"/>
          <c:showPercent val="0"/>
          <c:showBubbleSize val="0"/>
        </c:dLbls>
        <c:axId val="-1145763904"/>
        <c:axId val="-1145768800"/>
      </c:areaChart>
      <c:lineChart>
        <c:grouping val="standard"/>
        <c:varyColors val="0"/>
        <c:ser>
          <c:idx val="0"/>
          <c:order val="0"/>
          <c:tx>
            <c:strRef>
              <c:f>'7. CHEC'!$J$7</c:f>
              <c:strCache>
                <c:ptCount val="1"/>
                <c:pt idx="0">
                  <c:v>CUV_119</c:v>
                </c:pt>
              </c:strCache>
            </c:strRef>
          </c:tx>
          <c:spPr>
            <a:ln w="38100" cap="rnd">
              <a:solidFill>
                <a:sysClr val="windowText" lastClr="000000"/>
              </a:solidFill>
              <a:round/>
            </a:ln>
            <a:effectLst/>
          </c:spPr>
          <c:marker>
            <c:symbol val="none"/>
          </c:marker>
          <c:cat>
            <c:strRef>
              <c:f>'7. CHEC'!$A$8:$A$19</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'7. CHEC'!$J$8:$J$19</c:f>
              <c:numCache>
                <c:formatCode>0.00</c:formatCode>
                <c:ptCount val="12"/>
                <c:pt idx="0">
                  <c:v>710.00660000000005</c:v>
                </c:pt>
                <c:pt idx="1">
                  <c:v>719.42679999999996</c:v>
                </c:pt>
                <c:pt idx="2">
                  <c:v>775.89430000000004</c:v>
                </c:pt>
                <c:pt idx="3">
                  <c:v>731.59839999999997</c:v>
                </c:pt>
                <c:pt idx="4">
                  <c:v>735.47</c:v>
                </c:pt>
                <c:pt idx="5">
                  <c:v>771.93870000000004</c:v>
                </c:pt>
                <c:pt idx="6">
                  <c:v>764.12890000000004</c:v>
                </c:pt>
                <c:pt idx="7">
                  <c:v>804.92280000000005</c:v>
                </c:pt>
                <c:pt idx="8">
                  <c:v>780.57</c:v>
                </c:pt>
                <c:pt idx="9">
                  <c:v>803.08100000000002</c:v>
                </c:pt>
                <c:pt idx="10">
                  <c:v>790.34799999999996</c:v>
                </c:pt>
                <c:pt idx="11">
                  <c:v>761.13469999999995</c:v>
                </c:pt>
              </c:numCache>
            </c:numRef>
          </c:val>
          <c:smooth val="0"/>
          <c:extLst>
            <c:ext xmlns:c16="http://schemas.microsoft.com/office/drawing/2014/chart" uri="{C3380CC4-5D6E-409C-BE32-E72D297353CC}">
              <c16:uniqueId val="{00000006-794C-4194-84A6-5367C40C7476}"/>
            </c:ext>
          </c:extLst>
        </c:ser>
        <c:dLbls>
          <c:showLegendKey val="0"/>
          <c:showVal val="0"/>
          <c:showCatName val="0"/>
          <c:showSerName val="0"/>
          <c:showPercent val="0"/>
          <c:showBubbleSize val="0"/>
        </c:dLbls>
        <c:marker val="1"/>
        <c:smooth val="0"/>
        <c:axId val="-1145763904"/>
        <c:axId val="-1145768800"/>
      </c:lineChart>
      <c:catAx>
        <c:axId val="-1145763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8800"/>
        <c:crosses val="autoZero"/>
        <c:auto val="1"/>
        <c:lblAlgn val="ctr"/>
        <c:lblOffset val="100"/>
        <c:noMultiLvlLbl val="0"/>
      </c:catAx>
      <c:valAx>
        <c:axId val="-1145768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63904"/>
        <c:crosses val="autoZero"/>
        <c:crossBetween val="between"/>
      </c:valAx>
      <c:spPr>
        <a:noFill/>
        <a:ln w="25400">
          <a:noFill/>
        </a:ln>
      </c:spPr>
    </c:plotArea>
    <c:legend>
      <c:legendPos val="b"/>
      <c:overlay val="0"/>
      <c:spPr>
        <a:noFill/>
        <a:ln w="25400">
          <a:noFill/>
        </a:ln>
      </c:spPr>
      <c:txPr>
        <a:bodyPr/>
        <a:lstStyle/>
        <a:p>
          <a:pPr>
            <a:defRPr sz="1840"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25" r="0.25" t="0.75" header="0.3" footer="0.3"/>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'7. CHEC'!$N$8</c:f>
              <c:strCache>
                <c:ptCount val="1"/>
                <c:pt idx="0">
                  <c:v>Ene-22</c:v>
                </c:pt>
              </c:strCache>
            </c:strRef>
          </c:tx>
          <c:spPr>
            <a:solidFill>
              <a:schemeClr val="accent6">
                <a:tint val="41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CHEC'!$Q$8:$U$8</c:f>
              <c:numCache>
                <c:formatCode>0.00</c:formatCode>
                <c:ptCount val="5"/>
                <c:pt idx="0">
                  <c:v>261.72149999999999</c:v>
                </c:pt>
                <c:pt idx="1">
                  <c:v>327.15190000000001</c:v>
                </c:pt>
                <c:pt idx="2">
                  <c:v>556.15809999999999</c:v>
                </c:pt>
                <c:pt idx="3">
                  <c:v>654.30370000000005</c:v>
                </c:pt>
                <c:pt idx="4">
                  <c:v>785.1644</c:v>
                </c:pt>
              </c:numCache>
            </c:numRef>
          </c:val>
          <c:extLst>
            <c:ext xmlns:c16="http://schemas.microsoft.com/office/drawing/2014/chart" uri="{C3380CC4-5D6E-409C-BE32-E72D297353CC}">
              <c16:uniqueId val="{00000000-BC50-4B44-9EBF-77F382202163}"/>
            </c:ext>
          </c:extLst>
        </c:ser>
        <c:ser>
          <c:idx val="1"/>
          <c:order val="1"/>
          <c:tx>
            <c:strRef>
              <c:f>'7. CHEC'!$N$9</c:f>
              <c:strCache>
                <c:ptCount val="1"/>
                <c:pt idx="0">
                  <c:v>Feb-22</c:v>
                </c:pt>
              </c:strCache>
            </c:strRef>
          </c:tx>
          <c:spPr>
            <a:solidFill>
              <a:schemeClr val="accent6">
                <a:tint val="52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CHEC'!$Q$9:$U$9</c:f>
              <c:numCache>
                <c:formatCode>0.00</c:formatCode>
                <c:ptCount val="5"/>
                <c:pt idx="0">
                  <c:v>263.29180000000002</c:v>
                </c:pt>
                <c:pt idx="1">
                  <c:v>329.1148</c:v>
                </c:pt>
                <c:pt idx="2">
                  <c:v>559.49509999999998</c:v>
                </c:pt>
                <c:pt idx="3">
                  <c:v>658.22950000000003</c:v>
                </c:pt>
                <c:pt idx="4">
                  <c:v>789.87540000000001</c:v>
                </c:pt>
              </c:numCache>
            </c:numRef>
          </c:val>
          <c:extLst>
            <c:ext xmlns:c16="http://schemas.microsoft.com/office/drawing/2014/chart" uri="{C3380CC4-5D6E-409C-BE32-E72D297353CC}">
              <c16:uniqueId val="{00000001-BC50-4B44-9EBF-77F382202163}"/>
            </c:ext>
          </c:extLst>
        </c:ser>
        <c:ser>
          <c:idx val="2"/>
          <c:order val="2"/>
          <c:tx>
            <c:strRef>
              <c:f>'7. CHEC'!$N$10</c:f>
              <c:strCache>
                <c:ptCount val="1"/>
                <c:pt idx="0">
                  <c:v>Mar-22</c:v>
                </c:pt>
              </c:strCache>
            </c:strRef>
          </c:tx>
          <c:spPr>
            <a:solidFill>
              <a:schemeClr val="accent6">
                <a:tint val="63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CHEC'!$Q$10:$U$10</c:f>
              <c:numCache>
                <c:formatCode>0.00</c:formatCode>
                <c:ptCount val="5"/>
                <c:pt idx="0">
                  <c:v>268.55759999999998</c:v>
                </c:pt>
                <c:pt idx="1">
                  <c:v>335.69709999999998</c:v>
                </c:pt>
                <c:pt idx="2">
                  <c:v>570.68499999999995</c:v>
                </c:pt>
                <c:pt idx="3">
                  <c:v>671.76530000000002</c:v>
                </c:pt>
                <c:pt idx="4">
                  <c:v>805.67290000000003</c:v>
                </c:pt>
              </c:numCache>
            </c:numRef>
          </c:val>
          <c:extLst>
            <c:ext xmlns:c16="http://schemas.microsoft.com/office/drawing/2014/chart" uri="{C3380CC4-5D6E-409C-BE32-E72D297353CC}">
              <c16:uniqueId val="{00000002-BC50-4B44-9EBF-77F382202163}"/>
            </c:ext>
          </c:extLst>
        </c:ser>
        <c:ser>
          <c:idx val="3"/>
          <c:order val="3"/>
          <c:tx>
            <c:strRef>
              <c:f>'7. CHEC'!$N$11</c:f>
              <c:strCache>
                <c:ptCount val="1"/>
                <c:pt idx="0">
                  <c:v>Abr-22</c:v>
                </c:pt>
              </c:strCache>
            </c:strRef>
          </c:tx>
          <c:spPr>
            <a:solidFill>
              <a:schemeClr val="accent6">
                <a:tint val="74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CHEC'!$Q$11:$U$11</c:f>
              <c:numCache>
                <c:formatCode>0.00</c:formatCode>
                <c:ptCount val="5"/>
                <c:pt idx="0">
                  <c:v>270.43759999999997</c:v>
                </c:pt>
                <c:pt idx="1">
                  <c:v>338.04700000000003</c:v>
                </c:pt>
                <c:pt idx="2">
                  <c:v>574.6798</c:v>
                </c:pt>
                <c:pt idx="3">
                  <c:v>676.09389999999996</c:v>
                </c:pt>
                <c:pt idx="4">
                  <c:v>811.31269999999995</c:v>
                </c:pt>
              </c:numCache>
            </c:numRef>
          </c:val>
          <c:extLst>
            <c:ext xmlns:c16="http://schemas.microsoft.com/office/drawing/2014/chart" uri="{C3380CC4-5D6E-409C-BE32-E72D297353CC}">
              <c16:uniqueId val="{00000003-BC50-4B44-9EBF-77F382202163}"/>
            </c:ext>
          </c:extLst>
        </c:ser>
        <c:ser>
          <c:idx val="4"/>
          <c:order val="4"/>
          <c:tx>
            <c:strRef>
              <c:f>'7. CHEC'!$N$12</c:f>
              <c:strCache>
                <c:ptCount val="1"/>
                <c:pt idx="0">
                  <c:v>May-22</c:v>
                </c:pt>
              </c:strCache>
            </c:strRef>
          </c:tx>
          <c:spPr>
            <a:solidFill>
              <a:schemeClr val="accent6">
                <a:tint val="84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CHEC'!$Q$12:$U$12</c:f>
              <c:numCache>
                <c:formatCode>0.00</c:formatCode>
                <c:ptCount val="5"/>
                <c:pt idx="0">
                  <c:v>272.33</c:v>
                </c:pt>
                <c:pt idx="1">
                  <c:v>340.41</c:v>
                </c:pt>
                <c:pt idx="2">
                  <c:v>578.70000000000005</c:v>
                </c:pt>
                <c:pt idx="3">
                  <c:v>680.82600000000002</c:v>
                </c:pt>
                <c:pt idx="4">
                  <c:v>816.99189999999999</c:v>
                </c:pt>
              </c:numCache>
            </c:numRef>
          </c:val>
          <c:extLst>
            <c:ext xmlns:c16="http://schemas.microsoft.com/office/drawing/2014/chart" uri="{C3380CC4-5D6E-409C-BE32-E72D297353CC}">
              <c16:uniqueId val="{00000004-BC50-4B44-9EBF-77F382202163}"/>
            </c:ext>
          </c:extLst>
        </c:ser>
        <c:ser>
          <c:idx val="5"/>
          <c:order val="5"/>
          <c:tx>
            <c:strRef>
              <c:f>'7. CHEC'!$N$13</c:f>
              <c:strCache>
                <c:ptCount val="1"/>
                <c:pt idx="0">
                  <c:v>Jun-22</c:v>
                </c:pt>
              </c:strCache>
            </c:strRef>
          </c:tx>
          <c:spPr>
            <a:solidFill>
              <a:schemeClr val="accent6">
                <a:tint val="95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CHEC'!$Q$13:$U$13</c:f>
              <c:numCache>
                <c:formatCode>0.00</c:formatCode>
                <c:ptCount val="5"/>
                <c:pt idx="0">
                  <c:v>274.78160000000003</c:v>
                </c:pt>
                <c:pt idx="1">
                  <c:v>343.47699999999998</c:v>
                </c:pt>
                <c:pt idx="2">
                  <c:v>583.91089999999997</c:v>
                </c:pt>
                <c:pt idx="3">
                  <c:v>686.95399999999995</c:v>
                </c:pt>
                <c:pt idx="4">
                  <c:v>824.34479999999996</c:v>
                </c:pt>
              </c:numCache>
            </c:numRef>
          </c:val>
          <c:extLst>
            <c:ext xmlns:c16="http://schemas.microsoft.com/office/drawing/2014/chart" uri="{C3380CC4-5D6E-409C-BE32-E72D297353CC}">
              <c16:uniqueId val="{00000005-BC50-4B44-9EBF-77F382202163}"/>
            </c:ext>
          </c:extLst>
        </c:ser>
        <c:ser>
          <c:idx val="6"/>
          <c:order val="6"/>
          <c:tx>
            <c:strRef>
              <c:f>'7. CHEC'!$N$14</c:f>
              <c:strCache>
                <c:ptCount val="1"/>
                <c:pt idx="0">
                  <c:v>Jul-22</c:v>
                </c:pt>
              </c:strCache>
            </c:strRef>
          </c:tx>
          <c:spPr>
            <a:solidFill>
              <a:schemeClr val="accent6">
                <a:shade val="94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CHEC'!$Q$14:$U$14</c:f>
              <c:numCache>
                <c:formatCode>0.00</c:formatCode>
                <c:ptCount val="5"/>
                <c:pt idx="0">
                  <c:v>277.25459999999998</c:v>
                </c:pt>
                <c:pt idx="1">
                  <c:v>346.56830000000002</c:v>
                </c:pt>
                <c:pt idx="2">
                  <c:v>589.16610000000003</c:v>
                </c:pt>
                <c:pt idx="3">
                  <c:v>693.13660000000004</c:v>
                </c:pt>
                <c:pt idx="4">
                  <c:v>831.76390000000004</c:v>
                </c:pt>
              </c:numCache>
            </c:numRef>
          </c:val>
          <c:extLst>
            <c:ext xmlns:c16="http://schemas.microsoft.com/office/drawing/2014/chart" uri="{C3380CC4-5D6E-409C-BE32-E72D297353CC}">
              <c16:uniqueId val="{00000006-BC50-4B44-9EBF-77F382202163}"/>
            </c:ext>
          </c:extLst>
        </c:ser>
        <c:ser>
          <c:idx val="7"/>
          <c:order val="7"/>
          <c:tx>
            <c:strRef>
              <c:f>'7. CHEC'!$N$15</c:f>
              <c:strCache>
                <c:ptCount val="1"/>
                <c:pt idx="0">
                  <c:v>Ago-22</c:v>
                </c:pt>
              </c:strCache>
            </c:strRef>
          </c:tx>
          <c:spPr>
            <a:solidFill>
              <a:schemeClr val="accent6">
                <a:shade val="83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CHEC'!$Q$15:$U$15</c:f>
              <c:numCache>
                <c:formatCode>0.00</c:formatCode>
                <c:ptCount val="5"/>
                <c:pt idx="0">
                  <c:v>284.18599999999998</c:v>
                </c:pt>
                <c:pt idx="1">
                  <c:v>355.23250000000002</c:v>
                </c:pt>
                <c:pt idx="2">
                  <c:v>603.89530000000002</c:v>
                </c:pt>
                <c:pt idx="3">
                  <c:v>710.46500000000003</c:v>
                </c:pt>
                <c:pt idx="4">
                  <c:v>852.55799999999999</c:v>
                </c:pt>
              </c:numCache>
            </c:numRef>
          </c:val>
          <c:extLst>
            <c:ext xmlns:c16="http://schemas.microsoft.com/office/drawing/2014/chart" uri="{C3380CC4-5D6E-409C-BE32-E72D297353CC}">
              <c16:uniqueId val="{00000007-BC50-4B44-9EBF-77F382202163}"/>
            </c:ext>
          </c:extLst>
        </c:ser>
        <c:ser>
          <c:idx val="8"/>
          <c:order val="8"/>
          <c:tx>
            <c:strRef>
              <c:f>'7. CHEC'!$N$16</c:f>
              <c:strCache>
                <c:ptCount val="1"/>
                <c:pt idx="0">
                  <c:v>Sep-22</c:v>
                </c:pt>
              </c:strCache>
            </c:strRef>
          </c:tx>
          <c:spPr>
            <a:solidFill>
              <a:schemeClr val="accent6">
                <a:shade val="73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CHEC'!$Q$16:$U$16</c:f>
              <c:numCache>
                <c:formatCode>0.00</c:formatCode>
                <c:ptCount val="5"/>
                <c:pt idx="0">
                  <c:v>287.08</c:v>
                </c:pt>
                <c:pt idx="1">
                  <c:v>358.85</c:v>
                </c:pt>
                <c:pt idx="2">
                  <c:v>607.51</c:v>
                </c:pt>
                <c:pt idx="3">
                  <c:v>714.72</c:v>
                </c:pt>
                <c:pt idx="4">
                  <c:v>857.67</c:v>
                </c:pt>
              </c:numCache>
            </c:numRef>
          </c:val>
          <c:extLst>
            <c:ext xmlns:c16="http://schemas.microsoft.com/office/drawing/2014/chart" uri="{C3380CC4-5D6E-409C-BE32-E72D297353CC}">
              <c16:uniqueId val="{00000008-BC50-4B44-9EBF-77F382202163}"/>
            </c:ext>
          </c:extLst>
        </c:ser>
        <c:ser>
          <c:idx val="9"/>
          <c:order val="9"/>
          <c:tx>
            <c:strRef>
              <c:f>'7. CHEC'!$N$17</c:f>
              <c:strCache>
                <c:ptCount val="1"/>
                <c:pt idx="0">
                  <c:v>Oct-22</c:v>
                </c:pt>
              </c:strCache>
            </c:strRef>
          </c:tx>
          <c:spPr>
            <a:solidFill>
              <a:schemeClr val="accent6">
                <a:shade val="62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CHEC'!$Q$17:$U$17</c:f>
              <c:numCache>
                <c:formatCode>0.00</c:formatCode>
                <c:ptCount val="5"/>
                <c:pt idx="0">
                  <c:v>287.0847</c:v>
                </c:pt>
                <c:pt idx="1">
                  <c:v>358.85590000000002</c:v>
                </c:pt>
                <c:pt idx="2">
                  <c:v>607.51859999999999</c:v>
                </c:pt>
                <c:pt idx="3">
                  <c:v>714.7278</c:v>
                </c:pt>
                <c:pt idx="4">
                  <c:v>857.67340000000002</c:v>
                </c:pt>
              </c:numCache>
            </c:numRef>
          </c:val>
          <c:extLst>
            <c:ext xmlns:c16="http://schemas.microsoft.com/office/drawing/2014/chart" uri="{C3380CC4-5D6E-409C-BE32-E72D297353CC}">
              <c16:uniqueId val="{00000009-BC50-4B44-9EBF-77F382202163}"/>
            </c:ext>
          </c:extLst>
        </c:ser>
        <c:ser>
          <c:idx val="10"/>
          <c:order val="10"/>
          <c:tx>
            <c:strRef>
              <c:f>'7. CHEC'!$N$18</c:f>
              <c:strCache>
                <c:ptCount val="1"/>
                <c:pt idx="0">
                  <c:v>Nov-22</c:v>
                </c:pt>
              </c:strCache>
            </c:strRef>
          </c:tx>
          <c:spPr>
            <a:solidFill>
              <a:schemeClr val="accent6">
                <a:shade val="51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CHEC'!$Q$18:$U$18</c:f>
              <c:numCache>
                <c:formatCode>0.00</c:formatCode>
                <c:ptCount val="5"/>
                <c:pt idx="0">
                  <c:v>283.99279999999999</c:v>
                </c:pt>
                <c:pt idx="1">
                  <c:v>354.99099999999999</c:v>
                </c:pt>
                <c:pt idx="2">
                  <c:v>600.97569999999996</c:v>
                </c:pt>
                <c:pt idx="3">
                  <c:v>707.03020000000004</c:v>
                </c:pt>
                <c:pt idx="4">
                  <c:v>848.43619999999999</c:v>
                </c:pt>
              </c:numCache>
            </c:numRef>
          </c:val>
          <c:extLst>
            <c:ext xmlns:c16="http://schemas.microsoft.com/office/drawing/2014/chart" uri="{C3380CC4-5D6E-409C-BE32-E72D297353CC}">
              <c16:uniqueId val="{0000000A-BC50-4B44-9EBF-77F382202163}"/>
            </c:ext>
          </c:extLst>
        </c:ser>
        <c:ser>
          <c:idx val="11"/>
          <c:order val="11"/>
          <c:tx>
            <c:strRef>
              <c:f>'7. CHEC'!$N$19</c:f>
              <c:strCache>
                <c:ptCount val="1"/>
                <c:pt idx="0">
                  <c:v>Dic-22</c:v>
                </c:pt>
              </c:strCache>
            </c:strRef>
          </c:tx>
          <c:spPr>
            <a:solidFill>
              <a:schemeClr val="accent6">
                <a:shade val="40000"/>
              </a:schemeClr>
            </a:solidFill>
            <a:ln>
              <a:noFill/>
            </a:ln>
            <a:effectLst/>
          </c:spPr>
          <c:invertIfNegative val="0"/>
          <c:cat>
            <c:strRef>
              <c:f>'7. CHEC'!$Q$7:$U$7</c:f>
              <c:strCache>
                <c:ptCount val="5"/>
                <c:pt idx="0">
                  <c:v>ESTRATO 1</c:v>
                </c:pt>
                <c:pt idx="1">
                  <c:v>ESTRATO 2</c:v>
                </c:pt>
                <c:pt idx="2">
                  <c:v>ESTRATO 3</c:v>
                </c:pt>
                <c:pt idx="3">
                  <c:v>ESTRATO 4</c:v>
                </c:pt>
                <c:pt idx="4">
                  <c:v>ESTRATO 5 y 6, Ind y Com</c:v>
                </c:pt>
              </c:strCache>
            </c:strRef>
          </c:cat>
          <c:val>
            <c:numRef>
              <c:f>'7. CHEC'!$Q$19:$U$19</c:f>
              <c:numCache>
                <c:formatCode>0.00</c:formatCode>
                <c:ptCount val="5"/>
                <c:pt idx="0">
                  <c:v>286.1773</c:v>
                </c:pt>
                <c:pt idx="1">
                  <c:v>357.72160000000002</c:v>
                </c:pt>
                <c:pt idx="2">
                  <c:v>605.59829999999999</c:v>
                </c:pt>
                <c:pt idx="3">
                  <c:v>712.46860000000004</c:v>
                </c:pt>
                <c:pt idx="4">
                  <c:v>854.9624</c:v>
                </c:pt>
              </c:numCache>
            </c:numRef>
          </c:val>
          <c:extLst>
            <c:ext xmlns:c16="http://schemas.microsoft.com/office/drawing/2014/chart" uri="{C3380CC4-5D6E-409C-BE32-E72D297353CC}">
              <c16:uniqueId val="{0000000B-BC50-4B44-9EBF-77F382202163}"/>
            </c:ext>
          </c:extLst>
        </c:ser>
        <c:dLbls>
          <c:showLegendKey val="0"/>
          <c:showVal val="0"/>
          <c:showCatName val="0"/>
          <c:showSerName val="0"/>
          <c:showPercent val="0"/>
          <c:showBubbleSize val="0"/>
        </c:dLbls>
        <c:gapWidth val="150"/>
        <c:axId val="-1145761728"/>
        <c:axId val="-1145767712"/>
      </c:barChart>
      <c:catAx>
        <c:axId val="-114576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7712"/>
        <c:crosses val="autoZero"/>
        <c:auto val="1"/>
        <c:lblAlgn val="ctr"/>
        <c:lblOffset val="100"/>
        <c:noMultiLvlLbl val="0"/>
      </c:catAx>
      <c:valAx>
        <c:axId val="-114576771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172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'7. CHEC'!$J$7</c:f>
              <c:strCache>
                <c:ptCount val="1"/>
                <c:pt idx="0">
                  <c:v>CUV_119</c:v>
                </c:pt>
              </c:strCache>
            </c:strRef>
          </c:tx>
          <c:spPr>
            <a:ln w="28575" cap="rnd">
              <a:solidFill>
                <a:schemeClr val="accent1"/>
              </a:solidFill>
              <a:round/>
            </a:ln>
            <a:effectLst/>
          </c:spPr>
          <c:marker>
            <c:symbol val="none"/>
          </c:marker>
          <c:cat>
            <c:strRef>
              <c:f>'7. CHEC'!$A$8:$A$19</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'7. CHEC'!$J$8:$J$19</c:f>
              <c:numCache>
                <c:formatCode>0.00</c:formatCode>
                <c:ptCount val="12"/>
                <c:pt idx="0">
                  <c:v>710.00660000000005</c:v>
                </c:pt>
                <c:pt idx="1">
                  <c:v>719.42679999999996</c:v>
                </c:pt>
                <c:pt idx="2">
                  <c:v>775.89430000000004</c:v>
                </c:pt>
                <c:pt idx="3">
                  <c:v>731.59839999999997</c:v>
                </c:pt>
                <c:pt idx="4">
                  <c:v>735.47</c:v>
                </c:pt>
                <c:pt idx="5">
                  <c:v>771.93870000000004</c:v>
                </c:pt>
                <c:pt idx="6">
                  <c:v>764.12890000000004</c:v>
                </c:pt>
                <c:pt idx="7">
                  <c:v>804.92280000000005</c:v>
                </c:pt>
                <c:pt idx="8">
                  <c:v>780.57</c:v>
                </c:pt>
                <c:pt idx="9">
                  <c:v>803.08100000000002</c:v>
                </c:pt>
                <c:pt idx="10">
                  <c:v>790.34799999999996</c:v>
                </c:pt>
                <c:pt idx="11">
                  <c:v>761.13469999999995</c:v>
                </c:pt>
              </c:numCache>
            </c:numRef>
          </c:val>
          <c:smooth val="0"/>
          <c:extLst>
            <c:ext xmlns:c16="http://schemas.microsoft.com/office/drawing/2014/chart" uri="{C3380CC4-5D6E-409C-BE32-E72D297353CC}">
              <c16:uniqueId val="{00000000-8D11-4506-AA30-3FDB2A094563}"/>
            </c:ext>
          </c:extLst>
        </c:ser>
        <c:ser>
          <c:idx val="1"/>
          <c:order val="1"/>
          <c:tx>
            <c:strRef>
              <c:f>'7. CHEC'!$K$7</c:f>
              <c:strCache>
                <c:ptCount val="1"/>
                <c:pt idx="0">
                  <c:v>CUV_Op</c:v>
                </c:pt>
              </c:strCache>
            </c:strRef>
          </c:tx>
          <c:spPr>
            <a:ln w="28575" cap="rnd">
              <a:solidFill>
                <a:schemeClr val="accent2"/>
              </a:solidFill>
              <a:prstDash val="lgDash"/>
              <a:round/>
            </a:ln>
            <a:effectLst/>
          </c:spPr>
          <c:marker>
            <c:symbol val="none"/>
          </c:marker>
          <c:cat>
            <c:strRef>
              <c:f>'7. CHEC'!$A$8:$A$19</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'7. CHEC'!$K$8:$K$19</c:f>
              <c:numCache>
                <c:formatCode>0.00</c:formatCode>
                <c:ptCount val="12"/>
                <c:pt idx="0">
                  <c:v>654.30370000000005</c:v>
                </c:pt>
                <c:pt idx="1">
                  <c:v>658.22950000000003</c:v>
                </c:pt>
                <c:pt idx="2">
                  <c:v>671.39409999999998</c:v>
                </c:pt>
                <c:pt idx="3">
                  <c:v>676.09389999999996</c:v>
                </c:pt>
                <c:pt idx="4">
                  <c:v>680.82</c:v>
                </c:pt>
                <c:pt idx="5">
                  <c:v>686.95399999999995</c:v>
                </c:pt>
                <c:pt idx="6">
                  <c:v>693.13660000000004</c:v>
                </c:pt>
                <c:pt idx="7">
                  <c:v>710.46500000000003</c:v>
                </c:pt>
                <c:pt idx="8">
                  <c:v>714.72</c:v>
                </c:pt>
                <c:pt idx="9">
                  <c:v>714.7278</c:v>
                </c:pt>
                <c:pt idx="10">
                  <c:v>707.03020000000004</c:v>
                </c:pt>
                <c:pt idx="11">
                  <c:v>712.46860000000004</c:v>
                </c:pt>
              </c:numCache>
            </c:numRef>
          </c:val>
          <c:smooth val="0"/>
          <c:extLst>
            <c:ext xmlns:c16="http://schemas.microsoft.com/office/drawing/2014/chart" uri="{C3380CC4-5D6E-409C-BE32-E72D297353CC}">
              <c16:uniqueId val="{00000001-8D11-4506-AA30-3FDB2A094563}"/>
            </c:ext>
          </c:extLst>
        </c:ser>
        <c:dLbls>
          <c:showLegendKey val="0"/>
          <c:showVal val="0"/>
          <c:showCatName val="0"/>
          <c:showSerName val="0"/>
          <c:showPercent val="0"/>
          <c:showBubbleSize val="0"/>
        </c:dLbls>
        <c:smooth val="0"/>
        <c:axId val="-1145759008"/>
        <c:axId val="-1145762816"/>
      </c:lineChart>
      <c:catAx>
        <c:axId val="-114575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62816"/>
        <c:crosses val="autoZero"/>
        <c:auto val="1"/>
        <c:lblAlgn val="ctr"/>
        <c:lblOffset val="100"/>
        <c:noMultiLvlLbl val="0"/>
      </c:catAx>
      <c:valAx>
        <c:axId val="-1145762816"/>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7590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94819941277687"/>
          <c:y val="3.0041007955354731E-2"/>
          <c:w val="0.82972782912093834"/>
          <c:h val="0.64563439473362438"/>
        </c:manualLayout>
      </c:layout>
      <c:areaChart>
        <c:grouping val="stacked"/>
        <c:varyColors val="0"/>
        <c:ser>
          <c:idx val="1"/>
          <c:order val="1"/>
          <c:tx>
            <c:strRef>
              <c:f>'8. ENEL COLOMBIA'!$D$6</c:f>
              <c:strCache>
                <c:ptCount val="1"/>
                <c:pt idx="0">
                  <c:v>GM</c:v>
                </c:pt>
              </c:strCache>
            </c:strRef>
          </c:tx>
          <c:spPr>
            <a:solidFill>
              <a:srgbClr val="ED7D31"/>
            </a:solidFill>
            <a:ln w="25400">
              <a:noFill/>
            </a:ln>
          </c:spPr>
          <c:val>
            <c:numRef>
              <c:f>'8. ENEL COLOMBIA'!$D$7:$D$18</c:f>
              <c:numCache>
                <c:formatCode>0.00</c:formatCode>
                <c:ptCount val="12"/>
                <c:pt idx="0">
                  <c:v>284.10829999999999</c:v>
                </c:pt>
                <c:pt idx="1">
                  <c:v>268.2199</c:v>
                </c:pt>
                <c:pt idx="2">
                  <c:v>310.29669999999999</c:v>
                </c:pt>
                <c:pt idx="3">
                  <c:v>251.25020000000001</c:v>
                </c:pt>
                <c:pt idx="4">
                  <c:v>223.89150000000001</c:v>
                </c:pt>
                <c:pt idx="5">
                  <c:v>216.26769999999999</c:v>
                </c:pt>
                <c:pt idx="6">
                  <c:v>216.5821</c:v>
                </c:pt>
                <c:pt idx="7">
                  <c:v>224.11619999999999</c:v>
                </c:pt>
                <c:pt idx="8">
                  <c:v>236.38</c:v>
                </c:pt>
                <c:pt idx="9">
                  <c:v>272.32130000000001</c:v>
                </c:pt>
                <c:pt idx="10">
                  <c:v>276.34690000000001</c:v>
                </c:pt>
                <c:pt idx="11">
                  <c:v>251.49039999999999</c:v>
                </c:pt>
              </c:numCache>
            </c:numRef>
          </c:val>
          <c:extLst>
            <c:ext xmlns:c16="http://schemas.microsoft.com/office/drawing/2014/chart" uri="{C3380CC4-5D6E-409C-BE32-E72D297353CC}">
              <c16:uniqueId val="{00000000-4AA3-4A7E-94BB-FC174D5C3A0E}"/>
            </c:ext>
          </c:extLst>
        </c:ser>
        <c:ser>
          <c:idx val="2"/>
          <c:order val="2"/>
          <c:tx>
            <c:strRef>
              <c:f>'8. ENEL COLOMBIA'!$G$6</c:f>
              <c:strCache>
                <c:ptCount val="1"/>
                <c:pt idx="0">
                  <c:v>D</c:v>
                </c:pt>
              </c:strCache>
            </c:strRef>
          </c:tx>
          <c:spPr>
            <a:solidFill>
              <a:srgbClr val="A5A5A5"/>
            </a:solidFill>
            <a:ln w="25400">
              <a:noFill/>
            </a:ln>
          </c:spPr>
          <c:val>
            <c:numRef>
              <c:f>'8. ENEL COLOMBIA'!$G$7:$G$18</c:f>
              <c:numCache>
                <c:formatCode>0.00</c:formatCode>
                <c:ptCount val="12"/>
                <c:pt idx="0">
                  <c:v>205.4288</c:v>
                </c:pt>
                <c:pt idx="1">
                  <c:v>208.54179999999999</c:v>
                </c:pt>
                <c:pt idx="2">
                  <c:v>218.31970000000001</c:v>
                </c:pt>
                <c:pt idx="3">
                  <c:v>227.8364</c:v>
                </c:pt>
                <c:pt idx="4">
                  <c:v>228.155</c:v>
                </c:pt>
                <c:pt idx="5">
                  <c:v>234.3297</c:v>
                </c:pt>
                <c:pt idx="6">
                  <c:v>243.7569</c:v>
                </c:pt>
                <c:pt idx="7">
                  <c:v>246.37260000000001</c:v>
                </c:pt>
                <c:pt idx="8">
                  <c:v>247.75</c:v>
                </c:pt>
                <c:pt idx="9">
                  <c:v>251.483</c:v>
                </c:pt>
                <c:pt idx="10">
                  <c:v>258.4264</c:v>
                </c:pt>
                <c:pt idx="11">
                  <c:v>241.9357</c:v>
                </c:pt>
              </c:numCache>
            </c:numRef>
          </c:val>
          <c:extLst>
            <c:ext xmlns:c16="http://schemas.microsoft.com/office/drawing/2014/chart" uri="{C3380CC4-5D6E-409C-BE32-E72D297353CC}">
              <c16:uniqueId val="{00000001-4AA3-4A7E-94BB-FC174D5C3A0E}"/>
            </c:ext>
          </c:extLst>
        </c:ser>
        <c:ser>
          <c:idx val="3"/>
          <c:order val="3"/>
          <c:tx>
            <c:strRef>
              <c:f>'8. ENEL COLOMBIA'!$H$6</c:f>
              <c:strCache>
                <c:ptCount val="1"/>
                <c:pt idx="0">
                  <c:v>CV</c:v>
                </c:pt>
              </c:strCache>
            </c:strRef>
          </c:tx>
          <c:spPr>
            <a:solidFill>
              <a:srgbClr val="FFC000"/>
            </a:solidFill>
            <a:ln w="25400">
              <a:noFill/>
            </a:ln>
          </c:spPr>
          <c:val>
            <c:numRef>
              <c:f>'8. ENEL COLOMBIA'!$H$7:$H$18</c:f>
              <c:numCache>
                <c:formatCode>0.00</c:formatCode>
                <c:ptCount val="12"/>
                <c:pt idx="0">
                  <c:v>55.920099999999998</c:v>
                </c:pt>
                <c:pt idx="1">
                  <c:v>56.4758</c:v>
                </c:pt>
                <c:pt idx="2">
                  <c:v>59.166899999999998</c:v>
                </c:pt>
                <c:pt idx="3">
                  <c:v>63.7926</c:v>
                </c:pt>
                <c:pt idx="4">
                  <c:v>59.9298</c:v>
                </c:pt>
                <c:pt idx="5">
                  <c:v>59.540300000000002</c:v>
                </c:pt>
                <c:pt idx="6">
                  <c:v>61.2271</c:v>
                </c:pt>
                <c:pt idx="7">
                  <c:v>61.337499999999999</c:v>
                </c:pt>
                <c:pt idx="8">
                  <c:v>60.54</c:v>
                </c:pt>
                <c:pt idx="9">
                  <c:v>62.736199999999997</c:v>
                </c:pt>
                <c:pt idx="10">
                  <c:v>64.546800000000005</c:v>
                </c:pt>
                <c:pt idx="11">
                  <c:v>62.283499999999997</c:v>
                </c:pt>
              </c:numCache>
            </c:numRef>
          </c:val>
          <c:extLst>
            <c:ext xmlns:c16="http://schemas.microsoft.com/office/drawing/2014/chart" uri="{C3380CC4-5D6E-409C-BE32-E72D297353CC}">
              <c16:uniqueId val="{00000002-4AA3-4A7E-94BB-FC174D5C3A0E}"/>
            </c:ext>
          </c:extLst>
        </c:ser>
        <c:ser>
          <c:idx val="4"/>
          <c:order val="4"/>
          <c:tx>
            <c:strRef>
              <c:f>'8. ENEL COLOMBIA'!$F$6</c:f>
              <c:strCache>
                <c:ptCount val="1"/>
                <c:pt idx="0">
                  <c:v>PR</c:v>
                </c:pt>
              </c:strCache>
            </c:strRef>
          </c:tx>
          <c:spPr>
            <a:solidFill>
              <a:srgbClr val="5B9BD5"/>
            </a:solidFill>
            <a:ln w="25400">
              <a:noFill/>
            </a:ln>
          </c:spPr>
          <c:val>
            <c:numRef>
              <c:f>'8. ENEL COLOMBIA'!$F$7:$F$18</c:f>
              <c:numCache>
                <c:formatCode>0.00</c:formatCode>
                <c:ptCount val="12"/>
                <c:pt idx="0">
                  <c:v>54.888300000000001</c:v>
                </c:pt>
                <c:pt idx="1">
                  <c:v>52.799700000000001</c:v>
                </c:pt>
                <c:pt idx="2">
                  <c:v>59.556399999999996</c:v>
                </c:pt>
                <c:pt idx="3">
                  <c:v>50.069699999999997</c:v>
                </c:pt>
                <c:pt idx="4">
                  <c:v>46.462200000000003</c:v>
                </c:pt>
                <c:pt idx="5">
                  <c:v>46.204000000000001</c:v>
                </c:pt>
                <c:pt idx="6">
                  <c:v>45.622500000000002</c:v>
                </c:pt>
                <c:pt idx="7">
                  <c:v>48.698900000000002</c:v>
                </c:pt>
                <c:pt idx="8">
                  <c:v>51.08</c:v>
                </c:pt>
                <c:pt idx="9">
                  <c:v>56.3352</c:v>
                </c:pt>
                <c:pt idx="10">
                  <c:v>56.837600000000002</c:v>
                </c:pt>
                <c:pt idx="11">
                  <c:v>53.268700000000003</c:v>
                </c:pt>
              </c:numCache>
            </c:numRef>
          </c:val>
          <c:extLst>
            <c:ext xmlns:c16="http://schemas.microsoft.com/office/drawing/2014/chart" uri="{C3380CC4-5D6E-409C-BE32-E72D297353CC}">
              <c16:uniqueId val="{00000003-4AA3-4A7E-94BB-FC174D5C3A0E}"/>
            </c:ext>
          </c:extLst>
        </c:ser>
        <c:ser>
          <c:idx val="5"/>
          <c:order val="5"/>
          <c:tx>
            <c:strRef>
              <c:f>'8. ENEL COLOMBIA'!$E$6</c:f>
              <c:strCache>
                <c:ptCount val="1"/>
                <c:pt idx="0">
                  <c:v>TM</c:v>
                </c:pt>
              </c:strCache>
            </c:strRef>
          </c:tx>
          <c:spPr>
            <a:solidFill>
              <a:srgbClr val="70AD47"/>
            </a:solidFill>
            <a:ln w="25400">
              <a:noFill/>
            </a:ln>
          </c:spPr>
          <c:val>
            <c:numRef>
              <c:f>'8. ENEL COLOMBIA'!$E$7:$E$18</c:f>
              <c:numCache>
                <c:formatCode>0.00</c:formatCode>
                <c:ptCount val="12"/>
                <c:pt idx="0">
                  <c:v>43.683999999999997</c:v>
                </c:pt>
                <c:pt idx="1">
                  <c:v>45.128999999999998</c:v>
                </c:pt>
                <c:pt idx="2">
                  <c:v>43.110799999999998</c:v>
                </c:pt>
                <c:pt idx="3">
                  <c:v>40.327800000000003</c:v>
                </c:pt>
                <c:pt idx="4">
                  <c:v>40.978900000000003</c:v>
                </c:pt>
                <c:pt idx="5">
                  <c:v>49.521799999999999</c:v>
                </c:pt>
                <c:pt idx="6">
                  <c:v>41.912399999999998</c:v>
                </c:pt>
                <c:pt idx="7">
                  <c:v>52.116300000000003</c:v>
                </c:pt>
                <c:pt idx="8">
                  <c:v>50.84</c:v>
                </c:pt>
                <c:pt idx="9">
                  <c:v>46.165700000000001</c:v>
                </c:pt>
                <c:pt idx="10">
                  <c:v>47.098799999999997</c:v>
                </c:pt>
                <c:pt idx="11">
                  <c:v>50.307000000000002</c:v>
                </c:pt>
              </c:numCache>
            </c:numRef>
          </c:val>
          <c:extLst>
            <c:ext xmlns:c16="http://schemas.microsoft.com/office/drawing/2014/chart" uri="{C3380CC4-5D6E-409C-BE32-E72D297353CC}">
              <c16:uniqueId val="{00000004-4AA3-4A7E-94BB-FC174D5C3A0E}"/>
            </c:ext>
          </c:extLst>
        </c:ser>
        <c:ser>
          <c:idx val="6"/>
          <c:order val="6"/>
          <c:tx>
            <c:strRef>
              <c:f>'8. ENEL COLOMBIA'!$I$6</c:f>
              <c:strCache>
                <c:ptCount val="1"/>
                <c:pt idx="0">
                  <c:v>RM</c:v>
                </c:pt>
              </c:strCache>
            </c:strRef>
          </c:tx>
          <c:spPr>
            <a:solidFill>
              <a:schemeClr val="accent1">
                <a:lumMod val="40000"/>
                <a:lumOff val="60000"/>
              </a:schemeClr>
            </a:solidFill>
            <a:ln>
              <a:noFill/>
            </a:ln>
            <a:effectLst/>
          </c:spPr>
          <c:val>
            <c:numRef>
              <c:f>'8. ENEL COLOMBIA'!$I$7:$I$18</c:f>
              <c:numCache>
                <c:formatCode>0.00</c:formatCode>
                <c:ptCount val="12"/>
                <c:pt idx="0">
                  <c:v>18.569900000000001</c:v>
                </c:pt>
                <c:pt idx="1">
                  <c:v>22.203299999999999</c:v>
                </c:pt>
                <c:pt idx="2">
                  <c:v>19.710100000000001</c:v>
                </c:pt>
                <c:pt idx="3">
                  <c:v>32.430199999999999</c:v>
                </c:pt>
                <c:pt idx="4">
                  <c:v>39.174999999999997</c:v>
                </c:pt>
                <c:pt idx="5">
                  <c:v>54.863199999999999</c:v>
                </c:pt>
                <c:pt idx="6">
                  <c:v>52.834600000000002</c:v>
                </c:pt>
                <c:pt idx="7">
                  <c:v>61.745600000000003</c:v>
                </c:pt>
                <c:pt idx="8">
                  <c:v>42.64</c:v>
                </c:pt>
                <c:pt idx="9">
                  <c:v>28.478300000000001</c:v>
                </c:pt>
                <c:pt idx="10">
                  <c:v>24.987100000000002</c:v>
                </c:pt>
                <c:pt idx="11">
                  <c:v>33.509700000000002</c:v>
                </c:pt>
              </c:numCache>
            </c:numRef>
          </c:val>
          <c:extLst>
            <c:ext xmlns:c16="http://schemas.microsoft.com/office/drawing/2014/chart" uri="{C3380CC4-5D6E-409C-BE32-E72D297353CC}">
              <c16:uniqueId val="{00000005-4AA3-4A7E-94BB-FC174D5C3A0E}"/>
            </c:ext>
          </c:extLst>
        </c:ser>
        <c:dLbls>
          <c:showLegendKey val="0"/>
          <c:showVal val="0"/>
          <c:showCatName val="0"/>
          <c:showSerName val="0"/>
          <c:showPercent val="0"/>
          <c:showBubbleSize val="0"/>
        </c:dLbls>
        <c:axId val="-1145756288"/>
        <c:axId val="-1145767168"/>
      </c:areaChart>
      <c:lineChart>
        <c:grouping val="standard"/>
        <c:varyColors val="0"/>
        <c:ser>
          <c:idx val="0"/>
          <c:order val="0"/>
          <c:tx>
            <c:strRef>
              <c:f>'8. ENEL COLOMBIA'!$J$6</c:f>
              <c:strCache>
                <c:ptCount val="1"/>
                <c:pt idx="0">
                  <c:v>CUV_119</c:v>
                </c:pt>
              </c:strCache>
            </c:strRef>
          </c:tx>
          <c:spPr>
            <a:ln w="38100" cap="rnd">
              <a:solidFill>
                <a:sysClr val="windowText" lastClr="000000"/>
              </a:solidFill>
              <a:round/>
            </a:ln>
            <a:effectLst/>
          </c:spPr>
          <c:marker>
            <c:symbol val="none"/>
          </c:marker>
          <c:cat>
            <c:strRef>
              <c:f>'8. ENEL COLOMBIA'!$A$7:$A$18</c:f>
              <c:strCache>
                <c:ptCount val="12"/>
                <c:pt idx="0">
                  <c:v>Ene-22</c:v>
                </c:pt>
                <c:pt idx="1">
                  <c:v>Feb-22</c:v>
                </c:pt>
                <c:pt idx="2">
                  <c:v>Mar-22</c:v>
                </c:pt>
                <c:pt idx="3">
                  <c:v>Abr-22</c:v>
                </c:pt>
                <c:pt idx="4">
                  <c:v>May-22</c:v>
                </c:pt>
                <c:pt idx="5">
                  <c:v>Jun-22</c:v>
                </c:pt>
                <c:pt idx="6">
                  <c:v>Jul-22</c:v>
                </c:pt>
                <c:pt idx="7">
                  <c:v>Agos-22</c:v>
                </c:pt>
                <c:pt idx="8">
                  <c:v>Sep-22</c:v>
                </c:pt>
                <c:pt idx="9">
                  <c:v>Oct-22</c:v>
                </c:pt>
                <c:pt idx="10">
                  <c:v>Nov-22</c:v>
                </c:pt>
                <c:pt idx="11">
                  <c:v>Dic-22</c:v>
                </c:pt>
              </c:strCache>
            </c:strRef>
          </c:cat>
          <c:val>
            <c:numRef>
              <c:f>'8. ENEL COLOMBIA'!$J$7:$J$18</c:f>
              <c:numCache>
                <c:formatCode>0.00</c:formatCode>
                <c:ptCount val="12"/>
                <c:pt idx="0">
                  <c:v>662.59939999999995</c:v>
                </c:pt>
                <c:pt idx="1">
                  <c:v>653.36950000000002</c:v>
                </c:pt>
                <c:pt idx="2">
                  <c:v>710.16060000000004</c:v>
                </c:pt>
                <c:pt idx="3">
                  <c:v>665.70690000000002</c:v>
                </c:pt>
                <c:pt idx="4">
                  <c:v>638.5924</c:v>
                </c:pt>
                <c:pt idx="5">
                  <c:v>660.72670000000005</c:v>
                </c:pt>
                <c:pt idx="6">
                  <c:v>661.93560000000002</c:v>
                </c:pt>
                <c:pt idx="7">
                  <c:v>694.38709999999992</c:v>
                </c:pt>
                <c:pt idx="8">
                  <c:v>698.26</c:v>
                </c:pt>
                <c:pt idx="9">
                  <c:v>717.51969999999994</c:v>
                </c:pt>
                <c:pt idx="10">
                  <c:v>728.24360000000001</c:v>
                </c:pt>
                <c:pt idx="11">
                  <c:v>692.79499999999996</c:v>
                </c:pt>
              </c:numCache>
            </c:numRef>
          </c:val>
          <c:smooth val="0"/>
          <c:extLst>
            <c:ext xmlns:c16="http://schemas.microsoft.com/office/drawing/2014/chart" uri="{C3380CC4-5D6E-409C-BE32-E72D297353CC}">
              <c16:uniqueId val="{00000006-4AA3-4A7E-94BB-FC174D5C3A0E}"/>
            </c:ext>
          </c:extLst>
        </c:ser>
        <c:dLbls>
          <c:showLegendKey val="0"/>
          <c:showVal val="0"/>
          <c:showCatName val="0"/>
          <c:showSerName val="0"/>
          <c:showPercent val="0"/>
          <c:showBubbleSize val="0"/>
        </c:dLbls>
        <c:marker val="1"/>
        <c:smooth val="0"/>
        <c:axId val="-1145756288"/>
        <c:axId val="-1145767168"/>
      </c:lineChart>
      <c:catAx>
        <c:axId val="-1145756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7168"/>
        <c:crosses val="autoZero"/>
        <c:auto val="1"/>
        <c:lblAlgn val="ctr"/>
        <c:lblOffset val="100"/>
        <c:noMultiLvlLbl val="0"/>
      </c:catAx>
      <c:valAx>
        <c:axId val="-1145767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56288"/>
        <c:crosses val="autoZero"/>
        <c:crossBetween val="between"/>
      </c:valAx>
      <c:spPr>
        <a:noFill/>
        <a:ln w="25400">
          <a:noFill/>
        </a:ln>
      </c:spPr>
    </c:plotArea>
    <c:legend>
      <c:legendPos val="b"/>
      <c:layout>
        <c:manualLayout>
          <c:xMode val="edge"/>
          <c:yMode val="edge"/>
          <c:x val="9.6622167918665347E-2"/>
          <c:y val="0.89008225646435335"/>
          <c:w val="0.82795909132048151"/>
          <c:h val="6.155747278001733E-2"/>
        </c:manualLayout>
      </c:layout>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'8. ENEL COLOMBIA'!$N$7</c:f>
              <c:strCache>
                <c:ptCount val="1"/>
                <c:pt idx="0">
                  <c:v>Ene-22</c:v>
                </c:pt>
              </c:strCache>
            </c:strRef>
          </c:tx>
          <c:spPr>
            <a:solidFill>
              <a:schemeClr val="accent6">
                <a:tint val="41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COLOMBIA'!$Q$7:$U$7</c:f>
              <c:numCache>
                <c:formatCode>0.00</c:formatCode>
                <c:ptCount val="5"/>
                <c:pt idx="0">
                  <c:v>253.0111</c:v>
                </c:pt>
                <c:pt idx="1">
                  <c:v>316.26389999999998</c:v>
                </c:pt>
                <c:pt idx="2">
                  <c:v>537.64859999999999</c:v>
                </c:pt>
                <c:pt idx="3">
                  <c:v>632.52779999999996</c:v>
                </c:pt>
                <c:pt idx="4">
                  <c:v>759.03340000000003</c:v>
                </c:pt>
              </c:numCache>
            </c:numRef>
          </c:val>
          <c:extLst>
            <c:ext xmlns:c16="http://schemas.microsoft.com/office/drawing/2014/chart" uri="{C3380CC4-5D6E-409C-BE32-E72D297353CC}">
              <c16:uniqueId val="{00000000-D431-409E-B5C7-9F841C7DA0A2}"/>
            </c:ext>
          </c:extLst>
        </c:ser>
        <c:ser>
          <c:idx val="1"/>
          <c:order val="1"/>
          <c:tx>
            <c:strRef>
              <c:f>'8. ENEL COLOMBIA'!$N$8</c:f>
              <c:strCache>
                <c:ptCount val="1"/>
                <c:pt idx="0">
                  <c:v>Feb-22</c:v>
                </c:pt>
              </c:strCache>
            </c:strRef>
          </c:tx>
          <c:spPr>
            <a:solidFill>
              <a:schemeClr val="accent6">
                <a:tint val="52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COLOMBIA'!$Q$8:$U$8</c:f>
              <c:numCache>
                <c:formatCode>0.00</c:formatCode>
                <c:ptCount val="5"/>
                <c:pt idx="0">
                  <c:v>256.80630000000002</c:v>
                </c:pt>
                <c:pt idx="1">
                  <c:v>321.00790000000001</c:v>
                </c:pt>
                <c:pt idx="2">
                  <c:v>545.7133</c:v>
                </c:pt>
                <c:pt idx="3">
                  <c:v>642.01570000000004</c:v>
                </c:pt>
                <c:pt idx="4">
                  <c:v>770.41880000000003</c:v>
                </c:pt>
              </c:numCache>
            </c:numRef>
          </c:val>
          <c:extLst>
            <c:ext xmlns:c16="http://schemas.microsoft.com/office/drawing/2014/chart" uri="{C3380CC4-5D6E-409C-BE32-E72D297353CC}">
              <c16:uniqueId val="{00000001-D431-409E-B5C7-9F841C7DA0A2}"/>
            </c:ext>
          </c:extLst>
        </c:ser>
        <c:ser>
          <c:idx val="2"/>
          <c:order val="2"/>
          <c:tx>
            <c:strRef>
              <c:f>'8. ENEL COLOMBIA'!$N$9</c:f>
              <c:strCache>
                <c:ptCount val="1"/>
                <c:pt idx="0">
                  <c:v>Mar-22</c:v>
                </c:pt>
              </c:strCache>
            </c:strRef>
          </c:tx>
          <c:spPr>
            <a:solidFill>
              <a:schemeClr val="accent6">
                <a:tint val="63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COLOMBIA'!$Q$9:$U$9</c:f>
              <c:numCache>
                <c:formatCode>0.00</c:formatCode>
                <c:ptCount val="5"/>
                <c:pt idx="0">
                  <c:v>261.42880000000002</c:v>
                </c:pt>
                <c:pt idx="1">
                  <c:v>326.786</c:v>
                </c:pt>
                <c:pt idx="2">
                  <c:v>555.53620000000001</c:v>
                </c:pt>
                <c:pt idx="3">
                  <c:v>653.572</c:v>
                </c:pt>
                <c:pt idx="4">
                  <c:v>784.28639999999996</c:v>
                </c:pt>
              </c:numCache>
            </c:numRef>
          </c:val>
          <c:extLst>
            <c:ext xmlns:c16="http://schemas.microsoft.com/office/drawing/2014/chart" uri="{C3380CC4-5D6E-409C-BE32-E72D297353CC}">
              <c16:uniqueId val="{00000002-D431-409E-B5C7-9F841C7DA0A2}"/>
            </c:ext>
          </c:extLst>
        </c:ser>
        <c:ser>
          <c:idx val="3"/>
          <c:order val="3"/>
          <c:tx>
            <c:strRef>
              <c:f>'8. ENEL COLOMBIA'!$N$10</c:f>
              <c:strCache>
                <c:ptCount val="1"/>
                <c:pt idx="0">
                  <c:v>Abr-22</c:v>
                </c:pt>
              </c:strCache>
            </c:strRef>
          </c:tx>
          <c:spPr>
            <a:solidFill>
              <a:schemeClr val="accent6">
                <a:tint val="74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COLOMBIA'!$Q$10:$U$10</c:f>
              <c:numCache>
                <c:formatCode>0.00</c:formatCode>
                <c:ptCount val="5"/>
                <c:pt idx="0">
                  <c:v>266.1345</c:v>
                </c:pt>
                <c:pt idx="1">
                  <c:v>332.66820000000001</c:v>
                </c:pt>
                <c:pt idx="2">
                  <c:v>565.53589999999997</c:v>
                </c:pt>
                <c:pt idx="3">
                  <c:v>665.33630000000005</c:v>
                </c:pt>
                <c:pt idx="4">
                  <c:v>798.40359999999998</c:v>
                </c:pt>
              </c:numCache>
            </c:numRef>
          </c:val>
          <c:extLst>
            <c:ext xmlns:c16="http://schemas.microsoft.com/office/drawing/2014/chart" uri="{C3380CC4-5D6E-409C-BE32-E72D297353CC}">
              <c16:uniqueId val="{00000003-D431-409E-B5C7-9F841C7DA0A2}"/>
            </c:ext>
          </c:extLst>
        </c:ser>
        <c:ser>
          <c:idx val="4"/>
          <c:order val="4"/>
          <c:tx>
            <c:strRef>
              <c:f>'8. ENEL COLOMBIA'!$N$11</c:f>
              <c:strCache>
                <c:ptCount val="1"/>
                <c:pt idx="0">
                  <c:v>May-22</c:v>
                </c:pt>
              </c:strCache>
            </c:strRef>
          </c:tx>
          <c:spPr>
            <a:solidFill>
              <a:schemeClr val="accent6">
                <a:tint val="84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COLOMBIA'!$Q$11:$U$11</c:f>
              <c:numCache>
                <c:formatCode>0.00</c:formatCode>
                <c:ptCount val="5"/>
                <c:pt idx="0">
                  <c:v>270.92500000000001</c:v>
                </c:pt>
                <c:pt idx="1">
                  <c:v>338.65620000000001</c:v>
                </c:pt>
                <c:pt idx="2">
                  <c:v>575.71550000000002</c:v>
                </c:pt>
                <c:pt idx="3">
                  <c:v>677.31240000000003</c:v>
                </c:pt>
                <c:pt idx="4">
                  <c:v>812.7749</c:v>
                </c:pt>
              </c:numCache>
            </c:numRef>
          </c:val>
          <c:extLst>
            <c:ext xmlns:c16="http://schemas.microsoft.com/office/drawing/2014/chart" uri="{C3380CC4-5D6E-409C-BE32-E72D297353CC}">
              <c16:uniqueId val="{00000004-D431-409E-B5C7-9F841C7DA0A2}"/>
            </c:ext>
          </c:extLst>
        </c:ser>
        <c:ser>
          <c:idx val="5"/>
          <c:order val="5"/>
          <c:tx>
            <c:strRef>
              <c:f>'8. ENEL COLOMBIA'!$N$12</c:f>
              <c:strCache>
                <c:ptCount val="1"/>
                <c:pt idx="0">
                  <c:v>Jun-22</c:v>
                </c:pt>
              </c:strCache>
            </c:strRef>
          </c:tx>
          <c:spPr>
            <a:solidFill>
              <a:schemeClr val="accent6">
                <a:tint val="95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COLOMBIA'!$Q$12:$U$12</c:f>
              <c:numCache>
                <c:formatCode>0.00</c:formatCode>
                <c:ptCount val="5"/>
                <c:pt idx="0">
                  <c:v>276.34339999999997</c:v>
                </c:pt>
                <c:pt idx="1">
                  <c:v>345.42930000000001</c:v>
                </c:pt>
                <c:pt idx="2">
                  <c:v>587.22979999999995</c:v>
                </c:pt>
                <c:pt idx="3">
                  <c:v>690.85860000000002</c:v>
                </c:pt>
                <c:pt idx="4">
                  <c:v>829.03030000000001</c:v>
                </c:pt>
              </c:numCache>
            </c:numRef>
          </c:val>
          <c:extLst>
            <c:ext xmlns:c16="http://schemas.microsoft.com/office/drawing/2014/chart" uri="{C3380CC4-5D6E-409C-BE32-E72D297353CC}">
              <c16:uniqueId val="{00000005-D431-409E-B5C7-9F841C7DA0A2}"/>
            </c:ext>
          </c:extLst>
        </c:ser>
        <c:ser>
          <c:idx val="6"/>
          <c:order val="6"/>
          <c:tx>
            <c:strRef>
              <c:f>'8. ENEL COLOMBIA'!$N$13</c:f>
              <c:strCache>
                <c:ptCount val="1"/>
                <c:pt idx="0">
                  <c:v>Jul-22</c:v>
                </c:pt>
              </c:strCache>
            </c:strRef>
          </c:tx>
          <c:spPr>
            <a:solidFill>
              <a:schemeClr val="accent6">
                <a:shade val="94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COLOMBIA'!$Q$13:$U$13</c:f>
              <c:numCache>
                <c:formatCode>0.00</c:formatCode>
                <c:ptCount val="5"/>
                <c:pt idx="0">
                  <c:v>281.87029999999999</c:v>
                </c:pt>
                <c:pt idx="1">
                  <c:v>352.33789999999999</c:v>
                </c:pt>
                <c:pt idx="2">
                  <c:v>598.97439999999995</c:v>
                </c:pt>
                <c:pt idx="3">
                  <c:v>704.67579999999998</c:v>
                </c:pt>
                <c:pt idx="4">
                  <c:v>845.61099999999999</c:v>
                </c:pt>
              </c:numCache>
            </c:numRef>
          </c:val>
          <c:extLst>
            <c:ext xmlns:c16="http://schemas.microsoft.com/office/drawing/2014/chart" uri="{C3380CC4-5D6E-409C-BE32-E72D297353CC}">
              <c16:uniqueId val="{00000006-D431-409E-B5C7-9F841C7DA0A2}"/>
            </c:ext>
          </c:extLst>
        </c:ser>
        <c:ser>
          <c:idx val="7"/>
          <c:order val="7"/>
          <c:tx>
            <c:strRef>
              <c:f>'8. ENEL COLOMBIA'!$N$14</c:f>
              <c:strCache>
                <c:ptCount val="1"/>
                <c:pt idx="0">
                  <c:v>Ago-22</c:v>
                </c:pt>
              </c:strCache>
            </c:strRef>
          </c:tx>
          <c:spPr>
            <a:solidFill>
              <a:schemeClr val="accent6">
                <a:shade val="83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COLOMBIA'!$Q$14:$U$14</c:f>
              <c:numCache>
                <c:formatCode>0.00</c:formatCode>
                <c:ptCount val="5"/>
                <c:pt idx="0">
                  <c:v>287.5077</c:v>
                </c:pt>
                <c:pt idx="1">
                  <c:v>359.38470000000001</c:v>
                </c:pt>
                <c:pt idx="2">
                  <c:v>610.95389999999998</c:v>
                </c:pt>
                <c:pt idx="3">
                  <c:v>718.76930000000004</c:v>
                </c:pt>
                <c:pt idx="4">
                  <c:v>862.52319999999997</c:v>
                </c:pt>
              </c:numCache>
            </c:numRef>
          </c:val>
          <c:extLst>
            <c:ext xmlns:c16="http://schemas.microsoft.com/office/drawing/2014/chart" uri="{C3380CC4-5D6E-409C-BE32-E72D297353CC}">
              <c16:uniqueId val="{00000007-D431-409E-B5C7-9F841C7DA0A2}"/>
            </c:ext>
          </c:extLst>
        </c:ser>
        <c:ser>
          <c:idx val="8"/>
          <c:order val="8"/>
          <c:tx>
            <c:strRef>
              <c:f>'8. ENEL COLOMBIA'!$N$15</c:f>
              <c:strCache>
                <c:ptCount val="1"/>
                <c:pt idx="0">
                  <c:v>Sep-22</c:v>
                </c:pt>
              </c:strCache>
            </c:strRef>
          </c:tx>
          <c:spPr>
            <a:solidFill>
              <a:schemeClr val="accent6">
                <a:shade val="73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COLOMBIA'!$Q$15:$U$15</c:f>
              <c:numCache>
                <c:formatCode>0.00</c:formatCode>
                <c:ptCount val="5"/>
                <c:pt idx="0">
                  <c:v>290.44</c:v>
                </c:pt>
                <c:pt idx="1">
                  <c:v>363.06</c:v>
                </c:pt>
                <c:pt idx="2">
                  <c:v>614.61</c:v>
                </c:pt>
                <c:pt idx="3">
                  <c:v>723.08</c:v>
                </c:pt>
                <c:pt idx="4">
                  <c:v>867.69830000000002</c:v>
                </c:pt>
              </c:numCache>
            </c:numRef>
          </c:val>
          <c:extLst>
            <c:ext xmlns:c16="http://schemas.microsoft.com/office/drawing/2014/chart" uri="{C3380CC4-5D6E-409C-BE32-E72D297353CC}">
              <c16:uniqueId val="{00000008-D431-409E-B5C7-9F841C7DA0A2}"/>
            </c:ext>
          </c:extLst>
        </c:ser>
        <c:ser>
          <c:idx val="9"/>
          <c:order val="9"/>
          <c:tx>
            <c:strRef>
              <c:f>'8. ENEL COLOMBIA'!$N$16</c:f>
              <c:strCache>
                <c:ptCount val="1"/>
                <c:pt idx="0">
                  <c:v>Oct-22</c:v>
                </c:pt>
              </c:strCache>
            </c:strRef>
          </c:tx>
          <c:spPr>
            <a:solidFill>
              <a:schemeClr val="accent6">
                <a:shade val="62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COLOMBIA'!$Q$16:$U$16</c:f>
              <c:numCache>
                <c:formatCode>0.00</c:formatCode>
                <c:ptCount val="5"/>
                <c:pt idx="0">
                  <c:v>290.44799999999998</c:v>
                </c:pt>
                <c:pt idx="1">
                  <c:v>363.06009999999998</c:v>
                </c:pt>
                <c:pt idx="2">
                  <c:v>614.61959999999999</c:v>
                </c:pt>
                <c:pt idx="3">
                  <c:v>723.08190000000002</c:v>
                </c:pt>
                <c:pt idx="4">
                  <c:v>867.69830000000002</c:v>
                </c:pt>
              </c:numCache>
            </c:numRef>
          </c:val>
          <c:extLst>
            <c:ext xmlns:c16="http://schemas.microsoft.com/office/drawing/2014/chart" uri="{C3380CC4-5D6E-409C-BE32-E72D297353CC}">
              <c16:uniqueId val="{00000009-D431-409E-B5C7-9F841C7DA0A2}"/>
            </c:ext>
          </c:extLst>
        </c:ser>
        <c:ser>
          <c:idx val="10"/>
          <c:order val="10"/>
          <c:tx>
            <c:strRef>
              <c:f>'8. ENEL COLOMBIA'!$N$17</c:f>
              <c:strCache>
                <c:ptCount val="1"/>
                <c:pt idx="0">
                  <c:v>Nov-22</c:v>
                </c:pt>
              </c:strCache>
            </c:strRef>
          </c:tx>
          <c:spPr>
            <a:solidFill>
              <a:schemeClr val="accent6">
                <a:shade val="51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COLOMBIA'!$Q$17:$U$17</c:f>
              <c:numCache>
                <c:formatCode>0.00</c:formatCode>
                <c:ptCount val="5"/>
                <c:pt idx="0">
                  <c:v>290.44799999999998</c:v>
                </c:pt>
                <c:pt idx="1">
                  <c:v>363.06009999999998</c:v>
                </c:pt>
                <c:pt idx="2">
                  <c:v>614.61959999999999</c:v>
                </c:pt>
                <c:pt idx="3">
                  <c:v>723.08190000000002</c:v>
                </c:pt>
                <c:pt idx="4">
                  <c:v>867.69830000000002</c:v>
                </c:pt>
              </c:numCache>
            </c:numRef>
          </c:val>
          <c:extLst>
            <c:ext xmlns:c16="http://schemas.microsoft.com/office/drawing/2014/chart" uri="{C3380CC4-5D6E-409C-BE32-E72D297353CC}">
              <c16:uniqueId val="{0000000A-D431-409E-B5C7-9F841C7DA0A2}"/>
            </c:ext>
          </c:extLst>
        </c:ser>
        <c:ser>
          <c:idx val="11"/>
          <c:order val="11"/>
          <c:tx>
            <c:strRef>
              <c:f>'8. ENEL COLOMBIA'!$N$18</c:f>
              <c:strCache>
                <c:ptCount val="1"/>
                <c:pt idx="0">
                  <c:v>Dic-22</c:v>
                </c:pt>
              </c:strCache>
            </c:strRef>
          </c:tx>
          <c:spPr>
            <a:solidFill>
              <a:schemeClr val="accent6">
                <a:shade val="40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COLOMBIA'!$Q$18:$U$18</c:f>
              <c:numCache>
                <c:formatCode>0.00</c:formatCode>
                <c:ptCount val="5"/>
                <c:pt idx="0">
                  <c:v>292.68200000000002</c:v>
                </c:pt>
                <c:pt idx="1">
                  <c:v>365.8526</c:v>
                </c:pt>
                <c:pt idx="2">
                  <c:v>621.38040000000001</c:v>
                </c:pt>
                <c:pt idx="3">
                  <c:v>731.03579999999999</c:v>
                </c:pt>
                <c:pt idx="4">
                  <c:v>877.24300000000005</c:v>
                </c:pt>
              </c:numCache>
            </c:numRef>
          </c:val>
          <c:extLst>
            <c:ext xmlns:c16="http://schemas.microsoft.com/office/drawing/2014/chart" uri="{C3380CC4-5D6E-409C-BE32-E72D297353CC}">
              <c16:uniqueId val="{0000000B-D431-409E-B5C7-9F841C7DA0A2}"/>
            </c:ext>
          </c:extLst>
        </c:ser>
        <c:dLbls>
          <c:showLegendKey val="0"/>
          <c:showVal val="0"/>
          <c:showCatName val="0"/>
          <c:showSerName val="0"/>
          <c:showPercent val="0"/>
          <c:showBubbleSize val="0"/>
        </c:dLbls>
        <c:gapWidth val="150"/>
        <c:axId val="-1145765536"/>
        <c:axId val="-1145766624"/>
      </c:barChart>
      <c:catAx>
        <c:axId val="-114576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6624"/>
        <c:crosses val="autoZero"/>
        <c:auto val="1"/>
        <c:lblAlgn val="ctr"/>
        <c:lblOffset val="100"/>
        <c:noMultiLvlLbl val="0"/>
      </c:catAx>
      <c:valAx>
        <c:axId val="-11457666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553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'8. ENEL COLOMBIA'!$J$6</c:f>
              <c:strCache>
                <c:ptCount val="1"/>
                <c:pt idx="0">
                  <c:v>CUV_119</c:v>
                </c:pt>
              </c:strCache>
            </c:strRef>
          </c:tx>
          <c:spPr>
            <a:ln w="28575" cap="rnd">
              <a:solidFill>
                <a:schemeClr val="accent1"/>
              </a:solidFill>
              <a:round/>
            </a:ln>
            <a:effectLst/>
          </c:spPr>
          <c:marker>
            <c:symbol val="none"/>
          </c:marker>
          <c:cat>
            <c:strRef>
              <c:f>'8. ENEL COLOMBIA'!$A$7:$A$18</c:f>
              <c:strCache>
                <c:ptCount val="12"/>
                <c:pt idx="0">
                  <c:v>Ene-22</c:v>
                </c:pt>
                <c:pt idx="1">
                  <c:v>Feb-22</c:v>
                </c:pt>
                <c:pt idx="2">
                  <c:v>Mar-22</c:v>
                </c:pt>
                <c:pt idx="3">
                  <c:v>Abr-22</c:v>
                </c:pt>
                <c:pt idx="4">
                  <c:v>May-22</c:v>
                </c:pt>
                <c:pt idx="5">
                  <c:v>Jun-22</c:v>
                </c:pt>
                <c:pt idx="6">
                  <c:v>Jul-22</c:v>
                </c:pt>
                <c:pt idx="7">
                  <c:v>Agos-22</c:v>
                </c:pt>
                <c:pt idx="8">
                  <c:v>Sep-22</c:v>
                </c:pt>
                <c:pt idx="9">
                  <c:v>Oct-22</c:v>
                </c:pt>
                <c:pt idx="10">
                  <c:v>Nov-22</c:v>
                </c:pt>
                <c:pt idx="11">
                  <c:v>Dic-22</c:v>
                </c:pt>
              </c:strCache>
            </c:strRef>
          </c:cat>
          <c:val>
            <c:numRef>
              <c:f>'8. ENEL COLOMBIA'!$J$7:$J$18</c:f>
              <c:numCache>
                <c:formatCode>0.00</c:formatCode>
                <c:ptCount val="12"/>
                <c:pt idx="0">
                  <c:v>662.59939999999995</c:v>
                </c:pt>
                <c:pt idx="1">
                  <c:v>653.36950000000002</c:v>
                </c:pt>
                <c:pt idx="2">
                  <c:v>710.16060000000004</c:v>
                </c:pt>
                <c:pt idx="3">
                  <c:v>665.70690000000002</c:v>
                </c:pt>
                <c:pt idx="4">
                  <c:v>638.5924</c:v>
                </c:pt>
                <c:pt idx="5">
                  <c:v>660.72670000000005</c:v>
                </c:pt>
                <c:pt idx="6">
                  <c:v>661.93560000000002</c:v>
                </c:pt>
                <c:pt idx="7">
                  <c:v>694.38709999999992</c:v>
                </c:pt>
                <c:pt idx="8">
                  <c:v>698.26</c:v>
                </c:pt>
                <c:pt idx="9">
                  <c:v>717.51969999999994</c:v>
                </c:pt>
                <c:pt idx="10">
                  <c:v>728.24360000000001</c:v>
                </c:pt>
                <c:pt idx="11">
                  <c:v>692.79499999999996</c:v>
                </c:pt>
              </c:numCache>
            </c:numRef>
          </c:val>
          <c:smooth val="0"/>
          <c:extLst>
            <c:ext xmlns:c16="http://schemas.microsoft.com/office/drawing/2014/chart" uri="{C3380CC4-5D6E-409C-BE32-E72D297353CC}">
              <c16:uniqueId val="{00000000-3FFB-4D65-B81C-8536C7286ECC}"/>
            </c:ext>
          </c:extLst>
        </c:ser>
        <c:ser>
          <c:idx val="1"/>
          <c:order val="1"/>
          <c:tx>
            <c:strRef>
              <c:f>'8. ENEL COLOMBIA'!$K$6</c:f>
              <c:strCache>
                <c:ptCount val="1"/>
                <c:pt idx="0">
                  <c:v>CUV_Op</c:v>
                </c:pt>
              </c:strCache>
            </c:strRef>
          </c:tx>
          <c:spPr>
            <a:ln w="28575" cap="rnd">
              <a:solidFill>
                <a:schemeClr val="accent2"/>
              </a:solidFill>
              <a:prstDash val="lgDash"/>
              <a:round/>
            </a:ln>
            <a:effectLst/>
          </c:spPr>
          <c:marker>
            <c:symbol val="none"/>
          </c:marker>
          <c:cat>
            <c:strRef>
              <c:f>'8. ENEL COLOMBIA'!$A$7:$A$18</c:f>
              <c:strCache>
                <c:ptCount val="12"/>
                <c:pt idx="0">
                  <c:v>Ene-22</c:v>
                </c:pt>
                <c:pt idx="1">
                  <c:v>Feb-22</c:v>
                </c:pt>
                <c:pt idx="2">
                  <c:v>Mar-22</c:v>
                </c:pt>
                <c:pt idx="3">
                  <c:v>Abr-22</c:v>
                </c:pt>
                <c:pt idx="4">
                  <c:v>May-22</c:v>
                </c:pt>
                <c:pt idx="5">
                  <c:v>Jun-22</c:v>
                </c:pt>
                <c:pt idx="6">
                  <c:v>Jul-22</c:v>
                </c:pt>
                <c:pt idx="7">
                  <c:v>Agos-22</c:v>
                </c:pt>
                <c:pt idx="8">
                  <c:v>Sep-22</c:v>
                </c:pt>
                <c:pt idx="9">
                  <c:v>Oct-22</c:v>
                </c:pt>
                <c:pt idx="10">
                  <c:v>Nov-22</c:v>
                </c:pt>
                <c:pt idx="11">
                  <c:v>Dic-22</c:v>
                </c:pt>
              </c:strCache>
            </c:strRef>
          </c:cat>
          <c:val>
            <c:numRef>
              <c:f>'8. ENEL COLOMBIA'!$K$7:$K$18</c:f>
              <c:numCache>
                <c:formatCode>0.00</c:formatCode>
                <c:ptCount val="12"/>
                <c:pt idx="0">
                  <c:v>632.52779999999996</c:v>
                </c:pt>
                <c:pt idx="1">
                  <c:v>642.01570000000004</c:v>
                </c:pt>
                <c:pt idx="2">
                  <c:v>653.572</c:v>
                </c:pt>
                <c:pt idx="3">
                  <c:v>665.33630000000005</c:v>
                </c:pt>
                <c:pt idx="4">
                  <c:v>677.31240000000003</c:v>
                </c:pt>
                <c:pt idx="5">
                  <c:v>690.85860000000002</c:v>
                </c:pt>
                <c:pt idx="6">
                  <c:v>704.67529999999999</c:v>
                </c:pt>
                <c:pt idx="7">
                  <c:v>718.76930000000004</c:v>
                </c:pt>
                <c:pt idx="8">
                  <c:v>723.08</c:v>
                </c:pt>
                <c:pt idx="9">
                  <c:v>723.08190000000002</c:v>
                </c:pt>
                <c:pt idx="10">
                  <c:v>723.08190000000002</c:v>
                </c:pt>
                <c:pt idx="11">
                  <c:v>731.03579999999999</c:v>
                </c:pt>
              </c:numCache>
            </c:numRef>
          </c:val>
          <c:smooth val="0"/>
          <c:extLst>
            <c:ext xmlns:c16="http://schemas.microsoft.com/office/drawing/2014/chart" uri="{C3380CC4-5D6E-409C-BE32-E72D297353CC}">
              <c16:uniqueId val="{00000001-3FFB-4D65-B81C-8536C7286ECC}"/>
            </c:ext>
          </c:extLst>
        </c:ser>
        <c:dLbls>
          <c:showLegendKey val="0"/>
          <c:showVal val="0"/>
          <c:showCatName val="0"/>
          <c:showSerName val="0"/>
          <c:showPercent val="0"/>
          <c:showBubbleSize val="0"/>
        </c:dLbls>
        <c:smooth val="0"/>
        <c:axId val="-1145766080"/>
        <c:axId val="-1145764992"/>
      </c:lineChart>
      <c:catAx>
        <c:axId val="-114576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64992"/>
        <c:crosses val="autoZero"/>
        <c:auto val="1"/>
        <c:lblAlgn val="ctr"/>
        <c:lblOffset val="100"/>
        <c:noMultiLvlLbl val="0"/>
      </c:catAx>
      <c:valAx>
        <c:axId val="-114576499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7660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'9. DISPAC'!$D$6</c:f>
              <c:strCache>
                <c:ptCount val="1"/>
                <c:pt idx="0">
                  <c:v>GM</c:v>
                </c:pt>
              </c:strCache>
            </c:strRef>
          </c:tx>
          <c:spPr>
            <a:solidFill>
              <a:srgbClr val="ED7D31"/>
            </a:solidFill>
            <a:ln w="25400">
              <a:noFill/>
            </a:ln>
          </c:spPr>
          <c:val>
            <c:numRef>
              <c:f>'9. DISPAC'!$D$7:$D$18</c:f>
              <c:numCache>
                <c:formatCode>0.00</c:formatCode>
                <c:ptCount val="12"/>
                <c:pt idx="0">
                  <c:v>270.31</c:v>
                </c:pt>
                <c:pt idx="1">
                  <c:v>260.20999999999998</c:v>
                </c:pt>
                <c:pt idx="2">
                  <c:v>279</c:v>
                </c:pt>
                <c:pt idx="3">
                  <c:v>268.14</c:v>
                </c:pt>
                <c:pt idx="4">
                  <c:v>262.14</c:v>
                </c:pt>
                <c:pt idx="5">
                  <c:v>256.83</c:v>
                </c:pt>
                <c:pt idx="6">
                  <c:v>269.85000000000002</c:v>
                </c:pt>
                <c:pt idx="7">
                  <c:v>275.37</c:v>
                </c:pt>
                <c:pt idx="8">
                  <c:v>273.42</c:v>
                </c:pt>
                <c:pt idx="9">
                  <c:v>287.45999999999998</c:v>
                </c:pt>
                <c:pt idx="10">
                  <c:v>287.48</c:v>
                </c:pt>
                <c:pt idx="11">
                  <c:v>268.5</c:v>
                </c:pt>
              </c:numCache>
            </c:numRef>
          </c:val>
          <c:extLst>
            <c:ext xmlns:c16="http://schemas.microsoft.com/office/drawing/2014/chart" uri="{C3380CC4-5D6E-409C-BE32-E72D297353CC}">
              <c16:uniqueId val="{00000000-39BF-4580-8744-11A661E13DC3}"/>
            </c:ext>
          </c:extLst>
        </c:ser>
        <c:ser>
          <c:idx val="2"/>
          <c:order val="2"/>
          <c:tx>
            <c:strRef>
              <c:f>'9. DISPAC'!$G$6</c:f>
              <c:strCache>
                <c:ptCount val="1"/>
                <c:pt idx="0">
                  <c:v>D</c:v>
                </c:pt>
              </c:strCache>
            </c:strRef>
          </c:tx>
          <c:spPr>
            <a:solidFill>
              <a:srgbClr val="A5A5A5"/>
            </a:solidFill>
            <a:ln w="25400">
              <a:noFill/>
            </a:ln>
          </c:spPr>
          <c:val>
            <c:numRef>
              <c:f>'9. DISPAC'!$G$7:$G$18</c:f>
              <c:numCache>
                <c:formatCode>0.00</c:formatCode>
                <c:ptCount val="12"/>
                <c:pt idx="0">
                  <c:v>171.62</c:v>
                </c:pt>
                <c:pt idx="1">
                  <c:v>178.96</c:v>
                </c:pt>
                <c:pt idx="2">
                  <c:v>180.62</c:v>
                </c:pt>
                <c:pt idx="3">
                  <c:v>175.74</c:v>
                </c:pt>
                <c:pt idx="4">
                  <c:v>180.63</c:v>
                </c:pt>
                <c:pt idx="5">
                  <c:v>184.02</c:v>
                </c:pt>
                <c:pt idx="6">
                  <c:v>188.82</c:v>
                </c:pt>
                <c:pt idx="7">
                  <c:v>197.56</c:v>
                </c:pt>
                <c:pt idx="8">
                  <c:v>195.56</c:v>
                </c:pt>
                <c:pt idx="9">
                  <c:v>189.22</c:v>
                </c:pt>
                <c:pt idx="10">
                  <c:v>189.12</c:v>
                </c:pt>
                <c:pt idx="11">
                  <c:v>191.34</c:v>
                </c:pt>
              </c:numCache>
            </c:numRef>
          </c:val>
          <c:extLst>
            <c:ext xmlns:c16="http://schemas.microsoft.com/office/drawing/2014/chart" uri="{C3380CC4-5D6E-409C-BE32-E72D297353CC}">
              <c16:uniqueId val="{00000001-39BF-4580-8744-11A661E13DC3}"/>
            </c:ext>
          </c:extLst>
        </c:ser>
        <c:ser>
          <c:idx val="3"/>
          <c:order val="3"/>
          <c:tx>
            <c:strRef>
              <c:f>'9. DISPAC'!$H$6</c:f>
              <c:strCache>
                <c:ptCount val="1"/>
                <c:pt idx="0">
                  <c:v>CV</c:v>
                </c:pt>
              </c:strCache>
            </c:strRef>
          </c:tx>
          <c:spPr>
            <a:solidFill>
              <a:srgbClr val="FFC000"/>
            </a:solidFill>
            <a:ln w="25400">
              <a:noFill/>
            </a:ln>
          </c:spPr>
          <c:val>
            <c:numRef>
              <c:f>'9. DISPAC'!$H$7:$H$18</c:f>
              <c:numCache>
                <c:formatCode>0.00</c:formatCode>
                <c:ptCount val="12"/>
                <c:pt idx="0">
                  <c:v>139.21</c:v>
                </c:pt>
                <c:pt idx="1">
                  <c:v>148.4</c:v>
                </c:pt>
                <c:pt idx="2">
                  <c:v>146.36000000000001</c:v>
                </c:pt>
                <c:pt idx="3">
                  <c:v>148.68</c:v>
                </c:pt>
                <c:pt idx="4">
                  <c:v>155.82</c:v>
                </c:pt>
                <c:pt idx="5">
                  <c:v>147.37</c:v>
                </c:pt>
                <c:pt idx="6">
                  <c:v>149.12</c:v>
                </c:pt>
                <c:pt idx="7">
                  <c:v>146.06</c:v>
                </c:pt>
                <c:pt idx="8">
                  <c:v>156.08000000000001</c:v>
                </c:pt>
                <c:pt idx="9">
                  <c:v>152.13</c:v>
                </c:pt>
                <c:pt idx="10">
                  <c:v>155.72999999999999</c:v>
                </c:pt>
                <c:pt idx="11">
                  <c:v>156.27000000000001</c:v>
                </c:pt>
              </c:numCache>
            </c:numRef>
          </c:val>
          <c:extLst>
            <c:ext xmlns:c16="http://schemas.microsoft.com/office/drawing/2014/chart" uri="{C3380CC4-5D6E-409C-BE32-E72D297353CC}">
              <c16:uniqueId val="{00000002-39BF-4580-8744-11A661E13DC3}"/>
            </c:ext>
          </c:extLst>
        </c:ser>
        <c:ser>
          <c:idx val="4"/>
          <c:order val="4"/>
          <c:tx>
            <c:strRef>
              <c:f>'9. DISPAC'!$F$6</c:f>
              <c:strCache>
                <c:ptCount val="1"/>
                <c:pt idx="0">
                  <c:v>PR</c:v>
                </c:pt>
              </c:strCache>
            </c:strRef>
          </c:tx>
          <c:spPr>
            <a:solidFill>
              <a:srgbClr val="5B9BD5"/>
            </a:solidFill>
            <a:ln w="25400">
              <a:noFill/>
            </a:ln>
          </c:spPr>
          <c:val>
            <c:numRef>
              <c:f>'9. DISPAC'!$F$7:$F$18</c:f>
              <c:numCache>
                <c:formatCode>0.00</c:formatCode>
                <c:ptCount val="12"/>
                <c:pt idx="0">
                  <c:v>66.760000000000005</c:v>
                </c:pt>
                <c:pt idx="1">
                  <c:v>66.67</c:v>
                </c:pt>
                <c:pt idx="2">
                  <c:v>53</c:v>
                </c:pt>
                <c:pt idx="3">
                  <c:v>51.66</c:v>
                </c:pt>
                <c:pt idx="4">
                  <c:v>51.75</c:v>
                </c:pt>
                <c:pt idx="5">
                  <c:v>51.73</c:v>
                </c:pt>
                <c:pt idx="6">
                  <c:v>52.62</c:v>
                </c:pt>
                <c:pt idx="7">
                  <c:v>54.56</c:v>
                </c:pt>
                <c:pt idx="8">
                  <c:v>55.21</c:v>
                </c:pt>
                <c:pt idx="9">
                  <c:v>56.05</c:v>
                </c:pt>
                <c:pt idx="10">
                  <c:v>55.44</c:v>
                </c:pt>
                <c:pt idx="11">
                  <c:v>53.28</c:v>
                </c:pt>
              </c:numCache>
            </c:numRef>
          </c:val>
          <c:extLst>
            <c:ext xmlns:c16="http://schemas.microsoft.com/office/drawing/2014/chart" uri="{C3380CC4-5D6E-409C-BE32-E72D297353CC}">
              <c16:uniqueId val="{00000003-39BF-4580-8744-11A661E13DC3}"/>
            </c:ext>
          </c:extLst>
        </c:ser>
        <c:ser>
          <c:idx val="5"/>
          <c:order val="5"/>
          <c:tx>
            <c:strRef>
              <c:f>'9. DISPAC'!$E$6</c:f>
              <c:strCache>
                <c:ptCount val="1"/>
                <c:pt idx="0">
                  <c:v>TM</c:v>
                </c:pt>
              </c:strCache>
            </c:strRef>
          </c:tx>
          <c:spPr>
            <a:solidFill>
              <a:srgbClr val="70AD47"/>
            </a:solidFill>
            <a:ln w="25400">
              <a:noFill/>
            </a:ln>
          </c:spPr>
          <c:val>
            <c:numRef>
              <c:f>'9. DISPAC'!$E$7:$E$18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39BF-4580-8744-11A661E13DC3}"/>
            </c:ext>
          </c:extLst>
        </c:ser>
        <c:ser>
          <c:idx val="6"/>
          <c:order val="6"/>
          <c:tx>
            <c:strRef>
              <c:f>'9. DISPAC'!$I$6</c:f>
              <c:strCache>
                <c:ptCount val="1"/>
                <c:pt idx="0">
                  <c:v>RM</c:v>
                </c:pt>
              </c:strCache>
            </c:strRef>
          </c:tx>
          <c:spPr>
            <a:solidFill>
              <a:schemeClr val="accent1">
                <a:lumMod val="40000"/>
                <a:lumOff val="60000"/>
              </a:schemeClr>
            </a:solidFill>
            <a:ln>
              <a:noFill/>
            </a:ln>
            <a:effectLst/>
          </c:spPr>
          <c:val>
            <c:numRef>
              <c:f>'9. DISPAC'!$I$7:$I$18</c:f>
              <c:numCache>
                <c:formatCode>0.00</c:formatCode>
                <c:ptCount val="12"/>
                <c:pt idx="0">
                  <c:v>22.36</c:v>
                </c:pt>
                <c:pt idx="1">
                  <c:v>26.11</c:v>
                </c:pt>
                <c:pt idx="2">
                  <c:v>20.73</c:v>
                </c:pt>
                <c:pt idx="3">
                  <c:v>40.68</c:v>
                </c:pt>
                <c:pt idx="4">
                  <c:v>44.7</c:v>
                </c:pt>
                <c:pt idx="5">
                  <c:v>65.72</c:v>
                </c:pt>
                <c:pt idx="6">
                  <c:v>55.79</c:v>
                </c:pt>
                <c:pt idx="7">
                  <c:v>73.14</c:v>
                </c:pt>
                <c:pt idx="8">
                  <c:v>47.17</c:v>
                </c:pt>
                <c:pt idx="9">
                  <c:v>31.83</c:v>
                </c:pt>
                <c:pt idx="10">
                  <c:v>28.81</c:v>
                </c:pt>
                <c:pt idx="11">
                  <c:v>37.880000000000003</c:v>
                </c:pt>
              </c:numCache>
            </c:numRef>
          </c:val>
          <c:extLst>
            <c:ext xmlns:c16="http://schemas.microsoft.com/office/drawing/2014/chart" uri="{C3380CC4-5D6E-409C-BE32-E72D297353CC}">
              <c16:uniqueId val="{00000005-39BF-4580-8744-11A661E13DC3}"/>
            </c:ext>
          </c:extLst>
        </c:ser>
        <c:dLbls>
          <c:showLegendKey val="0"/>
          <c:showVal val="0"/>
          <c:showCatName val="0"/>
          <c:showSerName val="0"/>
          <c:showPercent val="0"/>
          <c:showBubbleSize val="0"/>
        </c:dLbls>
        <c:axId val="-1143191600"/>
        <c:axId val="-1143193232"/>
      </c:areaChart>
      <c:lineChart>
        <c:grouping val="standard"/>
        <c:varyColors val="0"/>
        <c:ser>
          <c:idx val="0"/>
          <c:order val="0"/>
          <c:tx>
            <c:strRef>
              <c:f>'9. DISPAC'!$J$6</c:f>
              <c:strCache>
                <c:ptCount val="1"/>
                <c:pt idx="0">
                  <c:v>CUV_119</c:v>
                </c:pt>
              </c:strCache>
            </c:strRef>
          </c:tx>
          <c:spPr>
            <a:ln w="38100" cap="rnd">
              <a:solidFill>
                <a:sysClr val="windowText" lastClr="000000"/>
              </a:solidFill>
              <a:round/>
            </a:ln>
            <a:effectLst/>
          </c:spPr>
          <c:marker>
            <c:symbol val="none"/>
          </c:marker>
          <c:cat>
            <c:strRef>
              <c:f>'9. DISPAC'!$A$7:$A$18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'9. DISPAC'!$J$7:$J$18</c:f>
              <c:numCache>
                <c:formatCode>0.00</c:formatCode>
                <c:ptCount val="12"/>
                <c:pt idx="0">
                  <c:v>713.95</c:v>
                </c:pt>
                <c:pt idx="1">
                  <c:v>725.48</c:v>
                </c:pt>
                <c:pt idx="2">
                  <c:v>722.82</c:v>
                </c:pt>
                <c:pt idx="3">
                  <c:v>725.23</c:v>
                </c:pt>
                <c:pt idx="4">
                  <c:v>736.02</c:v>
                </c:pt>
                <c:pt idx="5">
                  <c:v>755.19</c:v>
                </c:pt>
                <c:pt idx="6">
                  <c:v>758.12</c:v>
                </c:pt>
                <c:pt idx="7">
                  <c:v>798.81000000000006</c:v>
                </c:pt>
                <c:pt idx="8">
                  <c:v>778.28</c:v>
                </c:pt>
                <c:pt idx="9">
                  <c:v>762.86</c:v>
                </c:pt>
                <c:pt idx="10">
                  <c:v>763.68</c:v>
                </c:pt>
                <c:pt idx="11">
                  <c:v>757.58</c:v>
                </c:pt>
              </c:numCache>
            </c:numRef>
          </c:val>
          <c:smooth val="0"/>
          <c:extLst>
            <c:ext xmlns:c16="http://schemas.microsoft.com/office/drawing/2014/chart" uri="{C3380CC4-5D6E-409C-BE32-E72D297353CC}">
              <c16:uniqueId val="{00000006-39BF-4580-8744-11A661E13DC3}"/>
            </c:ext>
          </c:extLst>
        </c:ser>
        <c:dLbls>
          <c:showLegendKey val="0"/>
          <c:showVal val="0"/>
          <c:showCatName val="0"/>
          <c:showSerName val="0"/>
          <c:showPercent val="0"/>
          <c:showBubbleSize val="0"/>
        </c:dLbls>
        <c:marker val="1"/>
        <c:smooth val="0"/>
        <c:axId val="-1143191600"/>
        <c:axId val="-1143193232"/>
      </c:lineChart>
      <c:catAx>
        <c:axId val="-1143191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193232"/>
        <c:crosses val="autoZero"/>
        <c:auto val="1"/>
        <c:lblAlgn val="ctr"/>
        <c:lblOffset val="100"/>
        <c:noMultiLvlLbl val="0"/>
      </c:catAx>
      <c:valAx>
        <c:axId val="-114319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19160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'9. DISPAC'!$N$7</c:f>
              <c:strCache>
                <c:ptCount val="1"/>
                <c:pt idx="0">
                  <c:v>Ene-22</c:v>
                </c:pt>
              </c:strCache>
            </c:strRef>
          </c:tx>
          <c:spPr>
            <a:solidFill>
              <a:schemeClr val="accent6">
                <a:tint val="41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DISPAC'!$Q$7:$U$7</c:f>
              <c:numCache>
                <c:formatCode>0.00</c:formatCode>
                <c:ptCount val="5"/>
                <c:pt idx="0">
                  <c:v>283.58999999999997</c:v>
                </c:pt>
                <c:pt idx="1">
                  <c:v>355.89</c:v>
                </c:pt>
                <c:pt idx="2">
                  <c:v>546.59</c:v>
                </c:pt>
                <c:pt idx="3">
                  <c:v>643.04999999999995</c:v>
                </c:pt>
                <c:pt idx="4">
                  <c:v>771.66</c:v>
                </c:pt>
              </c:numCache>
            </c:numRef>
          </c:val>
          <c:extLst>
            <c:ext xmlns:c16="http://schemas.microsoft.com/office/drawing/2014/chart" uri="{C3380CC4-5D6E-409C-BE32-E72D297353CC}">
              <c16:uniqueId val="{00000000-5A76-4B55-A75B-AD81EECCEF3C}"/>
            </c:ext>
          </c:extLst>
        </c:ser>
        <c:ser>
          <c:idx val="1"/>
          <c:order val="1"/>
          <c:tx>
            <c:strRef>
              <c:f>'9. DISPAC'!$N$8</c:f>
              <c:strCache>
                <c:ptCount val="1"/>
                <c:pt idx="0">
                  <c:v>Feb-22</c:v>
                </c:pt>
              </c:strCache>
            </c:strRef>
          </c:tx>
          <c:spPr>
            <a:solidFill>
              <a:schemeClr val="accent6">
                <a:tint val="52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DISPAC'!$Q$8:$U$8</c:f>
              <c:numCache>
                <c:formatCode>0.00</c:formatCode>
                <c:ptCount val="5"/>
                <c:pt idx="0">
                  <c:v>286.42</c:v>
                </c:pt>
                <c:pt idx="1">
                  <c:v>357.45</c:v>
                </c:pt>
                <c:pt idx="2">
                  <c:v>552.05999999999995</c:v>
                </c:pt>
                <c:pt idx="3">
                  <c:v>649.48</c:v>
                </c:pt>
                <c:pt idx="4">
                  <c:v>779.37599999999998</c:v>
                </c:pt>
              </c:numCache>
            </c:numRef>
          </c:val>
          <c:extLst>
            <c:ext xmlns:c16="http://schemas.microsoft.com/office/drawing/2014/chart" uri="{C3380CC4-5D6E-409C-BE32-E72D297353CC}">
              <c16:uniqueId val="{00000001-5A76-4B55-A75B-AD81EECCEF3C}"/>
            </c:ext>
          </c:extLst>
        </c:ser>
        <c:ser>
          <c:idx val="2"/>
          <c:order val="2"/>
          <c:tx>
            <c:strRef>
              <c:f>'9. DISPAC'!$N$9</c:f>
              <c:strCache>
                <c:ptCount val="1"/>
                <c:pt idx="0">
                  <c:v>Mar-22</c:v>
                </c:pt>
              </c:strCache>
            </c:strRef>
          </c:tx>
          <c:spPr>
            <a:solidFill>
              <a:schemeClr val="accent6">
                <a:tint val="63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DISPAC'!$Q$9:$U$9</c:f>
              <c:numCache>
                <c:formatCode>0.00</c:formatCode>
                <c:ptCount val="5"/>
                <c:pt idx="0">
                  <c:v>289.27999999999997</c:v>
                </c:pt>
                <c:pt idx="1">
                  <c:v>363.04</c:v>
                </c:pt>
                <c:pt idx="2">
                  <c:v>557.57000000000005</c:v>
                </c:pt>
                <c:pt idx="3">
                  <c:v>655.97</c:v>
                </c:pt>
                <c:pt idx="4">
                  <c:v>787.16399999999999</c:v>
                </c:pt>
              </c:numCache>
            </c:numRef>
          </c:val>
          <c:extLst>
            <c:ext xmlns:c16="http://schemas.microsoft.com/office/drawing/2014/chart" uri="{C3380CC4-5D6E-409C-BE32-E72D297353CC}">
              <c16:uniqueId val="{00000002-5A76-4B55-A75B-AD81EECCEF3C}"/>
            </c:ext>
          </c:extLst>
        </c:ser>
        <c:ser>
          <c:idx val="3"/>
          <c:order val="3"/>
          <c:tx>
            <c:strRef>
              <c:f>'9. DISPAC'!$N$10</c:f>
              <c:strCache>
                <c:ptCount val="1"/>
                <c:pt idx="0">
                  <c:v>Abr-22</c:v>
                </c:pt>
              </c:strCache>
            </c:strRef>
          </c:tx>
          <c:spPr>
            <a:solidFill>
              <a:schemeClr val="accent6">
                <a:tint val="74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DISPAC'!$Q$10:$U$10</c:f>
              <c:numCache>
                <c:formatCode>0.00</c:formatCode>
                <c:ptCount val="5"/>
                <c:pt idx="0">
                  <c:v>292.17</c:v>
                </c:pt>
                <c:pt idx="1">
                  <c:v>366.67</c:v>
                </c:pt>
                <c:pt idx="2">
                  <c:v>585.45000000000005</c:v>
                </c:pt>
                <c:pt idx="3">
                  <c:v>688.77</c:v>
                </c:pt>
                <c:pt idx="4">
                  <c:v>826.524</c:v>
                </c:pt>
              </c:numCache>
            </c:numRef>
          </c:val>
          <c:extLst>
            <c:ext xmlns:c16="http://schemas.microsoft.com/office/drawing/2014/chart" uri="{C3380CC4-5D6E-409C-BE32-E72D297353CC}">
              <c16:uniqueId val="{00000003-5A76-4B55-A75B-AD81EECCEF3C}"/>
            </c:ext>
          </c:extLst>
        </c:ser>
        <c:ser>
          <c:idx val="4"/>
          <c:order val="4"/>
          <c:tx>
            <c:strRef>
              <c:f>'9. DISPAC'!$N$11</c:f>
              <c:strCache>
                <c:ptCount val="1"/>
                <c:pt idx="0">
                  <c:v>May-22</c:v>
                </c:pt>
              </c:strCache>
            </c:strRef>
          </c:tx>
          <c:spPr>
            <a:solidFill>
              <a:schemeClr val="accent6">
                <a:tint val="84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DISPAC'!$Q$11:$U$11</c:f>
              <c:numCache>
                <c:formatCode>0.00</c:formatCode>
                <c:ptCount val="5"/>
                <c:pt idx="0">
                  <c:v>295.82</c:v>
                </c:pt>
                <c:pt idx="1">
                  <c:v>371.24</c:v>
                </c:pt>
                <c:pt idx="2">
                  <c:v>614.73</c:v>
                </c:pt>
                <c:pt idx="3">
                  <c:v>723.21</c:v>
                </c:pt>
                <c:pt idx="4">
                  <c:v>867.85199999999998</c:v>
                </c:pt>
              </c:numCache>
            </c:numRef>
          </c:val>
          <c:extLst>
            <c:ext xmlns:c16="http://schemas.microsoft.com/office/drawing/2014/chart" uri="{C3380CC4-5D6E-409C-BE32-E72D297353CC}">
              <c16:uniqueId val="{00000004-5A76-4B55-A75B-AD81EECCEF3C}"/>
            </c:ext>
          </c:extLst>
        </c:ser>
        <c:ser>
          <c:idx val="5"/>
          <c:order val="5"/>
          <c:tx>
            <c:strRef>
              <c:f>'9. DISPAC'!$N$12</c:f>
              <c:strCache>
                <c:ptCount val="1"/>
                <c:pt idx="0">
                  <c:v>Jun-22</c:v>
                </c:pt>
              </c:strCache>
            </c:strRef>
          </c:tx>
          <c:spPr>
            <a:solidFill>
              <a:schemeClr val="accent6">
                <a:tint val="95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DISPAC'!$Q$12:$U$12</c:f>
              <c:numCache>
                <c:formatCode>0.00</c:formatCode>
                <c:ptCount val="5"/>
                <c:pt idx="0">
                  <c:v>303.75</c:v>
                </c:pt>
                <c:pt idx="1">
                  <c:v>379.69</c:v>
                </c:pt>
                <c:pt idx="2">
                  <c:v>645.46</c:v>
                </c:pt>
                <c:pt idx="3">
                  <c:v>759.37</c:v>
                </c:pt>
                <c:pt idx="4">
                  <c:v>911.24400000000003</c:v>
                </c:pt>
              </c:numCache>
            </c:numRef>
          </c:val>
          <c:extLst>
            <c:ext xmlns:c16="http://schemas.microsoft.com/office/drawing/2014/chart" uri="{C3380CC4-5D6E-409C-BE32-E72D297353CC}">
              <c16:uniqueId val="{00000005-5A76-4B55-A75B-AD81EECCEF3C}"/>
            </c:ext>
          </c:extLst>
        </c:ser>
        <c:ser>
          <c:idx val="6"/>
          <c:order val="6"/>
          <c:tx>
            <c:strRef>
              <c:f>'9. DISPAC'!$N$13</c:f>
              <c:strCache>
                <c:ptCount val="1"/>
                <c:pt idx="0">
                  <c:v>Jul-22</c:v>
                </c:pt>
              </c:strCache>
            </c:strRef>
          </c:tx>
          <c:spPr>
            <a:solidFill>
              <a:schemeClr val="accent6">
                <a:shade val="94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DISPAC'!$Q$13:$U$13</c:f>
              <c:numCache>
                <c:formatCode>0.00</c:formatCode>
                <c:ptCount val="5"/>
                <c:pt idx="0">
                  <c:v>312.86</c:v>
                </c:pt>
                <c:pt idx="1">
                  <c:v>391.08</c:v>
                </c:pt>
                <c:pt idx="2">
                  <c:v>664.83</c:v>
                </c:pt>
                <c:pt idx="3">
                  <c:v>782.15</c:v>
                </c:pt>
                <c:pt idx="4">
                  <c:v>938.58</c:v>
                </c:pt>
              </c:numCache>
            </c:numRef>
          </c:val>
          <c:extLst>
            <c:ext xmlns:c16="http://schemas.microsoft.com/office/drawing/2014/chart" uri="{C3380CC4-5D6E-409C-BE32-E72D297353CC}">
              <c16:uniqueId val="{00000006-5A76-4B55-A75B-AD81EECCEF3C}"/>
            </c:ext>
          </c:extLst>
        </c:ser>
        <c:ser>
          <c:idx val="7"/>
          <c:order val="7"/>
          <c:tx>
            <c:strRef>
              <c:f>'9. DISPAC'!$N$14</c:f>
              <c:strCache>
                <c:ptCount val="1"/>
                <c:pt idx="0">
                  <c:v>Ago-22</c:v>
                </c:pt>
              </c:strCache>
            </c:strRef>
          </c:tx>
          <c:spPr>
            <a:solidFill>
              <a:schemeClr val="accent6">
                <a:shade val="83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DISPAC'!$Q$14:$U$14</c:f>
              <c:numCache>
                <c:formatCode>0.00</c:formatCode>
                <c:ptCount val="5"/>
                <c:pt idx="0">
                  <c:v>314.74</c:v>
                </c:pt>
                <c:pt idx="1">
                  <c:v>393.42</c:v>
                </c:pt>
                <c:pt idx="2">
                  <c:v>668.81</c:v>
                </c:pt>
                <c:pt idx="3">
                  <c:v>786.84</c:v>
                </c:pt>
                <c:pt idx="4">
                  <c:v>944.20799999999997</c:v>
                </c:pt>
              </c:numCache>
            </c:numRef>
          </c:val>
          <c:extLst>
            <c:ext xmlns:c16="http://schemas.microsoft.com/office/drawing/2014/chart" uri="{C3380CC4-5D6E-409C-BE32-E72D297353CC}">
              <c16:uniqueId val="{00000007-5A76-4B55-A75B-AD81EECCEF3C}"/>
            </c:ext>
          </c:extLst>
        </c:ser>
        <c:ser>
          <c:idx val="8"/>
          <c:order val="8"/>
          <c:tx>
            <c:strRef>
              <c:f>'9. DISPAC'!$N$15</c:f>
              <c:strCache>
                <c:ptCount val="1"/>
                <c:pt idx="0">
                  <c:v>Sep-22</c:v>
                </c:pt>
              </c:strCache>
            </c:strRef>
          </c:tx>
          <c:spPr>
            <a:solidFill>
              <a:schemeClr val="accent6">
                <a:shade val="73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DISPAC'!$Q$15:$U$15</c:f>
              <c:numCache>
                <c:formatCode>0.00</c:formatCode>
                <c:ptCount val="5"/>
                <c:pt idx="0">
                  <c:v>316.62</c:v>
                </c:pt>
                <c:pt idx="1">
                  <c:v>395.78</c:v>
                </c:pt>
                <c:pt idx="2">
                  <c:v>672.83</c:v>
                </c:pt>
                <c:pt idx="3">
                  <c:v>791.56</c:v>
                </c:pt>
                <c:pt idx="4">
                  <c:v>949.87199999999984</c:v>
                </c:pt>
              </c:numCache>
            </c:numRef>
          </c:val>
          <c:extLst>
            <c:ext xmlns:c16="http://schemas.microsoft.com/office/drawing/2014/chart" uri="{C3380CC4-5D6E-409C-BE32-E72D297353CC}">
              <c16:uniqueId val="{00000008-5A76-4B55-A75B-AD81EECCEF3C}"/>
            </c:ext>
          </c:extLst>
        </c:ser>
        <c:ser>
          <c:idx val="9"/>
          <c:order val="9"/>
          <c:tx>
            <c:strRef>
              <c:f>'9. DISPAC'!$N$16</c:f>
              <c:strCache>
                <c:ptCount val="1"/>
                <c:pt idx="0">
                  <c:v>Oct-22</c:v>
                </c:pt>
              </c:strCache>
            </c:strRef>
          </c:tx>
          <c:spPr>
            <a:solidFill>
              <a:schemeClr val="accent6">
                <a:shade val="62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DISPAC'!$Q$16:$U$16</c:f>
              <c:numCache>
                <c:formatCode>0.00</c:formatCode>
                <c:ptCount val="5"/>
                <c:pt idx="0">
                  <c:v>310.45999999999998</c:v>
                </c:pt>
                <c:pt idx="1">
                  <c:v>388.07</c:v>
                </c:pt>
                <c:pt idx="2">
                  <c:v>659.72</c:v>
                </c:pt>
                <c:pt idx="3">
                  <c:v>776.14</c:v>
                </c:pt>
                <c:pt idx="4">
                  <c:v>931.36799999999994</c:v>
                </c:pt>
              </c:numCache>
            </c:numRef>
          </c:val>
          <c:extLst>
            <c:ext xmlns:c16="http://schemas.microsoft.com/office/drawing/2014/chart" uri="{C3380CC4-5D6E-409C-BE32-E72D297353CC}">
              <c16:uniqueId val="{00000009-5A76-4B55-A75B-AD81EECCEF3C}"/>
            </c:ext>
          </c:extLst>
        </c:ser>
        <c:ser>
          <c:idx val="10"/>
          <c:order val="10"/>
          <c:tx>
            <c:strRef>
              <c:f>'9. DISPAC'!$N$17</c:f>
              <c:strCache>
                <c:ptCount val="1"/>
                <c:pt idx="0">
                  <c:v>Nov-22</c:v>
                </c:pt>
              </c:strCache>
            </c:strRef>
          </c:tx>
          <c:spPr>
            <a:solidFill>
              <a:schemeClr val="accent6">
                <a:shade val="51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DISPAC'!$Q$17:$U$17</c:f>
              <c:numCache>
                <c:formatCode>0.00</c:formatCode>
                <c:ptCount val="5"/>
                <c:pt idx="0">
                  <c:v>310.45999999999998</c:v>
                </c:pt>
                <c:pt idx="1">
                  <c:v>388.07</c:v>
                </c:pt>
                <c:pt idx="2">
                  <c:v>659.72</c:v>
                </c:pt>
                <c:pt idx="3">
                  <c:v>776.14</c:v>
                </c:pt>
                <c:pt idx="4">
                  <c:v>931.37</c:v>
                </c:pt>
              </c:numCache>
            </c:numRef>
          </c:val>
          <c:extLst>
            <c:ext xmlns:c16="http://schemas.microsoft.com/office/drawing/2014/chart" uri="{C3380CC4-5D6E-409C-BE32-E72D297353CC}">
              <c16:uniqueId val="{0000000A-5A76-4B55-A75B-AD81EECCEF3C}"/>
            </c:ext>
          </c:extLst>
        </c:ser>
        <c:ser>
          <c:idx val="11"/>
          <c:order val="11"/>
          <c:tx>
            <c:strRef>
              <c:f>'9. DISPAC'!$N$18</c:f>
              <c:strCache>
                <c:ptCount val="1"/>
                <c:pt idx="0">
                  <c:v>Dic-22</c:v>
                </c:pt>
              </c:strCache>
            </c:strRef>
          </c:tx>
          <c:spPr>
            <a:solidFill>
              <a:schemeClr val="accent6">
                <a:shade val="40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DISPAC'!$Q$18:$U$18</c:f>
              <c:numCache>
                <c:formatCode>0.00</c:formatCode>
                <c:ptCount val="5"/>
                <c:pt idx="0">
                  <c:v>312.83999999999997</c:v>
                </c:pt>
                <c:pt idx="1">
                  <c:v>391.06</c:v>
                </c:pt>
                <c:pt idx="2">
                  <c:v>664.79</c:v>
                </c:pt>
                <c:pt idx="3">
                  <c:v>782.11</c:v>
                </c:pt>
                <c:pt idx="4">
                  <c:v>938.53199999999993</c:v>
                </c:pt>
              </c:numCache>
            </c:numRef>
          </c:val>
          <c:extLst>
            <c:ext xmlns:c16="http://schemas.microsoft.com/office/drawing/2014/chart" uri="{C3380CC4-5D6E-409C-BE32-E72D297353CC}">
              <c16:uniqueId val="{0000000B-5A76-4B55-A75B-AD81EECCEF3C}"/>
            </c:ext>
          </c:extLst>
        </c:ser>
        <c:dLbls>
          <c:showLegendKey val="0"/>
          <c:showVal val="0"/>
          <c:showCatName val="0"/>
          <c:showSerName val="0"/>
          <c:showPercent val="0"/>
          <c:showBubbleSize val="0"/>
        </c:dLbls>
        <c:gapWidth val="150"/>
        <c:axId val="-1143191056"/>
        <c:axId val="-1143204656"/>
      </c:barChart>
      <c:catAx>
        <c:axId val="-114319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4656"/>
        <c:crosses val="autoZero"/>
        <c:auto val="1"/>
        <c:lblAlgn val="ctr"/>
        <c:lblOffset val="100"/>
        <c:noMultiLvlLbl val="0"/>
      </c:catAx>
      <c:valAx>
        <c:axId val="-114320465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105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'9. DISPAC'!$J$6</c:f>
              <c:strCache>
                <c:ptCount val="1"/>
                <c:pt idx="0">
                  <c:v>CUV_119</c:v>
                </c:pt>
              </c:strCache>
            </c:strRef>
          </c:tx>
          <c:spPr>
            <a:ln w="28575" cap="rnd">
              <a:solidFill>
                <a:schemeClr val="accent1"/>
              </a:solidFill>
              <a:round/>
            </a:ln>
            <a:effectLst/>
          </c:spPr>
          <c:marker>
            <c:symbol val="none"/>
          </c:marker>
          <c:cat>
            <c:strRef>
              <c:f>'9. DISPAC'!$A$7:$A$18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'9. DISPAC'!$J$7:$J$18</c:f>
              <c:numCache>
                <c:formatCode>0.00</c:formatCode>
                <c:ptCount val="12"/>
                <c:pt idx="0">
                  <c:v>713.95</c:v>
                </c:pt>
                <c:pt idx="1">
                  <c:v>725.48</c:v>
                </c:pt>
                <c:pt idx="2">
                  <c:v>722.82</c:v>
                </c:pt>
                <c:pt idx="3">
                  <c:v>725.23</c:v>
                </c:pt>
                <c:pt idx="4">
                  <c:v>736.02</c:v>
                </c:pt>
                <c:pt idx="5">
                  <c:v>755.19</c:v>
                </c:pt>
                <c:pt idx="6">
                  <c:v>758.12</c:v>
                </c:pt>
                <c:pt idx="7">
                  <c:v>798.81000000000006</c:v>
                </c:pt>
                <c:pt idx="8">
                  <c:v>778.28</c:v>
                </c:pt>
                <c:pt idx="9">
                  <c:v>762.86</c:v>
                </c:pt>
                <c:pt idx="10">
                  <c:v>763.68</c:v>
                </c:pt>
                <c:pt idx="11">
                  <c:v>757.58</c:v>
                </c:pt>
              </c:numCache>
            </c:numRef>
          </c:val>
          <c:smooth val="0"/>
          <c:extLst>
            <c:ext xmlns:c16="http://schemas.microsoft.com/office/drawing/2014/chart" uri="{C3380CC4-5D6E-409C-BE32-E72D297353CC}">
              <c16:uniqueId val="{00000000-1D96-4232-A400-AF3F22BFBB83}"/>
            </c:ext>
          </c:extLst>
        </c:ser>
        <c:ser>
          <c:idx val="1"/>
          <c:order val="1"/>
          <c:tx>
            <c:strRef>
              <c:f>'9. DISPAC'!$K$6</c:f>
              <c:strCache>
                <c:ptCount val="1"/>
                <c:pt idx="0">
                  <c:v>CUV_Op</c:v>
                </c:pt>
              </c:strCache>
            </c:strRef>
          </c:tx>
          <c:spPr>
            <a:ln w="28575" cap="rnd">
              <a:solidFill>
                <a:schemeClr val="accent2"/>
              </a:solidFill>
              <a:prstDash val="lgDash"/>
              <a:round/>
            </a:ln>
            <a:effectLst/>
          </c:spPr>
          <c:marker>
            <c:symbol val="none"/>
          </c:marker>
          <c:cat>
            <c:strRef>
              <c:f>'9. DISPAC'!$A$7:$A$18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'9. DISPAC'!$K$7:$K$18</c:f>
              <c:numCache>
                <c:formatCode>0.00</c:formatCode>
                <c:ptCount val="12"/>
                <c:pt idx="0">
                  <c:v>643.04999999999995</c:v>
                </c:pt>
                <c:pt idx="1">
                  <c:v>649.48</c:v>
                </c:pt>
                <c:pt idx="2">
                  <c:v>655.97</c:v>
                </c:pt>
                <c:pt idx="3">
                  <c:v>688.77</c:v>
                </c:pt>
                <c:pt idx="4">
                  <c:v>723.21</c:v>
                </c:pt>
                <c:pt idx="5">
                  <c:v>759.37</c:v>
                </c:pt>
                <c:pt idx="6">
                  <c:v>782.15</c:v>
                </c:pt>
                <c:pt idx="7">
                  <c:v>786.84</c:v>
                </c:pt>
                <c:pt idx="8">
                  <c:v>791.56</c:v>
                </c:pt>
                <c:pt idx="9">
                  <c:v>776.14</c:v>
                </c:pt>
                <c:pt idx="10">
                  <c:v>776.14</c:v>
                </c:pt>
                <c:pt idx="11">
                  <c:v>782.11</c:v>
                </c:pt>
              </c:numCache>
            </c:numRef>
          </c:val>
          <c:smooth val="0"/>
          <c:extLst>
            <c:ext xmlns:c16="http://schemas.microsoft.com/office/drawing/2014/chart" uri="{C3380CC4-5D6E-409C-BE32-E72D297353CC}">
              <c16:uniqueId val="{00000001-1D96-4232-A400-AF3F22BFBB83}"/>
            </c:ext>
          </c:extLst>
        </c:ser>
        <c:dLbls>
          <c:showLegendKey val="0"/>
          <c:showVal val="0"/>
          <c:showCatName val="0"/>
          <c:showSerName val="0"/>
          <c:showPercent val="0"/>
          <c:showBubbleSize val="0"/>
        </c:dLbls>
        <c:smooth val="0"/>
        <c:axId val="-1143194864"/>
        <c:axId val="-1143194320"/>
      </c:lineChart>
      <c:catAx>
        <c:axId val="-114319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194320"/>
        <c:crosses val="autoZero"/>
        <c:auto val="1"/>
        <c:lblAlgn val="ctr"/>
        <c:lblOffset val="100"/>
        <c:noMultiLvlLbl val="0"/>
      </c:catAx>
      <c:valAx>
        <c:axId val="-1143194320"/>
        <c:scaling>
          <c:orientation val="minMax"/>
          <c:min val="5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31948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'10. EBSA'!$D$6</c:f>
              <c:strCache>
                <c:ptCount val="1"/>
                <c:pt idx="0">
                  <c:v>GM</c:v>
                </c:pt>
              </c:strCache>
            </c:strRef>
          </c:tx>
          <c:spPr>
            <a:solidFill>
              <a:srgbClr val="ED7D31"/>
            </a:solidFill>
            <a:ln w="25400">
              <a:noFill/>
            </a:ln>
          </c:spPr>
          <c:val>
            <c:numRef>
              <c:f>'10. EBSA'!$D$7:$D$18</c:f>
              <c:numCache>
                <c:formatCode>0.00</c:formatCode>
                <c:ptCount val="12"/>
                <c:pt idx="0">
                  <c:v>283.25740000000002</c:v>
                </c:pt>
                <c:pt idx="1">
                  <c:v>265.6293</c:v>
                </c:pt>
                <c:pt idx="2">
                  <c:v>295.67779999999999</c:v>
                </c:pt>
                <c:pt idx="3">
                  <c:v>268.85169999999999</c:v>
                </c:pt>
                <c:pt idx="4">
                  <c:v>258.42200000000003</c:v>
                </c:pt>
                <c:pt idx="5">
                  <c:v>278.38</c:v>
                </c:pt>
                <c:pt idx="6">
                  <c:v>285.18509999999998</c:v>
                </c:pt>
                <c:pt idx="7">
                  <c:v>287.66820000000001</c:v>
                </c:pt>
                <c:pt idx="8">
                  <c:v>286.25</c:v>
                </c:pt>
                <c:pt idx="9">
                  <c:v>292.42759999999998</c:v>
                </c:pt>
                <c:pt idx="10">
                  <c:v>289.8021</c:v>
                </c:pt>
                <c:pt idx="11">
                  <c:v>277.26409999999998</c:v>
                </c:pt>
              </c:numCache>
            </c:numRef>
          </c:val>
          <c:extLst>
            <c:ext xmlns:c16="http://schemas.microsoft.com/office/drawing/2014/chart" uri="{C3380CC4-5D6E-409C-BE32-E72D297353CC}">
              <c16:uniqueId val="{00000000-BE57-49B3-BA31-711E3112D332}"/>
            </c:ext>
          </c:extLst>
        </c:ser>
        <c:ser>
          <c:idx val="2"/>
          <c:order val="2"/>
          <c:tx>
            <c:strRef>
              <c:f>'10. EBSA'!$G$6</c:f>
              <c:strCache>
                <c:ptCount val="1"/>
                <c:pt idx="0">
                  <c:v>D</c:v>
                </c:pt>
              </c:strCache>
            </c:strRef>
          </c:tx>
          <c:spPr>
            <a:solidFill>
              <a:srgbClr val="A5A5A5"/>
            </a:solidFill>
            <a:ln w="25400">
              <a:noFill/>
            </a:ln>
          </c:spPr>
          <c:val>
            <c:numRef>
              <c:f>'10. EBSA'!$G$7:$G$18</c:f>
              <c:numCache>
                <c:formatCode>0.00</c:formatCode>
                <c:ptCount val="12"/>
                <c:pt idx="0">
                  <c:v>205.4288</c:v>
                </c:pt>
                <c:pt idx="1">
                  <c:v>208.54179999999999</c:v>
                </c:pt>
                <c:pt idx="2">
                  <c:v>218.31970000000001</c:v>
                </c:pt>
                <c:pt idx="3">
                  <c:v>227.8364</c:v>
                </c:pt>
                <c:pt idx="4">
                  <c:v>228.155</c:v>
                </c:pt>
                <c:pt idx="5">
                  <c:v>234.3297</c:v>
                </c:pt>
                <c:pt idx="6">
                  <c:v>243.7569</c:v>
                </c:pt>
                <c:pt idx="7">
                  <c:v>246.37260000000001</c:v>
                </c:pt>
                <c:pt idx="8">
                  <c:v>247.75</c:v>
                </c:pt>
                <c:pt idx="9">
                  <c:v>251.483</c:v>
                </c:pt>
                <c:pt idx="10">
                  <c:v>258.4264</c:v>
                </c:pt>
                <c:pt idx="11">
                  <c:v>241.9357</c:v>
                </c:pt>
              </c:numCache>
            </c:numRef>
          </c:val>
          <c:extLst>
            <c:ext xmlns:c16="http://schemas.microsoft.com/office/drawing/2014/chart" uri="{C3380CC4-5D6E-409C-BE32-E72D297353CC}">
              <c16:uniqueId val="{00000001-BE57-49B3-BA31-711E3112D332}"/>
            </c:ext>
          </c:extLst>
        </c:ser>
        <c:ser>
          <c:idx val="3"/>
          <c:order val="3"/>
          <c:tx>
            <c:strRef>
              <c:f>'10. EBSA'!$H$6</c:f>
              <c:strCache>
                <c:ptCount val="1"/>
                <c:pt idx="0">
                  <c:v>CV</c:v>
                </c:pt>
              </c:strCache>
            </c:strRef>
          </c:tx>
          <c:spPr>
            <a:solidFill>
              <a:srgbClr val="FFC000"/>
            </a:solidFill>
            <a:ln w="25400">
              <a:noFill/>
            </a:ln>
          </c:spPr>
          <c:val>
            <c:numRef>
              <c:f>'10. EBSA'!$H$7:$H$18</c:f>
              <c:numCache>
                <c:formatCode>0.00</c:formatCode>
                <c:ptCount val="12"/>
                <c:pt idx="0">
                  <c:v>101.65779999999999</c:v>
                </c:pt>
                <c:pt idx="1">
                  <c:v>101.43559999999999</c:v>
                </c:pt>
                <c:pt idx="2">
                  <c:v>101.9464</c:v>
                </c:pt>
                <c:pt idx="3">
                  <c:v>100.1507</c:v>
                </c:pt>
                <c:pt idx="4">
                  <c:v>108.97</c:v>
                </c:pt>
                <c:pt idx="5">
                  <c:v>99.123699999999999</c:v>
                </c:pt>
                <c:pt idx="6">
                  <c:v>109.2129</c:v>
                </c:pt>
                <c:pt idx="7">
                  <c:v>104.4813</c:v>
                </c:pt>
                <c:pt idx="8">
                  <c:v>105.89</c:v>
                </c:pt>
                <c:pt idx="9">
                  <c:v>107.827</c:v>
                </c:pt>
                <c:pt idx="10">
                  <c:v>106.3288</c:v>
                </c:pt>
                <c:pt idx="11">
                  <c:v>106.41889999999999</c:v>
                </c:pt>
              </c:numCache>
            </c:numRef>
          </c:val>
          <c:extLst>
            <c:ext xmlns:c16="http://schemas.microsoft.com/office/drawing/2014/chart" uri="{C3380CC4-5D6E-409C-BE32-E72D297353CC}">
              <c16:uniqueId val="{00000002-BE57-49B3-BA31-711E3112D332}"/>
            </c:ext>
          </c:extLst>
        </c:ser>
        <c:ser>
          <c:idx val="4"/>
          <c:order val="4"/>
          <c:tx>
            <c:strRef>
              <c:f>'10. EBSA'!$F$6</c:f>
              <c:strCache>
                <c:ptCount val="1"/>
                <c:pt idx="0">
                  <c:v>PR</c:v>
                </c:pt>
              </c:strCache>
            </c:strRef>
          </c:tx>
          <c:spPr>
            <a:solidFill>
              <a:srgbClr val="5B9BD5"/>
            </a:solidFill>
            <a:ln w="25400">
              <a:noFill/>
            </a:ln>
          </c:spPr>
          <c:val>
            <c:numRef>
              <c:f>'10. EBSA'!$F$7:$F$18</c:f>
              <c:numCache>
                <c:formatCode>0.00</c:formatCode>
                <c:ptCount val="12"/>
                <c:pt idx="0">
                  <c:v>60.265700000000002</c:v>
                </c:pt>
                <c:pt idx="1">
                  <c:v>57.511200000000002</c:v>
                </c:pt>
                <c:pt idx="2">
                  <c:v>62.845100000000002</c:v>
                </c:pt>
                <c:pt idx="3">
                  <c:v>57.740299999999998</c:v>
                </c:pt>
                <c:pt idx="4">
                  <c:v>56.693300000000001</c:v>
                </c:pt>
                <c:pt idx="5">
                  <c:v>61.4773</c:v>
                </c:pt>
                <c:pt idx="6">
                  <c:v>62.010199999999998</c:v>
                </c:pt>
                <c:pt idx="7">
                  <c:v>64.687600000000003</c:v>
                </c:pt>
                <c:pt idx="8">
                  <c:v>64.69</c:v>
                </c:pt>
                <c:pt idx="9">
                  <c:v>65.152900000000002</c:v>
                </c:pt>
                <c:pt idx="10">
                  <c:v>64.517499999999998</c:v>
                </c:pt>
                <c:pt idx="11">
                  <c:v>62.545000000000002</c:v>
                </c:pt>
              </c:numCache>
            </c:numRef>
          </c:val>
          <c:extLst>
            <c:ext xmlns:c16="http://schemas.microsoft.com/office/drawing/2014/chart" uri="{C3380CC4-5D6E-409C-BE32-E72D297353CC}">
              <c16:uniqueId val="{00000003-BE57-49B3-BA31-711E3112D332}"/>
            </c:ext>
          </c:extLst>
        </c:ser>
        <c:ser>
          <c:idx val="5"/>
          <c:order val="5"/>
          <c:tx>
            <c:strRef>
              <c:f>'10. EBSA'!$E$6</c:f>
              <c:strCache>
                <c:ptCount val="1"/>
                <c:pt idx="0">
                  <c:v>TM</c:v>
                </c:pt>
              </c:strCache>
            </c:strRef>
          </c:tx>
          <c:spPr>
            <a:solidFill>
              <a:srgbClr val="70AD47"/>
            </a:solidFill>
            <a:ln w="25400">
              <a:noFill/>
            </a:ln>
          </c:spPr>
          <c:val>
            <c:numRef>
              <c:f>'10. EBSA'!$E$7:$E$18</c:f>
              <c:numCache>
                <c:formatCode>0.00</c:formatCode>
                <c:ptCount val="12"/>
                <c:pt idx="0">
                  <c:v>43.683999999999997</c:v>
                </c:pt>
                <c:pt idx="1">
                  <c:v>45.128999999999998</c:v>
                </c:pt>
                <c:pt idx="2">
                  <c:v>43.110799999999998</c:v>
                </c:pt>
                <c:pt idx="3">
                  <c:v>40.327800000000003</c:v>
                </c:pt>
                <c:pt idx="4">
                  <c:v>40.978000000000002</c:v>
                </c:pt>
                <c:pt idx="5">
                  <c:v>49.521799999999999</c:v>
                </c:pt>
                <c:pt idx="6">
                  <c:v>41.912399999999998</c:v>
                </c:pt>
                <c:pt idx="7">
                  <c:v>52.116300000000003</c:v>
                </c:pt>
                <c:pt idx="8">
                  <c:v>50.84</c:v>
                </c:pt>
                <c:pt idx="9">
                  <c:v>46.165700000000001</c:v>
                </c:pt>
                <c:pt idx="10">
                  <c:v>47.098799999999997</c:v>
                </c:pt>
                <c:pt idx="11">
                  <c:v>50.307000000000002</c:v>
                </c:pt>
              </c:numCache>
            </c:numRef>
          </c:val>
          <c:extLst>
            <c:ext xmlns:c16="http://schemas.microsoft.com/office/drawing/2014/chart" uri="{C3380CC4-5D6E-409C-BE32-E72D297353CC}">
              <c16:uniqueId val="{00000004-BE57-49B3-BA31-711E3112D332}"/>
            </c:ext>
          </c:extLst>
        </c:ser>
        <c:ser>
          <c:idx val="6"/>
          <c:order val="6"/>
          <c:tx>
            <c:strRef>
              <c:f>'10. EBSA'!$I$6</c:f>
              <c:strCache>
                <c:ptCount val="1"/>
                <c:pt idx="0">
                  <c:v>RM</c:v>
                </c:pt>
              </c:strCache>
            </c:strRef>
          </c:tx>
          <c:spPr>
            <a:solidFill>
              <a:schemeClr val="accent1">
                <a:lumMod val="40000"/>
                <a:lumOff val="60000"/>
              </a:schemeClr>
            </a:solidFill>
            <a:ln>
              <a:noFill/>
            </a:ln>
            <a:effectLst/>
          </c:spPr>
          <c:val>
            <c:numRef>
              <c:f>'10. EBSA'!$I$7:$I$18</c:f>
              <c:numCache>
                <c:formatCode>0.00</c:formatCode>
                <c:ptCount val="12"/>
                <c:pt idx="0">
                  <c:v>24.393999999999998</c:v>
                </c:pt>
                <c:pt idx="1">
                  <c:v>18.062000000000001</c:v>
                </c:pt>
                <c:pt idx="2">
                  <c:v>22.052099999999999</c:v>
                </c:pt>
                <c:pt idx="3">
                  <c:v>43.046300000000002</c:v>
                </c:pt>
                <c:pt idx="4">
                  <c:v>30.429400000000001</c:v>
                </c:pt>
                <c:pt idx="5">
                  <c:v>68.660700000000006</c:v>
                </c:pt>
                <c:pt idx="6">
                  <c:v>62.8063</c:v>
                </c:pt>
                <c:pt idx="7">
                  <c:v>50.9773</c:v>
                </c:pt>
                <c:pt idx="8">
                  <c:v>52.48</c:v>
                </c:pt>
                <c:pt idx="9">
                  <c:v>33.620800000000003</c:v>
                </c:pt>
                <c:pt idx="10">
                  <c:v>20.1356</c:v>
                </c:pt>
                <c:pt idx="11">
                  <c:v>41.792400000000001</c:v>
                </c:pt>
              </c:numCache>
            </c:numRef>
          </c:val>
          <c:extLst>
            <c:ext xmlns:c16="http://schemas.microsoft.com/office/drawing/2014/chart" uri="{C3380CC4-5D6E-409C-BE32-E72D297353CC}">
              <c16:uniqueId val="{00000005-BE57-49B3-BA31-711E3112D332}"/>
            </c:ext>
          </c:extLst>
        </c:ser>
        <c:dLbls>
          <c:showLegendKey val="0"/>
          <c:showVal val="0"/>
          <c:showCatName val="0"/>
          <c:showSerName val="0"/>
          <c:showPercent val="0"/>
          <c:showBubbleSize val="0"/>
        </c:dLbls>
        <c:axId val="-1143201936"/>
        <c:axId val="-1143201392"/>
      </c:areaChart>
      <c:lineChart>
        <c:grouping val="standard"/>
        <c:varyColors val="0"/>
        <c:ser>
          <c:idx val="0"/>
          <c:order val="0"/>
          <c:tx>
            <c:strRef>
              <c:f>'10. EBSA'!$J$6</c:f>
              <c:strCache>
                <c:ptCount val="1"/>
                <c:pt idx="0">
                  <c:v>CUV_119</c:v>
                </c:pt>
              </c:strCache>
            </c:strRef>
          </c:tx>
          <c:spPr>
            <a:ln w="38100" cap="rnd">
              <a:solidFill>
                <a:sysClr val="windowText" lastClr="000000"/>
              </a:solidFill>
              <a:round/>
            </a:ln>
            <a:effectLst/>
          </c:spPr>
          <c:marker>
            <c:symbol val="none"/>
          </c:marker>
          <c:cat>
            <c:strRef>
              <c:f>'10. EBSA'!$A$7:$A$18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'10. EBSA'!$J$7:$J$18</c:f>
              <c:numCache>
                <c:formatCode>0.00</c:formatCode>
                <c:ptCount val="12"/>
                <c:pt idx="0">
                  <c:v>718.68769999999995</c:v>
                </c:pt>
                <c:pt idx="1">
                  <c:v>696.30889999999999</c:v>
                </c:pt>
                <c:pt idx="2">
                  <c:v>743.95190000000002</c:v>
                </c:pt>
                <c:pt idx="3">
                  <c:v>737.92319999999995</c:v>
                </c:pt>
                <c:pt idx="4">
                  <c:v>723.65</c:v>
                </c:pt>
                <c:pt idx="5">
                  <c:v>791.4932</c:v>
                </c:pt>
                <c:pt idx="6">
                  <c:v>804.88379999999995</c:v>
                </c:pt>
                <c:pt idx="7">
                  <c:v>806.30330000000015</c:v>
                </c:pt>
                <c:pt idx="8">
                  <c:v>807.93</c:v>
                </c:pt>
                <c:pt idx="9">
                  <c:v>796.67700000000002</c:v>
                </c:pt>
                <c:pt idx="10">
                  <c:v>786.30920000000003</c:v>
                </c:pt>
                <c:pt idx="11">
                  <c:v>780.26310000000001</c:v>
                </c:pt>
              </c:numCache>
            </c:numRef>
          </c:val>
          <c:smooth val="0"/>
          <c:extLst>
            <c:ext xmlns:c16="http://schemas.microsoft.com/office/drawing/2014/chart" uri="{C3380CC4-5D6E-409C-BE32-E72D297353CC}">
              <c16:uniqueId val="{00000006-BE57-49B3-BA31-711E3112D332}"/>
            </c:ext>
          </c:extLst>
        </c:ser>
        <c:dLbls>
          <c:showLegendKey val="0"/>
          <c:showVal val="0"/>
          <c:showCatName val="0"/>
          <c:showSerName val="0"/>
          <c:showPercent val="0"/>
          <c:showBubbleSize val="0"/>
        </c:dLbls>
        <c:marker val="1"/>
        <c:smooth val="0"/>
        <c:axId val="-1143201936"/>
        <c:axId val="-1143201392"/>
      </c:lineChart>
      <c:catAx>
        <c:axId val="-11432019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201392"/>
        <c:crosses val="autoZero"/>
        <c:auto val="1"/>
        <c:lblAlgn val="ctr"/>
        <c:lblOffset val="100"/>
        <c:noMultiLvlLbl val="0"/>
      </c:catAx>
      <c:valAx>
        <c:axId val="-1143201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20193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4803149606299213" l="0.23622047244094491" r="0.23622047244094491" t="0.74803149606299213" header="0.31496062992125984" footer="0.31496062992125984"/>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'10. EBSA'!$N$7</c:f>
              <c:strCache>
                <c:ptCount val="1"/>
                <c:pt idx="0">
                  <c:v>Ene-22</c:v>
                </c:pt>
              </c:strCache>
            </c:strRef>
          </c:tx>
          <c:spPr>
            <a:solidFill>
              <a:schemeClr val="accent6">
                <a:tint val="41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EBSA'!$Q$7:$U$7</c:f>
              <c:numCache>
                <c:formatCode>0.00</c:formatCode>
                <c:ptCount val="5"/>
                <c:pt idx="0">
                  <c:v>270.79349999999999</c:v>
                </c:pt>
                <c:pt idx="1">
                  <c:v>338.49200000000002</c:v>
                </c:pt>
                <c:pt idx="2">
                  <c:v>573.46379999999999</c:v>
                </c:pt>
                <c:pt idx="3">
                  <c:v>674.66330000000005</c:v>
                </c:pt>
                <c:pt idx="4">
                  <c:v>809.596</c:v>
                </c:pt>
              </c:numCache>
            </c:numRef>
          </c:val>
          <c:extLst>
            <c:ext xmlns:c16="http://schemas.microsoft.com/office/drawing/2014/chart" uri="{C3380CC4-5D6E-409C-BE32-E72D297353CC}">
              <c16:uniqueId val="{00000000-9799-47CC-99ED-5B3DD515809E}"/>
            </c:ext>
          </c:extLst>
        </c:ser>
        <c:ser>
          <c:idx val="1"/>
          <c:order val="1"/>
          <c:tx>
            <c:strRef>
              <c:f>'10. EBSA'!$N$8</c:f>
              <c:strCache>
                <c:ptCount val="1"/>
                <c:pt idx="0">
                  <c:v>Feb-22</c:v>
                </c:pt>
              </c:strCache>
            </c:strRef>
          </c:tx>
          <c:spPr>
            <a:solidFill>
              <a:schemeClr val="accent6">
                <a:tint val="52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EBSA'!$Q$8:$U$8</c:f>
              <c:numCache>
                <c:formatCode>0.00</c:formatCode>
                <c:ptCount val="5"/>
                <c:pt idx="0">
                  <c:v>275.31569999999999</c:v>
                </c:pt>
                <c:pt idx="1">
                  <c:v>344.14479999999998</c:v>
                </c:pt>
                <c:pt idx="2">
                  <c:v>584.93309999999997</c:v>
                </c:pt>
                <c:pt idx="3">
                  <c:v>688.15660000000003</c:v>
                </c:pt>
                <c:pt idx="4">
                  <c:v>825.78790000000004</c:v>
                </c:pt>
              </c:numCache>
            </c:numRef>
          </c:val>
          <c:extLst>
            <c:ext xmlns:c16="http://schemas.microsoft.com/office/drawing/2014/chart" uri="{C3380CC4-5D6E-409C-BE32-E72D297353CC}">
              <c16:uniqueId val="{00000001-9799-47CC-99ED-5B3DD515809E}"/>
            </c:ext>
          </c:extLst>
        </c:ser>
        <c:ser>
          <c:idx val="2"/>
          <c:order val="2"/>
          <c:tx>
            <c:strRef>
              <c:f>'10. EBSA'!$N$9</c:f>
              <c:strCache>
                <c:ptCount val="1"/>
                <c:pt idx="0">
                  <c:v>Mar-22</c:v>
                </c:pt>
              </c:strCache>
            </c:strRef>
          </c:tx>
          <c:spPr>
            <a:solidFill>
              <a:schemeClr val="accent6">
                <a:tint val="63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EBSA'!$Q$9:$U$9</c:f>
              <c:numCache>
                <c:formatCode>0.00</c:formatCode>
                <c:ptCount val="5"/>
                <c:pt idx="0">
                  <c:v>280.7679</c:v>
                </c:pt>
                <c:pt idx="1">
                  <c:v>350.9599</c:v>
                </c:pt>
                <c:pt idx="2">
                  <c:v>596.63170000000002</c:v>
                </c:pt>
                <c:pt idx="3">
                  <c:v>701.91970000000003</c:v>
                </c:pt>
                <c:pt idx="4">
                  <c:v>842.30359999999996</c:v>
                </c:pt>
              </c:numCache>
            </c:numRef>
          </c:val>
          <c:extLst>
            <c:ext xmlns:c16="http://schemas.microsoft.com/office/drawing/2014/chart" uri="{C3380CC4-5D6E-409C-BE32-E72D297353CC}">
              <c16:uniqueId val="{00000002-9799-47CC-99ED-5B3DD515809E}"/>
            </c:ext>
          </c:extLst>
        </c:ser>
        <c:ser>
          <c:idx val="3"/>
          <c:order val="3"/>
          <c:tx>
            <c:strRef>
              <c:f>'10. EBSA'!$N$10</c:f>
              <c:strCache>
                <c:ptCount val="1"/>
                <c:pt idx="0">
                  <c:v>Abr-22</c:v>
                </c:pt>
              </c:strCache>
            </c:strRef>
          </c:tx>
          <c:spPr>
            <a:solidFill>
              <a:schemeClr val="accent6">
                <a:tint val="74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EBSA'!$Q$10:$U$10</c:f>
              <c:numCache>
                <c:formatCode>0.00</c:formatCode>
                <c:ptCount val="5"/>
                <c:pt idx="0">
                  <c:v>286.38319999999999</c:v>
                </c:pt>
                <c:pt idx="1">
                  <c:v>357.97910000000002</c:v>
                </c:pt>
                <c:pt idx="2">
                  <c:v>608.56439999999998</c:v>
                </c:pt>
                <c:pt idx="3">
                  <c:v>715.95809999999994</c:v>
                </c:pt>
                <c:pt idx="4">
                  <c:v>859.14970000000005</c:v>
                </c:pt>
              </c:numCache>
            </c:numRef>
          </c:val>
          <c:extLst>
            <c:ext xmlns:c16="http://schemas.microsoft.com/office/drawing/2014/chart" uri="{C3380CC4-5D6E-409C-BE32-E72D297353CC}">
              <c16:uniqueId val="{00000003-9799-47CC-99ED-5B3DD515809E}"/>
            </c:ext>
          </c:extLst>
        </c:ser>
        <c:ser>
          <c:idx val="4"/>
          <c:order val="4"/>
          <c:tx>
            <c:strRef>
              <c:f>'10. EBSA'!$N$11</c:f>
              <c:strCache>
                <c:ptCount val="1"/>
                <c:pt idx="0">
                  <c:v>May-22</c:v>
                </c:pt>
              </c:strCache>
            </c:strRef>
          </c:tx>
          <c:spPr>
            <a:solidFill>
              <a:schemeClr val="accent6">
                <a:tint val="84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EBSA'!$Q$11:$U$11</c:f>
              <c:numCache>
                <c:formatCode>0.00</c:formatCode>
                <c:ptCount val="5"/>
                <c:pt idx="0">
                  <c:v>292.11</c:v>
                </c:pt>
                <c:pt idx="1">
                  <c:v>365.13869999999997</c:v>
                </c:pt>
                <c:pt idx="2">
                  <c:v>620.73</c:v>
                </c:pt>
                <c:pt idx="3">
                  <c:v>730.27700000000004</c:v>
                </c:pt>
                <c:pt idx="4">
                  <c:v>876.33</c:v>
                </c:pt>
              </c:numCache>
            </c:numRef>
          </c:val>
          <c:extLst>
            <c:ext xmlns:c16="http://schemas.microsoft.com/office/drawing/2014/chart" uri="{C3380CC4-5D6E-409C-BE32-E72D297353CC}">
              <c16:uniqueId val="{00000004-9799-47CC-99ED-5B3DD515809E}"/>
            </c:ext>
          </c:extLst>
        </c:ser>
        <c:ser>
          <c:idx val="5"/>
          <c:order val="5"/>
          <c:tx>
            <c:strRef>
              <c:f>'10. EBSA'!$N$12</c:f>
              <c:strCache>
                <c:ptCount val="1"/>
                <c:pt idx="0">
                  <c:v>Jun-22</c:v>
                </c:pt>
              </c:strCache>
            </c:strRef>
          </c:tx>
          <c:spPr>
            <a:solidFill>
              <a:schemeClr val="accent6">
                <a:tint val="95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EBSA'!$Q$12:$U$12</c:f>
              <c:numCache>
                <c:formatCode>0.00</c:formatCode>
                <c:ptCount val="5"/>
                <c:pt idx="0">
                  <c:v>297.95310000000001</c:v>
                </c:pt>
                <c:pt idx="1">
                  <c:v>372.44139999999999</c:v>
                </c:pt>
                <c:pt idx="2">
                  <c:v>633.15039999999999</c:v>
                </c:pt>
                <c:pt idx="3">
                  <c:v>744.88279999999997</c:v>
                </c:pt>
                <c:pt idx="4">
                  <c:v>893.85940000000005</c:v>
                </c:pt>
              </c:numCache>
            </c:numRef>
          </c:val>
          <c:extLst>
            <c:ext xmlns:c16="http://schemas.microsoft.com/office/drawing/2014/chart" uri="{C3380CC4-5D6E-409C-BE32-E72D297353CC}">
              <c16:uniqueId val="{00000005-9799-47CC-99ED-5B3DD515809E}"/>
            </c:ext>
          </c:extLst>
        </c:ser>
        <c:ser>
          <c:idx val="6"/>
          <c:order val="6"/>
          <c:tx>
            <c:strRef>
              <c:f>'10. EBSA'!$N$13</c:f>
              <c:strCache>
                <c:ptCount val="1"/>
                <c:pt idx="0">
                  <c:v>Jul-22</c:v>
                </c:pt>
              </c:strCache>
            </c:strRef>
          </c:tx>
          <c:spPr>
            <a:solidFill>
              <a:schemeClr val="accent6">
                <a:shade val="94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EBSA'!$Q$13:$U$13</c:f>
              <c:numCache>
                <c:formatCode>0.00</c:formatCode>
                <c:ptCount val="5"/>
                <c:pt idx="0">
                  <c:v>303.91219999999998</c:v>
                </c:pt>
                <c:pt idx="1">
                  <c:v>379.89030000000002</c:v>
                </c:pt>
                <c:pt idx="2">
                  <c:v>645.8134</c:v>
                </c:pt>
                <c:pt idx="3">
                  <c:v>759.78049999999996</c:v>
                </c:pt>
                <c:pt idx="4">
                  <c:v>911.73659999999995</c:v>
                </c:pt>
              </c:numCache>
            </c:numRef>
          </c:val>
          <c:extLst>
            <c:ext xmlns:c16="http://schemas.microsoft.com/office/drawing/2014/chart" uri="{C3380CC4-5D6E-409C-BE32-E72D297353CC}">
              <c16:uniqueId val="{00000006-9799-47CC-99ED-5B3DD515809E}"/>
            </c:ext>
          </c:extLst>
        </c:ser>
        <c:ser>
          <c:idx val="7"/>
          <c:order val="7"/>
          <c:tx>
            <c:strRef>
              <c:f>'10. EBSA'!$N$14</c:f>
              <c:strCache>
                <c:ptCount val="1"/>
                <c:pt idx="0">
                  <c:v>Ago-22</c:v>
                </c:pt>
              </c:strCache>
            </c:strRef>
          </c:tx>
          <c:spPr>
            <a:solidFill>
              <a:schemeClr val="accent6">
                <a:shade val="83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EBSA'!$Q$14:$U$14</c:f>
              <c:numCache>
                <c:formatCode>0.00</c:formatCode>
                <c:ptCount val="5"/>
                <c:pt idx="0">
                  <c:v>309.99040000000002</c:v>
                </c:pt>
                <c:pt idx="1">
                  <c:v>387.48809999999997</c:v>
                </c:pt>
                <c:pt idx="2">
                  <c:v>658.72969999999998</c:v>
                </c:pt>
                <c:pt idx="3">
                  <c:v>774.97609999999997</c:v>
                </c:pt>
                <c:pt idx="4">
                  <c:v>929.97130000000004</c:v>
                </c:pt>
              </c:numCache>
            </c:numRef>
          </c:val>
          <c:extLst>
            <c:ext xmlns:c16="http://schemas.microsoft.com/office/drawing/2014/chart" uri="{C3380CC4-5D6E-409C-BE32-E72D297353CC}">
              <c16:uniqueId val="{00000007-9799-47CC-99ED-5B3DD515809E}"/>
            </c:ext>
          </c:extLst>
        </c:ser>
        <c:ser>
          <c:idx val="8"/>
          <c:order val="8"/>
          <c:tx>
            <c:strRef>
              <c:f>'10. EBSA'!$N$15</c:f>
              <c:strCache>
                <c:ptCount val="1"/>
                <c:pt idx="0">
                  <c:v>Sep-22</c:v>
                </c:pt>
              </c:strCache>
            </c:strRef>
          </c:tx>
          <c:spPr>
            <a:solidFill>
              <a:schemeClr val="accent6">
                <a:shade val="73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EBSA'!$Q$15:$U$15</c:f>
              <c:numCache>
                <c:formatCode>0.00</c:formatCode>
                <c:ptCount val="5"/>
                <c:pt idx="0">
                  <c:v>311.85000000000002</c:v>
                </c:pt>
                <c:pt idx="1">
                  <c:v>389.81</c:v>
                </c:pt>
                <c:pt idx="2">
                  <c:v>662.68</c:v>
                </c:pt>
                <c:pt idx="3">
                  <c:v>779.62</c:v>
                </c:pt>
                <c:pt idx="4">
                  <c:v>935.55</c:v>
                </c:pt>
              </c:numCache>
            </c:numRef>
          </c:val>
          <c:extLst>
            <c:ext xmlns:c16="http://schemas.microsoft.com/office/drawing/2014/chart" uri="{C3380CC4-5D6E-409C-BE32-E72D297353CC}">
              <c16:uniqueId val="{00000008-9799-47CC-99ED-5B3DD515809E}"/>
            </c:ext>
          </c:extLst>
        </c:ser>
        <c:ser>
          <c:idx val="9"/>
          <c:order val="9"/>
          <c:tx>
            <c:strRef>
              <c:f>'10. EBSA'!$N$16</c:f>
              <c:strCache>
                <c:ptCount val="1"/>
                <c:pt idx="0">
                  <c:v>Oct-22</c:v>
                </c:pt>
              </c:strCache>
            </c:strRef>
          </c:tx>
          <c:spPr>
            <a:solidFill>
              <a:schemeClr val="accent6">
                <a:shade val="62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EBSA'!$Q$16:$U$16</c:f>
              <c:numCache>
                <c:formatCode>0.00</c:formatCode>
                <c:ptCount val="5"/>
                <c:pt idx="0">
                  <c:v>307.50360000000001</c:v>
                </c:pt>
                <c:pt idx="1">
                  <c:v>384.37959999999998</c:v>
                </c:pt>
                <c:pt idx="2">
                  <c:v>653.4452</c:v>
                </c:pt>
                <c:pt idx="3">
                  <c:v>768.75909999999999</c:v>
                </c:pt>
                <c:pt idx="4">
                  <c:v>922.51089999999999</c:v>
                </c:pt>
              </c:numCache>
            </c:numRef>
          </c:val>
          <c:extLst>
            <c:ext xmlns:c16="http://schemas.microsoft.com/office/drawing/2014/chart" uri="{C3380CC4-5D6E-409C-BE32-E72D297353CC}">
              <c16:uniqueId val="{00000009-9799-47CC-99ED-5B3DD515809E}"/>
            </c:ext>
          </c:extLst>
        </c:ser>
        <c:ser>
          <c:idx val="10"/>
          <c:order val="10"/>
          <c:tx>
            <c:strRef>
              <c:f>'10. EBSA'!$N$17</c:f>
              <c:strCache>
                <c:ptCount val="1"/>
                <c:pt idx="0">
                  <c:v>Nov-22</c:v>
                </c:pt>
              </c:strCache>
            </c:strRef>
          </c:tx>
          <c:spPr>
            <a:solidFill>
              <a:schemeClr val="accent6">
                <a:shade val="51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EBSA'!$Q$17:$U$17</c:f>
              <c:numCache>
                <c:formatCode>0.00</c:formatCode>
                <c:ptCount val="5"/>
                <c:pt idx="0">
                  <c:v>303.5018</c:v>
                </c:pt>
                <c:pt idx="1">
                  <c:v>379.37729999999999</c:v>
                </c:pt>
                <c:pt idx="2">
                  <c:v>644.94140000000004</c:v>
                </c:pt>
                <c:pt idx="3">
                  <c:v>758.75459999999998</c:v>
                </c:pt>
                <c:pt idx="4">
                  <c:v>910.50549999999998</c:v>
                </c:pt>
              </c:numCache>
            </c:numRef>
          </c:val>
          <c:extLst>
            <c:ext xmlns:c16="http://schemas.microsoft.com/office/drawing/2014/chart" uri="{C3380CC4-5D6E-409C-BE32-E72D297353CC}">
              <c16:uniqueId val="{0000000A-9799-47CC-99ED-5B3DD515809E}"/>
            </c:ext>
          </c:extLst>
        </c:ser>
        <c:ser>
          <c:idx val="11"/>
          <c:order val="11"/>
          <c:tx>
            <c:strRef>
              <c:f>'10. EBSA'!$N$18</c:f>
              <c:strCache>
                <c:ptCount val="1"/>
                <c:pt idx="0">
                  <c:v>Dic-22</c:v>
                </c:pt>
              </c:strCache>
            </c:strRef>
          </c:tx>
          <c:spPr>
            <a:solidFill>
              <a:schemeClr val="accent6">
                <a:shade val="40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EBSA'!$Q$18:$U$18</c:f>
              <c:numCache>
                <c:formatCode>0.00</c:formatCode>
                <c:ptCount val="5"/>
                <c:pt idx="0">
                  <c:v>306.74930000000001</c:v>
                </c:pt>
                <c:pt idx="1">
                  <c:v>383.43669999999997</c:v>
                </c:pt>
                <c:pt idx="2">
                  <c:v>651.84230000000002</c:v>
                </c:pt>
                <c:pt idx="3">
                  <c:v>766.87329999999997</c:v>
                </c:pt>
                <c:pt idx="4">
                  <c:v>920.24795999999992</c:v>
                </c:pt>
              </c:numCache>
            </c:numRef>
          </c:val>
          <c:extLst>
            <c:ext xmlns:c16="http://schemas.microsoft.com/office/drawing/2014/chart" uri="{C3380CC4-5D6E-409C-BE32-E72D297353CC}">
              <c16:uniqueId val="{0000000B-9799-47CC-99ED-5B3DD515809E}"/>
            </c:ext>
          </c:extLst>
        </c:ser>
        <c:dLbls>
          <c:showLegendKey val="0"/>
          <c:showVal val="0"/>
          <c:showCatName val="0"/>
          <c:showSerName val="0"/>
          <c:showPercent val="0"/>
          <c:showBubbleSize val="0"/>
        </c:dLbls>
        <c:gapWidth val="150"/>
        <c:axId val="-1143205744"/>
        <c:axId val="-1143200304"/>
      </c:barChart>
      <c:catAx>
        <c:axId val="-114320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0304"/>
        <c:crosses val="autoZero"/>
        <c:auto val="1"/>
        <c:lblAlgn val="ctr"/>
        <c:lblOffset val="100"/>
        <c:noMultiLvlLbl val="0"/>
      </c:catAx>
      <c:valAx>
        <c:axId val="-114320030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574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'10. EBSA'!$J$6</c:f>
              <c:strCache>
                <c:ptCount val="1"/>
                <c:pt idx="0">
                  <c:v>CUV_119</c:v>
                </c:pt>
              </c:strCache>
            </c:strRef>
          </c:tx>
          <c:spPr>
            <a:ln w="28575" cap="rnd">
              <a:solidFill>
                <a:schemeClr val="accent1"/>
              </a:solidFill>
              <a:round/>
            </a:ln>
            <a:effectLst/>
          </c:spPr>
          <c:marker>
            <c:symbol val="none"/>
          </c:marker>
          <c:cat>
            <c:strRef>
              <c:f>'10. EBSA'!$A$7:$A$18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'10. EBSA'!$J$7:$J$18</c:f>
              <c:numCache>
                <c:formatCode>0.00</c:formatCode>
                <c:ptCount val="12"/>
                <c:pt idx="0">
                  <c:v>718.68769999999995</c:v>
                </c:pt>
                <c:pt idx="1">
                  <c:v>696.30889999999999</c:v>
                </c:pt>
                <c:pt idx="2">
                  <c:v>743.95190000000002</c:v>
                </c:pt>
                <c:pt idx="3">
                  <c:v>737.92319999999995</c:v>
                </c:pt>
                <c:pt idx="4">
                  <c:v>723.65</c:v>
                </c:pt>
                <c:pt idx="5">
                  <c:v>791.4932</c:v>
                </c:pt>
                <c:pt idx="6">
                  <c:v>804.88379999999995</c:v>
                </c:pt>
                <c:pt idx="7">
                  <c:v>806.30330000000015</c:v>
                </c:pt>
                <c:pt idx="8">
                  <c:v>807.93</c:v>
                </c:pt>
                <c:pt idx="9">
                  <c:v>796.67700000000002</c:v>
                </c:pt>
                <c:pt idx="10">
                  <c:v>786.30920000000003</c:v>
                </c:pt>
                <c:pt idx="11">
                  <c:v>780.26310000000001</c:v>
                </c:pt>
              </c:numCache>
            </c:numRef>
          </c:val>
          <c:smooth val="0"/>
          <c:extLst>
            <c:ext xmlns:c16="http://schemas.microsoft.com/office/drawing/2014/chart" uri="{C3380CC4-5D6E-409C-BE32-E72D297353CC}">
              <c16:uniqueId val="{00000000-D12D-4F9B-9300-5E2829972DC3}"/>
            </c:ext>
          </c:extLst>
        </c:ser>
        <c:ser>
          <c:idx val="1"/>
          <c:order val="1"/>
          <c:tx>
            <c:strRef>
              <c:f>'10. EBSA'!$K$6</c:f>
              <c:strCache>
                <c:ptCount val="1"/>
                <c:pt idx="0">
                  <c:v>CUV_Op</c:v>
                </c:pt>
              </c:strCache>
            </c:strRef>
          </c:tx>
          <c:spPr>
            <a:ln w="28575" cap="rnd">
              <a:solidFill>
                <a:schemeClr val="accent2"/>
              </a:solidFill>
              <a:prstDash val="lgDash"/>
              <a:round/>
            </a:ln>
            <a:effectLst/>
          </c:spPr>
          <c:marker>
            <c:symbol val="none"/>
          </c:marker>
          <c:cat>
            <c:strRef>
              <c:f>'10. EBSA'!$A$7:$A$18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'10. EBSA'!$K$7:$K$18</c:f>
              <c:numCache>
                <c:formatCode>0.00</c:formatCode>
                <c:ptCount val="12"/>
                <c:pt idx="0">
                  <c:v>674.66330000000005</c:v>
                </c:pt>
                <c:pt idx="1">
                  <c:v>688.15660000000003</c:v>
                </c:pt>
                <c:pt idx="2">
                  <c:v>701.91970000000003</c:v>
                </c:pt>
                <c:pt idx="3">
                  <c:v>715.95809999999994</c:v>
                </c:pt>
                <c:pt idx="4">
                  <c:v>730.27700000000004</c:v>
                </c:pt>
                <c:pt idx="5">
                  <c:v>744.88279999999997</c:v>
                </c:pt>
                <c:pt idx="6">
                  <c:v>759.78049999999996</c:v>
                </c:pt>
                <c:pt idx="7">
                  <c:v>774.97609999999997</c:v>
                </c:pt>
                <c:pt idx="8">
                  <c:v>779.62</c:v>
                </c:pt>
                <c:pt idx="9">
                  <c:v>768.75909999999999</c:v>
                </c:pt>
                <c:pt idx="10">
                  <c:v>758.75459999999998</c:v>
                </c:pt>
                <c:pt idx="11">
                  <c:v>766.87329999999997</c:v>
                </c:pt>
              </c:numCache>
            </c:numRef>
          </c:val>
          <c:smooth val="0"/>
          <c:extLst>
            <c:ext xmlns:c16="http://schemas.microsoft.com/office/drawing/2014/chart" uri="{C3380CC4-5D6E-409C-BE32-E72D297353CC}">
              <c16:uniqueId val="{00000001-D12D-4F9B-9300-5E2829972DC3}"/>
            </c:ext>
          </c:extLst>
        </c:ser>
        <c:dLbls>
          <c:showLegendKey val="0"/>
          <c:showVal val="0"/>
          <c:showCatName val="0"/>
          <c:showSerName val="0"/>
          <c:showPercent val="0"/>
          <c:showBubbleSize val="0"/>
        </c:dLbls>
        <c:smooth val="0"/>
        <c:axId val="-1143196496"/>
        <c:axId val="-1143198128"/>
      </c:lineChart>
      <c:catAx>
        <c:axId val="-114319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198128"/>
        <c:crosses val="autoZero"/>
        <c:auto val="1"/>
        <c:lblAlgn val="ctr"/>
        <c:lblOffset val="100"/>
        <c:noMultiLvlLbl val="0"/>
      </c:catAx>
      <c:valAx>
        <c:axId val="-114319812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31964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'11. EDEQ'!$D$6</c:f>
              <c:strCache>
                <c:ptCount val="1"/>
                <c:pt idx="0">
                  <c:v>GM</c:v>
                </c:pt>
              </c:strCache>
            </c:strRef>
          </c:tx>
          <c:spPr>
            <a:solidFill>
              <a:srgbClr val="ED7D31"/>
            </a:solidFill>
            <a:ln w="25400">
              <a:noFill/>
            </a:ln>
          </c:spPr>
          <c:val>
            <c:numRef>
              <c:f>'11. EDEQ'!$D$7:$D$18</c:f>
              <c:numCache>
                <c:formatCode>0.00</c:formatCode>
                <c:ptCount val="12"/>
                <c:pt idx="0">
                  <c:v>269.71449999999999</c:v>
                </c:pt>
                <c:pt idx="1">
                  <c:v>228.33420000000001</c:v>
                </c:pt>
                <c:pt idx="2">
                  <c:v>306.72800000000001</c:v>
                </c:pt>
                <c:pt idx="3">
                  <c:v>247.38149999999999</c:v>
                </c:pt>
                <c:pt idx="4">
                  <c:v>222.5788</c:v>
                </c:pt>
                <c:pt idx="5">
                  <c:v>206.5351</c:v>
                </c:pt>
                <c:pt idx="6">
                  <c:v>205.8937</c:v>
                </c:pt>
                <c:pt idx="7">
                  <c:v>207.84530000000001</c:v>
                </c:pt>
                <c:pt idx="8">
                  <c:v>222.99</c:v>
                </c:pt>
                <c:pt idx="9">
                  <c:v>237.3142</c:v>
                </c:pt>
                <c:pt idx="10">
                  <c:v>269.97469999999998</c:v>
                </c:pt>
                <c:pt idx="11">
                  <c:v>249.93591000000001</c:v>
                </c:pt>
              </c:numCache>
            </c:numRef>
          </c:val>
          <c:extLst>
            <c:ext xmlns:c16="http://schemas.microsoft.com/office/drawing/2014/chart" uri="{C3380CC4-5D6E-409C-BE32-E72D297353CC}">
              <c16:uniqueId val="{00000000-3DB6-4836-8404-00F281445C51}"/>
            </c:ext>
          </c:extLst>
        </c:ser>
        <c:ser>
          <c:idx val="2"/>
          <c:order val="2"/>
          <c:tx>
            <c:strRef>
              <c:f>'11. EDEQ'!$G$6</c:f>
              <c:strCache>
                <c:ptCount val="1"/>
                <c:pt idx="0">
                  <c:v>D</c:v>
                </c:pt>
              </c:strCache>
            </c:strRef>
          </c:tx>
          <c:spPr>
            <a:solidFill>
              <a:srgbClr val="A5A5A5"/>
            </a:solidFill>
            <a:ln w="25400">
              <a:noFill/>
            </a:ln>
          </c:spPr>
          <c:val>
            <c:numRef>
              <c:f>'11. EDEQ'!$G$7:$G$18</c:f>
              <c:numCache>
                <c:formatCode>0.00</c:formatCode>
                <c:ptCount val="12"/>
                <c:pt idx="0">
                  <c:v>238.6028</c:v>
                </c:pt>
                <c:pt idx="1">
                  <c:v>256.34769999999997</c:v>
                </c:pt>
                <c:pt idx="2">
                  <c:v>267.77330000000001</c:v>
                </c:pt>
                <c:pt idx="3">
                  <c:v>267.26609999999999</c:v>
                </c:pt>
                <c:pt idx="4">
                  <c:v>301.03980000000001</c:v>
                </c:pt>
                <c:pt idx="5">
                  <c:v>320.40699999999998</c:v>
                </c:pt>
                <c:pt idx="6">
                  <c:v>328.92660000000001</c:v>
                </c:pt>
                <c:pt idx="7">
                  <c:v>335.39859999999999</c:v>
                </c:pt>
                <c:pt idx="8">
                  <c:v>314.85000000000002</c:v>
                </c:pt>
                <c:pt idx="9">
                  <c:v>303.00200000000001</c:v>
                </c:pt>
                <c:pt idx="10">
                  <c:v>305.3057</c:v>
                </c:pt>
                <c:pt idx="11">
                  <c:v>307.60601000000003</c:v>
                </c:pt>
              </c:numCache>
            </c:numRef>
          </c:val>
          <c:extLst>
            <c:ext xmlns:c16="http://schemas.microsoft.com/office/drawing/2014/chart" uri="{C3380CC4-5D6E-409C-BE32-E72D297353CC}">
              <c16:uniqueId val="{00000001-3DB6-4836-8404-00F281445C51}"/>
            </c:ext>
          </c:extLst>
        </c:ser>
        <c:ser>
          <c:idx val="3"/>
          <c:order val="3"/>
          <c:tx>
            <c:strRef>
              <c:f>'11. EDEQ'!$H$6</c:f>
              <c:strCache>
                <c:ptCount val="1"/>
                <c:pt idx="0">
                  <c:v>CV</c:v>
                </c:pt>
              </c:strCache>
            </c:strRef>
          </c:tx>
          <c:spPr>
            <a:solidFill>
              <a:srgbClr val="FFC000"/>
            </a:solidFill>
            <a:ln w="25400">
              <a:noFill/>
            </a:ln>
          </c:spPr>
          <c:val>
            <c:numRef>
              <c:f>'11. EDEQ'!$H$7:$H$18</c:f>
              <c:numCache>
                <c:formatCode>0.00</c:formatCode>
                <c:ptCount val="12"/>
                <c:pt idx="0">
                  <c:v>80.010800000000003</c:v>
                </c:pt>
                <c:pt idx="1">
                  <c:v>81.104900000000001</c:v>
                </c:pt>
                <c:pt idx="2">
                  <c:v>81.814999999999998</c:v>
                </c:pt>
                <c:pt idx="3">
                  <c:v>83.8827</c:v>
                </c:pt>
                <c:pt idx="4">
                  <c:v>86.916799999999995</c:v>
                </c:pt>
                <c:pt idx="5">
                  <c:v>81.6935</c:v>
                </c:pt>
                <c:pt idx="6">
                  <c:v>87.127499999999998</c:v>
                </c:pt>
                <c:pt idx="7">
                  <c:v>83.844070000000002</c:v>
                </c:pt>
                <c:pt idx="8">
                  <c:v>89.67</c:v>
                </c:pt>
                <c:pt idx="9">
                  <c:v>83.009399999999999</c:v>
                </c:pt>
                <c:pt idx="10">
                  <c:v>84.866600000000005</c:v>
                </c:pt>
                <c:pt idx="11">
                  <c:v>86.253879999999995</c:v>
                </c:pt>
              </c:numCache>
            </c:numRef>
          </c:val>
          <c:extLst>
            <c:ext xmlns:c16="http://schemas.microsoft.com/office/drawing/2014/chart" uri="{C3380CC4-5D6E-409C-BE32-E72D297353CC}">
              <c16:uniqueId val="{00000002-3DB6-4836-8404-00F281445C51}"/>
            </c:ext>
          </c:extLst>
        </c:ser>
        <c:ser>
          <c:idx val="4"/>
          <c:order val="4"/>
          <c:tx>
            <c:strRef>
              <c:f>'11. EDEQ'!$F$6</c:f>
              <c:strCache>
                <c:ptCount val="1"/>
                <c:pt idx="0">
                  <c:v>PR</c:v>
                </c:pt>
              </c:strCache>
            </c:strRef>
          </c:tx>
          <c:spPr>
            <a:solidFill>
              <a:srgbClr val="5B9BD5"/>
            </a:solidFill>
            <a:ln w="25400">
              <a:noFill/>
            </a:ln>
          </c:spPr>
          <c:val>
            <c:numRef>
              <c:f>'11. EDEQ'!$F$7:$F$18</c:f>
              <c:numCache>
                <c:formatCode>0.00</c:formatCode>
                <c:ptCount val="12"/>
                <c:pt idx="0">
                  <c:v>51.023899999999998</c:v>
                </c:pt>
                <c:pt idx="1">
                  <c:v>45.2883</c:v>
                </c:pt>
                <c:pt idx="2">
                  <c:v>57.156700000000001</c:v>
                </c:pt>
                <c:pt idx="3">
                  <c:v>48.123199999999997</c:v>
                </c:pt>
                <c:pt idx="4">
                  <c:v>45.137900000000002</c:v>
                </c:pt>
                <c:pt idx="5">
                  <c:v>43.5779</c:v>
                </c:pt>
                <c:pt idx="6">
                  <c:v>42.889400000000002</c:v>
                </c:pt>
                <c:pt idx="7">
                  <c:v>67.366600000000005</c:v>
                </c:pt>
                <c:pt idx="8">
                  <c:v>47.71</c:v>
                </c:pt>
                <c:pt idx="9">
                  <c:v>49.299900000000001</c:v>
                </c:pt>
                <c:pt idx="10">
                  <c:v>54.313800000000001</c:v>
                </c:pt>
                <c:pt idx="11">
                  <c:v>51.79721</c:v>
                </c:pt>
              </c:numCache>
            </c:numRef>
          </c:val>
          <c:extLst>
            <c:ext xmlns:c16="http://schemas.microsoft.com/office/drawing/2014/chart" uri="{C3380CC4-5D6E-409C-BE32-E72D297353CC}">
              <c16:uniqueId val="{00000003-3DB6-4836-8404-00F281445C51}"/>
            </c:ext>
          </c:extLst>
        </c:ser>
        <c:ser>
          <c:idx val="5"/>
          <c:order val="5"/>
          <c:tx>
            <c:strRef>
              <c:f>'11. EDEQ'!$E$6</c:f>
              <c:strCache>
                <c:ptCount val="1"/>
                <c:pt idx="0">
                  <c:v>TM</c:v>
                </c:pt>
              </c:strCache>
            </c:strRef>
          </c:tx>
          <c:spPr>
            <a:solidFill>
              <a:srgbClr val="70AD47"/>
            </a:solidFill>
            <a:ln w="25400">
              <a:noFill/>
            </a:ln>
          </c:spPr>
          <c:val>
            <c:numRef>
              <c:f>'11. EDEQ'!$E$7:$E$18</c:f>
              <c:numCache>
                <c:formatCode>0.00</c:formatCode>
                <c:ptCount val="12"/>
                <c:pt idx="0">
                  <c:v>43.683999999999997</c:v>
                </c:pt>
                <c:pt idx="1">
                  <c:v>45.128999999999998</c:v>
                </c:pt>
                <c:pt idx="2">
                  <c:v>43.110799999999998</c:v>
                </c:pt>
                <c:pt idx="3">
                  <c:v>40.327800000000003</c:v>
                </c:pt>
                <c:pt idx="4">
                  <c:v>40.978900000000003</c:v>
                </c:pt>
                <c:pt idx="5">
                  <c:v>49.521799999999999</c:v>
                </c:pt>
                <c:pt idx="6">
                  <c:v>41.912399999999998</c:v>
                </c:pt>
                <c:pt idx="7">
                  <c:v>52.116300000000003</c:v>
                </c:pt>
                <c:pt idx="8">
                  <c:v>50.84</c:v>
                </c:pt>
                <c:pt idx="9">
                  <c:v>46.165700000000001</c:v>
                </c:pt>
                <c:pt idx="10">
                  <c:v>47.098799999999997</c:v>
                </c:pt>
                <c:pt idx="11">
                  <c:v>50.306950000000001</c:v>
                </c:pt>
              </c:numCache>
            </c:numRef>
          </c:val>
          <c:extLst>
            <c:ext xmlns:c16="http://schemas.microsoft.com/office/drawing/2014/chart" uri="{C3380CC4-5D6E-409C-BE32-E72D297353CC}">
              <c16:uniqueId val="{00000004-3DB6-4836-8404-00F281445C51}"/>
            </c:ext>
          </c:extLst>
        </c:ser>
        <c:ser>
          <c:idx val="6"/>
          <c:order val="6"/>
          <c:tx>
            <c:strRef>
              <c:f>'11. EDEQ'!$I$6</c:f>
              <c:strCache>
                <c:ptCount val="1"/>
                <c:pt idx="0">
                  <c:v>RM</c:v>
                </c:pt>
              </c:strCache>
            </c:strRef>
          </c:tx>
          <c:spPr>
            <a:solidFill>
              <a:schemeClr val="accent1">
                <a:lumMod val="40000"/>
                <a:lumOff val="60000"/>
              </a:schemeClr>
            </a:solidFill>
            <a:ln>
              <a:noFill/>
            </a:ln>
            <a:effectLst/>
          </c:spPr>
          <c:val>
            <c:numRef>
              <c:f>'11. EDEQ'!$I$7:$I$18</c:f>
              <c:numCache>
                <c:formatCode>0.00</c:formatCode>
                <c:ptCount val="12"/>
                <c:pt idx="0">
                  <c:v>19.476700000000001</c:v>
                </c:pt>
                <c:pt idx="1">
                  <c:v>23.202000000000002</c:v>
                </c:pt>
                <c:pt idx="2">
                  <c:v>17.4237</c:v>
                </c:pt>
                <c:pt idx="3">
                  <c:v>34.7502</c:v>
                </c:pt>
                <c:pt idx="4">
                  <c:v>36.873199999999997</c:v>
                </c:pt>
                <c:pt idx="5">
                  <c:v>54.956299999999999</c:v>
                </c:pt>
                <c:pt idx="6">
                  <c:v>48.339199999999998</c:v>
                </c:pt>
                <c:pt idx="7">
                  <c:v>44.958399999999997</c:v>
                </c:pt>
                <c:pt idx="8">
                  <c:v>39.93</c:v>
                </c:pt>
                <c:pt idx="9">
                  <c:v>26.401199999999999</c:v>
                </c:pt>
                <c:pt idx="10">
                  <c:v>24.061800000000002</c:v>
                </c:pt>
                <c:pt idx="11">
                  <c:v>35.415379999999999</c:v>
                </c:pt>
              </c:numCache>
            </c:numRef>
          </c:val>
          <c:extLst>
            <c:ext xmlns:c16="http://schemas.microsoft.com/office/drawing/2014/chart" uri="{C3380CC4-5D6E-409C-BE32-E72D297353CC}">
              <c16:uniqueId val="{00000005-3DB6-4836-8404-00F281445C51}"/>
            </c:ext>
          </c:extLst>
        </c:ser>
        <c:dLbls>
          <c:showLegendKey val="0"/>
          <c:showVal val="0"/>
          <c:showCatName val="0"/>
          <c:showSerName val="0"/>
          <c:showPercent val="0"/>
          <c:showBubbleSize val="0"/>
        </c:dLbls>
        <c:axId val="-1143202480"/>
        <c:axId val="-1143190512"/>
      </c:areaChart>
      <c:lineChart>
        <c:grouping val="standard"/>
        <c:varyColors val="0"/>
        <c:ser>
          <c:idx val="0"/>
          <c:order val="0"/>
          <c:tx>
            <c:strRef>
              <c:f>'11. EDEQ'!$J$6</c:f>
              <c:strCache>
                <c:ptCount val="1"/>
                <c:pt idx="0">
                  <c:v>CUV_119</c:v>
                </c:pt>
              </c:strCache>
            </c:strRef>
          </c:tx>
          <c:spPr>
            <a:ln w="38100" cap="rnd">
              <a:solidFill>
                <a:sysClr val="windowText" lastClr="000000"/>
              </a:solidFill>
              <a:round/>
            </a:ln>
            <a:effectLst/>
          </c:spPr>
          <c:marker>
            <c:symbol val="none"/>
          </c:marker>
          <c:cat>
            <c:strRef>
              <c:f>'11. EDEQ'!$A$7:$A$18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'11. EDEQ'!$J$7:$J$18</c:f>
              <c:numCache>
                <c:formatCode>0.00</c:formatCode>
                <c:ptCount val="12"/>
                <c:pt idx="0">
                  <c:v>702.51279999999997</c:v>
                </c:pt>
                <c:pt idx="1">
                  <c:v>679.40660000000003</c:v>
                </c:pt>
                <c:pt idx="2">
                  <c:v>774.00739999999996</c:v>
                </c:pt>
                <c:pt idx="3">
                  <c:v>721.73159999999996</c:v>
                </c:pt>
                <c:pt idx="4">
                  <c:v>733.52539999999999</c:v>
                </c:pt>
                <c:pt idx="5">
                  <c:v>756.69150000000002</c:v>
                </c:pt>
                <c:pt idx="6">
                  <c:v>755.08879999999999</c:v>
                </c:pt>
                <c:pt idx="7">
                  <c:v>791.52927</c:v>
                </c:pt>
                <c:pt idx="8">
                  <c:v>766.01</c:v>
                </c:pt>
                <c:pt idx="9">
                  <c:v>745.1925</c:v>
                </c:pt>
                <c:pt idx="10">
                  <c:v>785.62139999999999</c:v>
                </c:pt>
                <c:pt idx="11">
                  <c:v>781.31534999999997</c:v>
                </c:pt>
              </c:numCache>
            </c:numRef>
          </c:val>
          <c:smooth val="0"/>
          <c:extLst>
            <c:ext xmlns:c16="http://schemas.microsoft.com/office/drawing/2014/chart" uri="{C3380CC4-5D6E-409C-BE32-E72D297353CC}">
              <c16:uniqueId val="{00000006-3DB6-4836-8404-00F281445C51}"/>
            </c:ext>
          </c:extLst>
        </c:ser>
        <c:dLbls>
          <c:showLegendKey val="0"/>
          <c:showVal val="0"/>
          <c:showCatName val="0"/>
          <c:showSerName val="0"/>
          <c:showPercent val="0"/>
          <c:showBubbleSize val="0"/>
        </c:dLbls>
        <c:marker val="1"/>
        <c:smooth val="0"/>
        <c:axId val="-1143202480"/>
        <c:axId val="-1143190512"/>
      </c:lineChart>
      <c:catAx>
        <c:axId val="-11432024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190512"/>
        <c:crosses val="autoZero"/>
        <c:auto val="1"/>
        <c:lblAlgn val="ctr"/>
        <c:lblOffset val="100"/>
        <c:noMultiLvlLbl val="0"/>
      </c:catAx>
      <c:valAx>
        <c:axId val="-1143190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20248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'11. EDEQ'!$N$7</c:f>
              <c:strCache>
                <c:ptCount val="1"/>
                <c:pt idx="0">
                  <c:v>Ene-22</c:v>
                </c:pt>
              </c:strCache>
            </c:strRef>
          </c:tx>
          <c:spPr>
            <a:solidFill>
              <a:schemeClr val="accent6">
                <a:tint val="41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EDEQ'!$Q$7:$U$7</c:f>
              <c:numCache>
                <c:formatCode>0.00</c:formatCode>
                <c:ptCount val="5"/>
                <c:pt idx="0">
                  <c:v>254.53210000000001</c:v>
                </c:pt>
                <c:pt idx="1">
                  <c:v>318.1651</c:v>
                </c:pt>
                <c:pt idx="2">
                  <c:v>540.88059999999996</c:v>
                </c:pt>
                <c:pt idx="3">
                  <c:v>636.33010000000002</c:v>
                </c:pt>
                <c:pt idx="4">
                  <c:v>763.59619999999995</c:v>
                </c:pt>
              </c:numCache>
            </c:numRef>
          </c:val>
          <c:extLst>
            <c:ext xmlns:c16="http://schemas.microsoft.com/office/drawing/2014/chart" uri="{C3380CC4-5D6E-409C-BE32-E72D297353CC}">
              <c16:uniqueId val="{00000000-01D6-4107-B315-68D565520106}"/>
            </c:ext>
          </c:extLst>
        </c:ser>
        <c:ser>
          <c:idx val="1"/>
          <c:order val="1"/>
          <c:tx>
            <c:strRef>
              <c:f>'11. EDEQ'!$N$8</c:f>
              <c:strCache>
                <c:ptCount val="1"/>
                <c:pt idx="0">
                  <c:v>Feb-22</c:v>
                </c:pt>
              </c:strCache>
            </c:strRef>
          </c:tx>
          <c:spPr>
            <a:solidFill>
              <a:schemeClr val="accent6">
                <a:tint val="52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EDEQ'!$Q$8:$U$8</c:f>
              <c:numCache>
                <c:formatCode>0.00</c:formatCode>
                <c:ptCount val="5"/>
                <c:pt idx="0">
                  <c:v>256.82279999999997</c:v>
                </c:pt>
                <c:pt idx="1">
                  <c:v>321.02859999999998</c:v>
                </c:pt>
                <c:pt idx="2">
                  <c:v>545.74850000000004</c:v>
                </c:pt>
                <c:pt idx="3">
                  <c:v>642.05709999999999</c:v>
                </c:pt>
                <c:pt idx="4">
                  <c:v>770.46849999999995</c:v>
                </c:pt>
              </c:numCache>
            </c:numRef>
          </c:val>
          <c:extLst>
            <c:ext xmlns:c16="http://schemas.microsoft.com/office/drawing/2014/chart" uri="{C3380CC4-5D6E-409C-BE32-E72D297353CC}">
              <c16:uniqueId val="{00000001-01D6-4107-B315-68D565520106}"/>
            </c:ext>
          </c:extLst>
        </c:ser>
        <c:ser>
          <c:idx val="2"/>
          <c:order val="2"/>
          <c:tx>
            <c:strRef>
              <c:f>'11. EDEQ'!$N$9</c:f>
              <c:strCache>
                <c:ptCount val="1"/>
                <c:pt idx="0">
                  <c:v>Mar-22</c:v>
                </c:pt>
              </c:strCache>
            </c:strRef>
          </c:tx>
          <c:spPr>
            <a:solidFill>
              <a:schemeClr val="accent6">
                <a:tint val="63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EDEQ'!$Q$9:$U$9</c:f>
              <c:numCache>
                <c:formatCode>0.00</c:formatCode>
                <c:ptCount val="5"/>
                <c:pt idx="0">
                  <c:v>259.13420000000002</c:v>
                </c:pt>
                <c:pt idx="1">
                  <c:v>323.9178</c:v>
                </c:pt>
                <c:pt idx="2">
                  <c:v>550.66030000000001</c:v>
                </c:pt>
                <c:pt idx="3">
                  <c:v>647.8356</c:v>
                </c:pt>
                <c:pt idx="4">
                  <c:v>777.40269999999998</c:v>
                </c:pt>
              </c:numCache>
            </c:numRef>
          </c:val>
          <c:extLst>
            <c:ext xmlns:c16="http://schemas.microsoft.com/office/drawing/2014/chart" uri="{C3380CC4-5D6E-409C-BE32-E72D297353CC}">
              <c16:uniqueId val="{00000002-01D6-4107-B315-68D565520106}"/>
            </c:ext>
          </c:extLst>
        </c:ser>
        <c:ser>
          <c:idx val="3"/>
          <c:order val="3"/>
          <c:tx>
            <c:strRef>
              <c:f>'11. EDEQ'!$N$10</c:f>
              <c:strCache>
                <c:ptCount val="1"/>
                <c:pt idx="0">
                  <c:v>Abr-22</c:v>
                </c:pt>
              </c:strCache>
            </c:strRef>
          </c:tx>
          <c:spPr>
            <a:solidFill>
              <a:schemeClr val="accent6">
                <a:tint val="74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EDEQ'!$Q$10:$U$10</c:f>
              <c:numCache>
                <c:formatCode>0.00</c:formatCode>
                <c:ptCount val="5"/>
                <c:pt idx="0">
                  <c:v>265.61259999999999</c:v>
                </c:pt>
                <c:pt idx="1">
                  <c:v>332.01580000000001</c:v>
                </c:pt>
                <c:pt idx="2">
                  <c:v>564.42679999999996</c:v>
                </c:pt>
                <c:pt idx="3">
                  <c:v>664.03150000000005</c:v>
                </c:pt>
                <c:pt idx="4">
                  <c:v>796.83780000000002</c:v>
                </c:pt>
              </c:numCache>
            </c:numRef>
          </c:val>
          <c:extLst>
            <c:ext xmlns:c16="http://schemas.microsoft.com/office/drawing/2014/chart" uri="{C3380CC4-5D6E-409C-BE32-E72D297353CC}">
              <c16:uniqueId val="{00000003-01D6-4107-B315-68D565520106}"/>
            </c:ext>
          </c:extLst>
        </c:ser>
        <c:ser>
          <c:idx val="4"/>
          <c:order val="4"/>
          <c:tx>
            <c:strRef>
              <c:f>'11. EDEQ'!$N$11</c:f>
              <c:strCache>
                <c:ptCount val="1"/>
                <c:pt idx="0">
                  <c:v>May-22</c:v>
                </c:pt>
              </c:strCache>
            </c:strRef>
          </c:tx>
          <c:spPr>
            <a:solidFill>
              <a:schemeClr val="accent6">
                <a:tint val="84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EDEQ'!$Q$11:$U$11</c:f>
              <c:numCache>
                <c:formatCode>0.00</c:formatCode>
                <c:ptCount val="5"/>
                <c:pt idx="0">
                  <c:v>270.92489999999998</c:v>
                </c:pt>
                <c:pt idx="1">
                  <c:v>338.65609999999998</c:v>
                </c:pt>
                <c:pt idx="2">
                  <c:v>575.71529999999996</c:v>
                </c:pt>
                <c:pt idx="3">
                  <c:v>677.31209999999999</c:v>
                </c:pt>
                <c:pt idx="4">
                  <c:v>812.77459999999996</c:v>
                </c:pt>
              </c:numCache>
            </c:numRef>
          </c:val>
          <c:extLst>
            <c:ext xmlns:c16="http://schemas.microsoft.com/office/drawing/2014/chart" uri="{C3380CC4-5D6E-409C-BE32-E72D297353CC}">
              <c16:uniqueId val="{00000004-01D6-4107-B315-68D565520106}"/>
            </c:ext>
          </c:extLst>
        </c:ser>
        <c:ser>
          <c:idx val="5"/>
          <c:order val="5"/>
          <c:tx>
            <c:strRef>
              <c:f>'11. EDEQ'!$N$12</c:f>
              <c:strCache>
                <c:ptCount val="1"/>
                <c:pt idx="0">
                  <c:v>Jun-22</c:v>
                </c:pt>
              </c:strCache>
            </c:strRef>
          </c:tx>
          <c:spPr>
            <a:solidFill>
              <a:schemeClr val="accent6">
                <a:tint val="95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EDEQ'!$Q$12:$U$12</c:f>
              <c:numCache>
                <c:formatCode>0.00</c:formatCode>
                <c:ptCount val="5"/>
                <c:pt idx="0">
                  <c:v>279.05259999999998</c:v>
                </c:pt>
                <c:pt idx="1">
                  <c:v>348.81580000000002</c:v>
                </c:pt>
                <c:pt idx="2">
                  <c:v>592.98680000000002</c:v>
                </c:pt>
                <c:pt idx="3">
                  <c:v>697.63149999999996</c:v>
                </c:pt>
                <c:pt idx="4">
                  <c:v>837.15779999999995</c:v>
                </c:pt>
              </c:numCache>
            </c:numRef>
          </c:val>
          <c:extLst>
            <c:ext xmlns:c16="http://schemas.microsoft.com/office/drawing/2014/chart" uri="{C3380CC4-5D6E-409C-BE32-E72D297353CC}">
              <c16:uniqueId val="{00000005-01D6-4107-B315-68D565520106}"/>
            </c:ext>
          </c:extLst>
        </c:ser>
        <c:ser>
          <c:idx val="6"/>
          <c:order val="6"/>
          <c:tx>
            <c:strRef>
              <c:f>'11. EDEQ'!$N$13</c:f>
              <c:strCache>
                <c:ptCount val="1"/>
                <c:pt idx="0">
                  <c:v>Jun-22</c:v>
                </c:pt>
              </c:strCache>
            </c:strRef>
          </c:tx>
          <c:spPr>
            <a:solidFill>
              <a:schemeClr val="accent6">
                <a:shade val="94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EDEQ'!$Q$13:$U$13</c:f>
              <c:numCache>
                <c:formatCode>0.00</c:formatCode>
                <c:ptCount val="5"/>
                <c:pt idx="0">
                  <c:v>290.21469999999999</c:v>
                </c:pt>
                <c:pt idx="1">
                  <c:v>362.76839999999999</c:v>
                </c:pt>
                <c:pt idx="2">
                  <c:v>616.70630000000006</c:v>
                </c:pt>
                <c:pt idx="3">
                  <c:v>725.53679999999997</c:v>
                </c:pt>
                <c:pt idx="4">
                  <c:v>870.64409999999998</c:v>
                </c:pt>
              </c:numCache>
            </c:numRef>
          </c:val>
          <c:extLst>
            <c:ext xmlns:c16="http://schemas.microsoft.com/office/drawing/2014/chart" uri="{C3380CC4-5D6E-409C-BE32-E72D297353CC}">
              <c16:uniqueId val="{00000006-01D6-4107-B315-68D565520106}"/>
            </c:ext>
          </c:extLst>
        </c:ser>
        <c:ser>
          <c:idx val="7"/>
          <c:order val="7"/>
          <c:tx>
            <c:strRef>
              <c:f>'11. EDEQ'!$N$14</c:f>
              <c:strCache>
                <c:ptCount val="1"/>
                <c:pt idx="0">
                  <c:v>Ago-22</c:v>
                </c:pt>
              </c:strCache>
            </c:strRef>
          </c:tx>
          <c:spPr>
            <a:solidFill>
              <a:schemeClr val="accent6">
                <a:shade val="83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EDEQ'!$Q$14:$U$14</c:f>
              <c:numCache>
                <c:formatCode>0.00</c:formatCode>
                <c:ptCount val="5"/>
                <c:pt idx="0">
                  <c:v>301.82330000000002</c:v>
                </c:pt>
                <c:pt idx="1">
                  <c:v>377.27910000000003</c:v>
                </c:pt>
                <c:pt idx="2">
                  <c:v>641.37450000000001</c:v>
                </c:pt>
                <c:pt idx="3">
                  <c:v>754.55820000000006</c:v>
                </c:pt>
                <c:pt idx="4">
                  <c:v>905.46990000000005</c:v>
                </c:pt>
              </c:numCache>
            </c:numRef>
          </c:val>
          <c:extLst>
            <c:ext xmlns:c16="http://schemas.microsoft.com/office/drawing/2014/chart" uri="{C3380CC4-5D6E-409C-BE32-E72D297353CC}">
              <c16:uniqueId val="{00000007-01D6-4107-B315-68D565520106}"/>
            </c:ext>
          </c:extLst>
        </c:ser>
        <c:ser>
          <c:idx val="8"/>
          <c:order val="8"/>
          <c:tx>
            <c:strRef>
              <c:f>'11. EDEQ'!$N$15</c:f>
              <c:strCache>
                <c:ptCount val="1"/>
                <c:pt idx="0">
                  <c:v>Sep-22</c:v>
                </c:pt>
              </c:strCache>
            </c:strRef>
          </c:tx>
          <c:spPr>
            <a:solidFill>
              <a:schemeClr val="accent6">
                <a:shade val="73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EDEQ'!$Q$15:$U$15</c:f>
              <c:numCache>
                <c:formatCode>0.00</c:formatCode>
                <c:ptCount val="5"/>
                <c:pt idx="0">
                  <c:v>303.63</c:v>
                </c:pt>
                <c:pt idx="1">
                  <c:v>379.54</c:v>
                </c:pt>
                <c:pt idx="2">
                  <c:v>645.22</c:v>
                </c:pt>
                <c:pt idx="3">
                  <c:v>759.08</c:v>
                </c:pt>
                <c:pt idx="4">
                  <c:v>910.9</c:v>
                </c:pt>
              </c:numCache>
            </c:numRef>
          </c:val>
          <c:extLst>
            <c:ext xmlns:c16="http://schemas.microsoft.com/office/drawing/2014/chart" uri="{C3380CC4-5D6E-409C-BE32-E72D297353CC}">
              <c16:uniqueId val="{00000008-01D6-4107-B315-68D565520106}"/>
            </c:ext>
          </c:extLst>
        </c:ser>
        <c:ser>
          <c:idx val="9"/>
          <c:order val="9"/>
          <c:tx>
            <c:strRef>
              <c:f>'11. EDEQ'!$N$16</c:f>
              <c:strCache>
                <c:ptCount val="1"/>
                <c:pt idx="0">
                  <c:v>Oct-22</c:v>
                </c:pt>
              </c:strCache>
            </c:strRef>
          </c:tx>
          <c:spPr>
            <a:solidFill>
              <a:schemeClr val="accent6">
                <a:shade val="62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EDEQ'!$Q$16:$U$16</c:f>
              <c:numCache>
                <c:formatCode>0.00</c:formatCode>
                <c:ptCount val="5"/>
                <c:pt idx="0">
                  <c:v>295.38060000000002</c:v>
                </c:pt>
                <c:pt idx="1">
                  <c:v>369.22570000000002</c:v>
                </c:pt>
                <c:pt idx="2">
                  <c:v>627.68370000000004</c:v>
                </c:pt>
                <c:pt idx="3">
                  <c:v>738.45140000000004</c:v>
                </c:pt>
                <c:pt idx="4">
                  <c:v>886.14170000000001</c:v>
                </c:pt>
              </c:numCache>
            </c:numRef>
          </c:val>
          <c:extLst>
            <c:ext xmlns:c16="http://schemas.microsoft.com/office/drawing/2014/chart" uri="{C3380CC4-5D6E-409C-BE32-E72D297353CC}">
              <c16:uniqueId val="{00000009-01D6-4107-B315-68D565520106}"/>
            </c:ext>
          </c:extLst>
        </c:ser>
        <c:ser>
          <c:idx val="10"/>
          <c:order val="10"/>
          <c:tx>
            <c:strRef>
              <c:f>'11. EDEQ'!$N$17</c:f>
              <c:strCache>
                <c:ptCount val="1"/>
                <c:pt idx="0">
                  <c:v>Nov-22</c:v>
                </c:pt>
              </c:strCache>
            </c:strRef>
          </c:tx>
          <c:spPr>
            <a:solidFill>
              <a:schemeClr val="accent6">
                <a:shade val="51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EDEQ'!$Q$17:$U$17</c:f>
              <c:numCache>
                <c:formatCode>0.00</c:formatCode>
                <c:ptCount val="5"/>
                <c:pt idx="0">
                  <c:v>295.38060000000002</c:v>
                </c:pt>
                <c:pt idx="1">
                  <c:v>369.22570000000002</c:v>
                </c:pt>
                <c:pt idx="2">
                  <c:v>627.68370000000004</c:v>
                </c:pt>
                <c:pt idx="3">
                  <c:v>738.45140000000004</c:v>
                </c:pt>
                <c:pt idx="4">
                  <c:v>886.14170000000001</c:v>
                </c:pt>
              </c:numCache>
            </c:numRef>
          </c:val>
          <c:extLst>
            <c:ext xmlns:c16="http://schemas.microsoft.com/office/drawing/2014/chart" uri="{C3380CC4-5D6E-409C-BE32-E72D297353CC}">
              <c16:uniqueId val="{0000000A-01D6-4107-B315-68D565520106}"/>
            </c:ext>
          </c:extLst>
        </c:ser>
        <c:ser>
          <c:idx val="11"/>
          <c:order val="11"/>
          <c:tx>
            <c:strRef>
              <c:f>'11. EDEQ'!$N$18</c:f>
              <c:strCache>
                <c:ptCount val="1"/>
                <c:pt idx="0">
                  <c:v>Dic-22</c:v>
                </c:pt>
              </c:strCache>
            </c:strRef>
          </c:tx>
          <c:spPr>
            <a:solidFill>
              <a:schemeClr val="accent6">
                <a:shade val="40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EDEQ'!$Q$18:$U$18</c:f>
              <c:numCache>
                <c:formatCode>0.00</c:formatCode>
                <c:ptCount val="5"/>
                <c:pt idx="0">
                  <c:v>297.65249999999997</c:v>
                </c:pt>
                <c:pt idx="1">
                  <c:v>372.065</c:v>
                </c:pt>
                <c:pt idx="2">
                  <c:v>632.51160000000004</c:v>
                </c:pt>
                <c:pt idx="3">
                  <c:v>744.13130000000001</c:v>
                </c:pt>
                <c:pt idx="4">
                  <c:v>892.95759999999996</c:v>
                </c:pt>
              </c:numCache>
            </c:numRef>
          </c:val>
          <c:extLst>
            <c:ext xmlns:c16="http://schemas.microsoft.com/office/drawing/2014/chart" uri="{C3380CC4-5D6E-409C-BE32-E72D297353CC}">
              <c16:uniqueId val="{0000000B-01D6-4107-B315-68D565520106}"/>
            </c:ext>
          </c:extLst>
        </c:ser>
        <c:dLbls>
          <c:showLegendKey val="0"/>
          <c:showVal val="0"/>
          <c:showCatName val="0"/>
          <c:showSerName val="0"/>
          <c:showPercent val="0"/>
          <c:showBubbleSize val="0"/>
        </c:dLbls>
        <c:gapWidth val="150"/>
        <c:axId val="-1143199760"/>
        <c:axId val="-1143192688"/>
      </c:barChart>
      <c:catAx>
        <c:axId val="-114319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2688"/>
        <c:crosses val="autoZero"/>
        <c:auto val="1"/>
        <c:lblAlgn val="ctr"/>
        <c:lblOffset val="100"/>
        <c:noMultiLvlLbl val="0"/>
      </c:catAx>
      <c:valAx>
        <c:axId val="-114319268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976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'11. EDEQ'!$J$6</c:f>
              <c:strCache>
                <c:ptCount val="1"/>
                <c:pt idx="0">
                  <c:v>CUV_119</c:v>
                </c:pt>
              </c:strCache>
            </c:strRef>
          </c:tx>
          <c:spPr>
            <a:ln w="28575" cap="rnd">
              <a:solidFill>
                <a:schemeClr val="accent1"/>
              </a:solidFill>
              <a:round/>
            </a:ln>
            <a:effectLst/>
          </c:spPr>
          <c:marker>
            <c:symbol val="none"/>
          </c:marker>
          <c:cat>
            <c:strRef>
              <c:f>'11. EDEQ'!$A$7:$A$18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'11. EDEQ'!$J$7:$J$18</c:f>
              <c:numCache>
                <c:formatCode>0.00</c:formatCode>
                <c:ptCount val="12"/>
                <c:pt idx="0">
                  <c:v>702.51279999999997</c:v>
                </c:pt>
                <c:pt idx="1">
                  <c:v>679.40660000000003</c:v>
                </c:pt>
                <c:pt idx="2">
                  <c:v>774.00739999999996</c:v>
                </c:pt>
                <c:pt idx="3">
                  <c:v>721.73159999999996</c:v>
                </c:pt>
                <c:pt idx="4">
                  <c:v>733.52539999999999</c:v>
                </c:pt>
                <c:pt idx="5">
                  <c:v>756.69150000000002</c:v>
                </c:pt>
                <c:pt idx="6">
                  <c:v>755.08879999999999</c:v>
                </c:pt>
                <c:pt idx="7">
                  <c:v>791.52927</c:v>
                </c:pt>
                <c:pt idx="8">
                  <c:v>766.01</c:v>
                </c:pt>
                <c:pt idx="9">
                  <c:v>745.1925</c:v>
                </c:pt>
                <c:pt idx="10">
                  <c:v>785.62139999999999</c:v>
                </c:pt>
                <c:pt idx="11">
                  <c:v>781.31534999999997</c:v>
                </c:pt>
              </c:numCache>
            </c:numRef>
          </c:val>
          <c:smooth val="0"/>
          <c:extLst>
            <c:ext xmlns:c16="http://schemas.microsoft.com/office/drawing/2014/chart" uri="{C3380CC4-5D6E-409C-BE32-E72D297353CC}">
              <c16:uniqueId val="{00000000-3ACD-409F-A25A-E43F83D7B9E2}"/>
            </c:ext>
          </c:extLst>
        </c:ser>
        <c:ser>
          <c:idx val="1"/>
          <c:order val="1"/>
          <c:tx>
            <c:strRef>
              <c:f>'11. EDEQ'!$K$6</c:f>
              <c:strCache>
                <c:ptCount val="1"/>
                <c:pt idx="0">
                  <c:v>CUV_Op</c:v>
                </c:pt>
              </c:strCache>
            </c:strRef>
          </c:tx>
          <c:spPr>
            <a:ln w="28575" cap="rnd">
              <a:solidFill>
                <a:schemeClr val="accent2"/>
              </a:solidFill>
              <a:prstDash val="lgDash"/>
              <a:round/>
            </a:ln>
            <a:effectLst/>
          </c:spPr>
          <c:marker>
            <c:symbol val="none"/>
          </c:marker>
          <c:cat>
            <c:strRef>
              <c:f>'11. EDEQ'!$A$7:$A$18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'11. EDEQ'!$K$7:$K$18</c:f>
              <c:numCache>
                <c:formatCode>0.00</c:formatCode>
                <c:ptCount val="12"/>
                <c:pt idx="0">
                  <c:v>636.33010000000002</c:v>
                </c:pt>
                <c:pt idx="1">
                  <c:v>642.05709999999999</c:v>
                </c:pt>
                <c:pt idx="2">
                  <c:v>647.8356</c:v>
                </c:pt>
                <c:pt idx="3">
                  <c:v>664.03150000000005</c:v>
                </c:pt>
                <c:pt idx="4">
                  <c:v>677.31209999999999</c:v>
                </c:pt>
                <c:pt idx="5">
                  <c:v>697.63149999999996</c:v>
                </c:pt>
                <c:pt idx="6">
                  <c:v>725.53679999999997</c:v>
                </c:pt>
                <c:pt idx="7">
                  <c:v>754.55820000000006</c:v>
                </c:pt>
                <c:pt idx="8">
                  <c:v>759.08</c:v>
                </c:pt>
                <c:pt idx="9">
                  <c:v>738.45140000000004</c:v>
                </c:pt>
                <c:pt idx="10">
                  <c:v>738.45140000000004</c:v>
                </c:pt>
                <c:pt idx="11">
                  <c:v>744.13135</c:v>
                </c:pt>
              </c:numCache>
            </c:numRef>
          </c:val>
          <c:smooth val="0"/>
          <c:extLst>
            <c:ext xmlns:c16="http://schemas.microsoft.com/office/drawing/2014/chart" uri="{C3380CC4-5D6E-409C-BE32-E72D297353CC}">
              <c16:uniqueId val="{00000001-3ACD-409F-A25A-E43F83D7B9E2}"/>
            </c:ext>
          </c:extLst>
        </c:ser>
        <c:dLbls>
          <c:showLegendKey val="0"/>
          <c:showVal val="0"/>
          <c:showCatName val="0"/>
          <c:showSerName val="0"/>
          <c:showPercent val="0"/>
          <c:showBubbleSize val="0"/>
        </c:dLbls>
        <c:smooth val="0"/>
        <c:axId val="-1143199216"/>
        <c:axId val="-1143198672"/>
      </c:lineChart>
      <c:catAx>
        <c:axId val="-114319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198672"/>
        <c:crosses val="autoZero"/>
        <c:auto val="1"/>
        <c:lblAlgn val="ctr"/>
        <c:lblOffset val="100"/>
        <c:noMultiLvlLbl val="0"/>
      </c:catAx>
      <c:valAx>
        <c:axId val="-114319867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31992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'12. EE Putumayo'!$D$6</c:f>
              <c:strCache>
                <c:ptCount val="1"/>
                <c:pt idx="0">
                  <c:v>GM</c:v>
                </c:pt>
              </c:strCache>
            </c:strRef>
          </c:tx>
          <c:spPr>
            <a:solidFill>
              <a:srgbClr val="ED7D31"/>
            </a:solidFill>
            <a:ln w="25400">
              <a:noFill/>
            </a:ln>
          </c:spPr>
          <c:val>
            <c:numRef>
              <c:f>'12. EE Putumayo'!$D$7:$D$18</c:f>
              <c:numCache>
                <c:formatCode>0.00</c:formatCode>
                <c:ptCount val="12"/>
                <c:pt idx="0">
                  <c:v>276.62461999999999</c:v>
                </c:pt>
                <c:pt idx="1">
                  <c:v>278.42025999999998</c:v>
                </c:pt>
                <c:pt idx="2">
                  <c:v>285.98957000000001</c:v>
                </c:pt>
                <c:pt idx="3">
                  <c:v>289.81943999999999</c:v>
                </c:pt>
                <c:pt idx="4">
                  <c:v>296.26179999999999</c:v>
                </c:pt>
                <c:pt idx="5">
                  <c:v>303.04394000000002</c:v>
                </c:pt>
                <c:pt idx="6">
                  <c:v>304.39526000000001</c:v>
                </c:pt>
                <c:pt idx="7">
                  <c:v>311.71548000000001</c:v>
                </c:pt>
                <c:pt idx="8">
                  <c:v>310.41000000000003</c:v>
                </c:pt>
                <c:pt idx="9">
                  <c:v>311.90809999999999</c:v>
                </c:pt>
                <c:pt idx="10">
                  <c:v>317.86709000000002</c:v>
                </c:pt>
                <c:pt idx="11">
                  <c:v>314.51206999999999</c:v>
                </c:pt>
              </c:numCache>
            </c:numRef>
          </c:val>
          <c:extLst>
            <c:ext xmlns:c16="http://schemas.microsoft.com/office/drawing/2014/chart" uri="{C3380CC4-5D6E-409C-BE32-E72D297353CC}">
              <c16:uniqueId val="{00000000-C8A2-4788-AFD6-9051E3F64432}"/>
            </c:ext>
          </c:extLst>
        </c:ser>
        <c:ser>
          <c:idx val="2"/>
          <c:order val="2"/>
          <c:tx>
            <c:strRef>
              <c:f>'12. EE Putumayo'!$G$6</c:f>
              <c:strCache>
                <c:ptCount val="1"/>
                <c:pt idx="0">
                  <c:v>D</c:v>
                </c:pt>
              </c:strCache>
            </c:strRef>
          </c:tx>
          <c:spPr>
            <a:solidFill>
              <a:srgbClr val="A5A5A5"/>
            </a:solidFill>
            <a:ln w="25400">
              <a:noFill/>
            </a:ln>
          </c:spPr>
          <c:val>
            <c:numRef>
              <c:f>'12. EE Putumayo'!$G$7:$G$18</c:f>
              <c:numCache>
                <c:formatCode>0.00</c:formatCode>
                <c:ptCount val="12"/>
                <c:pt idx="0">
                  <c:v>169.9023</c:v>
                </c:pt>
                <c:pt idx="1">
                  <c:v>174.20509000000001</c:v>
                </c:pt>
                <c:pt idx="2">
                  <c:v>187.01723999999999</c:v>
                </c:pt>
                <c:pt idx="3">
                  <c:v>200.05903000000001</c:v>
                </c:pt>
                <c:pt idx="4">
                  <c:v>245.34779</c:v>
                </c:pt>
                <c:pt idx="5">
                  <c:v>242.18315999999999</c:v>
                </c:pt>
                <c:pt idx="6">
                  <c:v>306.57756999999998</c:v>
                </c:pt>
                <c:pt idx="7">
                  <c:v>310.19272000000001</c:v>
                </c:pt>
                <c:pt idx="8">
                  <c:v>306.79000000000002</c:v>
                </c:pt>
                <c:pt idx="9">
                  <c:v>305.38060000000002</c:v>
                </c:pt>
                <c:pt idx="10">
                  <c:v>299.89280000000002</c:v>
                </c:pt>
                <c:pt idx="11">
                  <c:v>305.12961000000001</c:v>
                </c:pt>
              </c:numCache>
            </c:numRef>
          </c:val>
          <c:extLst>
            <c:ext xmlns:c16="http://schemas.microsoft.com/office/drawing/2014/chart" uri="{C3380CC4-5D6E-409C-BE32-E72D297353CC}">
              <c16:uniqueId val="{00000001-C8A2-4788-AFD6-9051E3F64432}"/>
            </c:ext>
          </c:extLst>
        </c:ser>
        <c:ser>
          <c:idx val="3"/>
          <c:order val="3"/>
          <c:tx>
            <c:strRef>
              <c:f>'12. EE Putumayo'!$H$6</c:f>
              <c:strCache>
                <c:ptCount val="1"/>
                <c:pt idx="0">
                  <c:v>CV</c:v>
                </c:pt>
              </c:strCache>
            </c:strRef>
          </c:tx>
          <c:spPr>
            <a:solidFill>
              <a:srgbClr val="FFC000"/>
            </a:solidFill>
            <a:ln w="25400">
              <a:noFill/>
            </a:ln>
          </c:spPr>
          <c:val>
            <c:numRef>
              <c:f>'12. EE Putumayo'!$H$7:$H$18</c:f>
              <c:numCache>
                <c:formatCode>0.00</c:formatCode>
                <c:ptCount val="12"/>
                <c:pt idx="0">
                  <c:v>77.228930000000005</c:v>
                </c:pt>
                <c:pt idx="1">
                  <c:v>78.453649999999996</c:v>
                </c:pt>
                <c:pt idx="2">
                  <c:v>77.464780000000005</c:v>
                </c:pt>
                <c:pt idx="3">
                  <c:v>81.865949999999998</c:v>
                </c:pt>
                <c:pt idx="4">
                  <c:v>82.367040000000003</c:v>
                </c:pt>
                <c:pt idx="5">
                  <c:v>86.03116</c:v>
                </c:pt>
                <c:pt idx="6">
                  <c:v>85.934299999999993</c:v>
                </c:pt>
                <c:pt idx="7">
                  <c:v>94.981250000000003</c:v>
                </c:pt>
                <c:pt idx="8">
                  <c:v>94.41</c:v>
                </c:pt>
                <c:pt idx="9">
                  <c:v>90.625169999999997</c:v>
                </c:pt>
                <c:pt idx="10">
                  <c:v>90.784109999999998</c:v>
                </c:pt>
                <c:pt idx="11">
                  <c:v>86.195130000000006</c:v>
                </c:pt>
              </c:numCache>
            </c:numRef>
          </c:val>
          <c:extLst>
            <c:ext xmlns:c16="http://schemas.microsoft.com/office/drawing/2014/chart" uri="{C3380CC4-5D6E-409C-BE32-E72D297353CC}">
              <c16:uniqueId val="{00000002-C8A2-4788-AFD6-9051E3F64432}"/>
            </c:ext>
          </c:extLst>
        </c:ser>
        <c:ser>
          <c:idx val="4"/>
          <c:order val="4"/>
          <c:tx>
            <c:strRef>
              <c:f>'12. EE Putumayo'!$F$6</c:f>
              <c:strCache>
                <c:ptCount val="1"/>
                <c:pt idx="0">
                  <c:v>PR</c:v>
                </c:pt>
              </c:strCache>
            </c:strRef>
          </c:tx>
          <c:spPr>
            <a:solidFill>
              <a:srgbClr val="5B9BD5"/>
            </a:solidFill>
            <a:ln w="25400">
              <a:noFill/>
            </a:ln>
          </c:spPr>
          <c:val>
            <c:numRef>
              <c:f>'12. EE Putumayo'!$F$7:$F$18</c:f>
              <c:numCache>
                <c:formatCode>0.00</c:formatCode>
                <c:ptCount val="12"/>
                <c:pt idx="0">
                  <c:v>51.743490000000001</c:v>
                </c:pt>
                <c:pt idx="1">
                  <c:v>52.33775</c:v>
                </c:pt>
                <c:pt idx="2">
                  <c:v>58.996659999999999</c:v>
                </c:pt>
                <c:pt idx="3">
                  <c:v>59.420200000000001</c:v>
                </c:pt>
                <c:pt idx="4">
                  <c:v>62.606079999999999</c:v>
                </c:pt>
                <c:pt idx="5">
                  <c:v>63.716299999999997</c:v>
                </c:pt>
                <c:pt idx="6">
                  <c:v>63.253990000000002</c:v>
                </c:pt>
                <c:pt idx="7">
                  <c:v>64.352590000000006</c:v>
                </c:pt>
                <c:pt idx="8">
                  <c:v>64.2</c:v>
                </c:pt>
                <c:pt idx="9">
                  <c:v>64.015870000000007</c:v>
                </c:pt>
                <c:pt idx="10">
                  <c:v>64.948359999999994</c:v>
                </c:pt>
                <c:pt idx="11">
                  <c:v>65.392899999999997</c:v>
                </c:pt>
              </c:numCache>
            </c:numRef>
          </c:val>
          <c:extLst>
            <c:ext xmlns:c16="http://schemas.microsoft.com/office/drawing/2014/chart" uri="{C3380CC4-5D6E-409C-BE32-E72D297353CC}">
              <c16:uniqueId val="{00000003-C8A2-4788-AFD6-9051E3F64432}"/>
            </c:ext>
          </c:extLst>
        </c:ser>
        <c:ser>
          <c:idx val="5"/>
          <c:order val="5"/>
          <c:tx>
            <c:strRef>
              <c:f>'12. EE Putumayo'!$E$6</c:f>
              <c:strCache>
                <c:ptCount val="1"/>
                <c:pt idx="0">
                  <c:v>TM</c:v>
                </c:pt>
              </c:strCache>
            </c:strRef>
          </c:tx>
          <c:spPr>
            <a:solidFill>
              <a:srgbClr val="70AD47"/>
            </a:solidFill>
            <a:ln w="25400">
              <a:noFill/>
            </a:ln>
          </c:spPr>
          <c:val>
            <c:numRef>
              <c:f>'12. EE Putumayo'!$E$7:$E$18</c:f>
              <c:numCache>
                <c:formatCode>0.00</c:formatCode>
                <c:ptCount val="12"/>
                <c:pt idx="0">
                  <c:v>43.683999999999997</c:v>
                </c:pt>
                <c:pt idx="1">
                  <c:v>45.128999999999998</c:v>
                </c:pt>
                <c:pt idx="2">
                  <c:v>43.11083</c:v>
                </c:pt>
                <c:pt idx="3">
                  <c:v>40.327800000000003</c:v>
                </c:pt>
                <c:pt idx="4">
                  <c:v>40.978870000000001</c:v>
                </c:pt>
                <c:pt idx="5">
                  <c:v>49.521799999999999</c:v>
                </c:pt>
                <c:pt idx="6">
                  <c:v>41.912430000000001</c:v>
                </c:pt>
                <c:pt idx="7">
                  <c:v>52.116349999999997</c:v>
                </c:pt>
                <c:pt idx="8">
                  <c:v>50.84</c:v>
                </c:pt>
                <c:pt idx="9">
                  <c:v>46.16574</c:v>
                </c:pt>
                <c:pt idx="10">
                  <c:v>47.098840000000003</c:v>
                </c:pt>
                <c:pt idx="11">
                  <c:v>50.306950000000001</c:v>
                </c:pt>
              </c:numCache>
            </c:numRef>
          </c:val>
          <c:extLst>
            <c:ext xmlns:c16="http://schemas.microsoft.com/office/drawing/2014/chart" uri="{C3380CC4-5D6E-409C-BE32-E72D297353CC}">
              <c16:uniqueId val="{00000004-C8A2-4788-AFD6-9051E3F64432}"/>
            </c:ext>
          </c:extLst>
        </c:ser>
        <c:ser>
          <c:idx val="6"/>
          <c:order val="6"/>
          <c:tx>
            <c:strRef>
              <c:f>'12. EE Putumayo'!$I$6</c:f>
              <c:strCache>
                <c:ptCount val="1"/>
                <c:pt idx="0">
                  <c:v>RM</c:v>
                </c:pt>
              </c:strCache>
            </c:strRef>
          </c:tx>
          <c:spPr>
            <a:solidFill>
              <a:schemeClr val="accent1">
                <a:lumMod val="40000"/>
                <a:lumOff val="60000"/>
              </a:schemeClr>
            </a:solidFill>
            <a:ln>
              <a:noFill/>
            </a:ln>
            <a:effectLst/>
          </c:spPr>
          <c:val>
            <c:numRef>
              <c:f>'12. EE Putumayo'!$I$7:$I$18</c:f>
              <c:numCache>
                <c:formatCode>0.00</c:formatCode>
                <c:ptCount val="12"/>
                <c:pt idx="0">
                  <c:v>20.987929999999999</c:v>
                </c:pt>
                <c:pt idx="1">
                  <c:v>23.210999999999999</c:v>
                </c:pt>
                <c:pt idx="2">
                  <c:v>19.771229999999999</c:v>
                </c:pt>
                <c:pt idx="3">
                  <c:v>34.707920000000001</c:v>
                </c:pt>
                <c:pt idx="4">
                  <c:v>42.723559999999999</c:v>
                </c:pt>
                <c:pt idx="5">
                  <c:v>53.637009999999997</c:v>
                </c:pt>
                <c:pt idx="6">
                  <c:v>57.054639999999999</c:v>
                </c:pt>
                <c:pt idx="7">
                  <c:v>69.967979999999997</c:v>
                </c:pt>
                <c:pt idx="8">
                  <c:v>43.17</c:v>
                </c:pt>
                <c:pt idx="9">
                  <c:v>29.509640000000001</c:v>
                </c:pt>
                <c:pt idx="10">
                  <c:v>26.210090000000001</c:v>
                </c:pt>
                <c:pt idx="11">
                  <c:v>36.226739999999999</c:v>
                </c:pt>
              </c:numCache>
            </c:numRef>
          </c:val>
          <c:extLst>
            <c:ext xmlns:c16="http://schemas.microsoft.com/office/drawing/2014/chart" uri="{C3380CC4-5D6E-409C-BE32-E72D297353CC}">
              <c16:uniqueId val="{00000005-C8A2-4788-AFD6-9051E3F64432}"/>
            </c:ext>
          </c:extLst>
        </c:ser>
        <c:dLbls>
          <c:showLegendKey val="0"/>
          <c:showVal val="0"/>
          <c:showCatName val="0"/>
          <c:showSerName val="0"/>
          <c:showPercent val="0"/>
          <c:showBubbleSize val="0"/>
        </c:dLbls>
        <c:axId val="-1143195952"/>
        <c:axId val="-1143197584"/>
      </c:areaChart>
      <c:lineChart>
        <c:grouping val="standard"/>
        <c:varyColors val="0"/>
        <c:ser>
          <c:idx val="0"/>
          <c:order val="0"/>
          <c:tx>
            <c:strRef>
              <c:f>'12. EE Putumayo'!$J$6</c:f>
              <c:strCache>
                <c:ptCount val="1"/>
                <c:pt idx="0">
                  <c:v>CUV_119</c:v>
                </c:pt>
              </c:strCache>
            </c:strRef>
          </c:tx>
          <c:spPr>
            <a:ln w="38100" cap="rnd">
              <a:solidFill>
                <a:sysClr val="windowText" lastClr="000000"/>
              </a:solidFill>
              <a:round/>
            </a:ln>
            <a:effectLst/>
          </c:spPr>
          <c:marker>
            <c:symbol val="none"/>
          </c:marker>
          <c:cat>
            <c:strRef>
              <c:f>'12. EE Putumayo'!$A$7:$A$18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'12. EE Putumayo'!$J$7:$J$18</c:f>
              <c:numCache>
                <c:formatCode>0.00</c:formatCode>
                <c:ptCount val="12"/>
                <c:pt idx="0">
                  <c:v>640.17127000000005</c:v>
                </c:pt>
                <c:pt idx="1">
                  <c:v>651.75685999999996</c:v>
                </c:pt>
                <c:pt idx="2">
                  <c:v>672.35031000000004</c:v>
                </c:pt>
                <c:pt idx="3">
                  <c:v>706.20033999999998</c:v>
                </c:pt>
                <c:pt idx="4">
                  <c:v>769.28521000000001</c:v>
                </c:pt>
                <c:pt idx="5">
                  <c:v>798.13343999999995</c:v>
                </c:pt>
                <c:pt idx="6">
                  <c:v>859.12818000000004</c:v>
                </c:pt>
                <c:pt idx="7">
                  <c:v>903.32637000000011</c:v>
                </c:pt>
                <c:pt idx="8">
                  <c:v>869.85</c:v>
                </c:pt>
                <c:pt idx="9">
                  <c:v>847.60512000000006</c:v>
                </c:pt>
                <c:pt idx="10">
                  <c:v>846.80128999999999</c:v>
                </c:pt>
                <c:pt idx="11">
                  <c:v>857.76340000000005</c:v>
                </c:pt>
              </c:numCache>
            </c:numRef>
          </c:val>
          <c:smooth val="0"/>
          <c:extLst>
            <c:ext xmlns:c16="http://schemas.microsoft.com/office/drawing/2014/chart" uri="{C3380CC4-5D6E-409C-BE32-E72D297353CC}">
              <c16:uniqueId val="{00000006-C8A2-4788-AFD6-9051E3F64432}"/>
            </c:ext>
          </c:extLst>
        </c:ser>
        <c:dLbls>
          <c:showLegendKey val="0"/>
          <c:showVal val="0"/>
          <c:showCatName val="0"/>
          <c:showSerName val="0"/>
          <c:showPercent val="0"/>
          <c:showBubbleSize val="0"/>
        </c:dLbls>
        <c:marker val="1"/>
        <c:smooth val="0"/>
        <c:axId val="-1143195952"/>
        <c:axId val="-1143197584"/>
      </c:lineChart>
      <c:catAx>
        <c:axId val="-1143195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197584"/>
        <c:crosses val="autoZero"/>
        <c:auto val="1"/>
        <c:lblAlgn val="ctr"/>
        <c:lblOffset val="100"/>
        <c:noMultiLvlLbl val="0"/>
      </c:catAx>
      <c:valAx>
        <c:axId val="-1143197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19595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'12. EE Putumayo'!$N$7</c:f>
              <c:strCache>
                <c:ptCount val="1"/>
                <c:pt idx="0">
                  <c:v>Ene-22</c:v>
                </c:pt>
              </c:strCache>
            </c:strRef>
          </c:tx>
          <c:spPr>
            <a:solidFill>
              <a:schemeClr val="accent6">
                <a:tint val="41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Putumayo'!$Q$7:$U$7</c:f>
              <c:numCache>
                <c:formatCode>0.00</c:formatCode>
                <c:ptCount val="5"/>
                <c:pt idx="0">
                  <c:v>256.06851</c:v>
                </c:pt>
                <c:pt idx="1">
                  <c:v>320.08562999999998</c:v>
                </c:pt>
                <c:pt idx="2">
                  <c:v>544.14558</c:v>
                </c:pt>
                <c:pt idx="3">
                  <c:v>640.17127000000005</c:v>
                </c:pt>
                <c:pt idx="4">
                  <c:v>768.20552400000008</c:v>
                </c:pt>
              </c:numCache>
            </c:numRef>
          </c:val>
          <c:extLst>
            <c:ext xmlns:c16="http://schemas.microsoft.com/office/drawing/2014/chart" uri="{C3380CC4-5D6E-409C-BE32-E72D297353CC}">
              <c16:uniqueId val="{00000000-3AD4-4B3E-B34D-F785401EB83C}"/>
            </c:ext>
          </c:extLst>
        </c:ser>
        <c:ser>
          <c:idx val="1"/>
          <c:order val="1"/>
          <c:tx>
            <c:strRef>
              <c:f>'12. EE Putumayo'!$N$8</c:f>
              <c:strCache>
                <c:ptCount val="1"/>
                <c:pt idx="0">
                  <c:v>Feb-22</c:v>
                </c:pt>
              </c:strCache>
            </c:strRef>
          </c:tx>
          <c:spPr>
            <a:solidFill>
              <a:schemeClr val="accent6">
                <a:tint val="52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Putumayo'!$Q$8:$U$8</c:f>
              <c:numCache>
                <c:formatCode>0.00</c:formatCode>
                <c:ptCount val="5"/>
                <c:pt idx="0">
                  <c:v>260.70274000000001</c:v>
                </c:pt>
                <c:pt idx="1">
                  <c:v>325.87842999999998</c:v>
                </c:pt>
                <c:pt idx="2">
                  <c:v>553.99333000000001</c:v>
                </c:pt>
                <c:pt idx="3">
                  <c:v>651.75685999999996</c:v>
                </c:pt>
                <c:pt idx="4">
                  <c:v>782.10823199999993</c:v>
                </c:pt>
              </c:numCache>
            </c:numRef>
          </c:val>
          <c:extLst>
            <c:ext xmlns:c16="http://schemas.microsoft.com/office/drawing/2014/chart" uri="{C3380CC4-5D6E-409C-BE32-E72D297353CC}">
              <c16:uniqueId val="{00000001-3AD4-4B3E-B34D-F785401EB83C}"/>
            </c:ext>
          </c:extLst>
        </c:ser>
        <c:ser>
          <c:idx val="2"/>
          <c:order val="2"/>
          <c:tx>
            <c:strRef>
              <c:f>'12. EE Putumayo'!$N$9</c:f>
              <c:strCache>
                <c:ptCount val="1"/>
                <c:pt idx="0">
                  <c:v>Mar-22</c:v>
                </c:pt>
              </c:strCache>
            </c:strRef>
          </c:tx>
          <c:spPr>
            <a:solidFill>
              <a:schemeClr val="accent6">
                <a:tint val="63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Putumayo'!$Q$9:$U$9</c:f>
              <c:numCache>
                <c:formatCode>0.00</c:formatCode>
                <c:ptCount val="5"/>
                <c:pt idx="0">
                  <c:v>268.94011999999998</c:v>
                </c:pt>
                <c:pt idx="1">
                  <c:v>336.17514999999997</c:v>
                </c:pt>
                <c:pt idx="2">
                  <c:v>571.49775999999997</c:v>
                </c:pt>
                <c:pt idx="3">
                  <c:v>672.35031000000004</c:v>
                </c:pt>
                <c:pt idx="4">
                  <c:v>806.82037200000002</c:v>
                </c:pt>
              </c:numCache>
            </c:numRef>
          </c:val>
          <c:extLst>
            <c:ext xmlns:c16="http://schemas.microsoft.com/office/drawing/2014/chart" uri="{C3380CC4-5D6E-409C-BE32-E72D297353CC}">
              <c16:uniqueId val="{00000002-3AD4-4B3E-B34D-F785401EB83C}"/>
            </c:ext>
          </c:extLst>
        </c:ser>
        <c:ser>
          <c:idx val="3"/>
          <c:order val="3"/>
          <c:tx>
            <c:strRef>
              <c:f>'12. EE Putumayo'!$N$10</c:f>
              <c:strCache>
                <c:ptCount val="1"/>
                <c:pt idx="0">
                  <c:v>Abr-22</c:v>
                </c:pt>
              </c:strCache>
            </c:strRef>
          </c:tx>
          <c:spPr>
            <a:solidFill>
              <a:schemeClr val="accent6">
                <a:tint val="74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Putumayo'!$Q$10:$U$10</c:f>
              <c:numCache>
                <c:formatCode>0.00</c:formatCode>
                <c:ptCount val="5"/>
                <c:pt idx="0">
                  <c:v>282.48014000000001</c:v>
                </c:pt>
                <c:pt idx="1">
                  <c:v>353.10016999999999</c:v>
                </c:pt>
                <c:pt idx="2">
                  <c:v>600.27029000000005</c:v>
                </c:pt>
                <c:pt idx="3">
                  <c:v>706.20033999999998</c:v>
                </c:pt>
                <c:pt idx="4">
                  <c:v>847.44041000000004</c:v>
                </c:pt>
              </c:numCache>
            </c:numRef>
          </c:val>
          <c:extLst>
            <c:ext xmlns:c16="http://schemas.microsoft.com/office/drawing/2014/chart" uri="{C3380CC4-5D6E-409C-BE32-E72D297353CC}">
              <c16:uniqueId val="{00000003-3AD4-4B3E-B34D-F785401EB83C}"/>
            </c:ext>
          </c:extLst>
        </c:ser>
        <c:ser>
          <c:idx val="4"/>
          <c:order val="4"/>
          <c:tx>
            <c:strRef>
              <c:f>'12. EE Putumayo'!$N$11</c:f>
              <c:strCache>
                <c:ptCount val="1"/>
                <c:pt idx="0">
                  <c:v>May-22</c:v>
                </c:pt>
              </c:strCache>
            </c:strRef>
          </c:tx>
          <c:spPr>
            <a:solidFill>
              <a:schemeClr val="accent6">
                <a:tint val="84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Putumayo'!$Q$11:$U$11</c:f>
              <c:numCache>
                <c:formatCode>0.00</c:formatCode>
                <c:ptCount val="5"/>
                <c:pt idx="0">
                  <c:v>307.71408000000002</c:v>
                </c:pt>
                <c:pt idx="1">
                  <c:v>384.64260000000002</c:v>
                </c:pt>
                <c:pt idx="2">
                  <c:v>653.89242999999999</c:v>
                </c:pt>
                <c:pt idx="3">
                  <c:v>769.28521000000001</c:v>
                </c:pt>
                <c:pt idx="4">
                  <c:v>923.14224999999999</c:v>
                </c:pt>
              </c:numCache>
            </c:numRef>
          </c:val>
          <c:extLst>
            <c:ext xmlns:c16="http://schemas.microsoft.com/office/drawing/2014/chart" uri="{C3380CC4-5D6E-409C-BE32-E72D297353CC}">
              <c16:uniqueId val="{00000004-3AD4-4B3E-B34D-F785401EB83C}"/>
            </c:ext>
          </c:extLst>
        </c:ser>
        <c:ser>
          <c:idx val="5"/>
          <c:order val="5"/>
          <c:tx>
            <c:strRef>
              <c:f>'12. EE Putumayo'!$N$12</c:f>
              <c:strCache>
                <c:ptCount val="1"/>
                <c:pt idx="0">
                  <c:v>Jun-22</c:v>
                </c:pt>
              </c:strCache>
            </c:strRef>
          </c:tx>
          <c:spPr>
            <a:solidFill>
              <a:schemeClr val="accent6">
                <a:tint val="95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Putumayo'!$Q$12:$U$12</c:f>
              <c:numCache>
                <c:formatCode>0.00</c:formatCode>
                <c:ptCount val="5"/>
                <c:pt idx="0">
                  <c:v>319.25330000000002</c:v>
                </c:pt>
                <c:pt idx="1">
                  <c:v>399.06599999999997</c:v>
                </c:pt>
                <c:pt idx="2">
                  <c:v>678.41341999999997</c:v>
                </c:pt>
                <c:pt idx="3">
                  <c:v>798.13343999999995</c:v>
                </c:pt>
                <c:pt idx="4">
                  <c:v>957.76009999999997</c:v>
                </c:pt>
              </c:numCache>
            </c:numRef>
          </c:val>
          <c:extLst>
            <c:ext xmlns:c16="http://schemas.microsoft.com/office/drawing/2014/chart" uri="{C3380CC4-5D6E-409C-BE32-E72D297353CC}">
              <c16:uniqueId val="{00000005-3AD4-4B3E-B34D-F785401EB83C}"/>
            </c:ext>
          </c:extLst>
        </c:ser>
        <c:ser>
          <c:idx val="6"/>
          <c:order val="6"/>
          <c:tx>
            <c:strRef>
              <c:f>'12. EE Putumayo'!$N$13</c:f>
              <c:strCache>
                <c:ptCount val="1"/>
                <c:pt idx="0">
                  <c:v>Jul-22</c:v>
                </c:pt>
              </c:strCache>
            </c:strRef>
          </c:tx>
          <c:spPr>
            <a:solidFill>
              <a:schemeClr val="accent6">
                <a:shade val="94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Putumayo'!$Q$13:$U$13</c:f>
              <c:numCache>
                <c:formatCode>0.00</c:formatCode>
                <c:ptCount val="5"/>
                <c:pt idx="0">
                  <c:v>343.65127000000001</c:v>
                </c:pt>
                <c:pt idx="1">
                  <c:v>429.56409000000002</c:v>
                </c:pt>
                <c:pt idx="2">
                  <c:v>730.25896</c:v>
                </c:pt>
                <c:pt idx="3">
                  <c:v>859.12818000000004</c:v>
                </c:pt>
                <c:pt idx="4">
                  <c:v>1030.95382</c:v>
                </c:pt>
              </c:numCache>
            </c:numRef>
          </c:val>
          <c:extLst>
            <c:ext xmlns:c16="http://schemas.microsoft.com/office/drawing/2014/chart" uri="{C3380CC4-5D6E-409C-BE32-E72D297353CC}">
              <c16:uniqueId val="{00000006-3AD4-4B3E-B34D-F785401EB83C}"/>
            </c:ext>
          </c:extLst>
        </c:ser>
        <c:ser>
          <c:idx val="7"/>
          <c:order val="7"/>
          <c:tx>
            <c:strRef>
              <c:f>'12. EE Putumayo'!$N$14</c:f>
              <c:strCache>
                <c:ptCount val="1"/>
                <c:pt idx="0">
                  <c:v>Ago-22</c:v>
                </c:pt>
              </c:strCache>
            </c:strRef>
          </c:tx>
          <c:spPr>
            <a:solidFill>
              <a:schemeClr val="accent6">
                <a:shade val="83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Putumayo'!$Q$14:$U$14</c:f>
              <c:numCache>
                <c:formatCode>0.00</c:formatCode>
                <c:ptCount val="5"/>
                <c:pt idx="0">
                  <c:v>361.33053999999998</c:v>
                </c:pt>
                <c:pt idx="1">
                  <c:v>451.66318000000001</c:v>
                </c:pt>
                <c:pt idx="2">
                  <c:v>767.82740999999999</c:v>
                </c:pt>
                <c:pt idx="3">
                  <c:v>903.32636000000002</c:v>
                </c:pt>
                <c:pt idx="4">
                  <c:v>1083.99163</c:v>
                </c:pt>
              </c:numCache>
            </c:numRef>
          </c:val>
          <c:extLst>
            <c:ext xmlns:c16="http://schemas.microsoft.com/office/drawing/2014/chart" uri="{C3380CC4-5D6E-409C-BE32-E72D297353CC}">
              <c16:uniqueId val="{00000007-3AD4-4B3E-B34D-F785401EB83C}"/>
            </c:ext>
          </c:extLst>
        </c:ser>
        <c:ser>
          <c:idx val="8"/>
          <c:order val="8"/>
          <c:tx>
            <c:strRef>
              <c:f>'12. EE Putumayo'!$N$15</c:f>
              <c:strCache>
                <c:ptCount val="1"/>
                <c:pt idx="0">
                  <c:v>Sep-22</c:v>
                </c:pt>
              </c:strCache>
            </c:strRef>
          </c:tx>
          <c:spPr>
            <a:solidFill>
              <a:schemeClr val="accent6">
                <a:shade val="73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Putumayo'!$Q$15:$U$15</c:f>
              <c:numCache>
                <c:formatCode>0.00</c:formatCode>
                <c:ptCount val="5"/>
                <c:pt idx="0">
                  <c:v>341.81</c:v>
                </c:pt>
                <c:pt idx="1">
                  <c:v>427.27</c:v>
                </c:pt>
                <c:pt idx="2">
                  <c:v>726.36</c:v>
                </c:pt>
                <c:pt idx="3">
                  <c:v>854.54</c:v>
                </c:pt>
                <c:pt idx="4">
                  <c:v>1025.4479999999999</c:v>
                </c:pt>
              </c:numCache>
            </c:numRef>
          </c:val>
          <c:extLst>
            <c:ext xmlns:c16="http://schemas.microsoft.com/office/drawing/2014/chart" uri="{C3380CC4-5D6E-409C-BE32-E72D297353CC}">
              <c16:uniqueId val="{00000008-3AD4-4B3E-B34D-F785401EB83C}"/>
            </c:ext>
          </c:extLst>
        </c:ser>
        <c:ser>
          <c:idx val="9"/>
          <c:order val="9"/>
          <c:tx>
            <c:strRef>
              <c:f>'12. EE Putumayo'!$N$16</c:f>
              <c:strCache>
                <c:ptCount val="1"/>
                <c:pt idx="0">
                  <c:v>Oct-22</c:v>
                </c:pt>
              </c:strCache>
            </c:strRef>
          </c:tx>
          <c:spPr>
            <a:solidFill>
              <a:schemeClr val="accent6">
                <a:shade val="62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Putumayo'!$Q$16:$U$16</c:f>
              <c:numCache>
                <c:formatCode>0.00</c:formatCode>
                <c:ptCount val="5"/>
                <c:pt idx="0">
                  <c:v>333.01819</c:v>
                </c:pt>
                <c:pt idx="1">
                  <c:v>416.27274</c:v>
                </c:pt>
                <c:pt idx="2">
                  <c:v>707.66366000000005</c:v>
                </c:pt>
                <c:pt idx="3">
                  <c:v>832.54548999999997</c:v>
                </c:pt>
                <c:pt idx="4">
                  <c:v>999.05457999999999</c:v>
                </c:pt>
              </c:numCache>
            </c:numRef>
          </c:val>
          <c:extLst>
            <c:ext xmlns:c16="http://schemas.microsoft.com/office/drawing/2014/chart" uri="{C3380CC4-5D6E-409C-BE32-E72D297353CC}">
              <c16:uniqueId val="{00000009-3AD4-4B3E-B34D-F785401EB83C}"/>
            </c:ext>
          </c:extLst>
        </c:ser>
        <c:ser>
          <c:idx val="10"/>
          <c:order val="10"/>
          <c:tx>
            <c:strRef>
              <c:f>'12. EE Putumayo'!$N$17</c:f>
              <c:strCache>
                <c:ptCount val="1"/>
                <c:pt idx="0">
                  <c:v>Nov-22</c:v>
                </c:pt>
              </c:strCache>
            </c:strRef>
          </c:tx>
          <c:spPr>
            <a:solidFill>
              <a:schemeClr val="accent6">
                <a:shade val="51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Putumayo'!$Q$17:$U$17</c:f>
              <c:numCache>
                <c:formatCode>0.00</c:formatCode>
                <c:ptCount val="5"/>
                <c:pt idx="0">
                  <c:v>332.70238000000001</c:v>
                </c:pt>
                <c:pt idx="1">
                  <c:v>415.87797</c:v>
                </c:pt>
                <c:pt idx="2">
                  <c:v>706.99255000000005</c:v>
                </c:pt>
                <c:pt idx="3">
                  <c:v>831.75594000000001</c:v>
                </c:pt>
                <c:pt idx="4">
                  <c:v>998.10712799999999</c:v>
                </c:pt>
              </c:numCache>
            </c:numRef>
          </c:val>
          <c:extLst>
            <c:ext xmlns:c16="http://schemas.microsoft.com/office/drawing/2014/chart" uri="{C3380CC4-5D6E-409C-BE32-E72D297353CC}">
              <c16:uniqueId val="{0000000A-3AD4-4B3E-B34D-F785401EB83C}"/>
            </c:ext>
          </c:extLst>
        </c:ser>
        <c:ser>
          <c:idx val="11"/>
          <c:order val="11"/>
          <c:tx>
            <c:strRef>
              <c:f>'12. EE Putumayo'!$N$18</c:f>
              <c:strCache>
                <c:ptCount val="1"/>
                <c:pt idx="0">
                  <c:v>Dic-22</c:v>
                </c:pt>
              </c:strCache>
            </c:strRef>
          </c:tx>
          <c:spPr>
            <a:solidFill>
              <a:schemeClr val="accent6">
                <a:shade val="40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Putumayo'!$Q$18:$U$18</c:f>
              <c:numCache>
                <c:formatCode>0.00</c:formatCode>
                <c:ptCount val="5"/>
                <c:pt idx="0">
                  <c:v>335.20125999999999</c:v>
                </c:pt>
                <c:pt idx="1">
                  <c:v>419.00157999999999</c:v>
                </c:pt>
                <c:pt idx="2">
                  <c:v>712.30268000000001</c:v>
                </c:pt>
                <c:pt idx="3">
                  <c:v>838.00315000000001</c:v>
                </c:pt>
                <c:pt idx="4">
                  <c:v>1005.6037799999999</c:v>
                </c:pt>
              </c:numCache>
            </c:numRef>
          </c:val>
          <c:extLst>
            <c:ext xmlns:c16="http://schemas.microsoft.com/office/drawing/2014/chart" uri="{C3380CC4-5D6E-409C-BE32-E72D297353CC}">
              <c16:uniqueId val="{0000000B-3AD4-4B3E-B34D-F785401EB83C}"/>
            </c:ext>
          </c:extLst>
        </c:ser>
        <c:dLbls>
          <c:showLegendKey val="0"/>
          <c:showVal val="0"/>
          <c:showCatName val="0"/>
          <c:showSerName val="0"/>
          <c:showPercent val="0"/>
          <c:showBubbleSize val="0"/>
        </c:dLbls>
        <c:gapWidth val="150"/>
        <c:axId val="-1143192144"/>
        <c:axId val="-1143203024"/>
      </c:barChart>
      <c:catAx>
        <c:axId val="-114319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3024"/>
        <c:crosses val="autoZero"/>
        <c:auto val="1"/>
        <c:lblAlgn val="ctr"/>
        <c:lblOffset val="100"/>
        <c:noMultiLvlLbl val="0"/>
      </c:catAx>
      <c:valAx>
        <c:axId val="-11432030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214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'12. EE Putumayo'!$J$6</c:f>
              <c:strCache>
                <c:ptCount val="1"/>
                <c:pt idx="0">
                  <c:v>CUV_119</c:v>
                </c:pt>
              </c:strCache>
            </c:strRef>
          </c:tx>
          <c:spPr>
            <a:ln w="28575" cap="rnd">
              <a:solidFill>
                <a:schemeClr val="accent1"/>
              </a:solidFill>
              <a:round/>
            </a:ln>
            <a:effectLst/>
          </c:spPr>
          <c:marker>
            <c:symbol val="none"/>
          </c:marker>
          <c:cat>
            <c:strRef>
              <c:f>'12. EE Putumayo'!$A$7:$A$18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'12. EE Putumayo'!$J$7:$J$18</c:f>
              <c:numCache>
                <c:formatCode>0.00</c:formatCode>
                <c:ptCount val="12"/>
                <c:pt idx="0">
                  <c:v>640.17127000000005</c:v>
                </c:pt>
                <c:pt idx="1">
                  <c:v>651.75685999999996</c:v>
                </c:pt>
                <c:pt idx="2">
                  <c:v>672.35031000000004</c:v>
                </c:pt>
                <c:pt idx="3">
                  <c:v>706.20033999999998</c:v>
                </c:pt>
                <c:pt idx="4">
                  <c:v>769.28521000000001</c:v>
                </c:pt>
                <c:pt idx="5">
                  <c:v>798.13343999999995</c:v>
                </c:pt>
                <c:pt idx="6">
                  <c:v>859.12818000000004</c:v>
                </c:pt>
                <c:pt idx="7">
                  <c:v>903.32637000000011</c:v>
                </c:pt>
                <c:pt idx="8">
                  <c:v>869.85</c:v>
                </c:pt>
                <c:pt idx="9">
                  <c:v>847.60512000000006</c:v>
                </c:pt>
                <c:pt idx="10">
                  <c:v>846.80128999999999</c:v>
                </c:pt>
                <c:pt idx="11">
                  <c:v>857.76340000000005</c:v>
                </c:pt>
              </c:numCache>
            </c:numRef>
          </c:val>
          <c:smooth val="0"/>
          <c:extLst>
            <c:ext xmlns:c16="http://schemas.microsoft.com/office/drawing/2014/chart" uri="{C3380CC4-5D6E-409C-BE32-E72D297353CC}">
              <c16:uniqueId val="{00000000-CC2B-4AFF-91A9-BE4BBFA2160B}"/>
            </c:ext>
          </c:extLst>
        </c:ser>
        <c:ser>
          <c:idx val="1"/>
          <c:order val="1"/>
          <c:tx>
            <c:strRef>
              <c:f>'12. EE Putumayo'!$K$6</c:f>
              <c:strCache>
                <c:ptCount val="1"/>
                <c:pt idx="0">
                  <c:v>CUV_Op</c:v>
                </c:pt>
              </c:strCache>
            </c:strRef>
          </c:tx>
          <c:spPr>
            <a:ln w="28575" cap="rnd">
              <a:solidFill>
                <a:schemeClr val="accent2"/>
              </a:solidFill>
              <a:prstDash val="lgDash"/>
              <a:round/>
            </a:ln>
            <a:effectLst/>
          </c:spPr>
          <c:marker>
            <c:symbol val="none"/>
          </c:marker>
          <c:cat>
            <c:strRef>
              <c:f>'12. EE Putumayo'!$A$7:$A$18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'12. EE Putumayo'!$K$7:$K$18</c:f>
              <c:numCache>
                <c:formatCode>0.00</c:formatCode>
                <c:ptCount val="12"/>
                <c:pt idx="8">
                  <c:v>854.54</c:v>
                </c:pt>
                <c:pt idx="9">
                  <c:v>832.54548999999997</c:v>
                </c:pt>
                <c:pt idx="10">
                  <c:v>831.75594000000001</c:v>
                </c:pt>
                <c:pt idx="11">
                  <c:v>838.00315000000001</c:v>
                </c:pt>
              </c:numCache>
            </c:numRef>
          </c:val>
          <c:smooth val="0"/>
          <c:extLst>
            <c:ext xmlns:c16="http://schemas.microsoft.com/office/drawing/2014/chart" uri="{C3380CC4-5D6E-409C-BE32-E72D297353CC}">
              <c16:uniqueId val="{00000001-CC2B-4AFF-91A9-BE4BBFA2160B}"/>
            </c:ext>
          </c:extLst>
        </c:ser>
        <c:dLbls>
          <c:showLegendKey val="0"/>
          <c:showVal val="0"/>
          <c:showCatName val="0"/>
          <c:showSerName val="0"/>
          <c:showPercent val="0"/>
          <c:showBubbleSize val="0"/>
        </c:dLbls>
        <c:smooth val="0"/>
        <c:axId val="-1143195408"/>
        <c:axId val="-1143205200"/>
      </c:lineChart>
      <c:catAx>
        <c:axId val="-114319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205200"/>
        <c:crosses val="autoZero"/>
        <c:auto val="1"/>
        <c:lblAlgn val="ctr"/>
        <c:lblOffset val="100"/>
        <c:noMultiLvlLbl val="0"/>
      </c:catAx>
      <c:valAx>
        <c:axId val="-1143205200"/>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31954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'13. EEBP'!$D$6</c:f>
              <c:strCache>
                <c:ptCount val="1"/>
                <c:pt idx="0">
                  <c:v>GM</c:v>
                </c:pt>
              </c:strCache>
            </c:strRef>
          </c:tx>
          <c:spPr>
            <a:solidFill>
              <a:srgbClr val="ED7D31"/>
            </a:solidFill>
            <a:ln w="25400">
              <a:noFill/>
            </a:ln>
          </c:spPr>
          <c:val>
            <c:numRef>
              <c:f>'13. EEBP'!$D$7:$D$18</c:f>
              <c:numCache>
                <c:formatCode>0.00</c:formatCode>
                <c:ptCount val="12"/>
                <c:pt idx="0">
                  <c:v>275.19</c:v>
                </c:pt>
                <c:pt idx="1">
                  <c:v>258.14</c:v>
                </c:pt>
                <c:pt idx="2">
                  <c:v>269.04942</c:v>
                </c:pt>
                <c:pt idx="3">
                  <c:v>274.76062000000002</c:v>
                </c:pt>
                <c:pt idx="4">
                  <c:v>283.01724999999999</c:v>
                </c:pt>
                <c:pt idx="5">
                  <c:v>290.99043</c:v>
                </c:pt>
                <c:pt idx="6">
                  <c:v>292.08569999999997</c:v>
                </c:pt>
                <c:pt idx="7">
                  <c:v>295.95476000000002</c:v>
                </c:pt>
                <c:pt idx="8">
                  <c:v>292.86</c:v>
                </c:pt>
                <c:pt idx="9">
                  <c:v>293.11506000000003</c:v>
                </c:pt>
                <c:pt idx="10">
                  <c:v>291.53420999999997</c:v>
                </c:pt>
                <c:pt idx="11">
                  <c:v>292.89395000000002</c:v>
                </c:pt>
              </c:numCache>
            </c:numRef>
          </c:val>
          <c:extLst>
            <c:ext xmlns:c16="http://schemas.microsoft.com/office/drawing/2014/chart" uri="{C3380CC4-5D6E-409C-BE32-E72D297353CC}">
              <c16:uniqueId val="{00000000-B076-42A8-B21F-A2AC14626097}"/>
            </c:ext>
          </c:extLst>
        </c:ser>
        <c:ser>
          <c:idx val="2"/>
          <c:order val="2"/>
          <c:tx>
            <c:strRef>
              <c:f>'13. EEBP'!$G$6</c:f>
              <c:strCache>
                <c:ptCount val="1"/>
                <c:pt idx="0">
                  <c:v>D</c:v>
                </c:pt>
              </c:strCache>
            </c:strRef>
          </c:tx>
          <c:spPr>
            <a:solidFill>
              <a:srgbClr val="A5A5A5"/>
            </a:solidFill>
            <a:ln w="25400">
              <a:noFill/>
            </a:ln>
          </c:spPr>
          <c:val>
            <c:numRef>
              <c:f>'13. EEBP'!$G$7:$G$18</c:f>
              <c:numCache>
                <c:formatCode>0.00</c:formatCode>
                <c:ptCount val="12"/>
                <c:pt idx="0">
                  <c:v>169.9</c:v>
                </c:pt>
                <c:pt idx="1">
                  <c:v>174.21</c:v>
                </c:pt>
                <c:pt idx="2">
                  <c:v>187.01723999999999</c:v>
                </c:pt>
                <c:pt idx="3">
                  <c:v>200.05903000000001</c:v>
                </c:pt>
                <c:pt idx="4">
                  <c:v>245.34779</c:v>
                </c:pt>
                <c:pt idx="5">
                  <c:v>242.18315999999999</c:v>
                </c:pt>
                <c:pt idx="6">
                  <c:v>306.57756999999998</c:v>
                </c:pt>
                <c:pt idx="7">
                  <c:v>310.19272000000001</c:v>
                </c:pt>
                <c:pt idx="8">
                  <c:v>306.79000000000002</c:v>
                </c:pt>
                <c:pt idx="9">
                  <c:v>305.38060000000002</c:v>
                </c:pt>
                <c:pt idx="10">
                  <c:v>299.89280000000002</c:v>
                </c:pt>
                <c:pt idx="11">
                  <c:v>305.12961000000001</c:v>
                </c:pt>
              </c:numCache>
            </c:numRef>
          </c:val>
          <c:extLst>
            <c:ext xmlns:c16="http://schemas.microsoft.com/office/drawing/2014/chart" uri="{C3380CC4-5D6E-409C-BE32-E72D297353CC}">
              <c16:uniqueId val="{00000001-B076-42A8-B21F-A2AC14626097}"/>
            </c:ext>
          </c:extLst>
        </c:ser>
        <c:ser>
          <c:idx val="3"/>
          <c:order val="3"/>
          <c:tx>
            <c:strRef>
              <c:f>'13. EEBP'!$H$6</c:f>
              <c:strCache>
                <c:ptCount val="1"/>
                <c:pt idx="0">
                  <c:v>CV</c:v>
                </c:pt>
              </c:strCache>
            </c:strRef>
          </c:tx>
          <c:spPr>
            <a:solidFill>
              <a:srgbClr val="FFC000"/>
            </a:solidFill>
            <a:ln w="25400">
              <a:noFill/>
            </a:ln>
          </c:spPr>
          <c:val>
            <c:numRef>
              <c:f>'13. EEBP'!$H$7:$H$18</c:f>
              <c:numCache>
                <c:formatCode>0.00</c:formatCode>
                <c:ptCount val="12"/>
                <c:pt idx="0">
                  <c:v>85.42</c:v>
                </c:pt>
                <c:pt idx="1">
                  <c:v>91.46</c:v>
                </c:pt>
                <c:pt idx="2">
                  <c:v>89.835009999999997</c:v>
                </c:pt>
                <c:pt idx="3">
                  <c:v>97.478960000000001</c:v>
                </c:pt>
                <c:pt idx="4">
                  <c:v>100.45943</c:v>
                </c:pt>
                <c:pt idx="5">
                  <c:v>99.921390000000002</c:v>
                </c:pt>
                <c:pt idx="6">
                  <c:v>99.766019999999997</c:v>
                </c:pt>
                <c:pt idx="7">
                  <c:v>103.65403999999999</c:v>
                </c:pt>
                <c:pt idx="8">
                  <c:v>106.78</c:v>
                </c:pt>
                <c:pt idx="9">
                  <c:v>103.79366</c:v>
                </c:pt>
                <c:pt idx="10">
                  <c:v>101.47384</c:v>
                </c:pt>
                <c:pt idx="11">
                  <c:v>98.953540000000004</c:v>
                </c:pt>
              </c:numCache>
            </c:numRef>
          </c:val>
          <c:extLst>
            <c:ext xmlns:c16="http://schemas.microsoft.com/office/drawing/2014/chart" uri="{C3380CC4-5D6E-409C-BE32-E72D297353CC}">
              <c16:uniqueId val="{00000002-B076-42A8-B21F-A2AC14626097}"/>
            </c:ext>
          </c:extLst>
        </c:ser>
        <c:ser>
          <c:idx val="4"/>
          <c:order val="4"/>
          <c:tx>
            <c:strRef>
              <c:f>'13. EEBP'!$F$6</c:f>
              <c:strCache>
                <c:ptCount val="1"/>
                <c:pt idx="0">
                  <c:v>PR</c:v>
                </c:pt>
              </c:strCache>
            </c:strRef>
          </c:tx>
          <c:spPr>
            <a:solidFill>
              <a:srgbClr val="5B9BD5"/>
            </a:solidFill>
            <a:ln w="25400">
              <a:noFill/>
            </a:ln>
          </c:spPr>
          <c:val>
            <c:numRef>
              <c:f>'13. EEBP'!$F$7:$F$18</c:f>
              <c:numCache>
                <c:formatCode>0.00</c:formatCode>
                <c:ptCount val="12"/>
                <c:pt idx="0">
                  <c:v>51.5</c:v>
                </c:pt>
                <c:pt idx="1">
                  <c:v>49.08</c:v>
                </c:pt>
                <c:pt idx="2">
                  <c:v>50.46781</c:v>
                </c:pt>
                <c:pt idx="3">
                  <c:v>51.53228</c:v>
                </c:pt>
                <c:pt idx="4">
                  <c:v>53.796430000000001</c:v>
                </c:pt>
                <c:pt idx="5">
                  <c:v>55.956789999999998</c:v>
                </c:pt>
                <c:pt idx="6">
                  <c:v>55.447310000000002</c:v>
                </c:pt>
                <c:pt idx="7">
                  <c:v>42.572389999999999</c:v>
                </c:pt>
                <c:pt idx="8">
                  <c:v>53.87</c:v>
                </c:pt>
                <c:pt idx="9">
                  <c:v>53.455800000000004</c:v>
                </c:pt>
                <c:pt idx="10">
                  <c:v>64.590909999999994</c:v>
                </c:pt>
                <c:pt idx="11">
                  <c:v>53.965609999999998</c:v>
                </c:pt>
              </c:numCache>
            </c:numRef>
          </c:val>
          <c:extLst>
            <c:ext xmlns:c16="http://schemas.microsoft.com/office/drawing/2014/chart" uri="{C3380CC4-5D6E-409C-BE32-E72D297353CC}">
              <c16:uniqueId val="{00000003-B076-42A8-B21F-A2AC14626097}"/>
            </c:ext>
          </c:extLst>
        </c:ser>
        <c:ser>
          <c:idx val="5"/>
          <c:order val="5"/>
          <c:tx>
            <c:strRef>
              <c:f>'13. EEBP'!$E$6</c:f>
              <c:strCache>
                <c:ptCount val="1"/>
                <c:pt idx="0">
                  <c:v>TM</c:v>
                </c:pt>
              </c:strCache>
            </c:strRef>
          </c:tx>
          <c:spPr>
            <a:solidFill>
              <a:srgbClr val="70AD47"/>
            </a:solidFill>
            <a:ln w="25400">
              <a:noFill/>
            </a:ln>
          </c:spPr>
          <c:val>
            <c:numRef>
              <c:f>'13. EEBP'!$E$7:$E$18</c:f>
              <c:numCache>
                <c:formatCode>0.00</c:formatCode>
                <c:ptCount val="12"/>
                <c:pt idx="0">
                  <c:v>43.68</c:v>
                </c:pt>
                <c:pt idx="1">
                  <c:v>45.13</c:v>
                </c:pt>
                <c:pt idx="2">
                  <c:v>43.11083</c:v>
                </c:pt>
                <c:pt idx="3">
                  <c:v>40.327800000000003</c:v>
                </c:pt>
                <c:pt idx="4">
                  <c:v>40.978870000000001</c:v>
                </c:pt>
                <c:pt idx="5">
                  <c:v>49.521799999999999</c:v>
                </c:pt>
                <c:pt idx="6">
                  <c:v>41.912430000000001</c:v>
                </c:pt>
                <c:pt idx="7">
                  <c:v>52.116349999999997</c:v>
                </c:pt>
                <c:pt idx="8">
                  <c:v>50.84</c:v>
                </c:pt>
                <c:pt idx="9">
                  <c:v>46.16574</c:v>
                </c:pt>
                <c:pt idx="10">
                  <c:v>47.098840000000003</c:v>
                </c:pt>
                <c:pt idx="11">
                  <c:v>50.306950000000001</c:v>
                </c:pt>
              </c:numCache>
            </c:numRef>
          </c:val>
          <c:extLst>
            <c:ext xmlns:c16="http://schemas.microsoft.com/office/drawing/2014/chart" uri="{C3380CC4-5D6E-409C-BE32-E72D297353CC}">
              <c16:uniqueId val="{00000004-B076-42A8-B21F-A2AC14626097}"/>
            </c:ext>
          </c:extLst>
        </c:ser>
        <c:ser>
          <c:idx val="6"/>
          <c:order val="6"/>
          <c:tx>
            <c:strRef>
              <c:f>'13. EEBP'!$I$6</c:f>
              <c:strCache>
                <c:ptCount val="1"/>
                <c:pt idx="0">
                  <c:v>RM</c:v>
                </c:pt>
              </c:strCache>
            </c:strRef>
          </c:tx>
          <c:spPr>
            <a:solidFill>
              <a:schemeClr val="accent1">
                <a:lumMod val="40000"/>
                <a:lumOff val="60000"/>
              </a:schemeClr>
            </a:solidFill>
            <a:ln>
              <a:noFill/>
            </a:ln>
            <a:effectLst/>
          </c:spPr>
          <c:val>
            <c:numRef>
              <c:f>'13. EEBP'!$I$7:$I$18</c:f>
              <c:numCache>
                <c:formatCode>0.00</c:formatCode>
                <c:ptCount val="12"/>
                <c:pt idx="0">
                  <c:v>21</c:v>
                </c:pt>
                <c:pt idx="1">
                  <c:v>23.28</c:v>
                </c:pt>
                <c:pt idx="2">
                  <c:v>20.5197</c:v>
                </c:pt>
                <c:pt idx="3">
                  <c:v>34.84131</c:v>
                </c:pt>
                <c:pt idx="4">
                  <c:v>43.000230000000002</c:v>
                </c:pt>
                <c:pt idx="5">
                  <c:v>55.226430000000001</c:v>
                </c:pt>
                <c:pt idx="6">
                  <c:v>54.710970000000003</c:v>
                </c:pt>
                <c:pt idx="7">
                  <c:v>68.509739999999994</c:v>
                </c:pt>
                <c:pt idx="8">
                  <c:v>44.73</c:v>
                </c:pt>
                <c:pt idx="9">
                  <c:v>30.189139999999998</c:v>
                </c:pt>
                <c:pt idx="10">
                  <c:v>28.109400000000001</c:v>
                </c:pt>
                <c:pt idx="11">
                  <c:v>34.950339999999997</c:v>
                </c:pt>
              </c:numCache>
            </c:numRef>
          </c:val>
          <c:extLst>
            <c:ext xmlns:c16="http://schemas.microsoft.com/office/drawing/2014/chart" uri="{C3380CC4-5D6E-409C-BE32-E72D297353CC}">
              <c16:uniqueId val="{00000005-B076-42A8-B21F-A2AC14626097}"/>
            </c:ext>
          </c:extLst>
        </c:ser>
        <c:dLbls>
          <c:showLegendKey val="0"/>
          <c:showVal val="0"/>
          <c:showCatName val="0"/>
          <c:showSerName val="0"/>
          <c:showPercent val="0"/>
          <c:showBubbleSize val="0"/>
        </c:dLbls>
        <c:axId val="-1143203568"/>
        <c:axId val="-1145498240"/>
      </c:areaChart>
      <c:lineChart>
        <c:grouping val="standard"/>
        <c:varyColors val="0"/>
        <c:ser>
          <c:idx val="0"/>
          <c:order val="0"/>
          <c:tx>
            <c:strRef>
              <c:f>'13. EEBP'!$J$6</c:f>
              <c:strCache>
                <c:ptCount val="1"/>
                <c:pt idx="0">
                  <c:v>CUV_119</c:v>
                </c:pt>
              </c:strCache>
            </c:strRef>
          </c:tx>
          <c:spPr>
            <a:ln w="38100" cap="rnd">
              <a:solidFill>
                <a:sysClr val="windowText" lastClr="000000"/>
              </a:solidFill>
              <a:round/>
            </a:ln>
            <a:effectLst/>
          </c:spPr>
          <c:marker>
            <c:symbol val="none"/>
          </c:marker>
          <c:cat>
            <c:strRef>
              <c:f>'13. EEBP'!$A$7:$A$18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'13. EEBP'!$J$7:$J$18</c:f>
              <c:numCache>
                <c:formatCode>0.00</c:formatCode>
                <c:ptCount val="12"/>
                <c:pt idx="0">
                  <c:v>646.70000000000005</c:v>
                </c:pt>
                <c:pt idx="1">
                  <c:v>641.29999999999995</c:v>
                </c:pt>
                <c:pt idx="2">
                  <c:v>660</c:v>
                </c:pt>
                <c:pt idx="3">
                  <c:v>699</c:v>
                </c:pt>
                <c:pt idx="4">
                  <c:v>766.6</c:v>
                </c:pt>
                <c:pt idx="5">
                  <c:v>793.8</c:v>
                </c:pt>
                <c:pt idx="6">
                  <c:v>850.5</c:v>
                </c:pt>
                <c:pt idx="7">
                  <c:v>873</c:v>
                </c:pt>
                <c:pt idx="8">
                  <c:v>855.9</c:v>
                </c:pt>
                <c:pt idx="9">
                  <c:v>832.1</c:v>
                </c:pt>
                <c:pt idx="10">
                  <c:v>832.7</c:v>
                </c:pt>
                <c:pt idx="11">
                  <c:v>836.2</c:v>
                </c:pt>
              </c:numCache>
            </c:numRef>
          </c:val>
          <c:smooth val="0"/>
          <c:extLst>
            <c:ext xmlns:c16="http://schemas.microsoft.com/office/drawing/2014/chart" uri="{C3380CC4-5D6E-409C-BE32-E72D297353CC}">
              <c16:uniqueId val="{00000006-B076-42A8-B21F-A2AC14626097}"/>
            </c:ext>
          </c:extLst>
        </c:ser>
        <c:dLbls>
          <c:showLegendKey val="0"/>
          <c:showVal val="0"/>
          <c:showCatName val="0"/>
          <c:showSerName val="0"/>
          <c:showPercent val="0"/>
          <c:showBubbleSize val="0"/>
        </c:dLbls>
        <c:marker val="1"/>
        <c:smooth val="0"/>
        <c:axId val="-1143203568"/>
        <c:axId val="-1145498240"/>
      </c:lineChart>
      <c:catAx>
        <c:axId val="-1143203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498240"/>
        <c:crosses val="autoZero"/>
        <c:auto val="1"/>
        <c:lblAlgn val="ctr"/>
        <c:lblOffset val="100"/>
        <c:noMultiLvlLbl val="0"/>
      </c:catAx>
      <c:valAx>
        <c:axId val="-114549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20356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&amp;CSuperintendencia Delegada para Energía y Gas Combustible
Dirección Técnica de Gestión de Energía</c:oddFooter>
    </c:headerFooter>
    <c:pageMargins b="0.75" l="0.7" r="0.7" t="0.75" header="0.3" footer="0.3"/>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'13. EEBP'!$N$7</c:f>
              <c:strCache>
                <c:ptCount val="1"/>
                <c:pt idx="0">
                  <c:v>Ene-22</c:v>
                </c:pt>
              </c:strCache>
            </c:strRef>
          </c:tx>
          <c:spPr>
            <a:solidFill>
              <a:schemeClr val="accent6">
                <a:tint val="41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EEBP'!$Q$7:$U$7</c:f>
              <c:numCache>
                <c:formatCode>0.00</c:formatCode>
                <c:ptCount val="5"/>
                <c:pt idx="0">
                  <c:v>260.41000000000003</c:v>
                </c:pt>
                <c:pt idx="1">
                  <c:v>325.51</c:v>
                </c:pt>
                <c:pt idx="2">
                  <c:v>553.37</c:v>
                </c:pt>
                <c:pt idx="3">
                  <c:v>651.03</c:v>
                </c:pt>
                <c:pt idx="4">
                  <c:v>781.23599999999999</c:v>
                </c:pt>
              </c:numCache>
            </c:numRef>
          </c:val>
          <c:extLst>
            <c:ext xmlns:c16="http://schemas.microsoft.com/office/drawing/2014/chart" uri="{C3380CC4-5D6E-409C-BE32-E72D297353CC}">
              <c16:uniqueId val="{00000000-8F81-4361-8452-EFFA58E0693A}"/>
            </c:ext>
          </c:extLst>
        </c:ser>
        <c:ser>
          <c:idx val="1"/>
          <c:order val="1"/>
          <c:tx>
            <c:strRef>
              <c:f>'13. EEBP'!$N$8</c:f>
              <c:strCache>
                <c:ptCount val="1"/>
                <c:pt idx="0">
                  <c:v>Feb-22</c:v>
                </c:pt>
              </c:strCache>
            </c:strRef>
          </c:tx>
          <c:spPr>
            <a:solidFill>
              <a:schemeClr val="accent6">
                <a:tint val="52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EEBP'!$Q$8:$U$8</c:f>
              <c:numCache>
                <c:formatCode>0.00</c:formatCode>
                <c:ptCount val="5"/>
                <c:pt idx="0">
                  <c:v>275.33999999999997</c:v>
                </c:pt>
                <c:pt idx="1">
                  <c:v>344.17</c:v>
                </c:pt>
                <c:pt idx="2">
                  <c:v>585.09</c:v>
                </c:pt>
                <c:pt idx="3">
                  <c:v>688.35</c:v>
                </c:pt>
                <c:pt idx="4">
                  <c:v>826.02</c:v>
                </c:pt>
              </c:numCache>
            </c:numRef>
          </c:val>
          <c:extLst>
            <c:ext xmlns:c16="http://schemas.microsoft.com/office/drawing/2014/chart" uri="{C3380CC4-5D6E-409C-BE32-E72D297353CC}">
              <c16:uniqueId val="{00000001-8F81-4361-8452-EFFA58E0693A}"/>
            </c:ext>
          </c:extLst>
        </c:ser>
        <c:ser>
          <c:idx val="2"/>
          <c:order val="2"/>
          <c:tx>
            <c:strRef>
              <c:f>'13. EEBP'!$N$9</c:f>
              <c:strCache>
                <c:ptCount val="1"/>
                <c:pt idx="0">
                  <c:v>Mar-22</c:v>
                </c:pt>
              </c:strCache>
            </c:strRef>
          </c:tx>
          <c:spPr>
            <a:solidFill>
              <a:schemeClr val="accent6">
                <a:tint val="63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EEBP'!$Q$9:$U$9</c:f>
              <c:numCache>
                <c:formatCode>0.00</c:formatCode>
                <c:ptCount val="5"/>
                <c:pt idx="0">
                  <c:v>264</c:v>
                </c:pt>
                <c:pt idx="1">
                  <c:v>330</c:v>
                </c:pt>
                <c:pt idx="2">
                  <c:v>561</c:v>
                </c:pt>
                <c:pt idx="3">
                  <c:v>660</c:v>
                </c:pt>
                <c:pt idx="4">
                  <c:v>792</c:v>
                </c:pt>
              </c:numCache>
            </c:numRef>
          </c:val>
          <c:extLst>
            <c:ext xmlns:c16="http://schemas.microsoft.com/office/drawing/2014/chart" uri="{C3380CC4-5D6E-409C-BE32-E72D297353CC}">
              <c16:uniqueId val="{00000002-8F81-4361-8452-EFFA58E0693A}"/>
            </c:ext>
          </c:extLst>
        </c:ser>
        <c:ser>
          <c:idx val="3"/>
          <c:order val="3"/>
          <c:tx>
            <c:strRef>
              <c:f>'13. EEBP'!$N$10</c:f>
              <c:strCache>
                <c:ptCount val="1"/>
                <c:pt idx="0">
                  <c:v>Abr-22</c:v>
                </c:pt>
              </c:strCache>
            </c:strRef>
          </c:tx>
          <c:spPr>
            <a:solidFill>
              <a:schemeClr val="accent6">
                <a:tint val="74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EEBP'!$Q$10:$U$10</c:f>
              <c:numCache>
                <c:formatCode>0.00</c:formatCode>
                <c:ptCount val="5"/>
                <c:pt idx="0">
                  <c:v>279.60000000000002</c:v>
                </c:pt>
                <c:pt idx="1">
                  <c:v>349.5</c:v>
                </c:pt>
                <c:pt idx="2">
                  <c:v>594.15</c:v>
                </c:pt>
                <c:pt idx="3">
                  <c:v>699</c:v>
                </c:pt>
                <c:pt idx="4">
                  <c:v>838.8</c:v>
                </c:pt>
              </c:numCache>
            </c:numRef>
          </c:val>
          <c:extLst>
            <c:ext xmlns:c16="http://schemas.microsoft.com/office/drawing/2014/chart" uri="{C3380CC4-5D6E-409C-BE32-E72D297353CC}">
              <c16:uniqueId val="{00000003-8F81-4361-8452-EFFA58E0693A}"/>
            </c:ext>
          </c:extLst>
        </c:ser>
        <c:ser>
          <c:idx val="4"/>
          <c:order val="4"/>
          <c:tx>
            <c:strRef>
              <c:f>'13. EEBP'!$N$11</c:f>
              <c:strCache>
                <c:ptCount val="1"/>
                <c:pt idx="0">
                  <c:v>May-22</c:v>
                </c:pt>
              </c:strCache>
            </c:strRef>
          </c:tx>
          <c:spPr>
            <a:solidFill>
              <a:schemeClr val="accent6">
                <a:tint val="84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EEBP'!$Q$11:$U$11</c:f>
              <c:numCache>
                <c:formatCode>0.00</c:formatCode>
                <c:ptCount val="5"/>
                <c:pt idx="0">
                  <c:v>306.64</c:v>
                </c:pt>
                <c:pt idx="1">
                  <c:v>383.3</c:v>
                </c:pt>
                <c:pt idx="2">
                  <c:v>651.61</c:v>
                </c:pt>
                <c:pt idx="3">
                  <c:v>766.6</c:v>
                </c:pt>
                <c:pt idx="4">
                  <c:v>919.92</c:v>
                </c:pt>
              </c:numCache>
            </c:numRef>
          </c:val>
          <c:extLst>
            <c:ext xmlns:c16="http://schemas.microsoft.com/office/drawing/2014/chart" uri="{C3380CC4-5D6E-409C-BE32-E72D297353CC}">
              <c16:uniqueId val="{00000004-8F81-4361-8452-EFFA58E0693A}"/>
            </c:ext>
          </c:extLst>
        </c:ser>
        <c:ser>
          <c:idx val="5"/>
          <c:order val="5"/>
          <c:tx>
            <c:strRef>
              <c:f>'13. EEBP'!$N$12</c:f>
              <c:strCache>
                <c:ptCount val="1"/>
                <c:pt idx="0">
                  <c:v>Jun-22</c:v>
                </c:pt>
              </c:strCache>
            </c:strRef>
          </c:tx>
          <c:spPr>
            <a:solidFill>
              <a:schemeClr val="accent6">
                <a:tint val="95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EEBP'!$Q$12:$U$12</c:f>
              <c:numCache>
                <c:formatCode>0.00</c:formatCode>
                <c:ptCount val="5"/>
                <c:pt idx="0">
                  <c:v>317.52</c:v>
                </c:pt>
                <c:pt idx="1">
                  <c:v>396.9</c:v>
                </c:pt>
                <c:pt idx="2">
                  <c:v>674.73</c:v>
                </c:pt>
                <c:pt idx="3">
                  <c:v>793.8</c:v>
                </c:pt>
                <c:pt idx="4">
                  <c:v>952.56</c:v>
                </c:pt>
              </c:numCache>
            </c:numRef>
          </c:val>
          <c:extLst>
            <c:ext xmlns:c16="http://schemas.microsoft.com/office/drawing/2014/chart" uri="{C3380CC4-5D6E-409C-BE32-E72D297353CC}">
              <c16:uniqueId val="{00000005-8F81-4361-8452-EFFA58E0693A}"/>
            </c:ext>
          </c:extLst>
        </c:ser>
        <c:ser>
          <c:idx val="6"/>
          <c:order val="6"/>
          <c:tx>
            <c:strRef>
              <c:f>'13. EEBP'!$N$13</c:f>
              <c:strCache>
                <c:ptCount val="1"/>
                <c:pt idx="0">
                  <c:v>Jul-22</c:v>
                </c:pt>
              </c:strCache>
            </c:strRef>
          </c:tx>
          <c:spPr>
            <a:solidFill>
              <a:schemeClr val="accent6">
                <a:shade val="94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EEBP'!$Q$13:$U$13</c:f>
              <c:numCache>
                <c:formatCode>0.00</c:formatCode>
                <c:ptCount val="5"/>
                <c:pt idx="0">
                  <c:v>340.2</c:v>
                </c:pt>
                <c:pt idx="1">
                  <c:v>425.25</c:v>
                </c:pt>
                <c:pt idx="2">
                  <c:v>722.92</c:v>
                </c:pt>
                <c:pt idx="3">
                  <c:v>850.5</c:v>
                </c:pt>
                <c:pt idx="4">
                  <c:v>1020.6</c:v>
                </c:pt>
              </c:numCache>
            </c:numRef>
          </c:val>
          <c:extLst>
            <c:ext xmlns:c16="http://schemas.microsoft.com/office/drawing/2014/chart" uri="{C3380CC4-5D6E-409C-BE32-E72D297353CC}">
              <c16:uniqueId val="{00000006-8F81-4361-8452-EFFA58E0693A}"/>
            </c:ext>
          </c:extLst>
        </c:ser>
        <c:ser>
          <c:idx val="7"/>
          <c:order val="7"/>
          <c:tx>
            <c:strRef>
              <c:f>'13. EEBP'!$N$14</c:f>
              <c:strCache>
                <c:ptCount val="1"/>
                <c:pt idx="0">
                  <c:v>Ago-22</c:v>
                </c:pt>
              </c:strCache>
            </c:strRef>
          </c:tx>
          <c:spPr>
            <a:solidFill>
              <a:schemeClr val="accent6">
                <a:shade val="83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EEBP'!$Q$14:$U$14</c:f>
              <c:numCache>
                <c:formatCode>0.00</c:formatCode>
                <c:ptCount val="5"/>
                <c:pt idx="0">
                  <c:v>349.2</c:v>
                </c:pt>
                <c:pt idx="1">
                  <c:v>436.5</c:v>
                </c:pt>
                <c:pt idx="2">
                  <c:v>742.05</c:v>
                </c:pt>
                <c:pt idx="3">
                  <c:v>873</c:v>
                </c:pt>
                <c:pt idx="4">
                  <c:v>1047.5999999999999</c:v>
                </c:pt>
              </c:numCache>
            </c:numRef>
          </c:val>
          <c:extLst>
            <c:ext xmlns:c16="http://schemas.microsoft.com/office/drawing/2014/chart" uri="{C3380CC4-5D6E-409C-BE32-E72D297353CC}">
              <c16:uniqueId val="{00000007-8F81-4361-8452-EFFA58E0693A}"/>
            </c:ext>
          </c:extLst>
        </c:ser>
        <c:ser>
          <c:idx val="8"/>
          <c:order val="8"/>
          <c:tx>
            <c:strRef>
              <c:f>'13. EEBP'!$N$15</c:f>
              <c:strCache>
                <c:ptCount val="1"/>
                <c:pt idx="0">
                  <c:v>Sep-22</c:v>
                </c:pt>
              </c:strCache>
            </c:strRef>
          </c:tx>
          <c:spPr>
            <a:solidFill>
              <a:schemeClr val="accent6">
                <a:shade val="73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EEBP'!$Q$15:$U$15</c:f>
              <c:numCache>
                <c:formatCode>0.00</c:formatCode>
                <c:ptCount val="5"/>
                <c:pt idx="0">
                  <c:v>342.36</c:v>
                </c:pt>
                <c:pt idx="1">
                  <c:v>427.95</c:v>
                </c:pt>
                <c:pt idx="2">
                  <c:v>727.51</c:v>
                </c:pt>
                <c:pt idx="3">
                  <c:v>855.9</c:v>
                </c:pt>
                <c:pt idx="4">
                  <c:v>1027.08</c:v>
                </c:pt>
              </c:numCache>
            </c:numRef>
          </c:val>
          <c:extLst>
            <c:ext xmlns:c16="http://schemas.microsoft.com/office/drawing/2014/chart" uri="{C3380CC4-5D6E-409C-BE32-E72D297353CC}">
              <c16:uniqueId val="{00000008-8F81-4361-8452-EFFA58E0693A}"/>
            </c:ext>
          </c:extLst>
        </c:ser>
        <c:ser>
          <c:idx val="9"/>
          <c:order val="9"/>
          <c:tx>
            <c:strRef>
              <c:f>'13. EEBP'!$N$16</c:f>
              <c:strCache>
                <c:ptCount val="1"/>
                <c:pt idx="0">
                  <c:v>Oct-22</c:v>
                </c:pt>
              </c:strCache>
            </c:strRef>
          </c:tx>
          <c:spPr>
            <a:solidFill>
              <a:schemeClr val="accent6">
                <a:shade val="62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EEBP'!$Q$16:$U$16</c:f>
              <c:numCache>
                <c:formatCode>0.00</c:formatCode>
                <c:ptCount val="5"/>
                <c:pt idx="0">
                  <c:v>332.84</c:v>
                </c:pt>
                <c:pt idx="1">
                  <c:v>416.05</c:v>
                </c:pt>
                <c:pt idx="2">
                  <c:v>707.28</c:v>
                </c:pt>
                <c:pt idx="3">
                  <c:v>832.1</c:v>
                </c:pt>
                <c:pt idx="4">
                  <c:v>998.52</c:v>
                </c:pt>
              </c:numCache>
            </c:numRef>
          </c:val>
          <c:extLst>
            <c:ext xmlns:c16="http://schemas.microsoft.com/office/drawing/2014/chart" uri="{C3380CC4-5D6E-409C-BE32-E72D297353CC}">
              <c16:uniqueId val="{00000009-8F81-4361-8452-EFFA58E0693A}"/>
            </c:ext>
          </c:extLst>
        </c:ser>
        <c:ser>
          <c:idx val="10"/>
          <c:order val="10"/>
          <c:tx>
            <c:strRef>
              <c:f>'13. EEBP'!$N$17</c:f>
              <c:strCache>
                <c:ptCount val="1"/>
                <c:pt idx="0">
                  <c:v>Nov-22</c:v>
                </c:pt>
              </c:strCache>
            </c:strRef>
          </c:tx>
          <c:spPr>
            <a:solidFill>
              <a:schemeClr val="accent6">
                <a:shade val="51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EEBP'!$Q$17:$U$17</c:f>
              <c:numCache>
                <c:formatCode>0.00</c:formatCode>
                <c:ptCount val="5"/>
                <c:pt idx="0">
                  <c:v>333.08</c:v>
                </c:pt>
                <c:pt idx="1">
                  <c:v>416.35</c:v>
                </c:pt>
                <c:pt idx="2">
                  <c:v>707.79</c:v>
                </c:pt>
                <c:pt idx="3">
                  <c:v>832.7</c:v>
                </c:pt>
                <c:pt idx="4">
                  <c:v>999.24</c:v>
                </c:pt>
              </c:numCache>
            </c:numRef>
          </c:val>
          <c:extLst>
            <c:ext xmlns:c16="http://schemas.microsoft.com/office/drawing/2014/chart" uri="{C3380CC4-5D6E-409C-BE32-E72D297353CC}">
              <c16:uniqueId val="{0000000A-8F81-4361-8452-EFFA58E0693A}"/>
            </c:ext>
          </c:extLst>
        </c:ser>
        <c:ser>
          <c:idx val="11"/>
          <c:order val="11"/>
          <c:tx>
            <c:strRef>
              <c:f>'13. EEBP'!$N$18</c:f>
              <c:strCache>
                <c:ptCount val="1"/>
                <c:pt idx="0">
                  <c:v>Dic-22</c:v>
                </c:pt>
              </c:strCache>
            </c:strRef>
          </c:tx>
          <c:spPr>
            <a:solidFill>
              <a:schemeClr val="accent6">
                <a:shade val="40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EEBP'!$Q$18:$U$18</c:f>
              <c:numCache>
                <c:formatCode>0.00</c:formatCode>
                <c:ptCount val="5"/>
                <c:pt idx="0">
                  <c:v>334.48</c:v>
                </c:pt>
                <c:pt idx="1">
                  <c:v>418.1</c:v>
                </c:pt>
                <c:pt idx="2">
                  <c:v>710.77</c:v>
                </c:pt>
                <c:pt idx="3">
                  <c:v>836.2</c:v>
                </c:pt>
                <c:pt idx="4">
                  <c:v>1003.44</c:v>
                </c:pt>
              </c:numCache>
            </c:numRef>
          </c:val>
          <c:extLst>
            <c:ext xmlns:c16="http://schemas.microsoft.com/office/drawing/2014/chart" uri="{C3380CC4-5D6E-409C-BE32-E72D297353CC}">
              <c16:uniqueId val="{0000000B-8F81-4361-8452-EFFA58E0693A}"/>
            </c:ext>
          </c:extLst>
        </c:ser>
        <c:dLbls>
          <c:showLegendKey val="0"/>
          <c:showVal val="0"/>
          <c:showCatName val="0"/>
          <c:showSerName val="0"/>
          <c:showPercent val="0"/>
          <c:showBubbleSize val="0"/>
        </c:dLbls>
        <c:gapWidth val="150"/>
        <c:axId val="-1145499872"/>
        <c:axId val="-1145506944"/>
      </c:barChart>
      <c:catAx>
        <c:axId val="-114549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6944"/>
        <c:crosses val="autoZero"/>
        <c:auto val="1"/>
        <c:lblAlgn val="ctr"/>
        <c:lblOffset val="100"/>
        <c:noMultiLvlLbl val="0"/>
      </c:catAx>
      <c:valAx>
        <c:axId val="-114550694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49987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'13. EEBP'!$J$6</c:f>
              <c:strCache>
                <c:ptCount val="1"/>
                <c:pt idx="0">
                  <c:v>CUV_119</c:v>
                </c:pt>
              </c:strCache>
            </c:strRef>
          </c:tx>
          <c:spPr>
            <a:ln w="28575" cap="rnd">
              <a:solidFill>
                <a:schemeClr val="accent1"/>
              </a:solidFill>
              <a:round/>
            </a:ln>
            <a:effectLst/>
          </c:spPr>
          <c:marker>
            <c:symbol val="none"/>
          </c:marker>
          <c:cat>
            <c:strRef>
              <c:f>'13. EEBP'!$A$7:$A$18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'13. EEBP'!$J$7:$J$18</c:f>
              <c:numCache>
                <c:formatCode>0.00</c:formatCode>
                <c:ptCount val="12"/>
                <c:pt idx="0">
                  <c:v>646.70000000000005</c:v>
                </c:pt>
                <c:pt idx="1">
                  <c:v>641.29999999999995</c:v>
                </c:pt>
                <c:pt idx="2">
                  <c:v>660</c:v>
                </c:pt>
                <c:pt idx="3">
                  <c:v>699</c:v>
                </c:pt>
                <c:pt idx="4">
                  <c:v>766.6</c:v>
                </c:pt>
                <c:pt idx="5">
                  <c:v>793.8</c:v>
                </c:pt>
                <c:pt idx="6">
                  <c:v>850.5</c:v>
                </c:pt>
                <c:pt idx="7">
                  <c:v>873</c:v>
                </c:pt>
                <c:pt idx="8">
                  <c:v>855.9</c:v>
                </c:pt>
                <c:pt idx="9">
                  <c:v>832.1</c:v>
                </c:pt>
                <c:pt idx="10">
                  <c:v>832.7</c:v>
                </c:pt>
                <c:pt idx="11">
                  <c:v>836.2</c:v>
                </c:pt>
              </c:numCache>
            </c:numRef>
          </c:val>
          <c:smooth val="0"/>
          <c:extLst>
            <c:ext xmlns:c16="http://schemas.microsoft.com/office/drawing/2014/chart" uri="{C3380CC4-5D6E-409C-BE32-E72D297353CC}">
              <c16:uniqueId val="{00000000-ACD8-49E8-9CB5-06E5128574C7}"/>
            </c:ext>
          </c:extLst>
        </c:ser>
        <c:ser>
          <c:idx val="1"/>
          <c:order val="1"/>
          <c:tx>
            <c:strRef>
              <c:f>'13. EEBP'!$K$6</c:f>
              <c:strCache>
                <c:ptCount val="1"/>
                <c:pt idx="0">
                  <c:v>CUV_Op</c:v>
                </c:pt>
              </c:strCache>
            </c:strRef>
          </c:tx>
          <c:spPr>
            <a:ln w="28575" cap="rnd">
              <a:solidFill>
                <a:schemeClr val="accent2"/>
              </a:solidFill>
              <a:prstDash val="lgDash"/>
              <a:round/>
            </a:ln>
            <a:effectLst/>
          </c:spPr>
          <c:marker>
            <c:symbol val="none"/>
          </c:marker>
          <c:cat>
            <c:strRef>
              <c:f>'13. EEBP'!$A$7:$A$18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'13. EEBP'!$K$7:$K$18</c:f>
              <c:numCache>
                <c:formatCode>0.00</c:formatCode>
                <c:ptCount val="12"/>
                <c:pt idx="0">
                  <c:v>651.03</c:v>
                </c:pt>
                <c:pt idx="1">
                  <c:v>688.35</c:v>
                </c:pt>
              </c:numCache>
            </c:numRef>
          </c:val>
          <c:smooth val="0"/>
          <c:extLst>
            <c:ext xmlns:c16="http://schemas.microsoft.com/office/drawing/2014/chart" uri="{C3380CC4-5D6E-409C-BE32-E72D297353CC}">
              <c16:uniqueId val="{00000001-ACD8-49E8-9CB5-06E5128574C7}"/>
            </c:ext>
          </c:extLst>
        </c:ser>
        <c:dLbls>
          <c:showLegendKey val="0"/>
          <c:showVal val="0"/>
          <c:showCatName val="0"/>
          <c:showSerName val="0"/>
          <c:showPercent val="0"/>
          <c:showBubbleSize val="0"/>
        </c:dLbls>
        <c:smooth val="0"/>
        <c:axId val="-1145506400"/>
        <c:axId val="-1145501504"/>
      </c:lineChart>
      <c:catAx>
        <c:axId val="-114550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501504"/>
        <c:crosses val="autoZero"/>
        <c:auto val="1"/>
        <c:lblAlgn val="ctr"/>
        <c:lblOffset val="100"/>
        <c:noMultiLvlLbl val="0"/>
      </c:catAx>
      <c:valAx>
        <c:axId val="-114550150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06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'14. EEP PEREIRA'!$D$6</c:f>
              <c:strCache>
                <c:ptCount val="1"/>
                <c:pt idx="0">
                  <c:v>GM</c:v>
                </c:pt>
              </c:strCache>
            </c:strRef>
          </c:tx>
          <c:spPr>
            <a:solidFill>
              <a:srgbClr val="ED7D31"/>
            </a:solidFill>
            <a:ln w="25400">
              <a:noFill/>
            </a:ln>
          </c:spPr>
          <c:val>
            <c:numRef>
              <c:f>'14. EEP PEREIRA'!$D$7:$D$18</c:f>
              <c:numCache>
                <c:formatCode>0.00</c:formatCode>
                <c:ptCount val="12"/>
                <c:pt idx="0">
                  <c:v>282.38</c:v>
                </c:pt>
                <c:pt idx="1">
                  <c:v>281.41000000000003</c:v>
                </c:pt>
                <c:pt idx="2">
                  <c:v>306.11</c:v>
                </c:pt>
                <c:pt idx="3">
                  <c:v>263.01</c:v>
                </c:pt>
                <c:pt idx="4">
                  <c:v>253.48</c:v>
                </c:pt>
                <c:pt idx="5">
                  <c:v>263.10000000000002</c:v>
                </c:pt>
                <c:pt idx="6">
                  <c:v>280.18</c:v>
                </c:pt>
                <c:pt idx="7">
                  <c:v>281.14</c:v>
                </c:pt>
                <c:pt idx="8">
                  <c:v>283.39999999999998</c:v>
                </c:pt>
                <c:pt idx="9">
                  <c:v>292.73</c:v>
                </c:pt>
                <c:pt idx="10">
                  <c:v>292.5</c:v>
                </c:pt>
                <c:pt idx="11">
                  <c:v>283.2</c:v>
                </c:pt>
              </c:numCache>
            </c:numRef>
          </c:val>
          <c:extLst>
            <c:ext xmlns:c16="http://schemas.microsoft.com/office/drawing/2014/chart" uri="{C3380CC4-5D6E-409C-BE32-E72D297353CC}">
              <c16:uniqueId val="{00000000-BA85-4C27-8007-2FA4105066D5}"/>
            </c:ext>
          </c:extLst>
        </c:ser>
        <c:ser>
          <c:idx val="2"/>
          <c:order val="2"/>
          <c:tx>
            <c:strRef>
              <c:f>'14. EEP PEREIRA'!$G$6</c:f>
              <c:strCache>
                <c:ptCount val="1"/>
                <c:pt idx="0">
                  <c:v>D</c:v>
                </c:pt>
              </c:strCache>
            </c:strRef>
          </c:tx>
          <c:spPr>
            <a:solidFill>
              <a:srgbClr val="A5A5A5"/>
            </a:solidFill>
            <a:ln w="25400">
              <a:noFill/>
            </a:ln>
          </c:spPr>
          <c:val>
            <c:numRef>
              <c:f>'14. EEP PEREIRA'!$G$7:$G$18</c:f>
              <c:numCache>
                <c:formatCode>0.00</c:formatCode>
                <c:ptCount val="12"/>
                <c:pt idx="0">
                  <c:v>238.6</c:v>
                </c:pt>
                <c:pt idx="1">
                  <c:v>256.35000000000002</c:v>
                </c:pt>
                <c:pt idx="2">
                  <c:v>267.77</c:v>
                </c:pt>
                <c:pt idx="3">
                  <c:v>267.27</c:v>
                </c:pt>
                <c:pt idx="4">
                  <c:v>254.58</c:v>
                </c:pt>
                <c:pt idx="5">
                  <c:v>320.41000000000003</c:v>
                </c:pt>
                <c:pt idx="6">
                  <c:v>328.93</c:v>
                </c:pt>
                <c:pt idx="7">
                  <c:v>335.4</c:v>
                </c:pt>
                <c:pt idx="8">
                  <c:v>314.86</c:v>
                </c:pt>
                <c:pt idx="9">
                  <c:v>303</c:v>
                </c:pt>
                <c:pt idx="10">
                  <c:v>305.31</c:v>
                </c:pt>
                <c:pt idx="11">
                  <c:v>307.61</c:v>
                </c:pt>
              </c:numCache>
            </c:numRef>
          </c:val>
          <c:extLst>
            <c:ext xmlns:c16="http://schemas.microsoft.com/office/drawing/2014/chart" uri="{C3380CC4-5D6E-409C-BE32-E72D297353CC}">
              <c16:uniqueId val="{00000001-BA85-4C27-8007-2FA4105066D5}"/>
            </c:ext>
          </c:extLst>
        </c:ser>
        <c:ser>
          <c:idx val="3"/>
          <c:order val="3"/>
          <c:tx>
            <c:strRef>
              <c:f>'14. EEP PEREIRA'!$H$6</c:f>
              <c:strCache>
                <c:ptCount val="1"/>
                <c:pt idx="0">
                  <c:v>CV</c:v>
                </c:pt>
              </c:strCache>
            </c:strRef>
          </c:tx>
          <c:spPr>
            <a:solidFill>
              <a:srgbClr val="FFC000"/>
            </a:solidFill>
            <a:ln w="25400">
              <a:noFill/>
            </a:ln>
          </c:spPr>
          <c:val>
            <c:numRef>
              <c:f>'14. EEP PEREIRA'!$H$7:$H$18</c:f>
              <c:numCache>
                <c:formatCode>0.00</c:formatCode>
                <c:ptCount val="12"/>
                <c:pt idx="0">
                  <c:v>77.06</c:v>
                </c:pt>
                <c:pt idx="1">
                  <c:v>76.91</c:v>
                </c:pt>
                <c:pt idx="2">
                  <c:v>79.319999999999993</c:v>
                </c:pt>
                <c:pt idx="3">
                  <c:v>82.96</c:v>
                </c:pt>
                <c:pt idx="4">
                  <c:v>81.11</c:v>
                </c:pt>
                <c:pt idx="5">
                  <c:v>81.95</c:v>
                </c:pt>
                <c:pt idx="6">
                  <c:v>82.91</c:v>
                </c:pt>
                <c:pt idx="7">
                  <c:v>87.07</c:v>
                </c:pt>
                <c:pt idx="8">
                  <c:v>87.97</c:v>
                </c:pt>
                <c:pt idx="9">
                  <c:v>75.58</c:v>
                </c:pt>
                <c:pt idx="10">
                  <c:v>75.69</c:v>
                </c:pt>
                <c:pt idx="11">
                  <c:v>75.319999999999993</c:v>
                </c:pt>
              </c:numCache>
            </c:numRef>
          </c:val>
          <c:extLst>
            <c:ext xmlns:c16="http://schemas.microsoft.com/office/drawing/2014/chart" uri="{C3380CC4-5D6E-409C-BE32-E72D297353CC}">
              <c16:uniqueId val="{00000002-BA85-4C27-8007-2FA4105066D5}"/>
            </c:ext>
          </c:extLst>
        </c:ser>
        <c:ser>
          <c:idx val="4"/>
          <c:order val="4"/>
          <c:tx>
            <c:strRef>
              <c:f>'14. EEP PEREIRA'!$F$6</c:f>
              <c:strCache>
                <c:ptCount val="1"/>
                <c:pt idx="0">
                  <c:v>PR</c:v>
                </c:pt>
              </c:strCache>
            </c:strRef>
          </c:tx>
          <c:spPr>
            <a:solidFill>
              <a:srgbClr val="5B9BD5"/>
            </a:solidFill>
            <a:ln w="25400">
              <a:noFill/>
            </a:ln>
          </c:spPr>
          <c:val>
            <c:numRef>
              <c:f>'14. EEP PEREIRA'!$F$7:$F$18</c:f>
              <c:numCache>
                <c:formatCode>0.00</c:formatCode>
                <c:ptCount val="12"/>
                <c:pt idx="0">
                  <c:v>51.16</c:v>
                </c:pt>
                <c:pt idx="1">
                  <c:v>51.59</c:v>
                </c:pt>
                <c:pt idx="2">
                  <c:v>55.12</c:v>
                </c:pt>
                <c:pt idx="3">
                  <c:v>49.12</c:v>
                </c:pt>
                <c:pt idx="4">
                  <c:v>48.69</c:v>
                </c:pt>
                <c:pt idx="5">
                  <c:v>50.8</c:v>
                </c:pt>
                <c:pt idx="6">
                  <c:v>52.78</c:v>
                </c:pt>
                <c:pt idx="7">
                  <c:v>54.6</c:v>
                </c:pt>
                <c:pt idx="8">
                  <c:v>55.47</c:v>
                </c:pt>
                <c:pt idx="9">
                  <c:v>56.17</c:v>
                </c:pt>
                <c:pt idx="10">
                  <c:v>55.96</c:v>
                </c:pt>
                <c:pt idx="11">
                  <c:v>55.26</c:v>
                </c:pt>
              </c:numCache>
            </c:numRef>
          </c:val>
          <c:extLst>
            <c:ext xmlns:c16="http://schemas.microsoft.com/office/drawing/2014/chart" uri="{C3380CC4-5D6E-409C-BE32-E72D297353CC}">
              <c16:uniqueId val="{00000003-BA85-4C27-8007-2FA4105066D5}"/>
            </c:ext>
          </c:extLst>
        </c:ser>
        <c:ser>
          <c:idx val="5"/>
          <c:order val="5"/>
          <c:tx>
            <c:strRef>
              <c:f>'14. EEP PEREIRA'!$E$6</c:f>
              <c:strCache>
                <c:ptCount val="1"/>
                <c:pt idx="0">
                  <c:v>TM</c:v>
                </c:pt>
              </c:strCache>
            </c:strRef>
          </c:tx>
          <c:spPr>
            <a:solidFill>
              <a:srgbClr val="70AD47"/>
            </a:solidFill>
            <a:ln w="25400">
              <a:noFill/>
            </a:ln>
          </c:spPr>
          <c:val>
            <c:numRef>
              <c:f>'14. EEP PEREIRA'!$E$7:$E$18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BA85-4C27-8007-2FA4105066D5}"/>
            </c:ext>
          </c:extLst>
        </c:ser>
        <c:ser>
          <c:idx val="6"/>
          <c:order val="6"/>
          <c:tx>
            <c:strRef>
              <c:f>'14. EEP PEREIRA'!$I$6</c:f>
              <c:strCache>
                <c:ptCount val="1"/>
                <c:pt idx="0">
                  <c:v>RM</c:v>
                </c:pt>
              </c:strCache>
            </c:strRef>
          </c:tx>
          <c:spPr>
            <a:solidFill>
              <a:schemeClr val="accent1">
                <a:lumMod val="40000"/>
                <a:lumOff val="60000"/>
              </a:schemeClr>
            </a:solidFill>
            <a:ln>
              <a:noFill/>
            </a:ln>
            <a:effectLst/>
          </c:spPr>
          <c:val>
            <c:numRef>
              <c:f>'14. EEP PEREIRA'!$I$7:$I$18</c:f>
              <c:numCache>
                <c:formatCode>0.00</c:formatCode>
                <c:ptCount val="12"/>
                <c:pt idx="0">
                  <c:v>19.41</c:v>
                </c:pt>
                <c:pt idx="1">
                  <c:v>23.12</c:v>
                </c:pt>
                <c:pt idx="2">
                  <c:v>19.489999999999998</c:v>
                </c:pt>
                <c:pt idx="3">
                  <c:v>33.32</c:v>
                </c:pt>
                <c:pt idx="4">
                  <c:v>39.06</c:v>
                </c:pt>
                <c:pt idx="5">
                  <c:v>54.54</c:v>
                </c:pt>
                <c:pt idx="6">
                  <c:v>50.83</c:v>
                </c:pt>
                <c:pt idx="7">
                  <c:v>65.7</c:v>
                </c:pt>
                <c:pt idx="8">
                  <c:v>42.9</c:v>
                </c:pt>
                <c:pt idx="9">
                  <c:v>27.58</c:v>
                </c:pt>
                <c:pt idx="10">
                  <c:v>25.77</c:v>
                </c:pt>
                <c:pt idx="11">
                  <c:v>34.369999999999997</c:v>
                </c:pt>
              </c:numCache>
            </c:numRef>
          </c:val>
          <c:extLst>
            <c:ext xmlns:c16="http://schemas.microsoft.com/office/drawing/2014/chart" uri="{C3380CC4-5D6E-409C-BE32-E72D297353CC}">
              <c16:uniqueId val="{00000005-BA85-4C27-8007-2FA4105066D5}"/>
            </c:ext>
          </c:extLst>
        </c:ser>
        <c:dLbls>
          <c:showLegendKey val="0"/>
          <c:showVal val="0"/>
          <c:showCatName val="0"/>
          <c:showSerName val="0"/>
          <c:showPercent val="0"/>
          <c:showBubbleSize val="0"/>
        </c:dLbls>
        <c:axId val="-1145503136"/>
        <c:axId val="-1145500960"/>
      </c:areaChart>
      <c:lineChart>
        <c:grouping val="standard"/>
        <c:varyColors val="0"/>
        <c:ser>
          <c:idx val="0"/>
          <c:order val="0"/>
          <c:tx>
            <c:strRef>
              <c:f>'14. EEP PEREIRA'!$J$6</c:f>
              <c:strCache>
                <c:ptCount val="1"/>
                <c:pt idx="0">
                  <c:v>CUV_119</c:v>
                </c:pt>
              </c:strCache>
            </c:strRef>
          </c:tx>
          <c:spPr>
            <a:ln w="38100" cap="rnd">
              <a:solidFill>
                <a:sysClr val="windowText" lastClr="000000"/>
              </a:solidFill>
              <a:round/>
            </a:ln>
            <a:effectLst/>
          </c:spPr>
          <c:marker>
            <c:symbol val="none"/>
          </c:marker>
          <c:cat>
            <c:strRef>
              <c:f>'14. EEP PEREIRA'!$A$7:$A$18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'14. EEP PEREIRA'!$J$7:$J$18</c:f>
              <c:numCache>
                <c:formatCode>0.00</c:formatCode>
                <c:ptCount val="12"/>
                <c:pt idx="0">
                  <c:v>712.29</c:v>
                </c:pt>
                <c:pt idx="1">
                  <c:v>734.51</c:v>
                </c:pt>
                <c:pt idx="2">
                  <c:v>770.93</c:v>
                </c:pt>
                <c:pt idx="3">
                  <c:v>736</c:v>
                </c:pt>
                <c:pt idx="4">
                  <c:v>717.9</c:v>
                </c:pt>
                <c:pt idx="5">
                  <c:v>820.32</c:v>
                </c:pt>
                <c:pt idx="6">
                  <c:v>837.53</c:v>
                </c:pt>
                <c:pt idx="7">
                  <c:v>876.03</c:v>
                </c:pt>
                <c:pt idx="8">
                  <c:v>835.45</c:v>
                </c:pt>
                <c:pt idx="9">
                  <c:v>801.23</c:v>
                </c:pt>
                <c:pt idx="10">
                  <c:v>802.32</c:v>
                </c:pt>
                <c:pt idx="11">
                  <c:v>806.06</c:v>
                </c:pt>
              </c:numCache>
            </c:numRef>
          </c:val>
          <c:smooth val="0"/>
          <c:extLst>
            <c:ext xmlns:c16="http://schemas.microsoft.com/office/drawing/2014/chart" uri="{C3380CC4-5D6E-409C-BE32-E72D297353CC}">
              <c16:uniqueId val="{00000006-BA85-4C27-8007-2FA4105066D5}"/>
            </c:ext>
          </c:extLst>
        </c:ser>
        <c:dLbls>
          <c:showLegendKey val="0"/>
          <c:showVal val="0"/>
          <c:showCatName val="0"/>
          <c:showSerName val="0"/>
          <c:showPercent val="0"/>
          <c:showBubbleSize val="0"/>
        </c:dLbls>
        <c:marker val="1"/>
        <c:smooth val="0"/>
        <c:axId val="-1145503136"/>
        <c:axId val="-1145500960"/>
      </c:lineChart>
      <c:catAx>
        <c:axId val="-1145503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0960"/>
        <c:crosses val="autoZero"/>
        <c:auto val="1"/>
        <c:lblAlgn val="ctr"/>
        <c:lblOffset val="100"/>
        <c:noMultiLvlLbl val="0"/>
      </c:catAx>
      <c:valAx>
        <c:axId val="-1145500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50313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'14. EEP PEREIRA'!$N$7</c:f>
              <c:strCache>
                <c:ptCount val="1"/>
                <c:pt idx="0">
                  <c:v>Ene-22</c:v>
                </c:pt>
              </c:strCache>
            </c:strRef>
          </c:tx>
          <c:spPr>
            <a:solidFill>
              <a:schemeClr val="accent6">
                <a:tint val="41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PEREIRA'!$Q$7:$U$7</c:f>
              <c:numCache>
                <c:formatCode>0.00</c:formatCode>
                <c:ptCount val="5"/>
                <c:pt idx="0">
                  <c:v>284.92</c:v>
                </c:pt>
                <c:pt idx="1">
                  <c:v>356.15</c:v>
                </c:pt>
                <c:pt idx="2">
                  <c:v>605.45000000000005</c:v>
                </c:pt>
                <c:pt idx="3">
                  <c:v>712.29</c:v>
                </c:pt>
                <c:pt idx="4">
                  <c:v>854.75</c:v>
                </c:pt>
              </c:numCache>
            </c:numRef>
          </c:val>
          <c:extLst>
            <c:ext xmlns:c16="http://schemas.microsoft.com/office/drawing/2014/chart" uri="{C3380CC4-5D6E-409C-BE32-E72D297353CC}">
              <c16:uniqueId val="{00000000-30A1-406A-B08D-A6284B4C5352}"/>
            </c:ext>
          </c:extLst>
        </c:ser>
        <c:ser>
          <c:idx val="1"/>
          <c:order val="1"/>
          <c:tx>
            <c:strRef>
              <c:f>'14. EEP PEREIRA'!$N$8</c:f>
              <c:strCache>
                <c:ptCount val="1"/>
                <c:pt idx="0">
                  <c:v>Feb-22</c:v>
                </c:pt>
              </c:strCache>
            </c:strRef>
          </c:tx>
          <c:spPr>
            <a:solidFill>
              <a:schemeClr val="accent6">
                <a:tint val="52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PEREIRA'!$Q$8:$U$8</c:f>
              <c:numCache>
                <c:formatCode>0.00</c:formatCode>
                <c:ptCount val="5"/>
                <c:pt idx="0">
                  <c:v>293.81</c:v>
                </c:pt>
                <c:pt idx="1">
                  <c:v>367.26</c:v>
                </c:pt>
                <c:pt idx="2">
                  <c:v>624.34</c:v>
                </c:pt>
                <c:pt idx="3">
                  <c:v>734.51</c:v>
                </c:pt>
                <c:pt idx="4">
                  <c:v>881.42</c:v>
                </c:pt>
              </c:numCache>
            </c:numRef>
          </c:val>
          <c:extLst>
            <c:ext xmlns:c16="http://schemas.microsoft.com/office/drawing/2014/chart" uri="{C3380CC4-5D6E-409C-BE32-E72D297353CC}">
              <c16:uniqueId val="{00000001-30A1-406A-B08D-A6284B4C5352}"/>
            </c:ext>
          </c:extLst>
        </c:ser>
        <c:ser>
          <c:idx val="2"/>
          <c:order val="2"/>
          <c:tx>
            <c:strRef>
              <c:f>'14. EEP PEREIRA'!$N$9</c:f>
              <c:strCache>
                <c:ptCount val="1"/>
                <c:pt idx="0">
                  <c:v>Mar-22</c:v>
                </c:pt>
              </c:strCache>
            </c:strRef>
          </c:tx>
          <c:spPr>
            <a:solidFill>
              <a:schemeClr val="accent6">
                <a:tint val="63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PEREIRA'!$Q$9:$U$9</c:f>
              <c:numCache>
                <c:formatCode>0.00</c:formatCode>
                <c:ptCount val="5"/>
                <c:pt idx="0">
                  <c:v>295.57</c:v>
                </c:pt>
                <c:pt idx="1">
                  <c:v>369.46</c:v>
                </c:pt>
                <c:pt idx="2">
                  <c:v>628.08000000000004</c:v>
                </c:pt>
                <c:pt idx="3">
                  <c:v>738.92</c:v>
                </c:pt>
                <c:pt idx="4">
                  <c:v>886.71</c:v>
                </c:pt>
              </c:numCache>
            </c:numRef>
          </c:val>
          <c:extLst>
            <c:ext xmlns:c16="http://schemas.microsoft.com/office/drawing/2014/chart" uri="{C3380CC4-5D6E-409C-BE32-E72D297353CC}">
              <c16:uniqueId val="{00000002-30A1-406A-B08D-A6284B4C5352}"/>
            </c:ext>
          </c:extLst>
        </c:ser>
        <c:ser>
          <c:idx val="3"/>
          <c:order val="3"/>
          <c:tx>
            <c:strRef>
              <c:f>'14. EEP PEREIRA'!$N$10</c:f>
              <c:strCache>
                <c:ptCount val="1"/>
                <c:pt idx="0">
                  <c:v>Abr-22</c:v>
                </c:pt>
              </c:strCache>
            </c:strRef>
          </c:tx>
          <c:spPr>
            <a:solidFill>
              <a:schemeClr val="accent6">
                <a:tint val="74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PEREIRA'!$Q$10:$U$10</c:f>
              <c:numCache>
                <c:formatCode>0.00</c:formatCode>
                <c:ptCount val="5"/>
                <c:pt idx="0">
                  <c:v>298.52</c:v>
                </c:pt>
                <c:pt idx="1">
                  <c:v>373.16</c:v>
                </c:pt>
                <c:pt idx="2">
                  <c:v>634.36</c:v>
                </c:pt>
                <c:pt idx="3">
                  <c:v>746.31</c:v>
                </c:pt>
                <c:pt idx="4">
                  <c:v>895.57</c:v>
                </c:pt>
              </c:numCache>
            </c:numRef>
          </c:val>
          <c:extLst>
            <c:ext xmlns:c16="http://schemas.microsoft.com/office/drawing/2014/chart" uri="{C3380CC4-5D6E-409C-BE32-E72D297353CC}">
              <c16:uniqueId val="{00000003-30A1-406A-B08D-A6284B4C5352}"/>
            </c:ext>
          </c:extLst>
        </c:ser>
        <c:ser>
          <c:idx val="4"/>
          <c:order val="4"/>
          <c:tx>
            <c:strRef>
              <c:f>'14. EEP PEREIRA'!$N$11</c:f>
              <c:strCache>
                <c:ptCount val="1"/>
                <c:pt idx="0">
                  <c:v>May-22</c:v>
                </c:pt>
              </c:strCache>
            </c:strRef>
          </c:tx>
          <c:spPr>
            <a:solidFill>
              <a:schemeClr val="accent6">
                <a:tint val="84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PEREIRA'!$Q$11:$U$11</c:f>
              <c:numCache>
                <c:formatCode>0.00</c:formatCode>
                <c:ptCount val="5"/>
                <c:pt idx="0">
                  <c:v>301.51</c:v>
                </c:pt>
                <c:pt idx="1">
                  <c:v>376.89</c:v>
                </c:pt>
                <c:pt idx="2">
                  <c:v>640.71</c:v>
                </c:pt>
                <c:pt idx="3">
                  <c:v>753.77</c:v>
                </c:pt>
                <c:pt idx="4">
                  <c:v>904.53</c:v>
                </c:pt>
              </c:numCache>
            </c:numRef>
          </c:val>
          <c:extLst>
            <c:ext xmlns:c16="http://schemas.microsoft.com/office/drawing/2014/chart" uri="{C3380CC4-5D6E-409C-BE32-E72D297353CC}">
              <c16:uniqueId val="{00000004-30A1-406A-B08D-A6284B4C5352}"/>
            </c:ext>
          </c:extLst>
        </c:ser>
        <c:ser>
          <c:idx val="5"/>
          <c:order val="5"/>
          <c:tx>
            <c:strRef>
              <c:f>'14. EEP PEREIRA'!$N$12</c:f>
              <c:strCache>
                <c:ptCount val="1"/>
                <c:pt idx="0">
                  <c:v>Jun-22</c:v>
                </c:pt>
              </c:strCache>
            </c:strRef>
          </c:tx>
          <c:spPr>
            <a:solidFill>
              <a:schemeClr val="accent6">
                <a:tint val="95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PEREIRA'!$Q$12:$U$12</c:f>
              <c:numCache>
                <c:formatCode>0.00</c:formatCode>
                <c:ptCount val="5"/>
                <c:pt idx="0">
                  <c:v>306.02999999999997</c:v>
                </c:pt>
                <c:pt idx="1">
                  <c:v>382.54</c:v>
                </c:pt>
                <c:pt idx="2">
                  <c:v>650.32000000000005</c:v>
                </c:pt>
                <c:pt idx="3">
                  <c:v>765.08</c:v>
                </c:pt>
                <c:pt idx="4">
                  <c:v>918.1</c:v>
                </c:pt>
              </c:numCache>
            </c:numRef>
          </c:val>
          <c:extLst>
            <c:ext xmlns:c16="http://schemas.microsoft.com/office/drawing/2014/chart" uri="{C3380CC4-5D6E-409C-BE32-E72D297353CC}">
              <c16:uniqueId val="{00000005-30A1-406A-B08D-A6284B4C5352}"/>
            </c:ext>
          </c:extLst>
        </c:ser>
        <c:ser>
          <c:idx val="6"/>
          <c:order val="6"/>
          <c:tx>
            <c:strRef>
              <c:f>'14. EEP PEREIRA'!$N$13</c:f>
              <c:strCache>
                <c:ptCount val="1"/>
                <c:pt idx="0">
                  <c:v>Jul-22</c:v>
                </c:pt>
              </c:strCache>
            </c:strRef>
          </c:tx>
          <c:spPr>
            <a:solidFill>
              <a:schemeClr val="accent6">
                <a:shade val="94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PEREIRA'!$Q$13:$U$13</c:f>
              <c:numCache>
                <c:formatCode>0.00</c:formatCode>
                <c:ptCount val="5"/>
                <c:pt idx="0">
                  <c:v>310.62</c:v>
                </c:pt>
                <c:pt idx="1">
                  <c:v>388.28</c:v>
                </c:pt>
                <c:pt idx="2">
                  <c:v>660.07</c:v>
                </c:pt>
                <c:pt idx="3">
                  <c:v>776.56</c:v>
                </c:pt>
                <c:pt idx="4">
                  <c:v>931.87</c:v>
                </c:pt>
              </c:numCache>
            </c:numRef>
          </c:val>
          <c:extLst>
            <c:ext xmlns:c16="http://schemas.microsoft.com/office/drawing/2014/chart" uri="{C3380CC4-5D6E-409C-BE32-E72D297353CC}">
              <c16:uniqueId val="{00000006-30A1-406A-B08D-A6284B4C5352}"/>
            </c:ext>
          </c:extLst>
        </c:ser>
        <c:ser>
          <c:idx val="7"/>
          <c:order val="7"/>
          <c:tx>
            <c:strRef>
              <c:f>'14. EEP PEREIRA'!$N$14</c:f>
              <c:strCache>
                <c:ptCount val="1"/>
                <c:pt idx="0">
                  <c:v>Ago-22</c:v>
                </c:pt>
              </c:strCache>
            </c:strRef>
          </c:tx>
          <c:spPr>
            <a:solidFill>
              <a:schemeClr val="accent6">
                <a:shade val="83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PEREIRA'!$Q$14:$U$14</c:f>
              <c:numCache>
                <c:formatCode>0.00</c:formatCode>
                <c:ptCount val="5"/>
                <c:pt idx="0">
                  <c:v>323.05</c:v>
                </c:pt>
                <c:pt idx="1">
                  <c:v>403.81</c:v>
                </c:pt>
                <c:pt idx="2">
                  <c:v>686.48</c:v>
                </c:pt>
                <c:pt idx="3">
                  <c:v>807.62</c:v>
                </c:pt>
                <c:pt idx="4">
                  <c:v>969.14</c:v>
                </c:pt>
              </c:numCache>
            </c:numRef>
          </c:val>
          <c:extLst>
            <c:ext xmlns:c16="http://schemas.microsoft.com/office/drawing/2014/chart" uri="{C3380CC4-5D6E-409C-BE32-E72D297353CC}">
              <c16:uniqueId val="{00000007-30A1-406A-B08D-A6284B4C5352}"/>
            </c:ext>
          </c:extLst>
        </c:ser>
        <c:ser>
          <c:idx val="8"/>
          <c:order val="8"/>
          <c:tx>
            <c:strRef>
              <c:f>'14. EEP PEREIRA'!$N$15</c:f>
              <c:strCache>
                <c:ptCount val="1"/>
                <c:pt idx="0">
                  <c:v>Sep-22</c:v>
                </c:pt>
              </c:strCache>
            </c:strRef>
          </c:tx>
          <c:spPr>
            <a:solidFill>
              <a:schemeClr val="accent6">
                <a:shade val="73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PEREIRA'!$Q$15:$U$15</c:f>
              <c:numCache>
                <c:formatCode>0.00</c:formatCode>
                <c:ptCount val="5"/>
                <c:pt idx="0">
                  <c:v>334.03</c:v>
                </c:pt>
                <c:pt idx="1">
                  <c:v>417.54</c:v>
                </c:pt>
                <c:pt idx="2">
                  <c:v>709.82</c:v>
                </c:pt>
                <c:pt idx="3">
                  <c:v>835.08</c:v>
                </c:pt>
                <c:pt idx="4">
                  <c:v>1002.09</c:v>
                </c:pt>
              </c:numCache>
            </c:numRef>
          </c:val>
          <c:extLst>
            <c:ext xmlns:c16="http://schemas.microsoft.com/office/drawing/2014/chart" uri="{C3380CC4-5D6E-409C-BE32-E72D297353CC}">
              <c16:uniqueId val="{00000008-30A1-406A-B08D-A6284B4C5352}"/>
            </c:ext>
          </c:extLst>
        </c:ser>
        <c:ser>
          <c:idx val="9"/>
          <c:order val="9"/>
          <c:tx>
            <c:strRef>
              <c:f>'14. EEP PEREIRA'!$N$16</c:f>
              <c:strCache>
                <c:ptCount val="1"/>
                <c:pt idx="0">
                  <c:v>Oct-22</c:v>
                </c:pt>
              </c:strCache>
            </c:strRef>
          </c:tx>
          <c:spPr>
            <a:solidFill>
              <a:schemeClr val="accent6">
                <a:shade val="62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PEREIRA'!$Q$16:$U$16</c:f>
              <c:numCache>
                <c:formatCode>0.00</c:formatCode>
                <c:ptCount val="5"/>
                <c:pt idx="0">
                  <c:v>320.33999999999997</c:v>
                </c:pt>
                <c:pt idx="1">
                  <c:v>400.42</c:v>
                </c:pt>
                <c:pt idx="2">
                  <c:v>680.71</c:v>
                </c:pt>
                <c:pt idx="3">
                  <c:v>800.84</c:v>
                </c:pt>
                <c:pt idx="4">
                  <c:v>961.01</c:v>
                </c:pt>
              </c:numCache>
            </c:numRef>
          </c:val>
          <c:extLst>
            <c:ext xmlns:c16="http://schemas.microsoft.com/office/drawing/2014/chart" uri="{C3380CC4-5D6E-409C-BE32-E72D297353CC}">
              <c16:uniqueId val="{00000009-30A1-406A-B08D-A6284B4C5352}"/>
            </c:ext>
          </c:extLst>
        </c:ser>
        <c:ser>
          <c:idx val="10"/>
          <c:order val="10"/>
          <c:tx>
            <c:strRef>
              <c:f>'14. EEP PEREIRA'!$N$17</c:f>
              <c:strCache>
                <c:ptCount val="1"/>
                <c:pt idx="0">
                  <c:v>Nov-22</c:v>
                </c:pt>
              </c:strCache>
            </c:strRef>
          </c:tx>
          <c:spPr>
            <a:solidFill>
              <a:schemeClr val="accent6">
                <a:shade val="51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PEREIRA'!$Q$17:$U$17</c:f>
              <c:numCache>
                <c:formatCode>0.00</c:formatCode>
                <c:ptCount val="5"/>
                <c:pt idx="0">
                  <c:v>320.33999999999997</c:v>
                </c:pt>
                <c:pt idx="1">
                  <c:v>400.42</c:v>
                </c:pt>
                <c:pt idx="2">
                  <c:v>680.71</c:v>
                </c:pt>
                <c:pt idx="3">
                  <c:v>800.84</c:v>
                </c:pt>
                <c:pt idx="4">
                  <c:v>961.00800000000004</c:v>
                </c:pt>
              </c:numCache>
            </c:numRef>
          </c:val>
          <c:extLst>
            <c:ext xmlns:c16="http://schemas.microsoft.com/office/drawing/2014/chart" uri="{C3380CC4-5D6E-409C-BE32-E72D297353CC}">
              <c16:uniqueId val="{0000000A-30A1-406A-B08D-A6284B4C5352}"/>
            </c:ext>
          </c:extLst>
        </c:ser>
        <c:ser>
          <c:idx val="11"/>
          <c:order val="11"/>
          <c:tx>
            <c:strRef>
              <c:f>'14. EEP PEREIRA'!$N$18</c:f>
              <c:strCache>
                <c:ptCount val="1"/>
                <c:pt idx="0">
                  <c:v>Dic-22</c:v>
                </c:pt>
              </c:strCache>
            </c:strRef>
          </c:tx>
          <c:spPr>
            <a:solidFill>
              <a:schemeClr val="accent6">
                <a:shade val="40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PEREIRA'!$Q$18:$U$18</c:f>
              <c:numCache>
                <c:formatCode>0.00</c:formatCode>
                <c:ptCount val="5"/>
                <c:pt idx="0">
                  <c:v>322.8</c:v>
                </c:pt>
                <c:pt idx="1">
                  <c:v>403.5</c:v>
                </c:pt>
                <c:pt idx="2">
                  <c:v>685.95</c:v>
                </c:pt>
                <c:pt idx="3">
                  <c:v>807</c:v>
                </c:pt>
                <c:pt idx="4">
                  <c:v>968.4</c:v>
                </c:pt>
              </c:numCache>
            </c:numRef>
          </c:val>
          <c:extLst>
            <c:ext xmlns:c16="http://schemas.microsoft.com/office/drawing/2014/chart" uri="{C3380CC4-5D6E-409C-BE32-E72D297353CC}">
              <c16:uniqueId val="{0000000B-30A1-406A-B08D-A6284B4C5352}"/>
            </c:ext>
          </c:extLst>
        </c:ser>
        <c:dLbls>
          <c:showLegendKey val="0"/>
          <c:showVal val="0"/>
          <c:showCatName val="0"/>
          <c:showSerName val="0"/>
          <c:showPercent val="0"/>
          <c:showBubbleSize val="0"/>
        </c:dLbls>
        <c:gapWidth val="150"/>
        <c:axId val="-1145502048"/>
        <c:axId val="-1145497696"/>
      </c:barChart>
      <c:catAx>
        <c:axId val="-114550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497696"/>
        <c:crosses val="autoZero"/>
        <c:auto val="1"/>
        <c:lblAlgn val="ctr"/>
        <c:lblOffset val="100"/>
        <c:noMultiLvlLbl val="0"/>
      </c:catAx>
      <c:valAx>
        <c:axId val="-11454976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204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'14. EEP PEREIRA'!$J$6</c:f>
              <c:strCache>
                <c:ptCount val="1"/>
                <c:pt idx="0">
                  <c:v>CUV_119</c:v>
                </c:pt>
              </c:strCache>
            </c:strRef>
          </c:tx>
          <c:spPr>
            <a:ln w="28575" cap="rnd">
              <a:solidFill>
                <a:schemeClr val="accent1"/>
              </a:solidFill>
              <a:round/>
            </a:ln>
            <a:effectLst/>
          </c:spPr>
          <c:marker>
            <c:symbol val="none"/>
          </c:marker>
          <c:cat>
            <c:strRef>
              <c:f>'14. EEP PEREIRA'!$A$7:$A$18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'14. EEP PEREIRA'!$J$7:$J$18</c:f>
              <c:numCache>
                <c:formatCode>0.00</c:formatCode>
                <c:ptCount val="12"/>
                <c:pt idx="0">
                  <c:v>712.29</c:v>
                </c:pt>
                <c:pt idx="1">
                  <c:v>734.51</c:v>
                </c:pt>
                <c:pt idx="2">
                  <c:v>770.93</c:v>
                </c:pt>
                <c:pt idx="3">
                  <c:v>736</c:v>
                </c:pt>
                <c:pt idx="4">
                  <c:v>717.9</c:v>
                </c:pt>
                <c:pt idx="5">
                  <c:v>820.32</c:v>
                </c:pt>
                <c:pt idx="6">
                  <c:v>837.53</c:v>
                </c:pt>
                <c:pt idx="7">
                  <c:v>876.03</c:v>
                </c:pt>
                <c:pt idx="8">
                  <c:v>835.45</c:v>
                </c:pt>
                <c:pt idx="9">
                  <c:v>801.23</c:v>
                </c:pt>
                <c:pt idx="10">
                  <c:v>802.32</c:v>
                </c:pt>
                <c:pt idx="11">
                  <c:v>806.06</c:v>
                </c:pt>
              </c:numCache>
            </c:numRef>
          </c:val>
          <c:smooth val="0"/>
          <c:extLst>
            <c:ext xmlns:c16="http://schemas.microsoft.com/office/drawing/2014/chart" uri="{C3380CC4-5D6E-409C-BE32-E72D297353CC}">
              <c16:uniqueId val="{00000000-CFDB-404F-A631-7248E2EBE9B7}"/>
            </c:ext>
          </c:extLst>
        </c:ser>
        <c:ser>
          <c:idx val="1"/>
          <c:order val="1"/>
          <c:tx>
            <c:strRef>
              <c:f>'14. EEP PEREIRA'!$K$6</c:f>
              <c:strCache>
                <c:ptCount val="1"/>
                <c:pt idx="0">
                  <c:v>CUV_Op</c:v>
                </c:pt>
              </c:strCache>
            </c:strRef>
          </c:tx>
          <c:spPr>
            <a:ln w="28575" cap="rnd">
              <a:solidFill>
                <a:schemeClr val="accent2"/>
              </a:solidFill>
              <a:prstDash val="lgDash"/>
              <a:round/>
            </a:ln>
            <a:effectLst/>
          </c:spPr>
          <c:marker>
            <c:symbol val="none"/>
          </c:marker>
          <c:cat>
            <c:strRef>
              <c:f>'14. EEP PEREIRA'!$A$7:$A$18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'14. EEP PEREIRA'!$K$7:$K$18</c:f>
              <c:numCache>
                <c:formatCode>0.00</c:formatCode>
                <c:ptCount val="12"/>
                <c:pt idx="2">
                  <c:v>738.92</c:v>
                </c:pt>
                <c:pt idx="3">
                  <c:v>746.31</c:v>
                </c:pt>
                <c:pt idx="4">
                  <c:v>708.37</c:v>
                </c:pt>
                <c:pt idx="5">
                  <c:v>765.08</c:v>
                </c:pt>
                <c:pt idx="6">
                  <c:v>776.56</c:v>
                </c:pt>
                <c:pt idx="7">
                  <c:v>807.62</c:v>
                </c:pt>
                <c:pt idx="8">
                  <c:v>835.08</c:v>
                </c:pt>
                <c:pt idx="9">
                  <c:v>800.84</c:v>
                </c:pt>
                <c:pt idx="10">
                  <c:v>800.84</c:v>
                </c:pt>
                <c:pt idx="11">
                  <c:v>807</c:v>
                </c:pt>
              </c:numCache>
            </c:numRef>
          </c:val>
          <c:smooth val="0"/>
          <c:extLst>
            <c:ext xmlns:c16="http://schemas.microsoft.com/office/drawing/2014/chart" uri="{C3380CC4-5D6E-409C-BE32-E72D297353CC}">
              <c16:uniqueId val="{00000001-CFDB-404F-A631-7248E2EBE9B7}"/>
            </c:ext>
          </c:extLst>
        </c:ser>
        <c:dLbls>
          <c:showLegendKey val="0"/>
          <c:showVal val="0"/>
          <c:showCatName val="0"/>
          <c:showSerName val="0"/>
          <c:showPercent val="0"/>
          <c:showBubbleSize val="0"/>
        </c:dLbls>
        <c:smooth val="0"/>
        <c:axId val="-1145500416"/>
        <c:axId val="-1145510752"/>
      </c:lineChart>
      <c:catAx>
        <c:axId val="-114550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510752"/>
        <c:crosses val="autoZero"/>
        <c:auto val="1"/>
        <c:lblAlgn val="ctr"/>
        <c:lblOffset val="100"/>
        <c:noMultiLvlLbl val="0"/>
      </c:catAx>
      <c:valAx>
        <c:axId val="-114551075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s-CO" sz="1800"/>
                  <a:t>$/kWh</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004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'15. AIR-E'!$D$6</c:f>
              <c:strCache>
                <c:ptCount val="1"/>
                <c:pt idx="0">
                  <c:v>GM</c:v>
                </c:pt>
              </c:strCache>
            </c:strRef>
          </c:tx>
          <c:spPr>
            <a:solidFill>
              <a:srgbClr val="ED7D31"/>
            </a:solidFill>
            <a:ln w="25400">
              <a:noFill/>
            </a:ln>
          </c:spPr>
          <c:val>
            <c:numRef>
              <c:f>'15. AIR-E'!$D$7:$D$18</c:f>
              <c:numCache>
                <c:formatCode>0.00</c:formatCode>
                <c:ptCount val="12"/>
                <c:pt idx="0">
                  <c:v>267.41000000000003</c:v>
                </c:pt>
                <c:pt idx="1">
                  <c:v>268.27999999999997</c:v>
                </c:pt>
                <c:pt idx="2">
                  <c:v>290.45999999999998</c:v>
                </c:pt>
                <c:pt idx="3">
                  <c:v>271.16000000000003</c:v>
                </c:pt>
                <c:pt idx="4">
                  <c:v>275.14999999999998</c:v>
                </c:pt>
                <c:pt idx="5">
                  <c:v>281.97000000000003</c:v>
                </c:pt>
                <c:pt idx="6">
                  <c:v>290.91000000000003</c:v>
                </c:pt>
                <c:pt idx="7">
                  <c:v>284.08</c:v>
                </c:pt>
                <c:pt idx="8">
                  <c:v>285.76</c:v>
                </c:pt>
                <c:pt idx="9">
                  <c:v>294.49</c:v>
                </c:pt>
                <c:pt idx="10">
                  <c:v>291.7</c:v>
                </c:pt>
                <c:pt idx="11">
                  <c:v>290.97000000000003</c:v>
                </c:pt>
              </c:numCache>
            </c:numRef>
          </c:val>
          <c:extLst>
            <c:ext xmlns:c16="http://schemas.microsoft.com/office/drawing/2014/chart" uri="{C3380CC4-5D6E-409C-BE32-E72D297353CC}">
              <c16:uniqueId val="{00000000-861F-4DFF-9BD8-F97C2FEC9565}"/>
            </c:ext>
          </c:extLst>
        </c:ser>
        <c:ser>
          <c:idx val="2"/>
          <c:order val="2"/>
          <c:tx>
            <c:strRef>
              <c:f>'15. AIR-E'!$G$6</c:f>
              <c:strCache>
                <c:ptCount val="1"/>
                <c:pt idx="0">
                  <c:v>D</c:v>
                </c:pt>
              </c:strCache>
            </c:strRef>
          </c:tx>
          <c:spPr>
            <a:solidFill>
              <a:srgbClr val="A5A5A5"/>
            </a:solidFill>
            <a:ln w="25400">
              <a:noFill/>
            </a:ln>
          </c:spPr>
          <c:val>
            <c:numRef>
              <c:f>'15. AIR-E'!$G$7:$G$18</c:f>
              <c:numCache>
                <c:formatCode>0.00</c:formatCode>
                <c:ptCount val="12"/>
                <c:pt idx="0">
                  <c:v>134.63999999999999</c:v>
                </c:pt>
                <c:pt idx="1">
                  <c:v>134.66999999999999</c:v>
                </c:pt>
                <c:pt idx="2">
                  <c:v>137.46</c:v>
                </c:pt>
                <c:pt idx="3">
                  <c:v>156.72999999999999</c:v>
                </c:pt>
                <c:pt idx="4">
                  <c:v>162.65</c:v>
                </c:pt>
                <c:pt idx="5">
                  <c:v>162.72</c:v>
                </c:pt>
                <c:pt idx="6">
                  <c:v>183.97</c:v>
                </c:pt>
                <c:pt idx="7">
                  <c:v>184.88</c:v>
                </c:pt>
                <c:pt idx="8">
                  <c:v>185.56</c:v>
                </c:pt>
                <c:pt idx="9">
                  <c:v>180.97</c:v>
                </c:pt>
                <c:pt idx="10">
                  <c:v>180.46</c:v>
                </c:pt>
                <c:pt idx="11">
                  <c:v>188.05</c:v>
                </c:pt>
              </c:numCache>
            </c:numRef>
          </c:val>
          <c:extLst>
            <c:ext xmlns:c16="http://schemas.microsoft.com/office/drawing/2014/chart" uri="{C3380CC4-5D6E-409C-BE32-E72D297353CC}">
              <c16:uniqueId val="{00000001-861F-4DFF-9BD8-F97C2FEC9565}"/>
            </c:ext>
          </c:extLst>
        </c:ser>
        <c:ser>
          <c:idx val="3"/>
          <c:order val="3"/>
          <c:tx>
            <c:strRef>
              <c:f>'15. AIR-E'!$H$6</c:f>
              <c:strCache>
                <c:ptCount val="1"/>
                <c:pt idx="0">
                  <c:v>CV</c:v>
                </c:pt>
              </c:strCache>
            </c:strRef>
          </c:tx>
          <c:spPr>
            <a:solidFill>
              <a:srgbClr val="FFC000"/>
            </a:solidFill>
            <a:ln w="25400">
              <a:noFill/>
            </a:ln>
          </c:spPr>
          <c:val>
            <c:numRef>
              <c:f>'15. AIR-E'!$H$7:$H$18</c:f>
              <c:numCache>
                <c:formatCode>0.00</c:formatCode>
                <c:ptCount val="12"/>
                <c:pt idx="0">
                  <c:v>122.87</c:v>
                </c:pt>
                <c:pt idx="1">
                  <c:v>124.15</c:v>
                </c:pt>
                <c:pt idx="2">
                  <c:v>125.56</c:v>
                </c:pt>
                <c:pt idx="3">
                  <c:v>137.27000000000001</c:v>
                </c:pt>
                <c:pt idx="4">
                  <c:v>135.05000000000001</c:v>
                </c:pt>
                <c:pt idx="5">
                  <c:v>132.30000000000001</c:v>
                </c:pt>
                <c:pt idx="6">
                  <c:v>138.62</c:v>
                </c:pt>
                <c:pt idx="7">
                  <c:v>123.54</c:v>
                </c:pt>
                <c:pt idx="8">
                  <c:v>129.43</c:v>
                </c:pt>
                <c:pt idx="9">
                  <c:v>124.03</c:v>
                </c:pt>
                <c:pt idx="10">
                  <c:v>123.38</c:v>
                </c:pt>
                <c:pt idx="11">
                  <c:v>123.74</c:v>
                </c:pt>
              </c:numCache>
            </c:numRef>
          </c:val>
          <c:extLst>
            <c:ext xmlns:c16="http://schemas.microsoft.com/office/drawing/2014/chart" uri="{C3380CC4-5D6E-409C-BE32-E72D297353CC}">
              <c16:uniqueId val="{00000002-861F-4DFF-9BD8-F97C2FEC9565}"/>
            </c:ext>
          </c:extLst>
        </c:ser>
        <c:ser>
          <c:idx val="4"/>
          <c:order val="4"/>
          <c:tx>
            <c:strRef>
              <c:f>'15. AIR-E'!$F$6</c:f>
              <c:strCache>
                <c:ptCount val="1"/>
                <c:pt idx="0">
                  <c:v>PR</c:v>
                </c:pt>
              </c:strCache>
            </c:strRef>
          </c:tx>
          <c:spPr>
            <a:solidFill>
              <a:srgbClr val="5B9BD5"/>
            </a:solidFill>
            <a:ln w="25400">
              <a:noFill/>
            </a:ln>
          </c:spPr>
          <c:val>
            <c:numRef>
              <c:f>'15. AIR-E'!$F$7:$F$18</c:f>
              <c:numCache>
                <c:formatCode>0.00</c:formatCode>
                <c:ptCount val="12"/>
                <c:pt idx="0">
                  <c:v>294.52999999999997</c:v>
                </c:pt>
                <c:pt idx="1">
                  <c:v>296.95999999999998</c:v>
                </c:pt>
                <c:pt idx="2">
                  <c:v>308.45999999999998</c:v>
                </c:pt>
                <c:pt idx="3">
                  <c:v>278.17</c:v>
                </c:pt>
                <c:pt idx="4">
                  <c:v>280.39999999999998</c:v>
                </c:pt>
                <c:pt idx="5">
                  <c:v>287.18</c:v>
                </c:pt>
                <c:pt idx="6">
                  <c:v>189.26</c:v>
                </c:pt>
                <c:pt idx="7">
                  <c:v>184.33</c:v>
                </c:pt>
                <c:pt idx="8">
                  <c:v>184.42</c:v>
                </c:pt>
                <c:pt idx="9">
                  <c:v>185.24</c:v>
                </c:pt>
                <c:pt idx="10">
                  <c:v>184.25</c:v>
                </c:pt>
                <c:pt idx="11">
                  <c:v>189.01</c:v>
                </c:pt>
              </c:numCache>
            </c:numRef>
          </c:val>
          <c:extLst>
            <c:ext xmlns:c16="http://schemas.microsoft.com/office/drawing/2014/chart" uri="{C3380CC4-5D6E-409C-BE32-E72D297353CC}">
              <c16:uniqueId val="{00000003-861F-4DFF-9BD8-F97C2FEC9565}"/>
            </c:ext>
          </c:extLst>
        </c:ser>
        <c:ser>
          <c:idx val="5"/>
          <c:order val="5"/>
          <c:tx>
            <c:strRef>
              <c:f>'15. AIR-E'!$E$6</c:f>
              <c:strCache>
                <c:ptCount val="1"/>
                <c:pt idx="0">
                  <c:v>TM</c:v>
                </c:pt>
              </c:strCache>
            </c:strRef>
          </c:tx>
          <c:spPr>
            <a:solidFill>
              <a:srgbClr val="70AD47"/>
            </a:solidFill>
            <a:ln w="25400">
              <a:noFill/>
            </a:ln>
          </c:spPr>
          <c:val>
            <c:numRef>
              <c:f>'15. AIR-E'!$E$7:$E$18</c:f>
              <c:numCache>
                <c:formatCode>0.00</c:formatCode>
                <c:ptCount val="12"/>
                <c:pt idx="0">
                  <c:v>43.68</c:v>
                </c:pt>
                <c:pt idx="1">
                  <c:v>45.13</c:v>
                </c:pt>
                <c:pt idx="2">
                  <c:v>43.11</c:v>
                </c:pt>
                <c:pt idx="3">
                  <c:v>40.33</c:v>
                </c:pt>
                <c:pt idx="4">
                  <c:v>40.93</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861F-4DFF-9BD8-F97C2FEC9565}"/>
            </c:ext>
          </c:extLst>
        </c:ser>
        <c:ser>
          <c:idx val="6"/>
          <c:order val="6"/>
          <c:tx>
            <c:strRef>
              <c:f>'15. AIR-E'!$I$6</c:f>
              <c:strCache>
                <c:ptCount val="1"/>
                <c:pt idx="0">
                  <c:v>RM</c:v>
                </c:pt>
              </c:strCache>
            </c:strRef>
          </c:tx>
          <c:spPr>
            <a:solidFill>
              <a:schemeClr val="accent1">
                <a:lumMod val="40000"/>
                <a:lumOff val="60000"/>
              </a:schemeClr>
            </a:solidFill>
            <a:ln>
              <a:noFill/>
            </a:ln>
            <a:effectLst/>
          </c:spPr>
          <c:val>
            <c:numRef>
              <c:f>'15. AIR-E'!$I$7:$I$18</c:f>
              <c:numCache>
                <c:formatCode>0.00</c:formatCode>
                <c:ptCount val="12"/>
                <c:pt idx="0">
                  <c:v>25.08</c:v>
                </c:pt>
                <c:pt idx="1">
                  <c:v>28.46</c:v>
                </c:pt>
                <c:pt idx="2">
                  <c:v>26.21</c:v>
                </c:pt>
                <c:pt idx="3">
                  <c:v>43.57</c:v>
                </c:pt>
                <c:pt idx="4">
                  <c:v>52.37</c:v>
                </c:pt>
                <c:pt idx="5">
                  <c:v>75.900000000000006</c:v>
                </c:pt>
                <c:pt idx="6">
                  <c:v>61.43</c:v>
                </c:pt>
                <c:pt idx="7">
                  <c:v>87.7</c:v>
                </c:pt>
                <c:pt idx="8">
                  <c:v>55.66</c:v>
                </c:pt>
                <c:pt idx="9">
                  <c:v>34.46</c:v>
                </c:pt>
                <c:pt idx="10">
                  <c:v>32.76</c:v>
                </c:pt>
                <c:pt idx="11">
                  <c:v>41.46</c:v>
                </c:pt>
              </c:numCache>
            </c:numRef>
          </c:val>
          <c:extLst>
            <c:ext xmlns:c16="http://schemas.microsoft.com/office/drawing/2014/chart" uri="{C3380CC4-5D6E-409C-BE32-E72D297353CC}">
              <c16:uniqueId val="{00000005-861F-4DFF-9BD8-F97C2FEC9565}"/>
            </c:ext>
          </c:extLst>
        </c:ser>
        <c:dLbls>
          <c:showLegendKey val="0"/>
          <c:showVal val="0"/>
          <c:showCatName val="0"/>
          <c:showSerName val="0"/>
          <c:showPercent val="0"/>
          <c:showBubbleSize val="0"/>
        </c:dLbls>
        <c:axId val="-1145499328"/>
        <c:axId val="-1145505856"/>
      </c:areaChart>
      <c:lineChart>
        <c:grouping val="standard"/>
        <c:varyColors val="0"/>
        <c:ser>
          <c:idx val="0"/>
          <c:order val="0"/>
          <c:tx>
            <c:strRef>
              <c:f>'15. AIR-E'!$J$6</c:f>
              <c:strCache>
                <c:ptCount val="1"/>
                <c:pt idx="0">
                  <c:v>CUV_119</c:v>
                </c:pt>
              </c:strCache>
            </c:strRef>
          </c:tx>
          <c:spPr>
            <a:ln w="38100" cap="rnd">
              <a:solidFill>
                <a:sysClr val="windowText" lastClr="000000"/>
              </a:solidFill>
              <a:round/>
            </a:ln>
            <a:effectLst/>
          </c:spPr>
          <c:marker>
            <c:symbol val="none"/>
          </c:marker>
          <c:cat>
            <c:strRef>
              <c:f>'15. AIR-E'!$A$7:$A$18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'15. AIR-E'!$J$7:$J$18</c:f>
              <c:numCache>
                <c:formatCode>0.00</c:formatCode>
                <c:ptCount val="12"/>
                <c:pt idx="0">
                  <c:v>888.22</c:v>
                </c:pt>
                <c:pt idx="1">
                  <c:v>897.64</c:v>
                </c:pt>
                <c:pt idx="2">
                  <c:v>931.26</c:v>
                </c:pt>
                <c:pt idx="3">
                  <c:v>927.23</c:v>
                </c:pt>
                <c:pt idx="4">
                  <c:v>946.6</c:v>
                </c:pt>
                <c:pt idx="5">
                  <c:v>989.6</c:v>
                </c:pt>
                <c:pt idx="6">
                  <c:v>906.1</c:v>
                </c:pt>
                <c:pt idx="7">
                  <c:v>916.65</c:v>
                </c:pt>
                <c:pt idx="8">
                  <c:v>891.69</c:v>
                </c:pt>
                <c:pt idx="9">
                  <c:v>865.35</c:v>
                </c:pt>
                <c:pt idx="10">
                  <c:v>859.65</c:v>
                </c:pt>
                <c:pt idx="11">
                  <c:v>883.53</c:v>
                </c:pt>
              </c:numCache>
            </c:numRef>
          </c:val>
          <c:smooth val="0"/>
          <c:extLst>
            <c:ext xmlns:c16="http://schemas.microsoft.com/office/drawing/2014/chart" uri="{C3380CC4-5D6E-409C-BE32-E72D297353CC}">
              <c16:uniqueId val="{00000006-861F-4DFF-9BD8-F97C2FEC9565}"/>
            </c:ext>
          </c:extLst>
        </c:ser>
        <c:dLbls>
          <c:showLegendKey val="0"/>
          <c:showVal val="0"/>
          <c:showCatName val="0"/>
          <c:showSerName val="0"/>
          <c:showPercent val="0"/>
          <c:showBubbleSize val="0"/>
        </c:dLbls>
        <c:marker val="1"/>
        <c:smooth val="0"/>
        <c:axId val="-1145499328"/>
        <c:axId val="-1145505856"/>
      </c:lineChart>
      <c:catAx>
        <c:axId val="-114549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5856"/>
        <c:crosses val="autoZero"/>
        <c:auto val="1"/>
        <c:lblAlgn val="ctr"/>
        <c:lblOffset val="100"/>
        <c:noMultiLvlLbl val="0"/>
      </c:catAx>
      <c:valAx>
        <c:axId val="-1145505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49932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&amp;Z&amp;K00B050
&amp;C&amp;K000000PUBLICACIÓN DE ELECTRIFICADORA DEL CARIBE S.A. E.S.P.</c:oddFooter>
    </c:headerFooter>
    <c:pageMargins b="0.75" l="0.7" r="0.7" t="0.75" header="0.3" footer="0.3"/>
    <c:pageSetup orientation="portrait"/>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'15. AIR-E'!$N$7</c:f>
              <c:strCache>
                <c:ptCount val="1"/>
                <c:pt idx="0">
                  <c:v>Ene-22</c:v>
                </c:pt>
              </c:strCache>
            </c:strRef>
          </c:tx>
          <c:spPr>
            <a:solidFill>
              <a:schemeClr val="accent6">
                <a:tint val="41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AIR-E'!$Q$7:$U$7</c:f>
              <c:numCache>
                <c:formatCode>0.00</c:formatCode>
                <c:ptCount val="5"/>
                <c:pt idx="0">
                  <c:v>286.38</c:v>
                </c:pt>
                <c:pt idx="1">
                  <c:v>357.98</c:v>
                </c:pt>
                <c:pt idx="2">
                  <c:v>608.55999999999995</c:v>
                </c:pt>
                <c:pt idx="3">
                  <c:v>715.96</c:v>
                </c:pt>
                <c:pt idx="4">
                  <c:v>859.15</c:v>
                </c:pt>
              </c:numCache>
            </c:numRef>
          </c:val>
          <c:extLst>
            <c:ext xmlns:c16="http://schemas.microsoft.com/office/drawing/2014/chart" uri="{C3380CC4-5D6E-409C-BE32-E72D297353CC}">
              <c16:uniqueId val="{00000000-FA8C-4B84-9927-486461D01699}"/>
            </c:ext>
          </c:extLst>
        </c:ser>
        <c:ser>
          <c:idx val="1"/>
          <c:order val="1"/>
          <c:tx>
            <c:strRef>
              <c:f>'15. AIR-E'!$N$8</c:f>
              <c:strCache>
                <c:ptCount val="1"/>
                <c:pt idx="0">
                  <c:v>Feb-22</c:v>
                </c:pt>
              </c:strCache>
            </c:strRef>
          </c:tx>
          <c:spPr>
            <a:solidFill>
              <a:schemeClr val="accent6">
                <a:tint val="52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AIR-E'!$Q$8:$U$8</c:f>
              <c:numCache>
                <c:formatCode>0.00</c:formatCode>
                <c:ptCount val="5"/>
                <c:pt idx="0">
                  <c:v>288.10000000000002</c:v>
                </c:pt>
                <c:pt idx="1">
                  <c:v>360.13</c:v>
                </c:pt>
                <c:pt idx="2">
                  <c:v>612.22</c:v>
                </c:pt>
                <c:pt idx="3">
                  <c:v>720.25</c:v>
                </c:pt>
                <c:pt idx="4">
                  <c:v>864.3</c:v>
                </c:pt>
              </c:numCache>
            </c:numRef>
          </c:val>
          <c:extLst>
            <c:ext xmlns:c16="http://schemas.microsoft.com/office/drawing/2014/chart" uri="{C3380CC4-5D6E-409C-BE32-E72D297353CC}">
              <c16:uniqueId val="{00000001-FA8C-4B84-9927-486461D01699}"/>
            </c:ext>
          </c:extLst>
        </c:ser>
        <c:ser>
          <c:idx val="2"/>
          <c:order val="2"/>
          <c:tx>
            <c:strRef>
              <c:f>'15. AIR-E'!$N$9</c:f>
              <c:strCache>
                <c:ptCount val="1"/>
                <c:pt idx="0">
                  <c:v>Mar-22</c:v>
                </c:pt>
              </c:strCache>
            </c:strRef>
          </c:tx>
          <c:spPr>
            <a:solidFill>
              <a:schemeClr val="accent6">
                <a:tint val="63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AIR-E'!$Q$9:$U$9</c:f>
              <c:numCache>
                <c:formatCode>0.00</c:formatCode>
                <c:ptCount val="5"/>
                <c:pt idx="0">
                  <c:v>290.98</c:v>
                </c:pt>
                <c:pt idx="1">
                  <c:v>363.73</c:v>
                </c:pt>
                <c:pt idx="2">
                  <c:v>618.34</c:v>
                </c:pt>
                <c:pt idx="3">
                  <c:v>727.46</c:v>
                </c:pt>
                <c:pt idx="4">
                  <c:v>872.95</c:v>
                </c:pt>
              </c:numCache>
            </c:numRef>
          </c:val>
          <c:extLst>
            <c:ext xmlns:c16="http://schemas.microsoft.com/office/drawing/2014/chart" uri="{C3380CC4-5D6E-409C-BE32-E72D297353CC}">
              <c16:uniqueId val="{00000002-FA8C-4B84-9927-486461D01699}"/>
            </c:ext>
          </c:extLst>
        </c:ser>
        <c:ser>
          <c:idx val="3"/>
          <c:order val="3"/>
          <c:tx>
            <c:strRef>
              <c:f>'15. AIR-E'!$N$10</c:f>
              <c:strCache>
                <c:ptCount val="1"/>
                <c:pt idx="0">
                  <c:v>Abr-22</c:v>
                </c:pt>
              </c:strCache>
            </c:strRef>
          </c:tx>
          <c:spPr>
            <a:solidFill>
              <a:schemeClr val="accent6">
                <a:tint val="74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AIR-E'!$Q$10:$U$10</c:f>
              <c:numCache>
                <c:formatCode>0.00</c:formatCode>
                <c:ptCount val="5"/>
                <c:pt idx="0">
                  <c:v>303.79000000000002</c:v>
                </c:pt>
                <c:pt idx="1">
                  <c:v>379.73</c:v>
                </c:pt>
                <c:pt idx="2">
                  <c:v>645.54</c:v>
                </c:pt>
                <c:pt idx="3">
                  <c:v>759.46</c:v>
                </c:pt>
                <c:pt idx="4">
                  <c:v>911.36</c:v>
                </c:pt>
              </c:numCache>
            </c:numRef>
          </c:val>
          <c:extLst>
            <c:ext xmlns:c16="http://schemas.microsoft.com/office/drawing/2014/chart" uri="{C3380CC4-5D6E-409C-BE32-E72D297353CC}">
              <c16:uniqueId val="{00000003-FA8C-4B84-9927-486461D01699}"/>
            </c:ext>
          </c:extLst>
        </c:ser>
        <c:ser>
          <c:idx val="4"/>
          <c:order val="4"/>
          <c:tx>
            <c:strRef>
              <c:f>'15. AIR-E'!$N$11</c:f>
              <c:strCache>
                <c:ptCount val="1"/>
                <c:pt idx="0">
                  <c:v>May-22</c:v>
                </c:pt>
              </c:strCache>
            </c:strRef>
          </c:tx>
          <c:spPr>
            <a:solidFill>
              <a:schemeClr val="accent6">
                <a:tint val="84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AIR-E'!$Q$11:$U$11</c:f>
              <c:numCache>
                <c:formatCode>0.00</c:formatCode>
                <c:ptCount val="5"/>
                <c:pt idx="0">
                  <c:v>306.83</c:v>
                </c:pt>
                <c:pt idx="1">
                  <c:v>383.53</c:v>
                </c:pt>
                <c:pt idx="2">
                  <c:v>652</c:v>
                </c:pt>
                <c:pt idx="3">
                  <c:v>767.06</c:v>
                </c:pt>
                <c:pt idx="4">
                  <c:v>920.47</c:v>
                </c:pt>
              </c:numCache>
            </c:numRef>
          </c:val>
          <c:extLst>
            <c:ext xmlns:c16="http://schemas.microsoft.com/office/drawing/2014/chart" uri="{C3380CC4-5D6E-409C-BE32-E72D297353CC}">
              <c16:uniqueId val="{00000004-FA8C-4B84-9927-486461D01699}"/>
            </c:ext>
          </c:extLst>
        </c:ser>
        <c:ser>
          <c:idx val="5"/>
          <c:order val="5"/>
          <c:tx>
            <c:strRef>
              <c:f>'15. AIR-E'!$N$12</c:f>
              <c:strCache>
                <c:ptCount val="1"/>
                <c:pt idx="0">
                  <c:v>Jun-22</c:v>
                </c:pt>
              </c:strCache>
            </c:strRef>
          </c:tx>
          <c:spPr>
            <a:solidFill>
              <a:schemeClr val="accent6">
                <a:tint val="95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AIR-E'!$Q$12:$U$12</c:f>
              <c:numCache>
                <c:formatCode>0.00</c:formatCode>
                <c:ptCount val="5"/>
                <c:pt idx="0">
                  <c:v>322.16000000000003</c:v>
                </c:pt>
                <c:pt idx="1">
                  <c:v>402.71</c:v>
                </c:pt>
                <c:pt idx="2">
                  <c:v>684.6</c:v>
                </c:pt>
                <c:pt idx="3">
                  <c:v>805.41</c:v>
                </c:pt>
                <c:pt idx="4">
                  <c:v>966.49</c:v>
                </c:pt>
              </c:numCache>
            </c:numRef>
          </c:val>
          <c:extLst>
            <c:ext xmlns:c16="http://schemas.microsoft.com/office/drawing/2014/chart" uri="{C3380CC4-5D6E-409C-BE32-E72D297353CC}">
              <c16:uniqueId val="{00000005-FA8C-4B84-9927-486461D01699}"/>
            </c:ext>
          </c:extLst>
        </c:ser>
        <c:ser>
          <c:idx val="6"/>
          <c:order val="6"/>
          <c:tx>
            <c:strRef>
              <c:f>'15. AIR-E'!$N$13</c:f>
              <c:strCache>
                <c:ptCount val="1"/>
                <c:pt idx="0">
                  <c:v>Jul-22</c:v>
                </c:pt>
              </c:strCache>
            </c:strRef>
          </c:tx>
          <c:spPr>
            <a:solidFill>
              <a:schemeClr val="accent6">
                <a:shade val="94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AIR-E'!$Q$13:$U$13</c:f>
              <c:numCache>
                <c:formatCode>0.00</c:formatCode>
                <c:ptCount val="5"/>
                <c:pt idx="0">
                  <c:v>341.82</c:v>
                </c:pt>
                <c:pt idx="1">
                  <c:v>427.27</c:v>
                </c:pt>
                <c:pt idx="2">
                  <c:v>726.36</c:v>
                </c:pt>
                <c:pt idx="3">
                  <c:v>854.54</c:v>
                </c:pt>
                <c:pt idx="4">
                  <c:v>1025.45</c:v>
                </c:pt>
              </c:numCache>
            </c:numRef>
          </c:val>
          <c:extLst>
            <c:ext xmlns:c16="http://schemas.microsoft.com/office/drawing/2014/chart" uri="{C3380CC4-5D6E-409C-BE32-E72D297353CC}">
              <c16:uniqueId val="{00000006-FA8C-4B84-9927-486461D01699}"/>
            </c:ext>
          </c:extLst>
        </c:ser>
        <c:ser>
          <c:idx val="7"/>
          <c:order val="7"/>
          <c:tx>
            <c:strRef>
              <c:f>'15. AIR-E'!$N$14</c:f>
              <c:strCache>
                <c:ptCount val="1"/>
                <c:pt idx="0">
                  <c:v>Ago-22</c:v>
                </c:pt>
              </c:strCache>
            </c:strRef>
          </c:tx>
          <c:spPr>
            <a:solidFill>
              <a:schemeClr val="accent6">
                <a:shade val="83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AIR-E'!$Q$14:$U$14</c:f>
              <c:numCache>
                <c:formatCode>0.00</c:formatCode>
                <c:ptCount val="5"/>
                <c:pt idx="0">
                  <c:v>345.23</c:v>
                </c:pt>
                <c:pt idx="1">
                  <c:v>431.54</c:v>
                </c:pt>
                <c:pt idx="2">
                  <c:v>733.62</c:v>
                </c:pt>
                <c:pt idx="3">
                  <c:v>863.09</c:v>
                </c:pt>
                <c:pt idx="4">
                  <c:v>1035.7</c:v>
                </c:pt>
              </c:numCache>
            </c:numRef>
          </c:val>
          <c:extLst>
            <c:ext xmlns:c16="http://schemas.microsoft.com/office/drawing/2014/chart" uri="{C3380CC4-5D6E-409C-BE32-E72D297353CC}">
              <c16:uniqueId val="{00000007-FA8C-4B84-9927-486461D01699}"/>
            </c:ext>
          </c:extLst>
        </c:ser>
        <c:ser>
          <c:idx val="8"/>
          <c:order val="8"/>
          <c:tx>
            <c:strRef>
              <c:f>'15. AIR-E'!$N$15</c:f>
              <c:strCache>
                <c:ptCount val="1"/>
                <c:pt idx="0">
                  <c:v>Sep-22</c:v>
                </c:pt>
              </c:strCache>
            </c:strRef>
          </c:tx>
          <c:spPr>
            <a:solidFill>
              <a:schemeClr val="accent6">
                <a:shade val="73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AIR-E'!$Q$15:$U$15</c:f>
              <c:numCache>
                <c:formatCode>0.00</c:formatCode>
                <c:ptCount val="5"/>
                <c:pt idx="0">
                  <c:v>347.31</c:v>
                </c:pt>
                <c:pt idx="1">
                  <c:v>434.13</c:v>
                </c:pt>
                <c:pt idx="2">
                  <c:v>738.03</c:v>
                </c:pt>
                <c:pt idx="3">
                  <c:v>868.27</c:v>
                </c:pt>
                <c:pt idx="4">
                  <c:v>1041.92</c:v>
                </c:pt>
              </c:numCache>
            </c:numRef>
          </c:val>
          <c:extLst>
            <c:ext xmlns:c16="http://schemas.microsoft.com/office/drawing/2014/chart" uri="{C3380CC4-5D6E-409C-BE32-E72D297353CC}">
              <c16:uniqueId val="{00000008-FA8C-4B84-9927-486461D01699}"/>
            </c:ext>
          </c:extLst>
        </c:ser>
        <c:ser>
          <c:idx val="9"/>
          <c:order val="9"/>
          <c:tx>
            <c:strRef>
              <c:f>'15. AIR-E'!$N$16</c:f>
              <c:strCache>
                <c:ptCount val="1"/>
                <c:pt idx="0">
                  <c:v>Oct-22</c:v>
                </c:pt>
              </c:strCache>
            </c:strRef>
          </c:tx>
          <c:spPr>
            <a:solidFill>
              <a:schemeClr val="accent6">
                <a:shade val="62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AIR-E'!$Q$16:$U$16</c:f>
              <c:numCache>
                <c:formatCode>0.00</c:formatCode>
                <c:ptCount val="5"/>
                <c:pt idx="0">
                  <c:v>336.77</c:v>
                </c:pt>
                <c:pt idx="1">
                  <c:v>420.96</c:v>
                </c:pt>
                <c:pt idx="2">
                  <c:v>715.64</c:v>
                </c:pt>
                <c:pt idx="3">
                  <c:v>841.92</c:v>
                </c:pt>
                <c:pt idx="4">
                  <c:v>1010.31</c:v>
                </c:pt>
              </c:numCache>
            </c:numRef>
          </c:val>
          <c:extLst>
            <c:ext xmlns:c16="http://schemas.microsoft.com/office/drawing/2014/chart" uri="{C3380CC4-5D6E-409C-BE32-E72D297353CC}">
              <c16:uniqueId val="{00000009-FA8C-4B84-9927-486461D01699}"/>
            </c:ext>
          </c:extLst>
        </c:ser>
        <c:ser>
          <c:idx val="10"/>
          <c:order val="10"/>
          <c:tx>
            <c:strRef>
              <c:f>'15. AIR-E'!$N$17</c:f>
              <c:strCache>
                <c:ptCount val="1"/>
                <c:pt idx="0">
                  <c:v>Nov-22</c:v>
                </c:pt>
              </c:strCache>
            </c:strRef>
          </c:tx>
          <c:spPr>
            <a:solidFill>
              <a:schemeClr val="accent6">
                <a:shade val="51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AIR-E'!$Q$17:$U$17</c:f>
              <c:numCache>
                <c:formatCode>0.00</c:formatCode>
                <c:ptCount val="5"/>
                <c:pt idx="0">
                  <c:v>334.49</c:v>
                </c:pt>
                <c:pt idx="1">
                  <c:v>418.11</c:v>
                </c:pt>
                <c:pt idx="2">
                  <c:v>710.79</c:v>
                </c:pt>
                <c:pt idx="3">
                  <c:v>836.23</c:v>
                </c:pt>
                <c:pt idx="4">
                  <c:v>1003.47</c:v>
                </c:pt>
              </c:numCache>
            </c:numRef>
          </c:val>
          <c:extLst>
            <c:ext xmlns:c16="http://schemas.microsoft.com/office/drawing/2014/chart" uri="{C3380CC4-5D6E-409C-BE32-E72D297353CC}">
              <c16:uniqueId val="{0000000A-FA8C-4B84-9927-486461D01699}"/>
            </c:ext>
          </c:extLst>
        </c:ser>
        <c:ser>
          <c:idx val="11"/>
          <c:order val="11"/>
          <c:tx>
            <c:strRef>
              <c:f>'15. AIR-E'!$N$18</c:f>
              <c:strCache>
                <c:ptCount val="1"/>
                <c:pt idx="0">
                  <c:v>Dic-22</c:v>
                </c:pt>
              </c:strCache>
            </c:strRef>
          </c:tx>
          <c:spPr>
            <a:solidFill>
              <a:schemeClr val="accent6">
                <a:shade val="40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AIR-E'!$Q$18:$U$18</c:f>
              <c:numCache>
                <c:formatCode>0.00</c:formatCode>
                <c:ptCount val="5"/>
                <c:pt idx="0">
                  <c:v>338.07</c:v>
                </c:pt>
                <c:pt idx="1">
                  <c:v>422.58</c:v>
                </c:pt>
                <c:pt idx="2">
                  <c:v>718.39</c:v>
                </c:pt>
                <c:pt idx="3">
                  <c:v>845.17</c:v>
                </c:pt>
                <c:pt idx="4">
                  <c:v>1014.2</c:v>
                </c:pt>
              </c:numCache>
            </c:numRef>
          </c:val>
          <c:extLst>
            <c:ext xmlns:c16="http://schemas.microsoft.com/office/drawing/2014/chart" uri="{C3380CC4-5D6E-409C-BE32-E72D297353CC}">
              <c16:uniqueId val="{0000000B-FA8C-4B84-9927-486461D01699}"/>
            </c:ext>
          </c:extLst>
        </c:ser>
        <c:dLbls>
          <c:showLegendKey val="0"/>
          <c:showVal val="0"/>
          <c:showCatName val="0"/>
          <c:showSerName val="0"/>
          <c:showPercent val="0"/>
          <c:showBubbleSize val="0"/>
        </c:dLbls>
        <c:gapWidth val="150"/>
        <c:axId val="-1145509120"/>
        <c:axId val="-1145508576"/>
      </c:barChart>
      <c:catAx>
        <c:axId val="-11455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8576"/>
        <c:crosses val="autoZero"/>
        <c:auto val="1"/>
        <c:lblAlgn val="ctr"/>
        <c:lblOffset val="100"/>
        <c:noMultiLvlLbl val="0"/>
      </c:catAx>
      <c:valAx>
        <c:axId val="-114550857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912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'15. AIR-E'!$J$6</c:f>
              <c:strCache>
                <c:ptCount val="1"/>
                <c:pt idx="0">
                  <c:v>CUV_119</c:v>
                </c:pt>
              </c:strCache>
            </c:strRef>
          </c:tx>
          <c:spPr>
            <a:ln w="28575" cap="rnd">
              <a:solidFill>
                <a:schemeClr val="accent1"/>
              </a:solidFill>
              <a:round/>
            </a:ln>
            <a:effectLst/>
          </c:spPr>
          <c:marker>
            <c:symbol val="none"/>
          </c:marker>
          <c:cat>
            <c:strRef>
              <c:f>'15. AIR-E'!$A$7:$A$18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'15. AIR-E'!$J$7:$J$18</c:f>
              <c:numCache>
                <c:formatCode>0.00</c:formatCode>
                <c:ptCount val="12"/>
                <c:pt idx="0">
                  <c:v>888.22</c:v>
                </c:pt>
                <c:pt idx="1">
                  <c:v>897.64</c:v>
                </c:pt>
                <c:pt idx="2">
                  <c:v>931.26</c:v>
                </c:pt>
                <c:pt idx="3">
                  <c:v>927.23</c:v>
                </c:pt>
                <c:pt idx="4">
                  <c:v>946.6</c:v>
                </c:pt>
                <c:pt idx="5">
                  <c:v>989.6</c:v>
                </c:pt>
                <c:pt idx="6">
                  <c:v>906.1</c:v>
                </c:pt>
                <c:pt idx="7">
                  <c:v>916.65</c:v>
                </c:pt>
                <c:pt idx="8">
                  <c:v>891.69</c:v>
                </c:pt>
                <c:pt idx="9">
                  <c:v>865.35</c:v>
                </c:pt>
                <c:pt idx="10">
                  <c:v>859.65</c:v>
                </c:pt>
                <c:pt idx="11">
                  <c:v>883.53</c:v>
                </c:pt>
              </c:numCache>
            </c:numRef>
          </c:val>
          <c:smooth val="0"/>
          <c:extLst>
            <c:ext xmlns:c16="http://schemas.microsoft.com/office/drawing/2014/chart" uri="{C3380CC4-5D6E-409C-BE32-E72D297353CC}">
              <c16:uniqueId val="{00000000-E322-40B7-AEC7-681C0578D858}"/>
            </c:ext>
          </c:extLst>
        </c:ser>
        <c:ser>
          <c:idx val="1"/>
          <c:order val="1"/>
          <c:tx>
            <c:strRef>
              <c:f>'15. AIR-E'!$K$6</c:f>
              <c:strCache>
                <c:ptCount val="1"/>
                <c:pt idx="0">
                  <c:v>CUV_Op</c:v>
                </c:pt>
              </c:strCache>
            </c:strRef>
          </c:tx>
          <c:spPr>
            <a:ln w="28575" cap="rnd">
              <a:solidFill>
                <a:schemeClr val="accent2"/>
              </a:solidFill>
              <a:prstDash val="lgDash"/>
              <a:round/>
            </a:ln>
            <a:effectLst/>
          </c:spPr>
          <c:marker>
            <c:symbol val="none"/>
          </c:marker>
          <c:cat>
            <c:strRef>
              <c:f>'15. AIR-E'!$A$7:$A$18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'15. AIR-E'!$K$7:$K$18</c:f>
              <c:numCache>
                <c:formatCode>0.00</c:formatCode>
                <c:ptCount val="12"/>
                <c:pt idx="0">
                  <c:v>715.96</c:v>
                </c:pt>
                <c:pt idx="1">
                  <c:v>720.25</c:v>
                </c:pt>
                <c:pt idx="2">
                  <c:v>727.46</c:v>
                </c:pt>
                <c:pt idx="3">
                  <c:v>759.46</c:v>
                </c:pt>
                <c:pt idx="4">
                  <c:v>767.06</c:v>
                </c:pt>
                <c:pt idx="5">
                  <c:v>805.41</c:v>
                </c:pt>
                <c:pt idx="6">
                  <c:v>854.54</c:v>
                </c:pt>
                <c:pt idx="7">
                  <c:v>863.09</c:v>
                </c:pt>
                <c:pt idx="8">
                  <c:v>868.27</c:v>
                </c:pt>
                <c:pt idx="9">
                  <c:v>841.92</c:v>
                </c:pt>
                <c:pt idx="10">
                  <c:v>836.23</c:v>
                </c:pt>
                <c:pt idx="11">
                  <c:v>845.17</c:v>
                </c:pt>
              </c:numCache>
            </c:numRef>
          </c:val>
          <c:smooth val="0"/>
          <c:extLst>
            <c:ext xmlns:c16="http://schemas.microsoft.com/office/drawing/2014/chart" uri="{C3380CC4-5D6E-409C-BE32-E72D297353CC}">
              <c16:uniqueId val="{00000001-E322-40B7-AEC7-681C0578D858}"/>
            </c:ext>
          </c:extLst>
        </c:ser>
        <c:dLbls>
          <c:showLegendKey val="0"/>
          <c:showVal val="0"/>
          <c:showCatName val="0"/>
          <c:showSerName val="0"/>
          <c:showPercent val="0"/>
          <c:showBubbleSize val="0"/>
        </c:dLbls>
        <c:smooth val="0"/>
        <c:axId val="-1145510208"/>
        <c:axId val="-1145498784"/>
      </c:lineChart>
      <c:catAx>
        <c:axId val="-114551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498784"/>
        <c:crosses val="autoZero"/>
        <c:auto val="1"/>
        <c:lblAlgn val="ctr"/>
        <c:lblOffset val="100"/>
        <c:noMultiLvlLbl val="0"/>
      </c:catAx>
      <c:valAx>
        <c:axId val="-1145498784"/>
        <c:scaling>
          <c:orientation val="minMax"/>
          <c:min val="4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102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'16. AFINIA'!$D$6</c:f>
              <c:strCache>
                <c:ptCount val="1"/>
                <c:pt idx="0">
                  <c:v>GM</c:v>
                </c:pt>
              </c:strCache>
            </c:strRef>
          </c:tx>
          <c:spPr>
            <a:solidFill>
              <a:srgbClr val="ED7D31"/>
            </a:solidFill>
            <a:ln w="25400">
              <a:noFill/>
            </a:ln>
          </c:spPr>
          <c:val>
            <c:numRef>
              <c:f>'16. AFINIA'!$D$7:$D$18</c:f>
              <c:numCache>
                <c:formatCode>0.00</c:formatCode>
                <c:ptCount val="12"/>
                <c:pt idx="0">
                  <c:v>292.77999999999997</c:v>
                </c:pt>
                <c:pt idx="1">
                  <c:v>267.10000000000002</c:v>
                </c:pt>
                <c:pt idx="2">
                  <c:v>298.72000000000003</c:v>
                </c:pt>
                <c:pt idx="3">
                  <c:v>276.5</c:v>
                </c:pt>
                <c:pt idx="4">
                  <c:v>280.39999999999998</c:v>
                </c:pt>
                <c:pt idx="5">
                  <c:v>258.27999999999997</c:v>
                </c:pt>
                <c:pt idx="6">
                  <c:v>275.88</c:v>
                </c:pt>
                <c:pt idx="7">
                  <c:v>265.25</c:v>
                </c:pt>
                <c:pt idx="8">
                  <c:v>271.48</c:v>
                </c:pt>
                <c:pt idx="9">
                  <c:v>272.16000000000003</c:v>
                </c:pt>
                <c:pt idx="10">
                  <c:v>269.01</c:v>
                </c:pt>
                <c:pt idx="11">
                  <c:v>283.24</c:v>
                </c:pt>
              </c:numCache>
            </c:numRef>
          </c:val>
          <c:extLst>
            <c:ext xmlns:c16="http://schemas.microsoft.com/office/drawing/2014/chart" uri="{C3380CC4-5D6E-409C-BE32-E72D297353CC}">
              <c16:uniqueId val="{00000000-C643-4E34-A395-A9A39C93577F}"/>
            </c:ext>
          </c:extLst>
        </c:ser>
        <c:ser>
          <c:idx val="2"/>
          <c:order val="2"/>
          <c:tx>
            <c:strRef>
              <c:f>'16. AFINIA'!$G$6</c:f>
              <c:strCache>
                <c:ptCount val="1"/>
                <c:pt idx="0">
                  <c:v>D</c:v>
                </c:pt>
              </c:strCache>
            </c:strRef>
          </c:tx>
          <c:spPr>
            <a:solidFill>
              <a:srgbClr val="A5A5A5"/>
            </a:solidFill>
            <a:ln w="25400">
              <a:noFill/>
            </a:ln>
          </c:spPr>
          <c:val>
            <c:numRef>
              <c:f>'16. AFINIA'!$G$7:$G$18</c:f>
              <c:numCache>
                <c:formatCode>0.00</c:formatCode>
                <c:ptCount val="12"/>
                <c:pt idx="0">
                  <c:v>171.69</c:v>
                </c:pt>
                <c:pt idx="1">
                  <c:v>180.76</c:v>
                </c:pt>
                <c:pt idx="2">
                  <c:v>186.75</c:v>
                </c:pt>
                <c:pt idx="3">
                  <c:v>187.09</c:v>
                </c:pt>
                <c:pt idx="4">
                  <c:v>208.05</c:v>
                </c:pt>
                <c:pt idx="5">
                  <c:v>210.1</c:v>
                </c:pt>
                <c:pt idx="6">
                  <c:v>220.33</c:v>
                </c:pt>
                <c:pt idx="7">
                  <c:v>220.8</c:v>
                </c:pt>
                <c:pt idx="8">
                  <c:v>221.72</c:v>
                </c:pt>
                <c:pt idx="9">
                  <c:v>224.5</c:v>
                </c:pt>
                <c:pt idx="10">
                  <c:v>240.94</c:v>
                </c:pt>
                <c:pt idx="11">
                  <c:v>233.67</c:v>
                </c:pt>
              </c:numCache>
            </c:numRef>
          </c:val>
          <c:extLst>
            <c:ext xmlns:c16="http://schemas.microsoft.com/office/drawing/2014/chart" uri="{C3380CC4-5D6E-409C-BE32-E72D297353CC}">
              <c16:uniqueId val="{00000001-C643-4E34-A395-A9A39C93577F}"/>
            </c:ext>
          </c:extLst>
        </c:ser>
        <c:ser>
          <c:idx val="3"/>
          <c:order val="3"/>
          <c:tx>
            <c:strRef>
              <c:f>'16. AFINIA'!$H$6</c:f>
              <c:strCache>
                <c:ptCount val="1"/>
                <c:pt idx="0">
                  <c:v>CV</c:v>
                </c:pt>
              </c:strCache>
            </c:strRef>
          </c:tx>
          <c:spPr>
            <a:solidFill>
              <a:srgbClr val="FFC000"/>
            </a:solidFill>
            <a:ln w="25400">
              <a:noFill/>
            </a:ln>
          </c:spPr>
          <c:val>
            <c:numRef>
              <c:f>'16. AFINIA'!$H$7:$H$18</c:f>
              <c:numCache>
                <c:formatCode>0.00</c:formatCode>
                <c:ptCount val="12"/>
                <c:pt idx="0">
                  <c:v>119.94</c:v>
                </c:pt>
                <c:pt idx="1">
                  <c:v>123.07</c:v>
                </c:pt>
                <c:pt idx="2">
                  <c:v>121.62</c:v>
                </c:pt>
                <c:pt idx="3">
                  <c:v>133.43</c:v>
                </c:pt>
                <c:pt idx="4">
                  <c:v>123.35</c:v>
                </c:pt>
                <c:pt idx="5">
                  <c:v>125.76</c:v>
                </c:pt>
                <c:pt idx="6">
                  <c:v>125.86</c:v>
                </c:pt>
                <c:pt idx="7">
                  <c:v>124.71</c:v>
                </c:pt>
                <c:pt idx="8">
                  <c:v>121.82</c:v>
                </c:pt>
                <c:pt idx="9">
                  <c:v>118.12</c:v>
                </c:pt>
                <c:pt idx="10">
                  <c:v>118.87</c:v>
                </c:pt>
                <c:pt idx="11">
                  <c:v>123.18</c:v>
                </c:pt>
              </c:numCache>
            </c:numRef>
          </c:val>
          <c:extLst>
            <c:ext xmlns:c16="http://schemas.microsoft.com/office/drawing/2014/chart" uri="{C3380CC4-5D6E-409C-BE32-E72D297353CC}">
              <c16:uniqueId val="{00000002-C643-4E34-A395-A9A39C93577F}"/>
            </c:ext>
          </c:extLst>
        </c:ser>
        <c:ser>
          <c:idx val="4"/>
          <c:order val="4"/>
          <c:tx>
            <c:strRef>
              <c:f>'16. AFINIA'!$F$6</c:f>
              <c:strCache>
                <c:ptCount val="1"/>
                <c:pt idx="0">
                  <c:v>PR</c:v>
                </c:pt>
              </c:strCache>
            </c:strRef>
          </c:tx>
          <c:spPr>
            <a:solidFill>
              <a:srgbClr val="5B9BD5"/>
            </a:solidFill>
            <a:ln w="25400">
              <a:noFill/>
            </a:ln>
          </c:spPr>
          <c:val>
            <c:numRef>
              <c:f>'16. AFINIA'!$F$7:$F$18</c:f>
              <c:numCache>
                <c:formatCode>0.00</c:formatCode>
                <c:ptCount val="12"/>
                <c:pt idx="0">
                  <c:v>235.51</c:v>
                </c:pt>
                <c:pt idx="1">
                  <c:v>224.77</c:v>
                </c:pt>
                <c:pt idx="2">
                  <c:v>239.05</c:v>
                </c:pt>
                <c:pt idx="3">
                  <c:v>218.65</c:v>
                </c:pt>
                <c:pt idx="4">
                  <c:v>222.34</c:v>
                </c:pt>
                <c:pt idx="5">
                  <c:v>205.13</c:v>
                </c:pt>
                <c:pt idx="6">
                  <c:v>152.03</c:v>
                </c:pt>
                <c:pt idx="7">
                  <c:v>151.44999999999999</c:v>
                </c:pt>
                <c:pt idx="8">
                  <c:v>148.88</c:v>
                </c:pt>
                <c:pt idx="9">
                  <c:v>146.52000000000001</c:v>
                </c:pt>
                <c:pt idx="10">
                  <c:v>145.22</c:v>
                </c:pt>
                <c:pt idx="11">
                  <c:v>153.34</c:v>
                </c:pt>
              </c:numCache>
            </c:numRef>
          </c:val>
          <c:extLst>
            <c:ext xmlns:c16="http://schemas.microsoft.com/office/drawing/2014/chart" uri="{C3380CC4-5D6E-409C-BE32-E72D297353CC}">
              <c16:uniqueId val="{00000003-C643-4E34-A395-A9A39C93577F}"/>
            </c:ext>
          </c:extLst>
        </c:ser>
        <c:ser>
          <c:idx val="5"/>
          <c:order val="5"/>
          <c:tx>
            <c:strRef>
              <c:f>'16. AFINIA'!$E$6</c:f>
              <c:strCache>
                <c:ptCount val="1"/>
                <c:pt idx="0">
                  <c:v>TM</c:v>
                </c:pt>
              </c:strCache>
            </c:strRef>
          </c:tx>
          <c:spPr>
            <a:solidFill>
              <a:srgbClr val="70AD47"/>
            </a:solidFill>
            <a:ln w="25400">
              <a:noFill/>
            </a:ln>
          </c:spPr>
          <c:val>
            <c:numRef>
              <c:f>'16. AFINIA'!$E$7:$E$18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C643-4E34-A395-A9A39C93577F}"/>
            </c:ext>
          </c:extLst>
        </c:ser>
        <c:ser>
          <c:idx val="6"/>
          <c:order val="6"/>
          <c:tx>
            <c:strRef>
              <c:f>'16. AFINIA'!$I$6</c:f>
              <c:strCache>
                <c:ptCount val="1"/>
                <c:pt idx="0">
                  <c:v>RM</c:v>
                </c:pt>
              </c:strCache>
            </c:strRef>
          </c:tx>
          <c:spPr>
            <a:solidFill>
              <a:schemeClr val="accent1">
                <a:lumMod val="40000"/>
                <a:lumOff val="60000"/>
              </a:schemeClr>
            </a:solidFill>
            <a:ln>
              <a:noFill/>
            </a:ln>
            <a:effectLst/>
          </c:spPr>
          <c:val>
            <c:numRef>
              <c:f>'16. AFINIA'!$I$7:$I$18</c:f>
              <c:numCache>
                <c:formatCode>0.00</c:formatCode>
                <c:ptCount val="12"/>
                <c:pt idx="0">
                  <c:v>24.75</c:v>
                </c:pt>
                <c:pt idx="1">
                  <c:v>29.78</c:v>
                </c:pt>
                <c:pt idx="2">
                  <c:v>26.89</c:v>
                </c:pt>
                <c:pt idx="3">
                  <c:v>42.12</c:v>
                </c:pt>
                <c:pt idx="4">
                  <c:v>49.87</c:v>
                </c:pt>
                <c:pt idx="5">
                  <c:v>68.73</c:v>
                </c:pt>
                <c:pt idx="6">
                  <c:v>63.51</c:v>
                </c:pt>
                <c:pt idx="7">
                  <c:v>84.15</c:v>
                </c:pt>
                <c:pt idx="8">
                  <c:v>53.17</c:v>
                </c:pt>
                <c:pt idx="9">
                  <c:v>34.409999999999997</c:v>
                </c:pt>
                <c:pt idx="10">
                  <c:v>32.020000000000003</c:v>
                </c:pt>
                <c:pt idx="11">
                  <c:v>41.33</c:v>
                </c:pt>
              </c:numCache>
            </c:numRef>
          </c:val>
          <c:extLst>
            <c:ext xmlns:c16="http://schemas.microsoft.com/office/drawing/2014/chart" uri="{C3380CC4-5D6E-409C-BE32-E72D297353CC}">
              <c16:uniqueId val="{00000005-C643-4E34-A395-A9A39C93577F}"/>
            </c:ext>
          </c:extLst>
        </c:ser>
        <c:dLbls>
          <c:showLegendKey val="0"/>
          <c:showVal val="0"/>
          <c:showCatName val="0"/>
          <c:showSerName val="0"/>
          <c:showPercent val="0"/>
          <c:showBubbleSize val="0"/>
        </c:dLbls>
        <c:axId val="-1145496608"/>
        <c:axId val="-1145504224"/>
      </c:areaChart>
      <c:lineChart>
        <c:grouping val="standard"/>
        <c:varyColors val="0"/>
        <c:ser>
          <c:idx val="0"/>
          <c:order val="0"/>
          <c:tx>
            <c:strRef>
              <c:f>'16. AFINIA'!$J$6</c:f>
              <c:strCache>
                <c:ptCount val="1"/>
                <c:pt idx="0">
                  <c:v>CUV_119</c:v>
                </c:pt>
              </c:strCache>
            </c:strRef>
          </c:tx>
          <c:spPr>
            <a:ln w="38100" cap="rnd">
              <a:solidFill>
                <a:sysClr val="windowText" lastClr="000000"/>
              </a:solidFill>
              <a:round/>
            </a:ln>
            <a:effectLst/>
          </c:spPr>
          <c:marker>
            <c:symbol val="none"/>
          </c:marker>
          <c:cat>
            <c:strRef>
              <c:f>'16. AFINIA'!$A$7:$A$18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'16. AFINIA'!$J$7:$J$18</c:f>
              <c:numCache>
                <c:formatCode>0.00</c:formatCode>
                <c:ptCount val="12"/>
                <c:pt idx="0">
                  <c:v>888.36</c:v>
                </c:pt>
                <c:pt idx="1">
                  <c:v>870.61</c:v>
                </c:pt>
                <c:pt idx="2">
                  <c:v>916.14</c:v>
                </c:pt>
                <c:pt idx="3">
                  <c:v>898.12</c:v>
                </c:pt>
                <c:pt idx="4">
                  <c:v>924.99</c:v>
                </c:pt>
                <c:pt idx="5">
                  <c:v>917.54</c:v>
                </c:pt>
                <c:pt idx="6">
                  <c:v>879.52</c:v>
                </c:pt>
                <c:pt idx="7">
                  <c:v>898.48</c:v>
                </c:pt>
                <c:pt idx="8">
                  <c:v>867.91</c:v>
                </c:pt>
                <c:pt idx="9">
                  <c:v>841.87</c:v>
                </c:pt>
                <c:pt idx="10">
                  <c:v>853.16</c:v>
                </c:pt>
                <c:pt idx="11">
                  <c:v>885.06</c:v>
                </c:pt>
              </c:numCache>
            </c:numRef>
          </c:val>
          <c:smooth val="0"/>
          <c:extLst>
            <c:ext xmlns:c16="http://schemas.microsoft.com/office/drawing/2014/chart" uri="{C3380CC4-5D6E-409C-BE32-E72D297353CC}">
              <c16:uniqueId val="{00000006-C643-4E34-A395-A9A39C93577F}"/>
            </c:ext>
          </c:extLst>
        </c:ser>
        <c:dLbls>
          <c:showLegendKey val="0"/>
          <c:showVal val="0"/>
          <c:showCatName val="0"/>
          <c:showSerName val="0"/>
          <c:showPercent val="0"/>
          <c:showBubbleSize val="0"/>
        </c:dLbls>
        <c:marker val="1"/>
        <c:smooth val="0"/>
        <c:axId val="-1145496608"/>
        <c:axId val="-1145504224"/>
      </c:lineChart>
      <c:catAx>
        <c:axId val="-114549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4224"/>
        <c:crosses val="autoZero"/>
        <c:auto val="1"/>
        <c:lblAlgn val="ctr"/>
        <c:lblOffset val="100"/>
        <c:noMultiLvlLbl val="0"/>
      </c:catAx>
      <c:valAx>
        <c:axId val="-1145504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49660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&amp;Z&amp;K00B050
&amp;C&amp;K000000PUBLICACIÓN DE ELECTRIFICADORA DEL CARIBE S.A. E.S.P.</c:oddFooter>
    </c:headerFooter>
    <c:pageMargins b="0.75" l="0.7" r="0.7" t="0.75" header="0.3" footer="0.3"/>
    <c:pageSetup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'16. AFINIA'!$N$7</c:f>
              <c:strCache>
                <c:ptCount val="1"/>
                <c:pt idx="0">
                  <c:v>Ene-22</c:v>
                </c:pt>
              </c:strCache>
            </c:strRef>
          </c:tx>
          <c:spPr>
            <a:solidFill>
              <a:schemeClr val="accent6">
                <a:tint val="41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AFINIA'!$Q$7:$U$7</c:f>
              <c:numCache>
                <c:formatCode>0.00</c:formatCode>
                <c:ptCount val="5"/>
                <c:pt idx="0">
                  <c:v>246.27</c:v>
                </c:pt>
                <c:pt idx="1">
                  <c:v>307.83999999999997</c:v>
                </c:pt>
                <c:pt idx="2">
                  <c:v>523.32000000000005</c:v>
                </c:pt>
                <c:pt idx="3">
                  <c:v>615.66999999999996</c:v>
                </c:pt>
                <c:pt idx="4">
                  <c:v>738.8</c:v>
                </c:pt>
              </c:numCache>
            </c:numRef>
          </c:val>
          <c:extLst>
            <c:ext xmlns:c16="http://schemas.microsoft.com/office/drawing/2014/chart" uri="{C3380CC4-5D6E-409C-BE32-E72D297353CC}">
              <c16:uniqueId val="{00000000-AF1F-474D-ABB2-41FD4BA0B642}"/>
            </c:ext>
          </c:extLst>
        </c:ser>
        <c:ser>
          <c:idx val="1"/>
          <c:order val="1"/>
          <c:tx>
            <c:strRef>
              <c:f>'16. AFINIA'!$N$8</c:f>
              <c:strCache>
                <c:ptCount val="1"/>
                <c:pt idx="0">
                  <c:v>Feb-22</c:v>
                </c:pt>
              </c:strCache>
            </c:strRef>
          </c:tx>
          <c:spPr>
            <a:solidFill>
              <a:schemeClr val="accent6">
                <a:tint val="52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AFINIA'!$Q$8:$U$8</c:f>
              <c:numCache>
                <c:formatCode>0.00</c:formatCode>
                <c:ptCount val="5"/>
                <c:pt idx="0">
                  <c:v>253.66</c:v>
                </c:pt>
                <c:pt idx="1">
                  <c:v>317.07</c:v>
                </c:pt>
                <c:pt idx="2">
                  <c:v>539.02</c:v>
                </c:pt>
                <c:pt idx="3">
                  <c:v>634.14</c:v>
                </c:pt>
                <c:pt idx="4">
                  <c:v>760.97</c:v>
                </c:pt>
              </c:numCache>
            </c:numRef>
          </c:val>
          <c:extLst>
            <c:ext xmlns:c16="http://schemas.microsoft.com/office/drawing/2014/chart" uri="{C3380CC4-5D6E-409C-BE32-E72D297353CC}">
              <c16:uniqueId val="{00000001-AF1F-474D-ABB2-41FD4BA0B642}"/>
            </c:ext>
          </c:extLst>
        </c:ser>
        <c:ser>
          <c:idx val="2"/>
          <c:order val="2"/>
          <c:tx>
            <c:strRef>
              <c:f>'16. AFINIA'!$N$9</c:f>
              <c:strCache>
                <c:ptCount val="1"/>
                <c:pt idx="0">
                  <c:v>Mar-22</c:v>
                </c:pt>
              </c:strCache>
            </c:strRef>
          </c:tx>
          <c:spPr>
            <a:solidFill>
              <a:schemeClr val="accent6">
                <a:tint val="63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AFINIA'!$Q$9:$U$9</c:f>
              <c:numCache>
                <c:formatCode>0.00</c:formatCode>
                <c:ptCount val="5"/>
                <c:pt idx="0">
                  <c:v>266.33999999999997</c:v>
                </c:pt>
                <c:pt idx="1">
                  <c:v>332.92</c:v>
                </c:pt>
                <c:pt idx="2">
                  <c:v>565.97</c:v>
                </c:pt>
                <c:pt idx="3">
                  <c:v>665.85</c:v>
                </c:pt>
                <c:pt idx="4">
                  <c:v>799.02</c:v>
                </c:pt>
              </c:numCache>
            </c:numRef>
          </c:val>
          <c:extLst>
            <c:ext xmlns:c16="http://schemas.microsoft.com/office/drawing/2014/chart" uri="{C3380CC4-5D6E-409C-BE32-E72D297353CC}">
              <c16:uniqueId val="{00000002-AF1F-474D-ABB2-41FD4BA0B642}"/>
            </c:ext>
          </c:extLst>
        </c:ser>
        <c:ser>
          <c:idx val="3"/>
          <c:order val="3"/>
          <c:tx>
            <c:strRef>
              <c:f>'16. AFINIA'!$N$10</c:f>
              <c:strCache>
                <c:ptCount val="1"/>
                <c:pt idx="0">
                  <c:v>Abr-22</c:v>
                </c:pt>
              </c:strCache>
            </c:strRef>
          </c:tx>
          <c:spPr>
            <a:solidFill>
              <a:schemeClr val="accent6">
                <a:tint val="74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AFINIA'!$Q$10:$U$10</c:f>
              <c:numCache>
                <c:formatCode>0.00</c:formatCode>
                <c:ptCount val="5"/>
                <c:pt idx="0">
                  <c:v>279.66000000000003</c:v>
                </c:pt>
                <c:pt idx="1">
                  <c:v>349.57</c:v>
                </c:pt>
                <c:pt idx="2">
                  <c:v>594.27</c:v>
                </c:pt>
                <c:pt idx="3">
                  <c:v>699.14</c:v>
                </c:pt>
                <c:pt idx="4">
                  <c:v>838.97</c:v>
                </c:pt>
              </c:numCache>
            </c:numRef>
          </c:val>
          <c:extLst>
            <c:ext xmlns:c16="http://schemas.microsoft.com/office/drawing/2014/chart" uri="{C3380CC4-5D6E-409C-BE32-E72D297353CC}">
              <c16:uniqueId val="{00000003-AF1F-474D-ABB2-41FD4BA0B642}"/>
            </c:ext>
          </c:extLst>
        </c:ser>
        <c:ser>
          <c:idx val="4"/>
          <c:order val="4"/>
          <c:tx>
            <c:strRef>
              <c:f>'16. AFINIA'!$N$11</c:f>
              <c:strCache>
                <c:ptCount val="1"/>
                <c:pt idx="0">
                  <c:v>May-22</c:v>
                </c:pt>
              </c:strCache>
            </c:strRef>
          </c:tx>
          <c:spPr>
            <a:solidFill>
              <a:schemeClr val="accent6">
                <a:tint val="84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AFINIA'!$Q$11:$U$11</c:f>
              <c:numCache>
                <c:formatCode>0.00</c:formatCode>
                <c:ptCount val="5"/>
                <c:pt idx="0">
                  <c:v>290.87</c:v>
                </c:pt>
                <c:pt idx="1">
                  <c:v>363.59</c:v>
                </c:pt>
                <c:pt idx="2">
                  <c:v>618.1</c:v>
                </c:pt>
                <c:pt idx="3">
                  <c:v>727.18</c:v>
                </c:pt>
                <c:pt idx="4">
                  <c:v>872.61</c:v>
                </c:pt>
              </c:numCache>
            </c:numRef>
          </c:val>
          <c:extLst>
            <c:ext xmlns:c16="http://schemas.microsoft.com/office/drawing/2014/chart" uri="{C3380CC4-5D6E-409C-BE32-E72D297353CC}">
              <c16:uniqueId val="{00000004-AF1F-474D-ABB2-41FD4BA0B642}"/>
            </c:ext>
          </c:extLst>
        </c:ser>
        <c:ser>
          <c:idx val="5"/>
          <c:order val="5"/>
          <c:tx>
            <c:strRef>
              <c:f>'16. AFINIA'!$N$12</c:f>
              <c:strCache>
                <c:ptCount val="1"/>
                <c:pt idx="0">
                  <c:v>Jun-22</c:v>
                </c:pt>
              </c:strCache>
            </c:strRef>
          </c:tx>
          <c:spPr>
            <a:solidFill>
              <a:schemeClr val="accent6">
                <a:tint val="95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AFINIA'!$Q$12:$U$12</c:f>
              <c:numCache>
                <c:formatCode>0.00</c:formatCode>
                <c:ptCount val="5"/>
                <c:pt idx="0">
                  <c:v>302.5</c:v>
                </c:pt>
                <c:pt idx="1">
                  <c:v>378.13</c:v>
                </c:pt>
                <c:pt idx="2">
                  <c:v>642.82000000000005</c:v>
                </c:pt>
                <c:pt idx="3">
                  <c:v>756.26</c:v>
                </c:pt>
                <c:pt idx="4">
                  <c:v>907.51</c:v>
                </c:pt>
              </c:numCache>
            </c:numRef>
          </c:val>
          <c:extLst>
            <c:ext xmlns:c16="http://schemas.microsoft.com/office/drawing/2014/chart" uri="{C3380CC4-5D6E-409C-BE32-E72D297353CC}">
              <c16:uniqueId val="{00000005-AF1F-474D-ABB2-41FD4BA0B642}"/>
            </c:ext>
          </c:extLst>
        </c:ser>
        <c:ser>
          <c:idx val="6"/>
          <c:order val="6"/>
          <c:tx>
            <c:strRef>
              <c:f>'16. AFINIA'!$N$13</c:f>
              <c:strCache>
                <c:ptCount val="1"/>
                <c:pt idx="0">
                  <c:v>JuL-22</c:v>
                </c:pt>
              </c:strCache>
            </c:strRef>
          </c:tx>
          <c:spPr>
            <a:solidFill>
              <a:schemeClr val="accent6">
                <a:shade val="94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AFINIA'!$Q$13:$U$13</c:f>
              <c:numCache>
                <c:formatCode>0.00</c:formatCode>
                <c:ptCount val="5"/>
                <c:pt idx="0">
                  <c:v>317.63</c:v>
                </c:pt>
                <c:pt idx="1">
                  <c:v>397.04</c:v>
                </c:pt>
                <c:pt idx="2">
                  <c:v>674.96</c:v>
                </c:pt>
                <c:pt idx="3">
                  <c:v>794.08</c:v>
                </c:pt>
                <c:pt idx="4">
                  <c:v>952.89</c:v>
                </c:pt>
              </c:numCache>
            </c:numRef>
          </c:val>
          <c:extLst>
            <c:ext xmlns:c16="http://schemas.microsoft.com/office/drawing/2014/chart" uri="{C3380CC4-5D6E-409C-BE32-E72D297353CC}">
              <c16:uniqueId val="{00000006-AF1F-474D-ABB2-41FD4BA0B642}"/>
            </c:ext>
          </c:extLst>
        </c:ser>
        <c:ser>
          <c:idx val="7"/>
          <c:order val="7"/>
          <c:tx>
            <c:strRef>
              <c:f>'16. AFINIA'!$N$14</c:f>
              <c:strCache>
                <c:ptCount val="1"/>
                <c:pt idx="0">
                  <c:v>Ago-22</c:v>
                </c:pt>
              </c:strCache>
            </c:strRef>
          </c:tx>
          <c:spPr>
            <a:solidFill>
              <a:schemeClr val="accent6">
                <a:shade val="83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AFINIA'!$Q$14:$U$14</c:f>
              <c:numCache>
                <c:formatCode>0.00</c:formatCode>
                <c:ptCount val="5"/>
                <c:pt idx="0">
                  <c:v>327.16000000000003</c:v>
                </c:pt>
                <c:pt idx="1">
                  <c:v>408.95</c:v>
                </c:pt>
                <c:pt idx="2">
                  <c:v>695.21</c:v>
                </c:pt>
                <c:pt idx="3">
                  <c:v>817.9</c:v>
                </c:pt>
                <c:pt idx="4">
                  <c:v>981.48</c:v>
                </c:pt>
              </c:numCache>
            </c:numRef>
          </c:val>
          <c:extLst>
            <c:ext xmlns:c16="http://schemas.microsoft.com/office/drawing/2014/chart" uri="{C3380CC4-5D6E-409C-BE32-E72D297353CC}">
              <c16:uniqueId val="{00000007-AF1F-474D-ABB2-41FD4BA0B642}"/>
            </c:ext>
          </c:extLst>
        </c:ser>
        <c:ser>
          <c:idx val="8"/>
          <c:order val="8"/>
          <c:tx>
            <c:strRef>
              <c:f>'16. AFINIA'!$N$15</c:f>
              <c:strCache>
                <c:ptCount val="1"/>
                <c:pt idx="0">
                  <c:v>Sep-22</c:v>
                </c:pt>
              </c:strCache>
            </c:strRef>
          </c:tx>
          <c:spPr>
            <a:solidFill>
              <a:schemeClr val="accent6">
                <a:shade val="73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AFINIA'!$Q$15:$U$15</c:f>
              <c:numCache>
                <c:formatCode>0.00</c:formatCode>
                <c:ptCount val="5"/>
                <c:pt idx="0">
                  <c:v>330.5</c:v>
                </c:pt>
                <c:pt idx="1">
                  <c:v>413.13</c:v>
                </c:pt>
                <c:pt idx="2">
                  <c:v>699.38</c:v>
                </c:pt>
                <c:pt idx="3">
                  <c:v>822.8</c:v>
                </c:pt>
                <c:pt idx="4">
                  <c:v>987.37</c:v>
                </c:pt>
              </c:numCache>
            </c:numRef>
          </c:val>
          <c:extLst>
            <c:ext xmlns:c16="http://schemas.microsoft.com/office/drawing/2014/chart" uri="{C3380CC4-5D6E-409C-BE32-E72D297353CC}">
              <c16:uniqueId val="{00000008-AF1F-474D-ABB2-41FD4BA0B642}"/>
            </c:ext>
          </c:extLst>
        </c:ser>
        <c:ser>
          <c:idx val="9"/>
          <c:order val="9"/>
          <c:tx>
            <c:strRef>
              <c:f>'16. AFINIA'!$N$16</c:f>
              <c:strCache>
                <c:ptCount val="1"/>
                <c:pt idx="0">
                  <c:v>Oct-22</c:v>
                </c:pt>
              </c:strCache>
            </c:strRef>
          </c:tx>
          <c:spPr>
            <a:solidFill>
              <a:schemeClr val="accent6">
                <a:shade val="62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AFINIA'!$Q$16:$U$16</c:f>
              <c:numCache>
                <c:formatCode>0.00</c:formatCode>
                <c:ptCount val="5"/>
                <c:pt idx="0">
                  <c:v>320.58999999999997</c:v>
                </c:pt>
                <c:pt idx="1">
                  <c:v>400.74</c:v>
                </c:pt>
                <c:pt idx="2">
                  <c:v>678.4</c:v>
                </c:pt>
                <c:pt idx="3">
                  <c:v>798.12</c:v>
                </c:pt>
                <c:pt idx="4">
                  <c:v>957.74</c:v>
                </c:pt>
              </c:numCache>
            </c:numRef>
          </c:val>
          <c:extLst>
            <c:ext xmlns:c16="http://schemas.microsoft.com/office/drawing/2014/chart" uri="{C3380CC4-5D6E-409C-BE32-E72D297353CC}">
              <c16:uniqueId val="{00000009-AF1F-474D-ABB2-41FD4BA0B642}"/>
            </c:ext>
          </c:extLst>
        </c:ser>
        <c:ser>
          <c:idx val="10"/>
          <c:order val="10"/>
          <c:tx>
            <c:strRef>
              <c:f>'16. AFINIA'!$N$17</c:f>
              <c:strCache>
                <c:ptCount val="1"/>
                <c:pt idx="0">
                  <c:v>Nov-22</c:v>
                </c:pt>
              </c:strCache>
            </c:strRef>
          </c:tx>
          <c:spPr>
            <a:solidFill>
              <a:schemeClr val="accent6">
                <a:shade val="51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AFINIA'!$Q$17:$U$17</c:f>
              <c:numCache>
                <c:formatCode>0.00</c:formatCode>
                <c:ptCount val="5"/>
                <c:pt idx="0">
                  <c:v>320.58999999999997</c:v>
                </c:pt>
                <c:pt idx="1">
                  <c:v>400.74</c:v>
                </c:pt>
                <c:pt idx="2">
                  <c:v>678.4</c:v>
                </c:pt>
                <c:pt idx="3">
                  <c:v>798.12</c:v>
                </c:pt>
                <c:pt idx="4">
                  <c:v>957.74</c:v>
                </c:pt>
              </c:numCache>
            </c:numRef>
          </c:val>
          <c:extLst>
            <c:ext xmlns:c16="http://schemas.microsoft.com/office/drawing/2014/chart" uri="{C3380CC4-5D6E-409C-BE32-E72D297353CC}">
              <c16:uniqueId val="{0000000A-AF1F-474D-ABB2-41FD4BA0B642}"/>
            </c:ext>
          </c:extLst>
        </c:ser>
        <c:ser>
          <c:idx val="11"/>
          <c:order val="11"/>
          <c:tx>
            <c:strRef>
              <c:f>'16. AFINIA'!$N$18</c:f>
              <c:strCache>
                <c:ptCount val="1"/>
                <c:pt idx="0">
                  <c:v>Dic-22</c:v>
                </c:pt>
              </c:strCache>
            </c:strRef>
          </c:tx>
          <c:spPr>
            <a:solidFill>
              <a:schemeClr val="accent6">
                <a:shade val="40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AFINIA'!$Q$18:$U$18</c:f>
              <c:numCache>
                <c:formatCode>0.00</c:formatCode>
                <c:ptCount val="5"/>
                <c:pt idx="0">
                  <c:v>323.06</c:v>
                </c:pt>
                <c:pt idx="1">
                  <c:v>403.82</c:v>
                </c:pt>
                <c:pt idx="2">
                  <c:v>678.4</c:v>
                </c:pt>
                <c:pt idx="3">
                  <c:v>798.12</c:v>
                </c:pt>
                <c:pt idx="4">
                  <c:v>957.74</c:v>
                </c:pt>
              </c:numCache>
            </c:numRef>
          </c:val>
          <c:extLst>
            <c:ext xmlns:c16="http://schemas.microsoft.com/office/drawing/2014/chart" uri="{C3380CC4-5D6E-409C-BE32-E72D297353CC}">
              <c16:uniqueId val="{0000000B-AF1F-474D-ABB2-41FD4BA0B642}"/>
            </c:ext>
          </c:extLst>
        </c:ser>
        <c:dLbls>
          <c:showLegendKey val="0"/>
          <c:showVal val="0"/>
          <c:showCatName val="0"/>
          <c:showSerName val="0"/>
          <c:showPercent val="0"/>
          <c:showBubbleSize val="0"/>
        </c:dLbls>
        <c:gapWidth val="150"/>
        <c:axId val="-1145511840"/>
        <c:axId val="-1145511296"/>
      </c:barChart>
      <c:catAx>
        <c:axId val="-114551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11296"/>
        <c:crosses val="autoZero"/>
        <c:auto val="1"/>
        <c:lblAlgn val="ctr"/>
        <c:lblOffset val="100"/>
        <c:noMultiLvlLbl val="0"/>
      </c:catAx>
      <c:valAx>
        <c:axId val="-11455112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1184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'16. AFINIA'!$J$6</c:f>
              <c:strCache>
                <c:ptCount val="1"/>
                <c:pt idx="0">
                  <c:v>CUV_119</c:v>
                </c:pt>
              </c:strCache>
            </c:strRef>
          </c:tx>
          <c:spPr>
            <a:ln w="28575" cap="rnd">
              <a:solidFill>
                <a:schemeClr val="accent1"/>
              </a:solidFill>
              <a:round/>
            </a:ln>
            <a:effectLst/>
          </c:spPr>
          <c:marker>
            <c:symbol val="none"/>
          </c:marker>
          <c:cat>
            <c:strRef>
              <c:f>'16. AFINIA'!$A$7:$A$18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'16. AFINIA'!$J$7:$J$18</c:f>
              <c:numCache>
                <c:formatCode>0.00</c:formatCode>
                <c:ptCount val="12"/>
                <c:pt idx="0">
                  <c:v>888.36</c:v>
                </c:pt>
                <c:pt idx="1">
                  <c:v>870.61</c:v>
                </c:pt>
                <c:pt idx="2">
                  <c:v>916.14</c:v>
                </c:pt>
                <c:pt idx="3">
                  <c:v>898.12</c:v>
                </c:pt>
                <c:pt idx="4">
                  <c:v>924.99</c:v>
                </c:pt>
                <c:pt idx="5">
                  <c:v>917.54</c:v>
                </c:pt>
                <c:pt idx="6">
                  <c:v>879.52</c:v>
                </c:pt>
                <c:pt idx="7">
                  <c:v>898.48</c:v>
                </c:pt>
                <c:pt idx="8">
                  <c:v>867.91</c:v>
                </c:pt>
                <c:pt idx="9">
                  <c:v>841.87</c:v>
                </c:pt>
                <c:pt idx="10">
                  <c:v>853.16</c:v>
                </c:pt>
                <c:pt idx="11">
                  <c:v>885.06</c:v>
                </c:pt>
              </c:numCache>
            </c:numRef>
          </c:val>
          <c:smooth val="0"/>
          <c:extLst>
            <c:ext xmlns:c16="http://schemas.microsoft.com/office/drawing/2014/chart" uri="{C3380CC4-5D6E-409C-BE32-E72D297353CC}">
              <c16:uniqueId val="{00000000-CB69-45C1-A326-EA8BA2F289EF}"/>
            </c:ext>
          </c:extLst>
        </c:ser>
        <c:ser>
          <c:idx val="1"/>
          <c:order val="1"/>
          <c:tx>
            <c:strRef>
              <c:f>'16. AFINIA'!$K$6</c:f>
              <c:strCache>
                <c:ptCount val="1"/>
                <c:pt idx="0">
                  <c:v>CUV_Op</c:v>
                </c:pt>
              </c:strCache>
            </c:strRef>
          </c:tx>
          <c:spPr>
            <a:ln w="28575" cap="rnd">
              <a:solidFill>
                <a:schemeClr val="accent2"/>
              </a:solidFill>
              <a:prstDash val="lgDash"/>
              <a:round/>
            </a:ln>
            <a:effectLst/>
          </c:spPr>
          <c:marker>
            <c:symbol val="none"/>
          </c:marker>
          <c:cat>
            <c:strRef>
              <c:f>'16. AFINIA'!$A$7:$A$18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'16. AFINIA'!$K$7:$K$18</c:f>
              <c:numCache>
                <c:formatCode>0.00</c:formatCode>
                <c:ptCount val="12"/>
                <c:pt idx="0">
                  <c:v>615.66999999999996</c:v>
                </c:pt>
                <c:pt idx="1">
                  <c:v>634.14</c:v>
                </c:pt>
                <c:pt idx="2">
                  <c:v>665.85</c:v>
                </c:pt>
                <c:pt idx="3">
                  <c:v>699.14</c:v>
                </c:pt>
                <c:pt idx="4">
                  <c:v>727.18</c:v>
                </c:pt>
                <c:pt idx="5">
                  <c:v>756.26</c:v>
                </c:pt>
                <c:pt idx="6">
                  <c:v>794.08</c:v>
                </c:pt>
                <c:pt idx="7">
                  <c:v>817.9</c:v>
                </c:pt>
                <c:pt idx="8">
                  <c:v>822.8</c:v>
                </c:pt>
                <c:pt idx="9">
                  <c:v>798.12</c:v>
                </c:pt>
                <c:pt idx="10">
                  <c:v>798.12</c:v>
                </c:pt>
                <c:pt idx="11">
                  <c:v>798.12</c:v>
                </c:pt>
              </c:numCache>
            </c:numRef>
          </c:val>
          <c:smooth val="0"/>
          <c:extLst>
            <c:ext xmlns:c16="http://schemas.microsoft.com/office/drawing/2014/chart" uri="{C3380CC4-5D6E-409C-BE32-E72D297353CC}">
              <c16:uniqueId val="{00000001-CB69-45C1-A326-EA8BA2F289EF}"/>
            </c:ext>
          </c:extLst>
        </c:ser>
        <c:dLbls>
          <c:showLegendKey val="0"/>
          <c:showVal val="0"/>
          <c:showCatName val="0"/>
          <c:showSerName val="0"/>
          <c:showPercent val="0"/>
          <c:showBubbleSize val="0"/>
        </c:dLbls>
        <c:smooth val="0"/>
        <c:axId val="-1145505312"/>
        <c:axId val="-1145508032"/>
      </c:lineChart>
      <c:catAx>
        <c:axId val="-114550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508032"/>
        <c:crosses val="autoZero"/>
        <c:auto val="1"/>
        <c:lblAlgn val="ctr"/>
        <c:lblOffset val="100"/>
        <c:noMultiLvlLbl val="0"/>
      </c:catAx>
      <c:valAx>
        <c:axId val="-1145508032"/>
        <c:scaling>
          <c:orientation val="minMax"/>
          <c:min val="4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053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'17. ELECTROCAQUETÁ'!$D$6</c:f>
              <c:strCache>
                <c:ptCount val="1"/>
                <c:pt idx="0">
                  <c:v>GM</c:v>
                </c:pt>
              </c:strCache>
            </c:strRef>
          </c:tx>
          <c:spPr>
            <a:solidFill>
              <a:srgbClr val="ED7D31"/>
            </a:solidFill>
            <a:ln w="25400">
              <a:noFill/>
            </a:ln>
          </c:spPr>
          <c:val>
            <c:numRef>
              <c:f>'17. ELECTROCAQUETÁ'!$D$7:$D$18</c:f>
              <c:numCache>
                <c:formatCode>0.00</c:formatCode>
                <c:ptCount val="12"/>
                <c:pt idx="0">
                  <c:v>279.87900000000002</c:v>
                </c:pt>
                <c:pt idx="1">
                  <c:v>283.32100000000003</c:v>
                </c:pt>
                <c:pt idx="2">
                  <c:v>348.88299999999998</c:v>
                </c:pt>
                <c:pt idx="3">
                  <c:v>242.828</c:v>
                </c:pt>
                <c:pt idx="4">
                  <c:v>188.58699999999999</c:v>
                </c:pt>
                <c:pt idx="5">
                  <c:v>202.35499999999999</c:v>
                </c:pt>
                <c:pt idx="6">
                  <c:v>204.88499999999999</c:v>
                </c:pt>
                <c:pt idx="7">
                  <c:v>209.71700000000001</c:v>
                </c:pt>
                <c:pt idx="8">
                  <c:v>243.21</c:v>
                </c:pt>
                <c:pt idx="9">
                  <c:v>276.03100000000001</c:v>
                </c:pt>
                <c:pt idx="10">
                  <c:v>280.98899999999998</c:v>
                </c:pt>
                <c:pt idx="11">
                  <c:v>259.66199999999998</c:v>
                </c:pt>
              </c:numCache>
            </c:numRef>
          </c:val>
          <c:extLst>
            <c:ext xmlns:c16="http://schemas.microsoft.com/office/drawing/2014/chart" uri="{C3380CC4-5D6E-409C-BE32-E72D297353CC}">
              <c16:uniqueId val="{00000000-BA2C-4620-8903-5CF82D2C9B13}"/>
            </c:ext>
          </c:extLst>
        </c:ser>
        <c:ser>
          <c:idx val="2"/>
          <c:order val="2"/>
          <c:tx>
            <c:strRef>
              <c:f>'17. ELECTROCAQUETÁ'!$G$6</c:f>
              <c:strCache>
                <c:ptCount val="1"/>
                <c:pt idx="0">
                  <c:v>D</c:v>
                </c:pt>
              </c:strCache>
            </c:strRef>
          </c:tx>
          <c:spPr>
            <a:solidFill>
              <a:srgbClr val="A5A5A5"/>
            </a:solidFill>
            <a:ln w="25400">
              <a:noFill/>
            </a:ln>
          </c:spPr>
          <c:val>
            <c:numRef>
              <c:f>'17. ELECTROCAQUETÁ'!$G$7:$G$18</c:f>
              <c:numCache>
                <c:formatCode>0.00</c:formatCode>
                <c:ptCount val="12"/>
                <c:pt idx="0">
                  <c:v>169.90199999999999</c:v>
                </c:pt>
                <c:pt idx="1">
                  <c:v>174.20500000000001</c:v>
                </c:pt>
                <c:pt idx="2">
                  <c:v>187.017</c:v>
                </c:pt>
                <c:pt idx="3">
                  <c:v>200.059</c:v>
                </c:pt>
                <c:pt idx="4">
                  <c:v>245.34800000000001</c:v>
                </c:pt>
                <c:pt idx="5">
                  <c:v>242.18299999999999</c:v>
                </c:pt>
                <c:pt idx="6">
                  <c:v>306.57799999999997</c:v>
                </c:pt>
                <c:pt idx="7">
                  <c:v>310.19299999999998</c:v>
                </c:pt>
                <c:pt idx="8">
                  <c:v>306.79000000000002</c:v>
                </c:pt>
                <c:pt idx="9">
                  <c:v>305.38099999999997</c:v>
                </c:pt>
                <c:pt idx="10">
                  <c:v>299.89299999999997</c:v>
                </c:pt>
                <c:pt idx="11">
                  <c:v>305.13</c:v>
                </c:pt>
              </c:numCache>
            </c:numRef>
          </c:val>
          <c:extLst>
            <c:ext xmlns:c16="http://schemas.microsoft.com/office/drawing/2014/chart" uri="{C3380CC4-5D6E-409C-BE32-E72D297353CC}">
              <c16:uniqueId val="{00000001-BA2C-4620-8903-5CF82D2C9B13}"/>
            </c:ext>
          </c:extLst>
        </c:ser>
        <c:ser>
          <c:idx val="3"/>
          <c:order val="3"/>
          <c:tx>
            <c:strRef>
              <c:f>'17. ELECTROCAQUETÁ'!$H$6</c:f>
              <c:strCache>
                <c:ptCount val="1"/>
                <c:pt idx="0">
                  <c:v>CV</c:v>
                </c:pt>
              </c:strCache>
            </c:strRef>
          </c:tx>
          <c:spPr>
            <a:solidFill>
              <a:srgbClr val="FFC000"/>
            </a:solidFill>
            <a:ln w="25400">
              <a:noFill/>
            </a:ln>
          </c:spPr>
          <c:val>
            <c:numRef>
              <c:f>'17. ELECTROCAQUETÁ'!$H$7:$H$18</c:f>
              <c:numCache>
                <c:formatCode>0.00</c:formatCode>
                <c:ptCount val="12"/>
                <c:pt idx="0">
                  <c:v>110.75700000000001</c:v>
                </c:pt>
                <c:pt idx="1">
                  <c:v>110.126</c:v>
                </c:pt>
                <c:pt idx="2">
                  <c:v>111.02</c:v>
                </c:pt>
                <c:pt idx="3">
                  <c:v>114.50700000000001</c:v>
                </c:pt>
                <c:pt idx="4">
                  <c:v>124.91200000000001</c:v>
                </c:pt>
                <c:pt idx="5">
                  <c:v>116.806</c:v>
                </c:pt>
                <c:pt idx="6">
                  <c:v>128.14599999999999</c:v>
                </c:pt>
                <c:pt idx="7">
                  <c:v>125.042</c:v>
                </c:pt>
                <c:pt idx="8">
                  <c:v>128.22</c:v>
                </c:pt>
                <c:pt idx="9">
                  <c:v>126.42400000000001</c:v>
                </c:pt>
                <c:pt idx="10">
                  <c:v>124.80200000000001</c:v>
                </c:pt>
                <c:pt idx="11">
                  <c:v>120.136</c:v>
                </c:pt>
              </c:numCache>
            </c:numRef>
          </c:val>
          <c:extLst>
            <c:ext xmlns:c16="http://schemas.microsoft.com/office/drawing/2014/chart" uri="{C3380CC4-5D6E-409C-BE32-E72D297353CC}">
              <c16:uniqueId val="{00000002-BA2C-4620-8903-5CF82D2C9B13}"/>
            </c:ext>
          </c:extLst>
        </c:ser>
        <c:ser>
          <c:idx val="4"/>
          <c:order val="4"/>
          <c:tx>
            <c:strRef>
              <c:f>'17. ELECTROCAQUETÁ'!$F$6</c:f>
              <c:strCache>
                <c:ptCount val="1"/>
                <c:pt idx="0">
                  <c:v>PR</c:v>
                </c:pt>
              </c:strCache>
            </c:strRef>
          </c:tx>
          <c:spPr>
            <a:solidFill>
              <a:srgbClr val="5B9BD5"/>
            </a:solidFill>
            <a:ln w="25400">
              <a:noFill/>
            </a:ln>
          </c:spPr>
          <c:val>
            <c:numRef>
              <c:f>'17. ELECTROCAQUETÁ'!$F$7:$F$18</c:f>
              <c:numCache>
                <c:formatCode>0.00</c:formatCode>
                <c:ptCount val="12"/>
                <c:pt idx="0">
                  <c:v>51.942</c:v>
                </c:pt>
                <c:pt idx="1">
                  <c:v>53.145000000000003</c:v>
                </c:pt>
                <c:pt idx="2">
                  <c:v>63.472999999999999</c:v>
                </c:pt>
                <c:pt idx="3">
                  <c:v>46.14</c:v>
                </c:pt>
                <c:pt idx="4">
                  <c:v>37.765999999999998</c:v>
                </c:pt>
                <c:pt idx="5">
                  <c:v>41.045999999999999</c:v>
                </c:pt>
                <c:pt idx="6">
                  <c:v>40.639000000000003</c:v>
                </c:pt>
                <c:pt idx="7">
                  <c:v>74.679000000000002</c:v>
                </c:pt>
                <c:pt idx="8">
                  <c:v>48.57</c:v>
                </c:pt>
                <c:pt idx="9">
                  <c:v>53.875</c:v>
                </c:pt>
                <c:pt idx="10">
                  <c:v>54.223999999999997</c:v>
                </c:pt>
                <c:pt idx="11">
                  <c:v>51.395000000000003</c:v>
                </c:pt>
              </c:numCache>
            </c:numRef>
          </c:val>
          <c:extLst>
            <c:ext xmlns:c16="http://schemas.microsoft.com/office/drawing/2014/chart" uri="{C3380CC4-5D6E-409C-BE32-E72D297353CC}">
              <c16:uniqueId val="{00000003-BA2C-4620-8903-5CF82D2C9B13}"/>
            </c:ext>
          </c:extLst>
        </c:ser>
        <c:ser>
          <c:idx val="5"/>
          <c:order val="5"/>
          <c:tx>
            <c:strRef>
              <c:f>'17. ELECTROCAQUETÁ'!$E$6</c:f>
              <c:strCache>
                <c:ptCount val="1"/>
                <c:pt idx="0">
                  <c:v>TM</c:v>
                </c:pt>
              </c:strCache>
            </c:strRef>
          </c:tx>
          <c:spPr>
            <a:solidFill>
              <a:srgbClr val="70AD47"/>
            </a:solidFill>
            <a:ln w="25400">
              <a:noFill/>
            </a:ln>
          </c:spPr>
          <c:val>
            <c:numRef>
              <c:f>'17. ELECTROCAQUETÁ'!$E$7:$E$18</c:f>
              <c:numCache>
                <c:formatCode>0.00</c:formatCode>
                <c:ptCount val="12"/>
                <c:pt idx="0">
                  <c:v>41.290999999999997</c:v>
                </c:pt>
                <c:pt idx="1">
                  <c:v>45.128999999999998</c:v>
                </c:pt>
                <c:pt idx="2">
                  <c:v>43.11</c:v>
                </c:pt>
                <c:pt idx="3">
                  <c:v>40.328000000000003</c:v>
                </c:pt>
                <c:pt idx="4">
                  <c:v>40.978999999999999</c:v>
                </c:pt>
                <c:pt idx="5">
                  <c:v>49.521999999999998</c:v>
                </c:pt>
                <c:pt idx="6">
                  <c:v>41.911999999999999</c:v>
                </c:pt>
                <c:pt idx="7">
                  <c:v>52.116</c:v>
                </c:pt>
                <c:pt idx="8">
                  <c:v>50.84</c:v>
                </c:pt>
                <c:pt idx="9">
                  <c:v>49.805999999999997</c:v>
                </c:pt>
                <c:pt idx="10">
                  <c:v>47.098999999999997</c:v>
                </c:pt>
                <c:pt idx="11">
                  <c:v>50.307000000000002</c:v>
                </c:pt>
              </c:numCache>
            </c:numRef>
          </c:val>
          <c:extLst>
            <c:ext xmlns:c16="http://schemas.microsoft.com/office/drawing/2014/chart" uri="{C3380CC4-5D6E-409C-BE32-E72D297353CC}">
              <c16:uniqueId val="{00000004-BA2C-4620-8903-5CF82D2C9B13}"/>
            </c:ext>
          </c:extLst>
        </c:ser>
        <c:ser>
          <c:idx val="6"/>
          <c:order val="6"/>
          <c:tx>
            <c:strRef>
              <c:f>'17. ELECTROCAQUETÁ'!$I$6</c:f>
              <c:strCache>
                <c:ptCount val="1"/>
                <c:pt idx="0">
                  <c:v>RM</c:v>
                </c:pt>
              </c:strCache>
            </c:strRef>
          </c:tx>
          <c:spPr>
            <a:solidFill>
              <a:schemeClr val="accent1">
                <a:lumMod val="40000"/>
                <a:lumOff val="60000"/>
              </a:schemeClr>
            </a:solidFill>
            <a:ln>
              <a:noFill/>
            </a:ln>
            <a:effectLst/>
          </c:spPr>
          <c:val>
            <c:numRef>
              <c:f>'17. ELECTROCAQUETÁ'!$I$7:$I$18</c:f>
              <c:numCache>
                <c:formatCode>0.00</c:formatCode>
                <c:ptCount val="12"/>
                <c:pt idx="0">
                  <c:v>23.196000000000002</c:v>
                </c:pt>
                <c:pt idx="1">
                  <c:v>26.67</c:v>
                </c:pt>
                <c:pt idx="2">
                  <c:v>20.440999999999999</c:v>
                </c:pt>
                <c:pt idx="3">
                  <c:v>39.393000000000001</c:v>
                </c:pt>
                <c:pt idx="4">
                  <c:v>42.743000000000002</c:v>
                </c:pt>
                <c:pt idx="5">
                  <c:v>64.177000000000007</c:v>
                </c:pt>
                <c:pt idx="6">
                  <c:v>40.639000000000003</c:v>
                </c:pt>
                <c:pt idx="7">
                  <c:v>42.9</c:v>
                </c:pt>
                <c:pt idx="8">
                  <c:v>48.57</c:v>
                </c:pt>
                <c:pt idx="9">
                  <c:v>32.353999999999999</c:v>
                </c:pt>
                <c:pt idx="10">
                  <c:v>29.523</c:v>
                </c:pt>
                <c:pt idx="11">
                  <c:v>38.372</c:v>
                </c:pt>
              </c:numCache>
            </c:numRef>
          </c:val>
          <c:extLst>
            <c:ext xmlns:c16="http://schemas.microsoft.com/office/drawing/2014/chart" uri="{C3380CC4-5D6E-409C-BE32-E72D297353CC}">
              <c16:uniqueId val="{00000005-BA2C-4620-8903-5CF82D2C9B13}"/>
            </c:ext>
          </c:extLst>
        </c:ser>
        <c:dLbls>
          <c:showLegendKey val="0"/>
          <c:showVal val="0"/>
          <c:showCatName val="0"/>
          <c:showSerName val="0"/>
          <c:showPercent val="0"/>
          <c:showBubbleSize val="0"/>
        </c:dLbls>
        <c:axId val="-1145503680"/>
        <c:axId val="-1145502592"/>
      </c:areaChart>
      <c:lineChart>
        <c:grouping val="standard"/>
        <c:varyColors val="0"/>
        <c:ser>
          <c:idx val="0"/>
          <c:order val="0"/>
          <c:tx>
            <c:strRef>
              <c:f>'17. ELECTROCAQUETÁ'!$J$6</c:f>
              <c:strCache>
                <c:ptCount val="1"/>
                <c:pt idx="0">
                  <c:v>CUV_119</c:v>
                </c:pt>
              </c:strCache>
            </c:strRef>
          </c:tx>
          <c:spPr>
            <a:ln w="38100" cap="rnd">
              <a:solidFill>
                <a:sysClr val="windowText" lastClr="000000"/>
              </a:solidFill>
              <a:round/>
            </a:ln>
            <a:effectLst/>
          </c:spPr>
          <c:marker>
            <c:symbol val="none"/>
          </c:marker>
          <c:cat>
            <c:strRef>
              <c:f>'17. ELECTROCAQUETÁ'!$A$7:$A$18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'17. ELECTROCAQUETÁ'!$J$7:$J$18</c:f>
              <c:numCache>
                <c:formatCode>0.00</c:formatCode>
                <c:ptCount val="12"/>
                <c:pt idx="0">
                  <c:v>676.97</c:v>
                </c:pt>
                <c:pt idx="1">
                  <c:v>692.6</c:v>
                </c:pt>
                <c:pt idx="2">
                  <c:v>773.95</c:v>
                </c:pt>
                <c:pt idx="3">
                  <c:v>683.26</c:v>
                </c:pt>
                <c:pt idx="4">
                  <c:v>680.34</c:v>
                </c:pt>
                <c:pt idx="5">
                  <c:v>716.09</c:v>
                </c:pt>
                <c:pt idx="6">
                  <c:v>780.38</c:v>
                </c:pt>
                <c:pt idx="7">
                  <c:v>814.64700000000005</c:v>
                </c:pt>
                <c:pt idx="8">
                  <c:v>826.16</c:v>
                </c:pt>
                <c:pt idx="9">
                  <c:v>843.87</c:v>
                </c:pt>
                <c:pt idx="10">
                  <c:v>836.53</c:v>
                </c:pt>
                <c:pt idx="11">
                  <c:v>825</c:v>
                </c:pt>
              </c:numCache>
            </c:numRef>
          </c:val>
          <c:smooth val="0"/>
          <c:extLst>
            <c:ext xmlns:c16="http://schemas.microsoft.com/office/drawing/2014/chart" uri="{C3380CC4-5D6E-409C-BE32-E72D297353CC}">
              <c16:uniqueId val="{00000006-BA2C-4620-8903-5CF82D2C9B13}"/>
            </c:ext>
          </c:extLst>
        </c:ser>
        <c:dLbls>
          <c:showLegendKey val="0"/>
          <c:showVal val="0"/>
          <c:showCatName val="0"/>
          <c:showSerName val="0"/>
          <c:showPercent val="0"/>
          <c:showBubbleSize val="0"/>
        </c:dLbls>
        <c:marker val="1"/>
        <c:smooth val="0"/>
        <c:axId val="-1145503680"/>
        <c:axId val="-1145502592"/>
      </c:lineChart>
      <c:catAx>
        <c:axId val="-11455036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2592"/>
        <c:crosses val="autoZero"/>
        <c:auto val="1"/>
        <c:lblAlgn val="ctr"/>
        <c:lblOffset val="100"/>
        <c:noMultiLvlLbl val="0"/>
      </c:catAx>
      <c:valAx>
        <c:axId val="-1145502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50368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4803149606299213" l="0.23622047244094491" r="0.23622047244094491" t="0.74803149606299213" header="0.31496062992125984" footer="0.31496062992125984"/>
    <c:pageSetup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'17. ELECTROCAQUETÁ'!$N$7</c:f>
              <c:strCache>
                <c:ptCount val="1"/>
                <c:pt idx="0">
                  <c:v>Ene-22</c:v>
                </c:pt>
              </c:strCache>
            </c:strRef>
          </c:tx>
          <c:spPr>
            <a:solidFill>
              <a:schemeClr val="accent6">
                <a:tint val="41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ELECTROCAQUETÁ'!$Q$7:$U$7</c:f>
              <c:numCache>
                <c:formatCode>0.00</c:formatCode>
                <c:ptCount val="5"/>
                <c:pt idx="0">
                  <c:v>288.82</c:v>
                </c:pt>
                <c:pt idx="1">
                  <c:v>361.02</c:v>
                </c:pt>
                <c:pt idx="2">
                  <c:v>576.16</c:v>
                </c:pt>
                <c:pt idx="3">
                  <c:v>677.83</c:v>
                </c:pt>
                <c:pt idx="4">
                  <c:v>813.4</c:v>
                </c:pt>
              </c:numCache>
            </c:numRef>
          </c:val>
          <c:extLst>
            <c:ext xmlns:c16="http://schemas.microsoft.com/office/drawing/2014/chart" uri="{C3380CC4-5D6E-409C-BE32-E72D297353CC}">
              <c16:uniqueId val="{00000000-2FD6-4B21-9B1A-03A1F879FA3A}"/>
            </c:ext>
          </c:extLst>
        </c:ser>
        <c:ser>
          <c:idx val="1"/>
          <c:order val="1"/>
          <c:tx>
            <c:strRef>
              <c:f>'17. ELECTROCAQUETÁ'!$N$8</c:f>
              <c:strCache>
                <c:ptCount val="1"/>
                <c:pt idx="0">
                  <c:v>Feb-22</c:v>
                </c:pt>
              </c:strCache>
            </c:strRef>
          </c:tx>
          <c:spPr>
            <a:solidFill>
              <a:schemeClr val="accent6">
                <a:tint val="52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ELECTROCAQUETÁ'!$Q$8:$U$8</c:f>
              <c:numCache>
                <c:formatCode>0.00</c:formatCode>
                <c:ptCount val="5"/>
                <c:pt idx="0">
                  <c:v>293.62</c:v>
                </c:pt>
                <c:pt idx="1">
                  <c:v>367.02</c:v>
                </c:pt>
                <c:pt idx="2">
                  <c:v>581.34</c:v>
                </c:pt>
                <c:pt idx="3">
                  <c:v>683.93</c:v>
                </c:pt>
                <c:pt idx="4">
                  <c:v>820.72</c:v>
                </c:pt>
              </c:numCache>
            </c:numRef>
          </c:val>
          <c:extLst>
            <c:ext xmlns:c16="http://schemas.microsoft.com/office/drawing/2014/chart" uri="{C3380CC4-5D6E-409C-BE32-E72D297353CC}">
              <c16:uniqueId val="{00000001-2FD6-4B21-9B1A-03A1F879FA3A}"/>
            </c:ext>
          </c:extLst>
        </c:ser>
        <c:ser>
          <c:idx val="2"/>
          <c:order val="2"/>
          <c:tx>
            <c:strRef>
              <c:f>'17. ELECTROCAQUETÁ'!$N$9</c:f>
              <c:strCache>
                <c:ptCount val="1"/>
                <c:pt idx="0">
                  <c:v>Mar-22</c:v>
                </c:pt>
              </c:strCache>
            </c:strRef>
          </c:tx>
          <c:spPr>
            <a:solidFill>
              <a:schemeClr val="accent6">
                <a:tint val="63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ELECTROCAQUETÁ'!$Q$9:$U$9</c:f>
              <c:numCache>
                <c:formatCode>0.00</c:formatCode>
                <c:ptCount val="5"/>
                <c:pt idx="0">
                  <c:v>298.41000000000003</c:v>
                </c:pt>
                <c:pt idx="1">
                  <c:v>373.01</c:v>
                </c:pt>
                <c:pt idx="2">
                  <c:v>586.57000000000005</c:v>
                </c:pt>
                <c:pt idx="3">
                  <c:v>690.09</c:v>
                </c:pt>
                <c:pt idx="4">
                  <c:v>828.1</c:v>
                </c:pt>
              </c:numCache>
            </c:numRef>
          </c:val>
          <c:extLst>
            <c:ext xmlns:c16="http://schemas.microsoft.com/office/drawing/2014/chart" uri="{C3380CC4-5D6E-409C-BE32-E72D297353CC}">
              <c16:uniqueId val="{00000002-2FD6-4B21-9B1A-03A1F879FA3A}"/>
            </c:ext>
          </c:extLst>
        </c:ser>
        <c:ser>
          <c:idx val="3"/>
          <c:order val="3"/>
          <c:tx>
            <c:strRef>
              <c:f>'17. ELECTROCAQUETÁ'!$N$10</c:f>
              <c:strCache>
                <c:ptCount val="1"/>
                <c:pt idx="0">
                  <c:v>Abr-22</c:v>
                </c:pt>
              </c:strCache>
            </c:strRef>
          </c:tx>
          <c:spPr>
            <a:solidFill>
              <a:schemeClr val="accent6">
                <a:tint val="74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ELECTROCAQUETÁ'!$Q$10:$U$10</c:f>
              <c:numCache>
                <c:formatCode>0.00</c:formatCode>
                <c:ptCount val="5"/>
                <c:pt idx="0">
                  <c:v>301.39999999999998</c:v>
                </c:pt>
                <c:pt idx="1">
                  <c:v>376.74</c:v>
                </c:pt>
                <c:pt idx="2">
                  <c:v>591.85</c:v>
                </c:pt>
                <c:pt idx="3">
                  <c:v>696.3</c:v>
                </c:pt>
                <c:pt idx="4">
                  <c:v>835.56</c:v>
                </c:pt>
              </c:numCache>
            </c:numRef>
          </c:val>
          <c:extLst>
            <c:ext xmlns:c16="http://schemas.microsoft.com/office/drawing/2014/chart" uri="{C3380CC4-5D6E-409C-BE32-E72D297353CC}">
              <c16:uniqueId val="{00000003-2FD6-4B21-9B1A-03A1F879FA3A}"/>
            </c:ext>
          </c:extLst>
        </c:ser>
        <c:ser>
          <c:idx val="4"/>
          <c:order val="4"/>
          <c:tx>
            <c:strRef>
              <c:f>'17. ELECTROCAQUETÁ'!$N$11</c:f>
              <c:strCache>
                <c:ptCount val="1"/>
                <c:pt idx="0">
                  <c:v>May-22</c:v>
                </c:pt>
              </c:strCache>
            </c:strRef>
          </c:tx>
          <c:spPr>
            <a:solidFill>
              <a:schemeClr val="accent6">
                <a:tint val="84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ELECTROCAQUETÁ'!$Q$11:$U$11</c:f>
              <c:numCache>
                <c:formatCode>0.00</c:formatCode>
                <c:ptCount val="5"/>
                <c:pt idx="0">
                  <c:v>305.14</c:v>
                </c:pt>
                <c:pt idx="1">
                  <c:v>381.43</c:v>
                </c:pt>
                <c:pt idx="2">
                  <c:v>597.17999999999995</c:v>
                </c:pt>
                <c:pt idx="3">
                  <c:v>702.56</c:v>
                </c:pt>
                <c:pt idx="4">
                  <c:v>843.08</c:v>
                </c:pt>
              </c:numCache>
            </c:numRef>
          </c:val>
          <c:extLst>
            <c:ext xmlns:c16="http://schemas.microsoft.com/office/drawing/2014/chart" uri="{C3380CC4-5D6E-409C-BE32-E72D297353CC}">
              <c16:uniqueId val="{00000004-2FD6-4B21-9B1A-03A1F879FA3A}"/>
            </c:ext>
          </c:extLst>
        </c:ser>
        <c:ser>
          <c:idx val="5"/>
          <c:order val="5"/>
          <c:tx>
            <c:strRef>
              <c:f>'17. ELECTROCAQUETÁ'!$N$12</c:f>
              <c:strCache>
                <c:ptCount val="1"/>
                <c:pt idx="0">
                  <c:v>Jun-22</c:v>
                </c:pt>
              </c:strCache>
            </c:strRef>
          </c:tx>
          <c:spPr>
            <a:solidFill>
              <a:schemeClr val="accent6">
                <a:tint val="95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ELECTROCAQUETÁ'!$Q$12:$U$12</c:f>
              <c:numCache>
                <c:formatCode>0.00</c:formatCode>
                <c:ptCount val="5"/>
                <c:pt idx="0">
                  <c:v>307.70999999999998</c:v>
                </c:pt>
                <c:pt idx="1">
                  <c:v>384.64</c:v>
                </c:pt>
                <c:pt idx="2">
                  <c:v>602.54999999999995</c:v>
                </c:pt>
                <c:pt idx="3">
                  <c:v>708.89</c:v>
                </c:pt>
                <c:pt idx="4">
                  <c:v>850.66</c:v>
                </c:pt>
              </c:numCache>
            </c:numRef>
          </c:val>
          <c:extLst>
            <c:ext xmlns:c16="http://schemas.microsoft.com/office/drawing/2014/chart" uri="{C3380CC4-5D6E-409C-BE32-E72D297353CC}">
              <c16:uniqueId val="{00000005-2FD6-4B21-9B1A-03A1F879FA3A}"/>
            </c:ext>
          </c:extLst>
        </c:ser>
        <c:ser>
          <c:idx val="6"/>
          <c:order val="6"/>
          <c:tx>
            <c:strRef>
              <c:f>'17. ELECTROCAQUETÁ'!$N$13</c:f>
              <c:strCache>
                <c:ptCount val="1"/>
                <c:pt idx="0">
                  <c:v>Jul-22</c:v>
                </c:pt>
              </c:strCache>
            </c:strRef>
          </c:tx>
          <c:spPr>
            <a:solidFill>
              <a:schemeClr val="accent6">
                <a:shade val="94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ELECTROCAQUETÁ'!$Q$13:$U$13</c:f>
              <c:numCache>
                <c:formatCode>0.00</c:formatCode>
                <c:ptCount val="5"/>
                <c:pt idx="0">
                  <c:v>309.3</c:v>
                </c:pt>
                <c:pt idx="1">
                  <c:v>386.63</c:v>
                </c:pt>
                <c:pt idx="2">
                  <c:v>607.98</c:v>
                </c:pt>
                <c:pt idx="3">
                  <c:v>715.27</c:v>
                </c:pt>
                <c:pt idx="4">
                  <c:v>858.32</c:v>
                </c:pt>
              </c:numCache>
            </c:numRef>
          </c:val>
          <c:extLst>
            <c:ext xmlns:c16="http://schemas.microsoft.com/office/drawing/2014/chart" uri="{C3380CC4-5D6E-409C-BE32-E72D297353CC}">
              <c16:uniqueId val="{00000006-2FD6-4B21-9B1A-03A1F879FA3A}"/>
            </c:ext>
          </c:extLst>
        </c:ser>
        <c:ser>
          <c:idx val="7"/>
          <c:order val="7"/>
          <c:tx>
            <c:strRef>
              <c:f>'17. ELECTROCAQUETÁ'!$N$14</c:f>
              <c:strCache>
                <c:ptCount val="1"/>
                <c:pt idx="0">
                  <c:v>Ago-22</c:v>
                </c:pt>
              </c:strCache>
            </c:strRef>
          </c:tx>
          <c:spPr>
            <a:solidFill>
              <a:schemeClr val="accent6">
                <a:shade val="83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ELECTROCAQUETÁ'!$Q$14:$U$14</c:f>
              <c:numCache>
                <c:formatCode>0.00</c:formatCode>
                <c:ptCount val="5"/>
                <c:pt idx="0">
                  <c:v>311.77999999999997</c:v>
                </c:pt>
                <c:pt idx="1">
                  <c:v>389.73</c:v>
                </c:pt>
                <c:pt idx="2">
                  <c:v>613.45000000000005</c:v>
                </c:pt>
                <c:pt idx="3">
                  <c:v>721.7</c:v>
                </c:pt>
                <c:pt idx="4">
                  <c:v>866.04</c:v>
                </c:pt>
              </c:numCache>
            </c:numRef>
          </c:val>
          <c:extLst>
            <c:ext xmlns:c16="http://schemas.microsoft.com/office/drawing/2014/chart" uri="{C3380CC4-5D6E-409C-BE32-E72D297353CC}">
              <c16:uniqueId val="{00000007-2FD6-4B21-9B1A-03A1F879FA3A}"/>
            </c:ext>
          </c:extLst>
        </c:ser>
        <c:ser>
          <c:idx val="8"/>
          <c:order val="8"/>
          <c:tx>
            <c:strRef>
              <c:f>'17. ELECTROCAQUETÁ'!$N$15</c:f>
              <c:strCache>
                <c:ptCount val="1"/>
                <c:pt idx="0">
                  <c:v>Sep-22</c:v>
                </c:pt>
              </c:strCache>
            </c:strRef>
          </c:tx>
          <c:spPr>
            <a:solidFill>
              <a:schemeClr val="accent6">
                <a:shade val="73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ELECTROCAQUETÁ'!$Q$15:$U$15</c:f>
              <c:numCache>
                <c:formatCode>0.00</c:formatCode>
                <c:ptCount val="5"/>
                <c:pt idx="0">
                  <c:v>314.97000000000003</c:v>
                </c:pt>
                <c:pt idx="1">
                  <c:v>393.71</c:v>
                </c:pt>
                <c:pt idx="2">
                  <c:v>618.97</c:v>
                </c:pt>
                <c:pt idx="3">
                  <c:v>728.2</c:v>
                </c:pt>
                <c:pt idx="4">
                  <c:v>873.84</c:v>
                </c:pt>
              </c:numCache>
            </c:numRef>
          </c:val>
          <c:extLst>
            <c:ext xmlns:c16="http://schemas.microsoft.com/office/drawing/2014/chart" uri="{C3380CC4-5D6E-409C-BE32-E72D297353CC}">
              <c16:uniqueId val="{00000008-2FD6-4B21-9B1A-03A1F879FA3A}"/>
            </c:ext>
          </c:extLst>
        </c:ser>
        <c:ser>
          <c:idx val="9"/>
          <c:order val="9"/>
          <c:tx>
            <c:strRef>
              <c:f>'17. ELECTROCAQUETÁ'!$N$16</c:f>
              <c:strCache>
                <c:ptCount val="1"/>
                <c:pt idx="0">
                  <c:v>Oct-22</c:v>
                </c:pt>
              </c:strCache>
            </c:strRef>
          </c:tx>
          <c:spPr>
            <a:solidFill>
              <a:schemeClr val="accent6">
                <a:shade val="62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ELECTROCAQUETÁ'!$Q$16:$U$16</c:f>
              <c:numCache>
                <c:formatCode>0.00</c:formatCode>
                <c:ptCount val="5"/>
                <c:pt idx="0">
                  <c:v>314.97000000000003</c:v>
                </c:pt>
                <c:pt idx="1">
                  <c:v>393.71</c:v>
                </c:pt>
                <c:pt idx="2">
                  <c:v>618.97</c:v>
                </c:pt>
                <c:pt idx="3">
                  <c:v>728.2</c:v>
                </c:pt>
                <c:pt idx="4">
                  <c:v>873.84</c:v>
                </c:pt>
              </c:numCache>
            </c:numRef>
          </c:val>
          <c:extLst>
            <c:ext xmlns:c16="http://schemas.microsoft.com/office/drawing/2014/chart" uri="{C3380CC4-5D6E-409C-BE32-E72D297353CC}">
              <c16:uniqueId val="{00000009-2FD6-4B21-9B1A-03A1F879FA3A}"/>
            </c:ext>
          </c:extLst>
        </c:ser>
        <c:ser>
          <c:idx val="10"/>
          <c:order val="10"/>
          <c:tx>
            <c:strRef>
              <c:f>'17. ELECTROCAQUETÁ'!$N$17</c:f>
              <c:strCache>
                <c:ptCount val="1"/>
                <c:pt idx="0">
                  <c:v>Nov-22</c:v>
                </c:pt>
              </c:strCache>
            </c:strRef>
          </c:tx>
          <c:spPr>
            <a:solidFill>
              <a:schemeClr val="accent6">
                <a:shade val="51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ELECTROCAQUETÁ'!$Q$17:$U$17</c:f>
              <c:numCache>
                <c:formatCode>0.00</c:formatCode>
                <c:ptCount val="5"/>
                <c:pt idx="0">
                  <c:v>311.8</c:v>
                </c:pt>
                <c:pt idx="1">
                  <c:v>389.74</c:v>
                </c:pt>
                <c:pt idx="2">
                  <c:v>612.78</c:v>
                </c:pt>
                <c:pt idx="3">
                  <c:v>720.92</c:v>
                </c:pt>
                <c:pt idx="4">
                  <c:v>865.1</c:v>
                </c:pt>
              </c:numCache>
            </c:numRef>
          </c:val>
          <c:extLst>
            <c:ext xmlns:c16="http://schemas.microsoft.com/office/drawing/2014/chart" uri="{C3380CC4-5D6E-409C-BE32-E72D297353CC}">
              <c16:uniqueId val="{0000000A-2FD6-4B21-9B1A-03A1F879FA3A}"/>
            </c:ext>
          </c:extLst>
        </c:ser>
        <c:ser>
          <c:idx val="11"/>
          <c:order val="11"/>
          <c:tx>
            <c:strRef>
              <c:f>'17. ELECTROCAQUETÁ'!$N$18</c:f>
              <c:strCache>
                <c:ptCount val="1"/>
                <c:pt idx="0">
                  <c:v>Dic-22</c:v>
                </c:pt>
              </c:strCache>
            </c:strRef>
          </c:tx>
          <c:spPr>
            <a:solidFill>
              <a:schemeClr val="accent6">
                <a:shade val="40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ELECTROCAQUETÁ'!$Q$18:$U$18</c:f>
              <c:numCache>
                <c:formatCode>0.00</c:formatCode>
                <c:ptCount val="5"/>
                <c:pt idx="0">
                  <c:v>322.64</c:v>
                </c:pt>
                <c:pt idx="1">
                  <c:v>403.3</c:v>
                </c:pt>
                <c:pt idx="2">
                  <c:v>619.34</c:v>
                </c:pt>
                <c:pt idx="3">
                  <c:v>728.63</c:v>
                </c:pt>
                <c:pt idx="4">
                  <c:v>874.35599999999999</c:v>
                </c:pt>
              </c:numCache>
            </c:numRef>
          </c:val>
          <c:extLst>
            <c:ext xmlns:c16="http://schemas.microsoft.com/office/drawing/2014/chart" uri="{C3380CC4-5D6E-409C-BE32-E72D297353CC}">
              <c16:uniqueId val="{0000000B-2FD6-4B21-9B1A-03A1F879FA3A}"/>
            </c:ext>
          </c:extLst>
        </c:ser>
        <c:dLbls>
          <c:showLegendKey val="0"/>
          <c:showVal val="0"/>
          <c:showCatName val="0"/>
          <c:showSerName val="0"/>
          <c:showPercent val="0"/>
          <c:showBubbleSize val="0"/>
        </c:dLbls>
        <c:gapWidth val="150"/>
        <c:axId val="-1145666928"/>
        <c:axId val="-1145665840"/>
      </c:barChart>
      <c:catAx>
        <c:axId val="-114566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5840"/>
        <c:crosses val="autoZero"/>
        <c:auto val="1"/>
        <c:lblAlgn val="ctr"/>
        <c:lblOffset val="100"/>
        <c:noMultiLvlLbl val="0"/>
      </c:catAx>
      <c:valAx>
        <c:axId val="-11456658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692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'17. ELECTROCAQUETÁ'!$J$6</c:f>
              <c:strCache>
                <c:ptCount val="1"/>
                <c:pt idx="0">
                  <c:v>CUV_119</c:v>
                </c:pt>
              </c:strCache>
            </c:strRef>
          </c:tx>
          <c:spPr>
            <a:ln w="28575" cap="rnd">
              <a:solidFill>
                <a:schemeClr val="accent1"/>
              </a:solidFill>
              <a:round/>
            </a:ln>
            <a:effectLst/>
          </c:spPr>
          <c:marker>
            <c:symbol val="none"/>
          </c:marker>
          <c:cat>
            <c:strRef>
              <c:f>'17. ELECTROCAQUETÁ'!$A$7:$A$18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'17. ELECTROCAQUETÁ'!$J$7:$J$18</c:f>
              <c:numCache>
                <c:formatCode>0.00</c:formatCode>
                <c:ptCount val="12"/>
                <c:pt idx="0">
                  <c:v>676.97</c:v>
                </c:pt>
                <c:pt idx="1">
                  <c:v>692.6</c:v>
                </c:pt>
                <c:pt idx="2">
                  <c:v>773.95</c:v>
                </c:pt>
                <c:pt idx="3">
                  <c:v>683.26</c:v>
                </c:pt>
                <c:pt idx="4">
                  <c:v>680.34</c:v>
                </c:pt>
                <c:pt idx="5">
                  <c:v>716.09</c:v>
                </c:pt>
                <c:pt idx="6">
                  <c:v>780.38</c:v>
                </c:pt>
                <c:pt idx="7">
                  <c:v>814.64700000000005</c:v>
                </c:pt>
                <c:pt idx="8">
                  <c:v>826.16</c:v>
                </c:pt>
                <c:pt idx="9">
                  <c:v>843.87</c:v>
                </c:pt>
                <c:pt idx="10">
                  <c:v>836.53</c:v>
                </c:pt>
                <c:pt idx="11">
                  <c:v>825</c:v>
                </c:pt>
              </c:numCache>
            </c:numRef>
          </c:val>
          <c:smooth val="0"/>
          <c:extLst>
            <c:ext xmlns:c16="http://schemas.microsoft.com/office/drawing/2014/chart" uri="{C3380CC4-5D6E-409C-BE32-E72D297353CC}">
              <c16:uniqueId val="{00000000-11A1-4879-8066-834FD3F683DC}"/>
            </c:ext>
          </c:extLst>
        </c:ser>
        <c:ser>
          <c:idx val="1"/>
          <c:order val="1"/>
          <c:tx>
            <c:strRef>
              <c:f>'17. ELECTROCAQUETÁ'!$K$6</c:f>
              <c:strCache>
                <c:ptCount val="1"/>
                <c:pt idx="0">
                  <c:v>CUV_Op</c:v>
                </c:pt>
              </c:strCache>
            </c:strRef>
          </c:tx>
          <c:spPr>
            <a:ln w="28575" cap="rnd">
              <a:solidFill>
                <a:schemeClr val="accent2"/>
              </a:solidFill>
              <a:prstDash val="lgDash"/>
              <a:round/>
            </a:ln>
            <a:effectLst/>
          </c:spPr>
          <c:marker>
            <c:symbol val="none"/>
          </c:marker>
          <c:cat>
            <c:strRef>
              <c:f>'17. ELECTROCAQUETÁ'!$A$7:$A$18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'17. ELECTROCAQUETÁ'!$K$7:$K$18</c:f>
              <c:numCache>
                <c:formatCode>0.00</c:formatCode>
                <c:ptCount val="12"/>
                <c:pt idx="0">
                  <c:v>677.83</c:v>
                </c:pt>
                <c:pt idx="1">
                  <c:v>683.93</c:v>
                </c:pt>
                <c:pt idx="2">
                  <c:v>690.09</c:v>
                </c:pt>
                <c:pt idx="3">
                  <c:v>696.3</c:v>
                </c:pt>
                <c:pt idx="4">
                  <c:v>702.56</c:v>
                </c:pt>
                <c:pt idx="5">
                  <c:v>708.89</c:v>
                </c:pt>
                <c:pt idx="6">
                  <c:v>715.27</c:v>
                </c:pt>
                <c:pt idx="7">
                  <c:v>721.7</c:v>
                </c:pt>
                <c:pt idx="8">
                  <c:v>728.2</c:v>
                </c:pt>
                <c:pt idx="9">
                  <c:v>728.2</c:v>
                </c:pt>
                <c:pt idx="10">
                  <c:v>720.92</c:v>
                </c:pt>
                <c:pt idx="11">
                  <c:v>728.63</c:v>
                </c:pt>
              </c:numCache>
            </c:numRef>
          </c:val>
          <c:smooth val="0"/>
          <c:extLst>
            <c:ext xmlns:c16="http://schemas.microsoft.com/office/drawing/2014/chart" uri="{C3380CC4-5D6E-409C-BE32-E72D297353CC}">
              <c16:uniqueId val="{00000001-11A1-4879-8066-834FD3F683DC}"/>
            </c:ext>
          </c:extLst>
        </c:ser>
        <c:dLbls>
          <c:showLegendKey val="0"/>
          <c:showVal val="0"/>
          <c:showCatName val="0"/>
          <c:showSerName val="0"/>
          <c:showPercent val="0"/>
          <c:showBubbleSize val="0"/>
        </c:dLbls>
        <c:smooth val="0"/>
        <c:axId val="-1145676720"/>
        <c:axId val="-1145676176"/>
      </c:lineChart>
      <c:catAx>
        <c:axId val="-114567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6176"/>
        <c:crosses val="autoZero"/>
        <c:auto val="1"/>
        <c:lblAlgn val="ctr"/>
        <c:lblOffset val="100"/>
        <c:noMultiLvlLbl val="0"/>
      </c:catAx>
      <c:valAx>
        <c:axId val="-1145676176"/>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s-CO" sz="1800"/>
                  <a:t>$/kWh</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6767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'18. ELECTROHUILA'!$D$6</c:f>
              <c:strCache>
                <c:ptCount val="1"/>
                <c:pt idx="0">
                  <c:v>GM</c:v>
                </c:pt>
              </c:strCache>
            </c:strRef>
          </c:tx>
          <c:spPr>
            <a:solidFill>
              <a:srgbClr val="ED7D31"/>
            </a:solidFill>
            <a:ln w="25400">
              <a:noFill/>
            </a:ln>
          </c:spPr>
          <c:val>
            <c:numRef>
              <c:f>'18. ELECTROHUILA'!$D$7:$D$18</c:f>
              <c:numCache>
                <c:formatCode>0.00</c:formatCode>
                <c:ptCount val="12"/>
                <c:pt idx="0">
                  <c:v>285.55700000000002</c:v>
                </c:pt>
                <c:pt idx="1">
                  <c:v>271.20030000000003</c:v>
                </c:pt>
                <c:pt idx="2">
                  <c:v>311.5179</c:v>
                </c:pt>
                <c:pt idx="3">
                  <c:v>265.37549999999999</c:v>
                </c:pt>
                <c:pt idx="4">
                  <c:v>249.14</c:v>
                </c:pt>
                <c:pt idx="5">
                  <c:v>248.4768</c:v>
                </c:pt>
                <c:pt idx="6">
                  <c:v>249.11269999999999</c:v>
                </c:pt>
                <c:pt idx="7">
                  <c:v>255.00880000000001</c:v>
                </c:pt>
                <c:pt idx="8">
                  <c:v>260.51</c:v>
                </c:pt>
                <c:pt idx="9">
                  <c:v>291.34820000000002</c:v>
                </c:pt>
                <c:pt idx="10">
                  <c:v>300.66000000000003</c:v>
                </c:pt>
                <c:pt idx="11">
                  <c:v>270.4486</c:v>
                </c:pt>
              </c:numCache>
            </c:numRef>
          </c:val>
          <c:extLst>
            <c:ext xmlns:c16="http://schemas.microsoft.com/office/drawing/2014/chart" uri="{C3380CC4-5D6E-409C-BE32-E72D297353CC}">
              <c16:uniqueId val="{00000000-25D7-44D4-B914-E8D690F06484}"/>
            </c:ext>
          </c:extLst>
        </c:ser>
        <c:ser>
          <c:idx val="2"/>
          <c:order val="2"/>
          <c:tx>
            <c:strRef>
              <c:f>'18. ELECTROHUILA'!$G$6</c:f>
              <c:strCache>
                <c:ptCount val="1"/>
                <c:pt idx="0">
                  <c:v>D</c:v>
                </c:pt>
              </c:strCache>
            </c:strRef>
          </c:tx>
          <c:spPr>
            <a:solidFill>
              <a:srgbClr val="A5A5A5"/>
            </a:solidFill>
            <a:ln w="25400">
              <a:noFill/>
            </a:ln>
          </c:spPr>
          <c:val>
            <c:numRef>
              <c:f>'18. ELECTROHUILA'!$G$7:$G$18</c:f>
              <c:numCache>
                <c:formatCode>0.00</c:formatCode>
                <c:ptCount val="12"/>
                <c:pt idx="0">
                  <c:v>205.4288</c:v>
                </c:pt>
                <c:pt idx="1">
                  <c:v>208.54179999999999</c:v>
                </c:pt>
                <c:pt idx="2">
                  <c:v>218.31970000000001</c:v>
                </c:pt>
                <c:pt idx="3">
                  <c:v>227.8364</c:v>
                </c:pt>
                <c:pt idx="4">
                  <c:v>228.16</c:v>
                </c:pt>
                <c:pt idx="5">
                  <c:v>234.3297</c:v>
                </c:pt>
                <c:pt idx="6">
                  <c:v>243.7569</c:v>
                </c:pt>
                <c:pt idx="7">
                  <c:v>246.37260000000001</c:v>
                </c:pt>
                <c:pt idx="8">
                  <c:v>247.75</c:v>
                </c:pt>
                <c:pt idx="9">
                  <c:v>251.483</c:v>
                </c:pt>
                <c:pt idx="10">
                  <c:v>258.4264</c:v>
                </c:pt>
                <c:pt idx="11">
                  <c:v>241.9357</c:v>
                </c:pt>
              </c:numCache>
            </c:numRef>
          </c:val>
          <c:extLst>
            <c:ext xmlns:c16="http://schemas.microsoft.com/office/drawing/2014/chart" uri="{C3380CC4-5D6E-409C-BE32-E72D297353CC}">
              <c16:uniqueId val="{00000001-25D7-44D4-B914-E8D690F06484}"/>
            </c:ext>
          </c:extLst>
        </c:ser>
        <c:ser>
          <c:idx val="3"/>
          <c:order val="3"/>
          <c:tx>
            <c:strRef>
              <c:f>'18. ELECTROHUILA'!$H$6</c:f>
              <c:strCache>
                <c:ptCount val="1"/>
                <c:pt idx="0">
                  <c:v>CV</c:v>
                </c:pt>
              </c:strCache>
            </c:strRef>
          </c:tx>
          <c:spPr>
            <a:solidFill>
              <a:srgbClr val="FFC000"/>
            </a:solidFill>
            <a:ln w="25400">
              <a:noFill/>
            </a:ln>
          </c:spPr>
          <c:val>
            <c:numRef>
              <c:f>'18. ELECTROHUILA'!$H$7:$H$18</c:f>
              <c:numCache>
                <c:formatCode>0.00</c:formatCode>
                <c:ptCount val="12"/>
                <c:pt idx="0">
                  <c:v>103.04430000000001</c:v>
                </c:pt>
                <c:pt idx="1">
                  <c:v>104.16679999999999</c:v>
                </c:pt>
                <c:pt idx="2">
                  <c:v>101.1664</c:v>
                </c:pt>
                <c:pt idx="3">
                  <c:v>110.0682</c:v>
                </c:pt>
                <c:pt idx="4">
                  <c:v>115.57</c:v>
                </c:pt>
                <c:pt idx="5">
                  <c:v>108.94580000000001</c:v>
                </c:pt>
                <c:pt idx="6">
                  <c:v>112.2971</c:v>
                </c:pt>
                <c:pt idx="7">
                  <c:v>111.1973</c:v>
                </c:pt>
                <c:pt idx="8">
                  <c:v>114.63</c:v>
                </c:pt>
                <c:pt idx="9">
                  <c:v>112.5146</c:v>
                </c:pt>
                <c:pt idx="10">
                  <c:v>110.0543</c:v>
                </c:pt>
                <c:pt idx="11">
                  <c:v>114.4158</c:v>
                </c:pt>
              </c:numCache>
            </c:numRef>
          </c:val>
          <c:extLst>
            <c:ext xmlns:c16="http://schemas.microsoft.com/office/drawing/2014/chart" uri="{C3380CC4-5D6E-409C-BE32-E72D297353CC}">
              <c16:uniqueId val="{00000002-25D7-44D4-B914-E8D690F06484}"/>
            </c:ext>
          </c:extLst>
        </c:ser>
        <c:ser>
          <c:idx val="4"/>
          <c:order val="4"/>
          <c:tx>
            <c:strRef>
              <c:f>'18. ELECTROHUILA'!$F$6</c:f>
              <c:strCache>
                <c:ptCount val="1"/>
                <c:pt idx="0">
                  <c:v>PR</c:v>
                </c:pt>
              </c:strCache>
            </c:strRef>
          </c:tx>
          <c:spPr>
            <a:solidFill>
              <a:srgbClr val="5B9BD5"/>
            </a:solidFill>
            <a:ln w="25400">
              <a:noFill/>
            </a:ln>
          </c:spPr>
          <c:val>
            <c:numRef>
              <c:f>'18. ELECTROHUILA'!$F$7:$F$18</c:f>
              <c:numCache>
                <c:formatCode>0.00</c:formatCode>
                <c:ptCount val="12"/>
                <c:pt idx="0">
                  <c:v>73.628299999999996</c:v>
                </c:pt>
                <c:pt idx="1">
                  <c:v>72.349999999999994</c:v>
                </c:pt>
                <c:pt idx="2">
                  <c:v>79.707999999999998</c:v>
                </c:pt>
                <c:pt idx="3">
                  <c:v>72.298100000000005</c:v>
                </c:pt>
                <c:pt idx="4">
                  <c:v>70.89</c:v>
                </c:pt>
                <c:pt idx="5">
                  <c:v>72.509100000000004</c:v>
                </c:pt>
                <c:pt idx="6">
                  <c:v>71.879599999999996</c:v>
                </c:pt>
                <c:pt idx="7">
                  <c:v>58.954300000000003</c:v>
                </c:pt>
                <c:pt idx="8">
                  <c:v>60.7</c:v>
                </c:pt>
                <c:pt idx="9">
                  <c:v>64.943399999999997</c:v>
                </c:pt>
                <c:pt idx="10">
                  <c:v>66.457800000000006</c:v>
                </c:pt>
                <c:pt idx="11">
                  <c:v>61.960599999999999</c:v>
                </c:pt>
              </c:numCache>
            </c:numRef>
          </c:val>
          <c:extLst>
            <c:ext xmlns:c16="http://schemas.microsoft.com/office/drawing/2014/chart" uri="{C3380CC4-5D6E-409C-BE32-E72D297353CC}">
              <c16:uniqueId val="{00000003-25D7-44D4-B914-E8D690F06484}"/>
            </c:ext>
          </c:extLst>
        </c:ser>
        <c:ser>
          <c:idx val="5"/>
          <c:order val="5"/>
          <c:tx>
            <c:strRef>
              <c:f>'18. ELECTROHUILA'!$E$6</c:f>
              <c:strCache>
                <c:ptCount val="1"/>
                <c:pt idx="0">
                  <c:v>TM</c:v>
                </c:pt>
              </c:strCache>
            </c:strRef>
          </c:tx>
          <c:spPr>
            <a:solidFill>
              <a:srgbClr val="70AD47"/>
            </a:solidFill>
            <a:ln w="25400">
              <a:noFill/>
            </a:ln>
          </c:spPr>
          <c:val>
            <c:numRef>
              <c:f>'18. ELECTROHUILA'!$E$7:$E$18</c:f>
              <c:numCache>
                <c:formatCode>0.00</c:formatCode>
                <c:ptCount val="12"/>
                <c:pt idx="0">
                  <c:v>43.683999999999997</c:v>
                </c:pt>
                <c:pt idx="1">
                  <c:v>45.128999999999998</c:v>
                </c:pt>
                <c:pt idx="2">
                  <c:v>43.110599999999998</c:v>
                </c:pt>
                <c:pt idx="3">
                  <c:v>40.327800000000003</c:v>
                </c:pt>
                <c:pt idx="4">
                  <c:v>40.98</c:v>
                </c:pt>
                <c:pt idx="5">
                  <c:v>49.521799999999999</c:v>
                </c:pt>
                <c:pt idx="6">
                  <c:v>41.912399999999998</c:v>
                </c:pt>
                <c:pt idx="7">
                  <c:v>52.116300000000003</c:v>
                </c:pt>
                <c:pt idx="8">
                  <c:v>50.84</c:v>
                </c:pt>
                <c:pt idx="9">
                  <c:v>46.165700000000001</c:v>
                </c:pt>
                <c:pt idx="10">
                  <c:v>47.098799999999997</c:v>
                </c:pt>
                <c:pt idx="11">
                  <c:v>50.307000000000002</c:v>
                </c:pt>
              </c:numCache>
            </c:numRef>
          </c:val>
          <c:extLst>
            <c:ext xmlns:c16="http://schemas.microsoft.com/office/drawing/2014/chart" uri="{C3380CC4-5D6E-409C-BE32-E72D297353CC}">
              <c16:uniqueId val="{00000004-25D7-44D4-B914-E8D690F06484}"/>
            </c:ext>
          </c:extLst>
        </c:ser>
        <c:ser>
          <c:idx val="6"/>
          <c:order val="6"/>
          <c:tx>
            <c:strRef>
              <c:f>'18. ELECTROHUILA'!$I$6</c:f>
              <c:strCache>
                <c:ptCount val="1"/>
                <c:pt idx="0">
                  <c:v>RM</c:v>
                </c:pt>
              </c:strCache>
            </c:strRef>
          </c:tx>
          <c:spPr>
            <a:solidFill>
              <a:schemeClr val="accent1">
                <a:lumMod val="40000"/>
                <a:lumOff val="60000"/>
              </a:schemeClr>
            </a:solidFill>
            <a:ln>
              <a:noFill/>
            </a:ln>
            <a:effectLst/>
          </c:spPr>
          <c:val>
            <c:numRef>
              <c:f>'18. ELECTROHUILA'!$I$7:$I$18</c:f>
              <c:numCache>
                <c:formatCode>0.00</c:formatCode>
                <c:ptCount val="12"/>
                <c:pt idx="0">
                  <c:v>21.277000000000001</c:v>
                </c:pt>
                <c:pt idx="1">
                  <c:v>24.4268</c:v>
                </c:pt>
                <c:pt idx="2">
                  <c:v>22.209099999999999</c:v>
                </c:pt>
                <c:pt idx="3">
                  <c:v>35.662300000000002</c:v>
                </c:pt>
                <c:pt idx="4">
                  <c:v>42.05</c:v>
                </c:pt>
                <c:pt idx="5">
                  <c:v>59.391100000000002</c:v>
                </c:pt>
                <c:pt idx="6">
                  <c:v>54.4908</c:v>
                </c:pt>
                <c:pt idx="7">
                  <c:v>67.270200000000003</c:v>
                </c:pt>
                <c:pt idx="8">
                  <c:v>49.15</c:v>
                </c:pt>
                <c:pt idx="9">
                  <c:v>27.919599999999999</c:v>
                </c:pt>
                <c:pt idx="10">
                  <c:v>27.1647</c:v>
                </c:pt>
                <c:pt idx="11">
                  <c:v>35.790010000000002</c:v>
                </c:pt>
              </c:numCache>
            </c:numRef>
          </c:val>
          <c:extLst>
            <c:ext xmlns:c16="http://schemas.microsoft.com/office/drawing/2014/chart" uri="{C3380CC4-5D6E-409C-BE32-E72D297353CC}">
              <c16:uniqueId val="{00000005-25D7-44D4-B914-E8D690F06484}"/>
            </c:ext>
          </c:extLst>
        </c:ser>
        <c:dLbls>
          <c:showLegendKey val="0"/>
          <c:showVal val="0"/>
          <c:showCatName val="0"/>
          <c:showSerName val="0"/>
          <c:showPercent val="0"/>
          <c:showBubbleSize val="0"/>
        </c:dLbls>
        <c:axId val="-1145664208"/>
        <c:axId val="-1145664752"/>
      </c:areaChart>
      <c:lineChart>
        <c:grouping val="standard"/>
        <c:varyColors val="0"/>
        <c:ser>
          <c:idx val="0"/>
          <c:order val="0"/>
          <c:tx>
            <c:strRef>
              <c:f>'18. ELECTROHUILA'!$J$6</c:f>
              <c:strCache>
                <c:ptCount val="1"/>
                <c:pt idx="0">
                  <c:v>CUV_119</c:v>
                </c:pt>
              </c:strCache>
            </c:strRef>
          </c:tx>
          <c:spPr>
            <a:ln w="38100" cap="rnd">
              <a:solidFill>
                <a:sysClr val="windowText" lastClr="000000"/>
              </a:solidFill>
              <a:round/>
            </a:ln>
            <a:effectLst/>
          </c:spPr>
          <c:marker>
            <c:symbol val="none"/>
          </c:marker>
          <c:cat>
            <c:strRef>
              <c:f>'18. ELECTROHUILA'!$A$7:$A$18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'18. ELECTROHUILA'!$J$7:$J$18</c:f>
              <c:numCache>
                <c:formatCode>0.00</c:formatCode>
                <c:ptCount val="12"/>
                <c:pt idx="0">
                  <c:v>732.61929999999995</c:v>
                </c:pt>
                <c:pt idx="1">
                  <c:v>725.82349999999997</c:v>
                </c:pt>
                <c:pt idx="2">
                  <c:v>776.03009999999995</c:v>
                </c:pt>
                <c:pt idx="3">
                  <c:v>751.5684</c:v>
                </c:pt>
                <c:pt idx="4">
                  <c:v>746.78679999999997</c:v>
                </c:pt>
                <c:pt idx="5">
                  <c:v>773.17430000000002</c:v>
                </c:pt>
                <c:pt idx="6">
                  <c:v>773.44960000000003</c:v>
                </c:pt>
                <c:pt idx="7">
                  <c:v>790.91959999999995</c:v>
                </c:pt>
                <c:pt idx="8">
                  <c:v>783.61</c:v>
                </c:pt>
                <c:pt idx="9">
                  <c:v>794.37450000000001</c:v>
                </c:pt>
                <c:pt idx="10">
                  <c:v>809.86199999999997</c:v>
                </c:pt>
                <c:pt idx="11">
                  <c:v>774.85760000000005</c:v>
                </c:pt>
              </c:numCache>
            </c:numRef>
          </c:val>
          <c:smooth val="0"/>
          <c:extLst>
            <c:ext xmlns:c16="http://schemas.microsoft.com/office/drawing/2014/chart" uri="{C3380CC4-5D6E-409C-BE32-E72D297353CC}">
              <c16:uniqueId val="{00000006-25D7-44D4-B914-E8D690F06484}"/>
            </c:ext>
          </c:extLst>
        </c:ser>
        <c:dLbls>
          <c:showLegendKey val="0"/>
          <c:showVal val="0"/>
          <c:showCatName val="0"/>
          <c:showSerName val="0"/>
          <c:showPercent val="0"/>
          <c:showBubbleSize val="0"/>
        </c:dLbls>
        <c:marker val="1"/>
        <c:smooth val="0"/>
        <c:axId val="-1145664208"/>
        <c:axId val="-1145664752"/>
      </c:lineChart>
      <c:catAx>
        <c:axId val="-1145664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64752"/>
        <c:crosses val="autoZero"/>
        <c:auto val="1"/>
        <c:lblAlgn val="ctr"/>
        <c:lblOffset val="100"/>
        <c:noMultiLvlLbl val="0"/>
      </c:catAx>
      <c:valAx>
        <c:axId val="-1145664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6420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'18. ELECTROHUILA'!$N$7</c:f>
              <c:strCache>
                <c:ptCount val="1"/>
                <c:pt idx="0">
                  <c:v>Ene-22</c:v>
                </c:pt>
              </c:strCache>
            </c:strRef>
          </c:tx>
          <c:spPr>
            <a:solidFill>
              <a:schemeClr val="accent6">
                <a:tint val="41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ELECTROHUILA'!$Q$7:$U$7</c:f>
              <c:numCache>
                <c:formatCode>0.00</c:formatCode>
                <c:ptCount val="5"/>
                <c:pt idx="0">
                  <c:v>275.20620000000002</c:v>
                </c:pt>
                <c:pt idx="1">
                  <c:v>344.0077</c:v>
                </c:pt>
                <c:pt idx="2">
                  <c:v>584.81309999999996</c:v>
                </c:pt>
                <c:pt idx="3">
                  <c:v>688.0154</c:v>
                </c:pt>
                <c:pt idx="4">
                  <c:v>825.61847999999998</c:v>
                </c:pt>
              </c:numCache>
            </c:numRef>
          </c:val>
          <c:extLst>
            <c:ext xmlns:c16="http://schemas.microsoft.com/office/drawing/2014/chart" uri="{C3380CC4-5D6E-409C-BE32-E72D297353CC}">
              <c16:uniqueId val="{00000000-1C8C-44F6-A627-86B55C2C4A14}"/>
            </c:ext>
          </c:extLst>
        </c:ser>
        <c:ser>
          <c:idx val="1"/>
          <c:order val="1"/>
          <c:tx>
            <c:strRef>
              <c:f>'18. ELECTROHUILA'!$N$8</c:f>
              <c:strCache>
                <c:ptCount val="1"/>
                <c:pt idx="0">
                  <c:v>Feb-22</c:v>
                </c:pt>
              </c:strCache>
            </c:strRef>
          </c:tx>
          <c:spPr>
            <a:solidFill>
              <a:schemeClr val="accent6">
                <a:tint val="52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ELECTROHUILA'!$Q$8:$U$8</c:f>
              <c:numCache>
                <c:formatCode>0.00</c:formatCode>
                <c:ptCount val="5"/>
                <c:pt idx="0">
                  <c:v>278.20409999999998</c:v>
                </c:pt>
                <c:pt idx="1">
                  <c:v>347.75510000000003</c:v>
                </c:pt>
                <c:pt idx="2">
                  <c:v>590.07640000000004</c:v>
                </c:pt>
                <c:pt idx="3">
                  <c:v>694.20759999999996</c:v>
                </c:pt>
                <c:pt idx="4">
                  <c:v>833.04909999999995</c:v>
                </c:pt>
              </c:numCache>
            </c:numRef>
          </c:val>
          <c:extLst>
            <c:ext xmlns:c16="http://schemas.microsoft.com/office/drawing/2014/chart" uri="{C3380CC4-5D6E-409C-BE32-E72D297353CC}">
              <c16:uniqueId val="{00000001-1C8C-44F6-A627-86B55C2C4A14}"/>
            </c:ext>
          </c:extLst>
        </c:ser>
        <c:ser>
          <c:idx val="2"/>
          <c:order val="2"/>
          <c:tx>
            <c:strRef>
              <c:f>'18. ELECTROHUILA'!$N$9</c:f>
              <c:strCache>
                <c:ptCount val="1"/>
                <c:pt idx="0">
                  <c:v>Mar-22</c:v>
                </c:pt>
              </c:strCache>
            </c:strRef>
          </c:tx>
          <c:spPr>
            <a:solidFill>
              <a:schemeClr val="accent6">
                <a:tint val="63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ELECTROHUILA'!$Q$9:$U$9</c:f>
              <c:numCache>
                <c:formatCode>0.00</c:formatCode>
                <c:ptCount val="5"/>
                <c:pt idx="0">
                  <c:v>280.18220000000002</c:v>
                </c:pt>
                <c:pt idx="1">
                  <c:v>350.22770000000003</c:v>
                </c:pt>
                <c:pt idx="2">
                  <c:v>595.38710000000003</c:v>
                </c:pt>
                <c:pt idx="3">
                  <c:v>700.45540000000005</c:v>
                </c:pt>
                <c:pt idx="4">
                  <c:v>840.54650000000004</c:v>
                </c:pt>
              </c:numCache>
            </c:numRef>
          </c:val>
          <c:extLst>
            <c:ext xmlns:c16="http://schemas.microsoft.com/office/drawing/2014/chart" uri="{C3380CC4-5D6E-409C-BE32-E72D297353CC}">
              <c16:uniqueId val="{00000002-1C8C-44F6-A627-86B55C2C4A14}"/>
            </c:ext>
          </c:extLst>
        </c:ser>
        <c:ser>
          <c:idx val="3"/>
          <c:order val="3"/>
          <c:tx>
            <c:strRef>
              <c:f>'18. ELECTROHUILA'!$N$10</c:f>
              <c:strCache>
                <c:ptCount val="1"/>
                <c:pt idx="0">
                  <c:v>Abr-22</c:v>
                </c:pt>
              </c:strCache>
            </c:strRef>
          </c:tx>
          <c:spPr>
            <a:solidFill>
              <a:schemeClr val="accent6">
                <a:tint val="74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ELECTROHUILA'!$Q$10:$U$10</c:f>
              <c:numCache>
                <c:formatCode>0.00</c:formatCode>
                <c:ptCount val="5"/>
                <c:pt idx="0">
                  <c:v>287.18669999999997</c:v>
                </c:pt>
                <c:pt idx="1">
                  <c:v>358.98340000000002</c:v>
                </c:pt>
                <c:pt idx="2">
                  <c:v>610.27179999999998</c:v>
                </c:pt>
                <c:pt idx="3">
                  <c:v>717.96680000000003</c:v>
                </c:pt>
                <c:pt idx="4">
                  <c:v>861.56020000000001</c:v>
                </c:pt>
              </c:numCache>
            </c:numRef>
          </c:val>
          <c:extLst>
            <c:ext xmlns:c16="http://schemas.microsoft.com/office/drawing/2014/chart" uri="{C3380CC4-5D6E-409C-BE32-E72D297353CC}">
              <c16:uniqueId val="{00000003-1C8C-44F6-A627-86B55C2C4A14}"/>
            </c:ext>
          </c:extLst>
        </c:ser>
        <c:ser>
          <c:idx val="4"/>
          <c:order val="4"/>
          <c:tx>
            <c:strRef>
              <c:f>'18. ELECTROHUILA'!$N$11</c:f>
              <c:strCache>
                <c:ptCount val="1"/>
                <c:pt idx="0">
                  <c:v>May-22</c:v>
                </c:pt>
              </c:strCache>
            </c:strRef>
          </c:tx>
          <c:spPr>
            <a:solidFill>
              <a:schemeClr val="accent6">
                <a:tint val="84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ELECTROHUILA'!$Q$11:$U$11</c:f>
              <c:numCache>
                <c:formatCode>0.00</c:formatCode>
                <c:ptCount val="5"/>
                <c:pt idx="0">
                  <c:v>294.3664</c:v>
                </c:pt>
                <c:pt idx="1">
                  <c:v>367.95800000000003</c:v>
                </c:pt>
                <c:pt idx="2">
                  <c:v>625.52859999999998</c:v>
                </c:pt>
                <c:pt idx="3">
                  <c:v>735.91600000000005</c:v>
                </c:pt>
                <c:pt idx="4">
                  <c:v>883.0992</c:v>
                </c:pt>
              </c:numCache>
            </c:numRef>
          </c:val>
          <c:extLst>
            <c:ext xmlns:c16="http://schemas.microsoft.com/office/drawing/2014/chart" uri="{C3380CC4-5D6E-409C-BE32-E72D297353CC}">
              <c16:uniqueId val="{00000004-1C8C-44F6-A627-86B55C2C4A14}"/>
            </c:ext>
          </c:extLst>
        </c:ser>
        <c:ser>
          <c:idx val="5"/>
          <c:order val="5"/>
          <c:tx>
            <c:strRef>
              <c:f>'18. ELECTROHUILA'!$N$12</c:f>
              <c:strCache>
                <c:ptCount val="1"/>
                <c:pt idx="0">
                  <c:v>Jun-22</c:v>
                </c:pt>
              </c:strCache>
            </c:strRef>
          </c:tx>
          <c:spPr>
            <a:solidFill>
              <a:schemeClr val="accent6">
                <a:tint val="95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ELECTROHUILA'!$Q$12:$U$12</c:f>
              <c:numCache>
                <c:formatCode>0.00</c:formatCode>
                <c:ptCount val="5"/>
                <c:pt idx="0">
                  <c:v>296.13260000000002</c:v>
                </c:pt>
                <c:pt idx="1">
                  <c:v>370.16570000000002</c:v>
                </c:pt>
                <c:pt idx="2">
                  <c:v>629.28179999999998</c:v>
                </c:pt>
                <c:pt idx="3">
                  <c:v>740.33150000000001</c:v>
                </c:pt>
                <c:pt idx="4">
                  <c:v>888.39779999999996</c:v>
                </c:pt>
              </c:numCache>
            </c:numRef>
          </c:val>
          <c:extLst>
            <c:ext xmlns:c16="http://schemas.microsoft.com/office/drawing/2014/chart" uri="{C3380CC4-5D6E-409C-BE32-E72D297353CC}">
              <c16:uniqueId val="{00000005-1C8C-44F6-A627-86B55C2C4A14}"/>
            </c:ext>
          </c:extLst>
        </c:ser>
        <c:ser>
          <c:idx val="6"/>
          <c:order val="6"/>
          <c:tx>
            <c:strRef>
              <c:f>'18. ELECTROHUILA'!$N$13</c:f>
              <c:strCache>
                <c:ptCount val="1"/>
                <c:pt idx="0">
                  <c:v>Jul-22</c:v>
                </c:pt>
              </c:strCache>
            </c:strRef>
          </c:tx>
          <c:spPr>
            <a:solidFill>
              <a:schemeClr val="accent6">
                <a:shade val="94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ELECTROHUILA'!$Q$13:$U$13</c:f>
              <c:numCache>
                <c:formatCode>0.00</c:formatCode>
                <c:ptCount val="5"/>
                <c:pt idx="0">
                  <c:v>299.68619999999999</c:v>
                </c:pt>
                <c:pt idx="1">
                  <c:v>374.60770000000002</c:v>
                </c:pt>
                <c:pt idx="2">
                  <c:v>636.83309999999994</c:v>
                </c:pt>
                <c:pt idx="3">
                  <c:v>749.21550000000002</c:v>
                </c:pt>
                <c:pt idx="4">
                  <c:v>899.05859999999996</c:v>
                </c:pt>
              </c:numCache>
            </c:numRef>
          </c:val>
          <c:extLst>
            <c:ext xmlns:c16="http://schemas.microsoft.com/office/drawing/2014/chart" uri="{C3380CC4-5D6E-409C-BE32-E72D297353CC}">
              <c16:uniqueId val="{00000006-1C8C-44F6-A627-86B55C2C4A14}"/>
            </c:ext>
          </c:extLst>
        </c:ser>
        <c:ser>
          <c:idx val="7"/>
          <c:order val="7"/>
          <c:tx>
            <c:strRef>
              <c:f>'18. ELECTROHUILA'!$N$14</c:f>
              <c:strCache>
                <c:ptCount val="1"/>
                <c:pt idx="0">
                  <c:v>Ago-22</c:v>
                </c:pt>
              </c:strCache>
            </c:strRef>
          </c:tx>
          <c:spPr>
            <a:solidFill>
              <a:schemeClr val="accent6">
                <a:shade val="83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ELECTROHUILA'!$Q$14:$U$14</c:f>
              <c:numCache>
                <c:formatCode>0.00</c:formatCode>
                <c:ptCount val="5"/>
                <c:pt idx="0">
                  <c:v>308.67680000000001</c:v>
                </c:pt>
                <c:pt idx="1">
                  <c:v>385.84500000000003</c:v>
                </c:pt>
                <c:pt idx="2">
                  <c:v>655.93811500000004</c:v>
                </c:pt>
                <c:pt idx="3">
                  <c:v>771.69190000000003</c:v>
                </c:pt>
                <c:pt idx="4">
                  <c:v>926.03027999999995</c:v>
                </c:pt>
              </c:numCache>
            </c:numRef>
          </c:val>
          <c:extLst>
            <c:ext xmlns:c16="http://schemas.microsoft.com/office/drawing/2014/chart" uri="{C3380CC4-5D6E-409C-BE32-E72D297353CC}">
              <c16:uniqueId val="{00000007-1C8C-44F6-A627-86B55C2C4A14}"/>
            </c:ext>
          </c:extLst>
        </c:ser>
        <c:ser>
          <c:idx val="8"/>
          <c:order val="8"/>
          <c:tx>
            <c:strRef>
              <c:f>'18. ELECTROHUILA'!$N$15</c:f>
              <c:strCache>
                <c:ptCount val="1"/>
                <c:pt idx="0">
                  <c:v>Sep-22</c:v>
                </c:pt>
              </c:strCache>
            </c:strRef>
          </c:tx>
          <c:spPr>
            <a:solidFill>
              <a:schemeClr val="accent6">
                <a:shade val="73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ELECTROHUILA'!$Q$15:$U$15</c:f>
              <c:numCache>
                <c:formatCode>0.00</c:formatCode>
                <c:ptCount val="5"/>
                <c:pt idx="0">
                  <c:v>317.93709999999999</c:v>
                </c:pt>
                <c:pt idx="1">
                  <c:v>397.42129999999997</c:v>
                </c:pt>
                <c:pt idx="2">
                  <c:v>675.61630000000002</c:v>
                </c:pt>
                <c:pt idx="3">
                  <c:v>794.84270000000004</c:v>
                </c:pt>
                <c:pt idx="4">
                  <c:v>953.81119999999999</c:v>
                </c:pt>
              </c:numCache>
            </c:numRef>
          </c:val>
          <c:extLst>
            <c:ext xmlns:c16="http://schemas.microsoft.com/office/drawing/2014/chart" uri="{C3380CC4-5D6E-409C-BE32-E72D297353CC}">
              <c16:uniqueId val="{00000008-1C8C-44F6-A627-86B55C2C4A14}"/>
            </c:ext>
          </c:extLst>
        </c:ser>
        <c:ser>
          <c:idx val="9"/>
          <c:order val="9"/>
          <c:tx>
            <c:strRef>
              <c:f>'18. ELECTROHUILA'!$N$16</c:f>
              <c:strCache>
                <c:ptCount val="1"/>
                <c:pt idx="0">
                  <c:v>Oct-22</c:v>
                </c:pt>
              </c:strCache>
            </c:strRef>
          </c:tx>
          <c:spPr>
            <a:solidFill>
              <a:schemeClr val="accent6">
                <a:shade val="62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ELECTROHUILA'!$Q$16:$U$16</c:f>
              <c:numCache>
                <c:formatCode>0.00</c:formatCode>
                <c:ptCount val="5"/>
                <c:pt idx="0">
                  <c:v>317.93709999999999</c:v>
                </c:pt>
                <c:pt idx="1">
                  <c:v>397.42129999999997</c:v>
                </c:pt>
                <c:pt idx="2">
                  <c:v>675.61630000000002</c:v>
                </c:pt>
                <c:pt idx="3">
                  <c:v>794.84270000000004</c:v>
                </c:pt>
                <c:pt idx="4">
                  <c:v>953.81119999999999</c:v>
                </c:pt>
              </c:numCache>
            </c:numRef>
          </c:val>
          <c:extLst>
            <c:ext xmlns:c16="http://schemas.microsoft.com/office/drawing/2014/chart" uri="{C3380CC4-5D6E-409C-BE32-E72D297353CC}">
              <c16:uniqueId val="{00000009-1C8C-44F6-A627-86B55C2C4A14}"/>
            </c:ext>
          </c:extLst>
        </c:ser>
        <c:ser>
          <c:idx val="10"/>
          <c:order val="10"/>
          <c:tx>
            <c:strRef>
              <c:f>'18. ELECTROHUILA'!$N$17</c:f>
              <c:strCache>
                <c:ptCount val="1"/>
                <c:pt idx="0">
                  <c:v>Nov-22</c:v>
                </c:pt>
              </c:strCache>
            </c:strRef>
          </c:tx>
          <c:spPr>
            <a:solidFill>
              <a:schemeClr val="accent6">
                <a:shade val="51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ELECTROHUILA'!$Q$17:$U$17</c:f>
              <c:numCache>
                <c:formatCode>0.00</c:formatCode>
                <c:ptCount val="5"/>
                <c:pt idx="0">
                  <c:v>317.93709999999999</c:v>
                </c:pt>
                <c:pt idx="1">
                  <c:v>397.42129999999997</c:v>
                </c:pt>
                <c:pt idx="2">
                  <c:v>675.61630000000002</c:v>
                </c:pt>
                <c:pt idx="3">
                  <c:v>794.84270000000004</c:v>
                </c:pt>
                <c:pt idx="4">
                  <c:v>953.81119999999999</c:v>
                </c:pt>
              </c:numCache>
            </c:numRef>
          </c:val>
          <c:extLst>
            <c:ext xmlns:c16="http://schemas.microsoft.com/office/drawing/2014/chart" uri="{C3380CC4-5D6E-409C-BE32-E72D297353CC}">
              <c16:uniqueId val="{0000000A-1C8C-44F6-A627-86B55C2C4A14}"/>
            </c:ext>
          </c:extLst>
        </c:ser>
        <c:ser>
          <c:idx val="11"/>
          <c:order val="11"/>
          <c:tx>
            <c:strRef>
              <c:f>'18. ELECTROHUILA'!$N$18</c:f>
              <c:strCache>
                <c:ptCount val="1"/>
                <c:pt idx="0">
                  <c:v>Dic-22</c:v>
                </c:pt>
              </c:strCache>
            </c:strRef>
          </c:tx>
          <c:spPr>
            <a:solidFill>
              <a:schemeClr val="accent6">
                <a:shade val="40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ELECTROHUILA'!$Q$18:$U$18</c:f>
              <c:numCache>
                <c:formatCode>0.00</c:formatCode>
                <c:ptCount val="5"/>
                <c:pt idx="0">
                  <c:v>320.38260000000002</c:v>
                </c:pt>
                <c:pt idx="1">
                  <c:v>400.47820000000002</c:v>
                </c:pt>
                <c:pt idx="2">
                  <c:v>680.81290000000001</c:v>
                </c:pt>
                <c:pt idx="3">
                  <c:v>800.95640000000003</c:v>
                </c:pt>
                <c:pt idx="4">
                  <c:v>961.14769999999999</c:v>
                </c:pt>
              </c:numCache>
            </c:numRef>
          </c:val>
          <c:extLst>
            <c:ext xmlns:c16="http://schemas.microsoft.com/office/drawing/2014/chart" uri="{C3380CC4-5D6E-409C-BE32-E72D297353CC}">
              <c16:uniqueId val="{0000000B-1C8C-44F6-A627-86B55C2C4A14}"/>
            </c:ext>
          </c:extLst>
        </c:ser>
        <c:dLbls>
          <c:showLegendKey val="0"/>
          <c:showVal val="0"/>
          <c:showCatName val="0"/>
          <c:showSerName val="0"/>
          <c:showPercent val="0"/>
          <c:showBubbleSize val="0"/>
        </c:dLbls>
        <c:gapWidth val="150"/>
        <c:axId val="-1145663120"/>
        <c:axId val="-1145666384"/>
      </c:barChart>
      <c:catAx>
        <c:axId val="-114566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6384"/>
        <c:crosses val="autoZero"/>
        <c:auto val="1"/>
        <c:lblAlgn val="ctr"/>
        <c:lblOffset val="100"/>
        <c:noMultiLvlLbl val="0"/>
      </c:catAx>
      <c:valAx>
        <c:axId val="-114566638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312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'18. ELECTROHUILA'!$J$6</c:f>
              <c:strCache>
                <c:ptCount val="1"/>
                <c:pt idx="0">
                  <c:v>CUV_119</c:v>
                </c:pt>
              </c:strCache>
            </c:strRef>
          </c:tx>
          <c:spPr>
            <a:ln w="28575" cap="rnd">
              <a:solidFill>
                <a:schemeClr val="accent1"/>
              </a:solidFill>
              <a:round/>
            </a:ln>
            <a:effectLst/>
          </c:spPr>
          <c:marker>
            <c:symbol val="none"/>
          </c:marker>
          <c:cat>
            <c:strRef>
              <c:f>'18. ELECTROHUILA'!$A$7:$A$18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'18. ELECTROHUILA'!$J$7:$J$18</c:f>
              <c:numCache>
                <c:formatCode>0.00</c:formatCode>
                <c:ptCount val="12"/>
                <c:pt idx="0">
                  <c:v>732.61929999999995</c:v>
                </c:pt>
                <c:pt idx="1">
                  <c:v>725.82349999999997</c:v>
                </c:pt>
                <c:pt idx="2">
                  <c:v>776.03009999999995</c:v>
                </c:pt>
                <c:pt idx="3">
                  <c:v>751.5684</c:v>
                </c:pt>
                <c:pt idx="4">
                  <c:v>746.78679999999997</c:v>
                </c:pt>
                <c:pt idx="5">
                  <c:v>773.17430000000002</c:v>
                </c:pt>
                <c:pt idx="6">
                  <c:v>773.44960000000003</c:v>
                </c:pt>
                <c:pt idx="7">
                  <c:v>790.91959999999995</c:v>
                </c:pt>
                <c:pt idx="8">
                  <c:v>783.61</c:v>
                </c:pt>
                <c:pt idx="9">
                  <c:v>794.37450000000001</c:v>
                </c:pt>
                <c:pt idx="10">
                  <c:v>809.86199999999997</c:v>
                </c:pt>
                <c:pt idx="11">
                  <c:v>774.85760000000005</c:v>
                </c:pt>
              </c:numCache>
            </c:numRef>
          </c:val>
          <c:smooth val="0"/>
          <c:extLst>
            <c:ext xmlns:c16="http://schemas.microsoft.com/office/drawing/2014/chart" uri="{C3380CC4-5D6E-409C-BE32-E72D297353CC}">
              <c16:uniqueId val="{00000000-DC2D-4E70-8EFD-B5C338AC3A5C}"/>
            </c:ext>
          </c:extLst>
        </c:ser>
        <c:ser>
          <c:idx val="1"/>
          <c:order val="1"/>
          <c:tx>
            <c:strRef>
              <c:f>'18. ELECTROHUILA'!$K$6</c:f>
              <c:strCache>
                <c:ptCount val="1"/>
                <c:pt idx="0">
                  <c:v>CUV_Op</c:v>
                </c:pt>
              </c:strCache>
            </c:strRef>
          </c:tx>
          <c:spPr>
            <a:ln w="28575" cap="rnd">
              <a:solidFill>
                <a:schemeClr val="accent2"/>
              </a:solidFill>
              <a:prstDash val="lgDash"/>
              <a:round/>
            </a:ln>
            <a:effectLst/>
          </c:spPr>
          <c:marker>
            <c:symbol val="none"/>
          </c:marker>
          <c:cat>
            <c:strRef>
              <c:f>'18. ELECTROHUILA'!$A$7:$A$18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'18. ELECTROHUILA'!$K$7:$K$18</c:f>
              <c:numCache>
                <c:formatCode>0.00</c:formatCode>
                <c:ptCount val="12"/>
                <c:pt idx="0">
                  <c:v>688.0154</c:v>
                </c:pt>
                <c:pt idx="1">
                  <c:v>694.20759999999996</c:v>
                </c:pt>
                <c:pt idx="2">
                  <c:v>700.45540000000005</c:v>
                </c:pt>
                <c:pt idx="3">
                  <c:v>717.96680000000003</c:v>
                </c:pt>
                <c:pt idx="4">
                  <c:v>735.91600000000005</c:v>
                </c:pt>
                <c:pt idx="5">
                  <c:v>740.33150000000001</c:v>
                </c:pt>
                <c:pt idx="6">
                  <c:v>749.21550000000002</c:v>
                </c:pt>
                <c:pt idx="7">
                  <c:v>771.69190000000003</c:v>
                </c:pt>
                <c:pt idx="8">
                  <c:v>794.84370000000001</c:v>
                </c:pt>
                <c:pt idx="9">
                  <c:v>794.84270000000004</c:v>
                </c:pt>
                <c:pt idx="10">
                  <c:v>794.84270000000004</c:v>
                </c:pt>
                <c:pt idx="11">
                  <c:v>800.95640000000003</c:v>
                </c:pt>
              </c:numCache>
            </c:numRef>
          </c:val>
          <c:smooth val="0"/>
          <c:extLst>
            <c:ext xmlns:c16="http://schemas.microsoft.com/office/drawing/2014/chart" uri="{C3380CC4-5D6E-409C-BE32-E72D297353CC}">
              <c16:uniqueId val="{00000001-DC2D-4E70-8EFD-B5C338AC3A5C}"/>
            </c:ext>
          </c:extLst>
        </c:ser>
        <c:dLbls>
          <c:showLegendKey val="0"/>
          <c:showVal val="0"/>
          <c:showCatName val="0"/>
          <c:showSerName val="0"/>
          <c:showPercent val="0"/>
          <c:showBubbleSize val="0"/>
        </c:dLbls>
        <c:smooth val="0"/>
        <c:axId val="-1145663664"/>
        <c:axId val="-1145675632"/>
      </c:lineChart>
      <c:catAx>
        <c:axId val="-114566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1145675632"/>
        <c:crosses val="autoZero"/>
        <c:auto val="1"/>
        <c:lblAlgn val="ctr"/>
        <c:lblOffset val="100"/>
        <c:noMultiLvlLbl val="0"/>
      </c:catAx>
      <c:valAx>
        <c:axId val="-1145675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s-CO"/>
                  <a:t>$/kWh</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11456636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5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a:pPr>
      <a:endParaRPr lang="es-C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'19. EMCALI'!$D$6</c:f>
              <c:strCache>
                <c:ptCount val="1"/>
                <c:pt idx="0">
                  <c:v>GM</c:v>
                </c:pt>
              </c:strCache>
            </c:strRef>
          </c:tx>
          <c:spPr>
            <a:solidFill>
              <a:srgbClr val="ED7D31"/>
            </a:solidFill>
            <a:ln w="25400">
              <a:noFill/>
            </a:ln>
          </c:spPr>
          <c:val>
            <c:numRef>
              <c:f>'19. EMCALI'!$D$7:$D$18</c:f>
              <c:numCache>
                <c:formatCode>0.00</c:formatCode>
                <c:ptCount val="12"/>
                <c:pt idx="0">
                  <c:v>257.2201</c:v>
                </c:pt>
                <c:pt idx="1">
                  <c:v>317.88</c:v>
                </c:pt>
                <c:pt idx="2">
                  <c:v>299.7038</c:v>
                </c:pt>
                <c:pt idx="3">
                  <c:v>288.84460000000001</c:v>
                </c:pt>
                <c:pt idx="4">
                  <c:v>290.64109999999999</c:v>
                </c:pt>
                <c:pt idx="5">
                  <c:v>292.34649999999999</c:v>
                </c:pt>
                <c:pt idx="6">
                  <c:v>304.96170000000001</c:v>
                </c:pt>
                <c:pt idx="7">
                  <c:v>312.04750000000001</c:v>
                </c:pt>
                <c:pt idx="8">
                  <c:v>311.99</c:v>
                </c:pt>
                <c:pt idx="9">
                  <c:v>310.7919</c:v>
                </c:pt>
                <c:pt idx="10">
                  <c:v>311.83870000000002</c:v>
                </c:pt>
                <c:pt idx="11">
                  <c:v>312.86020000000002</c:v>
                </c:pt>
              </c:numCache>
            </c:numRef>
          </c:val>
          <c:extLst>
            <c:ext xmlns:c16="http://schemas.microsoft.com/office/drawing/2014/chart" uri="{C3380CC4-5D6E-409C-BE32-E72D297353CC}">
              <c16:uniqueId val="{00000000-5A0F-472B-8859-FF0AE2B90514}"/>
            </c:ext>
          </c:extLst>
        </c:ser>
        <c:ser>
          <c:idx val="2"/>
          <c:order val="2"/>
          <c:tx>
            <c:strRef>
              <c:f>'19. EMCALI'!$G$6</c:f>
              <c:strCache>
                <c:ptCount val="1"/>
                <c:pt idx="0">
                  <c:v>D</c:v>
                </c:pt>
              </c:strCache>
            </c:strRef>
          </c:tx>
          <c:spPr>
            <a:solidFill>
              <a:srgbClr val="A5A5A5"/>
            </a:solidFill>
            <a:ln w="25400">
              <a:noFill/>
            </a:ln>
          </c:spPr>
          <c:val>
            <c:numRef>
              <c:f>'19. EMCALI'!$G$7:$G$18</c:f>
              <c:numCache>
                <c:formatCode>0.00</c:formatCode>
                <c:ptCount val="12"/>
                <c:pt idx="0">
                  <c:v>230.50839999999999</c:v>
                </c:pt>
                <c:pt idx="1">
                  <c:v>252.30500000000001</c:v>
                </c:pt>
                <c:pt idx="2">
                  <c:v>260.17849999999999</c:v>
                </c:pt>
                <c:pt idx="3">
                  <c:v>258.5</c:v>
                </c:pt>
                <c:pt idx="4">
                  <c:v>262.27280000000002</c:v>
                </c:pt>
                <c:pt idx="5">
                  <c:v>276.02109999999999</c:v>
                </c:pt>
                <c:pt idx="6">
                  <c:v>282.52319999999997</c:v>
                </c:pt>
                <c:pt idx="7">
                  <c:v>280.74540000000002</c:v>
                </c:pt>
                <c:pt idx="8">
                  <c:v>270.77</c:v>
                </c:pt>
                <c:pt idx="9">
                  <c:v>263.03370000000001</c:v>
                </c:pt>
                <c:pt idx="10">
                  <c:v>270.16750000000002</c:v>
                </c:pt>
                <c:pt idx="11">
                  <c:v>271.49220000000003</c:v>
                </c:pt>
              </c:numCache>
            </c:numRef>
          </c:val>
          <c:extLst>
            <c:ext xmlns:c16="http://schemas.microsoft.com/office/drawing/2014/chart" uri="{C3380CC4-5D6E-409C-BE32-E72D297353CC}">
              <c16:uniqueId val="{00000001-5A0F-472B-8859-FF0AE2B90514}"/>
            </c:ext>
          </c:extLst>
        </c:ser>
        <c:ser>
          <c:idx val="3"/>
          <c:order val="3"/>
          <c:tx>
            <c:strRef>
              <c:f>'19. EMCALI'!$H$6</c:f>
              <c:strCache>
                <c:ptCount val="1"/>
                <c:pt idx="0">
                  <c:v>CV</c:v>
                </c:pt>
              </c:strCache>
            </c:strRef>
          </c:tx>
          <c:spPr>
            <a:solidFill>
              <a:srgbClr val="FFC000"/>
            </a:solidFill>
            <a:ln w="25400">
              <a:noFill/>
            </a:ln>
          </c:spPr>
          <c:val>
            <c:numRef>
              <c:f>'19. EMCALI'!$H$7:$H$18</c:f>
              <c:numCache>
                <c:formatCode>0.00</c:formatCode>
                <c:ptCount val="12"/>
                <c:pt idx="0">
                  <c:v>52.790399999999998</c:v>
                </c:pt>
                <c:pt idx="1">
                  <c:v>54.701000000000001</c:v>
                </c:pt>
                <c:pt idx="2">
                  <c:v>57.542099999999998</c:v>
                </c:pt>
                <c:pt idx="3">
                  <c:v>57.846400000000003</c:v>
                </c:pt>
                <c:pt idx="4">
                  <c:v>57.572600000000001</c:v>
                </c:pt>
                <c:pt idx="5">
                  <c:v>60.303400000000003</c:v>
                </c:pt>
                <c:pt idx="6">
                  <c:v>60.393900000000002</c:v>
                </c:pt>
                <c:pt idx="7">
                  <c:v>60.499200000000002</c:v>
                </c:pt>
                <c:pt idx="8">
                  <c:v>63.86</c:v>
                </c:pt>
                <c:pt idx="9">
                  <c:v>61.933900000000001</c:v>
                </c:pt>
                <c:pt idx="10">
                  <c:v>60.572899999999997</c:v>
                </c:pt>
                <c:pt idx="11">
                  <c:v>60.264800000000001</c:v>
                </c:pt>
              </c:numCache>
            </c:numRef>
          </c:val>
          <c:extLst>
            <c:ext xmlns:c16="http://schemas.microsoft.com/office/drawing/2014/chart" uri="{C3380CC4-5D6E-409C-BE32-E72D297353CC}">
              <c16:uniqueId val="{00000002-5A0F-472B-8859-FF0AE2B90514}"/>
            </c:ext>
          </c:extLst>
        </c:ser>
        <c:ser>
          <c:idx val="4"/>
          <c:order val="4"/>
          <c:tx>
            <c:strRef>
              <c:f>'19. EMCALI'!$F$6</c:f>
              <c:strCache>
                <c:ptCount val="1"/>
                <c:pt idx="0">
                  <c:v>PR</c:v>
                </c:pt>
              </c:strCache>
            </c:strRef>
          </c:tx>
          <c:spPr>
            <a:solidFill>
              <a:srgbClr val="5B9BD5"/>
            </a:solidFill>
            <a:ln w="25400">
              <a:noFill/>
            </a:ln>
          </c:spPr>
          <c:val>
            <c:numRef>
              <c:f>'19. EMCALI'!$F$7:$F$18</c:f>
              <c:numCache>
                <c:formatCode>0.00</c:formatCode>
                <c:ptCount val="12"/>
                <c:pt idx="0">
                  <c:v>41.956099999999999</c:v>
                </c:pt>
                <c:pt idx="1">
                  <c:v>50.229300000000002</c:v>
                </c:pt>
                <c:pt idx="2">
                  <c:v>47.9191</c:v>
                </c:pt>
                <c:pt idx="3">
                  <c:v>56.753300000000003</c:v>
                </c:pt>
                <c:pt idx="4">
                  <c:v>57.939399999999999</c:v>
                </c:pt>
                <c:pt idx="5">
                  <c:v>59.0944</c:v>
                </c:pt>
                <c:pt idx="6">
                  <c:v>60.6066</c:v>
                </c:pt>
                <c:pt idx="7">
                  <c:v>63.706299999999999</c:v>
                </c:pt>
                <c:pt idx="8">
                  <c:v>64.03</c:v>
                </c:pt>
                <c:pt idx="9">
                  <c:v>63.306199999999997</c:v>
                </c:pt>
                <c:pt idx="10">
                  <c:v>63.137500000000003</c:v>
                </c:pt>
                <c:pt idx="11">
                  <c:v>63.919699999999999</c:v>
                </c:pt>
              </c:numCache>
            </c:numRef>
          </c:val>
          <c:extLst>
            <c:ext xmlns:c16="http://schemas.microsoft.com/office/drawing/2014/chart" uri="{C3380CC4-5D6E-409C-BE32-E72D297353CC}">
              <c16:uniqueId val="{00000003-5A0F-472B-8859-FF0AE2B90514}"/>
            </c:ext>
          </c:extLst>
        </c:ser>
        <c:ser>
          <c:idx val="5"/>
          <c:order val="5"/>
          <c:tx>
            <c:strRef>
              <c:f>'19. EMCALI'!$E$6</c:f>
              <c:strCache>
                <c:ptCount val="1"/>
                <c:pt idx="0">
                  <c:v>TM</c:v>
                </c:pt>
              </c:strCache>
            </c:strRef>
          </c:tx>
          <c:spPr>
            <a:solidFill>
              <a:srgbClr val="70AD47"/>
            </a:solidFill>
            <a:ln w="25400">
              <a:noFill/>
            </a:ln>
          </c:spPr>
          <c:val>
            <c:numRef>
              <c:f>'19. EMCALI'!$E$7:$E$18</c:f>
              <c:numCache>
                <c:formatCode>0.00</c:formatCode>
                <c:ptCount val="12"/>
                <c:pt idx="0">
                  <c:v>43.683999999999997</c:v>
                </c:pt>
                <c:pt idx="1">
                  <c:v>45.128999999999998</c:v>
                </c:pt>
                <c:pt idx="2">
                  <c:v>43.110799999999998</c:v>
                </c:pt>
                <c:pt idx="3">
                  <c:v>40.327800000000003</c:v>
                </c:pt>
                <c:pt idx="4">
                  <c:v>40.978900000000003</c:v>
                </c:pt>
                <c:pt idx="5">
                  <c:v>49.521700000000003</c:v>
                </c:pt>
                <c:pt idx="6">
                  <c:v>41.912399999999998</c:v>
                </c:pt>
                <c:pt idx="7">
                  <c:v>52.116300000000003</c:v>
                </c:pt>
                <c:pt idx="8">
                  <c:v>50.84</c:v>
                </c:pt>
                <c:pt idx="9">
                  <c:v>46.165700000000001</c:v>
                </c:pt>
                <c:pt idx="10">
                  <c:v>47.098799999999997</c:v>
                </c:pt>
                <c:pt idx="11">
                  <c:v>50.306899999999999</c:v>
                </c:pt>
              </c:numCache>
            </c:numRef>
          </c:val>
          <c:extLst>
            <c:ext xmlns:c16="http://schemas.microsoft.com/office/drawing/2014/chart" uri="{C3380CC4-5D6E-409C-BE32-E72D297353CC}">
              <c16:uniqueId val="{00000004-5A0F-472B-8859-FF0AE2B90514}"/>
            </c:ext>
          </c:extLst>
        </c:ser>
        <c:ser>
          <c:idx val="6"/>
          <c:order val="6"/>
          <c:tx>
            <c:strRef>
              <c:f>'19. EMCALI'!$I$6</c:f>
              <c:strCache>
                <c:ptCount val="1"/>
                <c:pt idx="0">
                  <c:v>RM</c:v>
                </c:pt>
              </c:strCache>
            </c:strRef>
          </c:tx>
          <c:spPr>
            <a:solidFill>
              <a:schemeClr val="accent1">
                <a:lumMod val="40000"/>
                <a:lumOff val="60000"/>
              </a:schemeClr>
            </a:solidFill>
            <a:ln>
              <a:noFill/>
            </a:ln>
            <a:effectLst/>
          </c:spPr>
          <c:val>
            <c:numRef>
              <c:f>'19. EMCALI'!$I$7:$I$18</c:f>
              <c:numCache>
                <c:formatCode>0.00</c:formatCode>
                <c:ptCount val="12"/>
                <c:pt idx="0">
                  <c:v>20.676400000000001</c:v>
                </c:pt>
                <c:pt idx="1">
                  <c:v>23.593299999999999</c:v>
                </c:pt>
                <c:pt idx="2">
                  <c:v>19.390499999999999</c:v>
                </c:pt>
                <c:pt idx="3">
                  <c:v>33.143300000000004</c:v>
                </c:pt>
                <c:pt idx="4">
                  <c:v>41.2042</c:v>
                </c:pt>
                <c:pt idx="5">
                  <c:v>56.447099999999999</c:v>
                </c:pt>
                <c:pt idx="6">
                  <c:v>50.460099999999997</c:v>
                </c:pt>
                <c:pt idx="7">
                  <c:v>68.465900000000005</c:v>
                </c:pt>
                <c:pt idx="8">
                  <c:v>41.69</c:v>
                </c:pt>
                <c:pt idx="9">
                  <c:v>28.583100000000002</c:v>
                </c:pt>
                <c:pt idx="10">
                  <c:v>25.890599999999999</c:v>
                </c:pt>
                <c:pt idx="11">
                  <c:v>33.719000000000001</c:v>
                </c:pt>
              </c:numCache>
            </c:numRef>
          </c:val>
          <c:extLst>
            <c:ext xmlns:c16="http://schemas.microsoft.com/office/drawing/2014/chart" uri="{C3380CC4-5D6E-409C-BE32-E72D297353CC}">
              <c16:uniqueId val="{00000005-5A0F-472B-8859-FF0AE2B90514}"/>
            </c:ext>
          </c:extLst>
        </c:ser>
        <c:dLbls>
          <c:showLegendKey val="0"/>
          <c:showVal val="0"/>
          <c:showCatName val="0"/>
          <c:showSerName val="0"/>
          <c:showPercent val="0"/>
          <c:showBubbleSize val="0"/>
        </c:dLbls>
        <c:axId val="-1145675088"/>
        <c:axId val="-1145662576"/>
      </c:areaChart>
      <c:lineChart>
        <c:grouping val="standard"/>
        <c:varyColors val="0"/>
        <c:ser>
          <c:idx val="0"/>
          <c:order val="0"/>
          <c:tx>
            <c:strRef>
              <c:f>'19. EMCALI'!$J$6</c:f>
              <c:strCache>
                <c:ptCount val="1"/>
                <c:pt idx="0">
                  <c:v>CUV_119</c:v>
                </c:pt>
              </c:strCache>
            </c:strRef>
          </c:tx>
          <c:spPr>
            <a:ln w="38100" cap="rnd">
              <a:solidFill>
                <a:sysClr val="windowText" lastClr="000000"/>
              </a:solidFill>
              <a:round/>
            </a:ln>
            <a:effectLst/>
          </c:spPr>
          <c:marker>
            <c:symbol val="none"/>
          </c:marker>
          <c:cat>
            <c:strRef>
              <c:f>'19. EMCALI'!$A$7:$A$18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'19. EMCALI'!$J$7:$J$18</c:f>
              <c:numCache>
                <c:formatCode>0.00</c:formatCode>
                <c:ptCount val="12"/>
                <c:pt idx="0">
                  <c:v>646.83540000000005</c:v>
                </c:pt>
                <c:pt idx="1">
                  <c:v>743.83759999999995</c:v>
                </c:pt>
                <c:pt idx="2">
                  <c:v>727.84479999999996</c:v>
                </c:pt>
                <c:pt idx="3">
                  <c:v>735.41539999999998</c:v>
                </c:pt>
                <c:pt idx="4">
                  <c:v>750.60889999999995</c:v>
                </c:pt>
                <c:pt idx="5">
                  <c:v>793.73419999999999</c:v>
                </c:pt>
                <c:pt idx="6">
                  <c:v>800.85789999999997</c:v>
                </c:pt>
                <c:pt idx="7">
                  <c:v>837.5806</c:v>
                </c:pt>
                <c:pt idx="8">
                  <c:v>803.2</c:v>
                </c:pt>
                <c:pt idx="9">
                  <c:v>773.81449999999995</c:v>
                </c:pt>
                <c:pt idx="10">
                  <c:v>778.70600000000002</c:v>
                </c:pt>
                <c:pt idx="11">
                  <c:v>792.56280000000004</c:v>
                </c:pt>
              </c:numCache>
            </c:numRef>
          </c:val>
          <c:smooth val="0"/>
          <c:extLst>
            <c:ext xmlns:c16="http://schemas.microsoft.com/office/drawing/2014/chart" uri="{C3380CC4-5D6E-409C-BE32-E72D297353CC}">
              <c16:uniqueId val="{00000006-5A0F-472B-8859-FF0AE2B90514}"/>
            </c:ext>
          </c:extLst>
        </c:ser>
        <c:dLbls>
          <c:showLegendKey val="0"/>
          <c:showVal val="0"/>
          <c:showCatName val="0"/>
          <c:showSerName val="0"/>
          <c:showPercent val="0"/>
          <c:showBubbleSize val="0"/>
        </c:dLbls>
        <c:marker val="1"/>
        <c:smooth val="0"/>
        <c:axId val="-1145675088"/>
        <c:axId val="-1145662576"/>
      </c:lineChart>
      <c:catAx>
        <c:axId val="-1145675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62576"/>
        <c:crosses val="autoZero"/>
        <c:auto val="1"/>
        <c:lblAlgn val="ctr"/>
        <c:lblOffset val="100"/>
        <c:noMultiLvlLbl val="0"/>
      </c:catAx>
      <c:valAx>
        <c:axId val="-1145662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7508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'19. EMCALI'!$N$7</c:f>
              <c:strCache>
                <c:ptCount val="1"/>
                <c:pt idx="0">
                  <c:v>Ene-22</c:v>
                </c:pt>
              </c:strCache>
            </c:strRef>
          </c:tx>
          <c:spPr>
            <a:solidFill>
              <a:schemeClr val="accent6">
                <a:tint val="41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EMCALI'!$Q$7:$U$7</c:f>
              <c:numCache>
                <c:formatCode>0.00</c:formatCode>
                <c:ptCount val="5"/>
                <c:pt idx="0">
                  <c:v>281.80889999999999</c:v>
                </c:pt>
                <c:pt idx="1">
                  <c:v>352.2611</c:v>
                </c:pt>
                <c:pt idx="2">
                  <c:v>598.84389999999996</c:v>
                </c:pt>
                <c:pt idx="3">
                  <c:v>704.5222</c:v>
                </c:pt>
                <c:pt idx="4">
                  <c:v>845.42660000000001</c:v>
                </c:pt>
              </c:numCache>
            </c:numRef>
          </c:val>
          <c:extLst>
            <c:ext xmlns:c16="http://schemas.microsoft.com/office/drawing/2014/chart" uri="{C3380CC4-5D6E-409C-BE32-E72D297353CC}">
              <c16:uniqueId val="{00000000-EDCF-4F7C-92D4-AAEEFECD1B5E}"/>
            </c:ext>
          </c:extLst>
        </c:ser>
        <c:ser>
          <c:idx val="1"/>
          <c:order val="1"/>
          <c:tx>
            <c:strRef>
              <c:f>'19. EMCALI'!$N$8</c:f>
              <c:strCache>
                <c:ptCount val="1"/>
                <c:pt idx="0">
                  <c:v>Feb-22</c:v>
                </c:pt>
              </c:strCache>
            </c:strRef>
          </c:tx>
          <c:spPr>
            <a:solidFill>
              <a:schemeClr val="accent6">
                <a:tint val="52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EMCALI'!$Q$8:$U$8</c:f>
              <c:numCache>
                <c:formatCode>0.00</c:formatCode>
                <c:ptCount val="5"/>
                <c:pt idx="0">
                  <c:v>290.26310000000001</c:v>
                </c:pt>
                <c:pt idx="1">
                  <c:v>362.82889999999998</c:v>
                </c:pt>
                <c:pt idx="2">
                  <c:v>616.80920000000003</c:v>
                </c:pt>
                <c:pt idx="3">
                  <c:v>725.65779999999995</c:v>
                </c:pt>
                <c:pt idx="4">
                  <c:v>870.7894</c:v>
                </c:pt>
              </c:numCache>
            </c:numRef>
          </c:val>
          <c:extLst>
            <c:ext xmlns:c16="http://schemas.microsoft.com/office/drawing/2014/chart" uri="{C3380CC4-5D6E-409C-BE32-E72D297353CC}">
              <c16:uniqueId val="{00000001-EDCF-4F7C-92D4-AAEEFECD1B5E}"/>
            </c:ext>
          </c:extLst>
        </c:ser>
        <c:ser>
          <c:idx val="2"/>
          <c:order val="2"/>
          <c:tx>
            <c:strRef>
              <c:f>'19. EMCALI'!$N$9</c:f>
              <c:strCache>
                <c:ptCount val="1"/>
                <c:pt idx="0">
                  <c:v>Mar-22</c:v>
                </c:pt>
              </c:strCache>
            </c:strRef>
          </c:tx>
          <c:spPr>
            <a:solidFill>
              <a:schemeClr val="accent6">
                <a:tint val="63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EMCALI'!$Q$9:$U$9</c:f>
              <c:numCache>
                <c:formatCode>0.00</c:formatCode>
                <c:ptCount val="5"/>
                <c:pt idx="0">
                  <c:v>304.77620000000002</c:v>
                </c:pt>
                <c:pt idx="1">
                  <c:v>380.97030000000001</c:v>
                </c:pt>
                <c:pt idx="2">
                  <c:v>647.64959999999996</c:v>
                </c:pt>
                <c:pt idx="3">
                  <c:v>761.94069999999999</c:v>
                </c:pt>
                <c:pt idx="4">
                  <c:v>914.3288</c:v>
                </c:pt>
              </c:numCache>
            </c:numRef>
          </c:val>
          <c:extLst>
            <c:ext xmlns:c16="http://schemas.microsoft.com/office/drawing/2014/chart" uri="{C3380CC4-5D6E-409C-BE32-E72D297353CC}">
              <c16:uniqueId val="{00000002-EDCF-4F7C-92D4-AAEEFECD1B5E}"/>
            </c:ext>
          </c:extLst>
        </c:ser>
        <c:ser>
          <c:idx val="3"/>
          <c:order val="3"/>
          <c:tx>
            <c:strRef>
              <c:f>'19. EMCALI'!$N$10</c:f>
              <c:strCache>
                <c:ptCount val="1"/>
                <c:pt idx="0">
                  <c:v>Abr-22</c:v>
                </c:pt>
              </c:strCache>
            </c:strRef>
          </c:tx>
          <c:spPr>
            <a:solidFill>
              <a:schemeClr val="accent6">
                <a:tint val="74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EMCALI'!$Q$10:$U$10</c:f>
              <c:numCache>
                <c:formatCode>0.00</c:formatCode>
                <c:ptCount val="5"/>
                <c:pt idx="0">
                  <c:v>307.82400000000001</c:v>
                </c:pt>
                <c:pt idx="1">
                  <c:v>384.78</c:v>
                </c:pt>
                <c:pt idx="2">
                  <c:v>654.12609999999995</c:v>
                </c:pt>
                <c:pt idx="3">
                  <c:v>769.56010000000003</c:v>
                </c:pt>
                <c:pt idx="4">
                  <c:v>923.47209999999995</c:v>
                </c:pt>
              </c:numCache>
            </c:numRef>
          </c:val>
          <c:extLst>
            <c:ext xmlns:c16="http://schemas.microsoft.com/office/drawing/2014/chart" uri="{C3380CC4-5D6E-409C-BE32-E72D297353CC}">
              <c16:uniqueId val="{00000003-EDCF-4F7C-92D4-AAEEFECD1B5E}"/>
            </c:ext>
          </c:extLst>
        </c:ser>
        <c:ser>
          <c:idx val="4"/>
          <c:order val="4"/>
          <c:tx>
            <c:strRef>
              <c:f>'19. EMCALI'!$N$11</c:f>
              <c:strCache>
                <c:ptCount val="1"/>
                <c:pt idx="0">
                  <c:v>May-22</c:v>
                </c:pt>
              </c:strCache>
            </c:strRef>
          </c:tx>
          <c:spPr>
            <a:solidFill>
              <a:schemeClr val="accent6">
                <a:tint val="84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EMCALI'!$Q$11:$U$11</c:f>
              <c:numCache>
                <c:formatCode>0.00</c:formatCode>
                <c:ptCount val="5"/>
                <c:pt idx="0">
                  <c:v>323.21519999999998</c:v>
                </c:pt>
                <c:pt idx="1">
                  <c:v>404.01900000000001</c:v>
                </c:pt>
                <c:pt idx="2">
                  <c:v>686.83240000000001</c:v>
                </c:pt>
                <c:pt idx="3">
                  <c:v>808.03809999999999</c:v>
                </c:pt>
                <c:pt idx="4">
                  <c:v>969.64570000000003</c:v>
                </c:pt>
              </c:numCache>
            </c:numRef>
          </c:val>
          <c:extLst>
            <c:ext xmlns:c16="http://schemas.microsoft.com/office/drawing/2014/chart" uri="{C3380CC4-5D6E-409C-BE32-E72D297353CC}">
              <c16:uniqueId val="{00000004-EDCF-4F7C-92D4-AAEEFECD1B5E}"/>
            </c:ext>
          </c:extLst>
        </c:ser>
        <c:ser>
          <c:idx val="5"/>
          <c:order val="5"/>
          <c:tx>
            <c:strRef>
              <c:f>'19. EMCALI'!$N$12</c:f>
              <c:strCache>
                <c:ptCount val="1"/>
                <c:pt idx="0">
                  <c:v>Jun-22</c:v>
                </c:pt>
              </c:strCache>
            </c:strRef>
          </c:tx>
          <c:spPr>
            <a:solidFill>
              <a:schemeClr val="accent6">
                <a:tint val="95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EMCALI'!$Q$12:$U$12</c:f>
              <c:numCache>
                <c:formatCode>0.00</c:formatCode>
                <c:ptCount val="5"/>
                <c:pt idx="0">
                  <c:v>332.2998</c:v>
                </c:pt>
                <c:pt idx="1">
                  <c:v>415.37479999999999</c:v>
                </c:pt>
                <c:pt idx="2">
                  <c:v>706.13710000000003</c:v>
                </c:pt>
                <c:pt idx="3">
                  <c:v>830.74959999999999</c:v>
                </c:pt>
                <c:pt idx="4">
                  <c:v>996.89949999999999</c:v>
                </c:pt>
              </c:numCache>
            </c:numRef>
          </c:val>
          <c:extLst>
            <c:ext xmlns:c16="http://schemas.microsoft.com/office/drawing/2014/chart" uri="{C3380CC4-5D6E-409C-BE32-E72D297353CC}">
              <c16:uniqueId val="{00000005-EDCF-4F7C-92D4-AAEEFECD1B5E}"/>
            </c:ext>
          </c:extLst>
        </c:ser>
        <c:ser>
          <c:idx val="6"/>
          <c:order val="6"/>
          <c:tx>
            <c:strRef>
              <c:f>'19. EMCALI'!$N$13</c:f>
              <c:strCache>
                <c:ptCount val="1"/>
                <c:pt idx="0">
                  <c:v>Jul-22</c:v>
                </c:pt>
              </c:strCache>
            </c:strRef>
          </c:tx>
          <c:spPr>
            <a:solidFill>
              <a:schemeClr val="accent6">
                <a:shade val="94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EMCALI'!$Q$13:$U$13</c:f>
              <c:numCache>
                <c:formatCode>0.00</c:formatCode>
                <c:ptCount val="5"/>
                <c:pt idx="0">
                  <c:v>320.38339999999999</c:v>
                </c:pt>
                <c:pt idx="1">
                  <c:v>400.47919999999999</c:v>
                </c:pt>
                <c:pt idx="2">
                  <c:v>680.81470000000002</c:v>
                </c:pt>
                <c:pt idx="3">
                  <c:v>800.95849999999996</c:v>
                </c:pt>
                <c:pt idx="4">
                  <c:v>961.15020000000004</c:v>
                </c:pt>
              </c:numCache>
            </c:numRef>
          </c:val>
          <c:extLst>
            <c:ext xmlns:c16="http://schemas.microsoft.com/office/drawing/2014/chart" uri="{C3380CC4-5D6E-409C-BE32-E72D297353CC}">
              <c16:uniqueId val="{00000006-EDCF-4F7C-92D4-AAEEFECD1B5E}"/>
            </c:ext>
          </c:extLst>
        </c:ser>
        <c:ser>
          <c:idx val="7"/>
          <c:order val="7"/>
          <c:tx>
            <c:strRef>
              <c:f>'19. EMCALI'!$N$14</c:f>
              <c:strCache>
                <c:ptCount val="1"/>
                <c:pt idx="0">
                  <c:v>Ago-22</c:v>
                </c:pt>
              </c:strCache>
            </c:strRef>
          </c:tx>
          <c:spPr>
            <a:solidFill>
              <a:schemeClr val="accent6">
                <a:shade val="83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EMCALI'!$Q$14:$U$14</c:f>
              <c:numCache>
                <c:formatCode>0.00</c:formatCode>
                <c:ptCount val="5"/>
                <c:pt idx="0">
                  <c:v>335.03219999999999</c:v>
                </c:pt>
                <c:pt idx="1">
                  <c:v>418.7903</c:v>
                </c:pt>
                <c:pt idx="2">
                  <c:v>711.94350999999995</c:v>
                </c:pt>
                <c:pt idx="3">
                  <c:v>837.5806</c:v>
                </c:pt>
                <c:pt idx="4">
                  <c:v>1005.09672</c:v>
                </c:pt>
              </c:numCache>
            </c:numRef>
          </c:val>
          <c:extLst>
            <c:ext xmlns:c16="http://schemas.microsoft.com/office/drawing/2014/chart" uri="{C3380CC4-5D6E-409C-BE32-E72D297353CC}">
              <c16:uniqueId val="{00000007-EDCF-4F7C-92D4-AAEEFECD1B5E}"/>
            </c:ext>
          </c:extLst>
        </c:ser>
        <c:ser>
          <c:idx val="8"/>
          <c:order val="8"/>
          <c:tx>
            <c:strRef>
              <c:f>'19. EMCALI'!$N$15</c:f>
              <c:strCache>
                <c:ptCount val="1"/>
                <c:pt idx="0">
                  <c:v>Sep-22</c:v>
                </c:pt>
              </c:strCache>
            </c:strRef>
          </c:tx>
          <c:spPr>
            <a:solidFill>
              <a:schemeClr val="accent6">
                <a:shade val="73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EMCALI'!$Q$15:$U$15</c:f>
              <c:numCache>
                <c:formatCode>0.00</c:formatCode>
                <c:ptCount val="5"/>
                <c:pt idx="0">
                  <c:v>338.45</c:v>
                </c:pt>
                <c:pt idx="1">
                  <c:v>423.07</c:v>
                </c:pt>
                <c:pt idx="2">
                  <c:v>682.72</c:v>
                </c:pt>
                <c:pt idx="3">
                  <c:v>803.2</c:v>
                </c:pt>
                <c:pt idx="4">
                  <c:v>963.84</c:v>
                </c:pt>
              </c:numCache>
            </c:numRef>
          </c:val>
          <c:extLst>
            <c:ext xmlns:c16="http://schemas.microsoft.com/office/drawing/2014/chart" uri="{C3380CC4-5D6E-409C-BE32-E72D297353CC}">
              <c16:uniqueId val="{00000008-EDCF-4F7C-92D4-AAEEFECD1B5E}"/>
            </c:ext>
          </c:extLst>
        </c:ser>
        <c:ser>
          <c:idx val="9"/>
          <c:order val="9"/>
          <c:tx>
            <c:strRef>
              <c:f>'19. EMCALI'!$N$16</c:f>
              <c:strCache>
                <c:ptCount val="1"/>
                <c:pt idx="0">
                  <c:v>Oct-22</c:v>
                </c:pt>
              </c:strCache>
            </c:strRef>
          </c:tx>
          <c:spPr>
            <a:solidFill>
              <a:schemeClr val="accent6">
                <a:shade val="62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EMCALI'!$Q$16:$U$16</c:f>
              <c:numCache>
                <c:formatCode>0.00</c:formatCode>
                <c:ptCount val="5"/>
                <c:pt idx="0">
                  <c:v>326.07299999999998</c:v>
                </c:pt>
                <c:pt idx="1">
                  <c:v>407.59120000000001</c:v>
                </c:pt>
                <c:pt idx="2">
                  <c:v>657.7423</c:v>
                </c:pt>
                <c:pt idx="3">
                  <c:v>773.81449999999995</c:v>
                </c:pt>
                <c:pt idx="4">
                  <c:v>928.57740000000001</c:v>
                </c:pt>
              </c:numCache>
            </c:numRef>
          </c:val>
          <c:extLst>
            <c:ext xmlns:c16="http://schemas.microsoft.com/office/drawing/2014/chart" uri="{C3380CC4-5D6E-409C-BE32-E72D297353CC}">
              <c16:uniqueId val="{00000009-EDCF-4F7C-92D4-AAEEFECD1B5E}"/>
            </c:ext>
          </c:extLst>
        </c:ser>
        <c:ser>
          <c:idx val="10"/>
          <c:order val="10"/>
          <c:tx>
            <c:strRef>
              <c:f>'19. EMCALI'!$N$17</c:f>
              <c:strCache>
                <c:ptCount val="1"/>
                <c:pt idx="0">
                  <c:v>Nov-22</c:v>
                </c:pt>
              </c:strCache>
            </c:strRef>
          </c:tx>
          <c:spPr>
            <a:solidFill>
              <a:schemeClr val="accent6">
                <a:shade val="51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EMCALI'!$Q$17:$U$17</c:f>
              <c:numCache>
                <c:formatCode>0.00</c:formatCode>
                <c:ptCount val="5"/>
                <c:pt idx="0">
                  <c:v>328.13409999999999</c:v>
                </c:pt>
                <c:pt idx="1">
                  <c:v>410.16759999999999</c:v>
                </c:pt>
                <c:pt idx="2">
                  <c:v>661.90009999999995</c:v>
                </c:pt>
                <c:pt idx="3">
                  <c:v>778.70600000000002</c:v>
                </c:pt>
                <c:pt idx="4">
                  <c:v>934.44719999999995</c:v>
                </c:pt>
              </c:numCache>
            </c:numRef>
          </c:val>
          <c:extLst>
            <c:ext xmlns:c16="http://schemas.microsoft.com/office/drawing/2014/chart" uri="{C3380CC4-5D6E-409C-BE32-E72D297353CC}">
              <c16:uniqueId val="{0000000A-EDCF-4F7C-92D4-AAEEFECD1B5E}"/>
            </c:ext>
          </c:extLst>
        </c:ser>
        <c:ser>
          <c:idx val="11"/>
          <c:order val="11"/>
          <c:tx>
            <c:strRef>
              <c:f>'19. EMCALI'!$N$18</c:f>
              <c:strCache>
                <c:ptCount val="1"/>
                <c:pt idx="0">
                  <c:v>Dic-22</c:v>
                </c:pt>
              </c:strCache>
            </c:strRef>
          </c:tx>
          <c:spPr>
            <a:solidFill>
              <a:schemeClr val="accent6">
                <a:shade val="40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EMCALI'!$Q$18:$U$18</c:f>
              <c:numCache>
                <c:formatCode>0.00</c:formatCode>
                <c:ptCount val="5"/>
                <c:pt idx="0">
                  <c:v>330.66070000000002</c:v>
                </c:pt>
                <c:pt idx="1">
                  <c:v>413.32589999999999</c:v>
                </c:pt>
                <c:pt idx="2">
                  <c:v>673.67830000000004</c:v>
                </c:pt>
                <c:pt idx="3">
                  <c:v>792.56280000000004</c:v>
                </c:pt>
                <c:pt idx="4">
                  <c:v>951.07529999999997</c:v>
                </c:pt>
              </c:numCache>
            </c:numRef>
          </c:val>
          <c:extLst>
            <c:ext xmlns:c16="http://schemas.microsoft.com/office/drawing/2014/chart" uri="{C3380CC4-5D6E-409C-BE32-E72D297353CC}">
              <c16:uniqueId val="{0000000B-EDCF-4F7C-92D4-AAEEFECD1B5E}"/>
            </c:ext>
          </c:extLst>
        </c:ser>
        <c:dLbls>
          <c:showLegendKey val="0"/>
          <c:showVal val="0"/>
          <c:showCatName val="0"/>
          <c:showSerName val="0"/>
          <c:showPercent val="0"/>
          <c:showBubbleSize val="0"/>
        </c:dLbls>
        <c:gapWidth val="150"/>
        <c:axId val="-1145669648"/>
        <c:axId val="-1145670736"/>
      </c:barChart>
      <c:catAx>
        <c:axId val="-114566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70736"/>
        <c:crosses val="autoZero"/>
        <c:auto val="1"/>
        <c:lblAlgn val="ctr"/>
        <c:lblOffset val="100"/>
        <c:noMultiLvlLbl val="0"/>
      </c:catAx>
      <c:valAx>
        <c:axId val="-114567073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964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'19. EMCALI'!$J$6</c:f>
              <c:strCache>
                <c:ptCount val="1"/>
                <c:pt idx="0">
                  <c:v>CUV_119</c:v>
                </c:pt>
              </c:strCache>
            </c:strRef>
          </c:tx>
          <c:spPr>
            <a:ln w="28575" cap="rnd">
              <a:solidFill>
                <a:schemeClr val="accent1"/>
              </a:solidFill>
              <a:round/>
            </a:ln>
            <a:effectLst/>
          </c:spPr>
          <c:marker>
            <c:symbol val="none"/>
          </c:marker>
          <c:cat>
            <c:strRef>
              <c:f>'19. EMCALI'!$A$7:$A$18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'19. EMCALI'!$J$7:$J$18</c:f>
              <c:numCache>
                <c:formatCode>0.00</c:formatCode>
                <c:ptCount val="12"/>
                <c:pt idx="0">
                  <c:v>646.83540000000005</c:v>
                </c:pt>
                <c:pt idx="1">
                  <c:v>743.83759999999995</c:v>
                </c:pt>
                <c:pt idx="2">
                  <c:v>727.84479999999996</c:v>
                </c:pt>
                <c:pt idx="3">
                  <c:v>735.41539999999998</c:v>
                </c:pt>
                <c:pt idx="4">
                  <c:v>750.60889999999995</c:v>
                </c:pt>
                <c:pt idx="5">
                  <c:v>793.73419999999999</c:v>
                </c:pt>
                <c:pt idx="6">
                  <c:v>800.85789999999997</c:v>
                </c:pt>
                <c:pt idx="7">
                  <c:v>837.5806</c:v>
                </c:pt>
                <c:pt idx="8">
                  <c:v>803.2</c:v>
                </c:pt>
                <c:pt idx="9">
                  <c:v>773.81449999999995</c:v>
                </c:pt>
                <c:pt idx="10">
                  <c:v>778.70600000000002</c:v>
                </c:pt>
                <c:pt idx="11">
                  <c:v>792.56280000000004</c:v>
                </c:pt>
              </c:numCache>
            </c:numRef>
          </c:val>
          <c:smooth val="0"/>
          <c:extLst>
            <c:ext xmlns:c16="http://schemas.microsoft.com/office/drawing/2014/chart" uri="{C3380CC4-5D6E-409C-BE32-E72D297353CC}">
              <c16:uniqueId val="{00000000-61A5-4F79-A111-39A87492A396}"/>
            </c:ext>
          </c:extLst>
        </c:ser>
        <c:ser>
          <c:idx val="1"/>
          <c:order val="1"/>
          <c:tx>
            <c:strRef>
              <c:f>'19. EMCALI'!$K$6</c:f>
              <c:strCache>
                <c:ptCount val="1"/>
                <c:pt idx="0">
                  <c:v>CUV_Op</c:v>
                </c:pt>
              </c:strCache>
            </c:strRef>
          </c:tx>
          <c:spPr>
            <a:ln w="28575" cap="rnd">
              <a:solidFill>
                <a:schemeClr val="accent2"/>
              </a:solidFill>
              <a:prstDash val="lgDash"/>
              <a:round/>
            </a:ln>
            <a:effectLst/>
          </c:spPr>
          <c:marker>
            <c:symbol val="none"/>
          </c:marker>
          <c:cat>
            <c:strRef>
              <c:f>'19. EMCALI'!$A$7:$A$18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'19. EMCALI'!$K$7:$K$18</c:f>
              <c:numCache>
                <c:formatCode>0.00</c:formatCode>
                <c:ptCount val="12"/>
                <c:pt idx="0">
                  <c:v>704.5222</c:v>
                </c:pt>
                <c:pt idx="1">
                  <c:v>725.65779999999995</c:v>
                </c:pt>
                <c:pt idx="2">
                  <c:v>761.94069999999999</c:v>
                </c:pt>
                <c:pt idx="3">
                  <c:v>769.56010000000003</c:v>
                </c:pt>
                <c:pt idx="4">
                  <c:v>808.03809999999999</c:v>
                </c:pt>
                <c:pt idx="5">
                  <c:v>830.74959999999999</c:v>
                </c:pt>
                <c:pt idx="6">
                  <c:v>800.95849999999996</c:v>
                </c:pt>
              </c:numCache>
            </c:numRef>
          </c:val>
          <c:smooth val="0"/>
          <c:extLst>
            <c:ext xmlns:c16="http://schemas.microsoft.com/office/drawing/2014/chart" uri="{C3380CC4-5D6E-409C-BE32-E72D297353CC}">
              <c16:uniqueId val="{00000001-61A5-4F79-A111-39A87492A396}"/>
            </c:ext>
          </c:extLst>
        </c:ser>
        <c:dLbls>
          <c:showLegendKey val="0"/>
          <c:showVal val="0"/>
          <c:showCatName val="0"/>
          <c:showSerName val="0"/>
          <c:showPercent val="0"/>
          <c:showBubbleSize val="0"/>
        </c:dLbls>
        <c:smooth val="0"/>
        <c:axId val="-1145674544"/>
        <c:axId val="-1145674000"/>
      </c:lineChart>
      <c:catAx>
        <c:axId val="-114567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4000"/>
        <c:crosses val="autoZero"/>
        <c:auto val="1"/>
        <c:lblAlgn val="ctr"/>
        <c:lblOffset val="100"/>
        <c:noMultiLvlLbl val="0"/>
      </c:catAx>
      <c:valAx>
        <c:axId val="-1145674000"/>
        <c:scaling>
          <c:orientation val="minMax"/>
          <c:min val="5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674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'20. EEP CARTAGO'!$D$6</c:f>
              <c:strCache>
                <c:ptCount val="1"/>
                <c:pt idx="0">
                  <c:v>GM</c:v>
                </c:pt>
              </c:strCache>
            </c:strRef>
          </c:tx>
          <c:spPr>
            <a:solidFill>
              <a:srgbClr val="ED7D31"/>
            </a:solidFill>
            <a:ln w="25400">
              <a:noFill/>
            </a:ln>
          </c:spPr>
          <c:val>
            <c:numRef>
              <c:f>'20. EEP CARTAGO'!$D$7:$D$18</c:f>
              <c:numCache>
                <c:formatCode>0.00</c:formatCode>
                <c:ptCount val="12"/>
                <c:pt idx="0">
                  <c:v>282.39999999999998</c:v>
                </c:pt>
                <c:pt idx="1">
                  <c:v>281.45</c:v>
                </c:pt>
                <c:pt idx="2">
                  <c:v>306.10000000000002</c:v>
                </c:pt>
                <c:pt idx="3">
                  <c:v>263.02999999999997</c:v>
                </c:pt>
                <c:pt idx="4">
                  <c:v>253.53</c:v>
                </c:pt>
                <c:pt idx="5">
                  <c:v>263.13</c:v>
                </c:pt>
                <c:pt idx="6">
                  <c:v>280.20999999999998</c:v>
                </c:pt>
                <c:pt idx="7">
                  <c:v>281.17</c:v>
                </c:pt>
                <c:pt idx="8">
                  <c:v>283.44</c:v>
                </c:pt>
                <c:pt idx="9">
                  <c:v>292.77</c:v>
                </c:pt>
                <c:pt idx="10">
                  <c:v>292.52</c:v>
                </c:pt>
                <c:pt idx="11">
                  <c:v>283.24</c:v>
                </c:pt>
              </c:numCache>
            </c:numRef>
          </c:val>
          <c:extLst>
            <c:ext xmlns:c16="http://schemas.microsoft.com/office/drawing/2014/chart" uri="{C3380CC4-5D6E-409C-BE32-E72D297353CC}">
              <c16:uniqueId val="{00000000-0D64-4901-805C-DFC9DB969343}"/>
            </c:ext>
          </c:extLst>
        </c:ser>
        <c:ser>
          <c:idx val="2"/>
          <c:order val="2"/>
          <c:tx>
            <c:strRef>
              <c:f>'20. EEP CARTAGO'!$G$6</c:f>
              <c:strCache>
                <c:ptCount val="1"/>
                <c:pt idx="0">
                  <c:v>D</c:v>
                </c:pt>
              </c:strCache>
            </c:strRef>
          </c:tx>
          <c:spPr>
            <a:solidFill>
              <a:srgbClr val="A5A5A5"/>
            </a:solidFill>
            <a:ln w="25400">
              <a:noFill/>
            </a:ln>
          </c:spPr>
          <c:val>
            <c:numRef>
              <c:f>'20. EEP CARTAGO'!$G$7:$G$18</c:f>
              <c:numCache>
                <c:formatCode>0.00</c:formatCode>
                <c:ptCount val="12"/>
                <c:pt idx="0">
                  <c:v>230.51</c:v>
                </c:pt>
                <c:pt idx="1">
                  <c:v>252.31</c:v>
                </c:pt>
                <c:pt idx="2">
                  <c:v>260.18</c:v>
                </c:pt>
                <c:pt idx="3">
                  <c:v>258.5</c:v>
                </c:pt>
                <c:pt idx="4">
                  <c:v>217.71</c:v>
                </c:pt>
                <c:pt idx="5">
                  <c:v>276.02</c:v>
                </c:pt>
                <c:pt idx="6">
                  <c:v>282.52</c:v>
                </c:pt>
                <c:pt idx="7">
                  <c:v>280.75</c:v>
                </c:pt>
                <c:pt idx="8">
                  <c:v>270.77999999999997</c:v>
                </c:pt>
                <c:pt idx="9">
                  <c:v>263.02999999999997</c:v>
                </c:pt>
                <c:pt idx="10">
                  <c:v>270.17</c:v>
                </c:pt>
                <c:pt idx="11">
                  <c:v>271.49</c:v>
                </c:pt>
              </c:numCache>
            </c:numRef>
          </c:val>
          <c:extLst>
            <c:ext xmlns:c16="http://schemas.microsoft.com/office/drawing/2014/chart" uri="{C3380CC4-5D6E-409C-BE32-E72D297353CC}">
              <c16:uniqueId val="{00000001-0D64-4901-805C-DFC9DB969343}"/>
            </c:ext>
          </c:extLst>
        </c:ser>
        <c:ser>
          <c:idx val="3"/>
          <c:order val="3"/>
          <c:tx>
            <c:strRef>
              <c:f>'20. EEP CARTAGO'!$H$6</c:f>
              <c:strCache>
                <c:ptCount val="1"/>
                <c:pt idx="0">
                  <c:v>CV</c:v>
                </c:pt>
              </c:strCache>
            </c:strRef>
          </c:tx>
          <c:spPr>
            <a:solidFill>
              <a:srgbClr val="FFC000"/>
            </a:solidFill>
            <a:ln w="25400">
              <a:noFill/>
            </a:ln>
          </c:spPr>
          <c:val>
            <c:numRef>
              <c:f>'20. EEP CARTAGO'!$H$7:$H$18</c:f>
              <c:numCache>
                <c:formatCode>0.00</c:formatCode>
                <c:ptCount val="12"/>
                <c:pt idx="0">
                  <c:v>59.34</c:v>
                </c:pt>
                <c:pt idx="1">
                  <c:v>60.99</c:v>
                </c:pt>
                <c:pt idx="2">
                  <c:v>61.94</c:v>
                </c:pt>
                <c:pt idx="3">
                  <c:v>65.48</c:v>
                </c:pt>
                <c:pt idx="4">
                  <c:v>64.5</c:v>
                </c:pt>
                <c:pt idx="5">
                  <c:v>63.87</c:v>
                </c:pt>
                <c:pt idx="6">
                  <c:v>65.23</c:v>
                </c:pt>
                <c:pt idx="7">
                  <c:v>67.52</c:v>
                </c:pt>
                <c:pt idx="8">
                  <c:v>68.59</c:v>
                </c:pt>
                <c:pt idx="9">
                  <c:v>55.58</c:v>
                </c:pt>
                <c:pt idx="10">
                  <c:v>56.11</c:v>
                </c:pt>
                <c:pt idx="11">
                  <c:v>56.59</c:v>
                </c:pt>
              </c:numCache>
            </c:numRef>
          </c:val>
          <c:extLst>
            <c:ext xmlns:c16="http://schemas.microsoft.com/office/drawing/2014/chart" uri="{C3380CC4-5D6E-409C-BE32-E72D297353CC}">
              <c16:uniqueId val="{00000002-0D64-4901-805C-DFC9DB969343}"/>
            </c:ext>
          </c:extLst>
        </c:ser>
        <c:ser>
          <c:idx val="4"/>
          <c:order val="4"/>
          <c:tx>
            <c:strRef>
              <c:f>'20. EEP CARTAGO'!$F$6</c:f>
              <c:strCache>
                <c:ptCount val="1"/>
                <c:pt idx="0">
                  <c:v>PR</c:v>
                </c:pt>
              </c:strCache>
            </c:strRef>
          </c:tx>
          <c:spPr>
            <a:solidFill>
              <a:srgbClr val="5B9BD5"/>
            </a:solidFill>
            <a:ln w="25400">
              <a:noFill/>
            </a:ln>
          </c:spPr>
          <c:val>
            <c:numRef>
              <c:f>'20. EEP CARTAGO'!$F$7:$F$18</c:f>
              <c:numCache>
                <c:formatCode>0.00</c:formatCode>
                <c:ptCount val="12"/>
                <c:pt idx="0">
                  <c:v>43.95</c:v>
                </c:pt>
                <c:pt idx="1">
                  <c:v>44.26</c:v>
                </c:pt>
                <c:pt idx="2">
                  <c:v>47.43</c:v>
                </c:pt>
                <c:pt idx="3">
                  <c:v>67.209999999999994</c:v>
                </c:pt>
                <c:pt idx="4">
                  <c:v>66.14</c:v>
                </c:pt>
                <c:pt idx="5">
                  <c:v>69.53</c:v>
                </c:pt>
                <c:pt idx="6">
                  <c:v>72.28</c:v>
                </c:pt>
                <c:pt idx="7">
                  <c:v>74.930000000000007</c:v>
                </c:pt>
                <c:pt idx="8">
                  <c:v>75.8</c:v>
                </c:pt>
                <c:pt idx="9">
                  <c:v>76.98</c:v>
                </c:pt>
                <c:pt idx="10">
                  <c:v>76.77</c:v>
                </c:pt>
                <c:pt idx="11">
                  <c:v>75.599999999999994</c:v>
                </c:pt>
              </c:numCache>
            </c:numRef>
          </c:val>
          <c:extLst>
            <c:ext xmlns:c16="http://schemas.microsoft.com/office/drawing/2014/chart" uri="{C3380CC4-5D6E-409C-BE32-E72D297353CC}">
              <c16:uniqueId val="{00000003-0D64-4901-805C-DFC9DB969343}"/>
            </c:ext>
          </c:extLst>
        </c:ser>
        <c:ser>
          <c:idx val="5"/>
          <c:order val="5"/>
          <c:tx>
            <c:strRef>
              <c:f>'20. EEP CARTAGO'!$E$6</c:f>
              <c:strCache>
                <c:ptCount val="1"/>
                <c:pt idx="0">
                  <c:v>TM</c:v>
                </c:pt>
              </c:strCache>
            </c:strRef>
          </c:tx>
          <c:spPr>
            <a:solidFill>
              <a:srgbClr val="70AD47"/>
            </a:solidFill>
            <a:ln w="25400">
              <a:noFill/>
            </a:ln>
          </c:spPr>
          <c:val>
            <c:numRef>
              <c:f>'20. EEP CARTAGO'!$E$7:$E$18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0D64-4901-805C-DFC9DB969343}"/>
            </c:ext>
          </c:extLst>
        </c:ser>
        <c:ser>
          <c:idx val="6"/>
          <c:order val="6"/>
          <c:tx>
            <c:strRef>
              <c:f>'20. EEP CARTAGO'!$I$6</c:f>
              <c:strCache>
                <c:ptCount val="1"/>
                <c:pt idx="0">
                  <c:v>RM</c:v>
                </c:pt>
              </c:strCache>
            </c:strRef>
          </c:tx>
          <c:spPr>
            <a:solidFill>
              <a:schemeClr val="accent1">
                <a:lumMod val="40000"/>
                <a:lumOff val="60000"/>
              </a:schemeClr>
            </a:solidFill>
            <a:ln>
              <a:noFill/>
            </a:ln>
            <a:effectLst/>
          </c:spPr>
          <c:val>
            <c:numRef>
              <c:f>'20. EEP CARTAGO'!$I$7:$I$18</c:f>
              <c:numCache>
                <c:formatCode>0.00</c:formatCode>
                <c:ptCount val="12"/>
                <c:pt idx="0">
                  <c:v>19.41</c:v>
                </c:pt>
                <c:pt idx="1">
                  <c:v>23.12</c:v>
                </c:pt>
                <c:pt idx="2">
                  <c:v>19.489999999999998</c:v>
                </c:pt>
                <c:pt idx="3">
                  <c:v>33.32</c:v>
                </c:pt>
                <c:pt idx="4">
                  <c:v>39.06</c:v>
                </c:pt>
                <c:pt idx="5">
                  <c:v>54.54</c:v>
                </c:pt>
                <c:pt idx="6">
                  <c:v>50.83</c:v>
                </c:pt>
                <c:pt idx="7">
                  <c:v>65.7</c:v>
                </c:pt>
                <c:pt idx="8">
                  <c:v>42.9</c:v>
                </c:pt>
                <c:pt idx="9">
                  <c:v>27.58</c:v>
                </c:pt>
                <c:pt idx="10">
                  <c:v>25.77</c:v>
                </c:pt>
                <c:pt idx="11">
                  <c:v>34.369999999999997</c:v>
                </c:pt>
              </c:numCache>
            </c:numRef>
          </c:val>
          <c:extLst>
            <c:ext xmlns:c16="http://schemas.microsoft.com/office/drawing/2014/chart" uri="{C3380CC4-5D6E-409C-BE32-E72D297353CC}">
              <c16:uniqueId val="{00000005-0D64-4901-805C-DFC9DB969343}"/>
            </c:ext>
          </c:extLst>
        </c:ser>
        <c:dLbls>
          <c:showLegendKey val="0"/>
          <c:showVal val="0"/>
          <c:showCatName val="0"/>
          <c:showSerName val="0"/>
          <c:showPercent val="0"/>
          <c:showBubbleSize val="0"/>
        </c:dLbls>
        <c:axId val="-1145677808"/>
        <c:axId val="-1145677264"/>
      </c:areaChart>
      <c:lineChart>
        <c:grouping val="standard"/>
        <c:varyColors val="0"/>
        <c:ser>
          <c:idx val="0"/>
          <c:order val="0"/>
          <c:tx>
            <c:strRef>
              <c:f>'20. EEP CARTAGO'!$J$6</c:f>
              <c:strCache>
                <c:ptCount val="1"/>
                <c:pt idx="0">
                  <c:v>CUV_119</c:v>
                </c:pt>
              </c:strCache>
            </c:strRef>
          </c:tx>
          <c:spPr>
            <a:ln w="38100" cap="rnd">
              <a:solidFill>
                <a:sysClr val="windowText" lastClr="000000"/>
              </a:solidFill>
              <a:round/>
            </a:ln>
            <a:effectLst/>
          </c:spPr>
          <c:marker>
            <c:symbol val="none"/>
          </c:marker>
          <c:cat>
            <c:strRef>
              <c:f>'20. EEP CARTAGO'!$A$7:$A$18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'20. EEP CARTAGO'!$J$7:$J$18</c:f>
              <c:numCache>
                <c:formatCode>0.00</c:formatCode>
                <c:ptCount val="12"/>
                <c:pt idx="0">
                  <c:v>679.29</c:v>
                </c:pt>
                <c:pt idx="1">
                  <c:v>707.26</c:v>
                </c:pt>
                <c:pt idx="2">
                  <c:v>738.25</c:v>
                </c:pt>
                <c:pt idx="3">
                  <c:v>727.87</c:v>
                </c:pt>
                <c:pt idx="4">
                  <c:v>681.93</c:v>
                </c:pt>
                <c:pt idx="5">
                  <c:v>776.63</c:v>
                </c:pt>
                <c:pt idx="6">
                  <c:v>792.98</c:v>
                </c:pt>
                <c:pt idx="7">
                  <c:v>822.19</c:v>
                </c:pt>
                <c:pt idx="8">
                  <c:v>792.36</c:v>
                </c:pt>
                <c:pt idx="9">
                  <c:v>762.1</c:v>
                </c:pt>
                <c:pt idx="10">
                  <c:v>768.45</c:v>
                </c:pt>
                <c:pt idx="11">
                  <c:v>771.6</c:v>
                </c:pt>
              </c:numCache>
            </c:numRef>
          </c:val>
          <c:smooth val="0"/>
          <c:extLst>
            <c:ext xmlns:c16="http://schemas.microsoft.com/office/drawing/2014/chart" uri="{C3380CC4-5D6E-409C-BE32-E72D297353CC}">
              <c16:uniqueId val="{00000006-0D64-4901-805C-DFC9DB969343}"/>
            </c:ext>
          </c:extLst>
        </c:ser>
        <c:dLbls>
          <c:showLegendKey val="0"/>
          <c:showVal val="0"/>
          <c:showCatName val="0"/>
          <c:showSerName val="0"/>
          <c:showPercent val="0"/>
          <c:showBubbleSize val="0"/>
        </c:dLbls>
        <c:marker val="1"/>
        <c:smooth val="0"/>
        <c:axId val="-1145677808"/>
        <c:axId val="-1145677264"/>
      </c:lineChart>
      <c:catAx>
        <c:axId val="-1145677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77264"/>
        <c:crosses val="autoZero"/>
        <c:auto val="1"/>
        <c:lblAlgn val="ctr"/>
        <c:lblOffset val="100"/>
        <c:noMultiLvlLbl val="0"/>
      </c:catAx>
      <c:valAx>
        <c:axId val="-1145677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7780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manualLayout>
          <c:layoutTarget val="inner"/>
          <c:xMode val="edge"/>
          <c:yMode val="edge"/>
          <c:x val="0.15156545530847942"/>
          <c:y val="4.0837862142510541E-2"/>
          <c:w val="0.82519751887779635"/>
          <c:h val="0.57353170198077441"/>
        </c:manualLayout>
      </c:layout>
      <c:barChart>
        <c:barDir val="col"/>
        <c:grouping val="clustered"/>
        <c:varyColors val="0"/>
        <c:ser>
          <c:idx val="0"/>
          <c:order val="0"/>
          <c:tx>
            <c:strRef>
              <c:f>'20. EEP CARTAGO'!$N$7</c:f>
              <c:strCache>
                <c:ptCount val="1"/>
                <c:pt idx="0">
                  <c:v>Ene-22</c:v>
                </c:pt>
              </c:strCache>
            </c:strRef>
          </c:tx>
          <c:spPr>
            <a:solidFill>
              <a:schemeClr val="accent6">
                <a:tint val="41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CARTAGO'!$Q$7:$U$7</c:f>
              <c:numCache>
                <c:formatCode>0.00</c:formatCode>
                <c:ptCount val="5"/>
                <c:pt idx="0">
                  <c:v>268.81</c:v>
                </c:pt>
                <c:pt idx="1">
                  <c:v>336.01</c:v>
                </c:pt>
                <c:pt idx="2">
                  <c:v>571.22</c:v>
                </c:pt>
                <c:pt idx="3">
                  <c:v>672.03</c:v>
                </c:pt>
                <c:pt idx="4">
                  <c:v>806.43</c:v>
                </c:pt>
              </c:numCache>
            </c:numRef>
          </c:val>
          <c:extLst>
            <c:ext xmlns:c16="http://schemas.microsoft.com/office/drawing/2014/chart" uri="{C3380CC4-5D6E-409C-BE32-E72D297353CC}">
              <c16:uniqueId val="{00000000-1047-49D1-9A53-90BC3EE7D2B0}"/>
            </c:ext>
          </c:extLst>
        </c:ser>
        <c:ser>
          <c:idx val="1"/>
          <c:order val="1"/>
          <c:tx>
            <c:strRef>
              <c:f>'20. EEP CARTAGO'!$N$8</c:f>
              <c:strCache>
                <c:ptCount val="1"/>
                <c:pt idx="0">
                  <c:v>Feb-22</c:v>
                </c:pt>
              </c:strCache>
            </c:strRef>
          </c:tx>
          <c:spPr>
            <a:solidFill>
              <a:schemeClr val="accent6">
                <a:tint val="52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CARTAGO'!$Q$8:$U$8</c:f>
              <c:numCache>
                <c:formatCode>0.00</c:formatCode>
                <c:ptCount val="5"/>
                <c:pt idx="0">
                  <c:v>271.5</c:v>
                </c:pt>
                <c:pt idx="1">
                  <c:v>339.37</c:v>
                </c:pt>
                <c:pt idx="2">
                  <c:v>576.92999999999995</c:v>
                </c:pt>
                <c:pt idx="3">
                  <c:v>678.75</c:v>
                </c:pt>
                <c:pt idx="4">
                  <c:v>814.49</c:v>
                </c:pt>
              </c:numCache>
            </c:numRef>
          </c:val>
          <c:extLst>
            <c:ext xmlns:c16="http://schemas.microsoft.com/office/drawing/2014/chart" uri="{C3380CC4-5D6E-409C-BE32-E72D297353CC}">
              <c16:uniqueId val="{00000001-1047-49D1-9A53-90BC3EE7D2B0}"/>
            </c:ext>
          </c:extLst>
        </c:ser>
        <c:ser>
          <c:idx val="2"/>
          <c:order val="2"/>
          <c:tx>
            <c:strRef>
              <c:f>'20. EEP CARTAGO'!$N$9</c:f>
              <c:strCache>
                <c:ptCount val="1"/>
                <c:pt idx="0">
                  <c:v>Mar-22</c:v>
                </c:pt>
              </c:strCache>
            </c:strRef>
          </c:tx>
          <c:spPr>
            <a:solidFill>
              <a:schemeClr val="accent6">
                <a:tint val="63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CARTAGO'!$Q$9:$U$9</c:f>
              <c:numCache>
                <c:formatCode>0.00</c:formatCode>
                <c:ptCount val="5"/>
                <c:pt idx="0">
                  <c:v>274.20999999999998</c:v>
                </c:pt>
                <c:pt idx="1">
                  <c:v>342.77</c:v>
                </c:pt>
                <c:pt idx="2">
                  <c:v>582.70000000000005</c:v>
                </c:pt>
                <c:pt idx="3">
                  <c:v>685.53</c:v>
                </c:pt>
                <c:pt idx="4">
                  <c:v>822.64</c:v>
                </c:pt>
              </c:numCache>
            </c:numRef>
          </c:val>
          <c:extLst>
            <c:ext xmlns:c16="http://schemas.microsoft.com/office/drawing/2014/chart" uri="{C3380CC4-5D6E-409C-BE32-E72D297353CC}">
              <c16:uniqueId val="{00000002-1047-49D1-9A53-90BC3EE7D2B0}"/>
            </c:ext>
          </c:extLst>
        </c:ser>
        <c:ser>
          <c:idx val="3"/>
          <c:order val="3"/>
          <c:tx>
            <c:strRef>
              <c:f>'20. EEP CARTAGO'!$N$10</c:f>
              <c:strCache>
                <c:ptCount val="1"/>
                <c:pt idx="0">
                  <c:v>Abr-22</c:v>
                </c:pt>
              </c:strCache>
            </c:strRef>
          </c:tx>
          <c:spPr>
            <a:solidFill>
              <a:schemeClr val="accent6">
                <a:tint val="74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CARTAGO'!$Q$10:$U$10</c:f>
              <c:numCache>
                <c:formatCode>0.00</c:formatCode>
                <c:ptCount val="5"/>
                <c:pt idx="0">
                  <c:v>276.95999999999998</c:v>
                </c:pt>
                <c:pt idx="1">
                  <c:v>346.19</c:v>
                </c:pt>
                <c:pt idx="2">
                  <c:v>588.53</c:v>
                </c:pt>
                <c:pt idx="3">
                  <c:v>692.39</c:v>
                </c:pt>
                <c:pt idx="4">
                  <c:v>830.87</c:v>
                </c:pt>
              </c:numCache>
            </c:numRef>
          </c:val>
          <c:extLst>
            <c:ext xmlns:c16="http://schemas.microsoft.com/office/drawing/2014/chart" uri="{C3380CC4-5D6E-409C-BE32-E72D297353CC}">
              <c16:uniqueId val="{00000003-1047-49D1-9A53-90BC3EE7D2B0}"/>
            </c:ext>
          </c:extLst>
        </c:ser>
        <c:ser>
          <c:idx val="4"/>
          <c:order val="4"/>
          <c:tx>
            <c:strRef>
              <c:f>'20. EEP CARTAGO'!$N$11</c:f>
              <c:strCache>
                <c:ptCount val="1"/>
                <c:pt idx="0">
                  <c:v>May-22</c:v>
                </c:pt>
              </c:strCache>
            </c:strRef>
          </c:tx>
          <c:spPr>
            <a:solidFill>
              <a:schemeClr val="accent6">
                <a:tint val="84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CARTAGO'!$Q$11:$U$11</c:f>
              <c:numCache>
                <c:formatCode>0.00</c:formatCode>
                <c:ptCount val="5"/>
                <c:pt idx="0">
                  <c:v>279.72000000000003</c:v>
                </c:pt>
                <c:pt idx="1">
                  <c:v>349.66</c:v>
                </c:pt>
                <c:pt idx="2">
                  <c:v>594.41999999999996</c:v>
                </c:pt>
                <c:pt idx="3">
                  <c:v>699.31</c:v>
                </c:pt>
                <c:pt idx="4">
                  <c:v>839.17</c:v>
                </c:pt>
              </c:numCache>
            </c:numRef>
          </c:val>
          <c:extLst>
            <c:ext xmlns:c16="http://schemas.microsoft.com/office/drawing/2014/chart" uri="{C3380CC4-5D6E-409C-BE32-E72D297353CC}">
              <c16:uniqueId val="{00000004-1047-49D1-9A53-90BC3EE7D2B0}"/>
            </c:ext>
          </c:extLst>
        </c:ser>
        <c:ser>
          <c:idx val="5"/>
          <c:order val="5"/>
          <c:tx>
            <c:strRef>
              <c:f>'20. EEP CARTAGO'!$N$12</c:f>
              <c:strCache>
                <c:ptCount val="1"/>
                <c:pt idx="0">
                  <c:v>Jun-22</c:v>
                </c:pt>
              </c:strCache>
            </c:strRef>
          </c:tx>
          <c:spPr>
            <a:solidFill>
              <a:schemeClr val="accent6">
                <a:tint val="95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CARTAGO'!$Q$12:$U$12</c:f>
              <c:numCache>
                <c:formatCode>0.00</c:formatCode>
                <c:ptCount val="5"/>
                <c:pt idx="0">
                  <c:v>283.92</c:v>
                </c:pt>
                <c:pt idx="1">
                  <c:v>354.9</c:v>
                </c:pt>
                <c:pt idx="2">
                  <c:v>603.33000000000004</c:v>
                </c:pt>
                <c:pt idx="3">
                  <c:v>709.8</c:v>
                </c:pt>
                <c:pt idx="4">
                  <c:v>851.76</c:v>
                </c:pt>
              </c:numCache>
            </c:numRef>
          </c:val>
          <c:extLst>
            <c:ext xmlns:c16="http://schemas.microsoft.com/office/drawing/2014/chart" uri="{C3380CC4-5D6E-409C-BE32-E72D297353CC}">
              <c16:uniqueId val="{00000005-1047-49D1-9A53-90BC3EE7D2B0}"/>
            </c:ext>
          </c:extLst>
        </c:ser>
        <c:ser>
          <c:idx val="6"/>
          <c:order val="6"/>
          <c:tx>
            <c:strRef>
              <c:f>'20. EEP CARTAGO'!$N$13</c:f>
              <c:strCache>
                <c:ptCount val="1"/>
                <c:pt idx="0">
                  <c:v>Jul-22</c:v>
                </c:pt>
              </c:strCache>
            </c:strRef>
          </c:tx>
          <c:spPr>
            <a:solidFill>
              <a:schemeClr val="accent6">
                <a:shade val="94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CARTAGO'!$Q$13:$U$13</c:f>
              <c:numCache>
                <c:formatCode>0.00</c:formatCode>
                <c:ptCount val="5"/>
                <c:pt idx="0">
                  <c:v>288.18</c:v>
                </c:pt>
                <c:pt idx="1">
                  <c:v>360.22</c:v>
                </c:pt>
                <c:pt idx="2">
                  <c:v>612.38</c:v>
                </c:pt>
                <c:pt idx="3">
                  <c:v>720.45</c:v>
                </c:pt>
                <c:pt idx="4">
                  <c:v>864.54</c:v>
                </c:pt>
              </c:numCache>
            </c:numRef>
          </c:val>
          <c:extLst>
            <c:ext xmlns:c16="http://schemas.microsoft.com/office/drawing/2014/chart" uri="{C3380CC4-5D6E-409C-BE32-E72D297353CC}">
              <c16:uniqueId val="{00000006-1047-49D1-9A53-90BC3EE7D2B0}"/>
            </c:ext>
          </c:extLst>
        </c:ser>
        <c:ser>
          <c:idx val="7"/>
          <c:order val="7"/>
          <c:tx>
            <c:strRef>
              <c:f>'20. EEP CARTAGO'!$N$14</c:f>
              <c:strCache>
                <c:ptCount val="1"/>
                <c:pt idx="0">
                  <c:v>Ago-22</c:v>
                </c:pt>
              </c:strCache>
            </c:strRef>
          </c:tx>
          <c:spPr>
            <a:solidFill>
              <a:schemeClr val="accent6">
                <a:shade val="83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CARTAGO'!$Q$14:$U$14</c:f>
              <c:numCache>
                <c:formatCode>0.00</c:formatCode>
                <c:ptCount val="5"/>
                <c:pt idx="0">
                  <c:v>302.58999999999997</c:v>
                </c:pt>
                <c:pt idx="1">
                  <c:v>378.24</c:v>
                </c:pt>
                <c:pt idx="2">
                  <c:v>643</c:v>
                </c:pt>
                <c:pt idx="3">
                  <c:v>756.47</c:v>
                </c:pt>
                <c:pt idx="4">
                  <c:v>907.76400000000001</c:v>
                </c:pt>
              </c:numCache>
            </c:numRef>
          </c:val>
          <c:extLst>
            <c:ext xmlns:c16="http://schemas.microsoft.com/office/drawing/2014/chart" uri="{C3380CC4-5D6E-409C-BE32-E72D297353CC}">
              <c16:uniqueId val="{00000007-1047-49D1-9A53-90BC3EE7D2B0}"/>
            </c:ext>
          </c:extLst>
        </c:ser>
        <c:ser>
          <c:idx val="8"/>
          <c:order val="8"/>
          <c:tx>
            <c:strRef>
              <c:f>'20. EEP CARTAGO'!$N$15</c:f>
              <c:strCache>
                <c:ptCount val="1"/>
                <c:pt idx="0">
                  <c:v>Sep-22</c:v>
                </c:pt>
              </c:strCache>
            </c:strRef>
          </c:tx>
          <c:spPr>
            <a:solidFill>
              <a:schemeClr val="accent6">
                <a:shade val="73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CARTAGO'!$Q$15:$U$15</c:f>
              <c:numCache>
                <c:formatCode>0.00</c:formatCode>
                <c:ptCount val="5"/>
                <c:pt idx="0">
                  <c:v>312.88</c:v>
                </c:pt>
                <c:pt idx="1">
                  <c:v>391.1</c:v>
                </c:pt>
                <c:pt idx="2">
                  <c:v>664.86</c:v>
                </c:pt>
                <c:pt idx="3">
                  <c:v>782.19</c:v>
                </c:pt>
                <c:pt idx="4">
                  <c:v>938.63</c:v>
                </c:pt>
              </c:numCache>
            </c:numRef>
          </c:val>
          <c:extLst>
            <c:ext xmlns:c16="http://schemas.microsoft.com/office/drawing/2014/chart" uri="{C3380CC4-5D6E-409C-BE32-E72D297353CC}">
              <c16:uniqueId val="{00000008-1047-49D1-9A53-90BC3EE7D2B0}"/>
            </c:ext>
          </c:extLst>
        </c:ser>
        <c:ser>
          <c:idx val="9"/>
          <c:order val="9"/>
          <c:tx>
            <c:strRef>
              <c:f>'20. EEP CARTAGO'!$N$16</c:f>
              <c:strCache>
                <c:ptCount val="1"/>
                <c:pt idx="0">
                  <c:v>Oct-22</c:v>
                </c:pt>
              </c:strCache>
            </c:strRef>
          </c:tx>
          <c:spPr>
            <a:solidFill>
              <a:schemeClr val="accent6">
                <a:shade val="62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CARTAGO'!$Q$16:$U$16</c:f>
              <c:numCache>
                <c:formatCode>0.00</c:formatCode>
                <c:ptCount val="5"/>
                <c:pt idx="0">
                  <c:v>300.67</c:v>
                </c:pt>
                <c:pt idx="1">
                  <c:v>375.84</c:v>
                </c:pt>
                <c:pt idx="2">
                  <c:v>638.92999999999995</c:v>
                </c:pt>
                <c:pt idx="3">
                  <c:v>751.69</c:v>
                </c:pt>
                <c:pt idx="4">
                  <c:v>902.02</c:v>
                </c:pt>
              </c:numCache>
            </c:numRef>
          </c:val>
          <c:extLst>
            <c:ext xmlns:c16="http://schemas.microsoft.com/office/drawing/2014/chart" uri="{C3380CC4-5D6E-409C-BE32-E72D297353CC}">
              <c16:uniqueId val="{00000009-1047-49D1-9A53-90BC3EE7D2B0}"/>
            </c:ext>
          </c:extLst>
        </c:ser>
        <c:ser>
          <c:idx val="10"/>
          <c:order val="10"/>
          <c:tx>
            <c:strRef>
              <c:f>'20. EEP CARTAGO'!$N$17</c:f>
              <c:strCache>
                <c:ptCount val="1"/>
                <c:pt idx="0">
                  <c:v>Nov-22</c:v>
                </c:pt>
              </c:strCache>
            </c:strRef>
          </c:tx>
          <c:spPr>
            <a:solidFill>
              <a:schemeClr val="accent6">
                <a:shade val="51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CARTAGO'!$Q$17:$U$17</c:f>
              <c:numCache>
                <c:formatCode>0.00</c:formatCode>
                <c:ptCount val="5"/>
                <c:pt idx="0">
                  <c:v>300.67</c:v>
                </c:pt>
                <c:pt idx="1">
                  <c:v>375.84</c:v>
                </c:pt>
                <c:pt idx="2">
                  <c:v>638.92999999999995</c:v>
                </c:pt>
                <c:pt idx="3">
                  <c:v>751.69</c:v>
                </c:pt>
                <c:pt idx="4">
                  <c:v>902.02800000000002</c:v>
                </c:pt>
              </c:numCache>
            </c:numRef>
          </c:val>
          <c:extLst>
            <c:ext xmlns:c16="http://schemas.microsoft.com/office/drawing/2014/chart" uri="{C3380CC4-5D6E-409C-BE32-E72D297353CC}">
              <c16:uniqueId val="{0000000A-1047-49D1-9A53-90BC3EE7D2B0}"/>
            </c:ext>
          </c:extLst>
        </c:ser>
        <c:ser>
          <c:idx val="11"/>
          <c:order val="11"/>
          <c:tx>
            <c:strRef>
              <c:f>'20. EEP CARTAGO'!$N$18</c:f>
              <c:strCache>
                <c:ptCount val="1"/>
                <c:pt idx="0">
                  <c:v>Dic-22</c:v>
                </c:pt>
              </c:strCache>
            </c:strRef>
          </c:tx>
          <c:spPr>
            <a:solidFill>
              <a:schemeClr val="accent6">
                <a:shade val="40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CARTAGO'!$Q$18:$U$18</c:f>
              <c:numCache>
                <c:formatCode>0.00</c:formatCode>
                <c:ptCount val="5"/>
                <c:pt idx="0">
                  <c:v>302.99</c:v>
                </c:pt>
                <c:pt idx="1">
                  <c:v>378.73</c:v>
                </c:pt>
                <c:pt idx="2">
                  <c:v>643.85</c:v>
                </c:pt>
                <c:pt idx="3">
                  <c:v>757.47</c:v>
                </c:pt>
                <c:pt idx="4">
                  <c:v>908.96</c:v>
                </c:pt>
              </c:numCache>
            </c:numRef>
          </c:val>
          <c:extLst>
            <c:ext xmlns:c16="http://schemas.microsoft.com/office/drawing/2014/chart" uri="{C3380CC4-5D6E-409C-BE32-E72D297353CC}">
              <c16:uniqueId val="{0000000B-1047-49D1-9A53-90BC3EE7D2B0}"/>
            </c:ext>
          </c:extLst>
        </c:ser>
        <c:dLbls>
          <c:showLegendKey val="0"/>
          <c:showVal val="0"/>
          <c:showCatName val="0"/>
          <c:showSerName val="0"/>
          <c:showPercent val="0"/>
          <c:showBubbleSize val="0"/>
        </c:dLbls>
        <c:gapWidth val="150"/>
        <c:axId val="-1145669104"/>
        <c:axId val="-1145667472"/>
      </c:barChart>
      <c:catAx>
        <c:axId val="-114566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7472"/>
        <c:crosses val="autoZero"/>
        <c:auto val="1"/>
        <c:lblAlgn val="ctr"/>
        <c:lblOffset val="100"/>
        <c:noMultiLvlLbl val="0"/>
      </c:catAx>
      <c:valAx>
        <c:axId val="-114566747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9104"/>
        <c:crosses val="autoZero"/>
        <c:crossBetween val="between"/>
      </c:valAx>
      <c:spPr>
        <a:noFill/>
        <a:ln w="25400">
          <a:noFill/>
        </a:ln>
        <a:effectLst/>
      </c:spPr>
    </c:plotArea>
    <c:legend>
      <c:legendPos val="b"/>
      <c:layout>
        <c:manualLayout>
          <c:xMode val="edge"/>
          <c:yMode val="edge"/>
          <c:x val="0.18020521557612315"/>
          <c:y val="0.72960212063044361"/>
          <c:w val="0.63958941535816793"/>
          <c:h val="0.26713075044723877"/>
        </c:manualLayout>
      </c:layout>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'20. EEP CARTAGO'!$J$6</c:f>
              <c:strCache>
                <c:ptCount val="1"/>
                <c:pt idx="0">
                  <c:v>CUV_119</c:v>
                </c:pt>
              </c:strCache>
            </c:strRef>
          </c:tx>
          <c:spPr>
            <a:ln w="28575" cap="rnd">
              <a:solidFill>
                <a:schemeClr val="accent1"/>
              </a:solidFill>
              <a:round/>
            </a:ln>
            <a:effectLst/>
          </c:spPr>
          <c:marker>
            <c:symbol val="none"/>
          </c:marker>
          <c:cat>
            <c:strRef>
              <c:f>'20. EEP CARTAGO'!$A$7:$A$18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'20. EEP CARTAGO'!$J$7:$J$18</c:f>
              <c:numCache>
                <c:formatCode>0.00</c:formatCode>
                <c:ptCount val="12"/>
                <c:pt idx="0">
                  <c:v>679.29</c:v>
                </c:pt>
                <c:pt idx="1">
                  <c:v>707.26</c:v>
                </c:pt>
                <c:pt idx="2">
                  <c:v>738.25</c:v>
                </c:pt>
                <c:pt idx="3">
                  <c:v>727.87</c:v>
                </c:pt>
                <c:pt idx="4">
                  <c:v>681.93</c:v>
                </c:pt>
                <c:pt idx="5">
                  <c:v>776.63</c:v>
                </c:pt>
                <c:pt idx="6">
                  <c:v>792.98</c:v>
                </c:pt>
                <c:pt idx="7">
                  <c:v>822.19</c:v>
                </c:pt>
                <c:pt idx="8">
                  <c:v>792.36</c:v>
                </c:pt>
                <c:pt idx="9">
                  <c:v>762.1</c:v>
                </c:pt>
                <c:pt idx="10">
                  <c:v>768.45</c:v>
                </c:pt>
                <c:pt idx="11">
                  <c:v>771.6</c:v>
                </c:pt>
              </c:numCache>
            </c:numRef>
          </c:val>
          <c:smooth val="0"/>
          <c:extLst>
            <c:ext xmlns:c16="http://schemas.microsoft.com/office/drawing/2014/chart" uri="{C3380CC4-5D6E-409C-BE32-E72D297353CC}">
              <c16:uniqueId val="{00000000-EB86-40F1-9DE2-DAF7BF5CACB9}"/>
            </c:ext>
          </c:extLst>
        </c:ser>
        <c:ser>
          <c:idx val="1"/>
          <c:order val="1"/>
          <c:tx>
            <c:strRef>
              <c:f>'20. EEP CARTAGO'!$K$6</c:f>
              <c:strCache>
                <c:ptCount val="1"/>
                <c:pt idx="0">
                  <c:v>CUV_Op</c:v>
                </c:pt>
              </c:strCache>
            </c:strRef>
          </c:tx>
          <c:spPr>
            <a:ln w="28575" cap="rnd">
              <a:solidFill>
                <a:schemeClr val="accent2"/>
              </a:solidFill>
              <a:prstDash val="lgDash"/>
              <a:round/>
            </a:ln>
            <a:effectLst/>
          </c:spPr>
          <c:marker>
            <c:symbol val="none"/>
          </c:marker>
          <c:cat>
            <c:strRef>
              <c:f>'20. EEP CARTAGO'!$A$7:$A$18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'20. EEP CARTAGO'!$K$7:$K$18</c:f>
              <c:numCache>
                <c:formatCode>0.00</c:formatCode>
                <c:ptCount val="12"/>
                <c:pt idx="0">
                  <c:v>672.03</c:v>
                </c:pt>
                <c:pt idx="1">
                  <c:v>678.75</c:v>
                </c:pt>
                <c:pt idx="2">
                  <c:v>685.53</c:v>
                </c:pt>
                <c:pt idx="3">
                  <c:v>692.39</c:v>
                </c:pt>
                <c:pt idx="4">
                  <c:v>623.23</c:v>
                </c:pt>
                <c:pt idx="5">
                  <c:v>709.8</c:v>
                </c:pt>
                <c:pt idx="6">
                  <c:v>720.45</c:v>
                </c:pt>
                <c:pt idx="7">
                  <c:v>756.47</c:v>
                </c:pt>
                <c:pt idx="8">
                  <c:v>782.19</c:v>
                </c:pt>
                <c:pt idx="9">
                  <c:v>751.69</c:v>
                </c:pt>
                <c:pt idx="10">
                  <c:v>751.69</c:v>
                </c:pt>
                <c:pt idx="11">
                  <c:v>757.47</c:v>
                </c:pt>
              </c:numCache>
            </c:numRef>
          </c:val>
          <c:smooth val="0"/>
          <c:extLst>
            <c:ext xmlns:c16="http://schemas.microsoft.com/office/drawing/2014/chart" uri="{C3380CC4-5D6E-409C-BE32-E72D297353CC}">
              <c16:uniqueId val="{00000001-EB86-40F1-9DE2-DAF7BF5CACB9}"/>
            </c:ext>
          </c:extLst>
        </c:ser>
        <c:dLbls>
          <c:showLegendKey val="0"/>
          <c:showVal val="0"/>
          <c:showCatName val="0"/>
          <c:showSerName val="0"/>
          <c:showPercent val="0"/>
          <c:showBubbleSize val="0"/>
        </c:dLbls>
        <c:smooth val="0"/>
        <c:axId val="-1145672368"/>
        <c:axId val="-1145671824"/>
      </c:lineChart>
      <c:catAx>
        <c:axId val="-114567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1824"/>
        <c:crosses val="autoZero"/>
        <c:auto val="1"/>
        <c:lblAlgn val="ctr"/>
        <c:lblOffset val="100"/>
        <c:noMultiLvlLbl val="0"/>
      </c:catAx>
      <c:valAx>
        <c:axId val="-114567182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CO"/>
                  <a:t>$/kWh</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23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s-CO"/>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'21. EMEESA'!$D$6</c:f>
              <c:strCache>
                <c:ptCount val="1"/>
                <c:pt idx="0">
                  <c:v>GM</c:v>
                </c:pt>
              </c:strCache>
            </c:strRef>
          </c:tx>
          <c:spPr>
            <a:solidFill>
              <a:srgbClr val="ED7D31"/>
            </a:solidFill>
            <a:ln w="25400">
              <a:noFill/>
            </a:ln>
          </c:spPr>
          <c:val>
            <c:numRef>
              <c:f>'21. EMEESA'!$D$7:$D$18</c:f>
              <c:numCache>
                <c:formatCode>0.00</c:formatCode>
                <c:ptCount val="12"/>
                <c:pt idx="0">
                  <c:v>241.173</c:v>
                </c:pt>
                <c:pt idx="1">
                  <c:v>261.44499999999999</c:v>
                </c:pt>
                <c:pt idx="2">
                  <c:v>253.70099999999999</c:v>
                </c:pt>
                <c:pt idx="3">
                  <c:v>255.68100000000001</c:v>
                </c:pt>
                <c:pt idx="4">
                  <c:v>258.60899999999998</c:v>
                </c:pt>
                <c:pt idx="6">
                  <c:v>265.42</c:v>
                </c:pt>
                <c:pt idx="7">
                  <c:v>273.47500000000002</c:v>
                </c:pt>
                <c:pt idx="9">
                  <c:v>273.70400000000001</c:v>
                </c:pt>
              </c:numCache>
            </c:numRef>
          </c:val>
          <c:extLst>
            <c:ext xmlns:c16="http://schemas.microsoft.com/office/drawing/2014/chart" uri="{C3380CC4-5D6E-409C-BE32-E72D297353CC}">
              <c16:uniqueId val="{00000000-2CC4-489B-A47A-B53E43EC1BA0}"/>
            </c:ext>
          </c:extLst>
        </c:ser>
        <c:ser>
          <c:idx val="2"/>
          <c:order val="2"/>
          <c:tx>
            <c:strRef>
              <c:f>'21. EMEESA'!$G$6</c:f>
              <c:strCache>
                <c:ptCount val="1"/>
                <c:pt idx="0">
                  <c:v>D</c:v>
                </c:pt>
              </c:strCache>
            </c:strRef>
          </c:tx>
          <c:spPr>
            <a:solidFill>
              <a:srgbClr val="A5A5A5"/>
            </a:solidFill>
            <a:ln w="25400">
              <a:noFill/>
            </a:ln>
          </c:spPr>
          <c:val>
            <c:numRef>
              <c:f>'21. EMEESA'!$G$7:$G$18</c:f>
              <c:numCache>
                <c:formatCode>0.00</c:formatCode>
                <c:ptCount val="12"/>
                <c:pt idx="0">
                  <c:v>230.50800000000001</c:v>
                </c:pt>
                <c:pt idx="1">
                  <c:v>230.50800000000001</c:v>
                </c:pt>
                <c:pt idx="2">
                  <c:v>252.30500000000001</c:v>
                </c:pt>
                <c:pt idx="3">
                  <c:v>258.5</c:v>
                </c:pt>
                <c:pt idx="4">
                  <c:v>262.27300000000002</c:v>
                </c:pt>
                <c:pt idx="6">
                  <c:v>282.52300000000002</c:v>
                </c:pt>
                <c:pt idx="7">
                  <c:v>280.745</c:v>
                </c:pt>
                <c:pt idx="9">
                  <c:v>263.03399999999999</c:v>
                </c:pt>
              </c:numCache>
            </c:numRef>
          </c:val>
          <c:extLst>
            <c:ext xmlns:c16="http://schemas.microsoft.com/office/drawing/2014/chart" uri="{C3380CC4-5D6E-409C-BE32-E72D297353CC}">
              <c16:uniqueId val="{00000001-2CC4-489B-A47A-B53E43EC1BA0}"/>
            </c:ext>
          </c:extLst>
        </c:ser>
        <c:ser>
          <c:idx val="3"/>
          <c:order val="3"/>
          <c:tx>
            <c:strRef>
              <c:f>'21. EMEESA'!$H$6</c:f>
              <c:strCache>
                <c:ptCount val="1"/>
                <c:pt idx="0">
                  <c:v>CV</c:v>
                </c:pt>
              </c:strCache>
            </c:strRef>
          </c:tx>
          <c:spPr>
            <a:solidFill>
              <a:srgbClr val="FFC000"/>
            </a:solidFill>
            <a:ln w="25400">
              <a:noFill/>
            </a:ln>
          </c:spPr>
          <c:val>
            <c:numRef>
              <c:f>'21. EMEESA'!$H$7:$H$18</c:f>
              <c:numCache>
                <c:formatCode>0.00</c:formatCode>
                <c:ptCount val="12"/>
                <c:pt idx="0">
                  <c:v>89.15</c:v>
                </c:pt>
                <c:pt idx="1">
                  <c:v>92.766999999999996</c:v>
                </c:pt>
                <c:pt idx="2">
                  <c:v>92.515000000000001</c:v>
                </c:pt>
                <c:pt idx="3">
                  <c:v>91.024000000000001</c:v>
                </c:pt>
                <c:pt idx="4">
                  <c:v>96.870999999999995</c:v>
                </c:pt>
                <c:pt idx="6">
                  <c:v>93.691999999999993</c:v>
                </c:pt>
                <c:pt idx="7">
                  <c:v>92.411000000000001</c:v>
                </c:pt>
                <c:pt idx="9">
                  <c:v>94.948999999999998</c:v>
                </c:pt>
              </c:numCache>
            </c:numRef>
          </c:val>
          <c:extLst>
            <c:ext xmlns:c16="http://schemas.microsoft.com/office/drawing/2014/chart" uri="{C3380CC4-5D6E-409C-BE32-E72D297353CC}">
              <c16:uniqueId val="{00000002-2CC4-489B-A47A-B53E43EC1BA0}"/>
            </c:ext>
          </c:extLst>
        </c:ser>
        <c:ser>
          <c:idx val="4"/>
          <c:order val="4"/>
          <c:tx>
            <c:strRef>
              <c:f>'21. EMEESA'!$F$6</c:f>
              <c:strCache>
                <c:ptCount val="1"/>
                <c:pt idx="0">
                  <c:v>PR</c:v>
                </c:pt>
              </c:strCache>
            </c:strRef>
          </c:tx>
          <c:spPr>
            <a:solidFill>
              <a:srgbClr val="5B9BD5"/>
            </a:solidFill>
            <a:ln w="25400">
              <a:noFill/>
            </a:ln>
          </c:spPr>
          <c:val>
            <c:numRef>
              <c:f>'21. EMEESA'!$F$7:$F$18</c:f>
              <c:numCache>
                <c:formatCode>0.00</c:formatCode>
                <c:ptCount val="12"/>
                <c:pt idx="0">
                  <c:v>45.911999999999999</c:v>
                </c:pt>
                <c:pt idx="1">
                  <c:v>49.494</c:v>
                </c:pt>
                <c:pt idx="2">
                  <c:v>47.863</c:v>
                </c:pt>
                <c:pt idx="3">
                  <c:v>48.225000000000001</c:v>
                </c:pt>
                <c:pt idx="4">
                  <c:v>49.512</c:v>
                </c:pt>
                <c:pt idx="6">
                  <c:v>50.825000000000003</c:v>
                </c:pt>
                <c:pt idx="7">
                  <c:v>44.494999999999997</c:v>
                </c:pt>
                <c:pt idx="9">
                  <c:v>44.237000000000002</c:v>
                </c:pt>
              </c:numCache>
            </c:numRef>
          </c:val>
          <c:extLst>
            <c:ext xmlns:c16="http://schemas.microsoft.com/office/drawing/2014/chart" uri="{C3380CC4-5D6E-409C-BE32-E72D297353CC}">
              <c16:uniqueId val="{00000003-2CC4-489B-A47A-B53E43EC1BA0}"/>
            </c:ext>
          </c:extLst>
        </c:ser>
        <c:ser>
          <c:idx val="5"/>
          <c:order val="5"/>
          <c:tx>
            <c:strRef>
              <c:f>'21. EMEESA'!$E$6</c:f>
              <c:strCache>
                <c:ptCount val="1"/>
                <c:pt idx="0">
                  <c:v>TM</c:v>
                </c:pt>
              </c:strCache>
            </c:strRef>
          </c:tx>
          <c:spPr>
            <a:solidFill>
              <a:srgbClr val="70AD47"/>
            </a:solidFill>
            <a:ln w="25400">
              <a:noFill/>
            </a:ln>
          </c:spPr>
          <c:val>
            <c:numRef>
              <c:f>'21. EMEESA'!$E$7:$E$18</c:f>
              <c:numCache>
                <c:formatCode>0.00</c:formatCode>
                <c:ptCount val="12"/>
                <c:pt idx="0">
                  <c:v>43.683999999999997</c:v>
                </c:pt>
                <c:pt idx="1">
                  <c:v>45.128999999999998</c:v>
                </c:pt>
                <c:pt idx="2">
                  <c:v>43.110999999999997</c:v>
                </c:pt>
                <c:pt idx="3">
                  <c:v>40.328000000000003</c:v>
                </c:pt>
                <c:pt idx="4">
                  <c:v>40.978999999999999</c:v>
                </c:pt>
                <c:pt idx="6">
                  <c:v>41.911999999999999</c:v>
                </c:pt>
                <c:pt idx="7">
                  <c:v>52.116</c:v>
                </c:pt>
                <c:pt idx="9">
                  <c:v>46.165999999999997</c:v>
                </c:pt>
              </c:numCache>
            </c:numRef>
          </c:val>
          <c:extLst>
            <c:ext xmlns:c16="http://schemas.microsoft.com/office/drawing/2014/chart" uri="{C3380CC4-5D6E-409C-BE32-E72D297353CC}">
              <c16:uniqueId val="{00000004-2CC4-489B-A47A-B53E43EC1BA0}"/>
            </c:ext>
          </c:extLst>
        </c:ser>
        <c:ser>
          <c:idx val="6"/>
          <c:order val="6"/>
          <c:tx>
            <c:strRef>
              <c:f>'21. EMEESA'!$I$6</c:f>
              <c:strCache>
                <c:ptCount val="1"/>
                <c:pt idx="0">
                  <c:v>RM</c:v>
                </c:pt>
              </c:strCache>
            </c:strRef>
          </c:tx>
          <c:spPr>
            <a:solidFill>
              <a:schemeClr val="accent1">
                <a:lumMod val="40000"/>
                <a:lumOff val="60000"/>
              </a:schemeClr>
            </a:solidFill>
            <a:ln>
              <a:noFill/>
            </a:ln>
            <a:effectLst/>
          </c:spPr>
          <c:val>
            <c:numRef>
              <c:f>'21. EMEESA'!$I$7:$I$18</c:f>
              <c:numCache>
                <c:formatCode>0.00</c:formatCode>
                <c:ptCount val="12"/>
                <c:pt idx="0">
                  <c:v>18.404</c:v>
                </c:pt>
                <c:pt idx="1">
                  <c:v>24.202999999999999</c:v>
                </c:pt>
                <c:pt idx="2">
                  <c:v>19.602</c:v>
                </c:pt>
                <c:pt idx="3">
                  <c:v>27.779</c:v>
                </c:pt>
                <c:pt idx="4">
                  <c:v>34.685000000000002</c:v>
                </c:pt>
                <c:pt idx="6">
                  <c:v>44.752000000000002</c:v>
                </c:pt>
                <c:pt idx="7">
                  <c:v>68.688999999999993</c:v>
                </c:pt>
                <c:pt idx="9">
                  <c:v>25.617000000000001</c:v>
                </c:pt>
              </c:numCache>
            </c:numRef>
          </c:val>
          <c:extLst>
            <c:ext xmlns:c16="http://schemas.microsoft.com/office/drawing/2014/chart" uri="{C3380CC4-5D6E-409C-BE32-E72D297353CC}">
              <c16:uniqueId val="{00000005-2CC4-489B-A47A-B53E43EC1BA0}"/>
            </c:ext>
          </c:extLst>
        </c:ser>
        <c:dLbls>
          <c:showLegendKey val="0"/>
          <c:showVal val="0"/>
          <c:showCatName val="0"/>
          <c:showSerName val="0"/>
          <c:showPercent val="0"/>
          <c:showBubbleSize val="0"/>
        </c:dLbls>
        <c:axId val="-1145670192"/>
        <c:axId val="-1145668560"/>
      </c:areaChart>
      <c:lineChart>
        <c:grouping val="standard"/>
        <c:varyColors val="0"/>
        <c:ser>
          <c:idx val="0"/>
          <c:order val="0"/>
          <c:tx>
            <c:strRef>
              <c:f>'21. EMEESA'!$J$6</c:f>
              <c:strCache>
                <c:ptCount val="1"/>
                <c:pt idx="0">
                  <c:v>CUV</c:v>
                </c:pt>
              </c:strCache>
            </c:strRef>
          </c:tx>
          <c:spPr>
            <a:ln w="38100" cap="rnd">
              <a:solidFill>
                <a:sysClr val="windowText" lastClr="000000"/>
              </a:solidFill>
              <a:round/>
            </a:ln>
            <a:effectLst/>
          </c:spPr>
          <c:marker>
            <c:symbol val="none"/>
          </c:marker>
          <c:cat>
            <c:strRef>
              <c:f>'21. EMEESA'!$A$7:$A$18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'21. EMEESA'!$J$7:$J$18</c:f>
              <c:numCache>
                <c:formatCode>0.00</c:formatCode>
                <c:ptCount val="12"/>
                <c:pt idx="0">
                  <c:v>668.83100000000002</c:v>
                </c:pt>
                <c:pt idx="1">
                  <c:v>703.54600000000005</c:v>
                </c:pt>
                <c:pt idx="2">
                  <c:v>709.09799999999996</c:v>
                </c:pt>
                <c:pt idx="3">
                  <c:v>721.53700000000003</c:v>
                </c:pt>
                <c:pt idx="4">
                  <c:v>742.93</c:v>
                </c:pt>
                <c:pt idx="6">
                  <c:v>779.12400000000002</c:v>
                </c:pt>
                <c:pt idx="7">
                  <c:v>811.93200000000002</c:v>
                </c:pt>
                <c:pt idx="9">
                  <c:v>747.70600000000002</c:v>
                </c:pt>
              </c:numCache>
            </c:numRef>
          </c:val>
          <c:smooth val="0"/>
          <c:extLst>
            <c:ext xmlns:c16="http://schemas.microsoft.com/office/drawing/2014/chart" uri="{C3380CC4-5D6E-409C-BE32-E72D297353CC}">
              <c16:uniqueId val="{00000006-2CC4-489B-A47A-B53E43EC1BA0}"/>
            </c:ext>
          </c:extLst>
        </c:ser>
        <c:dLbls>
          <c:showLegendKey val="0"/>
          <c:showVal val="0"/>
          <c:showCatName val="0"/>
          <c:showSerName val="0"/>
          <c:showPercent val="0"/>
          <c:showBubbleSize val="0"/>
        </c:dLbls>
        <c:marker val="1"/>
        <c:smooth val="0"/>
        <c:axId val="-1145670192"/>
        <c:axId val="-1145668560"/>
      </c:lineChart>
      <c:catAx>
        <c:axId val="-1145670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68560"/>
        <c:crosses val="autoZero"/>
        <c:auto val="1"/>
        <c:lblAlgn val="ctr"/>
        <c:lblOffset val="100"/>
        <c:noMultiLvlLbl val="0"/>
      </c:catAx>
      <c:valAx>
        <c:axId val="-114566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7019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'21. EMEESA'!$M$7</c:f>
              <c:strCache>
                <c:ptCount val="1"/>
                <c:pt idx="0">
                  <c:v>Ene-22</c:v>
                </c:pt>
              </c:strCache>
            </c:strRef>
          </c:tx>
          <c:spPr>
            <a:solidFill>
              <a:schemeClr val="accent6">
                <a:tint val="41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EMEESA'!$P$7:$T$7</c:f>
              <c:numCache>
                <c:formatCode>0.00</c:formatCode>
                <c:ptCount val="5"/>
                <c:pt idx="0">
                  <c:v>282.572</c:v>
                </c:pt>
                <c:pt idx="1">
                  <c:v>353.21499999999997</c:v>
                </c:pt>
                <c:pt idx="2">
                  <c:v>600.46600000000001</c:v>
                </c:pt>
                <c:pt idx="3">
                  <c:v>706.43100000000004</c:v>
                </c:pt>
                <c:pt idx="4">
                  <c:v>847.71699999999998</c:v>
                </c:pt>
              </c:numCache>
            </c:numRef>
          </c:val>
          <c:extLst>
            <c:ext xmlns:c16="http://schemas.microsoft.com/office/drawing/2014/chart" uri="{C3380CC4-5D6E-409C-BE32-E72D297353CC}">
              <c16:uniqueId val="{00000000-0903-42DB-8981-555B5414A9F3}"/>
            </c:ext>
          </c:extLst>
        </c:ser>
        <c:ser>
          <c:idx val="1"/>
          <c:order val="1"/>
          <c:tx>
            <c:strRef>
              <c:f>'21. EMEESA'!$M$8</c:f>
              <c:strCache>
                <c:ptCount val="1"/>
                <c:pt idx="0">
                  <c:v>Feb-22</c:v>
                </c:pt>
              </c:strCache>
            </c:strRef>
          </c:tx>
          <c:spPr>
            <a:solidFill>
              <a:schemeClr val="accent6">
                <a:tint val="52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EMEESA'!$P$8:$T$8</c:f>
              <c:numCache>
                <c:formatCode>0.00</c:formatCode>
                <c:ptCount val="5"/>
                <c:pt idx="0">
                  <c:v>284.26799999999997</c:v>
                </c:pt>
                <c:pt idx="1">
                  <c:v>355.33499999999998</c:v>
                </c:pt>
                <c:pt idx="2">
                  <c:v>604.06899999999996</c:v>
                </c:pt>
                <c:pt idx="3">
                  <c:v>710.66899999999998</c:v>
                </c:pt>
                <c:pt idx="4">
                  <c:v>852.803</c:v>
                </c:pt>
              </c:numCache>
            </c:numRef>
          </c:val>
          <c:extLst>
            <c:ext xmlns:c16="http://schemas.microsoft.com/office/drawing/2014/chart" uri="{C3380CC4-5D6E-409C-BE32-E72D297353CC}">
              <c16:uniqueId val="{00000001-0903-42DB-8981-555B5414A9F3}"/>
            </c:ext>
          </c:extLst>
        </c:ser>
        <c:ser>
          <c:idx val="2"/>
          <c:order val="2"/>
          <c:tx>
            <c:strRef>
              <c:f>'21. EMEESA'!$M$9</c:f>
              <c:strCache>
                <c:ptCount val="1"/>
                <c:pt idx="0">
                  <c:v>Mar-22</c:v>
                </c:pt>
              </c:strCache>
            </c:strRef>
          </c:tx>
          <c:spPr>
            <a:solidFill>
              <a:schemeClr val="accent6">
                <a:tint val="63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EMEESA'!$P$9:$T$9</c:f>
              <c:numCache>
                <c:formatCode>0.00</c:formatCode>
                <c:ptCount val="5"/>
                <c:pt idx="0">
                  <c:v>285.97300000000001</c:v>
                </c:pt>
                <c:pt idx="1">
                  <c:v>357.46699999999998</c:v>
                </c:pt>
                <c:pt idx="2">
                  <c:v>607.69299999999998</c:v>
                </c:pt>
                <c:pt idx="3">
                  <c:v>714.93299999999999</c:v>
                </c:pt>
                <c:pt idx="4">
                  <c:v>857.92</c:v>
                </c:pt>
              </c:numCache>
            </c:numRef>
          </c:val>
          <c:extLst>
            <c:ext xmlns:c16="http://schemas.microsoft.com/office/drawing/2014/chart" uri="{C3380CC4-5D6E-409C-BE32-E72D297353CC}">
              <c16:uniqueId val="{00000002-0903-42DB-8981-555B5414A9F3}"/>
            </c:ext>
          </c:extLst>
        </c:ser>
        <c:ser>
          <c:idx val="3"/>
          <c:order val="3"/>
          <c:tx>
            <c:strRef>
              <c:f>'21. EMEESA'!$M$10</c:f>
              <c:strCache>
                <c:ptCount val="1"/>
                <c:pt idx="0">
                  <c:v>Abr-22</c:v>
                </c:pt>
              </c:strCache>
            </c:strRef>
          </c:tx>
          <c:spPr>
            <a:solidFill>
              <a:schemeClr val="accent6">
                <a:tint val="74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EMEESA'!$P$10:$T$10</c:f>
              <c:numCache>
                <c:formatCode>0.00</c:formatCode>
                <c:ptCount val="5"/>
                <c:pt idx="0">
                  <c:v>287.68900000000002</c:v>
                </c:pt>
                <c:pt idx="1">
                  <c:v>359.61099999999999</c:v>
                </c:pt>
                <c:pt idx="2">
                  <c:v>611.34</c:v>
                </c:pt>
                <c:pt idx="3">
                  <c:v>719.22299999999996</c:v>
                </c:pt>
                <c:pt idx="4">
                  <c:v>863.06700000000001</c:v>
                </c:pt>
              </c:numCache>
            </c:numRef>
          </c:val>
          <c:extLst>
            <c:ext xmlns:c16="http://schemas.microsoft.com/office/drawing/2014/chart" uri="{C3380CC4-5D6E-409C-BE32-E72D297353CC}">
              <c16:uniqueId val="{00000003-0903-42DB-8981-555B5414A9F3}"/>
            </c:ext>
          </c:extLst>
        </c:ser>
        <c:ser>
          <c:idx val="4"/>
          <c:order val="4"/>
          <c:tx>
            <c:strRef>
              <c:f>'21. EMEESA'!$M$11</c:f>
              <c:strCache>
                <c:ptCount val="1"/>
                <c:pt idx="0">
                  <c:v>May-22</c:v>
                </c:pt>
              </c:strCache>
            </c:strRef>
          </c:tx>
          <c:spPr>
            <a:solidFill>
              <a:schemeClr val="accent6">
                <a:tint val="84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EMEESA'!$P$11:$T$11</c:f>
              <c:numCache>
                <c:formatCode>0.00</c:formatCode>
                <c:ptCount val="5"/>
                <c:pt idx="0">
                  <c:v>289.41500000000002</c:v>
                </c:pt>
                <c:pt idx="1">
                  <c:v>361.76900000000001</c:v>
                </c:pt>
                <c:pt idx="2">
                  <c:v>615.00800000000004</c:v>
                </c:pt>
                <c:pt idx="3">
                  <c:v>723.53800000000001</c:v>
                </c:pt>
                <c:pt idx="4">
                  <c:v>868.24599999999998</c:v>
                </c:pt>
              </c:numCache>
            </c:numRef>
          </c:val>
          <c:extLst>
            <c:ext xmlns:c16="http://schemas.microsoft.com/office/drawing/2014/chart" uri="{C3380CC4-5D6E-409C-BE32-E72D297353CC}">
              <c16:uniqueId val="{00000004-0903-42DB-8981-555B5414A9F3}"/>
            </c:ext>
          </c:extLst>
        </c:ser>
        <c:ser>
          <c:idx val="5"/>
          <c:order val="5"/>
          <c:tx>
            <c:strRef>
              <c:f>'21. EMEESA'!$M$12</c:f>
              <c:strCache>
                <c:ptCount val="1"/>
                <c:pt idx="0">
                  <c:v>Jun-22</c:v>
                </c:pt>
              </c:strCache>
            </c:strRef>
          </c:tx>
          <c:spPr>
            <a:solidFill>
              <a:schemeClr val="accent6">
                <a:tint val="95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EMEESA'!$P$12:$T$12</c:f>
              <c:numCache>
                <c:formatCode>0.00</c:formatCode>
                <c:ptCount val="5"/>
              </c:numCache>
            </c:numRef>
          </c:val>
          <c:extLst>
            <c:ext xmlns:c16="http://schemas.microsoft.com/office/drawing/2014/chart" uri="{C3380CC4-5D6E-409C-BE32-E72D297353CC}">
              <c16:uniqueId val="{00000005-0903-42DB-8981-555B5414A9F3}"/>
            </c:ext>
          </c:extLst>
        </c:ser>
        <c:ser>
          <c:idx val="6"/>
          <c:order val="6"/>
          <c:tx>
            <c:strRef>
              <c:f>'21. EMEESA'!$M$13</c:f>
              <c:strCache>
                <c:ptCount val="1"/>
                <c:pt idx="0">
                  <c:v>Jul-22</c:v>
                </c:pt>
              </c:strCache>
            </c:strRef>
          </c:tx>
          <c:spPr>
            <a:solidFill>
              <a:schemeClr val="accent6">
                <a:shade val="94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EMEESA'!$P$13:$T$13</c:f>
              <c:numCache>
                <c:formatCode>0.00</c:formatCode>
                <c:ptCount val="5"/>
                <c:pt idx="0">
                  <c:v>292.899</c:v>
                </c:pt>
                <c:pt idx="1">
                  <c:v>366.12299999999999</c:v>
                </c:pt>
                <c:pt idx="2">
                  <c:v>622.41</c:v>
                </c:pt>
                <c:pt idx="3">
                  <c:v>732.24699999999996</c:v>
                </c:pt>
                <c:pt idx="4">
                  <c:v>878.69600000000003</c:v>
                </c:pt>
              </c:numCache>
            </c:numRef>
          </c:val>
          <c:extLst>
            <c:ext xmlns:c16="http://schemas.microsoft.com/office/drawing/2014/chart" uri="{C3380CC4-5D6E-409C-BE32-E72D297353CC}">
              <c16:uniqueId val="{00000006-0903-42DB-8981-555B5414A9F3}"/>
            </c:ext>
          </c:extLst>
        </c:ser>
        <c:ser>
          <c:idx val="7"/>
          <c:order val="7"/>
          <c:tx>
            <c:strRef>
              <c:f>'21. EMEESA'!$M$14</c:f>
              <c:strCache>
                <c:ptCount val="1"/>
                <c:pt idx="0">
                  <c:v>Ago-22</c:v>
                </c:pt>
              </c:strCache>
            </c:strRef>
          </c:tx>
          <c:spPr>
            <a:solidFill>
              <a:schemeClr val="accent6">
                <a:shade val="83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EMEESA'!$P$14:$T$14</c:f>
              <c:numCache>
                <c:formatCode>0.00</c:formatCode>
                <c:ptCount val="5"/>
                <c:pt idx="0">
                  <c:v>294.65600000000001</c:v>
                </c:pt>
                <c:pt idx="1">
                  <c:v>368.32</c:v>
                </c:pt>
                <c:pt idx="2">
                  <c:v>626.14400000000001</c:v>
                </c:pt>
                <c:pt idx="3">
                  <c:v>736.64</c:v>
                </c:pt>
                <c:pt idx="4">
                  <c:v>883.96799999999996</c:v>
                </c:pt>
              </c:numCache>
            </c:numRef>
          </c:val>
          <c:extLst>
            <c:ext xmlns:c16="http://schemas.microsoft.com/office/drawing/2014/chart" uri="{C3380CC4-5D6E-409C-BE32-E72D297353CC}">
              <c16:uniqueId val="{00000007-0903-42DB-8981-555B5414A9F3}"/>
            </c:ext>
          </c:extLst>
        </c:ser>
        <c:ser>
          <c:idx val="8"/>
          <c:order val="8"/>
          <c:tx>
            <c:strRef>
              <c:f>'21. EMEESA'!$M$15</c:f>
              <c:strCache>
                <c:ptCount val="1"/>
                <c:pt idx="0">
                  <c:v>Sep-22</c:v>
                </c:pt>
              </c:strCache>
            </c:strRef>
          </c:tx>
          <c:spPr>
            <a:solidFill>
              <a:schemeClr val="accent6">
                <a:shade val="73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EMEESA'!$P$15:$T$15</c:f>
              <c:numCache>
                <c:formatCode>0.00</c:formatCode>
                <c:ptCount val="5"/>
              </c:numCache>
            </c:numRef>
          </c:val>
          <c:extLst>
            <c:ext xmlns:c16="http://schemas.microsoft.com/office/drawing/2014/chart" uri="{C3380CC4-5D6E-409C-BE32-E72D297353CC}">
              <c16:uniqueId val="{00000008-0903-42DB-8981-555B5414A9F3}"/>
            </c:ext>
          </c:extLst>
        </c:ser>
        <c:ser>
          <c:idx val="9"/>
          <c:order val="9"/>
          <c:tx>
            <c:strRef>
              <c:f>'21. EMEESA'!$M$16</c:f>
              <c:strCache>
                <c:ptCount val="1"/>
                <c:pt idx="0">
                  <c:v>Oct-22</c:v>
                </c:pt>
              </c:strCache>
            </c:strRef>
          </c:tx>
          <c:spPr>
            <a:solidFill>
              <a:schemeClr val="accent6">
                <a:shade val="62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EMEESA'!$P$16:$T$16</c:f>
              <c:numCache>
                <c:formatCode>0.00</c:formatCode>
                <c:ptCount val="5"/>
                <c:pt idx="0">
                  <c:v>283.40100000000001</c:v>
                </c:pt>
                <c:pt idx="1">
                  <c:v>354.25099999999998</c:v>
                </c:pt>
                <c:pt idx="2">
                  <c:v>602.22699999999998</c:v>
                </c:pt>
                <c:pt idx="3">
                  <c:v>708.50199999999995</c:v>
                </c:pt>
                <c:pt idx="4">
                  <c:v>850.20299999999997</c:v>
                </c:pt>
              </c:numCache>
            </c:numRef>
          </c:val>
          <c:extLst>
            <c:ext xmlns:c16="http://schemas.microsoft.com/office/drawing/2014/chart" uri="{C3380CC4-5D6E-409C-BE32-E72D297353CC}">
              <c16:uniqueId val="{00000009-0903-42DB-8981-555B5414A9F3}"/>
            </c:ext>
          </c:extLst>
        </c:ser>
        <c:ser>
          <c:idx val="10"/>
          <c:order val="10"/>
          <c:tx>
            <c:strRef>
              <c:f>'21. EMEESA'!$M$17</c:f>
              <c:strCache>
                <c:ptCount val="1"/>
                <c:pt idx="0">
                  <c:v>Nov-22</c:v>
                </c:pt>
              </c:strCache>
            </c:strRef>
          </c:tx>
          <c:spPr>
            <a:solidFill>
              <a:schemeClr val="accent6">
                <a:shade val="51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EMEESA'!$P$17:$T$17</c:f>
              <c:numCache>
                <c:formatCode>0.00</c:formatCode>
                <c:ptCount val="5"/>
              </c:numCache>
            </c:numRef>
          </c:val>
          <c:extLst>
            <c:ext xmlns:c16="http://schemas.microsoft.com/office/drawing/2014/chart" uri="{C3380CC4-5D6E-409C-BE32-E72D297353CC}">
              <c16:uniqueId val="{0000000A-0903-42DB-8981-555B5414A9F3}"/>
            </c:ext>
          </c:extLst>
        </c:ser>
        <c:ser>
          <c:idx val="11"/>
          <c:order val="11"/>
          <c:tx>
            <c:strRef>
              <c:f>'21. EMEESA'!$M$18</c:f>
              <c:strCache>
                <c:ptCount val="1"/>
                <c:pt idx="0">
                  <c:v>Dic-22</c:v>
                </c:pt>
              </c:strCache>
            </c:strRef>
          </c:tx>
          <c:spPr>
            <a:solidFill>
              <a:schemeClr val="accent6">
                <a:shade val="40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EMEESA'!$P$18:$T$18</c:f>
              <c:numCache>
                <c:formatCode>0.00</c:formatCode>
                <c:ptCount val="5"/>
              </c:numCache>
            </c:numRef>
          </c:val>
          <c:extLst>
            <c:ext xmlns:c16="http://schemas.microsoft.com/office/drawing/2014/chart" uri="{C3380CC4-5D6E-409C-BE32-E72D297353CC}">
              <c16:uniqueId val="{0000000B-0903-42DB-8981-555B5414A9F3}"/>
            </c:ext>
          </c:extLst>
        </c:ser>
        <c:dLbls>
          <c:showLegendKey val="0"/>
          <c:showVal val="0"/>
          <c:showCatName val="0"/>
          <c:showSerName val="0"/>
          <c:showPercent val="0"/>
          <c:showBubbleSize val="0"/>
        </c:dLbls>
        <c:gapWidth val="150"/>
        <c:axId val="-1145668016"/>
        <c:axId val="-1065880624"/>
      </c:barChart>
      <c:catAx>
        <c:axId val="-114566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80624"/>
        <c:crosses val="autoZero"/>
        <c:auto val="1"/>
        <c:lblAlgn val="ctr"/>
        <c:lblOffset val="100"/>
        <c:noMultiLvlLbl val="0"/>
      </c:catAx>
      <c:valAx>
        <c:axId val="-10658806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801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'21. EMEESA'!$J$6</c:f>
              <c:strCache>
                <c:ptCount val="1"/>
                <c:pt idx="0">
                  <c:v>CUV</c:v>
                </c:pt>
              </c:strCache>
            </c:strRef>
          </c:tx>
          <c:spPr>
            <a:ln w="28575" cap="rnd">
              <a:solidFill>
                <a:schemeClr val="accent1"/>
              </a:solidFill>
              <a:round/>
            </a:ln>
            <a:effectLst/>
          </c:spPr>
          <c:marker>
            <c:symbol val="none"/>
          </c:marker>
          <c:cat>
            <c:strRef>
              <c:f>'20. EEP CARTAGO'!$A$7:$A$18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'21. EMEESA'!$J$7:$J$18</c:f>
              <c:numCache>
                <c:formatCode>0.00</c:formatCode>
                <c:ptCount val="12"/>
                <c:pt idx="0">
                  <c:v>668.83100000000002</c:v>
                </c:pt>
                <c:pt idx="1">
                  <c:v>703.54600000000005</c:v>
                </c:pt>
                <c:pt idx="2">
                  <c:v>709.09799999999996</c:v>
                </c:pt>
                <c:pt idx="3">
                  <c:v>721.53700000000003</c:v>
                </c:pt>
                <c:pt idx="4">
                  <c:v>742.93</c:v>
                </c:pt>
                <c:pt idx="6">
                  <c:v>779.12400000000002</c:v>
                </c:pt>
                <c:pt idx="7">
                  <c:v>811.93200000000002</c:v>
                </c:pt>
                <c:pt idx="9">
                  <c:v>747.70600000000002</c:v>
                </c:pt>
              </c:numCache>
            </c:numRef>
          </c:val>
          <c:smooth val="0"/>
          <c:extLst>
            <c:ext xmlns:c16="http://schemas.microsoft.com/office/drawing/2014/chart" uri="{C3380CC4-5D6E-409C-BE32-E72D297353CC}">
              <c16:uniqueId val="{00000000-E0F5-48FD-B5FA-413D5777A03E}"/>
            </c:ext>
          </c:extLst>
        </c:ser>
        <c:ser>
          <c:idx val="1"/>
          <c:order val="1"/>
          <c:tx>
            <c:strRef>
              <c:f>'21. EMEESA'!$K$6</c:f>
              <c:strCache>
                <c:ptCount val="1"/>
                <c:pt idx="0">
                  <c:v>CUV_Op</c:v>
                </c:pt>
              </c:strCache>
            </c:strRef>
          </c:tx>
          <c:spPr>
            <a:ln w="28575" cap="rnd">
              <a:solidFill>
                <a:schemeClr val="accent2"/>
              </a:solidFill>
              <a:prstDash val="lgDash"/>
              <a:round/>
            </a:ln>
            <a:effectLst/>
          </c:spPr>
          <c:marker>
            <c:symbol val="none"/>
          </c:marker>
          <c:cat>
            <c:strRef>
              <c:f>'20. EEP CARTAGO'!$A$7:$A$18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'21. EMEESA'!$K$7:$K$18</c:f>
              <c:numCache>
                <c:formatCode>0.00</c:formatCode>
                <c:ptCount val="12"/>
                <c:pt idx="0">
                  <c:v>706.43100000000004</c:v>
                </c:pt>
                <c:pt idx="1">
                  <c:v>710.66899999999998</c:v>
                </c:pt>
                <c:pt idx="2">
                  <c:v>714.93299999999999</c:v>
                </c:pt>
                <c:pt idx="3">
                  <c:v>719.22299999999996</c:v>
                </c:pt>
                <c:pt idx="4">
                  <c:v>723.53800000000001</c:v>
                </c:pt>
                <c:pt idx="6">
                  <c:v>732.24699999999996</c:v>
                </c:pt>
                <c:pt idx="7">
                  <c:v>736.64</c:v>
                </c:pt>
                <c:pt idx="9">
                  <c:v>708.50199999999995</c:v>
                </c:pt>
              </c:numCache>
            </c:numRef>
          </c:val>
          <c:smooth val="0"/>
          <c:extLst>
            <c:ext xmlns:c16="http://schemas.microsoft.com/office/drawing/2014/chart" uri="{C3380CC4-5D6E-409C-BE32-E72D297353CC}">
              <c16:uniqueId val="{00000001-E0F5-48FD-B5FA-413D5777A03E}"/>
            </c:ext>
          </c:extLst>
        </c:ser>
        <c:dLbls>
          <c:showLegendKey val="0"/>
          <c:showVal val="0"/>
          <c:showCatName val="0"/>
          <c:showSerName val="0"/>
          <c:showPercent val="0"/>
          <c:showBubbleSize val="0"/>
        </c:dLbls>
        <c:smooth val="0"/>
        <c:axId val="-1065870832"/>
        <c:axId val="-1065881712"/>
      </c:lineChart>
      <c:catAx>
        <c:axId val="-1065870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81712"/>
        <c:crosses val="autoZero"/>
        <c:auto val="1"/>
        <c:lblAlgn val="ctr"/>
        <c:lblOffset val="100"/>
        <c:noMultiLvlLbl val="0"/>
      </c:catAx>
      <c:valAx>
        <c:axId val="-106588171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CO"/>
                  <a:t>$/kWh</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708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s-CO"/>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'22. EMEVASI'!$D$6</c:f>
              <c:strCache>
                <c:ptCount val="1"/>
                <c:pt idx="0">
                  <c:v>GM</c:v>
                </c:pt>
              </c:strCache>
            </c:strRef>
          </c:tx>
          <c:spPr>
            <a:solidFill>
              <a:srgbClr val="ED7D31"/>
            </a:solidFill>
            <a:ln w="25400">
              <a:noFill/>
            </a:ln>
          </c:spPr>
          <c:val>
            <c:numRef>
              <c:f>'22. EMEVASI'!$D$7:$D$18</c:f>
              <c:numCache>
                <c:formatCode>0.00</c:formatCode>
                <c:ptCount val="12"/>
                <c:pt idx="0">
                  <c:v>265.36869999999999</c:v>
                </c:pt>
                <c:pt idx="1">
                  <c:v>261.87880000000001</c:v>
                </c:pt>
                <c:pt idx="2">
                  <c:v>277.0498</c:v>
                </c:pt>
                <c:pt idx="3">
                  <c:v>282.55349999999999</c:v>
                </c:pt>
                <c:pt idx="4">
                  <c:v>287.81220000000002</c:v>
                </c:pt>
                <c:pt idx="5">
                  <c:v>293.43090000000001</c:v>
                </c:pt>
                <c:pt idx="6">
                  <c:v>294.39949999999999</c:v>
                </c:pt>
                <c:pt idx="7">
                  <c:v>300.3972</c:v>
                </c:pt>
                <c:pt idx="8">
                  <c:v>300.2</c:v>
                </c:pt>
                <c:pt idx="9">
                  <c:v>300.0829</c:v>
                </c:pt>
                <c:pt idx="10">
                  <c:v>293.7029</c:v>
                </c:pt>
                <c:pt idx="11">
                  <c:v>292.54180000000002</c:v>
                </c:pt>
              </c:numCache>
            </c:numRef>
          </c:val>
          <c:extLst>
            <c:ext xmlns:c16="http://schemas.microsoft.com/office/drawing/2014/chart" uri="{C3380CC4-5D6E-409C-BE32-E72D297353CC}">
              <c16:uniqueId val="{00000000-2BF7-4510-BC11-7605D8E11AB0}"/>
            </c:ext>
          </c:extLst>
        </c:ser>
        <c:ser>
          <c:idx val="2"/>
          <c:order val="2"/>
          <c:tx>
            <c:strRef>
              <c:f>'22. EMEVASI'!$G$6</c:f>
              <c:strCache>
                <c:ptCount val="1"/>
                <c:pt idx="0">
                  <c:v>D</c:v>
                </c:pt>
              </c:strCache>
            </c:strRef>
          </c:tx>
          <c:spPr>
            <a:solidFill>
              <a:srgbClr val="A5A5A5"/>
            </a:solidFill>
            <a:ln w="25400">
              <a:noFill/>
            </a:ln>
          </c:spPr>
          <c:val>
            <c:numRef>
              <c:f>'22. EMEVASI'!$G$7:$G$18</c:f>
              <c:numCache>
                <c:formatCode>0.00</c:formatCode>
                <c:ptCount val="12"/>
                <c:pt idx="0">
                  <c:v>169.9023</c:v>
                </c:pt>
                <c:pt idx="1">
                  <c:v>174.20509999999999</c:v>
                </c:pt>
                <c:pt idx="2">
                  <c:v>187.0172</c:v>
                </c:pt>
                <c:pt idx="3">
                  <c:v>200.059</c:v>
                </c:pt>
                <c:pt idx="4">
                  <c:v>245.34780000000001</c:v>
                </c:pt>
                <c:pt idx="5">
                  <c:v>242.1832</c:v>
                </c:pt>
                <c:pt idx="6">
                  <c:v>306.57760000000002</c:v>
                </c:pt>
                <c:pt idx="7">
                  <c:v>310.1927</c:v>
                </c:pt>
                <c:pt idx="8">
                  <c:v>306.79000000000002</c:v>
                </c:pt>
                <c:pt idx="9">
                  <c:v>305.38060000000002</c:v>
                </c:pt>
                <c:pt idx="10">
                  <c:v>299.89280000000002</c:v>
                </c:pt>
                <c:pt idx="11">
                  <c:v>305.12959999999998</c:v>
                </c:pt>
              </c:numCache>
            </c:numRef>
          </c:val>
          <c:extLst>
            <c:ext xmlns:c16="http://schemas.microsoft.com/office/drawing/2014/chart" uri="{C3380CC4-5D6E-409C-BE32-E72D297353CC}">
              <c16:uniqueId val="{00000001-2BF7-4510-BC11-7605D8E11AB0}"/>
            </c:ext>
          </c:extLst>
        </c:ser>
        <c:ser>
          <c:idx val="3"/>
          <c:order val="3"/>
          <c:tx>
            <c:strRef>
              <c:f>'22. EMEVASI'!$H$6</c:f>
              <c:strCache>
                <c:ptCount val="1"/>
                <c:pt idx="0">
                  <c:v>CV</c:v>
                </c:pt>
              </c:strCache>
            </c:strRef>
          </c:tx>
          <c:spPr>
            <a:solidFill>
              <a:srgbClr val="FFC000"/>
            </a:solidFill>
            <a:ln w="25400">
              <a:noFill/>
            </a:ln>
          </c:spPr>
          <c:val>
            <c:numRef>
              <c:f>'22. EMEVASI'!$H$7:$H$18</c:f>
              <c:numCache>
                <c:formatCode>0.00</c:formatCode>
                <c:ptCount val="12"/>
                <c:pt idx="0">
                  <c:v>178.15180000000001</c:v>
                </c:pt>
                <c:pt idx="1">
                  <c:v>179.12430000000001</c:v>
                </c:pt>
                <c:pt idx="2">
                  <c:v>184.48689999999999</c:v>
                </c:pt>
                <c:pt idx="3">
                  <c:v>175.66739999999999</c:v>
                </c:pt>
                <c:pt idx="4">
                  <c:v>185.5934</c:v>
                </c:pt>
                <c:pt idx="5">
                  <c:v>199.47980000000001</c:v>
                </c:pt>
                <c:pt idx="6">
                  <c:v>199.35480000000001</c:v>
                </c:pt>
                <c:pt idx="7">
                  <c:v>195.54839999999999</c:v>
                </c:pt>
                <c:pt idx="8">
                  <c:v>193.91</c:v>
                </c:pt>
                <c:pt idx="9">
                  <c:v>214.39269999999999</c:v>
                </c:pt>
                <c:pt idx="10">
                  <c:v>197.79300000000001</c:v>
                </c:pt>
                <c:pt idx="11">
                  <c:v>200.33090000000001</c:v>
                </c:pt>
              </c:numCache>
            </c:numRef>
          </c:val>
          <c:extLst>
            <c:ext xmlns:c16="http://schemas.microsoft.com/office/drawing/2014/chart" uri="{C3380CC4-5D6E-409C-BE32-E72D297353CC}">
              <c16:uniqueId val="{00000002-2BF7-4510-BC11-7605D8E11AB0}"/>
            </c:ext>
          </c:extLst>
        </c:ser>
        <c:ser>
          <c:idx val="4"/>
          <c:order val="4"/>
          <c:tx>
            <c:strRef>
              <c:f>'22. EMEVASI'!$F$6</c:f>
              <c:strCache>
                <c:ptCount val="1"/>
                <c:pt idx="0">
                  <c:v>PR</c:v>
                </c:pt>
              </c:strCache>
            </c:strRef>
          </c:tx>
          <c:spPr>
            <a:solidFill>
              <a:srgbClr val="5B9BD5"/>
            </a:solidFill>
            <a:ln w="25400">
              <a:noFill/>
            </a:ln>
          </c:spPr>
          <c:val>
            <c:numRef>
              <c:f>'22. EMEVASI'!$F$7:$F$18</c:f>
              <c:numCache>
                <c:formatCode>0.00</c:formatCode>
                <c:ptCount val="12"/>
                <c:pt idx="0">
                  <c:v>49.886400000000002</c:v>
                </c:pt>
                <c:pt idx="1">
                  <c:v>49.621499999999997</c:v>
                </c:pt>
                <c:pt idx="2">
                  <c:v>51.706899999999997</c:v>
                </c:pt>
                <c:pt idx="3">
                  <c:v>52.725900000000003</c:v>
                </c:pt>
                <c:pt idx="4">
                  <c:v>54.465000000000003</c:v>
                </c:pt>
                <c:pt idx="5">
                  <c:v>56.264699999999998</c:v>
                </c:pt>
                <c:pt idx="6">
                  <c:v>55.7303</c:v>
                </c:pt>
                <c:pt idx="7">
                  <c:v>58.153300000000002</c:v>
                </c:pt>
                <c:pt idx="8">
                  <c:v>58.21</c:v>
                </c:pt>
                <c:pt idx="9">
                  <c:v>57.389299999999999</c:v>
                </c:pt>
                <c:pt idx="10">
                  <c:v>56.345399999999998</c:v>
                </c:pt>
                <c:pt idx="11">
                  <c:v>56.9818</c:v>
                </c:pt>
              </c:numCache>
            </c:numRef>
          </c:val>
          <c:extLst>
            <c:ext xmlns:c16="http://schemas.microsoft.com/office/drawing/2014/chart" uri="{C3380CC4-5D6E-409C-BE32-E72D297353CC}">
              <c16:uniqueId val="{00000003-2BF7-4510-BC11-7605D8E11AB0}"/>
            </c:ext>
          </c:extLst>
        </c:ser>
        <c:ser>
          <c:idx val="5"/>
          <c:order val="5"/>
          <c:tx>
            <c:strRef>
              <c:f>'22. EMEVASI'!$E$6</c:f>
              <c:strCache>
                <c:ptCount val="1"/>
                <c:pt idx="0">
                  <c:v>TM</c:v>
                </c:pt>
              </c:strCache>
            </c:strRef>
          </c:tx>
          <c:spPr>
            <a:solidFill>
              <a:srgbClr val="70AD47"/>
            </a:solidFill>
            <a:ln w="25400">
              <a:noFill/>
            </a:ln>
          </c:spPr>
          <c:val>
            <c:numRef>
              <c:f>'22. EMEVASI'!$E$7:$E$18</c:f>
              <c:numCache>
                <c:formatCode>0.00</c:formatCode>
                <c:ptCount val="12"/>
                <c:pt idx="0">
                  <c:v>43.683999999999997</c:v>
                </c:pt>
                <c:pt idx="1">
                  <c:v>45.128999999999998</c:v>
                </c:pt>
                <c:pt idx="2">
                  <c:v>43.110799999999998</c:v>
                </c:pt>
                <c:pt idx="3">
                  <c:v>40.327800000000003</c:v>
                </c:pt>
                <c:pt idx="4">
                  <c:v>40.978900000000003</c:v>
                </c:pt>
                <c:pt idx="5">
                  <c:v>49.521799999999999</c:v>
                </c:pt>
                <c:pt idx="6">
                  <c:v>41.912399999999998</c:v>
                </c:pt>
                <c:pt idx="7">
                  <c:v>52.116300000000003</c:v>
                </c:pt>
                <c:pt idx="8">
                  <c:v>50.84</c:v>
                </c:pt>
                <c:pt idx="9">
                  <c:v>46.165700000000001</c:v>
                </c:pt>
                <c:pt idx="10">
                  <c:v>47.098799999999997</c:v>
                </c:pt>
                <c:pt idx="11">
                  <c:v>50.307000000000002</c:v>
                </c:pt>
              </c:numCache>
            </c:numRef>
          </c:val>
          <c:extLst>
            <c:ext xmlns:c16="http://schemas.microsoft.com/office/drawing/2014/chart" uri="{C3380CC4-5D6E-409C-BE32-E72D297353CC}">
              <c16:uniqueId val="{00000004-2BF7-4510-BC11-7605D8E11AB0}"/>
            </c:ext>
          </c:extLst>
        </c:ser>
        <c:ser>
          <c:idx val="6"/>
          <c:order val="6"/>
          <c:tx>
            <c:strRef>
              <c:f>'22. EMEVASI'!$I$6</c:f>
              <c:strCache>
                <c:ptCount val="1"/>
                <c:pt idx="0">
                  <c:v>RM</c:v>
                </c:pt>
              </c:strCache>
            </c:strRef>
          </c:tx>
          <c:spPr>
            <a:solidFill>
              <a:schemeClr val="accent1">
                <a:lumMod val="40000"/>
                <a:lumOff val="60000"/>
              </a:schemeClr>
            </a:solidFill>
            <a:ln>
              <a:noFill/>
            </a:ln>
            <a:effectLst/>
          </c:spPr>
          <c:val>
            <c:numRef>
              <c:f>'22. EMEVASI'!$I$7:$I$18</c:f>
              <c:numCache>
                <c:formatCode>0.00</c:formatCode>
                <c:ptCount val="12"/>
                <c:pt idx="0">
                  <c:v>21.577400000000001</c:v>
                </c:pt>
                <c:pt idx="1">
                  <c:v>25.441800000000001</c:v>
                </c:pt>
                <c:pt idx="2">
                  <c:v>51.706899999999997</c:v>
                </c:pt>
                <c:pt idx="3">
                  <c:v>33.467100000000002</c:v>
                </c:pt>
                <c:pt idx="4">
                  <c:v>42.366399999999999</c:v>
                </c:pt>
                <c:pt idx="5">
                  <c:v>59.671900000000001</c:v>
                </c:pt>
                <c:pt idx="6">
                  <c:v>54.4114</c:v>
                </c:pt>
                <c:pt idx="7">
                  <c:v>66.009799999999998</c:v>
                </c:pt>
                <c:pt idx="8">
                  <c:v>47.94</c:v>
                </c:pt>
                <c:pt idx="9">
                  <c:v>28.718399999999999</c:v>
                </c:pt>
                <c:pt idx="10">
                  <c:v>27.091899999999999</c:v>
                </c:pt>
                <c:pt idx="11">
                  <c:v>32.269399999999997</c:v>
                </c:pt>
              </c:numCache>
            </c:numRef>
          </c:val>
          <c:extLst>
            <c:ext xmlns:c16="http://schemas.microsoft.com/office/drawing/2014/chart" uri="{C3380CC4-5D6E-409C-BE32-E72D297353CC}">
              <c16:uniqueId val="{00000005-2BF7-4510-BC11-7605D8E11AB0}"/>
            </c:ext>
          </c:extLst>
        </c:ser>
        <c:dLbls>
          <c:showLegendKey val="0"/>
          <c:showVal val="0"/>
          <c:showCatName val="0"/>
          <c:showSerName val="0"/>
          <c:showPercent val="0"/>
          <c:showBubbleSize val="0"/>
        </c:dLbls>
        <c:axId val="-1065871920"/>
        <c:axId val="-1065876816"/>
      </c:areaChart>
      <c:lineChart>
        <c:grouping val="standard"/>
        <c:varyColors val="0"/>
        <c:ser>
          <c:idx val="0"/>
          <c:order val="0"/>
          <c:tx>
            <c:strRef>
              <c:f>'22. EMEVASI'!$J$6</c:f>
              <c:strCache>
                <c:ptCount val="1"/>
                <c:pt idx="0">
                  <c:v>CUV_119</c:v>
                </c:pt>
              </c:strCache>
            </c:strRef>
          </c:tx>
          <c:spPr>
            <a:ln w="38100" cap="rnd">
              <a:solidFill>
                <a:sysClr val="windowText" lastClr="000000"/>
              </a:solidFill>
              <a:round/>
            </a:ln>
            <a:effectLst/>
          </c:spPr>
          <c:marker>
            <c:symbol val="none"/>
          </c:marker>
          <c:cat>
            <c:strRef>
              <c:f>'22. EMEVASI'!$A$7:$A$18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'22. EMEVASI'!$J$7:$J$18</c:f>
              <c:numCache>
                <c:formatCode>0.00</c:formatCode>
                <c:ptCount val="12"/>
                <c:pt idx="0">
                  <c:v>728.57060000000001</c:v>
                </c:pt>
                <c:pt idx="1">
                  <c:v>735.40039999999999</c:v>
                </c:pt>
                <c:pt idx="2">
                  <c:v>762.05840000000001</c:v>
                </c:pt>
                <c:pt idx="3">
                  <c:v>784.80079999999998</c:v>
                </c:pt>
                <c:pt idx="4">
                  <c:v>856.56370000000004</c:v>
                </c:pt>
                <c:pt idx="5">
                  <c:v>900.55219999999997</c:v>
                </c:pt>
                <c:pt idx="6">
                  <c:v>952.38599999999997</c:v>
                </c:pt>
                <c:pt idx="7">
                  <c:v>982.41780000000006</c:v>
                </c:pt>
                <c:pt idx="8">
                  <c:v>957.91</c:v>
                </c:pt>
                <c:pt idx="9">
                  <c:v>952.12959999999998</c:v>
                </c:pt>
                <c:pt idx="10">
                  <c:v>921.92489999999998</c:v>
                </c:pt>
                <c:pt idx="11">
                  <c:v>937.56050000000005</c:v>
                </c:pt>
              </c:numCache>
            </c:numRef>
          </c:val>
          <c:smooth val="0"/>
          <c:extLst>
            <c:ext xmlns:c16="http://schemas.microsoft.com/office/drawing/2014/chart" uri="{C3380CC4-5D6E-409C-BE32-E72D297353CC}">
              <c16:uniqueId val="{00000006-2BF7-4510-BC11-7605D8E11AB0}"/>
            </c:ext>
          </c:extLst>
        </c:ser>
        <c:dLbls>
          <c:showLegendKey val="0"/>
          <c:showVal val="0"/>
          <c:showCatName val="0"/>
          <c:showSerName val="0"/>
          <c:showPercent val="0"/>
          <c:showBubbleSize val="0"/>
        </c:dLbls>
        <c:marker val="1"/>
        <c:smooth val="0"/>
        <c:axId val="-1065871920"/>
        <c:axId val="-1065876816"/>
      </c:lineChart>
      <c:catAx>
        <c:axId val="-1065871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76816"/>
        <c:crosses val="autoZero"/>
        <c:auto val="1"/>
        <c:lblAlgn val="ctr"/>
        <c:lblOffset val="100"/>
        <c:noMultiLvlLbl val="0"/>
      </c:catAx>
      <c:valAx>
        <c:axId val="-1065876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7192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'22. EMEVASI'!$N$7</c:f>
              <c:strCache>
                <c:ptCount val="1"/>
                <c:pt idx="0">
                  <c:v>Ene-22</c:v>
                </c:pt>
              </c:strCache>
            </c:strRef>
          </c:tx>
          <c:spPr>
            <a:solidFill>
              <a:schemeClr val="accent6">
                <a:tint val="41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EMEVASI'!$Q$7:$U$7</c:f>
              <c:numCache>
                <c:formatCode>0.00</c:formatCode>
                <c:ptCount val="5"/>
                <c:pt idx="0">
                  <c:v>291.4282</c:v>
                </c:pt>
                <c:pt idx="1">
                  <c:v>364.28530000000001</c:v>
                </c:pt>
                <c:pt idx="2">
                  <c:v>619.28499999999997</c:v>
                </c:pt>
                <c:pt idx="3">
                  <c:v>728.57060000000001</c:v>
                </c:pt>
                <c:pt idx="4">
                  <c:v>874.28471999999999</c:v>
                </c:pt>
              </c:numCache>
            </c:numRef>
          </c:val>
          <c:extLst>
            <c:ext xmlns:c16="http://schemas.microsoft.com/office/drawing/2014/chart" uri="{C3380CC4-5D6E-409C-BE32-E72D297353CC}">
              <c16:uniqueId val="{00000000-B2CA-4257-A315-857B0D4A8FDC}"/>
            </c:ext>
          </c:extLst>
        </c:ser>
        <c:ser>
          <c:idx val="1"/>
          <c:order val="1"/>
          <c:tx>
            <c:strRef>
              <c:f>'22. EMEVASI'!$N$8</c:f>
              <c:strCache>
                <c:ptCount val="1"/>
                <c:pt idx="0">
                  <c:v>Feb-22</c:v>
                </c:pt>
              </c:strCache>
            </c:strRef>
          </c:tx>
          <c:spPr>
            <a:solidFill>
              <a:schemeClr val="accent6">
                <a:tint val="52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EMEVASI'!$Q$8:$U$8</c:f>
              <c:numCache>
                <c:formatCode>0.00</c:formatCode>
                <c:ptCount val="5"/>
                <c:pt idx="0">
                  <c:v>294.16019999999997</c:v>
                </c:pt>
                <c:pt idx="1">
                  <c:v>367.7002</c:v>
                </c:pt>
                <c:pt idx="2">
                  <c:v>625.09029999999996</c:v>
                </c:pt>
                <c:pt idx="3">
                  <c:v>735.40039999999999</c:v>
                </c:pt>
                <c:pt idx="4">
                  <c:v>882.48047999999994</c:v>
                </c:pt>
              </c:numCache>
            </c:numRef>
          </c:val>
          <c:extLst>
            <c:ext xmlns:c16="http://schemas.microsoft.com/office/drawing/2014/chart" uri="{C3380CC4-5D6E-409C-BE32-E72D297353CC}">
              <c16:uniqueId val="{00000001-B2CA-4257-A315-857B0D4A8FDC}"/>
            </c:ext>
          </c:extLst>
        </c:ser>
        <c:ser>
          <c:idx val="2"/>
          <c:order val="2"/>
          <c:tx>
            <c:strRef>
              <c:f>'22. EMEVASI'!$N$9</c:f>
              <c:strCache>
                <c:ptCount val="1"/>
                <c:pt idx="0">
                  <c:v>Mar-22</c:v>
                </c:pt>
              </c:strCache>
            </c:strRef>
          </c:tx>
          <c:spPr>
            <a:solidFill>
              <a:schemeClr val="accent6">
                <a:tint val="63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EMEVASI'!$Q$9:$U$9</c:f>
              <c:numCache>
                <c:formatCode>0.00</c:formatCode>
                <c:ptCount val="5"/>
                <c:pt idx="0">
                  <c:v>304.82339999999999</c:v>
                </c:pt>
                <c:pt idx="1">
                  <c:v>381.0292</c:v>
                </c:pt>
                <c:pt idx="2">
                  <c:v>647.74969999999996</c:v>
                </c:pt>
                <c:pt idx="3">
                  <c:v>762.05840000000001</c:v>
                </c:pt>
                <c:pt idx="4">
                  <c:v>914.4701</c:v>
                </c:pt>
              </c:numCache>
            </c:numRef>
          </c:val>
          <c:extLst>
            <c:ext xmlns:c16="http://schemas.microsoft.com/office/drawing/2014/chart" uri="{C3380CC4-5D6E-409C-BE32-E72D297353CC}">
              <c16:uniqueId val="{00000002-B2CA-4257-A315-857B0D4A8FDC}"/>
            </c:ext>
          </c:extLst>
        </c:ser>
        <c:ser>
          <c:idx val="3"/>
          <c:order val="3"/>
          <c:tx>
            <c:strRef>
              <c:f>'22. EMEVASI'!$N$10</c:f>
              <c:strCache>
                <c:ptCount val="1"/>
                <c:pt idx="0">
                  <c:v>Abr-22</c:v>
                </c:pt>
              </c:strCache>
            </c:strRef>
          </c:tx>
          <c:spPr>
            <a:solidFill>
              <a:schemeClr val="accent6">
                <a:tint val="74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EMEVASI'!$Q$10:$U$10</c:f>
              <c:numCache>
                <c:formatCode>0.00</c:formatCode>
                <c:ptCount val="5"/>
                <c:pt idx="0">
                  <c:v>313.9203</c:v>
                </c:pt>
                <c:pt idx="1">
                  <c:v>392.40039999999999</c:v>
                </c:pt>
                <c:pt idx="2">
                  <c:v>667.08069999999998</c:v>
                </c:pt>
                <c:pt idx="3">
                  <c:v>784.80079999999998</c:v>
                </c:pt>
                <c:pt idx="4">
                  <c:v>941.76095999999995</c:v>
                </c:pt>
              </c:numCache>
            </c:numRef>
          </c:val>
          <c:extLst>
            <c:ext xmlns:c16="http://schemas.microsoft.com/office/drawing/2014/chart" uri="{C3380CC4-5D6E-409C-BE32-E72D297353CC}">
              <c16:uniqueId val="{00000003-B2CA-4257-A315-857B0D4A8FDC}"/>
            </c:ext>
          </c:extLst>
        </c:ser>
        <c:ser>
          <c:idx val="4"/>
          <c:order val="4"/>
          <c:tx>
            <c:strRef>
              <c:f>'22. EMEVASI'!$N$11</c:f>
              <c:strCache>
                <c:ptCount val="1"/>
                <c:pt idx="0">
                  <c:v>May-22</c:v>
                </c:pt>
              </c:strCache>
            </c:strRef>
          </c:tx>
          <c:spPr>
            <a:solidFill>
              <a:schemeClr val="accent6">
                <a:tint val="84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EMEVASI'!$Q$11:$U$11</c:f>
              <c:numCache>
                <c:formatCode>0.00</c:formatCode>
                <c:ptCount val="5"/>
                <c:pt idx="0">
                  <c:v>342.62549999999999</c:v>
                </c:pt>
                <c:pt idx="1">
                  <c:v>428.28190000000001</c:v>
                </c:pt>
                <c:pt idx="2">
                  <c:v>728.07920000000001</c:v>
                </c:pt>
                <c:pt idx="3">
                  <c:v>856.57370000000003</c:v>
                </c:pt>
                <c:pt idx="4">
                  <c:v>1027.8884399999999</c:v>
                </c:pt>
              </c:numCache>
            </c:numRef>
          </c:val>
          <c:extLst>
            <c:ext xmlns:c16="http://schemas.microsoft.com/office/drawing/2014/chart" uri="{C3380CC4-5D6E-409C-BE32-E72D297353CC}">
              <c16:uniqueId val="{00000004-B2CA-4257-A315-857B0D4A8FDC}"/>
            </c:ext>
          </c:extLst>
        </c:ser>
        <c:ser>
          <c:idx val="5"/>
          <c:order val="5"/>
          <c:tx>
            <c:strRef>
              <c:f>'22. EMEVASI'!$N$12</c:f>
              <c:strCache>
                <c:ptCount val="1"/>
                <c:pt idx="0">
                  <c:v>Jun-22</c:v>
                </c:pt>
              </c:strCache>
            </c:strRef>
          </c:tx>
          <c:spPr>
            <a:solidFill>
              <a:schemeClr val="accent6">
                <a:tint val="95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EMEVASI'!$Q$12:$U$12</c:f>
              <c:numCache>
                <c:formatCode>0.00</c:formatCode>
                <c:ptCount val="5"/>
                <c:pt idx="0">
                  <c:v>360.22089999999997</c:v>
                </c:pt>
                <c:pt idx="1">
                  <c:v>450.27609999999999</c:v>
                </c:pt>
                <c:pt idx="2">
                  <c:v>765.46939999999995</c:v>
                </c:pt>
                <c:pt idx="3">
                  <c:v>900.55219999999997</c:v>
                </c:pt>
                <c:pt idx="4">
                  <c:v>1080.66264</c:v>
                </c:pt>
              </c:numCache>
            </c:numRef>
          </c:val>
          <c:extLst>
            <c:ext xmlns:c16="http://schemas.microsoft.com/office/drawing/2014/chart" uri="{C3380CC4-5D6E-409C-BE32-E72D297353CC}">
              <c16:uniqueId val="{00000005-B2CA-4257-A315-857B0D4A8FDC}"/>
            </c:ext>
          </c:extLst>
        </c:ser>
        <c:ser>
          <c:idx val="6"/>
          <c:order val="6"/>
          <c:tx>
            <c:strRef>
              <c:f>'22. EMEVASI'!$N$13</c:f>
              <c:strCache>
                <c:ptCount val="1"/>
                <c:pt idx="0">
                  <c:v>Jul-22</c:v>
                </c:pt>
              </c:strCache>
            </c:strRef>
          </c:tx>
          <c:spPr>
            <a:solidFill>
              <a:schemeClr val="accent6">
                <a:shade val="94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EMEVASI'!$Q$13:$U$13</c:f>
              <c:numCache>
                <c:formatCode>0.00</c:formatCode>
                <c:ptCount val="5"/>
                <c:pt idx="0">
                  <c:v>380.95440000000002</c:v>
                </c:pt>
                <c:pt idx="1">
                  <c:v>476.19299999999998</c:v>
                </c:pt>
                <c:pt idx="2">
                  <c:v>809.52809999999999</c:v>
                </c:pt>
                <c:pt idx="3">
                  <c:v>952.38599999999997</c:v>
                </c:pt>
                <c:pt idx="4">
                  <c:v>1142.8633</c:v>
                </c:pt>
              </c:numCache>
            </c:numRef>
          </c:val>
          <c:extLst>
            <c:ext xmlns:c16="http://schemas.microsoft.com/office/drawing/2014/chart" uri="{C3380CC4-5D6E-409C-BE32-E72D297353CC}">
              <c16:uniqueId val="{00000006-B2CA-4257-A315-857B0D4A8FDC}"/>
            </c:ext>
          </c:extLst>
        </c:ser>
        <c:ser>
          <c:idx val="7"/>
          <c:order val="7"/>
          <c:tx>
            <c:strRef>
              <c:f>'22. EMEVASI'!$N$14</c:f>
              <c:strCache>
                <c:ptCount val="1"/>
                <c:pt idx="0">
                  <c:v>ago-22</c:v>
                </c:pt>
              </c:strCache>
            </c:strRef>
          </c:tx>
          <c:spPr>
            <a:solidFill>
              <a:schemeClr val="accent6">
                <a:shade val="83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EMEVASI'!$Q$14:$U$14</c:f>
              <c:numCache>
                <c:formatCode>0.00</c:formatCode>
                <c:ptCount val="5"/>
                <c:pt idx="0">
                  <c:v>392.96710000000002</c:v>
                </c:pt>
                <c:pt idx="1">
                  <c:v>491.20890000000003</c:v>
                </c:pt>
                <c:pt idx="2">
                  <c:v>835.05510000000004</c:v>
                </c:pt>
                <c:pt idx="3">
                  <c:v>982.41780000000006</c:v>
                </c:pt>
                <c:pt idx="4">
                  <c:v>1178.9014</c:v>
                </c:pt>
              </c:numCache>
            </c:numRef>
          </c:val>
          <c:extLst>
            <c:ext xmlns:c16="http://schemas.microsoft.com/office/drawing/2014/chart" uri="{C3380CC4-5D6E-409C-BE32-E72D297353CC}">
              <c16:uniqueId val="{00000007-B2CA-4257-A315-857B0D4A8FDC}"/>
            </c:ext>
          </c:extLst>
        </c:ser>
        <c:ser>
          <c:idx val="8"/>
          <c:order val="8"/>
          <c:tx>
            <c:strRef>
              <c:f>'22. EMEVASI'!$N$15</c:f>
              <c:strCache>
                <c:ptCount val="1"/>
                <c:pt idx="0">
                  <c:v>Sep-22</c:v>
                </c:pt>
              </c:strCache>
            </c:strRef>
          </c:tx>
          <c:spPr>
            <a:solidFill>
              <a:schemeClr val="accent6">
                <a:shade val="73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EMEVASI'!$Q$15:$U$15</c:f>
              <c:numCache>
                <c:formatCode>0.00</c:formatCode>
                <c:ptCount val="5"/>
                <c:pt idx="0">
                  <c:v>396.98</c:v>
                </c:pt>
                <c:pt idx="1">
                  <c:v>496.23</c:v>
                </c:pt>
                <c:pt idx="2">
                  <c:v>814.23</c:v>
                </c:pt>
                <c:pt idx="3">
                  <c:v>957.91</c:v>
                </c:pt>
                <c:pt idx="4">
                  <c:v>1149.5</c:v>
                </c:pt>
              </c:numCache>
            </c:numRef>
          </c:val>
          <c:extLst>
            <c:ext xmlns:c16="http://schemas.microsoft.com/office/drawing/2014/chart" uri="{C3380CC4-5D6E-409C-BE32-E72D297353CC}">
              <c16:uniqueId val="{00000008-B2CA-4257-A315-857B0D4A8FDC}"/>
            </c:ext>
          </c:extLst>
        </c:ser>
        <c:ser>
          <c:idx val="9"/>
          <c:order val="9"/>
          <c:tx>
            <c:strRef>
              <c:f>'22. EMEVASI'!$N$16</c:f>
              <c:strCache>
                <c:ptCount val="1"/>
                <c:pt idx="0">
                  <c:v>Oct-22</c:v>
                </c:pt>
              </c:strCache>
            </c:strRef>
          </c:tx>
          <c:spPr>
            <a:solidFill>
              <a:schemeClr val="accent6">
                <a:shade val="62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EMEVASI'!$Q$16:$U$16</c:f>
              <c:numCache>
                <c:formatCode>0.00</c:formatCode>
                <c:ptCount val="5"/>
                <c:pt idx="0">
                  <c:v>400.67809999999997</c:v>
                </c:pt>
                <c:pt idx="1">
                  <c:v>500.84769999999997</c:v>
                </c:pt>
                <c:pt idx="2">
                  <c:v>809.31020000000001</c:v>
                </c:pt>
                <c:pt idx="3">
                  <c:v>952.12959999999998</c:v>
                </c:pt>
                <c:pt idx="4">
                  <c:v>1142.5555199999999</c:v>
                </c:pt>
              </c:numCache>
            </c:numRef>
          </c:val>
          <c:extLst>
            <c:ext xmlns:c16="http://schemas.microsoft.com/office/drawing/2014/chart" uri="{C3380CC4-5D6E-409C-BE32-E72D297353CC}">
              <c16:uniqueId val="{00000009-B2CA-4257-A315-857B0D4A8FDC}"/>
            </c:ext>
          </c:extLst>
        </c:ser>
        <c:ser>
          <c:idx val="10"/>
          <c:order val="10"/>
          <c:tx>
            <c:strRef>
              <c:f>'22. EMEVASI'!$N$17</c:f>
              <c:strCache>
                <c:ptCount val="1"/>
                <c:pt idx="0">
                  <c:v>Nov-22</c:v>
                </c:pt>
              </c:strCache>
            </c:strRef>
          </c:tx>
          <c:spPr>
            <a:solidFill>
              <a:schemeClr val="accent6">
                <a:shade val="51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EMEVASI'!$Q$17:$U$17</c:f>
              <c:numCache>
                <c:formatCode>0.00</c:formatCode>
                <c:ptCount val="5"/>
                <c:pt idx="0">
                  <c:v>403.55340000000001</c:v>
                </c:pt>
                <c:pt idx="1">
                  <c:v>504.4418</c:v>
                </c:pt>
                <c:pt idx="2">
                  <c:v>783.63620000000003</c:v>
                </c:pt>
                <c:pt idx="3">
                  <c:v>921.92489999999998</c:v>
                </c:pt>
                <c:pt idx="4">
                  <c:v>1106.30988</c:v>
                </c:pt>
              </c:numCache>
            </c:numRef>
          </c:val>
          <c:extLst>
            <c:ext xmlns:c16="http://schemas.microsoft.com/office/drawing/2014/chart" uri="{C3380CC4-5D6E-409C-BE32-E72D297353CC}">
              <c16:uniqueId val="{0000000A-B2CA-4257-A315-857B0D4A8FDC}"/>
            </c:ext>
          </c:extLst>
        </c:ser>
        <c:ser>
          <c:idx val="11"/>
          <c:order val="11"/>
          <c:tx>
            <c:strRef>
              <c:f>'22. EMEVASI'!$N$18</c:f>
              <c:strCache>
                <c:ptCount val="1"/>
                <c:pt idx="0">
                  <c:v>Dic-22</c:v>
                </c:pt>
              </c:strCache>
            </c:strRef>
          </c:tx>
          <c:spPr>
            <a:solidFill>
              <a:schemeClr val="accent6">
                <a:shade val="40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EMEVASI'!$Q$18:$U$18</c:f>
              <c:numCache>
                <c:formatCode>0.00</c:formatCode>
                <c:ptCount val="5"/>
                <c:pt idx="0">
                  <c:v>406.6574</c:v>
                </c:pt>
                <c:pt idx="1">
                  <c:v>508.3218</c:v>
                </c:pt>
                <c:pt idx="2">
                  <c:v>796.92639999999994</c:v>
                </c:pt>
                <c:pt idx="3">
                  <c:v>937.56050000000005</c:v>
                </c:pt>
                <c:pt idx="4">
                  <c:v>1125.0726</c:v>
                </c:pt>
              </c:numCache>
            </c:numRef>
          </c:val>
          <c:extLst>
            <c:ext xmlns:c16="http://schemas.microsoft.com/office/drawing/2014/chart" uri="{C3380CC4-5D6E-409C-BE32-E72D297353CC}">
              <c16:uniqueId val="{0000000B-B2CA-4257-A315-857B0D4A8FDC}"/>
            </c:ext>
          </c:extLst>
        </c:ser>
        <c:dLbls>
          <c:showLegendKey val="0"/>
          <c:showVal val="0"/>
          <c:showCatName val="0"/>
          <c:showSerName val="0"/>
          <c:showPercent val="0"/>
          <c:showBubbleSize val="0"/>
        </c:dLbls>
        <c:gapWidth val="150"/>
        <c:axId val="-1065876272"/>
        <c:axId val="-1065874096"/>
      </c:barChart>
      <c:catAx>
        <c:axId val="-106587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4096"/>
        <c:crosses val="autoZero"/>
        <c:auto val="1"/>
        <c:lblAlgn val="ctr"/>
        <c:lblOffset val="100"/>
        <c:noMultiLvlLbl val="0"/>
      </c:catAx>
      <c:valAx>
        <c:axId val="-10658740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627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470"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'22. EMEVASI'!$J$6</c:f>
              <c:strCache>
                <c:ptCount val="1"/>
                <c:pt idx="0">
                  <c:v>CUV_119</c:v>
                </c:pt>
              </c:strCache>
            </c:strRef>
          </c:tx>
          <c:spPr>
            <a:ln w="28575" cap="rnd">
              <a:solidFill>
                <a:schemeClr val="accent1"/>
              </a:solidFill>
              <a:round/>
            </a:ln>
            <a:effectLst/>
          </c:spPr>
          <c:marker>
            <c:symbol val="none"/>
          </c:marker>
          <c:cat>
            <c:strRef>
              <c:f>'22. EMEVASI'!$A$7:$A$18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'22. EMEVASI'!$J$7:$J$18</c:f>
              <c:numCache>
                <c:formatCode>0.00</c:formatCode>
                <c:ptCount val="12"/>
                <c:pt idx="0">
                  <c:v>728.57060000000001</c:v>
                </c:pt>
                <c:pt idx="1">
                  <c:v>735.40039999999999</c:v>
                </c:pt>
                <c:pt idx="2">
                  <c:v>762.05840000000001</c:v>
                </c:pt>
                <c:pt idx="3">
                  <c:v>784.80079999999998</c:v>
                </c:pt>
                <c:pt idx="4">
                  <c:v>856.56370000000004</c:v>
                </c:pt>
                <c:pt idx="5">
                  <c:v>900.55219999999997</c:v>
                </c:pt>
                <c:pt idx="6">
                  <c:v>952.38599999999997</c:v>
                </c:pt>
                <c:pt idx="7">
                  <c:v>982.41780000000006</c:v>
                </c:pt>
                <c:pt idx="8">
                  <c:v>957.91</c:v>
                </c:pt>
                <c:pt idx="9">
                  <c:v>952.12959999999998</c:v>
                </c:pt>
                <c:pt idx="10">
                  <c:v>921.92489999999998</c:v>
                </c:pt>
                <c:pt idx="11">
                  <c:v>937.56050000000005</c:v>
                </c:pt>
              </c:numCache>
            </c:numRef>
          </c:val>
          <c:smooth val="0"/>
          <c:extLst>
            <c:ext xmlns:c16="http://schemas.microsoft.com/office/drawing/2014/chart" uri="{C3380CC4-5D6E-409C-BE32-E72D297353CC}">
              <c16:uniqueId val="{00000000-F9DF-41B6-B927-88031E188003}"/>
            </c:ext>
          </c:extLst>
        </c:ser>
        <c:ser>
          <c:idx val="1"/>
          <c:order val="1"/>
          <c:tx>
            <c:strRef>
              <c:f>'22. EMEVASI'!$K$6</c:f>
              <c:strCache>
                <c:ptCount val="1"/>
                <c:pt idx="0">
                  <c:v>CUV_Op</c:v>
                </c:pt>
              </c:strCache>
            </c:strRef>
          </c:tx>
          <c:spPr>
            <a:ln w="28575" cap="rnd">
              <a:solidFill>
                <a:schemeClr val="accent2"/>
              </a:solidFill>
              <a:prstDash val="lgDash"/>
              <a:round/>
            </a:ln>
            <a:effectLst/>
          </c:spPr>
          <c:marker>
            <c:symbol val="none"/>
          </c:marker>
          <c:cat>
            <c:strRef>
              <c:f>'22. EMEVASI'!$A$7:$A$18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'22. EMEVASI'!$K$7:$K$18</c:f>
              <c:numCache>
                <c:formatCode>0.00</c:formatCode>
                <c:ptCount val="12"/>
              </c:numCache>
            </c:numRef>
          </c:val>
          <c:smooth val="0"/>
          <c:extLst>
            <c:ext xmlns:c16="http://schemas.microsoft.com/office/drawing/2014/chart" uri="{C3380CC4-5D6E-409C-BE32-E72D297353CC}">
              <c16:uniqueId val="{00000001-F9DF-41B6-B927-88031E188003}"/>
            </c:ext>
          </c:extLst>
        </c:ser>
        <c:dLbls>
          <c:showLegendKey val="0"/>
          <c:showVal val="0"/>
          <c:showCatName val="0"/>
          <c:showSerName val="0"/>
          <c:showPercent val="0"/>
          <c:showBubbleSize val="0"/>
        </c:dLbls>
        <c:smooth val="0"/>
        <c:axId val="-1065870288"/>
        <c:axId val="-1065867568"/>
      </c:lineChart>
      <c:catAx>
        <c:axId val="-106587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67568"/>
        <c:crosses val="autoZero"/>
        <c:auto val="1"/>
        <c:lblAlgn val="ctr"/>
        <c:lblOffset val="100"/>
        <c:noMultiLvlLbl val="0"/>
      </c:catAx>
      <c:valAx>
        <c:axId val="-106586756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58702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'23. EMSA'!$D$6</c:f>
              <c:strCache>
                <c:ptCount val="1"/>
                <c:pt idx="0">
                  <c:v>GM</c:v>
                </c:pt>
              </c:strCache>
            </c:strRef>
          </c:tx>
          <c:spPr>
            <a:solidFill>
              <a:srgbClr val="ED7D31"/>
            </a:solidFill>
            <a:ln w="25400">
              <a:noFill/>
            </a:ln>
          </c:spPr>
          <c:val>
            <c:numRef>
              <c:f>'23. EMSA'!$D$7:$D$18</c:f>
              <c:numCache>
                <c:formatCode>0.00</c:formatCode>
                <c:ptCount val="12"/>
                <c:pt idx="0">
                  <c:v>272.32</c:v>
                </c:pt>
                <c:pt idx="1">
                  <c:v>266.07</c:v>
                </c:pt>
                <c:pt idx="2">
                  <c:v>290.75</c:v>
                </c:pt>
                <c:pt idx="3">
                  <c:v>264.91000000000003</c:v>
                </c:pt>
                <c:pt idx="4">
                  <c:v>267.89999999999998</c:v>
                </c:pt>
                <c:pt idx="5">
                  <c:v>276.2</c:v>
                </c:pt>
                <c:pt idx="6">
                  <c:v>274.43</c:v>
                </c:pt>
                <c:pt idx="7">
                  <c:v>281.18</c:v>
                </c:pt>
                <c:pt idx="8">
                  <c:v>282.36</c:v>
                </c:pt>
                <c:pt idx="9">
                  <c:v>290.52999999999997</c:v>
                </c:pt>
                <c:pt idx="10">
                  <c:v>284.91000000000003</c:v>
                </c:pt>
                <c:pt idx="11">
                  <c:v>286.89999999999998</c:v>
                </c:pt>
              </c:numCache>
            </c:numRef>
          </c:val>
          <c:extLst>
            <c:ext xmlns:c16="http://schemas.microsoft.com/office/drawing/2014/chart" uri="{C3380CC4-5D6E-409C-BE32-E72D297353CC}">
              <c16:uniqueId val="{00000000-0ED7-49EA-92CC-531E52E2FD01}"/>
            </c:ext>
          </c:extLst>
        </c:ser>
        <c:ser>
          <c:idx val="2"/>
          <c:order val="2"/>
          <c:tx>
            <c:strRef>
              <c:f>'23. EMSA'!$G$6</c:f>
              <c:strCache>
                <c:ptCount val="1"/>
                <c:pt idx="0">
                  <c:v>D</c:v>
                </c:pt>
              </c:strCache>
            </c:strRef>
          </c:tx>
          <c:spPr>
            <a:solidFill>
              <a:srgbClr val="A5A5A5"/>
            </a:solidFill>
            <a:ln w="25400">
              <a:noFill/>
            </a:ln>
          </c:spPr>
          <c:val>
            <c:numRef>
              <c:f>'23. EMSA'!$G$7:$G$18</c:f>
              <c:numCache>
                <c:formatCode>0.00</c:formatCode>
                <c:ptCount val="12"/>
                <c:pt idx="0">
                  <c:v>170.54</c:v>
                </c:pt>
                <c:pt idx="1">
                  <c:v>174.21</c:v>
                </c:pt>
                <c:pt idx="2">
                  <c:v>187.02</c:v>
                </c:pt>
                <c:pt idx="3">
                  <c:v>200.06</c:v>
                </c:pt>
                <c:pt idx="4">
                  <c:v>245.35</c:v>
                </c:pt>
                <c:pt idx="5">
                  <c:v>242.18</c:v>
                </c:pt>
                <c:pt idx="6">
                  <c:v>306.58</c:v>
                </c:pt>
                <c:pt idx="7">
                  <c:v>310.19</c:v>
                </c:pt>
                <c:pt idx="8">
                  <c:v>306.8</c:v>
                </c:pt>
                <c:pt idx="9">
                  <c:v>305.38</c:v>
                </c:pt>
                <c:pt idx="10">
                  <c:v>299.89</c:v>
                </c:pt>
                <c:pt idx="11">
                  <c:v>305.13</c:v>
                </c:pt>
              </c:numCache>
            </c:numRef>
          </c:val>
          <c:extLst>
            <c:ext xmlns:c16="http://schemas.microsoft.com/office/drawing/2014/chart" uri="{C3380CC4-5D6E-409C-BE32-E72D297353CC}">
              <c16:uniqueId val="{00000001-0ED7-49EA-92CC-531E52E2FD01}"/>
            </c:ext>
          </c:extLst>
        </c:ser>
        <c:ser>
          <c:idx val="3"/>
          <c:order val="3"/>
          <c:tx>
            <c:strRef>
              <c:f>'23. EMSA'!$H$6</c:f>
              <c:strCache>
                <c:ptCount val="1"/>
                <c:pt idx="0">
                  <c:v>CV</c:v>
                </c:pt>
              </c:strCache>
            </c:strRef>
          </c:tx>
          <c:spPr>
            <a:solidFill>
              <a:srgbClr val="FFC000"/>
            </a:solidFill>
            <a:ln w="25400">
              <a:noFill/>
            </a:ln>
          </c:spPr>
          <c:val>
            <c:numRef>
              <c:f>'23. EMSA'!$H$7:$H$18</c:f>
              <c:numCache>
                <c:formatCode>0.00</c:formatCode>
                <c:ptCount val="12"/>
                <c:pt idx="0">
                  <c:v>72.650000000000006</c:v>
                </c:pt>
                <c:pt idx="1">
                  <c:v>75.650000000000006</c:v>
                </c:pt>
                <c:pt idx="2">
                  <c:v>75.12</c:v>
                </c:pt>
                <c:pt idx="3">
                  <c:v>75.42</c:v>
                </c:pt>
                <c:pt idx="4">
                  <c:v>81.45</c:v>
                </c:pt>
                <c:pt idx="5">
                  <c:v>83.58</c:v>
                </c:pt>
                <c:pt idx="6">
                  <c:v>85.02</c:v>
                </c:pt>
                <c:pt idx="7">
                  <c:v>88.92</c:v>
                </c:pt>
                <c:pt idx="8">
                  <c:v>95.34</c:v>
                </c:pt>
                <c:pt idx="9">
                  <c:v>97.41</c:v>
                </c:pt>
                <c:pt idx="10">
                  <c:v>89.62</c:v>
                </c:pt>
                <c:pt idx="11">
                  <c:v>90.06</c:v>
                </c:pt>
              </c:numCache>
            </c:numRef>
          </c:val>
          <c:extLst>
            <c:ext xmlns:c16="http://schemas.microsoft.com/office/drawing/2014/chart" uri="{C3380CC4-5D6E-409C-BE32-E72D297353CC}">
              <c16:uniqueId val="{00000002-0ED7-49EA-92CC-531E52E2FD01}"/>
            </c:ext>
          </c:extLst>
        </c:ser>
        <c:ser>
          <c:idx val="4"/>
          <c:order val="4"/>
          <c:tx>
            <c:strRef>
              <c:f>'23. EMSA'!$F$6</c:f>
              <c:strCache>
                <c:ptCount val="1"/>
                <c:pt idx="0">
                  <c:v>PR</c:v>
                </c:pt>
              </c:strCache>
            </c:strRef>
          </c:tx>
          <c:spPr>
            <a:solidFill>
              <a:srgbClr val="5B9BD5"/>
            </a:solidFill>
            <a:ln w="25400">
              <a:noFill/>
            </a:ln>
          </c:spPr>
          <c:val>
            <c:numRef>
              <c:f>'23. EMSA'!$F$7:$F$18</c:f>
              <c:numCache>
                <c:formatCode>0.00</c:formatCode>
                <c:ptCount val="12"/>
                <c:pt idx="0">
                  <c:v>61.04</c:v>
                </c:pt>
                <c:pt idx="1">
                  <c:v>61.65</c:v>
                </c:pt>
                <c:pt idx="2">
                  <c:v>65.37</c:v>
                </c:pt>
                <c:pt idx="3">
                  <c:v>61.73</c:v>
                </c:pt>
                <c:pt idx="4">
                  <c:v>63.3</c:v>
                </c:pt>
                <c:pt idx="5">
                  <c:v>65.47</c:v>
                </c:pt>
                <c:pt idx="6">
                  <c:v>64.95</c:v>
                </c:pt>
                <c:pt idx="7">
                  <c:v>67.819999999999993</c:v>
                </c:pt>
                <c:pt idx="8">
                  <c:v>68.58</c:v>
                </c:pt>
                <c:pt idx="9">
                  <c:v>69.66</c:v>
                </c:pt>
                <c:pt idx="10">
                  <c:v>67.650000000000006</c:v>
                </c:pt>
                <c:pt idx="11">
                  <c:v>57.29</c:v>
                </c:pt>
              </c:numCache>
            </c:numRef>
          </c:val>
          <c:extLst>
            <c:ext xmlns:c16="http://schemas.microsoft.com/office/drawing/2014/chart" uri="{C3380CC4-5D6E-409C-BE32-E72D297353CC}">
              <c16:uniqueId val="{00000003-0ED7-49EA-92CC-531E52E2FD01}"/>
            </c:ext>
          </c:extLst>
        </c:ser>
        <c:ser>
          <c:idx val="5"/>
          <c:order val="5"/>
          <c:tx>
            <c:strRef>
              <c:f>'23. EMSA'!$E$6</c:f>
              <c:strCache>
                <c:ptCount val="1"/>
                <c:pt idx="0">
                  <c:v>TM</c:v>
                </c:pt>
              </c:strCache>
            </c:strRef>
          </c:tx>
          <c:spPr>
            <a:solidFill>
              <a:srgbClr val="70AD47"/>
            </a:solidFill>
            <a:ln w="25400">
              <a:noFill/>
            </a:ln>
          </c:spPr>
          <c:val>
            <c:numRef>
              <c:f>'23. EMSA'!$E$7:$E$18</c:f>
              <c:numCache>
                <c:formatCode>0.00</c:formatCode>
                <c:ptCount val="12"/>
                <c:pt idx="0">
                  <c:v>41.29</c:v>
                </c:pt>
                <c:pt idx="1">
                  <c:v>47.52</c:v>
                </c:pt>
                <c:pt idx="2">
                  <c:v>43.11</c:v>
                </c:pt>
                <c:pt idx="3">
                  <c:v>40.33</c:v>
                </c:pt>
                <c:pt idx="4">
                  <c:v>40.98</c:v>
                </c:pt>
                <c:pt idx="5">
                  <c:v>49.52</c:v>
                </c:pt>
                <c:pt idx="6">
                  <c:v>41.91</c:v>
                </c:pt>
                <c:pt idx="7">
                  <c:v>52.12</c:v>
                </c:pt>
                <c:pt idx="8">
                  <c:v>50.85</c:v>
                </c:pt>
                <c:pt idx="9">
                  <c:v>49.81</c:v>
                </c:pt>
                <c:pt idx="10">
                  <c:v>43.46</c:v>
                </c:pt>
                <c:pt idx="11">
                  <c:v>50.31</c:v>
                </c:pt>
              </c:numCache>
            </c:numRef>
          </c:val>
          <c:extLst>
            <c:ext xmlns:c16="http://schemas.microsoft.com/office/drawing/2014/chart" uri="{C3380CC4-5D6E-409C-BE32-E72D297353CC}">
              <c16:uniqueId val="{00000004-0ED7-49EA-92CC-531E52E2FD01}"/>
            </c:ext>
          </c:extLst>
        </c:ser>
        <c:ser>
          <c:idx val="6"/>
          <c:order val="6"/>
          <c:tx>
            <c:strRef>
              <c:f>'23. EMSA'!$I$6</c:f>
              <c:strCache>
                <c:ptCount val="1"/>
                <c:pt idx="0">
                  <c:v>RM</c:v>
                </c:pt>
              </c:strCache>
            </c:strRef>
          </c:tx>
          <c:spPr>
            <a:solidFill>
              <a:schemeClr val="accent1">
                <a:lumMod val="40000"/>
                <a:lumOff val="60000"/>
              </a:schemeClr>
            </a:solidFill>
            <a:ln>
              <a:noFill/>
            </a:ln>
            <a:effectLst/>
          </c:spPr>
          <c:val>
            <c:numRef>
              <c:f>'23. EMSA'!$I$7:$I$18</c:f>
              <c:numCache>
                <c:formatCode>0.00</c:formatCode>
                <c:ptCount val="12"/>
                <c:pt idx="0">
                  <c:v>22.79</c:v>
                </c:pt>
                <c:pt idx="1">
                  <c:v>25.79</c:v>
                </c:pt>
                <c:pt idx="2">
                  <c:v>19.07</c:v>
                </c:pt>
                <c:pt idx="3">
                  <c:v>36.950000000000003</c:v>
                </c:pt>
                <c:pt idx="4">
                  <c:v>41.43</c:v>
                </c:pt>
                <c:pt idx="5">
                  <c:v>55.84</c:v>
                </c:pt>
                <c:pt idx="6">
                  <c:v>52.39</c:v>
                </c:pt>
                <c:pt idx="7">
                  <c:v>73.12</c:v>
                </c:pt>
                <c:pt idx="8">
                  <c:v>49.85</c:v>
                </c:pt>
                <c:pt idx="9">
                  <c:v>30.53</c:v>
                </c:pt>
                <c:pt idx="10">
                  <c:v>28.91</c:v>
                </c:pt>
                <c:pt idx="11">
                  <c:v>35.590000000000003</c:v>
                </c:pt>
              </c:numCache>
            </c:numRef>
          </c:val>
          <c:extLst>
            <c:ext xmlns:c16="http://schemas.microsoft.com/office/drawing/2014/chart" uri="{C3380CC4-5D6E-409C-BE32-E72D297353CC}">
              <c16:uniqueId val="{00000005-0ED7-49EA-92CC-531E52E2FD01}"/>
            </c:ext>
          </c:extLst>
        </c:ser>
        <c:dLbls>
          <c:showLegendKey val="0"/>
          <c:showVal val="0"/>
          <c:showCatName val="0"/>
          <c:showSerName val="0"/>
          <c:showPercent val="0"/>
          <c:showBubbleSize val="0"/>
        </c:dLbls>
        <c:axId val="-1065869744"/>
        <c:axId val="-1065873552"/>
      </c:areaChart>
      <c:lineChart>
        <c:grouping val="standard"/>
        <c:varyColors val="0"/>
        <c:ser>
          <c:idx val="0"/>
          <c:order val="0"/>
          <c:tx>
            <c:strRef>
              <c:f>'23. EMSA'!$J$6</c:f>
              <c:strCache>
                <c:ptCount val="1"/>
                <c:pt idx="0">
                  <c:v>CUV_119</c:v>
                </c:pt>
              </c:strCache>
            </c:strRef>
          </c:tx>
          <c:spPr>
            <a:ln w="38100" cap="rnd">
              <a:solidFill>
                <a:sysClr val="windowText" lastClr="000000"/>
              </a:solidFill>
              <a:round/>
            </a:ln>
            <a:effectLst/>
          </c:spPr>
          <c:marker>
            <c:symbol val="none"/>
          </c:marker>
          <c:cat>
            <c:strRef>
              <c:f>'23. EMSA'!$A$7:$A$18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'23. EMSA'!$J$7:$J$18</c:f>
              <c:numCache>
                <c:formatCode>0.00</c:formatCode>
                <c:ptCount val="12"/>
                <c:pt idx="0">
                  <c:v>640.63</c:v>
                </c:pt>
                <c:pt idx="1">
                  <c:v>650.89</c:v>
                </c:pt>
                <c:pt idx="2">
                  <c:v>680.43</c:v>
                </c:pt>
                <c:pt idx="3">
                  <c:v>679.4</c:v>
                </c:pt>
                <c:pt idx="4">
                  <c:v>740.4</c:v>
                </c:pt>
                <c:pt idx="5">
                  <c:v>772.8</c:v>
                </c:pt>
                <c:pt idx="6">
                  <c:v>825.28</c:v>
                </c:pt>
                <c:pt idx="7">
                  <c:v>873.36</c:v>
                </c:pt>
                <c:pt idx="8">
                  <c:v>853.77</c:v>
                </c:pt>
                <c:pt idx="9">
                  <c:v>843.32</c:v>
                </c:pt>
                <c:pt idx="10">
                  <c:v>814.44</c:v>
                </c:pt>
                <c:pt idx="11">
                  <c:v>825.28</c:v>
                </c:pt>
              </c:numCache>
            </c:numRef>
          </c:val>
          <c:smooth val="0"/>
          <c:extLst>
            <c:ext xmlns:c16="http://schemas.microsoft.com/office/drawing/2014/chart" uri="{C3380CC4-5D6E-409C-BE32-E72D297353CC}">
              <c16:uniqueId val="{00000006-0ED7-49EA-92CC-531E52E2FD01}"/>
            </c:ext>
          </c:extLst>
        </c:ser>
        <c:dLbls>
          <c:showLegendKey val="0"/>
          <c:showVal val="0"/>
          <c:showCatName val="0"/>
          <c:showSerName val="0"/>
          <c:showPercent val="0"/>
          <c:showBubbleSize val="0"/>
        </c:dLbls>
        <c:marker val="1"/>
        <c:smooth val="0"/>
        <c:axId val="-1065869744"/>
        <c:axId val="-1065873552"/>
      </c:lineChart>
      <c:catAx>
        <c:axId val="-106586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73552"/>
        <c:crosses val="autoZero"/>
        <c:auto val="1"/>
        <c:lblAlgn val="ctr"/>
        <c:lblOffset val="100"/>
        <c:noMultiLvlLbl val="0"/>
      </c:catAx>
      <c:valAx>
        <c:axId val="-1065873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69744"/>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'23. EMSA'!$N$7</c:f>
              <c:strCache>
                <c:ptCount val="1"/>
                <c:pt idx="0">
                  <c:v>Ene-22</c:v>
                </c:pt>
              </c:strCache>
            </c:strRef>
          </c:tx>
          <c:spPr>
            <a:solidFill>
              <a:schemeClr val="accent6">
                <a:tint val="41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EMSA'!$Q$7:$U$7</c:f>
              <c:numCache>
                <c:formatCode>0.00</c:formatCode>
                <c:ptCount val="5"/>
                <c:pt idx="0">
                  <c:v>273.43</c:v>
                </c:pt>
                <c:pt idx="1">
                  <c:v>341.78</c:v>
                </c:pt>
                <c:pt idx="2">
                  <c:v>581.03</c:v>
                </c:pt>
                <c:pt idx="3">
                  <c:v>683.56</c:v>
                </c:pt>
                <c:pt idx="4">
                  <c:v>820.28</c:v>
                </c:pt>
              </c:numCache>
            </c:numRef>
          </c:val>
          <c:extLst>
            <c:ext xmlns:c16="http://schemas.microsoft.com/office/drawing/2014/chart" uri="{C3380CC4-5D6E-409C-BE32-E72D297353CC}">
              <c16:uniqueId val="{00000000-814A-45B2-A62C-75BD46B5B1D4}"/>
            </c:ext>
          </c:extLst>
        </c:ser>
        <c:ser>
          <c:idx val="1"/>
          <c:order val="1"/>
          <c:tx>
            <c:strRef>
              <c:f>'23. EMSA'!$N$8</c:f>
              <c:strCache>
                <c:ptCount val="1"/>
                <c:pt idx="0">
                  <c:v>Feb-22</c:v>
                </c:pt>
              </c:strCache>
            </c:strRef>
          </c:tx>
          <c:spPr>
            <a:solidFill>
              <a:schemeClr val="accent6">
                <a:tint val="52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EMSA'!$Q$8:$U$8</c:f>
              <c:numCache>
                <c:formatCode>0.00</c:formatCode>
                <c:ptCount val="5"/>
                <c:pt idx="0">
                  <c:v>276.16000000000003</c:v>
                </c:pt>
                <c:pt idx="1">
                  <c:v>345.2</c:v>
                </c:pt>
                <c:pt idx="2">
                  <c:v>586.84</c:v>
                </c:pt>
                <c:pt idx="3">
                  <c:v>690.4</c:v>
                </c:pt>
                <c:pt idx="4">
                  <c:v>828.48</c:v>
                </c:pt>
              </c:numCache>
            </c:numRef>
          </c:val>
          <c:extLst>
            <c:ext xmlns:c16="http://schemas.microsoft.com/office/drawing/2014/chart" uri="{C3380CC4-5D6E-409C-BE32-E72D297353CC}">
              <c16:uniqueId val="{00000001-814A-45B2-A62C-75BD46B5B1D4}"/>
            </c:ext>
          </c:extLst>
        </c:ser>
        <c:ser>
          <c:idx val="2"/>
          <c:order val="2"/>
          <c:tx>
            <c:strRef>
              <c:f>'23. EMSA'!$N$9</c:f>
              <c:strCache>
                <c:ptCount val="1"/>
                <c:pt idx="0">
                  <c:v>Mar-22</c:v>
                </c:pt>
              </c:strCache>
            </c:strRef>
          </c:tx>
          <c:spPr>
            <a:solidFill>
              <a:schemeClr val="accent6">
                <a:tint val="63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EMSA'!$Q$9:$U$9</c:f>
              <c:numCache>
                <c:formatCode>0.00</c:formatCode>
                <c:ptCount val="5"/>
                <c:pt idx="0">
                  <c:v>278.92</c:v>
                </c:pt>
                <c:pt idx="1">
                  <c:v>348.65</c:v>
                </c:pt>
                <c:pt idx="2">
                  <c:v>592.71</c:v>
                </c:pt>
                <c:pt idx="3">
                  <c:v>697.3</c:v>
                </c:pt>
                <c:pt idx="4">
                  <c:v>836.76</c:v>
                </c:pt>
              </c:numCache>
            </c:numRef>
          </c:val>
          <c:extLst>
            <c:ext xmlns:c16="http://schemas.microsoft.com/office/drawing/2014/chart" uri="{C3380CC4-5D6E-409C-BE32-E72D297353CC}">
              <c16:uniqueId val="{00000002-814A-45B2-A62C-75BD46B5B1D4}"/>
            </c:ext>
          </c:extLst>
        </c:ser>
        <c:ser>
          <c:idx val="3"/>
          <c:order val="3"/>
          <c:tx>
            <c:strRef>
              <c:f>'23. EMSA'!$N$10</c:f>
              <c:strCache>
                <c:ptCount val="1"/>
                <c:pt idx="0">
                  <c:v>Abr-22</c:v>
                </c:pt>
              </c:strCache>
            </c:strRef>
          </c:tx>
          <c:spPr>
            <a:solidFill>
              <a:schemeClr val="accent6">
                <a:tint val="74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EMSA'!$Q$10:$U$10</c:f>
              <c:numCache>
                <c:formatCode>0.00</c:formatCode>
                <c:ptCount val="5"/>
                <c:pt idx="0">
                  <c:v>281.70999999999998</c:v>
                </c:pt>
                <c:pt idx="1">
                  <c:v>352.14</c:v>
                </c:pt>
                <c:pt idx="2">
                  <c:v>598.63</c:v>
                </c:pt>
                <c:pt idx="3">
                  <c:v>704.28</c:v>
                </c:pt>
                <c:pt idx="4">
                  <c:v>845.13</c:v>
                </c:pt>
              </c:numCache>
            </c:numRef>
          </c:val>
          <c:extLst>
            <c:ext xmlns:c16="http://schemas.microsoft.com/office/drawing/2014/chart" uri="{C3380CC4-5D6E-409C-BE32-E72D297353CC}">
              <c16:uniqueId val="{00000003-814A-45B2-A62C-75BD46B5B1D4}"/>
            </c:ext>
          </c:extLst>
        </c:ser>
        <c:ser>
          <c:idx val="4"/>
          <c:order val="4"/>
          <c:tx>
            <c:strRef>
              <c:f>'23. EMSA'!$N$11</c:f>
              <c:strCache>
                <c:ptCount val="1"/>
                <c:pt idx="0">
                  <c:v>May-22</c:v>
                </c:pt>
              </c:strCache>
            </c:strRef>
          </c:tx>
          <c:spPr>
            <a:solidFill>
              <a:schemeClr val="accent6">
                <a:tint val="84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EMSA'!$Q$11:$U$11</c:f>
              <c:numCache>
                <c:formatCode>0.00</c:formatCode>
                <c:ptCount val="5"/>
                <c:pt idx="0">
                  <c:v>284.52999999999997</c:v>
                </c:pt>
                <c:pt idx="1">
                  <c:v>355.66</c:v>
                </c:pt>
                <c:pt idx="2">
                  <c:v>604.62</c:v>
                </c:pt>
                <c:pt idx="3">
                  <c:v>711.32</c:v>
                </c:pt>
                <c:pt idx="4">
                  <c:v>853.58</c:v>
                </c:pt>
              </c:numCache>
            </c:numRef>
          </c:val>
          <c:extLst>
            <c:ext xmlns:c16="http://schemas.microsoft.com/office/drawing/2014/chart" uri="{C3380CC4-5D6E-409C-BE32-E72D297353CC}">
              <c16:uniqueId val="{00000004-814A-45B2-A62C-75BD46B5B1D4}"/>
            </c:ext>
          </c:extLst>
        </c:ser>
        <c:ser>
          <c:idx val="5"/>
          <c:order val="5"/>
          <c:tx>
            <c:strRef>
              <c:f>'23. EMSA'!$N$12</c:f>
              <c:strCache>
                <c:ptCount val="1"/>
                <c:pt idx="0">
                  <c:v>Jun-22</c:v>
                </c:pt>
              </c:strCache>
            </c:strRef>
          </c:tx>
          <c:spPr>
            <a:solidFill>
              <a:schemeClr val="accent6">
                <a:tint val="95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EMSA'!$Q$12:$U$12</c:f>
              <c:numCache>
                <c:formatCode>0.00</c:formatCode>
                <c:ptCount val="5"/>
                <c:pt idx="0">
                  <c:v>287.37</c:v>
                </c:pt>
                <c:pt idx="1">
                  <c:v>359.22</c:v>
                </c:pt>
                <c:pt idx="2">
                  <c:v>610.66999999999996</c:v>
                </c:pt>
                <c:pt idx="3">
                  <c:v>718.43</c:v>
                </c:pt>
                <c:pt idx="4">
                  <c:v>862.12</c:v>
                </c:pt>
              </c:numCache>
            </c:numRef>
          </c:val>
          <c:extLst>
            <c:ext xmlns:c16="http://schemas.microsoft.com/office/drawing/2014/chart" uri="{C3380CC4-5D6E-409C-BE32-E72D297353CC}">
              <c16:uniqueId val="{00000005-814A-45B2-A62C-75BD46B5B1D4}"/>
            </c:ext>
          </c:extLst>
        </c:ser>
        <c:ser>
          <c:idx val="6"/>
          <c:order val="6"/>
          <c:tx>
            <c:strRef>
              <c:f>'23. EMSA'!$N$13</c:f>
              <c:strCache>
                <c:ptCount val="1"/>
                <c:pt idx="0">
                  <c:v>Jul-22</c:v>
                </c:pt>
              </c:strCache>
            </c:strRef>
          </c:tx>
          <c:spPr>
            <a:solidFill>
              <a:schemeClr val="accent6">
                <a:shade val="94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EMSA'!$Q$13:$U$13</c:f>
              <c:numCache>
                <c:formatCode>0.00</c:formatCode>
                <c:ptCount val="5"/>
                <c:pt idx="0">
                  <c:v>290.25</c:v>
                </c:pt>
                <c:pt idx="1">
                  <c:v>362.81</c:v>
                </c:pt>
                <c:pt idx="2">
                  <c:v>616.77</c:v>
                </c:pt>
                <c:pt idx="3">
                  <c:v>725.62</c:v>
                </c:pt>
                <c:pt idx="4">
                  <c:v>870.74</c:v>
                </c:pt>
              </c:numCache>
            </c:numRef>
          </c:val>
          <c:extLst>
            <c:ext xmlns:c16="http://schemas.microsoft.com/office/drawing/2014/chart" uri="{C3380CC4-5D6E-409C-BE32-E72D297353CC}">
              <c16:uniqueId val="{00000006-814A-45B2-A62C-75BD46B5B1D4}"/>
            </c:ext>
          </c:extLst>
        </c:ser>
        <c:ser>
          <c:idx val="7"/>
          <c:order val="7"/>
          <c:tx>
            <c:strRef>
              <c:f>'23. EMSA'!$N$14</c:f>
              <c:strCache>
                <c:ptCount val="1"/>
                <c:pt idx="0">
                  <c:v>Ago-22</c:v>
                </c:pt>
              </c:strCache>
            </c:strRef>
          </c:tx>
          <c:spPr>
            <a:solidFill>
              <a:schemeClr val="accent6">
                <a:shade val="83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EMSA'!$Q$14:$U$14</c:f>
              <c:numCache>
                <c:formatCode>0.00</c:formatCode>
                <c:ptCount val="5"/>
                <c:pt idx="0">
                  <c:v>296.05</c:v>
                </c:pt>
                <c:pt idx="1">
                  <c:v>370.06</c:v>
                </c:pt>
                <c:pt idx="2">
                  <c:v>629.11</c:v>
                </c:pt>
                <c:pt idx="3">
                  <c:v>740.13</c:v>
                </c:pt>
                <c:pt idx="4">
                  <c:v>888.15</c:v>
                </c:pt>
              </c:numCache>
            </c:numRef>
          </c:val>
          <c:extLst>
            <c:ext xmlns:c16="http://schemas.microsoft.com/office/drawing/2014/chart" uri="{C3380CC4-5D6E-409C-BE32-E72D297353CC}">
              <c16:uniqueId val="{00000007-814A-45B2-A62C-75BD46B5B1D4}"/>
            </c:ext>
          </c:extLst>
        </c:ser>
        <c:ser>
          <c:idx val="8"/>
          <c:order val="8"/>
          <c:tx>
            <c:strRef>
              <c:f>'23. EMSA'!$N$15</c:f>
              <c:strCache>
                <c:ptCount val="1"/>
                <c:pt idx="0">
                  <c:v>Sep-22</c:v>
                </c:pt>
              </c:strCache>
            </c:strRef>
          </c:tx>
          <c:spPr>
            <a:solidFill>
              <a:schemeClr val="accent6">
                <a:shade val="73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EMSA'!$Q$15:$U$15</c:f>
              <c:numCache>
                <c:formatCode>0.00</c:formatCode>
                <c:ptCount val="5"/>
                <c:pt idx="0">
                  <c:v>301.97000000000003</c:v>
                </c:pt>
                <c:pt idx="1">
                  <c:v>377.47</c:v>
                </c:pt>
                <c:pt idx="2">
                  <c:v>641.69000000000005</c:v>
                </c:pt>
                <c:pt idx="3">
                  <c:v>754.93</c:v>
                </c:pt>
                <c:pt idx="4">
                  <c:v>905.92</c:v>
                </c:pt>
              </c:numCache>
            </c:numRef>
          </c:val>
          <c:extLst>
            <c:ext xmlns:c16="http://schemas.microsoft.com/office/drawing/2014/chart" uri="{C3380CC4-5D6E-409C-BE32-E72D297353CC}">
              <c16:uniqueId val="{00000008-814A-45B2-A62C-75BD46B5B1D4}"/>
            </c:ext>
          </c:extLst>
        </c:ser>
        <c:ser>
          <c:idx val="9"/>
          <c:order val="9"/>
          <c:tx>
            <c:strRef>
              <c:f>'23. EMSA'!$N$16</c:f>
              <c:strCache>
                <c:ptCount val="1"/>
                <c:pt idx="0">
                  <c:v>Oct-22</c:v>
                </c:pt>
              </c:strCache>
            </c:strRef>
          </c:tx>
          <c:spPr>
            <a:solidFill>
              <a:schemeClr val="accent6">
                <a:shade val="62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EMSA'!$Q$16:$U$16</c:f>
              <c:numCache>
                <c:formatCode>0.00</c:formatCode>
                <c:ptCount val="5"/>
                <c:pt idx="0">
                  <c:v>297.79000000000002</c:v>
                </c:pt>
                <c:pt idx="1">
                  <c:v>372.24</c:v>
                </c:pt>
                <c:pt idx="2">
                  <c:v>632.79999999999995</c:v>
                </c:pt>
                <c:pt idx="3">
                  <c:v>744.48</c:v>
                </c:pt>
                <c:pt idx="4">
                  <c:v>893.37</c:v>
                </c:pt>
              </c:numCache>
            </c:numRef>
          </c:val>
          <c:extLst>
            <c:ext xmlns:c16="http://schemas.microsoft.com/office/drawing/2014/chart" uri="{C3380CC4-5D6E-409C-BE32-E72D297353CC}">
              <c16:uniqueId val="{00000009-814A-45B2-A62C-75BD46B5B1D4}"/>
            </c:ext>
          </c:extLst>
        </c:ser>
        <c:ser>
          <c:idx val="10"/>
          <c:order val="10"/>
          <c:tx>
            <c:strRef>
              <c:f>'23. EMSA'!$N$17</c:f>
              <c:strCache>
                <c:ptCount val="1"/>
                <c:pt idx="0">
                  <c:v>Nov-22</c:v>
                </c:pt>
              </c:strCache>
            </c:strRef>
          </c:tx>
          <c:spPr>
            <a:solidFill>
              <a:schemeClr val="accent6">
                <a:shade val="51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EMSA'!$Q$17:$U$17</c:f>
              <c:numCache>
                <c:formatCode>0.00</c:formatCode>
                <c:ptCount val="5"/>
                <c:pt idx="0">
                  <c:v>286.24</c:v>
                </c:pt>
                <c:pt idx="1">
                  <c:v>357.81</c:v>
                </c:pt>
                <c:pt idx="2">
                  <c:v>608.26</c:v>
                </c:pt>
                <c:pt idx="3">
                  <c:v>715.6</c:v>
                </c:pt>
                <c:pt idx="4">
                  <c:v>858.72</c:v>
                </c:pt>
              </c:numCache>
            </c:numRef>
          </c:val>
          <c:extLst>
            <c:ext xmlns:c16="http://schemas.microsoft.com/office/drawing/2014/chart" uri="{C3380CC4-5D6E-409C-BE32-E72D297353CC}">
              <c16:uniqueId val="{0000000A-814A-45B2-A62C-75BD46B5B1D4}"/>
            </c:ext>
          </c:extLst>
        </c:ser>
        <c:ser>
          <c:idx val="11"/>
          <c:order val="11"/>
          <c:tx>
            <c:strRef>
              <c:f>'23. EMSA'!$N$18</c:f>
              <c:strCache>
                <c:ptCount val="1"/>
                <c:pt idx="0">
                  <c:v>Dic-22</c:v>
                </c:pt>
              </c:strCache>
            </c:strRef>
          </c:tx>
          <c:spPr>
            <a:solidFill>
              <a:schemeClr val="accent6">
                <a:shade val="40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EMSA'!$Q$18:$U$18</c:f>
              <c:numCache>
                <c:formatCode>0.00</c:formatCode>
                <c:ptCount val="5"/>
                <c:pt idx="0">
                  <c:v>288.44</c:v>
                </c:pt>
                <c:pt idx="1">
                  <c:v>360.55</c:v>
                </c:pt>
                <c:pt idx="2">
                  <c:v>612.92999999999995</c:v>
                </c:pt>
                <c:pt idx="3">
                  <c:v>721.1</c:v>
                </c:pt>
                <c:pt idx="4">
                  <c:v>865.32</c:v>
                </c:pt>
              </c:numCache>
            </c:numRef>
          </c:val>
          <c:extLst>
            <c:ext xmlns:c16="http://schemas.microsoft.com/office/drawing/2014/chart" uri="{C3380CC4-5D6E-409C-BE32-E72D297353CC}">
              <c16:uniqueId val="{0000000B-814A-45B2-A62C-75BD46B5B1D4}"/>
            </c:ext>
          </c:extLst>
        </c:ser>
        <c:dLbls>
          <c:showLegendKey val="0"/>
          <c:showVal val="0"/>
          <c:showCatName val="0"/>
          <c:showSerName val="0"/>
          <c:showPercent val="0"/>
          <c:showBubbleSize val="0"/>
        </c:dLbls>
        <c:gapWidth val="150"/>
        <c:axId val="-1065869200"/>
        <c:axId val="-1065873008"/>
      </c:barChart>
      <c:catAx>
        <c:axId val="-106586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3008"/>
        <c:crosses val="autoZero"/>
        <c:auto val="1"/>
        <c:lblAlgn val="ctr"/>
        <c:lblOffset val="100"/>
        <c:noMultiLvlLbl val="0"/>
      </c:catAx>
      <c:valAx>
        <c:axId val="-106587300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6920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'23. EMSA'!$J$6</c:f>
              <c:strCache>
                <c:ptCount val="1"/>
                <c:pt idx="0">
                  <c:v>CUV_119</c:v>
                </c:pt>
              </c:strCache>
            </c:strRef>
          </c:tx>
          <c:spPr>
            <a:ln w="28575" cap="rnd">
              <a:solidFill>
                <a:schemeClr val="accent1"/>
              </a:solidFill>
              <a:round/>
            </a:ln>
            <a:effectLst/>
          </c:spPr>
          <c:marker>
            <c:symbol val="none"/>
          </c:marker>
          <c:cat>
            <c:strRef>
              <c:f>'23. EMSA'!$A$7:$A$18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'23. EMSA'!$J$7:$J$18</c:f>
              <c:numCache>
                <c:formatCode>0.00</c:formatCode>
                <c:ptCount val="12"/>
                <c:pt idx="0">
                  <c:v>640.63</c:v>
                </c:pt>
                <c:pt idx="1">
                  <c:v>650.89</c:v>
                </c:pt>
                <c:pt idx="2">
                  <c:v>680.43</c:v>
                </c:pt>
                <c:pt idx="3">
                  <c:v>679.4</c:v>
                </c:pt>
                <c:pt idx="4">
                  <c:v>740.4</c:v>
                </c:pt>
                <c:pt idx="5">
                  <c:v>772.8</c:v>
                </c:pt>
                <c:pt idx="6">
                  <c:v>825.28</c:v>
                </c:pt>
                <c:pt idx="7">
                  <c:v>873.36</c:v>
                </c:pt>
                <c:pt idx="8">
                  <c:v>853.77</c:v>
                </c:pt>
                <c:pt idx="9">
                  <c:v>843.32</c:v>
                </c:pt>
                <c:pt idx="10">
                  <c:v>814.44</c:v>
                </c:pt>
                <c:pt idx="11">
                  <c:v>825.28</c:v>
                </c:pt>
              </c:numCache>
            </c:numRef>
          </c:val>
          <c:smooth val="0"/>
          <c:extLst>
            <c:ext xmlns:c16="http://schemas.microsoft.com/office/drawing/2014/chart" uri="{C3380CC4-5D6E-409C-BE32-E72D297353CC}">
              <c16:uniqueId val="{00000000-83F8-49B6-8FBF-BF87D266D233}"/>
            </c:ext>
          </c:extLst>
        </c:ser>
        <c:ser>
          <c:idx val="1"/>
          <c:order val="1"/>
          <c:tx>
            <c:strRef>
              <c:f>'23. EMSA'!$K$6</c:f>
              <c:strCache>
                <c:ptCount val="1"/>
                <c:pt idx="0">
                  <c:v>CUV_Op</c:v>
                </c:pt>
              </c:strCache>
            </c:strRef>
          </c:tx>
          <c:spPr>
            <a:ln w="28575" cap="rnd">
              <a:solidFill>
                <a:schemeClr val="accent2"/>
              </a:solidFill>
              <a:prstDash val="lgDash"/>
              <a:round/>
            </a:ln>
            <a:effectLst/>
          </c:spPr>
          <c:marker>
            <c:symbol val="none"/>
          </c:marker>
          <c:cat>
            <c:strRef>
              <c:f>'23. EMSA'!$A$7:$A$18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'23. EMSA'!$K$7:$K$18</c:f>
              <c:numCache>
                <c:formatCode>0.00</c:formatCode>
                <c:ptCount val="12"/>
                <c:pt idx="0">
                  <c:v>683.56</c:v>
                </c:pt>
                <c:pt idx="1">
                  <c:v>690.4</c:v>
                </c:pt>
                <c:pt idx="2">
                  <c:v>697.3</c:v>
                </c:pt>
                <c:pt idx="3">
                  <c:v>704.28</c:v>
                </c:pt>
                <c:pt idx="4">
                  <c:v>711.32</c:v>
                </c:pt>
                <c:pt idx="5">
                  <c:v>718.43</c:v>
                </c:pt>
                <c:pt idx="6">
                  <c:v>725.62</c:v>
                </c:pt>
                <c:pt idx="7">
                  <c:v>740.13</c:v>
                </c:pt>
                <c:pt idx="8">
                  <c:v>754.93</c:v>
                </c:pt>
                <c:pt idx="9">
                  <c:v>744.48</c:v>
                </c:pt>
                <c:pt idx="10">
                  <c:v>715.6</c:v>
                </c:pt>
                <c:pt idx="11">
                  <c:v>721.1</c:v>
                </c:pt>
              </c:numCache>
            </c:numRef>
          </c:val>
          <c:smooth val="0"/>
          <c:extLst>
            <c:ext xmlns:c16="http://schemas.microsoft.com/office/drawing/2014/chart" uri="{C3380CC4-5D6E-409C-BE32-E72D297353CC}">
              <c16:uniqueId val="{00000001-83F8-49B6-8FBF-BF87D266D233}"/>
            </c:ext>
          </c:extLst>
        </c:ser>
        <c:dLbls>
          <c:showLegendKey val="0"/>
          <c:showVal val="0"/>
          <c:showCatName val="0"/>
          <c:showSerName val="0"/>
          <c:showPercent val="0"/>
          <c:showBubbleSize val="0"/>
        </c:dLbls>
        <c:smooth val="0"/>
        <c:axId val="-1065878448"/>
        <c:axId val="-1065881168"/>
      </c:lineChart>
      <c:catAx>
        <c:axId val="-106587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81168"/>
        <c:crosses val="autoZero"/>
        <c:auto val="1"/>
        <c:lblAlgn val="ctr"/>
        <c:lblOffset val="100"/>
        <c:noMultiLvlLbl val="0"/>
      </c:catAx>
      <c:valAx>
        <c:axId val="-106588116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58784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'24. ENELAR'!$D$6</c:f>
              <c:strCache>
                <c:ptCount val="1"/>
                <c:pt idx="0">
                  <c:v>GM</c:v>
                </c:pt>
              </c:strCache>
            </c:strRef>
          </c:tx>
          <c:spPr>
            <a:solidFill>
              <a:srgbClr val="ED7D31"/>
            </a:solidFill>
            <a:ln w="25400">
              <a:noFill/>
            </a:ln>
          </c:spPr>
          <c:val>
            <c:numRef>
              <c:f>'24. ENELAR'!$D$7:$D$18</c:f>
              <c:numCache>
                <c:formatCode>0.00</c:formatCode>
                <c:ptCount val="12"/>
                <c:pt idx="0">
                  <c:v>268.62209999999999</c:v>
                </c:pt>
                <c:pt idx="1">
                  <c:v>273.98970000000003</c:v>
                </c:pt>
                <c:pt idx="2">
                  <c:v>315.42469999999997</c:v>
                </c:pt>
                <c:pt idx="3">
                  <c:v>267.86489999999998</c:v>
                </c:pt>
                <c:pt idx="4">
                  <c:v>247.0102</c:v>
                </c:pt>
                <c:pt idx="5">
                  <c:v>244.66902999999999</c:v>
                </c:pt>
                <c:pt idx="6">
                  <c:v>253.08062000000001</c:v>
                </c:pt>
                <c:pt idx="7">
                  <c:v>248.23410000000001</c:v>
                </c:pt>
                <c:pt idx="8">
                  <c:v>254.9</c:v>
                </c:pt>
                <c:pt idx="9">
                  <c:v>285.45519999999999</c:v>
                </c:pt>
                <c:pt idx="10">
                  <c:v>299.21179999999998</c:v>
                </c:pt>
                <c:pt idx="11">
                  <c:v>254.31630000000001</c:v>
                </c:pt>
              </c:numCache>
            </c:numRef>
          </c:val>
          <c:extLst>
            <c:ext xmlns:c16="http://schemas.microsoft.com/office/drawing/2014/chart" uri="{C3380CC4-5D6E-409C-BE32-E72D297353CC}">
              <c16:uniqueId val="{00000000-CC7E-4254-87C3-EF966B991D3D}"/>
            </c:ext>
          </c:extLst>
        </c:ser>
        <c:ser>
          <c:idx val="2"/>
          <c:order val="2"/>
          <c:tx>
            <c:strRef>
              <c:f>'24. ENELAR'!$G$6</c:f>
              <c:strCache>
                <c:ptCount val="1"/>
                <c:pt idx="0">
                  <c:v>D</c:v>
                </c:pt>
              </c:strCache>
            </c:strRef>
          </c:tx>
          <c:spPr>
            <a:solidFill>
              <a:srgbClr val="A5A5A5"/>
            </a:solidFill>
            <a:ln w="25400">
              <a:noFill/>
            </a:ln>
          </c:spPr>
          <c:val>
            <c:numRef>
              <c:f>'24. ENELAR'!$G$7:$G$18</c:f>
              <c:numCache>
                <c:formatCode>0.00</c:formatCode>
                <c:ptCount val="12"/>
                <c:pt idx="0">
                  <c:v>205.4288</c:v>
                </c:pt>
                <c:pt idx="1">
                  <c:v>208.54179999999999</c:v>
                </c:pt>
                <c:pt idx="2">
                  <c:v>218.31970000000001</c:v>
                </c:pt>
                <c:pt idx="3">
                  <c:v>227.8364</c:v>
                </c:pt>
                <c:pt idx="4">
                  <c:v>228.155</c:v>
                </c:pt>
                <c:pt idx="5">
                  <c:v>234.32965999999999</c:v>
                </c:pt>
                <c:pt idx="6">
                  <c:v>243.74824000000001</c:v>
                </c:pt>
                <c:pt idx="7">
                  <c:v>246.37260000000001</c:v>
                </c:pt>
                <c:pt idx="8">
                  <c:v>247.75</c:v>
                </c:pt>
                <c:pt idx="9">
                  <c:v>251.483</c:v>
                </c:pt>
                <c:pt idx="10">
                  <c:v>258.4264</c:v>
                </c:pt>
                <c:pt idx="11">
                  <c:v>241.9357</c:v>
                </c:pt>
              </c:numCache>
            </c:numRef>
          </c:val>
          <c:extLst>
            <c:ext xmlns:c16="http://schemas.microsoft.com/office/drawing/2014/chart" uri="{C3380CC4-5D6E-409C-BE32-E72D297353CC}">
              <c16:uniqueId val="{00000001-CC7E-4254-87C3-EF966B991D3D}"/>
            </c:ext>
          </c:extLst>
        </c:ser>
        <c:ser>
          <c:idx val="3"/>
          <c:order val="3"/>
          <c:tx>
            <c:strRef>
              <c:f>'24. ENELAR'!$H$6</c:f>
              <c:strCache>
                <c:ptCount val="1"/>
                <c:pt idx="0">
                  <c:v>CV</c:v>
                </c:pt>
              </c:strCache>
            </c:strRef>
          </c:tx>
          <c:spPr>
            <a:solidFill>
              <a:srgbClr val="FFC000"/>
            </a:solidFill>
            <a:ln w="25400">
              <a:noFill/>
            </a:ln>
          </c:spPr>
          <c:val>
            <c:numRef>
              <c:f>'24. ENELAR'!$H$7:$H$18</c:f>
              <c:numCache>
                <c:formatCode>0.00</c:formatCode>
                <c:ptCount val="12"/>
                <c:pt idx="0">
                  <c:v>86.472399999999993</c:v>
                </c:pt>
                <c:pt idx="1">
                  <c:v>89.617999999999995</c:v>
                </c:pt>
                <c:pt idx="2">
                  <c:v>92.060699999999997</c:v>
                </c:pt>
                <c:pt idx="3">
                  <c:v>97.159099999999995</c:v>
                </c:pt>
                <c:pt idx="4">
                  <c:v>98.886099999999999</c:v>
                </c:pt>
                <c:pt idx="5">
                  <c:v>78.960430000000002</c:v>
                </c:pt>
                <c:pt idx="6">
                  <c:v>85.380099999999999</c:v>
                </c:pt>
                <c:pt idx="7">
                  <c:v>87.462800000000001</c:v>
                </c:pt>
                <c:pt idx="8">
                  <c:v>147.41</c:v>
                </c:pt>
                <c:pt idx="9">
                  <c:v>146.4135</c:v>
                </c:pt>
                <c:pt idx="10">
                  <c:v>149.01490000000001</c:v>
                </c:pt>
                <c:pt idx="11">
                  <c:v>149.6679</c:v>
                </c:pt>
              </c:numCache>
            </c:numRef>
          </c:val>
          <c:extLst>
            <c:ext xmlns:c16="http://schemas.microsoft.com/office/drawing/2014/chart" uri="{C3380CC4-5D6E-409C-BE32-E72D297353CC}">
              <c16:uniqueId val="{00000002-CC7E-4254-87C3-EF966B991D3D}"/>
            </c:ext>
          </c:extLst>
        </c:ser>
        <c:ser>
          <c:idx val="4"/>
          <c:order val="4"/>
          <c:tx>
            <c:strRef>
              <c:f>'24. ENELAR'!$F$6</c:f>
              <c:strCache>
                <c:ptCount val="1"/>
                <c:pt idx="0">
                  <c:v>PR</c:v>
                </c:pt>
              </c:strCache>
            </c:strRef>
          </c:tx>
          <c:spPr>
            <a:solidFill>
              <a:srgbClr val="5B9BD5"/>
            </a:solidFill>
            <a:ln w="25400">
              <a:noFill/>
            </a:ln>
          </c:spPr>
          <c:val>
            <c:numRef>
              <c:f>'24. ENELAR'!$F$7:$F$18</c:f>
              <c:numCache>
                <c:formatCode>0.00</c:formatCode>
                <c:ptCount val="12"/>
                <c:pt idx="0">
                  <c:v>40.255600000000001</c:v>
                </c:pt>
                <c:pt idx="1">
                  <c:v>41.865600000000001</c:v>
                </c:pt>
                <c:pt idx="2">
                  <c:v>47.0017</c:v>
                </c:pt>
                <c:pt idx="3">
                  <c:v>40.881900000000002</c:v>
                </c:pt>
                <c:pt idx="4">
                  <c:v>38.536099999999998</c:v>
                </c:pt>
                <c:pt idx="5">
                  <c:v>38.857869999999998</c:v>
                </c:pt>
                <c:pt idx="6">
                  <c:v>39.510570000000001</c:v>
                </c:pt>
                <c:pt idx="7">
                  <c:v>40.564900000000002</c:v>
                </c:pt>
                <c:pt idx="8">
                  <c:v>41.55</c:v>
                </c:pt>
                <c:pt idx="9">
                  <c:v>45.761800000000001</c:v>
                </c:pt>
                <c:pt idx="10">
                  <c:v>47.393500000000003</c:v>
                </c:pt>
                <c:pt idx="11">
                  <c:v>41.591200000000001</c:v>
                </c:pt>
              </c:numCache>
            </c:numRef>
          </c:val>
          <c:extLst>
            <c:ext xmlns:c16="http://schemas.microsoft.com/office/drawing/2014/chart" uri="{C3380CC4-5D6E-409C-BE32-E72D297353CC}">
              <c16:uniqueId val="{00000003-CC7E-4254-87C3-EF966B991D3D}"/>
            </c:ext>
          </c:extLst>
        </c:ser>
        <c:ser>
          <c:idx val="5"/>
          <c:order val="5"/>
          <c:tx>
            <c:strRef>
              <c:f>'24. ENELAR'!$E$6</c:f>
              <c:strCache>
                <c:ptCount val="1"/>
                <c:pt idx="0">
                  <c:v>TM</c:v>
                </c:pt>
              </c:strCache>
            </c:strRef>
          </c:tx>
          <c:spPr>
            <a:solidFill>
              <a:srgbClr val="70AD47"/>
            </a:solidFill>
            <a:ln w="25400">
              <a:noFill/>
            </a:ln>
          </c:spPr>
          <c:val>
            <c:numRef>
              <c:f>'24. ENELAR'!$E$7:$E$18</c:f>
              <c:numCache>
                <c:formatCode>0.00</c:formatCode>
                <c:ptCount val="12"/>
                <c:pt idx="0">
                  <c:v>41.290999999999997</c:v>
                </c:pt>
                <c:pt idx="1">
                  <c:v>47.521999999999998</c:v>
                </c:pt>
                <c:pt idx="2">
                  <c:v>43.110799999999998</c:v>
                </c:pt>
                <c:pt idx="3">
                  <c:v>40.327800000000003</c:v>
                </c:pt>
                <c:pt idx="4">
                  <c:v>40.989699999999999</c:v>
                </c:pt>
                <c:pt idx="5">
                  <c:v>49.521799999999999</c:v>
                </c:pt>
                <c:pt idx="6">
                  <c:v>41.912430000000001</c:v>
                </c:pt>
                <c:pt idx="7">
                  <c:v>52.116340000000001</c:v>
                </c:pt>
                <c:pt idx="8">
                  <c:v>50.84</c:v>
                </c:pt>
                <c:pt idx="9">
                  <c:v>49.805700000000002</c:v>
                </c:pt>
                <c:pt idx="10">
                  <c:v>46.165700000000001</c:v>
                </c:pt>
                <c:pt idx="11">
                  <c:v>50.307000000000002</c:v>
                </c:pt>
              </c:numCache>
            </c:numRef>
          </c:val>
          <c:extLst>
            <c:ext xmlns:c16="http://schemas.microsoft.com/office/drawing/2014/chart" uri="{C3380CC4-5D6E-409C-BE32-E72D297353CC}">
              <c16:uniqueId val="{00000004-CC7E-4254-87C3-EF966B991D3D}"/>
            </c:ext>
          </c:extLst>
        </c:ser>
        <c:ser>
          <c:idx val="6"/>
          <c:order val="6"/>
          <c:tx>
            <c:strRef>
              <c:f>'24. ENELAR'!$I$6</c:f>
              <c:strCache>
                <c:ptCount val="1"/>
                <c:pt idx="0">
                  <c:v>RM</c:v>
                </c:pt>
              </c:strCache>
            </c:strRef>
          </c:tx>
          <c:spPr>
            <a:solidFill>
              <a:schemeClr val="accent1">
                <a:lumMod val="40000"/>
                <a:lumOff val="60000"/>
              </a:schemeClr>
            </a:solidFill>
            <a:ln>
              <a:noFill/>
            </a:ln>
            <a:effectLst/>
          </c:spPr>
          <c:val>
            <c:numRef>
              <c:f>'24. ENELAR'!$I$7:$I$18</c:f>
              <c:numCache>
                <c:formatCode>0.00</c:formatCode>
                <c:ptCount val="12"/>
                <c:pt idx="0">
                  <c:v>27.223600000000001</c:v>
                </c:pt>
                <c:pt idx="1">
                  <c:v>31.288499999999999</c:v>
                </c:pt>
                <c:pt idx="2">
                  <c:v>24.726500000000001</c:v>
                </c:pt>
                <c:pt idx="3">
                  <c:v>48.018000000000001</c:v>
                </c:pt>
                <c:pt idx="4">
                  <c:v>56.069800000000001</c:v>
                </c:pt>
                <c:pt idx="5">
                  <c:v>73.468980000000002</c:v>
                </c:pt>
                <c:pt idx="6">
                  <c:v>65.774280000000005</c:v>
                </c:pt>
                <c:pt idx="7">
                  <c:v>92.419300000000007</c:v>
                </c:pt>
                <c:pt idx="8">
                  <c:v>56.34</c:v>
                </c:pt>
                <c:pt idx="9">
                  <c:v>37.847299999999997</c:v>
                </c:pt>
                <c:pt idx="10">
                  <c:v>34.633899999999997</c:v>
                </c:pt>
                <c:pt idx="11">
                  <c:v>44.703899999999997</c:v>
                </c:pt>
              </c:numCache>
            </c:numRef>
          </c:val>
          <c:extLst>
            <c:ext xmlns:c16="http://schemas.microsoft.com/office/drawing/2014/chart" uri="{C3380CC4-5D6E-409C-BE32-E72D297353CC}">
              <c16:uniqueId val="{00000005-CC7E-4254-87C3-EF966B991D3D}"/>
            </c:ext>
          </c:extLst>
        </c:ser>
        <c:dLbls>
          <c:showLegendKey val="0"/>
          <c:showVal val="0"/>
          <c:showCatName val="0"/>
          <c:showSerName val="0"/>
          <c:showPercent val="0"/>
          <c:showBubbleSize val="0"/>
        </c:dLbls>
        <c:axId val="-1065868656"/>
        <c:axId val="-1065879536"/>
      </c:areaChart>
      <c:lineChart>
        <c:grouping val="standard"/>
        <c:varyColors val="0"/>
        <c:ser>
          <c:idx val="0"/>
          <c:order val="0"/>
          <c:tx>
            <c:strRef>
              <c:f>'24. ENELAR'!$J$6</c:f>
              <c:strCache>
                <c:ptCount val="1"/>
                <c:pt idx="0">
                  <c:v>CUV_119</c:v>
                </c:pt>
              </c:strCache>
            </c:strRef>
          </c:tx>
          <c:spPr>
            <a:ln w="38100" cap="rnd">
              <a:solidFill>
                <a:sysClr val="windowText" lastClr="000000"/>
              </a:solidFill>
              <a:round/>
            </a:ln>
            <a:effectLst/>
          </c:spPr>
          <c:marker>
            <c:symbol val="none"/>
          </c:marker>
          <c:cat>
            <c:strRef>
              <c:f>'24. ENELAR'!$A$7:$A$18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'24. ENELAR'!$J$7:$J$18</c:f>
              <c:numCache>
                <c:formatCode>0.00</c:formatCode>
                <c:ptCount val="12"/>
                <c:pt idx="0">
                  <c:v>669.29240000000004</c:v>
                </c:pt>
                <c:pt idx="1">
                  <c:v>692.82560000000001</c:v>
                </c:pt>
                <c:pt idx="2">
                  <c:v>740.64409999999998</c:v>
                </c:pt>
                <c:pt idx="3">
                  <c:v>722.08820000000003</c:v>
                </c:pt>
                <c:pt idx="4">
                  <c:v>709.64700000000005</c:v>
                </c:pt>
                <c:pt idx="5">
                  <c:v>719.80777</c:v>
                </c:pt>
                <c:pt idx="6">
                  <c:v>729.40624000000003</c:v>
                </c:pt>
                <c:pt idx="7">
                  <c:v>767.17004000000009</c:v>
                </c:pt>
                <c:pt idx="8">
                  <c:v>798.81</c:v>
                </c:pt>
                <c:pt idx="9">
                  <c:v>816.76639999999998</c:v>
                </c:pt>
                <c:pt idx="10">
                  <c:v>834.84630000000004</c:v>
                </c:pt>
                <c:pt idx="11">
                  <c:v>782.52179999999998</c:v>
                </c:pt>
              </c:numCache>
            </c:numRef>
          </c:val>
          <c:smooth val="0"/>
          <c:extLst>
            <c:ext xmlns:c16="http://schemas.microsoft.com/office/drawing/2014/chart" uri="{C3380CC4-5D6E-409C-BE32-E72D297353CC}">
              <c16:uniqueId val="{00000006-CC7E-4254-87C3-EF966B991D3D}"/>
            </c:ext>
          </c:extLst>
        </c:ser>
        <c:dLbls>
          <c:showLegendKey val="0"/>
          <c:showVal val="0"/>
          <c:showCatName val="0"/>
          <c:showSerName val="0"/>
          <c:showPercent val="0"/>
          <c:showBubbleSize val="0"/>
        </c:dLbls>
        <c:marker val="1"/>
        <c:smooth val="0"/>
        <c:axId val="-1065868656"/>
        <c:axId val="-1065879536"/>
      </c:lineChart>
      <c:catAx>
        <c:axId val="-1065868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79536"/>
        <c:crosses val="autoZero"/>
        <c:auto val="1"/>
        <c:lblAlgn val="ctr"/>
        <c:lblOffset val="100"/>
        <c:noMultiLvlLbl val="0"/>
      </c:catAx>
      <c:valAx>
        <c:axId val="-1065879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68656"/>
        <c:crosses val="autoZero"/>
        <c:crossBetween val="between"/>
      </c:valAx>
      <c:spPr>
        <a:noFill/>
        <a:ln w="25400">
          <a:noFill/>
        </a:ln>
      </c:spPr>
    </c:plotArea>
    <c:legend>
      <c:legendPos val="b"/>
      <c:overlay val="0"/>
      <c:spPr>
        <a:noFill/>
        <a:ln w="25400">
          <a:noFill/>
        </a:ln>
      </c:spPr>
      <c:txPr>
        <a:bodyPr/>
        <a:lstStyle/>
        <a:p>
          <a:pPr>
            <a:defRPr sz="1470"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'24. ENELAR'!$N$7</c:f>
              <c:strCache>
                <c:ptCount val="1"/>
                <c:pt idx="0">
                  <c:v>Ene-22</c:v>
                </c:pt>
              </c:strCache>
            </c:strRef>
          </c:tx>
          <c:spPr>
            <a:solidFill>
              <a:schemeClr val="accent6">
                <a:tint val="41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ENELAR'!$Q$7:$U$7</c:f>
              <c:numCache>
                <c:formatCode>0.00</c:formatCode>
                <c:ptCount val="5"/>
                <c:pt idx="0">
                  <c:v>269.68389999999999</c:v>
                </c:pt>
                <c:pt idx="1">
                  <c:v>337.10489999999999</c:v>
                </c:pt>
                <c:pt idx="2">
                  <c:v>546.3143</c:v>
                </c:pt>
                <c:pt idx="3">
                  <c:v>642.72270000000003</c:v>
                </c:pt>
                <c:pt idx="4">
                  <c:v>771.26729999999998</c:v>
                </c:pt>
              </c:numCache>
            </c:numRef>
          </c:val>
          <c:extLst>
            <c:ext xmlns:c16="http://schemas.microsoft.com/office/drawing/2014/chart" uri="{C3380CC4-5D6E-409C-BE32-E72D297353CC}">
              <c16:uniqueId val="{00000000-0936-48A0-86A0-EEA3117974B2}"/>
            </c:ext>
          </c:extLst>
        </c:ser>
        <c:ser>
          <c:idx val="1"/>
          <c:order val="1"/>
          <c:tx>
            <c:strRef>
              <c:f>'24. ENELAR'!$N$8</c:f>
              <c:strCache>
                <c:ptCount val="1"/>
                <c:pt idx="0">
                  <c:v>Feb-22</c:v>
                </c:pt>
              </c:strCache>
            </c:strRef>
          </c:tx>
          <c:spPr>
            <a:solidFill>
              <a:schemeClr val="accent6">
                <a:tint val="52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ENELAR'!$Q$8:$U$8</c:f>
              <c:numCache>
                <c:formatCode>0.00</c:formatCode>
                <c:ptCount val="5"/>
                <c:pt idx="0">
                  <c:v>274.16210000000001</c:v>
                </c:pt>
                <c:pt idx="1">
                  <c:v>342.70269999999999</c:v>
                </c:pt>
                <c:pt idx="2">
                  <c:v>557.24059999999997</c:v>
                </c:pt>
                <c:pt idx="3">
                  <c:v>655.57719999999995</c:v>
                </c:pt>
                <c:pt idx="4">
                  <c:v>786.69259999999997</c:v>
                </c:pt>
              </c:numCache>
            </c:numRef>
          </c:val>
          <c:extLst>
            <c:ext xmlns:c16="http://schemas.microsoft.com/office/drawing/2014/chart" uri="{C3380CC4-5D6E-409C-BE32-E72D297353CC}">
              <c16:uniqueId val="{00000001-0936-48A0-86A0-EEA3117974B2}"/>
            </c:ext>
          </c:extLst>
        </c:ser>
        <c:ser>
          <c:idx val="2"/>
          <c:order val="2"/>
          <c:tx>
            <c:strRef>
              <c:f>'24. ENELAR'!$N$9</c:f>
              <c:strCache>
                <c:ptCount val="1"/>
                <c:pt idx="0">
                  <c:v>Mar-22</c:v>
                </c:pt>
              </c:strCache>
            </c:strRef>
          </c:tx>
          <c:spPr>
            <a:solidFill>
              <a:schemeClr val="accent6">
                <a:tint val="63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ENELAR'!$Q$9:$U$9</c:f>
              <c:numCache>
                <c:formatCode>0.00</c:formatCode>
                <c:ptCount val="5"/>
                <c:pt idx="0">
                  <c:v>278.64030000000002</c:v>
                </c:pt>
                <c:pt idx="1">
                  <c:v>348.30040000000002</c:v>
                </c:pt>
                <c:pt idx="2">
                  <c:v>568.3854</c:v>
                </c:pt>
                <c:pt idx="3">
                  <c:v>668.68870000000004</c:v>
                </c:pt>
                <c:pt idx="4">
                  <c:v>802.42650000000003</c:v>
                </c:pt>
              </c:numCache>
            </c:numRef>
          </c:val>
          <c:extLst>
            <c:ext xmlns:c16="http://schemas.microsoft.com/office/drawing/2014/chart" uri="{C3380CC4-5D6E-409C-BE32-E72D297353CC}">
              <c16:uniqueId val="{00000002-0936-48A0-86A0-EEA3117974B2}"/>
            </c:ext>
          </c:extLst>
        </c:ser>
        <c:ser>
          <c:idx val="3"/>
          <c:order val="3"/>
          <c:tx>
            <c:strRef>
              <c:f>'24. ENELAR'!$N$10</c:f>
              <c:strCache>
                <c:ptCount val="1"/>
                <c:pt idx="0">
                  <c:v>Abr-22</c:v>
                </c:pt>
              </c:strCache>
            </c:strRef>
          </c:tx>
          <c:spPr>
            <a:solidFill>
              <a:schemeClr val="accent6">
                <a:tint val="74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ENELAR'!$Q$10:$U$10</c:f>
              <c:numCache>
                <c:formatCode>0.00</c:formatCode>
                <c:ptCount val="5"/>
                <c:pt idx="0">
                  <c:v>281.42410000000001</c:v>
                </c:pt>
                <c:pt idx="1">
                  <c:v>351.7801</c:v>
                </c:pt>
                <c:pt idx="2">
                  <c:v>579.75310000000002</c:v>
                </c:pt>
                <c:pt idx="3">
                  <c:v>682.0625</c:v>
                </c:pt>
                <c:pt idx="4">
                  <c:v>818.47500000000002</c:v>
                </c:pt>
              </c:numCache>
            </c:numRef>
          </c:val>
          <c:extLst>
            <c:ext xmlns:c16="http://schemas.microsoft.com/office/drawing/2014/chart" uri="{C3380CC4-5D6E-409C-BE32-E72D297353CC}">
              <c16:uniqueId val="{00000003-0936-48A0-86A0-EEA3117974B2}"/>
            </c:ext>
          </c:extLst>
        </c:ser>
        <c:ser>
          <c:idx val="4"/>
          <c:order val="4"/>
          <c:tx>
            <c:strRef>
              <c:f>'24. ENELAR'!$N$11</c:f>
              <c:strCache>
                <c:ptCount val="1"/>
                <c:pt idx="0">
                  <c:v>May-22</c:v>
                </c:pt>
              </c:strCache>
            </c:strRef>
          </c:tx>
          <c:spPr>
            <a:solidFill>
              <a:schemeClr val="accent6">
                <a:tint val="84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ENELAR'!$Q$11:$U$11</c:f>
              <c:numCache>
                <c:formatCode>0.00</c:formatCode>
                <c:ptCount val="5"/>
                <c:pt idx="0">
                  <c:v>284.93400000000003</c:v>
                </c:pt>
                <c:pt idx="1">
                  <c:v>356.16750000000002</c:v>
                </c:pt>
                <c:pt idx="2">
                  <c:v>591.34820000000002</c:v>
                </c:pt>
                <c:pt idx="3">
                  <c:v>695.7038</c:v>
                </c:pt>
                <c:pt idx="4">
                  <c:v>834.84450000000004</c:v>
                </c:pt>
              </c:numCache>
            </c:numRef>
          </c:val>
          <c:extLst>
            <c:ext xmlns:c16="http://schemas.microsoft.com/office/drawing/2014/chart" uri="{C3380CC4-5D6E-409C-BE32-E72D297353CC}">
              <c16:uniqueId val="{00000004-0936-48A0-86A0-EEA3117974B2}"/>
            </c:ext>
          </c:extLst>
        </c:ser>
        <c:ser>
          <c:idx val="5"/>
          <c:order val="5"/>
          <c:tx>
            <c:strRef>
              <c:f>'24. ENELAR'!$N$12</c:f>
              <c:strCache>
                <c:ptCount val="1"/>
                <c:pt idx="0">
                  <c:v>Jun-22</c:v>
                </c:pt>
              </c:strCache>
            </c:strRef>
          </c:tx>
          <c:spPr>
            <a:solidFill>
              <a:schemeClr val="accent6">
                <a:tint val="95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ENELAR'!$Q$12:$U$12</c:f>
              <c:numCache>
                <c:formatCode>0.00</c:formatCode>
                <c:ptCount val="5"/>
                <c:pt idx="0">
                  <c:v>283.84714000000002</c:v>
                </c:pt>
                <c:pt idx="1">
                  <c:v>354.80892</c:v>
                </c:pt>
                <c:pt idx="2">
                  <c:v>603.17516000000001</c:v>
                </c:pt>
                <c:pt idx="3">
                  <c:v>709.61784</c:v>
                </c:pt>
                <c:pt idx="4">
                  <c:v>851.54141000000004</c:v>
                </c:pt>
              </c:numCache>
            </c:numRef>
          </c:val>
          <c:extLst>
            <c:ext xmlns:c16="http://schemas.microsoft.com/office/drawing/2014/chart" uri="{C3380CC4-5D6E-409C-BE32-E72D297353CC}">
              <c16:uniqueId val="{00000005-0936-48A0-86A0-EEA3117974B2}"/>
            </c:ext>
          </c:extLst>
        </c:ser>
        <c:ser>
          <c:idx val="6"/>
          <c:order val="6"/>
          <c:tx>
            <c:strRef>
              <c:f>'24. ENELAR'!$N$13</c:f>
              <c:strCache>
                <c:ptCount val="1"/>
                <c:pt idx="0">
                  <c:v>Jul-22</c:v>
                </c:pt>
              </c:strCache>
            </c:strRef>
          </c:tx>
          <c:spPr>
            <a:solidFill>
              <a:schemeClr val="accent6">
                <a:shade val="94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ENELAR'!$Q$13:$U$13</c:f>
              <c:numCache>
                <c:formatCode>0.00</c:formatCode>
                <c:ptCount val="5"/>
                <c:pt idx="0">
                  <c:v>289.43959999999998</c:v>
                </c:pt>
                <c:pt idx="1">
                  <c:v>361.79950000000002</c:v>
                </c:pt>
                <c:pt idx="2">
                  <c:v>615.05915000000005</c:v>
                </c:pt>
                <c:pt idx="3">
                  <c:v>723.59900000000005</c:v>
                </c:pt>
                <c:pt idx="4">
                  <c:v>868.31880000000001</c:v>
                </c:pt>
              </c:numCache>
            </c:numRef>
          </c:val>
          <c:extLst>
            <c:ext xmlns:c16="http://schemas.microsoft.com/office/drawing/2014/chart" uri="{C3380CC4-5D6E-409C-BE32-E72D297353CC}">
              <c16:uniqueId val="{00000006-0936-48A0-86A0-EEA3117974B2}"/>
            </c:ext>
          </c:extLst>
        </c:ser>
        <c:ser>
          <c:idx val="7"/>
          <c:order val="7"/>
          <c:tx>
            <c:strRef>
              <c:f>'24. ENELAR'!$N$14</c:f>
              <c:strCache>
                <c:ptCount val="1"/>
                <c:pt idx="0">
                  <c:v>Ago-22</c:v>
                </c:pt>
              </c:strCache>
            </c:strRef>
          </c:tx>
          <c:spPr>
            <a:solidFill>
              <a:schemeClr val="accent6">
                <a:shade val="83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ENELAR'!$Q$14:$U$14</c:f>
              <c:numCache>
                <c:formatCode>0.00</c:formatCode>
                <c:ptCount val="5"/>
                <c:pt idx="0">
                  <c:v>295.22840000000002</c:v>
                </c:pt>
                <c:pt idx="1">
                  <c:v>369.03550000000001</c:v>
                </c:pt>
                <c:pt idx="2">
                  <c:v>627.36030000000005</c:v>
                </c:pt>
                <c:pt idx="3">
                  <c:v>738.07100000000003</c:v>
                </c:pt>
                <c:pt idx="4">
                  <c:v>885.68529999999998</c:v>
                </c:pt>
              </c:numCache>
            </c:numRef>
          </c:val>
          <c:extLst>
            <c:ext xmlns:c16="http://schemas.microsoft.com/office/drawing/2014/chart" uri="{C3380CC4-5D6E-409C-BE32-E72D297353CC}">
              <c16:uniqueId val="{00000007-0936-48A0-86A0-EEA3117974B2}"/>
            </c:ext>
          </c:extLst>
        </c:ser>
        <c:ser>
          <c:idx val="8"/>
          <c:order val="8"/>
          <c:tx>
            <c:strRef>
              <c:f>'24. ENELAR'!$N$15</c:f>
              <c:strCache>
                <c:ptCount val="1"/>
                <c:pt idx="0">
                  <c:v>Sep-22</c:v>
                </c:pt>
              </c:strCache>
            </c:strRef>
          </c:tx>
          <c:spPr>
            <a:solidFill>
              <a:schemeClr val="accent6">
                <a:shade val="73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ENELAR'!$Q$15:$U$15</c:f>
              <c:numCache>
                <c:formatCode>0.00</c:formatCode>
                <c:ptCount val="5"/>
                <c:pt idx="0">
                  <c:v>301.22000000000003</c:v>
                </c:pt>
                <c:pt idx="1">
                  <c:v>376.52</c:v>
                </c:pt>
                <c:pt idx="2">
                  <c:v>640.09</c:v>
                </c:pt>
                <c:pt idx="3">
                  <c:v>753.05</c:v>
                </c:pt>
                <c:pt idx="4">
                  <c:v>903.66</c:v>
                </c:pt>
              </c:numCache>
            </c:numRef>
          </c:val>
          <c:extLst>
            <c:ext xmlns:c16="http://schemas.microsoft.com/office/drawing/2014/chart" uri="{C3380CC4-5D6E-409C-BE32-E72D297353CC}">
              <c16:uniqueId val="{00000008-0936-48A0-86A0-EEA3117974B2}"/>
            </c:ext>
          </c:extLst>
        </c:ser>
        <c:ser>
          <c:idx val="9"/>
          <c:order val="9"/>
          <c:tx>
            <c:strRef>
              <c:f>'24. ENELAR'!$N$16</c:f>
              <c:strCache>
                <c:ptCount val="1"/>
                <c:pt idx="0">
                  <c:v>Oct-22</c:v>
                </c:pt>
              </c:strCache>
            </c:strRef>
          </c:tx>
          <c:spPr>
            <a:solidFill>
              <a:schemeClr val="accent6">
                <a:shade val="62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ENELAR'!$Q$16:$U$16</c:f>
              <c:numCache>
                <c:formatCode>0.00</c:formatCode>
                <c:ptCount val="5"/>
                <c:pt idx="0">
                  <c:v>301.2208</c:v>
                </c:pt>
                <c:pt idx="1">
                  <c:v>376.52609999999999</c:v>
                </c:pt>
                <c:pt idx="2">
                  <c:v>640.09429999999998</c:v>
                </c:pt>
                <c:pt idx="3">
                  <c:v>753.0521</c:v>
                </c:pt>
                <c:pt idx="4">
                  <c:v>903.66250000000002</c:v>
                </c:pt>
              </c:numCache>
            </c:numRef>
          </c:val>
          <c:extLst>
            <c:ext xmlns:c16="http://schemas.microsoft.com/office/drawing/2014/chart" uri="{C3380CC4-5D6E-409C-BE32-E72D297353CC}">
              <c16:uniqueId val="{00000009-0936-48A0-86A0-EEA3117974B2}"/>
            </c:ext>
          </c:extLst>
        </c:ser>
        <c:ser>
          <c:idx val="10"/>
          <c:order val="10"/>
          <c:tx>
            <c:strRef>
              <c:f>'24. ENELAR'!$N$17</c:f>
              <c:strCache>
                <c:ptCount val="1"/>
                <c:pt idx="0">
                  <c:v>Nov-22</c:v>
                </c:pt>
              </c:strCache>
            </c:strRef>
          </c:tx>
          <c:spPr>
            <a:solidFill>
              <a:schemeClr val="accent6">
                <a:shade val="51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ENELAR'!$Q$17:$U$17</c:f>
              <c:numCache>
                <c:formatCode>0.00</c:formatCode>
                <c:ptCount val="5"/>
                <c:pt idx="0">
                  <c:v>301.2208</c:v>
                </c:pt>
                <c:pt idx="1">
                  <c:v>376.52609999999999</c:v>
                </c:pt>
                <c:pt idx="2">
                  <c:v>640.09429999999998</c:v>
                </c:pt>
                <c:pt idx="3">
                  <c:v>753.0521</c:v>
                </c:pt>
                <c:pt idx="4">
                  <c:v>903.66250000000002</c:v>
                </c:pt>
              </c:numCache>
            </c:numRef>
          </c:val>
          <c:extLst>
            <c:ext xmlns:c16="http://schemas.microsoft.com/office/drawing/2014/chart" uri="{C3380CC4-5D6E-409C-BE32-E72D297353CC}">
              <c16:uniqueId val="{0000000A-0936-48A0-86A0-EEA3117974B2}"/>
            </c:ext>
          </c:extLst>
        </c:ser>
        <c:ser>
          <c:idx val="11"/>
          <c:order val="11"/>
          <c:tx>
            <c:strRef>
              <c:f>'24. ENELAR'!$N$18</c:f>
              <c:strCache>
                <c:ptCount val="1"/>
                <c:pt idx="0">
                  <c:v>Dic-22</c:v>
                </c:pt>
              </c:strCache>
            </c:strRef>
          </c:tx>
          <c:spPr>
            <a:solidFill>
              <a:schemeClr val="accent6">
                <a:shade val="40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ENELAR'!$Q$18:$U$18</c:f>
              <c:numCache>
                <c:formatCode>0.00</c:formatCode>
                <c:ptCount val="5"/>
                <c:pt idx="0">
                  <c:v>304.53429999999997</c:v>
                </c:pt>
                <c:pt idx="1">
                  <c:v>380.6678</c:v>
                </c:pt>
                <c:pt idx="2">
                  <c:v>647.13530000000003</c:v>
                </c:pt>
                <c:pt idx="3">
                  <c:v>761.33569999999997</c:v>
                </c:pt>
                <c:pt idx="4">
                  <c:v>913.6028</c:v>
                </c:pt>
              </c:numCache>
            </c:numRef>
          </c:val>
          <c:extLst>
            <c:ext xmlns:c16="http://schemas.microsoft.com/office/drawing/2014/chart" uri="{C3380CC4-5D6E-409C-BE32-E72D297353CC}">
              <c16:uniqueId val="{0000000B-0936-48A0-86A0-EEA3117974B2}"/>
            </c:ext>
          </c:extLst>
        </c:ser>
        <c:dLbls>
          <c:showLegendKey val="0"/>
          <c:showVal val="0"/>
          <c:showCatName val="0"/>
          <c:showSerName val="0"/>
          <c:showPercent val="0"/>
          <c:showBubbleSize val="0"/>
        </c:dLbls>
        <c:gapWidth val="150"/>
        <c:axId val="-1065878992"/>
        <c:axId val="-1065868112"/>
      </c:barChart>
      <c:catAx>
        <c:axId val="-106587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68112"/>
        <c:crosses val="autoZero"/>
        <c:auto val="1"/>
        <c:lblAlgn val="ctr"/>
        <c:lblOffset val="100"/>
        <c:noMultiLvlLbl val="0"/>
      </c:catAx>
      <c:valAx>
        <c:axId val="-106586811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899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'24. ENELAR'!$J$6</c:f>
              <c:strCache>
                <c:ptCount val="1"/>
                <c:pt idx="0">
                  <c:v>CUV_119</c:v>
                </c:pt>
              </c:strCache>
            </c:strRef>
          </c:tx>
          <c:spPr>
            <a:ln w="28575" cap="rnd">
              <a:solidFill>
                <a:schemeClr val="accent1"/>
              </a:solidFill>
              <a:round/>
            </a:ln>
            <a:effectLst/>
          </c:spPr>
          <c:marker>
            <c:symbol val="none"/>
          </c:marker>
          <c:cat>
            <c:strRef>
              <c:f>'24. ENELAR'!$A$7:$A$18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'24. ENELAR'!$J$7:$J$18</c:f>
              <c:numCache>
                <c:formatCode>0.00</c:formatCode>
                <c:ptCount val="12"/>
                <c:pt idx="0">
                  <c:v>669.29240000000004</c:v>
                </c:pt>
                <c:pt idx="1">
                  <c:v>692.82560000000001</c:v>
                </c:pt>
                <c:pt idx="2">
                  <c:v>740.64409999999998</c:v>
                </c:pt>
                <c:pt idx="3">
                  <c:v>722.08820000000003</c:v>
                </c:pt>
                <c:pt idx="4">
                  <c:v>709.64700000000005</c:v>
                </c:pt>
                <c:pt idx="5">
                  <c:v>719.80777</c:v>
                </c:pt>
                <c:pt idx="6">
                  <c:v>729.40624000000003</c:v>
                </c:pt>
                <c:pt idx="7">
                  <c:v>767.17004000000009</c:v>
                </c:pt>
                <c:pt idx="8">
                  <c:v>798.81</c:v>
                </c:pt>
                <c:pt idx="9">
                  <c:v>816.76639999999998</c:v>
                </c:pt>
                <c:pt idx="10">
                  <c:v>834.84630000000004</c:v>
                </c:pt>
                <c:pt idx="11">
                  <c:v>782.52179999999998</c:v>
                </c:pt>
              </c:numCache>
            </c:numRef>
          </c:val>
          <c:smooth val="0"/>
          <c:extLst>
            <c:ext xmlns:c16="http://schemas.microsoft.com/office/drawing/2014/chart" uri="{C3380CC4-5D6E-409C-BE32-E72D297353CC}">
              <c16:uniqueId val="{00000000-3D05-44F9-8B47-E65DEBF38EFE}"/>
            </c:ext>
          </c:extLst>
        </c:ser>
        <c:ser>
          <c:idx val="1"/>
          <c:order val="1"/>
          <c:tx>
            <c:strRef>
              <c:f>'24. ENELAR'!$K$6</c:f>
              <c:strCache>
                <c:ptCount val="1"/>
                <c:pt idx="0">
                  <c:v>CUV_Op</c:v>
                </c:pt>
              </c:strCache>
            </c:strRef>
          </c:tx>
          <c:spPr>
            <a:ln w="28575" cap="rnd">
              <a:solidFill>
                <a:schemeClr val="accent2"/>
              </a:solidFill>
              <a:prstDash val="lgDash"/>
              <a:round/>
            </a:ln>
            <a:effectLst/>
          </c:spPr>
          <c:marker>
            <c:symbol val="none"/>
          </c:marker>
          <c:cat>
            <c:strRef>
              <c:f>'24. ENELAR'!$A$7:$A$18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'24. ENELAR'!$K$7:$K$18</c:f>
              <c:numCache>
                <c:formatCode>0.00</c:formatCode>
                <c:ptCount val="12"/>
                <c:pt idx="0">
                  <c:v>642.72270000000003</c:v>
                </c:pt>
                <c:pt idx="1">
                  <c:v>655.57719999999995</c:v>
                </c:pt>
                <c:pt idx="2">
                  <c:v>668.68870000000004</c:v>
                </c:pt>
                <c:pt idx="3">
                  <c:v>682.0625</c:v>
                </c:pt>
                <c:pt idx="4">
                  <c:v>695.7038</c:v>
                </c:pt>
                <c:pt idx="5">
                  <c:v>709.61784</c:v>
                </c:pt>
                <c:pt idx="6">
                  <c:v>723.59900000000005</c:v>
                </c:pt>
                <c:pt idx="7">
                  <c:v>738.07100000000003</c:v>
                </c:pt>
                <c:pt idx="8">
                  <c:v>753.05</c:v>
                </c:pt>
                <c:pt idx="9">
                  <c:v>753.0521</c:v>
                </c:pt>
                <c:pt idx="10">
                  <c:v>753.0521</c:v>
                </c:pt>
                <c:pt idx="11">
                  <c:v>761.33569999999997</c:v>
                </c:pt>
              </c:numCache>
            </c:numRef>
          </c:val>
          <c:smooth val="0"/>
          <c:extLst>
            <c:ext xmlns:c16="http://schemas.microsoft.com/office/drawing/2014/chart" uri="{C3380CC4-5D6E-409C-BE32-E72D297353CC}">
              <c16:uniqueId val="{00000001-3D05-44F9-8B47-E65DEBF38EFE}"/>
            </c:ext>
          </c:extLst>
        </c:ser>
        <c:dLbls>
          <c:showLegendKey val="0"/>
          <c:showVal val="0"/>
          <c:showCatName val="0"/>
          <c:showSerName val="0"/>
          <c:showPercent val="0"/>
          <c:showBubbleSize val="0"/>
        </c:dLbls>
        <c:smooth val="0"/>
        <c:axId val="-1065877904"/>
        <c:axId val="-1065877360"/>
      </c:lineChart>
      <c:catAx>
        <c:axId val="-106587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77360"/>
        <c:crosses val="autoZero"/>
        <c:auto val="1"/>
        <c:lblAlgn val="ctr"/>
        <c:lblOffset val="100"/>
        <c:noMultiLvlLbl val="0"/>
      </c:catAx>
      <c:valAx>
        <c:axId val="-1065877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58779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'25. ENERCA'!$D$6</c:f>
              <c:strCache>
                <c:ptCount val="1"/>
                <c:pt idx="0">
                  <c:v>GM</c:v>
                </c:pt>
              </c:strCache>
            </c:strRef>
          </c:tx>
          <c:spPr>
            <a:solidFill>
              <a:srgbClr val="ED7D31"/>
            </a:solidFill>
            <a:ln w="25400">
              <a:noFill/>
            </a:ln>
          </c:spPr>
          <c:val>
            <c:numRef>
              <c:f>'25. ENERCA'!$D$7:$D$18</c:f>
              <c:numCache>
                <c:formatCode>0.00</c:formatCode>
                <c:ptCount val="12"/>
                <c:pt idx="0">
                  <c:v>287.41730000000001</c:v>
                </c:pt>
                <c:pt idx="1">
                  <c:v>264.42660000000001</c:v>
                </c:pt>
                <c:pt idx="2">
                  <c:v>295.79629999999997</c:v>
                </c:pt>
                <c:pt idx="3">
                  <c:v>263.59429999999998</c:v>
                </c:pt>
                <c:pt idx="4">
                  <c:v>255.7971</c:v>
                </c:pt>
                <c:pt idx="5">
                  <c:v>263.53230000000002</c:v>
                </c:pt>
                <c:pt idx="6">
                  <c:v>268.5301</c:v>
                </c:pt>
                <c:pt idx="7">
                  <c:v>270.48689999999999</c:v>
                </c:pt>
                <c:pt idx="8">
                  <c:v>272.55</c:v>
                </c:pt>
                <c:pt idx="9">
                  <c:v>288.39400000000001</c:v>
                </c:pt>
                <c:pt idx="10">
                  <c:v>284.27699999999999</c:v>
                </c:pt>
                <c:pt idx="11">
                  <c:v>281.98090000000002</c:v>
                </c:pt>
              </c:numCache>
            </c:numRef>
          </c:val>
          <c:extLst>
            <c:ext xmlns:c16="http://schemas.microsoft.com/office/drawing/2014/chart" uri="{C3380CC4-5D6E-409C-BE32-E72D297353CC}">
              <c16:uniqueId val="{00000000-1A09-4085-84CA-0280E611C0D3}"/>
            </c:ext>
          </c:extLst>
        </c:ser>
        <c:ser>
          <c:idx val="2"/>
          <c:order val="2"/>
          <c:tx>
            <c:strRef>
              <c:f>'25. ENERCA'!$G$6</c:f>
              <c:strCache>
                <c:ptCount val="1"/>
                <c:pt idx="0">
                  <c:v>D</c:v>
                </c:pt>
              </c:strCache>
            </c:strRef>
          </c:tx>
          <c:spPr>
            <a:solidFill>
              <a:srgbClr val="A5A5A5"/>
            </a:solidFill>
            <a:ln w="25400">
              <a:noFill/>
            </a:ln>
          </c:spPr>
          <c:val>
            <c:numRef>
              <c:f>'25. ENERCA'!$G$7:$G$18</c:f>
              <c:numCache>
                <c:formatCode>0.00</c:formatCode>
                <c:ptCount val="12"/>
                <c:pt idx="0">
                  <c:v>169.9023</c:v>
                </c:pt>
                <c:pt idx="1">
                  <c:v>174.20509999999999</c:v>
                </c:pt>
                <c:pt idx="2">
                  <c:v>187.0172</c:v>
                </c:pt>
                <c:pt idx="3">
                  <c:v>197.55609999999999</c:v>
                </c:pt>
                <c:pt idx="4">
                  <c:v>247.85069999999999</c:v>
                </c:pt>
                <c:pt idx="5">
                  <c:v>242.1832</c:v>
                </c:pt>
                <c:pt idx="6">
                  <c:v>306.57760000000002</c:v>
                </c:pt>
                <c:pt idx="7">
                  <c:v>310.1927</c:v>
                </c:pt>
                <c:pt idx="8">
                  <c:v>306.79000000000002</c:v>
                </c:pt>
                <c:pt idx="9">
                  <c:v>305.38060000000002</c:v>
                </c:pt>
                <c:pt idx="10">
                  <c:v>299.89280000000002</c:v>
                </c:pt>
                <c:pt idx="11">
                  <c:v>305.12959999999998</c:v>
                </c:pt>
              </c:numCache>
            </c:numRef>
          </c:val>
          <c:extLst>
            <c:ext xmlns:c16="http://schemas.microsoft.com/office/drawing/2014/chart" uri="{C3380CC4-5D6E-409C-BE32-E72D297353CC}">
              <c16:uniqueId val="{00000001-1A09-4085-84CA-0280E611C0D3}"/>
            </c:ext>
          </c:extLst>
        </c:ser>
        <c:ser>
          <c:idx val="3"/>
          <c:order val="3"/>
          <c:tx>
            <c:strRef>
              <c:f>'25. ENERCA'!$H$6</c:f>
              <c:strCache>
                <c:ptCount val="1"/>
                <c:pt idx="0">
                  <c:v>CV</c:v>
                </c:pt>
              </c:strCache>
            </c:strRef>
          </c:tx>
          <c:spPr>
            <a:solidFill>
              <a:srgbClr val="FFC000"/>
            </a:solidFill>
            <a:ln w="25400">
              <a:noFill/>
            </a:ln>
          </c:spPr>
          <c:val>
            <c:numRef>
              <c:f>'25. ENERCA'!$H$7:$H$18</c:f>
              <c:numCache>
                <c:formatCode>0.00</c:formatCode>
                <c:ptCount val="12"/>
                <c:pt idx="0">
                  <c:v>64.482200000000006</c:v>
                </c:pt>
                <c:pt idx="1">
                  <c:v>62.831800000000001</c:v>
                </c:pt>
                <c:pt idx="2">
                  <c:v>63.173999999999999</c:v>
                </c:pt>
                <c:pt idx="3">
                  <c:v>65.424599999999998</c:v>
                </c:pt>
                <c:pt idx="4">
                  <c:v>65.163799999999995</c:v>
                </c:pt>
                <c:pt idx="5">
                  <c:v>67.637600000000006</c:v>
                </c:pt>
                <c:pt idx="6">
                  <c:v>71.719700000000003</c:v>
                </c:pt>
                <c:pt idx="7">
                  <c:v>75.420299999999997</c:v>
                </c:pt>
                <c:pt idx="8">
                  <c:v>82.02</c:v>
                </c:pt>
                <c:pt idx="9">
                  <c:v>79.353300000000004</c:v>
                </c:pt>
                <c:pt idx="10">
                  <c:v>77.118099999999998</c:v>
                </c:pt>
                <c:pt idx="11">
                  <c:v>80.289900000000003</c:v>
                </c:pt>
              </c:numCache>
            </c:numRef>
          </c:val>
          <c:extLst>
            <c:ext xmlns:c16="http://schemas.microsoft.com/office/drawing/2014/chart" uri="{C3380CC4-5D6E-409C-BE32-E72D297353CC}">
              <c16:uniqueId val="{00000002-1A09-4085-84CA-0280E611C0D3}"/>
            </c:ext>
          </c:extLst>
        </c:ser>
        <c:ser>
          <c:idx val="4"/>
          <c:order val="4"/>
          <c:tx>
            <c:strRef>
              <c:f>'25. ENERCA'!$F$6</c:f>
              <c:strCache>
                <c:ptCount val="1"/>
                <c:pt idx="0">
                  <c:v>PR</c:v>
                </c:pt>
              </c:strCache>
            </c:strRef>
          </c:tx>
          <c:spPr>
            <a:solidFill>
              <a:srgbClr val="5B9BD5"/>
            </a:solidFill>
            <a:ln w="25400">
              <a:noFill/>
            </a:ln>
          </c:spPr>
          <c:val>
            <c:numRef>
              <c:f>'25. ENERCA'!$F$7:$F$18</c:f>
              <c:numCache>
                <c:formatCode>0.00</c:formatCode>
                <c:ptCount val="12"/>
                <c:pt idx="0">
                  <c:v>53.560200000000002</c:v>
                </c:pt>
                <c:pt idx="1">
                  <c:v>50.083100000000002</c:v>
                </c:pt>
                <c:pt idx="2">
                  <c:v>54.833399999999997</c:v>
                </c:pt>
                <c:pt idx="3">
                  <c:v>49.656300000000002</c:v>
                </c:pt>
                <c:pt idx="4">
                  <c:v>49.144100000000002</c:v>
                </c:pt>
                <c:pt idx="5">
                  <c:v>51.301499999999997</c:v>
                </c:pt>
                <c:pt idx="6">
                  <c:v>51.39</c:v>
                </c:pt>
                <c:pt idx="7">
                  <c:v>111.43389999999999</c:v>
                </c:pt>
                <c:pt idx="8">
                  <c:v>112.93</c:v>
                </c:pt>
                <c:pt idx="9">
                  <c:v>114.4426</c:v>
                </c:pt>
                <c:pt idx="10">
                  <c:v>171.0119</c:v>
                </c:pt>
                <c:pt idx="11">
                  <c:v>113.5517</c:v>
                </c:pt>
              </c:numCache>
            </c:numRef>
          </c:val>
          <c:extLst>
            <c:ext xmlns:c16="http://schemas.microsoft.com/office/drawing/2014/chart" uri="{C3380CC4-5D6E-409C-BE32-E72D297353CC}">
              <c16:uniqueId val="{00000003-1A09-4085-84CA-0280E611C0D3}"/>
            </c:ext>
          </c:extLst>
        </c:ser>
        <c:ser>
          <c:idx val="5"/>
          <c:order val="5"/>
          <c:tx>
            <c:strRef>
              <c:f>'25. ENERCA'!$E$6</c:f>
              <c:strCache>
                <c:ptCount val="1"/>
                <c:pt idx="0">
                  <c:v>TM</c:v>
                </c:pt>
              </c:strCache>
            </c:strRef>
          </c:tx>
          <c:spPr>
            <a:solidFill>
              <a:srgbClr val="70AD47"/>
            </a:solidFill>
            <a:ln w="25400">
              <a:noFill/>
            </a:ln>
          </c:spPr>
          <c:val>
            <c:numRef>
              <c:f>'25. ENERCA'!$E$7:$E$18</c:f>
              <c:numCache>
                <c:formatCode>0.00</c:formatCode>
                <c:ptCount val="12"/>
                <c:pt idx="0">
                  <c:v>43.683999999999997</c:v>
                </c:pt>
                <c:pt idx="1">
                  <c:v>45.128999999999998</c:v>
                </c:pt>
                <c:pt idx="2">
                  <c:v>43.110799999999998</c:v>
                </c:pt>
                <c:pt idx="3">
                  <c:v>40.327800000000003</c:v>
                </c:pt>
                <c:pt idx="4">
                  <c:v>40.978900000000003</c:v>
                </c:pt>
                <c:pt idx="5">
                  <c:v>49.521799999999999</c:v>
                </c:pt>
                <c:pt idx="6">
                  <c:v>41.912399999999998</c:v>
                </c:pt>
                <c:pt idx="7">
                  <c:v>52.116300000000003</c:v>
                </c:pt>
                <c:pt idx="8">
                  <c:v>50.84</c:v>
                </c:pt>
                <c:pt idx="9">
                  <c:v>49.805700000000002</c:v>
                </c:pt>
                <c:pt idx="10">
                  <c:v>47.098799999999997</c:v>
                </c:pt>
                <c:pt idx="11">
                  <c:v>50.307000000000002</c:v>
                </c:pt>
              </c:numCache>
            </c:numRef>
          </c:val>
          <c:extLst>
            <c:ext xmlns:c16="http://schemas.microsoft.com/office/drawing/2014/chart" uri="{C3380CC4-5D6E-409C-BE32-E72D297353CC}">
              <c16:uniqueId val="{00000004-1A09-4085-84CA-0280E611C0D3}"/>
            </c:ext>
          </c:extLst>
        </c:ser>
        <c:ser>
          <c:idx val="6"/>
          <c:order val="6"/>
          <c:tx>
            <c:strRef>
              <c:f>'25. ENERCA'!$I$6</c:f>
              <c:strCache>
                <c:ptCount val="1"/>
                <c:pt idx="0">
                  <c:v>RM</c:v>
                </c:pt>
              </c:strCache>
            </c:strRef>
          </c:tx>
          <c:spPr>
            <a:solidFill>
              <a:schemeClr val="accent1">
                <a:lumMod val="40000"/>
                <a:lumOff val="60000"/>
              </a:schemeClr>
            </a:solidFill>
            <a:ln>
              <a:noFill/>
            </a:ln>
            <a:effectLst/>
          </c:spPr>
          <c:val>
            <c:numRef>
              <c:f>'25. ENERCA'!$I$7:$I$18</c:f>
              <c:numCache>
                <c:formatCode>0.00</c:formatCode>
                <c:ptCount val="12"/>
                <c:pt idx="0">
                  <c:v>22.467199999999998</c:v>
                </c:pt>
                <c:pt idx="1">
                  <c:v>30.193100000000001</c:v>
                </c:pt>
                <c:pt idx="2">
                  <c:v>24.2529</c:v>
                </c:pt>
                <c:pt idx="3">
                  <c:v>43.299199999999999</c:v>
                </c:pt>
                <c:pt idx="4">
                  <c:v>49.8461</c:v>
                </c:pt>
                <c:pt idx="5">
                  <c:v>66.781800000000004</c:v>
                </c:pt>
                <c:pt idx="6">
                  <c:v>64.450699999999998</c:v>
                </c:pt>
                <c:pt idx="7">
                  <c:v>88.097899999999996</c:v>
                </c:pt>
                <c:pt idx="8">
                  <c:v>56.09</c:v>
                </c:pt>
                <c:pt idx="9">
                  <c:v>35.038699999999999</c:v>
                </c:pt>
                <c:pt idx="10">
                  <c:v>33.587400000000002</c:v>
                </c:pt>
                <c:pt idx="11">
                  <c:v>40.842700000000001</c:v>
                </c:pt>
              </c:numCache>
            </c:numRef>
          </c:val>
          <c:extLst>
            <c:ext xmlns:c16="http://schemas.microsoft.com/office/drawing/2014/chart" uri="{C3380CC4-5D6E-409C-BE32-E72D297353CC}">
              <c16:uniqueId val="{00000005-1A09-4085-84CA-0280E611C0D3}"/>
            </c:ext>
          </c:extLst>
        </c:ser>
        <c:dLbls>
          <c:showLegendKey val="0"/>
          <c:showVal val="0"/>
          <c:showCatName val="0"/>
          <c:showSerName val="0"/>
          <c:showPercent val="0"/>
          <c:showBubbleSize val="0"/>
        </c:dLbls>
        <c:axId val="-1065875728"/>
        <c:axId val="-1065882256"/>
      </c:areaChart>
      <c:lineChart>
        <c:grouping val="standard"/>
        <c:varyColors val="0"/>
        <c:ser>
          <c:idx val="0"/>
          <c:order val="0"/>
          <c:tx>
            <c:strRef>
              <c:f>'25. ENERCA'!$J$6</c:f>
              <c:strCache>
                <c:ptCount val="1"/>
                <c:pt idx="0">
                  <c:v>CUV_119</c:v>
                </c:pt>
              </c:strCache>
            </c:strRef>
          </c:tx>
          <c:spPr>
            <a:ln w="38100" cap="rnd">
              <a:solidFill>
                <a:sysClr val="windowText" lastClr="000000"/>
              </a:solidFill>
              <a:round/>
            </a:ln>
            <a:effectLst/>
          </c:spPr>
          <c:marker>
            <c:symbol val="none"/>
          </c:marker>
          <c:cat>
            <c:strRef>
              <c:f>'25. ENERCA'!$A$7:$A$18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'25. ENERCA'!$J$7:$J$18</c:f>
              <c:numCache>
                <c:formatCode>0.00</c:formatCode>
                <c:ptCount val="12"/>
                <c:pt idx="0">
                  <c:v>641.51319999999998</c:v>
                </c:pt>
                <c:pt idx="1">
                  <c:v>626.86869999999999</c:v>
                </c:pt>
                <c:pt idx="2">
                  <c:v>668.18460000000005</c:v>
                </c:pt>
                <c:pt idx="3">
                  <c:v>659.85829999999999</c:v>
                </c:pt>
                <c:pt idx="4">
                  <c:v>708.78070000000002</c:v>
                </c:pt>
                <c:pt idx="5">
                  <c:v>740.95820000000003</c:v>
                </c:pt>
                <c:pt idx="6">
                  <c:v>804.58050000000003</c:v>
                </c:pt>
                <c:pt idx="7">
                  <c:v>907.74800000000005</c:v>
                </c:pt>
                <c:pt idx="8">
                  <c:v>881.25</c:v>
                </c:pt>
                <c:pt idx="9">
                  <c:v>872.41489999999999</c:v>
                </c:pt>
                <c:pt idx="10">
                  <c:v>912.98599999999999</c:v>
                </c:pt>
                <c:pt idx="11">
                  <c:v>872.10180000000003</c:v>
                </c:pt>
              </c:numCache>
            </c:numRef>
          </c:val>
          <c:smooth val="0"/>
          <c:extLst>
            <c:ext xmlns:c16="http://schemas.microsoft.com/office/drawing/2014/chart" uri="{C3380CC4-5D6E-409C-BE32-E72D297353CC}">
              <c16:uniqueId val="{00000006-1A09-4085-84CA-0280E611C0D3}"/>
            </c:ext>
          </c:extLst>
        </c:ser>
        <c:dLbls>
          <c:showLegendKey val="0"/>
          <c:showVal val="0"/>
          <c:showCatName val="0"/>
          <c:showSerName val="0"/>
          <c:showPercent val="0"/>
          <c:showBubbleSize val="0"/>
        </c:dLbls>
        <c:marker val="1"/>
        <c:smooth val="0"/>
        <c:axId val="-1065875728"/>
        <c:axId val="-1065882256"/>
      </c:lineChart>
      <c:catAx>
        <c:axId val="-10658757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82256"/>
        <c:crosses val="autoZero"/>
        <c:auto val="1"/>
        <c:lblAlgn val="ctr"/>
        <c:lblOffset val="100"/>
        <c:noMultiLvlLbl val="0"/>
      </c:catAx>
      <c:valAx>
        <c:axId val="-1065882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7572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'25. ENERCA'!$N$7</c:f>
              <c:strCache>
                <c:ptCount val="1"/>
                <c:pt idx="0">
                  <c:v>Ene-22</c:v>
                </c:pt>
              </c:strCache>
            </c:strRef>
          </c:tx>
          <c:spPr>
            <a:solidFill>
              <a:schemeClr val="accent6">
                <a:tint val="41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ENERCA'!$Q$7:$U$7</c:f>
              <c:numCache>
                <c:formatCode>0.00</c:formatCode>
                <c:ptCount val="5"/>
                <c:pt idx="0">
                  <c:v>286.012</c:v>
                </c:pt>
                <c:pt idx="1">
                  <c:v>357.51499999999999</c:v>
                </c:pt>
                <c:pt idx="2">
                  <c:v>607.77549999999997</c:v>
                </c:pt>
                <c:pt idx="3">
                  <c:v>715.00300000000004</c:v>
                </c:pt>
                <c:pt idx="4">
                  <c:v>858.03599999999994</c:v>
                </c:pt>
              </c:numCache>
            </c:numRef>
          </c:val>
          <c:extLst>
            <c:ext xmlns:c16="http://schemas.microsoft.com/office/drawing/2014/chart" uri="{C3380CC4-5D6E-409C-BE32-E72D297353CC}">
              <c16:uniqueId val="{00000000-A782-4A8B-BCD7-08255392C31F}"/>
            </c:ext>
          </c:extLst>
        </c:ser>
        <c:ser>
          <c:idx val="1"/>
          <c:order val="1"/>
          <c:tx>
            <c:strRef>
              <c:f>'25. ENERCA'!$N$8</c:f>
              <c:strCache>
                <c:ptCount val="1"/>
                <c:pt idx="0">
                  <c:v>Feb-22</c:v>
                </c:pt>
              </c:strCache>
            </c:strRef>
          </c:tx>
          <c:spPr>
            <a:solidFill>
              <a:schemeClr val="accent6">
                <a:tint val="52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ENERCA'!$Q$8:$U$8</c:f>
              <c:numCache>
                <c:formatCode>0.00</c:formatCode>
                <c:ptCount val="5"/>
                <c:pt idx="0">
                  <c:v>291.73219999999998</c:v>
                </c:pt>
                <c:pt idx="1">
                  <c:v>364.6653</c:v>
                </c:pt>
                <c:pt idx="2">
                  <c:v>619.93100000000004</c:v>
                </c:pt>
                <c:pt idx="3">
                  <c:v>729.3306</c:v>
                </c:pt>
                <c:pt idx="4">
                  <c:v>875.19669999999996</c:v>
                </c:pt>
              </c:numCache>
            </c:numRef>
          </c:val>
          <c:extLst>
            <c:ext xmlns:c16="http://schemas.microsoft.com/office/drawing/2014/chart" uri="{C3380CC4-5D6E-409C-BE32-E72D297353CC}">
              <c16:uniqueId val="{00000001-A782-4A8B-BCD7-08255392C31F}"/>
            </c:ext>
          </c:extLst>
        </c:ser>
        <c:ser>
          <c:idx val="2"/>
          <c:order val="2"/>
          <c:tx>
            <c:strRef>
              <c:f>'25. ENERCA'!$N$9</c:f>
              <c:strCache>
                <c:ptCount val="1"/>
                <c:pt idx="0">
                  <c:v>Mar-22</c:v>
                </c:pt>
              </c:strCache>
            </c:strRef>
          </c:tx>
          <c:spPr>
            <a:solidFill>
              <a:schemeClr val="accent6">
                <a:tint val="63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ENERCA'!$Q$9:$U$9</c:f>
              <c:numCache>
                <c:formatCode>0.00</c:formatCode>
                <c:ptCount val="5"/>
                <c:pt idx="0">
                  <c:v>290.4228</c:v>
                </c:pt>
                <c:pt idx="1">
                  <c:v>363.02850000000001</c:v>
                </c:pt>
                <c:pt idx="2">
                  <c:v>617.14840000000004</c:v>
                </c:pt>
                <c:pt idx="3">
                  <c:v>726.05700000000002</c:v>
                </c:pt>
                <c:pt idx="4">
                  <c:v>871.26840000000004</c:v>
                </c:pt>
              </c:numCache>
            </c:numRef>
          </c:val>
          <c:extLst>
            <c:ext xmlns:c16="http://schemas.microsoft.com/office/drawing/2014/chart" uri="{C3380CC4-5D6E-409C-BE32-E72D297353CC}">
              <c16:uniqueId val="{00000002-A782-4A8B-BCD7-08255392C31F}"/>
            </c:ext>
          </c:extLst>
        </c:ser>
        <c:ser>
          <c:idx val="3"/>
          <c:order val="3"/>
          <c:tx>
            <c:strRef>
              <c:f>'25. ENERCA'!$N$10</c:f>
              <c:strCache>
                <c:ptCount val="1"/>
                <c:pt idx="0">
                  <c:v>Abr-22</c:v>
                </c:pt>
              </c:strCache>
            </c:strRef>
          </c:tx>
          <c:spPr>
            <a:solidFill>
              <a:schemeClr val="accent6">
                <a:tint val="74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ENERCA'!$Q$10:$U$10</c:f>
              <c:numCache>
                <c:formatCode>0.00</c:formatCode>
                <c:ptCount val="5"/>
                <c:pt idx="0">
                  <c:v>261.72390000000001</c:v>
                </c:pt>
                <c:pt idx="1">
                  <c:v>327.15480000000002</c:v>
                </c:pt>
                <c:pt idx="2">
                  <c:v>556.16319999999996</c:v>
                </c:pt>
                <c:pt idx="3">
                  <c:v>654.30970000000002</c:v>
                </c:pt>
                <c:pt idx="4">
                  <c:v>785.17160000000001</c:v>
                </c:pt>
              </c:numCache>
            </c:numRef>
          </c:val>
          <c:extLst>
            <c:ext xmlns:c16="http://schemas.microsoft.com/office/drawing/2014/chart" uri="{C3380CC4-5D6E-409C-BE32-E72D297353CC}">
              <c16:uniqueId val="{00000003-A782-4A8B-BCD7-08255392C31F}"/>
            </c:ext>
          </c:extLst>
        </c:ser>
        <c:ser>
          <c:idx val="4"/>
          <c:order val="4"/>
          <c:tx>
            <c:strRef>
              <c:f>'25. ENERCA'!$N$11</c:f>
              <c:strCache>
                <c:ptCount val="1"/>
                <c:pt idx="0">
                  <c:v>May-22</c:v>
                </c:pt>
              </c:strCache>
            </c:strRef>
          </c:tx>
          <c:spPr>
            <a:solidFill>
              <a:schemeClr val="accent6">
                <a:tint val="84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ENERCA'!$Q$11:$U$11</c:f>
              <c:numCache>
                <c:formatCode>0.00</c:formatCode>
                <c:ptCount val="5"/>
                <c:pt idx="0">
                  <c:v>266.95839999999998</c:v>
                </c:pt>
                <c:pt idx="1">
                  <c:v>333.69799999999998</c:v>
                </c:pt>
                <c:pt idx="2">
                  <c:v>567.28650000000005</c:v>
                </c:pt>
                <c:pt idx="3">
                  <c:v>667.39589999999998</c:v>
                </c:pt>
                <c:pt idx="4">
                  <c:v>800.87507999999991</c:v>
                </c:pt>
              </c:numCache>
            </c:numRef>
          </c:val>
          <c:extLst>
            <c:ext xmlns:c16="http://schemas.microsoft.com/office/drawing/2014/chart" uri="{C3380CC4-5D6E-409C-BE32-E72D297353CC}">
              <c16:uniqueId val="{00000004-A782-4A8B-BCD7-08255392C31F}"/>
            </c:ext>
          </c:extLst>
        </c:ser>
        <c:ser>
          <c:idx val="5"/>
          <c:order val="5"/>
          <c:tx>
            <c:strRef>
              <c:f>'25. ENERCA'!$N$12</c:f>
              <c:strCache>
                <c:ptCount val="1"/>
                <c:pt idx="0">
                  <c:v>Jun-22</c:v>
                </c:pt>
              </c:strCache>
            </c:strRef>
          </c:tx>
          <c:spPr>
            <a:solidFill>
              <a:schemeClr val="accent6">
                <a:tint val="95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ENERCA'!$Q$12:$U$12</c:f>
              <c:numCache>
                <c:formatCode>0.00</c:formatCode>
                <c:ptCount val="5"/>
                <c:pt idx="0">
                  <c:v>272.29750000000001</c:v>
                </c:pt>
                <c:pt idx="1">
                  <c:v>340.37189999999998</c:v>
                </c:pt>
                <c:pt idx="2">
                  <c:v>578.63220000000001</c:v>
                </c:pt>
                <c:pt idx="3">
                  <c:v>680.74379999999996</c:v>
                </c:pt>
                <c:pt idx="4">
                  <c:v>816.89255999999989</c:v>
                </c:pt>
              </c:numCache>
            </c:numRef>
          </c:val>
          <c:extLst>
            <c:ext xmlns:c16="http://schemas.microsoft.com/office/drawing/2014/chart" uri="{C3380CC4-5D6E-409C-BE32-E72D297353CC}">
              <c16:uniqueId val="{00000005-A782-4A8B-BCD7-08255392C31F}"/>
            </c:ext>
          </c:extLst>
        </c:ser>
        <c:ser>
          <c:idx val="6"/>
          <c:order val="6"/>
          <c:tx>
            <c:strRef>
              <c:f>'25. ENERCA'!$N$13</c:f>
              <c:strCache>
                <c:ptCount val="1"/>
                <c:pt idx="0">
                  <c:v>Jul-22</c:v>
                </c:pt>
              </c:strCache>
            </c:strRef>
          </c:tx>
          <c:spPr>
            <a:solidFill>
              <a:schemeClr val="accent6">
                <a:shade val="94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ENERCA'!$Q$13:$U$13</c:f>
              <c:numCache>
                <c:formatCode>0.00</c:formatCode>
                <c:ptCount val="5"/>
                <c:pt idx="0">
                  <c:v>277.74349999999998</c:v>
                </c:pt>
                <c:pt idx="1">
                  <c:v>347.17939999999999</c:v>
                </c:pt>
                <c:pt idx="2">
                  <c:v>590.20489999999995</c:v>
                </c:pt>
                <c:pt idx="3">
                  <c:v>694.3587</c:v>
                </c:pt>
                <c:pt idx="4">
                  <c:v>833.23043999999993</c:v>
                </c:pt>
              </c:numCache>
            </c:numRef>
          </c:val>
          <c:extLst>
            <c:ext xmlns:c16="http://schemas.microsoft.com/office/drawing/2014/chart" uri="{C3380CC4-5D6E-409C-BE32-E72D297353CC}">
              <c16:uniqueId val="{00000006-A782-4A8B-BCD7-08255392C31F}"/>
            </c:ext>
          </c:extLst>
        </c:ser>
        <c:ser>
          <c:idx val="7"/>
          <c:order val="7"/>
          <c:tx>
            <c:strRef>
              <c:f>'25. ENERCA'!$N$14</c:f>
              <c:strCache>
                <c:ptCount val="1"/>
                <c:pt idx="0">
                  <c:v>Ago-22</c:v>
                </c:pt>
              </c:strCache>
            </c:strRef>
          </c:tx>
          <c:spPr>
            <a:solidFill>
              <a:schemeClr val="accent6">
                <a:shade val="83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ENERCA'!$Q$14:$U$14</c:f>
              <c:numCache>
                <c:formatCode>0.00</c:formatCode>
                <c:ptCount val="5"/>
                <c:pt idx="0">
                  <c:v>283.29840000000002</c:v>
                </c:pt>
                <c:pt idx="1">
                  <c:v>354.12290000000002</c:v>
                </c:pt>
                <c:pt idx="2">
                  <c:v>602.00900000000001</c:v>
                </c:pt>
                <c:pt idx="3">
                  <c:v>708.24590000000001</c:v>
                </c:pt>
                <c:pt idx="4">
                  <c:v>849.89509999999996</c:v>
                </c:pt>
              </c:numCache>
            </c:numRef>
          </c:val>
          <c:extLst>
            <c:ext xmlns:c16="http://schemas.microsoft.com/office/drawing/2014/chart" uri="{C3380CC4-5D6E-409C-BE32-E72D297353CC}">
              <c16:uniqueId val="{00000007-A782-4A8B-BCD7-08255392C31F}"/>
            </c:ext>
          </c:extLst>
        </c:ser>
        <c:ser>
          <c:idx val="8"/>
          <c:order val="8"/>
          <c:tx>
            <c:strRef>
              <c:f>'25. ENERCA'!$N$15</c:f>
              <c:strCache>
                <c:ptCount val="1"/>
                <c:pt idx="0">
                  <c:v>Sep-22</c:v>
                </c:pt>
              </c:strCache>
            </c:strRef>
          </c:tx>
          <c:spPr>
            <a:solidFill>
              <a:schemeClr val="accent6">
                <a:shade val="73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ENERCA'!$Q$15:$U$15</c:f>
              <c:numCache>
                <c:formatCode>0.00</c:formatCode>
                <c:ptCount val="5"/>
                <c:pt idx="0">
                  <c:v>288.96429999999998</c:v>
                </c:pt>
                <c:pt idx="1">
                  <c:v>361.2054</c:v>
                </c:pt>
                <c:pt idx="2">
                  <c:v>614.04920000000004</c:v>
                </c:pt>
                <c:pt idx="3">
                  <c:v>722.41</c:v>
                </c:pt>
                <c:pt idx="4">
                  <c:v>866.89199999999994</c:v>
                </c:pt>
              </c:numCache>
            </c:numRef>
          </c:val>
          <c:extLst>
            <c:ext xmlns:c16="http://schemas.microsoft.com/office/drawing/2014/chart" uri="{C3380CC4-5D6E-409C-BE32-E72D297353CC}">
              <c16:uniqueId val="{00000008-A782-4A8B-BCD7-08255392C31F}"/>
            </c:ext>
          </c:extLst>
        </c:ser>
        <c:ser>
          <c:idx val="9"/>
          <c:order val="9"/>
          <c:tx>
            <c:strRef>
              <c:f>'25. ENERCA'!$N$16</c:f>
              <c:strCache>
                <c:ptCount val="1"/>
                <c:pt idx="0">
                  <c:v>Oct-22</c:v>
                </c:pt>
              </c:strCache>
            </c:strRef>
          </c:tx>
          <c:spPr>
            <a:solidFill>
              <a:schemeClr val="accent6">
                <a:shade val="62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ENERCA'!$Q$16:$U$16</c:f>
              <c:numCache>
                <c:formatCode>0.00</c:formatCode>
                <c:ptCount val="5"/>
                <c:pt idx="0">
                  <c:v>285.42660000000001</c:v>
                </c:pt>
                <c:pt idx="1">
                  <c:v>356.78320000000002</c:v>
                </c:pt>
                <c:pt idx="2">
                  <c:v>606.53150000000005</c:v>
                </c:pt>
                <c:pt idx="3">
                  <c:v>713.56650000000002</c:v>
                </c:pt>
                <c:pt idx="4">
                  <c:v>856.27980000000002</c:v>
                </c:pt>
              </c:numCache>
            </c:numRef>
          </c:val>
          <c:extLst>
            <c:ext xmlns:c16="http://schemas.microsoft.com/office/drawing/2014/chart" uri="{C3380CC4-5D6E-409C-BE32-E72D297353CC}">
              <c16:uniqueId val="{00000009-A782-4A8B-BCD7-08255392C31F}"/>
            </c:ext>
          </c:extLst>
        </c:ser>
        <c:ser>
          <c:idx val="10"/>
          <c:order val="10"/>
          <c:tx>
            <c:strRef>
              <c:f>'25. ENERCA'!$N$17</c:f>
              <c:strCache>
                <c:ptCount val="1"/>
                <c:pt idx="0">
                  <c:v>Nov-22</c:v>
                </c:pt>
              </c:strCache>
            </c:strRef>
          </c:tx>
          <c:spPr>
            <a:solidFill>
              <a:schemeClr val="accent6">
                <a:shade val="51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ENERCA'!$Q$17:$U$17</c:f>
              <c:numCache>
                <c:formatCode>0.00</c:formatCode>
                <c:ptCount val="5"/>
                <c:pt idx="0">
                  <c:v>283.7518</c:v>
                </c:pt>
                <c:pt idx="1">
                  <c:v>354.68970000000002</c:v>
                </c:pt>
                <c:pt idx="2">
                  <c:v>602.97249999999997</c:v>
                </c:pt>
                <c:pt idx="3">
                  <c:v>709.37940000000003</c:v>
                </c:pt>
                <c:pt idx="4">
                  <c:v>851.25527999999997</c:v>
                </c:pt>
              </c:numCache>
            </c:numRef>
          </c:val>
          <c:extLst>
            <c:ext xmlns:c16="http://schemas.microsoft.com/office/drawing/2014/chart" uri="{C3380CC4-5D6E-409C-BE32-E72D297353CC}">
              <c16:uniqueId val="{0000000A-A782-4A8B-BCD7-08255392C31F}"/>
            </c:ext>
          </c:extLst>
        </c:ser>
        <c:ser>
          <c:idx val="11"/>
          <c:order val="11"/>
          <c:tx>
            <c:strRef>
              <c:f>'25. ENERCA'!$N$18</c:f>
              <c:strCache>
                <c:ptCount val="1"/>
                <c:pt idx="0">
                  <c:v>Dic-22</c:v>
                </c:pt>
              </c:strCache>
            </c:strRef>
          </c:tx>
          <c:spPr>
            <a:solidFill>
              <a:schemeClr val="accent6">
                <a:shade val="40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ENERCA'!$Q$18:$U$18</c:f>
              <c:numCache>
                <c:formatCode>0.00</c:formatCode>
                <c:ptCount val="5"/>
                <c:pt idx="0">
                  <c:v>285.93430000000001</c:v>
                </c:pt>
                <c:pt idx="1">
                  <c:v>357.41789999999997</c:v>
                </c:pt>
                <c:pt idx="2">
                  <c:v>607.61030000000005</c:v>
                </c:pt>
                <c:pt idx="3">
                  <c:v>714.83569999999997</c:v>
                </c:pt>
                <c:pt idx="4">
                  <c:v>857.80283999999995</c:v>
                </c:pt>
              </c:numCache>
            </c:numRef>
          </c:val>
          <c:extLst>
            <c:ext xmlns:c16="http://schemas.microsoft.com/office/drawing/2014/chart" uri="{C3380CC4-5D6E-409C-BE32-E72D297353CC}">
              <c16:uniqueId val="{0000000B-A782-4A8B-BCD7-08255392C31F}"/>
            </c:ext>
          </c:extLst>
        </c:ser>
        <c:dLbls>
          <c:showLegendKey val="0"/>
          <c:showVal val="0"/>
          <c:showCatName val="0"/>
          <c:showSerName val="0"/>
          <c:showPercent val="0"/>
          <c:showBubbleSize val="0"/>
        </c:dLbls>
        <c:gapWidth val="150"/>
        <c:axId val="-1065875184"/>
        <c:axId val="-1065874640"/>
      </c:barChart>
      <c:catAx>
        <c:axId val="-106587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4640"/>
        <c:crosses val="autoZero"/>
        <c:auto val="1"/>
        <c:lblAlgn val="ctr"/>
        <c:lblOffset val="100"/>
        <c:noMultiLvlLbl val="0"/>
      </c:catAx>
      <c:valAx>
        <c:axId val="-10658746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518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'25. ENERCA'!$J$6</c:f>
              <c:strCache>
                <c:ptCount val="1"/>
                <c:pt idx="0">
                  <c:v>CUV_119</c:v>
                </c:pt>
              </c:strCache>
            </c:strRef>
          </c:tx>
          <c:spPr>
            <a:ln w="28575" cap="rnd">
              <a:solidFill>
                <a:schemeClr val="accent1"/>
              </a:solidFill>
              <a:round/>
            </a:ln>
            <a:effectLst/>
          </c:spPr>
          <c:marker>
            <c:symbol val="none"/>
          </c:marker>
          <c:cat>
            <c:strRef>
              <c:f>'25. ENERCA'!$A$7:$A$18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'25. ENERCA'!$J$7:$J$18</c:f>
              <c:numCache>
                <c:formatCode>0.00</c:formatCode>
                <c:ptCount val="12"/>
                <c:pt idx="0">
                  <c:v>641.51319999999998</c:v>
                </c:pt>
                <c:pt idx="1">
                  <c:v>626.86869999999999</c:v>
                </c:pt>
                <c:pt idx="2">
                  <c:v>668.18460000000005</c:v>
                </c:pt>
                <c:pt idx="3">
                  <c:v>659.85829999999999</c:v>
                </c:pt>
                <c:pt idx="4">
                  <c:v>708.78070000000002</c:v>
                </c:pt>
                <c:pt idx="5">
                  <c:v>740.95820000000003</c:v>
                </c:pt>
                <c:pt idx="6">
                  <c:v>804.58050000000003</c:v>
                </c:pt>
                <c:pt idx="7">
                  <c:v>907.74800000000005</c:v>
                </c:pt>
                <c:pt idx="8">
                  <c:v>881.25</c:v>
                </c:pt>
                <c:pt idx="9">
                  <c:v>872.41489999999999</c:v>
                </c:pt>
                <c:pt idx="10">
                  <c:v>912.98599999999999</c:v>
                </c:pt>
                <c:pt idx="11">
                  <c:v>872.10180000000003</c:v>
                </c:pt>
              </c:numCache>
            </c:numRef>
          </c:val>
          <c:smooth val="0"/>
          <c:extLst>
            <c:ext xmlns:c16="http://schemas.microsoft.com/office/drawing/2014/chart" uri="{C3380CC4-5D6E-409C-BE32-E72D297353CC}">
              <c16:uniqueId val="{00000000-A17E-49BE-A5BF-885D39038032}"/>
            </c:ext>
          </c:extLst>
        </c:ser>
        <c:ser>
          <c:idx val="1"/>
          <c:order val="1"/>
          <c:tx>
            <c:strRef>
              <c:f>'25. ENERCA'!$K$6</c:f>
              <c:strCache>
                <c:ptCount val="1"/>
                <c:pt idx="0">
                  <c:v>CUV_Op</c:v>
                </c:pt>
              </c:strCache>
            </c:strRef>
          </c:tx>
          <c:spPr>
            <a:ln w="28575" cap="rnd">
              <a:solidFill>
                <a:schemeClr val="accent2"/>
              </a:solidFill>
              <a:prstDash val="lgDash"/>
              <a:round/>
            </a:ln>
            <a:effectLst/>
          </c:spPr>
          <c:marker>
            <c:symbol val="none"/>
          </c:marker>
          <c:cat>
            <c:strRef>
              <c:f>'25. ENERCA'!$A$7:$A$18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'25. ENERCA'!$K$7:$K$18</c:f>
              <c:numCache>
                <c:formatCode>0.00</c:formatCode>
                <c:ptCount val="12"/>
                <c:pt idx="0">
                  <c:v>715.03</c:v>
                </c:pt>
                <c:pt idx="1">
                  <c:v>729.3306</c:v>
                </c:pt>
                <c:pt idx="2">
                  <c:v>726.05700000000002</c:v>
                </c:pt>
                <c:pt idx="3">
                  <c:v>654.30970000000002</c:v>
                </c:pt>
                <c:pt idx="4">
                  <c:v>667.39589999999998</c:v>
                </c:pt>
                <c:pt idx="5">
                  <c:v>680.74379999999996</c:v>
                </c:pt>
                <c:pt idx="6">
                  <c:v>694.3587</c:v>
                </c:pt>
                <c:pt idx="7">
                  <c:v>708.24590000000001</c:v>
                </c:pt>
                <c:pt idx="8">
                  <c:v>722.41</c:v>
                </c:pt>
                <c:pt idx="9">
                  <c:v>713.56650000000002</c:v>
                </c:pt>
                <c:pt idx="10">
                  <c:v>709.37940000000003</c:v>
                </c:pt>
                <c:pt idx="11">
                  <c:v>714.83569999999997</c:v>
                </c:pt>
              </c:numCache>
            </c:numRef>
          </c:val>
          <c:smooth val="0"/>
          <c:extLst>
            <c:ext xmlns:c16="http://schemas.microsoft.com/office/drawing/2014/chart" uri="{C3380CC4-5D6E-409C-BE32-E72D297353CC}">
              <c16:uniqueId val="{00000001-A17E-49BE-A5BF-885D39038032}"/>
            </c:ext>
          </c:extLst>
        </c:ser>
        <c:dLbls>
          <c:showLegendKey val="0"/>
          <c:showVal val="0"/>
          <c:showCatName val="0"/>
          <c:showSerName val="0"/>
          <c:showPercent val="0"/>
          <c:showBubbleSize val="0"/>
        </c:dLbls>
        <c:smooth val="0"/>
        <c:axId val="-1064579696"/>
        <c:axId val="-1064580784"/>
      </c:lineChart>
      <c:catAx>
        <c:axId val="-106457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80784"/>
        <c:crosses val="autoZero"/>
        <c:auto val="1"/>
        <c:lblAlgn val="ctr"/>
        <c:lblOffset val="100"/>
        <c:noMultiLvlLbl val="0"/>
      </c:catAx>
      <c:valAx>
        <c:axId val="-106458078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45796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'26. ENERGUAVIARE'!$D$6</c:f>
              <c:strCache>
                <c:ptCount val="1"/>
                <c:pt idx="0">
                  <c:v>GM</c:v>
                </c:pt>
              </c:strCache>
            </c:strRef>
          </c:tx>
          <c:spPr>
            <a:solidFill>
              <a:srgbClr val="ED7D31"/>
            </a:solidFill>
            <a:ln w="25400">
              <a:noFill/>
            </a:ln>
          </c:spPr>
          <c:val>
            <c:numRef>
              <c:f>'26. ENERGUAVIARE'!$D$7:$D$18</c:f>
              <c:numCache>
                <c:formatCode>0.00</c:formatCode>
                <c:ptCount val="12"/>
                <c:pt idx="0">
                  <c:v>282.06439999999998</c:v>
                </c:pt>
                <c:pt idx="1">
                  <c:v>259.82127000000003</c:v>
                </c:pt>
                <c:pt idx="2">
                  <c:v>274.36241999999999</c:v>
                </c:pt>
                <c:pt idx="3">
                  <c:v>279.02393999999998</c:v>
                </c:pt>
                <c:pt idx="4">
                  <c:v>283.72570000000002</c:v>
                </c:pt>
                <c:pt idx="5">
                  <c:v>286.70933000000002</c:v>
                </c:pt>
                <c:pt idx="6">
                  <c:v>290.79154</c:v>
                </c:pt>
                <c:pt idx="7">
                  <c:v>296.8</c:v>
                </c:pt>
                <c:pt idx="8">
                  <c:v>296.22000000000003</c:v>
                </c:pt>
                <c:pt idx="9">
                  <c:v>296.32240000000002</c:v>
                </c:pt>
                <c:pt idx="10">
                  <c:v>291.74299999999999</c:v>
                </c:pt>
                <c:pt idx="11">
                  <c:v>290.33055000000002</c:v>
                </c:pt>
              </c:numCache>
            </c:numRef>
          </c:val>
          <c:extLst>
            <c:ext xmlns:c16="http://schemas.microsoft.com/office/drawing/2014/chart" uri="{C3380CC4-5D6E-409C-BE32-E72D297353CC}">
              <c16:uniqueId val="{00000000-111B-4D9E-A7B9-EF71B5DAEDB0}"/>
            </c:ext>
          </c:extLst>
        </c:ser>
        <c:ser>
          <c:idx val="2"/>
          <c:order val="2"/>
          <c:tx>
            <c:strRef>
              <c:f>'26. ENERGUAVIARE'!$G$6</c:f>
              <c:strCache>
                <c:ptCount val="1"/>
                <c:pt idx="0">
                  <c:v>D</c:v>
                </c:pt>
              </c:strCache>
            </c:strRef>
          </c:tx>
          <c:spPr>
            <a:solidFill>
              <a:srgbClr val="A5A5A5"/>
            </a:solidFill>
            <a:ln w="25400">
              <a:noFill/>
            </a:ln>
          </c:spPr>
          <c:val>
            <c:numRef>
              <c:f>'26. ENERGUAVIARE'!$G$7:$G$18</c:f>
              <c:numCache>
                <c:formatCode>0.00</c:formatCode>
                <c:ptCount val="12"/>
                <c:pt idx="0">
                  <c:v>197.6326</c:v>
                </c:pt>
                <c:pt idx="1">
                  <c:v>192.53108</c:v>
                </c:pt>
                <c:pt idx="2">
                  <c:v>209.77529000000001</c:v>
                </c:pt>
                <c:pt idx="3">
                  <c:v>209.97781000000001</c:v>
                </c:pt>
                <c:pt idx="4">
                  <c:v>214.67860999999999</c:v>
                </c:pt>
                <c:pt idx="5">
                  <c:v>214.37298999999999</c:v>
                </c:pt>
                <c:pt idx="6">
                  <c:v>217.54655</c:v>
                </c:pt>
                <c:pt idx="7">
                  <c:v>221.14830000000001</c:v>
                </c:pt>
                <c:pt idx="8">
                  <c:v>217.03</c:v>
                </c:pt>
                <c:pt idx="9">
                  <c:v>215.81450000000001</c:v>
                </c:pt>
                <c:pt idx="10">
                  <c:v>185.33776</c:v>
                </c:pt>
                <c:pt idx="11">
                  <c:v>188.03674000000001</c:v>
                </c:pt>
              </c:numCache>
            </c:numRef>
          </c:val>
          <c:extLst>
            <c:ext xmlns:c16="http://schemas.microsoft.com/office/drawing/2014/chart" uri="{C3380CC4-5D6E-409C-BE32-E72D297353CC}">
              <c16:uniqueId val="{00000001-111B-4D9E-A7B9-EF71B5DAEDB0}"/>
            </c:ext>
          </c:extLst>
        </c:ser>
        <c:ser>
          <c:idx val="3"/>
          <c:order val="3"/>
          <c:tx>
            <c:strRef>
              <c:f>'26. ENERGUAVIARE'!$H$6</c:f>
              <c:strCache>
                <c:ptCount val="1"/>
                <c:pt idx="0">
                  <c:v>CV</c:v>
                </c:pt>
              </c:strCache>
            </c:strRef>
          </c:tx>
          <c:spPr>
            <a:solidFill>
              <a:srgbClr val="FFC000"/>
            </a:solidFill>
            <a:ln w="25400">
              <a:noFill/>
            </a:ln>
          </c:spPr>
          <c:val>
            <c:numRef>
              <c:f>'26. ENERGUAVIARE'!$H$7:$H$18</c:f>
              <c:numCache>
                <c:formatCode>0.00</c:formatCode>
                <c:ptCount val="12"/>
                <c:pt idx="0">
                  <c:v>119.8634</c:v>
                </c:pt>
                <c:pt idx="1">
                  <c:v>123.02261</c:v>
                </c:pt>
                <c:pt idx="2">
                  <c:v>109.86802</c:v>
                </c:pt>
                <c:pt idx="3">
                  <c:v>122.13479</c:v>
                </c:pt>
                <c:pt idx="4">
                  <c:v>135.63921999999999</c:v>
                </c:pt>
                <c:pt idx="5">
                  <c:v>133.20979</c:v>
                </c:pt>
                <c:pt idx="6">
                  <c:v>133.64501000000001</c:v>
                </c:pt>
                <c:pt idx="7">
                  <c:v>133.97</c:v>
                </c:pt>
                <c:pt idx="8">
                  <c:v>129.52000000000001</c:v>
                </c:pt>
                <c:pt idx="9">
                  <c:v>132.98514</c:v>
                </c:pt>
                <c:pt idx="10">
                  <c:v>128.50679</c:v>
                </c:pt>
                <c:pt idx="11">
                  <c:v>126.39601999999999</c:v>
                </c:pt>
              </c:numCache>
            </c:numRef>
          </c:val>
          <c:extLst>
            <c:ext xmlns:c16="http://schemas.microsoft.com/office/drawing/2014/chart" uri="{C3380CC4-5D6E-409C-BE32-E72D297353CC}">
              <c16:uniqueId val="{00000002-111B-4D9E-A7B9-EF71B5DAEDB0}"/>
            </c:ext>
          </c:extLst>
        </c:ser>
        <c:ser>
          <c:idx val="4"/>
          <c:order val="4"/>
          <c:tx>
            <c:strRef>
              <c:f>'26. ENERGUAVIARE'!$F$6</c:f>
              <c:strCache>
                <c:ptCount val="1"/>
                <c:pt idx="0">
                  <c:v>PR</c:v>
                </c:pt>
              </c:strCache>
            </c:strRef>
          </c:tx>
          <c:spPr>
            <a:solidFill>
              <a:srgbClr val="5B9BD5"/>
            </a:solidFill>
            <a:ln w="25400">
              <a:noFill/>
            </a:ln>
          </c:spPr>
          <c:val>
            <c:numRef>
              <c:f>'26. ENERGUAVIARE'!$F$7:$F$18</c:f>
              <c:numCache>
                <c:formatCode>0.00</c:formatCode>
                <c:ptCount val="12"/>
                <c:pt idx="0">
                  <c:v>25.8108</c:v>
                </c:pt>
                <c:pt idx="1">
                  <c:v>53.52469</c:v>
                </c:pt>
                <c:pt idx="2">
                  <c:v>55.764769999999999</c:v>
                </c:pt>
                <c:pt idx="3">
                  <c:v>56.775599999999997</c:v>
                </c:pt>
                <c:pt idx="4">
                  <c:v>58.597439999999999</c:v>
                </c:pt>
                <c:pt idx="5">
                  <c:v>59.795340000000003</c:v>
                </c:pt>
                <c:pt idx="6">
                  <c:v>47.822119999999998</c:v>
                </c:pt>
                <c:pt idx="7">
                  <c:v>62.802399999999999</c:v>
                </c:pt>
                <c:pt idx="8">
                  <c:v>63.57</c:v>
                </c:pt>
                <c:pt idx="9">
                  <c:v>63.080419999999997</c:v>
                </c:pt>
                <c:pt idx="10">
                  <c:v>62.455469999999998</c:v>
                </c:pt>
                <c:pt idx="11">
                  <c:v>46.906289999999998</c:v>
                </c:pt>
              </c:numCache>
            </c:numRef>
          </c:val>
          <c:extLst>
            <c:ext xmlns:c16="http://schemas.microsoft.com/office/drawing/2014/chart" uri="{C3380CC4-5D6E-409C-BE32-E72D297353CC}">
              <c16:uniqueId val="{00000003-111B-4D9E-A7B9-EF71B5DAEDB0}"/>
            </c:ext>
          </c:extLst>
        </c:ser>
        <c:ser>
          <c:idx val="5"/>
          <c:order val="5"/>
          <c:tx>
            <c:strRef>
              <c:f>'26. ENERGUAVIARE'!$E$6</c:f>
              <c:strCache>
                <c:ptCount val="1"/>
                <c:pt idx="0">
                  <c:v>TM</c:v>
                </c:pt>
              </c:strCache>
            </c:strRef>
          </c:tx>
          <c:spPr>
            <a:solidFill>
              <a:srgbClr val="70AD47"/>
            </a:solidFill>
            <a:ln w="25400">
              <a:noFill/>
            </a:ln>
          </c:spPr>
          <c:val>
            <c:numRef>
              <c:f>'26. ENERGUAVIARE'!$E$7:$E$18</c:f>
              <c:numCache>
                <c:formatCode>0.00</c:formatCode>
                <c:ptCount val="12"/>
                <c:pt idx="0">
                  <c:v>43.683999999999997</c:v>
                </c:pt>
                <c:pt idx="1">
                  <c:v>45.128999999999998</c:v>
                </c:pt>
                <c:pt idx="2">
                  <c:v>43.11083</c:v>
                </c:pt>
                <c:pt idx="3">
                  <c:v>40.327800000000003</c:v>
                </c:pt>
                <c:pt idx="4">
                  <c:v>40.9788</c:v>
                </c:pt>
                <c:pt idx="5">
                  <c:v>49.521799999999999</c:v>
                </c:pt>
                <c:pt idx="6">
                  <c:v>41.91245</c:v>
                </c:pt>
                <c:pt idx="7">
                  <c:v>52.116300000000003</c:v>
                </c:pt>
                <c:pt idx="8">
                  <c:v>50.84</c:v>
                </c:pt>
                <c:pt idx="9">
                  <c:v>46.16574</c:v>
                </c:pt>
                <c:pt idx="10">
                  <c:v>47.098840000000003</c:v>
                </c:pt>
                <c:pt idx="11">
                  <c:v>50.306950000000001</c:v>
                </c:pt>
              </c:numCache>
            </c:numRef>
          </c:val>
          <c:extLst>
            <c:ext xmlns:c16="http://schemas.microsoft.com/office/drawing/2014/chart" uri="{C3380CC4-5D6E-409C-BE32-E72D297353CC}">
              <c16:uniqueId val="{00000004-111B-4D9E-A7B9-EF71B5DAEDB0}"/>
            </c:ext>
          </c:extLst>
        </c:ser>
        <c:ser>
          <c:idx val="6"/>
          <c:order val="6"/>
          <c:tx>
            <c:strRef>
              <c:f>'26. ENERGUAVIARE'!$I$6</c:f>
              <c:strCache>
                <c:ptCount val="1"/>
                <c:pt idx="0">
                  <c:v>RM</c:v>
                </c:pt>
              </c:strCache>
            </c:strRef>
          </c:tx>
          <c:spPr>
            <a:solidFill>
              <a:schemeClr val="accent1">
                <a:lumMod val="40000"/>
                <a:lumOff val="60000"/>
              </a:schemeClr>
            </a:solidFill>
            <a:ln>
              <a:noFill/>
            </a:ln>
            <a:effectLst/>
          </c:spPr>
          <c:val>
            <c:numRef>
              <c:f>'26. ENERGUAVIARE'!$I$7:$I$18</c:f>
              <c:numCache>
                <c:formatCode>0.00</c:formatCode>
                <c:ptCount val="12"/>
                <c:pt idx="0">
                  <c:v>21.093499999999999</c:v>
                </c:pt>
                <c:pt idx="1">
                  <c:v>25.647369999999999</c:v>
                </c:pt>
                <c:pt idx="2">
                  <c:v>17.05705</c:v>
                </c:pt>
                <c:pt idx="3">
                  <c:v>32.377679999999998</c:v>
                </c:pt>
                <c:pt idx="4">
                  <c:v>43.933540000000001</c:v>
                </c:pt>
                <c:pt idx="5">
                  <c:v>57.194699999999997</c:v>
                </c:pt>
                <c:pt idx="6">
                  <c:v>51.99971</c:v>
                </c:pt>
                <c:pt idx="7">
                  <c:v>69.153700000000001</c:v>
                </c:pt>
                <c:pt idx="8">
                  <c:v>47.58</c:v>
                </c:pt>
                <c:pt idx="9">
                  <c:v>30.259730000000001</c:v>
                </c:pt>
                <c:pt idx="10">
                  <c:v>27.46874</c:v>
                </c:pt>
                <c:pt idx="11">
                  <c:v>35.085129999999999</c:v>
                </c:pt>
              </c:numCache>
            </c:numRef>
          </c:val>
          <c:extLst>
            <c:ext xmlns:c16="http://schemas.microsoft.com/office/drawing/2014/chart" uri="{C3380CC4-5D6E-409C-BE32-E72D297353CC}">
              <c16:uniqueId val="{00000005-111B-4D9E-A7B9-EF71B5DAEDB0}"/>
            </c:ext>
          </c:extLst>
        </c:ser>
        <c:dLbls>
          <c:showLegendKey val="0"/>
          <c:showVal val="0"/>
          <c:showCatName val="0"/>
          <c:showSerName val="0"/>
          <c:showPercent val="0"/>
          <c:showBubbleSize val="0"/>
        </c:dLbls>
        <c:axId val="-1064563920"/>
        <c:axId val="-1064570448"/>
      </c:areaChart>
      <c:lineChart>
        <c:grouping val="standard"/>
        <c:varyColors val="0"/>
        <c:ser>
          <c:idx val="0"/>
          <c:order val="0"/>
          <c:tx>
            <c:strRef>
              <c:f>'26. ENERGUAVIARE'!$J$6</c:f>
              <c:strCache>
                <c:ptCount val="1"/>
                <c:pt idx="0">
                  <c:v>CUV_119</c:v>
                </c:pt>
              </c:strCache>
            </c:strRef>
          </c:tx>
          <c:spPr>
            <a:ln w="38100" cap="rnd">
              <a:solidFill>
                <a:sysClr val="windowText" lastClr="000000"/>
              </a:solidFill>
              <a:round/>
            </a:ln>
            <a:effectLst/>
          </c:spPr>
          <c:marker>
            <c:symbol val="none"/>
          </c:marker>
          <c:cat>
            <c:strRef>
              <c:f>'26. ENERGUAVIARE'!$A$7:$A$18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'26. ENERGUAVIARE'!$J$7:$J$18</c:f>
              <c:numCache>
                <c:formatCode>0.00</c:formatCode>
                <c:ptCount val="12"/>
                <c:pt idx="0">
                  <c:v>690.14869999999996</c:v>
                </c:pt>
                <c:pt idx="1">
                  <c:v>699.67601999999999</c:v>
                </c:pt>
                <c:pt idx="2">
                  <c:v>709.93838000000005</c:v>
                </c:pt>
                <c:pt idx="3">
                  <c:v>740.61761999999999</c:v>
                </c:pt>
                <c:pt idx="4">
                  <c:v>777.55341999999996</c:v>
                </c:pt>
                <c:pt idx="5">
                  <c:v>800.80394999999999</c:v>
                </c:pt>
                <c:pt idx="6">
                  <c:v>783.69755999999995</c:v>
                </c:pt>
                <c:pt idx="7">
                  <c:v>835.99555999999995</c:v>
                </c:pt>
                <c:pt idx="8">
                  <c:v>804.78</c:v>
                </c:pt>
                <c:pt idx="9">
                  <c:v>784.63153</c:v>
                </c:pt>
                <c:pt idx="10">
                  <c:v>742.61059999999998</c:v>
                </c:pt>
                <c:pt idx="11">
                  <c:v>737.06168000000002</c:v>
                </c:pt>
              </c:numCache>
            </c:numRef>
          </c:val>
          <c:smooth val="0"/>
          <c:extLst>
            <c:ext xmlns:c16="http://schemas.microsoft.com/office/drawing/2014/chart" uri="{C3380CC4-5D6E-409C-BE32-E72D297353CC}">
              <c16:uniqueId val="{00000006-111B-4D9E-A7B9-EF71B5DAEDB0}"/>
            </c:ext>
          </c:extLst>
        </c:ser>
        <c:dLbls>
          <c:showLegendKey val="0"/>
          <c:showVal val="0"/>
          <c:showCatName val="0"/>
          <c:showSerName val="0"/>
          <c:showPercent val="0"/>
          <c:showBubbleSize val="0"/>
        </c:dLbls>
        <c:marker val="1"/>
        <c:smooth val="0"/>
        <c:axId val="-1064563920"/>
        <c:axId val="-1064570448"/>
      </c:lineChart>
      <c:catAx>
        <c:axId val="-1064563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70448"/>
        <c:crosses val="autoZero"/>
        <c:auto val="1"/>
        <c:lblAlgn val="ctr"/>
        <c:lblOffset val="100"/>
        <c:noMultiLvlLbl val="0"/>
      </c:catAx>
      <c:valAx>
        <c:axId val="-1064570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6392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'26. ENERGUAVIARE'!$N$7</c:f>
              <c:strCache>
                <c:ptCount val="1"/>
                <c:pt idx="0">
                  <c:v>Ene-22</c:v>
                </c:pt>
              </c:strCache>
            </c:strRef>
          </c:tx>
          <c:spPr>
            <a:solidFill>
              <a:schemeClr val="accent6">
                <a:tint val="41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ENERGUAVIARE'!$Q$7:$U$7</c:f>
              <c:numCache>
                <c:formatCode>0.00</c:formatCode>
                <c:ptCount val="5"/>
                <c:pt idx="0">
                  <c:v>260.26420000000002</c:v>
                </c:pt>
                <c:pt idx="1">
                  <c:v>325.33019999999999</c:v>
                </c:pt>
                <c:pt idx="2">
                  <c:v>553.06129999999996</c:v>
                </c:pt>
                <c:pt idx="3">
                  <c:v>650.66039999999998</c:v>
                </c:pt>
                <c:pt idx="4">
                  <c:v>780.79250000000002</c:v>
                </c:pt>
              </c:numCache>
            </c:numRef>
          </c:val>
          <c:extLst>
            <c:ext xmlns:c16="http://schemas.microsoft.com/office/drawing/2014/chart" uri="{C3380CC4-5D6E-409C-BE32-E72D297353CC}">
              <c16:uniqueId val="{00000000-0D32-4414-9435-83B80E07B8F4}"/>
            </c:ext>
          </c:extLst>
        </c:ser>
        <c:ser>
          <c:idx val="1"/>
          <c:order val="1"/>
          <c:tx>
            <c:strRef>
              <c:f>'26. ENERGUAVIARE'!$N$8</c:f>
              <c:strCache>
                <c:ptCount val="1"/>
                <c:pt idx="0">
                  <c:v>Feb-22</c:v>
                </c:pt>
              </c:strCache>
            </c:strRef>
          </c:tx>
          <c:spPr>
            <a:solidFill>
              <a:schemeClr val="accent6">
                <a:tint val="52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ENERGUAVIARE'!$Q$8:$U$8</c:f>
              <c:numCache>
                <c:formatCode>0.00</c:formatCode>
                <c:ptCount val="5"/>
                <c:pt idx="0">
                  <c:v>262.86678999999998</c:v>
                </c:pt>
                <c:pt idx="1">
                  <c:v>328.58348999999998</c:v>
                </c:pt>
                <c:pt idx="2">
                  <c:v>558.59193000000005</c:v>
                </c:pt>
                <c:pt idx="3">
                  <c:v>657.16697999999997</c:v>
                </c:pt>
                <c:pt idx="4">
                  <c:v>788.60037999999997</c:v>
                </c:pt>
              </c:numCache>
            </c:numRef>
          </c:val>
          <c:extLst>
            <c:ext xmlns:c16="http://schemas.microsoft.com/office/drawing/2014/chart" uri="{C3380CC4-5D6E-409C-BE32-E72D297353CC}">
              <c16:uniqueId val="{00000001-0D32-4414-9435-83B80E07B8F4}"/>
            </c:ext>
          </c:extLst>
        </c:ser>
        <c:ser>
          <c:idx val="2"/>
          <c:order val="2"/>
          <c:tx>
            <c:strRef>
              <c:f>'26. ENERGUAVIARE'!$N$9</c:f>
              <c:strCache>
                <c:ptCount val="1"/>
                <c:pt idx="0">
                  <c:v>Mar-22</c:v>
                </c:pt>
              </c:strCache>
            </c:strRef>
          </c:tx>
          <c:spPr>
            <a:solidFill>
              <a:schemeClr val="accent6">
                <a:tint val="63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ENERGUAVIARE'!$Q$9:$U$9</c:f>
              <c:numCache>
                <c:formatCode>0.00</c:formatCode>
                <c:ptCount val="5"/>
                <c:pt idx="0">
                  <c:v>265.49545999999998</c:v>
                </c:pt>
                <c:pt idx="1">
                  <c:v>331.86932999999999</c:v>
                </c:pt>
                <c:pt idx="2">
                  <c:v>564.17788499999995</c:v>
                </c:pt>
                <c:pt idx="3">
                  <c:v>663.73865000000001</c:v>
                </c:pt>
                <c:pt idx="4">
                  <c:v>796.48638000000005</c:v>
                </c:pt>
              </c:numCache>
            </c:numRef>
          </c:val>
          <c:extLst>
            <c:ext xmlns:c16="http://schemas.microsoft.com/office/drawing/2014/chart" uri="{C3380CC4-5D6E-409C-BE32-E72D297353CC}">
              <c16:uniqueId val="{00000002-0D32-4414-9435-83B80E07B8F4}"/>
            </c:ext>
          </c:extLst>
        </c:ser>
        <c:ser>
          <c:idx val="3"/>
          <c:order val="3"/>
          <c:tx>
            <c:strRef>
              <c:f>'26. ENERGUAVIARE'!$N$10</c:f>
              <c:strCache>
                <c:ptCount val="1"/>
                <c:pt idx="0">
                  <c:v>Abr-22</c:v>
                </c:pt>
              </c:strCache>
            </c:strRef>
          </c:tx>
          <c:spPr>
            <a:solidFill>
              <a:schemeClr val="accent6">
                <a:tint val="74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ENERGUAVIARE'!$Q$10:$U$10</c:f>
              <c:numCache>
                <c:formatCode>0.00</c:formatCode>
                <c:ptCount val="5"/>
                <c:pt idx="0">
                  <c:v>268.15042</c:v>
                </c:pt>
                <c:pt idx="1">
                  <c:v>335.18801999999999</c:v>
                </c:pt>
                <c:pt idx="2">
                  <c:v>569.81962999999996</c:v>
                </c:pt>
                <c:pt idx="3">
                  <c:v>670.37603999999999</c:v>
                </c:pt>
                <c:pt idx="4">
                  <c:v>804.45124999999996</c:v>
                </c:pt>
              </c:numCache>
            </c:numRef>
          </c:val>
          <c:extLst>
            <c:ext xmlns:c16="http://schemas.microsoft.com/office/drawing/2014/chart" uri="{C3380CC4-5D6E-409C-BE32-E72D297353CC}">
              <c16:uniqueId val="{00000003-0D32-4414-9435-83B80E07B8F4}"/>
            </c:ext>
          </c:extLst>
        </c:ser>
        <c:ser>
          <c:idx val="4"/>
          <c:order val="4"/>
          <c:tx>
            <c:strRef>
              <c:f>'26. ENERGUAVIARE'!$N$11</c:f>
              <c:strCache>
                <c:ptCount val="1"/>
                <c:pt idx="0">
                  <c:v>May-22</c:v>
                </c:pt>
              </c:strCache>
            </c:strRef>
          </c:tx>
          <c:spPr>
            <a:solidFill>
              <a:schemeClr val="accent6">
                <a:tint val="84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ENERGUAVIARE'!$Q$11:$U$11</c:f>
              <c:numCache>
                <c:formatCode>0.00</c:formatCode>
                <c:ptCount val="5"/>
                <c:pt idx="0">
                  <c:v>270.83192000000003</c:v>
                </c:pt>
                <c:pt idx="1">
                  <c:v>338.53989999999999</c:v>
                </c:pt>
                <c:pt idx="2">
                  <c:v>575.51783</c:v>
                </c:pt>
                <c:pt idx="3">
                  <c:v>677.07979999999998</c:v>
                </c:pt>
                <c:pt idx="4">
                  <c:v>812.49576000000002</c:v>
                </c:pt>
              </c:numCache>
            </c:numRef>
          </c:val>
          <c:extLst>
            <c:ext xmlns:c16="http://schemas.microsoft.com/office/drawing/2014/chart" uri="{C3380CC4-5D6E-409C-BE32-E72D297353CC}">
              <c16:uniqueId val="{00000004-0D32-4414-9435-83B80E07B8F4}"/>
            </c:ext>
          </c:extLst>
        </c:ser>
        <c:ser>
          <c:idx val="5"/>
          <c:order val="5"/>
          <c:tx>
            <c:strRef>
              <c:f>'26. ENERGUAVIARE'!$N$12</c:f>
              <c:strCache>
                <c:ptCount val="1"/>
                <c:pt idx="0">
                  <c:v>Jun-22</c:v>
                </c:pt>
              </c:strCache>
            </c:strRef>
          </c:tx>
          <c:spPr>
            <a:solidFill>
              <a:schemeClr val="accent6">
                <a:tint val="95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ENERGUAVIARE'!$Q$12:$U$12</c:f>
              <c:numCache>
                <c:formatCode>0.00</c:formatCode>
                <c:ptCount val="5"/>
                <c:pt idx="0">
                  <c:v>273.54023999999998</c:v>
                </c:pt>
                <c:pt idx="1">
                  <c:v>341.92529999999999</c:v>
                </c:pt>
                <c:pt idx="2">
                  <c:v>581.27301</c:v>
                </c:pt>
                <c:pt idx="3">
                  <c:v>683.85059999999999</c:v>
                </c:pt>
                <c:pt idx="4">
                  <c:v>820.62072000000001</c:v>
                </c:pt>
              </c:numCache>
            </c:numRef>
          </c:val>
          <c:extLst>
            <c:ext xmlns:c16="http://schemas.microsoft.com/office/drawing/2014/chart" uri="{C3380CC4-5D6E-409C-BE32-E72D297353CC}">
              <c16:uniqueId val="{00000005-0D32-4414-9435-83B80E07B8F4}"/>
            </c:ext>
          </c:extLst>
        </c:ser>
        <c:ser>
          <c:idx val="6"/>
          <c:order val="6"/>
          <c:tx>
            <c:strRef>
              <c:f>'26. ENERGUAVIARE'!$N$13</c:f>
              <c:strCache>
                <c:ptCount val="1"/>
                <c:pt idx="0">
                  <c:v>Jul-22</c:v>
                </c:pt>
              </c:strCache>
            </c:strRef>
          </c:tx>
          <c:spPr>
            <a:solidFill>
              <a:schemeClr val="accent6">
                <a:shade val="94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ENERGUAVIARE'!$Q$13:$U$13</c:f>
              <c:numCache>
                <c:formatCode>0.00</c:formatCode>
                <c:ptCount val="5"/>
                <c:pt idx="0">
                  <c:v>276.27</c:v>
                </c:pt>
                <c:pt idx="1">
                  <c:v>345.34</c:v>
                </c:pt>
                <c:pt idx="2">
                  <c:v>587.07799999999997</c:v>
                </c:pt>
                <c:pt idx="3">
                  <c:v>690.68</c:v>
                </c:pt>
                <c:pt idx="4">
                  <c:v>828.82</c:v>
                </c:pt>
              </c:numCache>
            </c:numRef>
          </c:val>
          <c:extLst>
            <c:ext xmlns:c16="http://schemas.microsoft.com/office/drawing/2014/chart" uri="{C3380CC4-5D6E-409C-BE32-E72D297353CC}">
              <c16:uniqueId val="{00000006-0D32-4414-9435-83B80E07B8F4}"/>
            </c:ext>
          </c:extLst>
        </c:ser>
        <c:ser>
          <c:idx val="7"/>
          <c:order val="7"/>
          <c:tx>
            <c:strRef>
              <c:f>'26. ENERGUAVIARE'!$N$14</c:f>
              <c:strCache>
                <c:ptCount val="1"/>
                <c:pt idx="0">
                  <c:v>Ago-22</c:v>
                </c:pt>
              </c:strCache>
            </c:strRef>
          </c:tx>
          <c:spPr>
            <a:solidFill>
              <a:schemeClr val="accent6">
                <a:shade val="83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ENERGUAVIARE'!$Q$14:$U$14</c:f>
              <c:numCache>
                <c:formatCode>0.00</c:formatCode>
                <c:ptCount val="5"/>
                <c:pt idx="0">
                  <c:v>279.03840000000002</c:v>
                </c:pt>
                <c:pt idx="1">
                  <c:v>348.798</c:v>
                </c:pt>
                <c:pt idx="2">
                  <c:v>592.95659999999998</c:v>
                </c:pt>
                <c:pt idx="3">
                  <c:v>697.596</c:v>
                </c:pt>
                <c:pt idx="4">
                  <c:v>837.11519999999996</c:v>
                </c:pt>
              </c:numCache>
            </c:numRef>
          </c:val>
          <c:extLst>
            <c:ext xmlns:c16="http://schemas.microsoft.com/office/drawing/2014/chart" uri="{C3380CC4-5D6E-409C-BE32-E72D297353CC}">
              <c16:uniqueId val="{00000007-0D32-4414-9435-83B80E07B8F4}"/>
            </c:ext>
          </c:extLst>
        </c:ser>
        <c:ser>
          <c:idx val="8"/>
          <c:order val="8"/>
          <c:tx>
            <c:strRef>
              <c:f>'26. ENERGUAVIARE'!$N$15</c:f>
              <c:strCache>
                <c:ptCount val="1"/>
                <c:pt idx="0">
                  <c:v>Sep-22</c:v>
                </c:pt>
              </c:strCache>
            </c:strRef>
          </c:tx>
          <c:spPr>
            <a:solidFill>
              <a:schemeClr val="accent6">
                <a:shade val="73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ENERGUAVIARE'!$Q$15:$U$15</c:f>
              <c:numCache>
                <c:formatCode>0.00</c:formatCode>
                <c:ptCount val="5"/>
                <c:pt idx="0">
                  <c:v>281.82</c:v>
                </c:pt>
                <c:pt idx="1">
                  <c:v>352.28</c:v>
                </c:pt>
                <c:pt idx="2">
                  <c:v>598.88</c:v>
                </c:pt>
                <c:pt idx="3">
                  <c:v>704.57</c:v>
                </c:pt>
                <c:pt idx="4">
                  <c:v>845.48</c:v>
                </c:pt>
              </c:numCache>
            </c:numRef>
          </c:val>
          <c:extLst>
            <c:ext xmlns:c16="http://schemas.microsoft.com/office/drawing/2014/chart" uri="{C3380CC4-5D6E-409C-BE32-E72D297353CC}">
              <c16:uniqueId val="{00000008-0D32-4414-9435-83B80E07B8F4}"/>
            </c:ext>
          </c:extLst>
        </c:ser>
        <c:ser>
          <c:idx val="9"/>
          <c:order val="9"/>
          <c:tx>
            <c:strRef>
              <c:f>'26. ENERGUAVIARE'!$N$16</c:f>
              <c:strCache>
                <c:ptCount val="1"/>
                <c:pt idx="0">
                  <c:v>Oct-22</c:v>
                </c:pt>
              </c:strCache>
            </c:strRef>
          </c:tx>
          <c:spPr>
            <a:solidFill>
              <a:schemeClr val="accent6">
                <a:shade val="62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ENERGUAVIARE'!$Q$16:$U$16</c:f>
              <c:numCache>
                <c:formatCode>0.00</c:formatCode>
                <c:ptCount val="5"/>
                <c:pt idx="0">
                  <c:v>274.78305999999998</c:v>
                </c:pt>
                <c:pt idx="1">
                  <c:v>343.47883000000002</c:v>
                </c:pt>
                <c:pt idx="2">
                  <c:v>583.91400999999996</c:v>
                </c:pt>
                <c:pt idx="3">
                  <c:v>686.95766000000003</c:v>
                </c:pt>
                <c:pt idx="4">
                  <c:v>824.34919000000002</c:v>
                </c:pt>
              </c:numCache>
            </c:numRef>
          </c:val>
          <c:extLst>
            <c:ext xmlns:c16="http://schemas.microsoft.com/office/drawing/2014/chart" uri="{C3380CC4-5D6E-409C-BE32-E72D297353CC}">
              <c16:uniqueId val="{00000009-0D32-4414-9435-83B80E07B8F4}"/>
            </c:ext>
          </c:extLst>
        </c:ser>
        <c:ser>
          <c:idx val="10"/>
          <c:order val="10"/>
          <c:tx>
            <c:strRef>
              <c:f>'26. ENERGUAVIARE'!$N$17</c:f>
              <c:strCache>
                <c:ptCount val="1"/>
                <c:pt idx="0">
                  <c:v>Nov-22</c:v>
                </c:pt>
              </c:strCache>
            </c:strRef>
          </c:tx>
          <c:spPr>
            <a:solidFill>
              <a:schemeClr val="accent6">
                <a:shade val="51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ENERGUAVIARE'!$Q$17:$U$17</c:f>
              <c:numCache>
                <c:formatCode>0.00</c:formatCode>
                <c:ptCount val="5"/>
                <c:pt idx="0">
                  <c:v>260.05468999999999</c:v>
                </c:pt>
                <c:pt idx="1">
                  <c:v>325.06835999999998</c:v>
                </c:pt>
                <c:pt idx="2">
                  <c:v>552.61622</c:v>
                </c:pt>
                <c:pt idx="3">
                  <c:v>650.13672999999994</c:v>
                </c:pt>
                <c:pt idx="4">
                  <c:v>780.16408000000001</c:v>
                </c:pt>
              </c:numCache>
            </c:numRef>
          </c:val>
          <c:extLst>
            <c:ext xmlns:c16="http://schemas.microsoft.com/office/drawing/2014/chart" uri="{C3380CC4-5D6E-409C-BE32-E72D297353CC}">
              <c16:uniqueId val="{0000000A-0D32-4414-9435-83B80E07B8F4}"/>
            </c:ext>
          </c:extLst>
        </c:ser>
        <c:ser>
          <c:idx val="11"/>
          <c:order val="11"/>
          <c:tx>
            <c:strRef>
              <c:f>'26. ENERGUAVIARE'!$N$18</c:f>
              <c:strCache>
                <c:ptCount val="1"/>
                <c:pt idx="0">
                  <c:v>Dic-22</c:v>
                </c:pt>
              </c:strCache>
            </c:strRef>
          </c:tx>
          <c:spPr>
            <a:solidFill>
              <a:schemeClr val="accent6">
                <a:shade val="40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ENERGUAVIARE'!$Q$18:$U$18</c:f>
              <c:numCache>
                <c:formatCode>0.00</c:formatCode>
                <c:ptCount val="5"/>
                <c:pt idx="0">
                  <c:v>262.03111000000001</c:v>
                </c:pt>
                <c:pt idx="1">
                  <c:v>327.53888000000001</c:v>
                </c:pt>
                <c:pt idx="2">
                  <c:v>556.81610000000001</c:v>
                </c:pt>
                <c:pt idx="3">
                  <c:v>655.07776999999999</c:v>
                </c:pt>
                <c:pt idx="4">
                  <c:v>786.09331999999995</c:v>
                </c:pt>
              </c:numCache>
            </c:numRef>
          </c:val>
          <c:extLst>
            <c:ext xmlns:c16="http://schemas.microsoft.com/office/drawing/2014/chart" uri="{C3380CC4-5D6E-409C-BE32-E72D297353CC}">
              <c16:uniqueId val="{0000000B-0D32-4414-9435-83B80E07B8F4}"/>
            </c:ext>
          </c:extLst>
        </c:ser>
        <c:dLbls>
          <c:showLegendKey val="0"/>
          <c:showVal val="0"/>
          <c:showCatName val="0"/>
          <c:showSerName val="0"/>
          <c:showPercent val="0"/>
          <c:showBubbleSize val="0"/>
        </c:dLbls>
        <c:gapWidth val="150"/>
        <c:axId val="-1064566096"/>
        <c:axId val="-1064588944"/>
      </c:barChart>
      <c:catAx>
        <c:axId val="-106456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88944"/>
        <c:crosses val="autoZero"/>
        <c:auto val="1"/>
        <c:lblAlgn val="ctr"/>
        <c:lblOffset val="100"/>
        <c:noMultiLvlLbl val="0"/>
      </c:catAx>
      <c:valAx>
        <c:axId val="-106458894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6609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'26. ENERGUAVIARE'!$J$6</c:f>
              <c:strCache>
                <c:ptCount val="1"/>
                <c:pt idx="0">
                  <c:v>CUV_119</c:v>
                </c:pt>
              </c:strCache>
            </c:strRef>
          </c:tx>
          <c:spPr>
            <a:ln w="28575" cap="rnd">
              <a:solidFill>
                <a:schemeClr val="accent1"/>
              </a:solidFill>
              <a:round/>
            </a:ln>
            <a:effectLst/>
          </c:spPr>
          <c:marker>
            <c:symbol val="none"/>
          </c:marker>
          <c:cat>
            <c:strRef>
              <c:f>'26. ENERGUAVIARE'!$A$7:$A$18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'26. ENERGUAVIARE'!$J$7:$J$18</c:f>
              <c:numCache>
                <c:formatCode>0.00</c:formatCode>
                <c:ptCount val="12"/>
                <c:pt idx="0">
                  <c:v>690.14869999999996</c:v>
                </c:pt>
                <c:pt idx="1">
                  <c:v>699.67601999999999</c:v>
                </c:pt>
                <c:pt idx="2">
                  <c:v>709.93838000000005</c:v>
                </c:pt>
                <c:pt idx="3">
                  <c:v>740.61761999999999</c:v>
                </c:pt>
                <c:pt idx="4">
                  <c:v>777.55341999999996</c:v>
                </c:pt>
                <c:pt idx="5">
                  <c:v>800.80394999999999</c:v>
                </c:pt>
                <c:pt idx="6">
                  <c:v>783.69755999999995</c:v>
                </c:pt>
                <c:pt idx="7">
                  <c:v>835.99555999999995</c:v>
                </c:pt>
                <c:pt idx="8">
                  <c:v>804.78</c:v>
                </c:pt>
                <c:pt idx="9">
                  <c:v>784.63153</c:v>
                </c:pt>
                <c:pt idx="10">
                  <c:v>742.61059999999998</c:v>
                </c:pt>
                <c:pt idx="11">
                  <c:v>737.06168000000002</c:v>
                </c:pt>
              </c:numCache>
            </c:numRef>
          </c:val>
          <c:smooth val="0"/>
          <c:extLst>
            <c:ext xmlns:c16="http://schemas.microsoft.com/office/drawing/2014/chart" uri="{C3380CC4-5D6E-409C-BE32-E72D297353CC}">
              <c16:uniqueId val="{00000000-8129-4F9D-B20B-08A5A72C4043}"/>
            </c:ext>
          </c:extLst>
        </c:ser>
        <c:ser>
          <c:idx val="1"/>
          <c:order val="1"/>
          <c:tx>
            <c:strRef>
              <c:f>'26. ENERGUAVIARE'!$K$6</c:f>
              <c:strCache>
                <c:ptCount val="1"/>
                <c:pt idx="0">
                  <c:v>CUV_Op</c:v>
                </c:pt>
              </c:strCache>
            </c:strRef>
          </c:tx>
          <c:spPr>
            <a:ln w="28575" cap="rnd">
              <a:solidFill>
                <a:schemeClr val="accent2"/>
              </a:solidFill>
              <a:prstDash val="lgDash"/>
              <a:round/>
            </a:ln>
            <a:effectLst/>
          </c:spPr>
          <c:marker>
            <c:symbol val="none"/>
          </c:marker>
          <c:cat>
            <c:strRef>
              <c:f>'26. ENERGUAVIARE'!$A$7:$A$18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'26. ENERGUAVIARE'!$K$7:$K$18</c:f>
              <c:numCache>
                <c:formatCode>0.00</c:formatCode>
                <c:ptCount val="12"/>
                <c:pt idx="0">
                  <c:v>650.66039999999998</c:v>
                </c:pt>
                <c:pt idx="1">
                  <c:v>657.16697999999997</c:v>
                </c:pt>
                <c:pt idx="2">
                  <c:v>663.73865000000001</c:v>
                </c:pt>
                <c:pt idx="3">
                  <c:v>670.37603999999999</c:v>
                </c:pt>
                <c:pt idx="4">
                  <c:v>677.07979999999998</c:v>
                </c:pt>
                <c:pt idx="5">
                  <c:v>683.85059999999999</c:v>
                </c:pt>
                <c:pt idx="6">
                  <c:v>690.68911000000003</c:v>
                </c:pt>
                <c:pt idx="7">
                  <c:v>697.596</c:v>
                </c:pt>
                <c:pt idx="8">
                  <c:v>704.57</c:v>
                </c:pt>
                <c:pt idx="9">
                  <c:v>686.95766000000003</c:v>
                </c:pt>
                <c:pt idx="10">
                  <c:v>650.13672999999994</c:v>
                </c:pt>
                <c:pt idx="11">
                  <c:v>655.07776999999999</c:v>
                </c:pt>
              </c:numCache>
            </c:numRef>
          </c:val>
          <c:smooth val="0"/>
          <c:extLst>
            <c:ext xmlns:c16="http://schemas.microsoft.com/office/drawing/2014/chart" uri="{C3380CC4-5D6E-409C-BE32-E72D297353CC}">
              <c16:uniqueId val="{00000001-8129-4F9D-B20B-08A5A72C4043}"/>
            </c:ext>
          </c:extLst>
        </c:ser>
        <c:dLbls>
          <c:showLegendKey val="0"/>
          <c:showVal val="0"/>
          <c:showCatName val="0"/>
          <c:showSerName val="0"/>
          <c:showPercent val="0"/>
          <c:showBubbleSize val="0"/>
        </c:dLbls>
        <c:smooth val="0"/>
        <c:axId val="-1064572080"/>
        <c:axId val="-1064571536"/>
      </c:lineChart>
      <c:catAx>
        <c:axId val="-106457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71536"/>
        <c:crosses val="autoZero"/>
        <c:auto val="1"/>
        <c:lblAlgn val="ctr"/>
        <c:lblOffset val="100"/>
        <c:noMultiLvlLbl val="0"/>
      </c:catAx>
      <c:valAx>
        <c:axId val="-1064571536"/>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45720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'27. EPM'!$D$6</c:f>
              <c:strCache>
                <c:ptCount val="1"/>
                <c:pt idx="0">
                  <c:v>GM</c:v>
                </c:pt>
              </c:strCache>
            </c:strRef>
          </c:tx>
          <c:spPr>
            <a:solidFill>
              <a:srgbClr val="ED7D31"/>
            </a:solidFill>
            <a:ln w="25400">
              <a:noFill/>
            </a:ln>
          </c:spPr>
          <c:val>
            <c:numRef>
              <c:f>'27. EPM'!$D$7:$D$18</c:f>
              <c:numCache>
                <c:formatCode>0.00</c:formatCode>
                <c:ptCount val="12"/>
                <c:pt idx="0">
                  <c:v>267.2</c:v>
                </c:pt>
                <c:pt idx="1">
                  <c:v>248.83</c:v>
                </c:pt>
                <c:pt idx="2">
                  <c:v>284.24</c:v>
                </c:pt>
                <c:pt idx="3">
                  <c:v>252.43</c:v>
                </c:pt>
                <c:pt idx="4">
                  <c:v>240.3</c:v>
                </c:pt>
                <c:pt idx="5">
                  <c:v>249.16</c:v>
                </c:pt>
                <c:pt idx="6">
                  <c:v>259.43</c:v>
                </c:pt>
                <c:pt idx="7">
                  <c:v>256.8</c:v>
                </c:pt>
                <c:pt idx="8">
                  <c:v>260.60000000000002</c:v>
                </c:pt>
                <c:pt idx="9">
                  <c:v>275.85000000000002</c:v>
                </c:pt>
                <c:pt idx="10">
                  <c:v>275.68</c:v>
                </c:pt>
                <c:pt idx="11">
                  <c:v>267.77999999999997</c:v>
                </c:pt>
              </c:numCache>
            </c:numRef>
          </c:val>
          <c:extLst>
            <c:ext xmlns:c16="http://schemas.microsoft.com/office/drawing/2014/chart" uri="{C3380CC4-5D6E-409C-BE32-E72D297353CC}">
              <c16:uniqueId val="{00000000-C58D-4EAE-A154-CF72EC8650C1}"/>
            </c:ext>
          </c:extLst>
        </c:ser>
        <c:ser>
          <c:idx val="2"/>
          <c:order val="2"/>
          <c:tx>
            <c:strRef>
              <c:f>'27. EPM'!$G$6</c:f>
              <c:strCache>
                <c:ptCount val="1"/>
                <c:pt idx="0">
                  <c:v>D</c:v>
                </c:pt>
              </c:strCache>
            </c:strRef>
          </c:tx>
          <c:spPr>
            <a:solidFill>
              <a:srgbClr val="A5A5A5"/>
            </a:solidFill>
            <a:ln w="25400">
              <a:noFill/>
            </a:ln>
          </c:spPr>
          <c:val>
            <c:numRef>
              <c:f>'27. EPM'!$G$7:$G$18</c:f>
              <c:numCache>
                <c:formatCode>0.00</c:formatCode>
                <c:ptCount val="12"/>
                <c:pt idx="0">
                  <c:v>238.6</c:v>
                </c:pt>
                <c:pt idx="1">
                  <c:v>256.35000000000002</c:v>
                </c:pt>
                <c:pt idx="2">
                  <c:v>267.77</c:v>
                </c:pt>
                <c:pt idx="3">
                  <c:v>267.27</c:v>
                </c:pt>
                <c:pt idx="4">
                  <c:v>301.04000000000002</c:v>
                </c:pt>
                <c:pt idx="5">
                  <c:v>320.41000000000003</c:v>
                </c:pt>
                <c:pt idx="6">
                  <c:v>328.93</c:v>
                </c:pt>
                <c:pt idx="7">
                  <c:v>335.4</c:v>
                </c:pt>
                <c:pt idx="8">
                  <c:v>314.86</c:v>
                </c:pt>
                <c:pt idx="9">
                  <c:v>303</c:v>
                </c:pt>
                <c:pt idx="10">
                  <c:v>305.31</c:v>
                </c:pt>
                <c:pt idx="11">
                  <c:v>307.61</c:v>
                </c:pt>
              </c:numCache>
            </c:numRef>
          </c:val>
          <c:extLst>
            <c:ext xmlns:c16="http://schemas.microsoft.com/office/drawing/2014/chart" uri="{C3380CC4-5D6E-409C-BE32-E72D297353CC}">
              <c16:uniqueId val="{00000001-C58D-4EAE-A154-CF72EC8650C1}"/>
            </c:ext>
          </c:extLst>
        </c:ser>
        <c:ser>
          <c:idx val="3"/>
          <c:order val="3"/>
          <c:tx>
            <c:strRef>
              <c:f>'27. EPM'!$H$6</c:f>
              <c:strCache>
                <c:ptCount val="1"/>
                <c:pt idx="0">
                  <c:v>CV</c:v>
                </c:pt>
              </c:strCache>
            </c:strRef>
          </c:tx>
          <c:spPr>
            <a:solidFill>
              <a:srgbClr val="FFC000"/>
            </a:solidFill>
            <a:ln w="25400">
              <a:noFill/>
            </a:ln>
          </c:spPr>
          <c:val>
            <c:numRef>
              <c:f>'27. EPM'!$H$7:$H$18</c:f>
              <c:numCache>
                <c:formatCode>0.00</c:formatCode>
                <c:ptCount val="12"/>
                <c:pt idx="0">
                  <c:v>53.23</c:v>
                </c:pt>
                <c:pt idx="1">
                  <c:v>55.03</c:v>
                </c:pt>
                <c:pt idx="2">
                  <c:v>55.59</c:v>
                </c:pt>
                <c:pt idx="3">
                  <c:v>58.79</c:v>
                </c:pt>
                <c:pt idx="4">
                  <c:v>57.89</c:v>
                </c:pt>
                <c:pt idx="5">
                  <c:v>59.29</c:v>
                </c:pt>
                <c:pt idx="6">
                  <c:v>60.52</c:v>
                </c:pt>
                <c:pt idx="7">
                  <c:v>61.32</c:v>
                </c:pt>
                <c:pt idx="8">
                  <c:v>62.54</c:v>
                </c:pt>
                <c:pt idx="9">
                  <c:v>60.75</c:v>
                </c:pt>
                <c:pt idx="10">
                  <c:v>60.27</c:v>
                </c:pt>
                <c:pt idx="11">
                  <c:v>61.18</c:v>
                </c:pt>
              </c:numCache>
            </c:numRef>
          </c:val>
          <c:extLst>
            <c:ext xmlns:c16="http://schemas.microsoft.com/office/drawing/2014/chart" uri="{C3380CC4-5D6E-409C-BE32-E72D297353CC}">
              <c16:uniqueId val="{00000002-C58D-4EAE-A154-CF72EC8650C1}"/>
            </c:ext>
          </c:extLst>
        </c:ser>
        <c:ser>
          <c:idx val="4"/>
          <c:order val="4"/>
          <c:tx>
            <c:strRef>
              <c:f>'27. EPM'!$F$6</c:f>
              <c:strCache>
                <c:ptCount val="1"/>
                <c:pt idx="0">
                  <c:v>PR</c:v>
                </c:pt>
              </c:strCache>
            </c:strRef>
          </c:tx>
          <c:spPr>
            <a:solidFill>
              <a:srgbClr val="5B9BD5"/>
            </a:solidFill>
            <a:ln w="25400">
              <a:noFill/>
            </a:ln>
          </c:spPr>
          <c:val>
            <c:numRef>
              <c:f>'27. EPM'!$F$7:$F$18</c:f>
              <c:numCache>
                <c:formatCode>0.00</c:formatCode>
                <c:ptCount val="12"/>
                <c:pt idx="0">
                  <c:v>54.84</c:v>
                </c:pt>
                <c:pt idx="1">
                  <c:v>52.33</c:v>
                </c:pt>
                <c:pt idx="2">
                  <c:v>58.15</c:v>
                </c:pt>
                <c:pt idx="3">
                  <c:v>52.84</c:v>
                </c:pt>
                <c:pt idx="4">
                  <c:v>51.7</c:v>
                </c:pt>
                <c:pt idx="5">
                  <c:v>54.17</c:v>
                </c:pt>
                <c:pt idx="6">
                  <c:v>55.29</c:v>
                </c:pt>
                <c:pt idx="7">
                  <c:v>56.81</c:v>
                </c:pt>
                <c:pt idx="8">
                  <c:v>57.88</c:v>
                </c:pt>
                <c:pt idx="9">
                  <c:v>59.79</c:v>
                </c:pt>
                <c:pt idx="10">
                  <c:v>59.6</c:v>
                </c:pt>
                <c:pt idx="11">
                  <c:v>58.98</c:v>
                </c:pt>
              </c:numCache>
            </c:numRef>
          </c:val>
          <c:extLst>
            <c:ext xmlns:c16="http://schemas.microsoft.com/office/drawing/2014/chart" uri="{C3380CC4-5D6E-409C-BE32-E72D297353CC}">
              <c16:uniqueId val="{00000003-C58D-4EAE-A154-CF72EC8650C1}"/>
            </c:ext>
          </c:extLst>
        </c:ser>
        <c:ser>
          <c:idx val="5"/>
          <c:order val="5"/>
          <c:tx>
            <c:strRef>
              <c:f>'27. EPM'!$E$6</c:f>
              <c:strCache>
                <c:ptCount val="1"/>
                <c:pt idx="0">
                  <c:v>TM</c:v>
                </c:pt>
              </c:strCache>
            </c:strRef>
          </c:tx>
          <c:spPr>
            <a:solidFill>
              <a:srgbClr val="70AD47"/>
            </a:solidFill>
            <a:ln w="25400">
              <a:noFill/>
            </a:ln>
          </c:spPr>
          <c:val>
            <c:numRef>
              <c:f>'27. EPM'!$E$7:$E$18</c:f>
              <c:numCache>
                <c:formatCode>0.00</c:formatCode>
                <c:ptCount val="12"/>
                <c:pt idx="0">
                  <c:v>43.68</c:v>
                </c:pt>
                <c:pt idx="1">
                  <c:v>45.13</c:v>
                </c:pt>
                <c:pt idx="2">
                  <c:v>43.11</c:v>
                </c:pt>
                <c:pt idx="3">
                  <c:v>40.33</c:v>
                </c:pt>
                <c:pt idx="4">
                  <c:v>40.98</c:v>
                </c:pt>
                <c:pt idx="5">
                  <c:v>49.52</c:v>
                </c:pt>
                <c:pt idx="6">
                  <c:v>41.91</c:v>
                </c:pt>
                <c:pt idx="7">
                  <c:v>52.12</c:v>
                </c:pt>
                <c:pt idx="8">
                  <c:v>50.85</c:v>
                </c:pt>
                <c:pt idx="9">
                  <c:v>46.17</c:v>
                </c:pt>
                <c:pt idx="10">
                  <c:v>47.1</c:v>
                </c:pt>
                <c:pt idx="11">
                  <c:v>50.31</c:v>
                </c:pt>
              </c:numCache>
            </c:numRef>
          </c:val>
          <c:extLst>
            <c:ext xmlns:c16="http://schemas.microsoft.com/office/drawing/2014/chart" uri="{C3380CC4-5D6E-409C-BE32-E72D297353CC}">
              <c16:uniqueId val="{00000004-C58D-4EAE-A154-CF72EC8650C1}"/>
            </c:ext>
          </c:extLst>
        </c:ser>
        <c:ser>
          <c:idx val="6"/>
          <c:order val="6"/>
          <c:tx>
            <c:strRef>
              <c:f>'27. EPM'!$I$6</c:f>
              <c:strCache>
                <c:ptCount val="1"/>
                <c:pt idx="0">
                  <c:v>RM</c:v>
                </c:pt>
              </c:strCache>
            </c:strRef>
          </c:tx>
          <c:spPr>
            <a:solidFill>
              <a:schemeClr val="accent1">
                <a:lumMod val="40000"/>
                <a:lumOff val="60000"/>
              </a:schemeClr>
            </a:solidFill>
            <a:ln>
              <a:noFill/>
            </a:ln>
            <a:effectLst/>
          </c:spPr>
          <c:val>
            <c:numRef>
              <c:f>'27. EPM'!$I$7:$I$18</c:f>
              <c:numCache>
                <c:formatCode>0.00</c:formatCode>
                <c:ptCount val="12"/>
                <c:pt idx="0">
                  <c:v>18.91</c:v>
                </c:pt>
                <c:pt idx="1">
                  <c:v>22.37</c:v>
                </c:pt>
                <c:pt idx="2">
                  <c:v>18.25</c:v>
                </c:pt>
                <c:pt idx="3">
                  <c:v>33.81</c:v>
                </c:pt>
                <c:pt idx="4">
                  <c:v>38.08</c:v>
                </c:pt>
                <c:pt idx="5">
                  <c:v>54.92</c:v>
                </c:pt>
                <c:pt idx="6">
                  <c:v>49.76</c:v>
                </c:pt>
                <c:pt idx="7">
                  <c:v>64.67</c:v>
                </c:pt>
                <c:pt idx="8">
                  <c:v>42.18</c:v>
                </c:pt>
                <c:pt idx="9">
                  <c:v>26.61</c:v>
                </c:pt>
                <c:pt idx="10">
                  <c:v>24.86</c:v>
                </c:pt>
                <c:pt idx="11">
                  <c:v>32.840000000000003</c:v>
                </c:pt>
              </c:numCache>
            </c:numRef>
          </c:val>
          <c:extLst>
            <c:ext xmlns:c16="http://schemas.microsoft.com/office/drawing/2014/chart" uri="{C3380CC4-5D6E-409C-BE32-E72D297353CC}">
              <c16:uniqueId val="{00000005-C58D-4EAE-A154-CF72EC8650C1}"/>
            </c:ext>
          </c:extLst>
        </c:ser>
        <c:dLbls>
          <c:showLegendKey val="0"/>
          <c:showVal val="0"/>
          <c:showCatName val="0"/>
          <c:showSerName val="0"/>
          <c:showPercent val="0"/>
          <c:showBubbleSize val="0"/>
        </c:dLbls>
        <c:axId val="-1064576976"/>
        <c:axId val="-1064587312"/>
      </c:areaChart>
      <c:lineChart>
        <c:grouping val="standard"/>
        <c:varyColors val="0"/>
        <c:ser>
          <c:idx val="0"/>
          <c:order val="0"/>
          <c:tx>
            <c:strRef>
              <c:f>'27. EPM'!$J$6</c:f>
              <c:strCache>
                <c:ptCount val="1"/>
                <c:pt idx="0">
                  <c:v>CUV_119</c:v>
                </c:pt>
              </c:strCache>
            </c:strRef>
          </c:tx>
          <c:spPr>
            <a:ln w="38100" cap="rnd">
              <a:solidFill>
                <a:sysClr val="windowText" lastClr="000000"/>
              </a:solidFill>
              <a:round/>
            </a:ln>
            <a:effectLst/>
          </c:spPr>
          <c:marker>
            <c:symbol val="none"/>
          </c:marker>
          <c:cat>
            <c:strRef>
              <c:f>'27. EPM'!$A$7:$A$18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'27. EPM'!$J$7:$J$18</c:f>
              <c:numCache>
                <c:formatCode>0.00</c:formatCode>
                <c:ptCount val="12"/>
                <c:pt idx="0">
                  <c:v>676.46</c:v>
                </c:pt>
                <c:pt idx="1">
                  <c:v>680.03</c:v>
                </c:pt>
                <c:pt idx="2">
                  <c:v>727.11</c:v>
                </c:pt>
                <c:pt idx="3">
                  <c:v>705.46</c:v>
                </c:pt>
                <c:pt idx="4">
                  <c:v>729.98</c:v>
                </c:pt>
                <c:pt idx="5">
                  <c:v>787.47</c:v>
                </c:pt>
                <c:pt idx="6">
                  <c:v>795.83</c:v>
                </c:pt>
                <c:pt idx="7">
                  <c:v>827.12</c:v>
                </c:pt>
                <c:pt idx="8">
                  <c:v>788.9</c:v>
                </c:pt>
                <c:pt idx="9">
                  <c:v>772.16</c:v>
                </c:pt>
                <c:pt idx="10">
                  <c:v>772.81</c:v>
                </c:pt>
                <c:pt idx="11">
                  <c:v>778.69</c:v>
                </c:pt>
              </c:numCache>
            </c:numRef>
          </c:val>
          <c:smooth val="0"/>
          <c:extLst>
            <c:ext xmlns:c16="http://schemas.microsoft.com/office/drawing/2014/chart" uri="{C3380CC4-5D6E-409C-BE32-E72D297353CC}">
              <c16:uniqueId val="{00000006-C58D-4EAE-A154-CF72EC8650C1}"/>
            </c:ext>
          </c:extLst>
        </c:ser>
        <c:dLbls>
          <c:showLegendKey val="0"/>
          <c:showVal val="0"/>
          <c:showCatName val="0"/>
          <c:showSerName val="0"/>
          <c:showPercent val="0"/>
          <c:showBubbleSize val="0"/>
        </c:dLbls>
        <c:marker val="1"/>
        <c:smooth val="0"/>
        <c:axId val="-1064576976"/>
        <c:axId val="-1064587312"/>
      </c:lineChart>
      <c:catAx>
        <c:axId val="-10645769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87312"/>
        <c:crosses val="autoZero"/>
        <c:auto val="1"/>
        <c:lblAlgn val="ctr"/>
        <c:lblOffset val="100"/>
        <c:noMultiLvlLbl val="0"/>
      </c:catAx>
      <c:valAx>
        <c:axId val="-1064587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7697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'27. EPM'!$N$7</c:f>
              <c:strCache>
                <c:ptCount val="1"/>
                <c:pt idx="0">
                  <c:v>Ene-22</c:v>
                </c:pt>
              </c:strCache>
            </c:strRef>
          </c:tx>
          <c:spPr>
            <a:solidFill>
              <a:schemeClr val="accent6">
                <a:tint val="41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EPM'!$Q$7:$U$7</c:f>
              <c:numCache>
                <c:formatCode>0.00</c:formatCode>
                <c:ptCount val="5"/>
                <c:pt idx="0">
                  <c:v>248.74</c:v>
                </c:pt>
                <c:pt idx="1">
                  <c:v>310.92</c:v>
                </c:pt>
                <c:pt idx="2">
                  <c:v>528.55999999999995</c:v>
                </c:pt>
                <c:pt idx="3">
                  <c:v>621.84</c:v>
                </c:pt>
                <c:pt idx="4">
                  <c:v>746.21</c:v>
                </c:pt>
              </c:numCache>
            </c:numRef>
          </c:val>
          <c:extLst>
            <c:ext xmlns:c16="http://schemas.microsoft.com/office/drawing/2014/chart" uri="{C3380CC4-5D6E-409C-BE32-E72D297353CC}">
              <c16:uniqueId val="{00000000-41D7-4CA8-8141-5839821B661D}"/>
            </c:ext>
          </c:extLst>
        </c:ser>
        <c:ser>
          <c:idx val="1"/>
          <c:order val="1"/>
          <c:tx>
            <c:strRef>
              <c:f>'27. EPM'!$N$8</c:f>
              <c:strCache>
                <c:ptCount val="1"/>
                <c:pt idx="0">
                  <c:v>Feb-22</c:v>
                </c:pt>
              </c:strCache>
            </c:strRef>
          </c:tx>
          <c:spPr>
            <a:solidFill>
              <a:schemeClr val="accent6">
                <a:tint val="52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EPM'!$Q$8:$U$8</c:f>
              <c:numCache>
                <c:formatCode>0.00</c:formatCode>
                <c:ptCount val="5"/>
                <c:pt idx="0">
                  <c:v>250.73</c:v>
                </c:pt>
                <c:pt idx="1">
                  <c:v>313.41000000000003</c:v>
                </c:pt>
                <c:pt idx="2">
                  <c:v>532.79</c:v>
                </c:pt>
                <c:pt idx="3">
                  <c:v>626.80999999999995</c:v>
                </c:pt>
                <c:pt idx="4">
                  <c:v>752.18</c:v>
                </c:pt>
              </c:numCache>
            </c:numRef>
          </c:val>
          <c:extLst>
            <c:ext xmlns:c16="http://schemas.microsoft.com/office/drawing/2014/chart" uri="{C3380CC4-5D6E-409C-BE32-E72D297353CC}">
              <c16:uniqueId val="{00000001-41D7-4CA8-8141-5839821B661D}"/>
            </c:ext>
          </c:extLst>
        </c:ser>
        <c:ser>
          <c:idx val="2"/>
          <c:order val="2"/>
          <c:tx>
            <c:strRef>
              <c:f>'27. EPM'!$N$9</c:f>
              <c:strCache>
                <c:ptCount val="1"/>
                <c:pt idx="0">
                  <c:v>Mar-22</c:v>
                </c:pt>
              </c:strCache>
            </c:strRef>
          </c:tx>
          <c:spPr>
            <a:solidFill>
              <a:schemeClr val="accent6">
                <a:tint val="63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EPM'!$Q$9:$U$9</c:f>
              <c:numCache>
                <c:formatCode>0.00</c:formatCode>
                <c:ptCount val="5"/>
                <c:pt idx="0">
                  <c:v>263.26</c:v>
                </c:pt>
                <c:pt idx="1">
                  <c:v>329.08</c:v>
                </c:pt>
                <c:pt idx="2">
                  <c:v>559.42999999999995</c:v>
                </c:pt>
                <c:pt idx="3">
                  <c:v>658.16</c:v>
                </c:pt>
                <c:pt idx="4">
                  <c:v>789.79</c:v>
                </c:pt>
              </c:numCache>
            </c:numRef>
          </c:val>
          <c:extLst>
            <c:ext xmlns:c16="http://schemas.microsoft.com/office/drawing/2014/chart" uri="{C3380CC4-5D6E-409C-BE32-E72D297353CC}">
              <c16:uniqueId val="{00000002-41D7-4CA8-8141-5839821B661D}"/>
            </c:ext>
          </c:extLst>
        </c:ser>
        <c:ser>
          <c:idx val="3"/>
          <c:order val="3"/>
          <c:tx>
            <c:strRef>
              <c:f>'27. EPM'!$N$10</c:f>
              <c:strCache>
                <c:ptCount val="1"/>
                <c:pt idx="0">
                  <c:v>Abr-22</c:v>
                </c:pt>
              </c:strCache>
            </c:strRef>
          </c:tx>
          <c:spPr>
            <a:solidFill>
              <a:schemeClr val="accent6">
                <a:tint val="74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EPM'!$Q$10:$U$10</c:f>
              <c:numCache>
                <c:formatCode>0.00</c:formatCode>
                <c:ptCount val="5"/>
                <c:pt idx="0">
                  <c:v>265.89</c:v>
                </c:pt>
                <c:pt idx="1">
                  <c:v>332.37</c:v>
                </c:pt>
                <c:pt idx="2">
                  <c:v>565.03</c:v>
                </c:pt>
                <c:pt idx="3">
                  <c:v>664.74</c:v>
                </c:pt>
                <c:pt idx="4">
                  <c:v>797.68</c:v>
                </c:pt>
              </c:numCache>
            </c:numRef>
          </c:val>
          <c:extLst>
            <c:ext xmlns:c16="http://schemas.microsoft.com/office/drawing/2014/chart" uri="{C3380CC4-5D6E-409C-BE32-E72D297353CC}">
              <c16:uniqueId val="{00000003-41D7-4CA8-8141-5839821B661D}"/>
            </c:ext>
          </c:extLst>
        </c:ser>
        <c:ser>
          <c:idx val="4"/>
          <c:order val="4"/>
          <c:tx>
            <c:strRef>
              <c:f>'27. EPM'!$N$11</c:f>
              <c:strCache>
                <c:ptCount val="1"/>
                <c:pt idx="0">
                  <c:v>May-22</c:v>
                </c:pt>
              </c:strCache>
            </c:strRef>
          </c:tx>
          <c:spPr>
            <a:solidFill>
              <a:schemeClr val="accent6">
                <a:tint val="84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EPM'!$Q$11:$U$11</c:f>
              <c:numCache>
                <c:formatCode>0.00</c:formatCode>
                <c:ptCount val="5"/>
                <c:pt idx="0">
                  <c:v>271.20999999999998</c:v>
                </c:pt>
                <c:pt idx="1">
                  <c:v>339.02</c:v>
                </c:pt>
                <c:pt idx="2">
                  <c:v>576.33000000000004</c:v>
                </c:pt>
                <c:pt idx="3">
                  <c:v>678.03</c:v>
                </c:pt>
                <c:pt idx="4">
                  <c:v>813.64</c:v>
                </c:pt>
              </c:numCache>
            </c:numRef>
          </c:val>
          <c:extLst>
            <c:ext xmlns:c16="http://schemas.microsoft.com/office/drawing/2014/chart" uri="{C3380CC4-5D6E-409C-BE32-E72D297353CC}">
              <c16:uniqueId val="{00000004-41D7-4CA8-8141-5839821B661D}"/>
            </c:ext>
          </c:extLst>
        </c:ser>
        <c:ser>
          <c:idx val="5"/>
          <c:order val="5"/>
          <c:tx>
            <c:strRef>
              <c:f>'27. EPM'!$N$12</c:f>
              <c:strCache>
                <c:ptCount val="1"/>
                <c:pt idx="0">
                  <c:v>Jun-22</c:v>
                </c:pt>
              </c:strCache>
            </c:strRef>
          </c:tx>
          <c:spPr>
            <a:solidFill>
              <a:schemeClr val="accent6">
                <a:tint val="95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EPM'!$Q$12:$U$12</c:f>
              <c:numCache>
                <c:formatCode>0.00</c:formatCode>
                <c:ptCount val="5"/>
                <c:pt idx="0">
                  <c:v>282.06</c:v>
                </c:pt>
                <c:pt idx="1">
                  <c:v>352.58</c:v>
                </c:pt>
                <c:pt idx="2">
                  <c:v>599.38</c:v>
                </c:pt>
                <c:pt idx="3">
                  <c:v>705.15</c:v>
                </c:pt>
                <c:pt idx="4">
                  <c:v>846.18</c:v>
                </c:pt>
              </c:numCache>
            </c:numRef>
          </c:val>
          <c:extLst>
            <c:ext xmlns:c16="http://schemas.microsoft.com/office/drawing/2014/chart" uri="{C3380CC4-5D6E-409C-BE32-E72D297353CC}">
              <c16:uniqueId val="{00000005-41D7-4CA8-8141-5839821B661D}"/>
            </c:ext>
          </c:extLst>
        </c:ser>
        <c:ser>
          <c:idx val="6"/>
          <c:order val="6"/>
          <c:tx>
            <c:strRef>
              <c:f>'27. EPM'!$N$13</c:f>
              <c:strCache>
                <c:ptCount val="1"/>
                <c:pt idx="0">
                  <c:v>Jul-22</c:v>
                </c:pt>
              </c:strCache>
            </c:strRef>
          </c:tx>
          <c:spPr>
            <a:solidFill>
              <a:schemeClr val="accent6">
                <a:shade val="94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EPM'!$Q$13:$U$13</c:f>
              <c:numCache>
                <c:formatCode>0.00</c:formatCode>
                <c:ptCount val="5"/>
                <c:pt idx="0">
                  <c:v>293.33999999999997</c:v>
                </c:pt>
                <c:pt idx="1">
                  <c:v>366.68</c:v>
                </c:pt>
                <c:pt idx="2">
                  <c:v>623.36</c:v>
                </c:pt>
                <c:pt idx="3">
                  <c:v>733.36</c:v>
                </c:pt>
                <c:pt idx="4">
                  <c:v>880.03</c:v>
                </c:pt>
              </c:numCache>
            </c:numRef>
          </c:val>
          <c:extLst>
            <c:ext xmlns:c16="http://schemas.microsoft.com/office/drawing/2014/chart" uri="{C3380CC4-5D6E-409C-BE32-E72D297353CC}">
              <c16:uniqueId val="{00000006-41D7-4CA8-8141-5839821B661D}"/>
            </c:ext>
          </c:extLst>
        </c:ser>
        <c:ser>
          <c:idx val="7"/>
          <c:order val="7"/>
          <c:tx>
            <c:strRef>
              <c:f>'27. EPM'!$N$14</c:f>
              <c:strCache>
                <c:ptCount val="1"/>
                <c:pt idx="0">
                  <c:v>Ago-22</c:v>
                </c:pt>
              </c:strCache>
            </c:strRef>
          </c:tx>
          <c:spPr>
            <a:solidFill>
              <a:schemeClr val="accent6">
                <a:shade val="83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EPM'!$Q$14:$U$14</c:f>
              <c:numCache>
                <c:formatCode>0.00</c:formatCode>
                <c:ptCount val="5"/>
                <c:pt idx="0">
                  <c:v>305.08</c:v>
                </c:pt>
                <c:pt idx="1">
                  <c:v>381.35</c:v>
                </c:pt>
                <c:pt idx="2">
                  <c:v>648.29</c:v>
                </c:pt>
                <c:pt idx="3">
                  <c:v>762.69</c:v>
                </c:pt>
                <c:pt idx="4">
                  <c:v>915.23</c:v>
                </c:pt>
              </c:numCache>
            </c:numRef>
          </c:val>
          <c:extLst>
            <c:ext xmlns:c16="http://schemas.microsoft.com/office/drawing/2014/chart" uri="{C3380CC4-5D6E-409C-BE32-E72D297353CC}">
              <c16:uniqueId val="{00000007-41D7-4CA8-8141-5839821B661D}"/>
            </c:ext>
          </c:extLst>
        </c:ser>
        <c:ser>
          <c:idx val="8"/>
          <c:order val="8"/>
          <c:tx>
            <c:strRef>
              <c:f>'27. EPM'!$N$15</c:f>
              <c:strCache>
                <c:ptCount val="1"/>
                <c:pt idx="0">
                  <c:v>Sep-22</c:v>
                </c:pt>
              </c:strCache>
            </c:strRef>
          </c:tx>
          <c:spPr>
            <a:solidFill>
              <a:schemeClr val="accent6">
                <a:shade val="73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EPM'!$Q$15:$U$15</c:f>
              <c:numCache>
                <c:formatCode>0.00</c:formatCode>
                <c:ptCount val="5"/>
                <c:pt idx="0">
                  <c:v>308.2</c:v>
                </c:pt>
                <c:pt idx="1">
                  <c:v>385.25</c:v>
                </c:pt>
                <c:pt idx="2">
                  <c:v>652.17999999999995</c:v>
                </c:pt>
                <c:pt idx="3">
                  <c:v>767.27</c:v>
                </c:pt>
                <c:pt idx="4">
                  <c:v>920.72</c:v>
                </c:pt>
              </c:numCache>
            </c:numRef>
          </c:val>
          <c:extLst>
            <c:ext xmlns:c16="http://schemas.microsoft.com/office/drawing/2014/chart" uri="{C3380CC4-5D6E-409C-BE32-E72D297353CC}">
              <c16:uniqueId val="{00000008-41D7-4CA8-8141-5839821B661D}"/>
            </c:ext>
          </c:extLst>
        </c:ser>
        <c:ser>
          <c:idx val="9"/>
          <c:order val="9"/>
          <c:tx>
            <c:strRef>
              <c:f>'27. EPM'!$N$16</c:f>
              <c:strCache>
                <c:ptCount val="1"/>
                <c:pt idx="0">
                  <c:v>Oct-22</c:v>
                </c:pt>
              </c:strCache>
            </c:strRef>
          </c:tx>
          <c:spPr>
            <a:solidFill>
              <a:schemeClr val="accent6">
                <a:shade val="62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EPM'!$Q$16:$U$16</c:f>
              <c:numCache>
                <c:formatCode>0.00</c:formatCode>
                <c:ptCount val="5"/>
                <c:pt idx="0">
                  <c:v>301.48</c:v>
                </c:pt>
                <c:pt idx="1">
                  <c:v>376.85</c:v>
                </c:pt>
                <c:pt idx="2">
                  <c:v>637.96</c:v>
                </c:pt>
                <c:pt idx="3">
                  <c:v>750.54</c:v>
                </c:pt>
                <c:pt idx="4">
                  <c:v>900.65</c:v>
                </c:pt>
              </c:numCache>
            </c:numRef>
          </c:val>
          <c:extLst>
            <c:ext xmlns:c16="http://schemas.microsoft.com/office/drawing/2014/chart" uri="{C3380CC4-5D6E-409C-BE32-E72D297353CC}">
              <c16:uniqueId val="{00000009-41D7-4CA8-8141-5839821B661D}"/>
            </c:ext>
          </c:extLst>
        </c:ser>
        <c:ser>
          <c:idx val="10"/>
          <c:order val="10"/>
          <c:tx>
            <c:strRef>
              <c:f>'27. EPM'!$N$17</c:f>
              <c:strCache>
                <c:ptCount val="1"/>
                <c:pt idx="0">
                  <c:v>Nov-22</c:v>
                </c:pt>
              </c:strCache>
            </c:strRef>
          </c:tx>
          <c:spPr>
            <a:solidFill>
              <a:schemeClr val="accent6">
                <a:shade val="51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EPM'!$Q$17:$U$17</c:f>
              <c:numCache>
                <c:formatCode>0.00</c:formatCode>
                <c:ptCount val="5"/>
                <c:pt idx="0">
                  <c:v>301.48</c:v>
                </c:pt>
                <c:pt idx="1">
                  <c:v>376.85</c:v>
                </c:pt>
                <c:pt idx="2">
                  <c:v>637.96</c:v>
                </c:pt>
                <c:pt idx="3">
                  <c:v>750.54</c:v>
                </c:pt>
                <c:pt idx="4">
                  <c:v>900.65</c:v>
                </c:pt>
              </c:numCache>
            </c:numRef>
          </c:val>
          <c:extLst>
            <c:ext xmlns:c16="http://schemas.microsoft.com/office/drawing/2014/chart" uri="{C3380CC4-5D6E-409C-BE32-E72D297353CC}">
              <c16:uniqueId val="{0000000A-41D7-4CA8-8141-5839821B661D}"/>
            </c:ext>
          </c:extLst>
        </c:ser>
        <c:ser>
          <c:idx val="11"/>
          <c:order val="11"/>
          <c:tx>
            <c:strRef>
              <c:f>'27. EPM'!$N$18</c:f>
              <c:strCache>
                <c:ptCount val="1"/>
                <c:pt idx="0">
                  <c:v>Dic-22</c:v>
                </c:pt>
              </c:strCache>
            </c:strRef>
          </c:tx>
          <c:spPr>
            <a:solidFill>
              <a:schemeClr val="accent6">
                <a:shade val="40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EPM'!$Q$18:$U$18</c:f>
              <c:numCache>
                <c:formatCode>0.00</c:formatCode>
                <c:ptCount val="5"/>
                <c:pt idx="0">
                  <c:v>303.8</c:v>
                </c:pt>
                <c:pt idx="1">
                  <c:v>379.75</c:v>
                </c:pt>
                <c:pt idx="2">
                  <c:v>642.87</c:v>
                </c:pt>
                <c:pt idx="3">
                  <c:v>756.32</c:v>
                </c:pt>
                <c:pt idx="4">
                  <c:v>907.59</c:v>
                </c:pt>
              </c:numCache>
            </c:numRef>
          </c:val>
          <c:extLst>
            <c:ext xmlns:c16="http://schemas.microsoft.com/office/drawing/2014/chart" uri="{C3380CC4-5D6E-409C-BE32-E72D297353CC}">
              <c16:uniqueId val="{0000000B-41D7-4CA8-8141-5839821B661D}"/>
            </c:ext>
          </c:extLst>
        </c:ser>
        <c:dLbls>
          <c:showLegendKey val="0"/>
          <c:showVal val="0"/>
          <c:showCatName val="0"/>
          <c:showSerName val="0"/>
          <c:showPercent val="0"/>
          <c:showBubbleSize val="0"/>
        </c:dLbls>
        <c:gapWidth val="150"/>
        <c:axId val="-1064578064"/>
        <c:axId val="-1064573168"/>
      </c:barChart>
      <c:catAx>
        <c:axId val="-106457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3168"/>
        <c:crosses val="autoZero"/>
        <c:auto val="1"/>
        <c:lblAlgn val="ctr"/>
        <c:lblOffset val="100"/>
        <c:noMultiLvlLbl val="0"/>
      </c:catAx>
      <c:valAx>
        <c:axId val="-106457316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806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'27. EPM'!$J$6</c:f>
              <c:strCache>
                <c:ptCount val="1"/>
                <c:pt idx="0">
                  <c:v>CUV_119</c:v>
                </c:pt>
              </c:strCache>
            </c:strRef>
          </c:tx>
          <c:spPr>
            <a:ln w="28575" cap="rnd">
              <a:solidFill>
                <a:schemeClr val="accent1"/>
              </a:solidFill>
              <a:round/>
            </a:ln>
            <a:effectLst/>
          </c:spPr>
          <c:marker>
            <c:symbol val="none"/>
          </c:marker>
          <c:cat>
            <c:strRef>
              <c:f>'27. EPM'!$A$7:$A$18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'27. EPM'!$J$7:$J$18</c:f>
              <c:numCache>
                <c:formatCode>0.00</c:formatCode>
                <c:ptCount val="12"/>
                <c:pt idx="0">
                  <c:v>676.46</c:v>
                </c:pt>
                <c:pt idx="1">
                  <c:v>680.03</c:v>
                </c:pt>
                <c:pt idx="2">
                  <c:v>727.11</c:v>
                </c:pt>
                <c:pt idx="3">
                  <c:v>705.46</c:v>
                </c:pt>
                <c:pt idx="4">
                  <c:v>729.98</c:v>
                </c:pt>
                <c:pt idx="5">
                  <c:v>787.47</c:v>
                </c:pt>
                <c:pt idx="6">
                  <c:v>795.83</c:v>
                </c:pt>
                <c:pt idx="7">
                  <c:v>827.12</c:v>
                </c:pt>
                <c:pt idx="8">
                  <c:v>788.9</c:v>
                </c:pt>
                <c:pt idx="9">
                  <c:v>772.16</c:v>
                </c:pt>
                <c:pt idx="10">
                  <c:v>772.81</c:v>
                </c:pt>
                <c:pt idx="11">
                  <c:v>778.69</c:v>
                </c:pt>
              </c:numCache>
            </c:numRef>
          </c:val>
          <c:smooth val="0"/>
          <c:extLst>
            <c:ext xmlns:c16="http://schemas.microsoft.com/office/drawing/2014/chart" uri="{C3380CC4-5D6E-409C-BE32-E72D297353CC}">
              <c16:uniqueId val="{00000000-24D3-411F-B4B8-F9A7C9BF7D05}"/>
            </c:ext>
          </c:extLst>
        </c:ser>
        <c:ser>
          <c:idx val="1"/>
          <c:order val="1"/>
          <c:tx>
            <c:strRef>
              <c:f>'27. EPM'!$K$6</c:f>
              <c:strCache>
                <c:ptCount val="1"/>
                <c:pt idx="0">
                  <c:v>CUV_Op</c:v>
                </c:pt>
              </c:strCache>
            </c:strRef>
          </c:tx>
          <c:spPr>
            <a:ln w="28575" cap="rnd">
              <a:solidFill>
                <a:schemeClr val="accent2"/>
              </a:solidFill>
              <a:prstDash val="lgDash"/>
              <a:round/>
            </a:ln>
            <a:effectLst/>
          </c:spPr>
          <c:marker>
            <c:symbol val="none"/>
          </c:marker>
          <c:cat>
            <c:strRef>
              <c:f>'27. EPM'!$A$7:$A$18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'27. EPM'!$K$7:$K$18</c:f>
              <c:numCache>
                <c:formatCode>0.00</c:formatCode>
                <c:ptCount val="12"/>
                <c:pt idx="0">
                  <c:v>621.84</c:v>
                </c:pt>
                <c:pt idx="1">
                  <c:v>626.80999999999995</c:v>
                </c:pt>
                <c:pt idx="2">
                  <c:v>658.16</c:v>
                </c:pt>
                <c:pt idx="3">
                  <c:v>664.74</c:v>
                </c:pt>
                <c:pt idx="4">
                  <c:v>678.03</c:v>
                </c:pt>
                <c:pt idx="5">
                  <c:v>705.15</c:v>
                </c:pt>
                <c:pt idx="6">
                  <c:v>733.36</c:v>
                </c:pt>
                <c:pt idx="7">
                  <c:v>762.69</c:v>
                </c:pt>
                <c:pt idx="8">
                  <c:v>767.27</c:v>
                </c:pt>
                <c:pt idx="9">
                  <c:v>750.54</c:v>
                </c:pt>
                <c:pt idx="10">
                  <c:v>750.54</c:v>
                </c:pt>
                <c:pt idx="11">
                  <c:v>756.32</c:v>
                </c:pt>
              </c:numCache>
            </c:numRef>
          </c:val>
          <c:smooth val="0"/>
          <c:extLst>
            <c:ext xmlns:c16="http://schemas.microsoft.com/office/drawing/2014/chart" uri="{C3380CC4-5D6E-409C-BE32-E72D297353CC}">
              <c16:uniqueId val="{00000001-24D3-411F-B4B8-F9A7C9BF7D05}"/>
            </c:ext>
          </c:extLst>
        </c:ser>
        <c:dLbls>
          <c:showLegendKey val="0"/>
          <c:showVal val="0"/>
          <c:showCatName val="0"/>
          <c:showSerName val="0"/>
          <c:showPercent val="0"/>
          <c:showBubbleSize val="0"/>
        </c:dLbls>
        <c:smooth val="0"/>
        <c:axId val="-1064587856"/>
        <c:axId val="-1064565552"/>
      </c:lineChart>
      <c:catAx>
        <c:axId val="-106458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65552"/>
        <c:crosses val="autoZero"/>
        <c:auto val="1"/>
        <c:lblAlgn val="ctr"/>
        <c:lblOffset val="100"/>
        <c:noMultiLvlLbl val="0"/>
      </c:catAx>
      <c:valAx>
        <c:axId val="-106456555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45878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'28. ESSA'!$D$6</c:f>
              <c:strCache>
                <c:ptCount val="1"/>
                <c:pt idx="0">
                  <c:v>GM</c:v>
                </c:pt>
              </c:strCache>
            </c:strRef>
          </c:tx>
          <c:spPr>
            <a:solidFill>
              <a:srgbClr val="ED7D31"/>
            </a:solidFill>
            <a:ln w="25400">
              <a:noFill/>
            </a:ln>
          </c:spPr>
          <c:val>
            <c:numRef>
              <c:f>'28. ESSA'!$D$7:$D$18</c:f>
              <c:numCache>
                <c:formatCode>0.00</c:formatCode>
                <c:ptCount val="12"/>
                <c:pt idx="0">
                  <c:v>269.14030000000002</c:v>
                </c:pt>
                <c:pt idx="1">
                  <c:v>254.6062</c:v>
                </c:pt>
                <c:pt idx="2">
                  <c:v>283.68029999999999</c:v>
                </c:pt>
                <c:pt idx="3">
                  <c:v>253.53039999999999</c:v>
                </c:pt>
                <c:pt idx="4">
                  <c:v>243.65969999999999</c:v>
                </c:pt>
                <c:pt idx="5">
                  <c:v>236.72300000000001</c:v>
                </c:pt>
                <c:pt idx="6">
                  <c:v>248.2321</c:v>
                </c:pt>
                <c:pt idx="7">
                  <c:v>249.5522</c:v>
                </c:pt>
                <c:pt idx="8">
                  <c:v>247.75</c:v>
                </c:pt>
                <c:pt idx="9">
                  <c:v>272.24299999999999</c:v>
                </c:pt>
                <c:pt idx="10">
                  <c:v>283.79489999999998</c:v>
                </c:pt>
                <c:pt idx="11">
                  <c:v>252.72309999999999</c:v>
                </c:pt>
              </c:numCache>
            </c:numRef>
          </c:val>
          <c:extLst>
            <c:ext xmlns:c16="http://schemas.microsoft.com/office/drawing/2014/chart" uri="{C3380CC4-5D6E-409C-BE32-E72D297353CC}">
              <c16:uniqueId val="{00000000-A0D0-4909-9B7F-E60857496364}"/>
            </c:ext>
          </c:extLst>
        </c:ser>
        <c:ser>
          <c:idx val="2"/>
          <c:order val="2"/>
          <c:tx>
            <c:strRef>
              <c:f>'28. ESSA'!$G$6</c:f>
              <c:strCache>
                <c:ptCount val="1"/>
                <c:pt idx="0">
                  <c:v>D</c:v>
                </c:pt>
              </c:strCache>
            </c:strRef>
          </c:tx>
          <c:spPr>
            <a:solidFill>
              <a:srgbClr val="A5A5A5"/>
            </a:solidFill>
            <a:ln w="25400">
              <a:noFill/>
            </a:ln>
          </c:spPr>
          <c:val>
            <c:numRef>
              <c:f>'28. ESSA'!$G$7:$G$18</c:f>
              <c:numCache>
                <c:formatCode>0.00</c:formatCode>
                <c:ptCount val="12"/>
                <c:pt idx="0">
                  <c:v>238.6028</c:v>
                </c:pt>
                <c:pt idx="1">
                  <c:v>256.34769999999997</c:v>
                </c:pt>
                <c:pt idx="2">
                  <c:v>267.77330000000001</c:v>
                </c:pt>
                <c:pt idx="3">
                  <c:v>267.26609999999999</c:v>
                </c:pt>
                <c:pt idx="4">
                  <c:v>301.03980000000001</c:v>
                </c:pt>
                <c:pt idx="5">
                  <c:v>320.40699999999998</c:v>
                </c:pt>
                <c:pt idx="6">
                  <c:v>328.92660000000001</c:v>
                </c:pt>
                <c:pt idx="7">
                  <c:v>335.39859999999999</c:v>
                </c:pt>
                <c:pt idx="8">
                  <c:v>314.85000000000002</c:v>
                </c:pt>
                <c:pt idx="9">
                  <c:v>303.00200000000001</c:v>
                </c:pt>
                <c:pt idx="10">
                  <c:v>305.3057</c:v>
                </c:pt>
                <c:pt idx="11">
                  <c:v>307.60599999999999</c:v>
                </c:pt>
              </c:numCache>
            </c:numRef>
          </c:val>
          <c:extLst>
            <c:ext xmlns:c16="http://schemas.microsoft.com/office/drawing/2014/chart" uri="{C3380CC4-5D6E-409C-BE32-E72D297353CC}">
              <c16:uniqueId val="{00000001-A0D0-4909-9B7F-E60857496364}"/>
            </c:ext>
          </c:extLst>
        </c:ser>
        <c:ser>
          <c:idx val="3"/>
          <c:order val="3"/>
          <c:tx>
            <c:strRef>
              <c:f>'28. ESSA'!$H$6</c:f>
              <c:strCache>
                <c:ptCount val="1"/>
                <c:pt idx="0">
                  <c:v>CV</c:v>
                </c:pt>
              </c:strCache>
            </c:strRef>
          </c:tx>
          <c:spPr>
            <a:solidFill>
              <a:srgbClr val="FFC000"/>
            </a:solidFill>
            <a:ln w="25400">
              <a:noFill/>
            </a:ln>
          </c:spPr>
          <c:val>
            <c:numRef>
              <c:f>'28. ESSA'!$H$7:$H$18</c:f>
              <c:numCache>
                <c:formatCode>0.00</c:formatCode>
                <c:ptCount val="12"/>
                <c:pt idx="0">
                  <c:v>62.4876</c:v>
                </c:pt>
                <c:pt idx="1">
                  <c:v>65.109399999999994</c:v>
                </c:pt>
                <c:pt idx="2">
                  <c:v>66.620999999999995</c:v>
                </c:pt>
                <c:pt idx="3">
                  <c:v>70.614199999999997</c:v>
                </c:pt>
                <c:pt idx="4">
                  <c:v>68.454800000000006</c:v>
                </c:pt>
                <c:pt idx="5">
                  <c:v>67.893100000000004</c:v>
                </c:pt>
                <c:pt idx="6">
                  <c:v>70.094300000000004</c:v>
                </c:pt>
                <c:pt idx="7">
                  <c:v>70.102400000000003</c:v>
                </c:pt>
                <c:pt idx="8">
                  <c:v>73.94</c:v>
                </c:pt>
                <c:pt idx="9">
                  <c:v>72.4255</c:v>
                </c:pt>
                <c:pt idx="10">
                  <c:v>72.297399999999996</c:v>
                </c:pt>
                <c:pt idx="11">
                  <c:v>73.519099999999995</c:v>
                </c:pt>
              </c:numCache>
            </c:numRef>
          </c:val>
          <c:extLst>
            <c:ext xmlns:c16="http://schemas.microsoft.com/office/drawing/2014/chart" uri="{C3380CC4-5D6E-409C-BE32-E72D297353CC}">
              <c16:uniqueId val="{00000002-A0D0-4909-9B7F-E60857496364}"/>
            </c:ext>
          </c:extLst>
        </c:ser>
        <c:ser>
          <c:idx val="4"/>
          <c:order val="4"/>
          <c:tx>
            <c:strRef>
              <c:f>'28. ESSA'!$F$6</c:f>
              <c:strCache>
                <c:ptCount val="1"/>
                <c:pt idx="0">
                  <c:v>PR</c:v>
                </c:pt>
              </c:strCache>
            </c:strRef>
          </c:tx>
          <c:spPr>
            <a:solidFill>
              <a:srgbClr val="5B9BD5"/>
            </a:solidFill>
            <a:ln w="25400">
              <a:noFill/>
            </a:ln>
          </c:spPr>
          <c:val>
            <c:numRef>
              <c:f>'28. ESSA'!$F$7:$F$18</c:f>
              <c:numCache>
                <c:formatCode>0.00</c:formatCode>
                <c:ptCount val="12"/>
                <c:pt idx="0">
                  <c:v>58.698999999999998</c:v>
                </c:pt>
                <c:pt idx="1">
                  <c:v>56.540199999999999</c:v>
                </c:pt>
                <c:pt idx="2">
                  <c:v>61.618299999999998</c:v>
                </c:pt>
                <c:pt idx="3">
                  <c:v>56.030500000000004</c:v>
                </c:pt>
                <c:pt idx="4">
                  <c:v>55.098100000000002</c:v>
                </c:pt>
                <c:pt idx="5">
                  <c:v>54.904899999999998</c:v>
                </c:pt>
                <c:pt idx="6">
                  <c:v>56.249299999999998</c:v>
                </c:pt>
                <c:pt idx="7">
                  <c:v>58.613100000000003</c:v>
                </c:pt>
                <c:pt idx="8">
                  <c:v>58.59</c:v>
                </c:pt>
                <c:pt idx="9">
                  <c:v>62.320500000000003</c:v>
                </c:pt>
                <c:pt idx="10">
                  <c:v>64.476799999999997</c:v>
                </c:pt>
                <c:pt idx="11">
                  <c:v>59.373100000000001</c:v>
                </c:pt>
              </c:numCache>
            </c:numRef>
          </c:val>
          <c:extLst>
            <c:ext xmlns:c16="http://schemas.microsoft.com/office/drawing/2014/chart" uri="{C3380CC4-5D6E-409C-BE32-E72D297353CC}">
              <c16:uniqueId val="{00000003-A0D0-4909-9B7F-E60857496364}"/>
            </c:ext>
          </c:extLst>
        </c:ser>
        <c:ser>
          <c:idx val="5"/>
          <c:order val="5"/>
          <c:tx>
            <c:strRef>
              <c:f>'28. ESSA'!$E$6</c:f>
              <c:strCache>
                <c:ptCount val="1"/>
                <c:pt idx="0">
                  <c:v>TM</c:v>
                </c:pt>
              </c:strCache>
            </c:strRef>
          </c:tx>
          <c:spPr>
            <a:solidFill>
              <a:srgbClr val="70AD47"/>
            </a:solidFill>
            <a:ln w="25400">
              <a:noFill/>
            </a:ln>
          </c:spPr>
          <c:val>
            <c:numRef>
              <c:f>'28. ESSA'!$E$7:$E$18</c:f>
              <c:numCache>
                <c:formatCode>0.00</c:formatCode>
                <c:ptCount val="12"/>
                <c:pt idx="0">
                  <c:v>43.683999999999997</c:v>
                </c:pt>
                <c:pt idx="1">
                  <c:v>45.128999999999998</c:v>
                </c:pt>
                <c:pt idx="2">
                  <c:v>43.110799999999998</c:v>
                </c:pt>
                <c:pt idx="3">
                  <c:v>40.327800000000003</c:v>
                </c:pt>
                <c:pt idx="4">
                  <c:v>40.978900000000003</c:v>
                </c:pt>
                <c:pt idx="5">
                  <c:v>49.521799999999999</c:v>
                </c:pt>
                <c:pt idx="6">
                  <c:v>41.912399999999998</c:v>
                </c:pt>
                <c:pt idx="7">
                  <c:v>52.116300000000003</c:v>
                </c:pt>
                <c:pt idx="8">
                  <c:v>50.84</c:v>
                </c:pt>
                <c:pt idx="9">
                  <c:v>46.165700000000001</c:v>
                </c:pt>
                <c:pt idx="10">
                  <c:v>47.098799999999997</c:v>
                </c:pt>
                <c:pt idx="11">
                  <c:v>50.307000000000002</c:v>
                </c:pt>
              </c:numCache>
            </c:numRef>
          </c:val>
          <c:extLst>
            <c:ext xmlns:c16="http://schemas.microsoft.com/office/drawing/2014/chart" uri="{C3380CC4-5D6E-409C-BE32-E72D297353CC}">
              <c16:uniqueId val="{00000004-A0D0-4909-9B7F-E60857496364}"/>
            </c:ext>
          </c:extLst>
        </c:ser>
        <c:ser>
          <c:idx val="6"/>
          <c:order val="6"/>
          <c:tx>
            <c:strRef>
              <c:f>'28. ESSA'!$I$6</c:f>
              <c:strCache>
                <c:ptCount val="1"/>
                <c:pt idx="0">
                  <c:v>RM</c:v>
                </c:pt>
              </c:strCache>
            </c:strRef>
          </c:tx>
          <c:spPr>
            <a:solidFill>
              <a:schemeClr val="accent1">
                <a:lumMod val="40000"/>
                <a:lumOff val="60000"/>
              </a:schemeClr>
            </a:solidFill>
            <a:ln>
              <a:noFill/>
            </a:ln>
            <a:effectLst/>
          </c:spPr>
          <c:val>
            <c:numRef>
              <c:f>'28. ESSA'!$I$7:$I$18</c:f>
              <c:numCache>
                <c:formatCode>0.00</c:formatCode>
                <c:ptCount val="12"/>
                <c:pt idx="0">
                  <c:v>20.869700000000002</c:v>
                </c:pt>
                <c:pt idx="1">
                  <c:v>24.412400000000002</c:v>
                </c:pt>
                <c:pt idx="2">
                  <c:v>21</c:v>
                </c:pt>
                <c:pt idx="3">
                  <c:v>34.096800000000002</c:v>
                </c:pt>
                <c:pt idx="4">
                  <c:v>40.618899999999996</c:v>
                </c:pt>
                <c:pt idx="5">
                  <c:v>57.5839</c:v>
                </c:pt>
                <c:pt idx="6">
                  <c:v>51.544499999999999</c:v>
                </c:pt>
                <c:pt idx="7">
                  <c:v>68.273399999999995</c:v>
                </c:pt>
                <c:pt idx="8">
                  <c:v>44.12</c:v>
                </c:pt>
                <c:pt idx="9">
                  <c:v>28.0975</c:v>
                </c:pt>
                <c:pt idx="10">
                  <c:v>26.1815</c:v>
                </c:pt>
                <c:pt idx="11">
                  <c:v>34.746299999999998</c:v>
                </c:pt>
              </c:numCache>
            </c:numRef>
          </c:val>
          <c:extLst>
            <c:ext xmlns:c16="http://schemas.microsoft.com/office/drawing/2014/chart" uri="{C3380CC4-5D6E-409C-BE32-E72D297353CC}">
              <c16:uniqueId val="{00000005-A0D0-4909-9B7F-E60857496364}"/>
            </c:ext>
          </c:extLst>
        </c:ser>
        <c:dLbls>
          <c:showLegendKey val="0"/>
          <c:showVal val="0"/>
          <c:showCatName val="0"/>
          <c:showSerName val="0"/>
          <c:showPercent val="0"/>
          <c:showBubbleSize val="0"/>
        </c:dLbls>
        <c:axId val="-1064584048"/>
        <c:axId val="-1064570992"/>
      </c:areaChart>
      <c:lineChart>
        <c:grouping val="standard"/>
        <c:varyColors val="0"/>
        <c:ser>
          <c:idx val="0"/>
          <c:order val="0"/>
          <c:tx>
            <c:strRef>
              <c:f>'28. ESSA'!$J$6</c:f>
              <c:strCache>
                <c:ptCount val="1"/>
                <c:pt idx="0">
                  <c:v>CUV_119</c:v>
                </c:pt>
              </c:strCache>
            </c:strRef>
          </c:tx>
          <c:spPr>
            <a:ln w="38100" cap="rnd">
              <a:solidFill>
                <a:sysClr val="windowText" lastClr="000000"/>
              </a:solidFill>
              <a:round/>
            </a:ln>
            <a:effectLst/>
          </c:spPr>
          <c:marker>
            <c:symbol val="none"/>
          </c:marker>
          <c:cat>
            <c:strRef>
              <c:f>'28. ESSA'!$A$7:$A$18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'28. ESSA'!$J$7:$J$18</c:f>
              <c:numCache>
                <c:formatCode>0.00</c:formatCode>
                <c:ptCount val="12"/>
                <c:pt idx="0">
                  <c:v>693.48329999999999</c:v>
                </c:pt>
                <c:pt idx="1">
                  <c:v>702.14490000000001</c:v>
                </c:pt>
                <c:pt idx="2">
                  <c:v>743.80359999999996</c:v>
                </c:pt>
                <c:pt idx="3">
                  <c:v>721.86580000000004</c:v>
                </c:pt>
                <c:pt idx="4">
                  <c:v>749.85090000000002</c:v>
                </c:pt>
                <c:pt idx="5">
                  <c:v>787.0335</c:v>
                </c:pt>
                <c:pt idx="6">
                  <c:v>796.95920000000001</c:v>
                </c:pt>
                <c:pt idx="7">
                  <c:v>834.05600000000004</c:v>
                </c:pt>
                <c:pt idx="8">
                  <c:v>790.12</c:v>
                </c:pt>
                <c:pt idx="9">
                  <c:v>784.25429999999994</c:v>
                </c:pt>
                <c:pt idx="10">
                  <c:v>799.15509999999995</c:v>
                </c:pt>
                <c:pt idx="11">
                  <c:v>778.27449999999999</c:v>
                </c:pt>
              </c:numCache>
            </c:numRef>
          </c:val>
          <c:smooth val="0"/>
          <c:extLst>
            <c:ext xmlns:c16="http://schemas.microsoft.com/office/drawing/2014/chart" uri="{C3380CC4-5D6E-409C-BE32-E72D297353CC}">
              <c16:uniqueId val="{00000006-A0D0-4909-9B7F-E60857496364}"/>
            </c:ext>
          </c:extLst>
        </c:ser>
        <c:dLbls>
          <c:showLegendKey val="0"/>
          <c:showVal val="0"/>
          <c:showCatName val="0"/>
          <c:showSerName val="0"/>
          <c:showPercent val="0"/>
          <c:showBubbleSize val="0"/>
        </c:dLbls>
        <c:marker val="1"/>
        <c:smooth val="0"/>
        <c:axId val="-1064584048"/>
        <c:axId val="-1064570992"/>
      </c:lineChart>
      <c:catAx>
        <c:axId val="-1064584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70992"/>
        <c:crosses val="autoZero"/>
        <c:auto val="1"/>
        <c:lblAlgn val="ctr"/>
        <c:lblOffset val="100"/>
        <c:noMultiLvlLbl val="0"/>
      </c:catAx>
      <c:valAx>
        <c:axId val="-1064570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8404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'28. ESSA'!$N$7</c:f>
              <c:strCache>
                <c:ptCount val="1"/>
                <c:pt idx="0">
                  <c:v>Ene-22</c:v>
                </c:pt>
              </c:strCache>
            </c:strRef>
          </c:tx>
          <c:spPr>
            <a:solidFill>
              <a:schemeClr val="accent6">
                <a:tint val="41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ESSA'!$Q$7:$U$7</c:f>
              <c:numCache>
                <c:formatCode>0.00</c:formatCode>
                <c:ptCount val="5"/>
                <c:pt idx="0">
                  <c:v>254.4967</c:v>
                </c:pt>
                <c:pt idx="1">
                  <c:v>318.12090000000001</c:v>
                </c:pt>
                <c:pt idx="2">
                  <c:v>540.80550000000005</c:v>
                </c:pt>
                <c:pt idx="3">
                  <c:v>636.24180000000001</c:v>
                </c:pt>
                <c:pt idx="4">
                  <c:v>763.49019999999996</c:v>
                </c:pt>
              </c:numCache>
            </c:numRef>
          </c:val>
          <c:extLst>
            <c:ext xmlns:c16="http://schemas.microsoft.com/office/drawing/2014/chart" uri="{C3380CC4-5D6E-409C-BE32-E72D297353CC}">
              <c16:uniqueId val="{00000000-D554-485C-9302-F17BCC0FFE61}"/>
            </c:ext>
          </c:extLst>
        </c:ser>
        <c:ser>
          <c:idx val="1"/>
          <c:order val="1"/>
          <c:tx>
            <c:strRef>
              <c:f>'28. ESSA'!$N$8</c:f>
              <c:strCache>
                <c:ptCount val="1"/>
                <c:pt idx="0">
                  <c:v>Feb-22</c:v>
                </c:pt>
              </c:strCache>
            </c:strRef>
          </c:tx>
          <c:spPr>
            <a:solidFill>
              <a:schemeClr val="accent6">
                <a:tint val="52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ESSA'!$Q$8:$U$8</c:f>
              <c:numCache>
                <c:formatCode>0.00</c:formatCode>
                <c:ptCount val="5"/>
                <c:pt idx="0">
                  <c:v>257.04169999999999</c:v>
                </c:pt>
                <c:pt idx="1">
                  <c:v>321.3021</c:v>
                </c:pt>
                <c:pt idx="2">
                  <c:v>546.21360000000004</c:v>
                </c:pt>
                <c:pt idx="3">
                  <c:v>642.60419999999999</c:v>
                </c:pt>
                <c:pt idx="4">
                  <c:v>771.12509999999997</c:v>
                </c:pt>
              </c:numCache>
            </c:numRef>
          </c:val>
          <c:extLst>
            <c:ext xmlns:c16="http://schemas.microsoft.com/office/drawing/2014/chart" uri="{C3380CC4-5D6E-409C-BE32-E72D297353CC}">
              <c16:uniqueId val="{00000001-D554-485C-9302-F17BCC0FFE61}"/>
            </c:ext>
          </c:extLst>
        </c:ser>
        <c:ser>
          <c:idx val="2"/>
          <c:order val="2"/>
          <c:tx>
            <c:strRef>
              <c:f>'28. ESSA'!$N$9</c:f>
              <c:strCache>
                <c:ptCount val="1"/>
                <c:pt idx="0">
                  <c:v>Mar-22</c:v>
                </c:pt>
              </c:strCache>
            </c:strRef>
          </c:tx>
          <c:spPr>
            <a:solidFill>
              <a:schemeClr val="accent6">
                <a:tint val="63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ESSA'!$Q$9:$U$9</c:f>
              <c:numCache>
                <c:formatCode>0.00</c:formatCode>
                <c:ptCount val="5"/>
                <c:pt idx="0">
                  <c:v>269.8938</c:v>
                </c:pt>
                <c:pt idx="1">
                  <c:v>337.36720000000003</c:v>
                </c:pt>
                <c:pt idx="2">
                  <c:v>573.52430000000004</c:v>
                </c:pt>
                <c:pt idx="3">
                  <c:v>674.73440000000005</c:v>
                </c:pt>
                <c:pt idx="4">
                  <c:v>809.68129999999996</c:v>
                </c:pt>
              </c:numCache>
            </c:numRef>
          </c:val>
          <c:extLst>
            <c:ext xmlns:c16="http://schemas.microsoft.com/office/drawing/2014/chart" uri="{C3380CC4-5D6E-409C-BE32-E72D297353CC}">
              <c16:uniqueId val="{00000002-D554-485C-9302-F17BCC0FFE61}"/>
            </c:ext>
          </c:extLst>
        </c:ser>
        <c:ser>
          <c:idx val="3"/>
          <c:order val="3"/>
          <c:tx>
            <c:strRef>
              <c:f>'28. ESSA'!$N$10</c:f>
              <c:strCache>
                <c:ptCount val="1"/>
                <c:pt idx="0">
                  <c:v>Abr-22</c:v>
                </c:pt>
              </c:strCache>
            </c:strRef>
          </c:tx>
          <c:spPr>
            <a:solidFill>
              <a:schemeClr val="accent6">
                <a:tint val="74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ESSA'!$Q$10:$U$10</c:f>
              <c:numCache>
                <c:formatCode>0.00</c:formatCode>
                <c:ptCount val="5"/>
                <c:pt idx="0">
                  <c:v>275.29160000000002</c:v>
                </c:pt>
                <c:pt idx="1">
                  <c:v>344.1146</c:v>
                </c:pt>
                <c:pt idx="2">
                  <c:v>584.99469999999997</c:v>
                </c:pt>
                <c:pt idx="3">
                  <c:v>688.22910000000002</c:v>
                </c:pt>
                <c:pt idx="4">
                  <c:v>825.87490000000003</c:v>
                </c:pt>
              </c:numCache>
            </c:numRef>
          </c:val>
          <c:extLst>
            <c:ext xmlns:c16="http://schemas.microsoft.com/office/drawing/2014/chart" uri="{C3380CC4-5D6E-409C-BE32-E72D297353CC}">
              <c16:uniqueId val="{00000003-D554-485C-9302-F17BCC0FFE61}"/>
            </c:ext>
          </c:extLst>
        </c:ser>
        <c:ser>
          <c:idx val="4"/>
          <c:order val="4"/>
          <c:tx>
            <c:strRef>
              <c:f>'28. ESSA'!$N$11</c:f>
              <c:strCache>
                <c:ptCount val="1"/>
                <c:pt idx="0">
                  <c:v>May-22</c:v>
                </c:pt>
              </c:strCache>
            </c:strRef>
          </c:tx>
          <c:spPr>
            <a:solidFill>
              <a:schemeClr val="accent6">
                <a:tint val="84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ESSA'!$Q$11:$U$11</c:f>
              <c:numCache>
                <c:formatCode>0.00</c:formatCode>
                <c:ptCount val="5"/>
                <c:pt idx="0">
                  <c:v>285.47739999999999</c:v>
                </c:pt>
                <c:pt idx="1">
                  <c:v>356.84679999999997</c:v>
                </c:pt>
                <c:pt idx="2">
                  <c:v>606.6395</c:v>
                </c:pt>
                <c:pt idx="3">
                  <c:v>713.69359999999995</c:v>
                </c:pt>
                <c:pt idx="4">
                  <c:v>856.43230000000005</c:v>
                </c:pt>
              </c:numCache>
            </c:numRef>
          </c:val>
          <c:extLst>
            <c:ext xmlns:c16="http://schemas.microsoft.com/office/drawing/2014/chart" uri="{C3380CC4-5D6E-409C-BE32-E72D297353CC}">
              <c16:uniqueId val="{00000004-D554-485C-9302-F17BCC0FFE61}"/>
            </c:ext>
          </c:extLst>
        </c:ser>
        <c:ser>
          <c:idx val="5"/>
          <c:order val="5"/>
          <c:tx>
            <c:strRef>
              <c:f>'28. ESSA'!$N$12</c:f>
              <c:strCache>
                <c:ptCount val="1"/>
                <c:pt idx="0">
                  <c:v>Jun-22</c:v>
                </c:pt>
              </c:strCache>
            </c:strRef>
          </c:tx>
          <c:spPr>
            <a:solidFill>
              <a:schemeClr val="accent6">
                <a:tint val="95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ESSA'!$Q$12:$U$12</c:f>
              <c:numCache>
                <c:formatCode>0.00</c:formatCode>
                <c:ptCount val="5"/>
                <c:pt idx="0">
                  <c:v>299.75130000000001</c:v>
                </c:pt>
                <c:pt idx="1">
                  <c:v>374.6891</c:v>
                </c:pt>
                <c:pt idx="2">
                  <c:v>636.97149999999999</c:v>
                </c:pt>
                <c:pt idx="3">
                  <c:v>749.37829999999997</c:v>
                </c:pt>
                <c:pt idx="4">
                  <c:v>899.25390000000004</c:v>
                </c:pt>
              </c:numCache>
            </c:numRef>
          </c:val>
          <c:extLst>
            <c:ext xmlns:c16="http://schemas.microsoft.com/office/drawing/2014/chart" uri="{C3380CC4-5D6E-409C-BE32-E72D297353CC}">
              <c16:uniqueId val="{00000005-D554-485C-9302-F17BCC0FFE61}"/>
            </c:ext>
          </c:extLst>
        </c:ser>
        <c:ser>
          <c:idx val="6"/>
          <c:order val="6"/>
          <c:tx>
            <c:strRef>
              <c:f>'28. ESSA'!$N$13</c:f>
              <c:strCache>
                <c:ptCount val="1"/>
                <c:pt idx="0">
                  <c:v>Jul-22</c:v>
                </c:pt>
              </c:strCache>
            </c:strRef>
          </c:tx>
          <c:spPr>
            <a:solidFill>
              <a:schemeClr val="accent6">
                <a:shade val="94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ESSA'!$Q$13:$U$13</c:f>
              <c:numCache>
                <c:formatCode>0.00</c:formatCode>
                <c:ptCount val="5"/>
                <c:pt idx="0">
                  <c:v>309.3433</c:v>
                </c:pt>
                <c:pt idx="1">
                  <c:v>386.67919999999998</c:v>
                </c:pt>
                <c:pt idx="2">
                  <c:v>657.3546</c:v>
                </c:pt>
                <c:pt idx="3">
                  <c:v>773.35839999999996</c:v>
                </c:pt>
                <c:pt idx="4">
                  <c:v>928.03</c:v>
                </c:pt>
              </c:numCache>
            </c:numRef>
          </c:val>
          <c:extLst>
            <c:ext xmlns:c16="http://schemas.microsoft.com/office/drawing/2014/chart" uri="{C3380CC4-5D6E-409C-BE32-E72D297353CC}">
              <c16:uniqueId val="{00000006-D554-485C-9302-F17BCC0FFE61}"/>
            </c:ext>
          </c:extLst>
        </c:ser>
        <c:ser>
          <c:idx val="7"/>
          <c:order val="7"/>
          <c:tx>
            <c:strRef>
              <c:f>'28. ESSA'!$N$14</c:f>
              <c:strCache>
                <c:ptCount val="1"/>
                <c:pt idx="0">
                  <c:v>Ago-22</c:v>
                </c:pt>
              </c:strCache>
            </c:strRef>
          </c:tx>
          <c:spPr>
            <a:solidFill>
              <a:schemeClr val="accent6">
                <a:shade val="83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ESSA'!$Q$14:$U$14</c:f>
              <c:numCache>
                <c:formatCode>0.00</c:formatCode>
                <c:ptCount val="5"/>
                <c:pt idx="0">
                  <c:v>317.07690000000002</c:v>
                </c:pt>
                <c:pt idx="1">
                  <c:v>396.34620000000001</c:v>
                </c:pt>
                <c:pt idx="2">
                  <c:v>673.7885</c:v>
                </c:pt>
                <c:pt idx="3">
                  <c:v>792.69230000000005</c:v>
                </c:pt>
                <c:pt idx="4">
                  <c:v>951.23080000000004</c:v>
                </c:pt>
              </c:numCache>
            </c:numRef>
          </c:val>
          <c:extLst>
            <c:ext xmlns:c16="http://schemas.microsoft.com/office/drawing/2014/chart" uri="{C3380CC4-5D6E-409C-BE32-E72D297353CC}">
              <c16:uniqueId val="{00000007-D554-485C-9302-F17BCC0FFE61}"/>
            </c:ext>
          </c:extLst>
        </c:ser>
        <c:ser>
          <c:idx val="8"/>
          <c:order val="8"/>
          <c:tx>
            <c:strRef>
              <c:f>'28. ESSA'!$N$15</c:f>
              <c:strCache>
                <c:ptCount val="1"/>
                <c:pt idx="0">
                  <c:v>Sep-22</c:v>
                </c:pt>
              </c:strCache>
            </c:strRef>
          </c:tx>
          <c:spPr>
            <a:solidFill>
              <a:schemeClr val="accent6">
                <a:shade val="73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ESSA'!$Q$15:$U$15</c:f>
              <c:numCache>
                <c:formatCode>0.00</c:formatCode>
                <c:ptCount val="5"/>
                <c:pt idx="0">
                  <c:v>320.31</c:v>
                </c:pt>
                <c:pt idx="1">
                  <c:v>400.39</c:v>
                </c:pt>
                <c:pt idx="2">
                  <c:v>677.83</c:v>
                </c:pt>
                <c:pt idx="3">
                  <c:v>797.44</c:v>
                </c:pt>
                <c:pt idx="4">
                  <c:v>956.93</c:v>
                </c:pt>
              </c:numCache>
            </c:numRef>
          </c:val>
          <c:extLst>
            <c:ext xmlns:c16="http://schemas.microsoft.com/office/drawing/2014/chart" uri="{C3380CC4-5D6E-409C-BE32-E72D297353CC}">
              <c16:uniqueId val="{00000008-D554-485C-9302-F17BCC0FFE61}"/>
            </c:ext>
          </c:extLst>
        </c:ser>
        <c:ser>
          <c:idx val="9"/>
          <c:order val="9"/>
          <c:tx>
            <c:strRef>
              <c:f>'28. ESSA'!$N$16</c:f>
              <c:strCache>
                <c:ptCount val="1"/>
                <c:pt idx="0">
                  <c:v>Oct-22</c:v>
                </c:pt>
              </c:strCache>
            </c:strRef>
          </c:tx>
          <c:spPr>
            <a:solidFill>
              <a:schemeClr val="accent6">
                <a:shade val="62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ESSA'!$Q$16:$U$16</c:f>
              <c:numCache>
                <c:formatCode>0.00</c:formatCode>
                <c:ptCount val="5"/>
                <c:pt idx="0">
                  <c:v>317.94929999999999</c:v>
                </c:pt>
                <c:pt idx="1">
                  <c:v>397.4366</c:v>
                </c:pt>
                <c:pt idx="2">
                  <c:v>672.81529999999998</c:v>
                </c:pt>
                <c:pt idx="3">
                  <c:v>791.54740000000004</c:v>
                </c:pt>
                <c:pt idx="4">
                  <c:v>949.85680000000002</c:v>
                </c:pt>
              </c:numCache>
            </c:numRef>
          </c:val>
          <c:extLst>
            <c:ext xmlns:c16="http://schemas.microsoft.com/office/drawing/2014/chart" uri="{C3380CC4-5D6E-409C-BE32-E72D297353CC}">
              <c16:uniqueId val="{00000009-D554-485C-9302-F17BCC0FFE61}"/>
            </c:ext>
          </c:extLst>
        </c:ser>
        <c:ser>
          <c:idx val="10"/>
          <c:order val="10"/>
          <c:tx>
            <c:strRef>
              <c:f>'28. ESSA'!$N$17</c:f>
              <c:strCache>
                <c:ptCount val="1"/>
                <c:pt idx="0">
                  <c:v>Nov-22</c:v>
                </c:pt>
              </c:strCache>
            </c:strRef>
          </c:tx>
          <c:spPr>
            <a:solidFill>
              <a:schemeClr val="accent6">
                <a:shade val="51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ESSA'!$Q$17:$U$17</c:f>
              <c:numCache>
                <c:formatCode>0.00</c:formatCode>
                <c:ptCount val="5"/>
                <c:pt idx="0">
                  <c:v>317.94929999999999</c:v>
                </c:pt>
                <c:pt idx="1">
                  <c:v>397.4366</c:v>
                </c:pt>
                <c:pt idx="2">
                  <c:v>672.81529999999998</c:v>
                </c:pt>
                <c:pt idx="3">
                  <c:v>791.54740000000004</c:v>
                </c:pt>
                <c:pt idx="4">
                  <c:v>949.85688000000005</c:v>
                </c:pt>
              </c:numCache>
            </c:numRef>
          </c:val>
          <c:extLst>
            <c:ext xmlns:c16="http://schemas.microsoft.com/office/drawing/2014/chart" uri="{C3380CC4-5D6E-409C-BE32-E72D297353CC}">
              <c16:uniqueId val="{0000000A-D554-485C-9302-F17BCC0FFE61}"/>
            </c:ext>
          </c:extLst>
        </c:ser>
        <c:ser>
          <c:idx val="11"/>
          <c:order val="11"/>
          <c:tx>
            <c:strRef>
              <c:f>'28. ESSA'!$N$18</c:f>
              <c:strCache>
                <c:ptCount val="1"/>
                <c:pt idx="0">
                  <c:v>Dic-22</c:v>
                </c:pt>
              </c:strCache>
            </c:strRef>
          </c:tx>
          <c:spPr>
            <a:solidFill>
              <a:schemeClr val="accent6">
                <a:shade val="40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ESSA'!$Q$18:$U$18</c:f>
              <c:numCache>
                <c:formatCode>0.00</c:formatCode>
                <c:ptCount val="5"/>
                <c:pt idx="0">
                  <c:v>320.39490000000001</c:v>
                </c:pt>
                <c:pt idx="1">
                  <c:v>400.49360000000001</c:v>
                </c:pt>
                <c:pt idx="2">
                  <c:v>672.81529999999998</c:v>
                </c:pt>
                <c:pt idx="3">
                  <c:v>791.54740000000004</c:v>
                </c:pt>
                <c:pt idx="4">
                  <c:v>949.85688000000005</c:v>
                </c:pt>
              </c:numCache>
            </c:numRef>
          </c:val>
          <c:extLst>
            <c:ext xmlns:c16="http://schemas.microsoft.com/office/drawing/2014/chart" uri="{C3380CC4-5D6E-409C-BE32-E72D297353CC}">
              <c16:uniqueId val="{0000000B-D554-485C-9302-F17BCC0FFE61}"/>
            </c:ext>
          </c:extLst>
        </c:ser>
        <c:dLbls>
          <c:showLegendKey val="0"/>
          <c:showVal val="0"/>
          <c:showCatName val="0"/>
          <c:showSerName val="0"/>
          <c:showPercent val="0"/>
          <c:showBubbleSize val="0"/>
        </c:dLbls>
        <c:gapWidth val="150"/>
        <c:axId val="-1064575888"/>
        <c:axId val="-1064569904"/>
      </c:barChart>
      <c:catAx>
        <c:axId val="-10645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69904"/>
        <c:crosses val="autoZero"/>
        <c:auto val="1"/>
        <c:lblAlgn val="ctr"/>
        <c:lblOffset val="100"/>
        <c:noMultiLvlLbl val="0"/>
      </c:catAx>
      <c:valAx>
        <c:axId val="-106456990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588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'28. ESSA'!$J$6</c:f>
              <c:strCache>
                <c:ptCount val="1"/>
                <c:pt idx="0">
                  <c:v>CUV_119</c:v>
                </c:pt>
              </c:strCache>
            </c:strRef>
          </c:tx>
          <c:spPr>
            <a:ln w="28575" cap="rnd">
              <a:solidFill>
                <a:schemeClr val="accent1"/>
              </a:solidFill>
              <a:round/>
            </a:ln>
            <a:effectLst/>
          </c:spPr>
          <c:marker>
            <c:symbol val="none"/>
          </c:marker>
          <c:cat>
            <c:strRef>
              <c:f>'28. ESSA'!$A$7:$A$18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'28. ESSA'!$J$7:$J$18</c:f>
              <c:numCache>
                <c:formatCode>0.00</c:formatCode>
                <c:ptCount val="12"/>
                <c:pt idx="0">
                  <c:v>693.48329999999999</c:v>
                </c:pt>
                <c:pt idx="1">
                  <c:v>702.14490000000001</c:v>
                </c:pt>
                <c:pt idx="2">
                  <c:v>743.80359999999996</c:v>
                </c:pt>
                <c:pt idx="3">
                  <c:v>721.86580000000004</c:v>
                </c:pt>
                <c:pt idx="4">
                  <c:v>749.85090000000002</c:v>
                </c:pt>
                <c:pt idx="5">
                  <c:v>787.0335</c:v>
                </c:pt>
                <c:pt idx="6">
                  <c:v>796.95920000000001</c:v>
                </c:pt>
                <c:pt idx="7">
                  <c:v>834.05600000000004</c:v>
                </c:pt>
                <c:pt idx="8">
                  <c:v>790.12</c:v>
                </c:pt>
                <c:pt idx="9">
                  <c:v>784.25429999999994</c:v>
                </c:pt>
                <c:pt idx="10">
                  <c:v>799.15509999999995</c:v>
                </c:pt>
                <c:pt idx="11">
                  <c:v>778.27449999999999</c:v>
                </c:pt>
              </c:numCache>
            </c:numRef>
          </c:val>
          <c:smooth val="0"/>
          <c:extLst>
            <c:ext xmlns:c16="http://schemas.microsoft.com/office/drawing/2014/chart" uri="{C3380CC4-5D6E-409C-BE32-E72D297353CC}">
              <c16:uniqueId val="{00000000-3F08-4B25-B0A9-F75BF8BA297E}"/>
            </c:ext>
          </c:extLst>
        </c:ser>
        <c:ser>
          <c:idx val="1"/>
          <c:order val="1"/>
          <c:tx>
            <c:strRef>
              <c:f>'28. ESSA'!$K$6</c:f>
              <c:strCache>
                <c:ptCount val="1"/>
                <c:pt idx="0">
                  <c:v>CUV_Op</c:v>
                </c:pt>
              </c:strCache>
            </c:strRef>
          </c:tx>
          <c:spPr>
            <a:ln w="28575" cap="rnd">
              <a:solidFill>
                <a:schemeClr val="accent2"/>
              </a:solidFill>
              <a:prstDash val="lgDash"/>
              <a:round/>
            </a:ln>
            <a:effectLst/>
          </c:spPr>
          <c:marker>
            <c:symbol val="none"/>
          </c:marker>
          <c:cat>
            <c:strRef>
              <c:f>'28. ESSA'!$A$7:$A$18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'28. ESSA'!$K$7:$K$18</c:f>
              <c:numCache>
                <c:formatCode>0.00</c:formatCode>
                <c:ptCount val="12"/>
                <c:pt idx="0">
                  <c:v>636.24180000000001</c:v>
                </c:pt>
                <c:pt idx="1">
                  <c:v>642.60419999999999</c:v>
                </c:pt>
                <c:pt idx="2">
                  <c:v>674.73440000000005</c:v>
                </c:pt>
                <c:pt idx="3">
                  <c:v>688.22910000000002</c:v>
                </c:pt>
                <c:pt idx="4">
                  <c:v>713.69359999999995</c:v>
                </c:pt>
                <c:pt idx="5">
                  <c:v>749.37829999999997</c:v>
                </c:pt>
                <c:pt idx="6">
                  <c:v>773.35839999999996</c:v>
                </c:pt>
                <c:pt idx="7">
                  <c:v>792.69230000000005</c:v>
                </c:pt>
                <c:pt idx="8">
                  <c:v>797.44</c:v>
                </c:pt>
                <c:pt idx="9">
                  <c:v>791.54740000000004</c:v>
                </c:pt>
                <c:pt idx="10">
                  <c:v>791.54740000000004</c:v>
                </c:pt>
                <c:pt idx="11">
                  <c:v>791.54740000000004</c:v>
                </c:pt>
              </c:numCache>
            </c:numRef>
          </c:val>
          <c:smooth val="0"/>
          <c:extLst>
            <c:ext xmlns:c16="http://schemas.microsoft.com/office/drawing/2014/chart" uri="{C3380CC4-5D6E-409C-BE32-E72D297353CC}">
              <c16:uniqueId val="{00000001-3F08-4B25-B0A9-F75BF8BA297E}"/>
            </c:ext>
          </c:extLst>
        </c:ser>
        <c:dLbls>
          <c:showLegendKey val="0"/>
          <c:showVal val="0"/>
          <c:showCatName val="0"/>
          <c:showSerName val="0"/>
          <c:showPercent val="0"/>
          <c:showBubbleSize val="0"/>
        </c:dLbls>
        <c:smooth val="0"/>
        <c:axId val="-1064592752"/>
        <c:axId val="-1064575344"/>
      </c:lineChart>
      <c:catAx>
        <c:axId val="-106459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75344"/>
        <c:crosses val="autoZero"/>
        <c:auto val="1"/>
        <c:lblAlgn val="ctr"/>
        <c:lblOffset val="100"/>
        <c:noMultiLvlLbl val="0"/>
      </c:catAx>
      <c:valAx>
        <c:axId val="-106457534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CO" sz="1600" b="1"/>
                  <a:t>$/kWh</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crossAx val="-10645927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'29. RUITOQUE'!$D$6</c:f>
              <c:strCache>
                <c:ptCount val="1"/>
                <c:pt idx="0">
                  <c:v>GM</c:v>
                </c:pt>
              </c:strCache>
            </c:strRef>
          </c:tx>
          <c:spPr>
            <a:solidFill>
              <a:srgbClr val="ED7D31"/>
            </a:solidFill>
            <a:ln w="25400">
              <a:noFill/>
            </a:ln>
          </c:spPr>
          <c:val>
            <c:numRef>
              <c:f>'29. RUITOQUE'!$D$7:$D$18</c:f>
              <c:numCache>
                <c:formatCode>0.00</c:formatCode>
                <c:ptCount val="12"/>
                <c:pt idx="0">
                  <c:v>237.91550000000001</c:v>
                </c:pt>
                <c:pt idx="1">
                  <c:v>285.22149999999999</c:v>
                </c:pt>
                <c:pt idx="2">
                  <c:v>331.59559999999999</c:v>
                </c:pt>
                <c:pt idx="3">
                  <c:v>264.0444</c:v>
                </c:pt>
                <c:pt idx="4">
                  <c:v>226.7576</c:v>
                </c:pt>
                <c:pt idx="5">
                  <c:v>208.08789999999999</c:v>
                </c:pt>
                <c:pt idx="6">
                  <c:v>209.75579999999999</c:v>
                </c:pt>
                <c:pt idx="7">
                  <c:v>214.84950000000001</c:v>
                </c:pt>
                <c:pt idx="8">
                  <c:v>231.24</c:v>
                </c:pt>
                <c:pt idx="9">
                  <c:v>274.11739999999998</c:v>
                </c:pt>
                <c:pt idx="10">
                  <c:v>277.87209999999999</c:v>
                </c:pt>
                <c:pt idx="11">
                  <c:v>282.66000000000003</c:v>
                </c:pt>
              </c:numCache>
            </c:numRef>
          </c:val>
          <c:extLst>
            <c:ext xmlns:c16="http://schemas.microsoft.com/office/drawing/2014/chart" uri="{C3380CC4-5D6E-409C-BE32-E72D297353CC}">
              <c16:uniqueId val="{00000000-65E4-429A-B795-22258F41A9E8}"/>
            </c:ext>
          </c:extLst>
        </c:ser>
        <c:ser>
          <c:idx val="2"/>
          <c:order val="2"/>
          <c:tx>
            <c:strRef>
              <c:f>'29. RUITOQUE'!$G$6</c:f>
              <c:strCache>
                <c:ptCount val="1"/>
                <c:pt idx="0">
                  <c:v>D</c:v>
                </c:pt>
              </c:strCache>
            </c:strRef>
          </c:tx>
          <c:spPr>
            <a:solidFill>
              <a:srgbClr val="A5A5A5"/>
            </a:solidFill>
            <a:ln w="25400">
              <a:noFill/>
            </a:ln>
          </c:spPr>
          <c:val>
            <c:numRef>
              <c:f>'29. RUITOQUE'!$G$7:$G$18</c:f>
              <c:numCache>
                <c:formatCode>0.00</c:formatCode>
                <c:ptCount val="12"/>
                <c:pt idx="0">
                  <c:v>238.6028</c:v>
                </c:pt>
                <c:pt idx="1">
                  <c:v>256.34769999999997</c:v>
                </c:pt>
                <c:pt idx="2">
                  <c:v>267.77330000000001</c:v>
                </c:pt>
                <c:pt idx="3">
                  <c:v>267.26609999999999</c:v>
                </c:pt>
                <c:pt idx="4">
                  <c:v>301.03980000000001</c:v>
                </c:pt>
                <c:pt idx="5">
                  <c:v>320.40699999999998</c:v>
                </c:pt>
                <c:pt idx="6">
                  <c:v>328.92660000000001</c:v>
                </c:pt>
                <c:pt idx="7">
                  <c:v>335.39859999999999</c:v>
                </c:pt>
                <c:pt idx="8">
                  <c:v>314.85000000000002</c:v>
                </c:pt>
                <c:pt idx="9">
                  <c:v>303.00200000000001</c:v>
                </c:pt>
                <c:pt idx="10">
                  <c:v>305.3057</c:v>
                </c:pt>
                <c:pt idx="11">
                  <c:v>307.61</c:v>
                </c:pt>
              </c:numCache>
            </c:numRef>
          </c:val>
          <c:extLst>
            <c:ext xmlns:c16="http://schemas.microsoft.com/office/drawing/2014/chart" uri="{C3380CC4-5D6E-409C-BE32-E72D297353CC}">
              <c16:uniqueId val="{00000001-65E4-429A-B795-22258F41A9E8}"/>
            </c:ext>
          </c:extLst>
        </c:ser>
        <c:ser>
          <c:idx val="3"/>
          <c:order val="3"/>
          <c:tx>
            <c:strRef>
              <c:f>'29. RUITOQUE'!$H$6</c:f>
              <c:strCache>
                <c:ptCount val="1"/>
                <c:pt idx="0">
                  <c:v>CV</c:v>
                </c:pt>
              </c:strCache>
            </c:strRef>
          </c:tx>
          <c:spPr>
            <a:solidFill>
              <a:srgbClr val="FFC000"/>
            </a:solidFill>
            <a:ln w="25400">
              <a:noFill/>
            </a:ln>
          </c:spPr>
          <c:val>
            <c:numRef>
              <c:f>'29. RUITOQUE'!$H$7:$H$18</c:f>
              <c:numCache>
                <c:formatCode>0.00</c:formatCode>
                <c:ptCount val="12"/>
                <c:pt idx="0">
                  <c:v>46.511000000000003</c:v>
                </c:pt>
                <c:pt idx="1">
                  <c:v>47.174100000000003</c:v>
                </c:pt>
                <c:pt idx="2">
                  <c:v>41.080100000000002</c:v>
                </c:pt>
                <c:pt idx="3">
                  <c:v>53.876800000000003</c:v>
                </c:pt>
                <c:pt idx="4">
                  <c:v>52.280500000000004</c:v>
                </c:pt>
                <c:pt idx="5">
                  <c:v>51.874000000000002</c:v>
                </c:pt>
                <c:pt idx="6">
                  <c:v>50.706299999999999</c:v>
                </c:pt>
                <c:pt idx="7">
                  <c:v>52.8035</c:v>
                </c:pt>
                <c:pt idx="8">
                  <c:v>54.36</c:v>
                </c:pt>
                <c:pt idx="9">
                  <c:v>52.999099999999999</c:v>
                </c:pt>
                <c:pt idx="10">
                  <c:v>55.802500000000002</c:v>
                </c:pt>
                <c:pt idx="11">
                  <c:v>56.51</c:v>
                </c:pt>
              </c:numCache>
            </c:numRef>
          </c:val>
          <c:extLst>
            <c:ext xmlns:c16="http://schemas.microsoft.com/office/drawing/2014/chart" uri="{C3380CC4-5D6E-409C-BE32-E72D297353CC}">
              <c16:uniqueId val="{00000002-65E4-429A-B795-22258F41A9E8}"/>
            </c:ext>
          </c:extLst>
        </c:ser>
        <c:ser>
          <c:idx val="4"/>
          <c:order val="4"/>
          <c:tx>
            <c:strRef>
              <c:f>'29. RUITOQUE'!$F$6</c:f>
              <c:strCache>
                <c:ptCount val="1"/>
                <c:pt idx="0">
                  <c:v>PR</c:v>
                </c:pt>
              </c:strCache>
            </c:strRef>
          </c:tx>
          <c:spPr>
            <a:solidFill>
              <a:srgbClr val="5B9BD5"/>
            </a:solidFill>
            <a:ln w="25400">
              <a:noFill/>
            </a:ln>
          </c:spPr>
          <c:val>
            <c:numRef>
              <c:f>'29. RUITOQUE'!$F$7:$F$18</c:f>
              <c:numCache>
                <c:formatCode>0.00</c:formatCode>
                <c:ptCount val="12"/>
                <c:pt idx="0">
                  <c:v>39.878500000000003</c:v>
                </c:pt>
                <c:pt idx="1">
                  <c:v>47.068899999999999</c:v>
                </c:pt>
                <c:pt idx="2">
                  <c:v>53.661700000000003</c:v>
                </c:pt>
                <c:pt idx="3">
                  <c:v>43.723599999999998</c:v>
                </c:pt>
                <c:pt idx="4">
                  <c:v>38.966270000000002</c:v>
                </c:pt>
                <c:pt idx="5">
                  <c:v>37.017600000000002</c:v>
                </c:pt>
                <c:pt idx="6">
                  <c:v>36.614400000000003</c:v>
                </c:pt>
                <c:pt idx="7">
                  <c:v>39.075299999999999</c:v>
                </c:pt>
                <c:pt idx="8">
                  <c:v>41.71</c:v>
                </c:pt>
                <c:pt idx="9">
                  <c:v>47.735599999999998</c:v>
                </c:pt>
                <c:pt idx="10">
                  <c:v>48.311900000000001</c:v>
                </c:pt>
                <c:pt idx="11">
                  <c:v>49.44</c:v>
                </c:pt>
              </c:numCache>
            </c:numRef>
          </c:val>
          <c:extLst>
            <c:ext xmlns:c16="http://schemas.microsoft.com/office/drawing/2014/chart" uri="{C3380CC4-5D6E-409C-BE32-E72D297353CC}">
              <c16:uniqueId val="{00000003-65E4-429A-B795-22258F41A9E8}"/>
            </c:ext>
          </c:extLst>
        </c:ser>
        <c:ser>
          <c:idx val="5"/>
          <c:order val="5"/>
          <c:tx>
            <c:strRef>
              <c:f>'29. RUITOQUE'!$E$6</c:f>
              <c:strCache>
                <c:ptCount val="1"/>
                <c:pt idx="0">
                  <c:v>TM</c:v>
                </c:pt>
              </c:strCache>
            </c:strRef>
          </c:tx>
          <c:spPr>
            <a:solidFill>
              <a:srgbClr val="70AD47"/>
            </a:solidFill>
            <a:ln w="25400">
              <a:noFill/>
            </a:ln>
          </c:spPr>
          <c:val>
            <c:numRef>
              <c:f>'29. RUITOQUE'!$E$7:$E$18</c:f>
              <c:numCache>
                <c:formatCode>0.00</c:formatCode>
                <c:ptCount val="12"/>
                <c:pt idx="0">
                  <c:v>43.683999999999997</c:v>
                </c:pt>
                <c:pt idx="1">
                  <c:v>45.128999999999998</c:v>
                </c:pt>
                <c:pt idx="2">
                  <c:v>43.110799999999998</c:v>
                </c:pt>
                <c:pt idx="3">
                  <c:v>40.327800000000003</c:v>
                </c:pt>
                <c:pt idx="4">
                  <c:v>40.978900000000003</c:v>
                </c:pt>
                <c:pt idx="5">
                  <c:v>49.521799999999999</c:v>
                </c:pt>
                <c:pt idx="6">
                  <c:v>41.912399999999998</c:v>
                </c:pt>
                <c:pt idx="7">
                  <c:v>52.116300000000003</c:v>
                </c:pt>
                <c:pt idx="8">
                  <c:v>50.84</c:v>
                </c:pt>
                <c:pt idx="9">
                  <c:v>46.165700000000001</c:v>
                </c:pt>
                <c:pt idx="10">
                  <c:v>47.098799999999997</c:v>
                </c:pt>
                <c:pt idx="11">
                  <c:v>50.31</c:v>
                </c:pt>
              </c:numCache>
            </c:numRef>
          </c:val>
          <c:extLst>
            <c:ext xmlns:c16="http://schemas.microsoft.com/office/drawing/2014/chart" uri="{C3380CC4-5D6E-409C-BE32-E72D297353CC}">
              <c16:uniqueId val="{00000004-65E4-429A-B795-22258F41A9E8}"/>
            </c:ext>
          </c:extLst>
        </c:ser>
        <c:ser>
          <c:idx val="6"/>
          <c:order val="6"/>
          <c:tx>
            <c:strRef>
              <c:f>'29. RUITOQUE'!$I$6</c:f>
              <c:strCache>
                <c:ptCount val="1"/>
                <c:pt idx="0">
                  <c:v>RM</c:v>
                </c:pt>
              </c:strCache>
            </c:strRef>
          </c:tx>
          <c:spPr>
            <a:solidFill>
              <a:schemeClr val="accent1">
                <a:lumMod val="40000"/>
                <a:lumOff val="60000"/>
              </a:schemeClr>
            </a:solidFill>
            <a:ln>
              <a:noFill/>
            </a:ln>
            <a:effectLst/>
          </c:spPr>
          <c:val>
            <c:numRef>
              <c:f>'29. RUITOQUE'!$I$7:$I$18</c:f>
              <c:numCache>
                <c:formatCode>0.00</c:formatCode>
                <c:ptCount val="12"/>
                <c:pt idx="0">
                  <c:v>18.0383</c:v>
                </c:pt>
                <c:pt idx="1">
                  <c:v>20.547799999999999</c:v>
                </c:pt>
                <c:pt idx="2">
                  <c:v>18.856300000000001</c:v>
                </c:pt>
                <c:pt idx="3">
                  <c:v>29.662600000000001</c:v>
                </c:pt>
                <c:pt idx="4">
                  <c:v>37.4878</c:v>
                </c:pt>
                <c:pt idx="5">
                  <c:v>48.969200000000001</c:v>
                </c:pt>
                <c:pt idx="6">
                  <c:v>48.824800000000003</c:v>
                </c:pt>
                <c:pt idx="7">
                  <c:v>59.951599999999999</c:v>
                </c:pt>
                <c:pt idx="8">
                  <c:v>38.979999999999997</c:v>
                </c:pt>
                <c:pt idx="9">
                  <c:v>25.888500000000001</c:v>
                </c:pt>
                <c:pt idx="10">
                  <c:v>23.5579</c:v>
                </c:pt>
                <c:pt idx="11">
                  <c:v>32.06</c:v>
                </c:pt>
              </c:numCache>
            </c:numRef>
          </c:val>
          <c:extLst>
            <c:ext xmlns:c16="http://schemas.microsoft.com/office/drawing/2014/chart" uri="{C3380CC4-5D6E-409C-BE32-E72D297353CC}">
              <c16:uniqueId val="{00000005-65E4-429A-B795-22258F41A9E8}"/>
            </c:ext>
          </c:extLst>
        </c:ser>
        <c:dLbls>
          <c:showLegendKey val="0"/>
          <c:showVal val="0"/>
          <c:showCatName val="0"/>
          <c:showSerName val="0"/>
          <c:showPercent val="0"/>
          <c:showBubbleSize val="0"/>
        </c:dLbls>
        <c:axId val="-1064582416"/>
        <c:axId val="-1064591664"/>
      </c:areaChart>
      <c:lineChart>
        <c:grouping val="standard"/>
        <c:varyColors val="0"/>
        <c:ser>
          <c:idx val="0"/>
          <c:order val="0"/>
          <c:tx>
            <c:strRef>
              <c:f>'29. RUITOQUE'!$J$6</c:f>
              <c:strCache>
                <c:ptCount val="1"/>
                <c:pt idx="0">
                  <c:v>CUV_119</c:v>
                </c:pt>
              </c:strCache>
            </c:strRef>
          </c:tx>
          <c:spPr>
            <a:ln w="38100" cap="rnd">
              <a:solidFill>
                <a:sysClr val="windowText" lastClr="000000"/>
              </a:solidFill>
              <a:round/>
            </a:ln>
            <a:effectLst/>
          </c:spPr>
          <c:marker>
            <c:symbol val="none"/>
          </c:marker>
          <c:cat>
            <c:strRef>
              <c:f>'29. RUITOQUE'!$A$7:$A$18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'29. RUITOQUE'!$J$7:$J$18</c:f>
              <c:numCache>
                <c:formatCode>0.00</c:formatCode>
                <c:ptCount val="12"/>
                <c:pt idx="0">
                  <c:v>624.63009999999997</c:v>
                </c:pt>
                <c:pt idx="1">
                  <c:v>701.48900000000003</c:v>
                </c:pt>
                <c:pt idx="2">
                  <c:v>756.07780000000002</c:v>
                </c:pt>
                <c:pt idx="3">
                  <c:v>698.86959999999999</c:v>
                </c:pt>
                <c:pt idx="4">
                  <c:v>697.50750000000005</c:v>
                </c:pt>
                <c:pt idx="5">
                  <c:v>715.87750000000005</c:v>
                </c:pt>
                <c:pt idx="6">
                  <c:v>716.74030000000005</c:v>
                </c:pt>
                <c:pt idx="7">
                  <c:v>754.19479999999999</c:v>
                </c:pt>
                <c:pt idx="8">
                  <c:v>732.01</c:v>
                </c:pt>
                <c:pt idx="9">
                  <c:v>749.90830000000005</c:v>
                </c:pt>
                <c:pt idx="10">
                  <c:v>757.94889999999998</c:v>
                </c:pt>
                <c:pt idx="11">
                  <c:v>778.59</c:v>
                </c:pt>
              </c:numCache>
            </c:numRef>
          </c:val>
          <c:smooth val="0"/>
          <c:extLst>
            <c:ext xmlns:c16="http://schemas.microsoft.com/office/drawing/2014/chart" uri="{C3380CC4-5D6E-409C-BE32-E72D297353CC}">
              <c16:uniqueId val="{00000006-65E4-429A-B795-22258F41A9E8}"/>
            </c:ext>
          </c:extLst>
        </c:ser>
        <c:dLbls>
          <c:showLegendKey val="0"/>
          <c:showVal val="0"/>
          <c:showCatName val="0"/>
          <c:showSerName val="0"/>
          <c:showPercent val="0"/>
          <c:showBubbleSize val="0"/>
        </c:dLbls>
        <c:marker val="1"/>
        <c:smooth val="0"/>
        <c:axId val="-1064582416"/>
        <c:axId val="-1064591664"/>
      </c:lineChart>
      <c:catAx>
        <c:axId val="-1064582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91664"/>
        <c:crosses val="autoZero"/>
        <c:auto val="1"/>
        <c:lblAlgn val="ctr"/>
        <c:lblOffset val="100"/>
        <c:noMultiLvlLbl val="0"/>
      </c:catAx>
      <c:valAx>
        <c:axId val="-1064591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8241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'29. RUITOQUE'!$N$7</c:f>
              <c:strCache>
                <c:ptCount val="1"/>
                <c:pt idx="0">
                  <c:v>Ene-22</c:v>
                </c:pt>
              </c:strCache>
            </c:strRef>
          </c:tx>
          <c:spPr>
            <a:solidFill>
              <a:schemeClr val="accent6">
                <a:tint val="41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RUITOQUE'!$Q$7:$U$7</c:f>
              <c:numCache>
                <c:formatCode>0.00</c:formatCode>
                <c:ptCount val="5"/>
                <c:pt idx="3">
                  <c:v>624.63009999999997</c:v>
                </c:pt>
                <c:pt idx="4">
                  <c:v>749.55611999999996</c:v>
                </c:pt>
              </c:numCache>
            </c:numRef>
          </c:val>
          <c:extLst>
            <c:ext xmlns:c16="http://schemas.microsoft.com/office/drawing/2014/chart" uri="{C3380CC4-5D6E-409C-BE32-E72D297353CC}">
              <c16:uniqueId val="{00000000-288C-4667-B349-8B2491FE16D6}"/>
            </c:ext>
          </c:extLst>
        </c:ser>
        <c:ser>
          <c:idx val="1"/>
          <c:order val="1"/>
          <c:tx>
            <c:strRef>
              <c:f>'29. RUITOQUE'!$N$8</c:f>
              <c:strCache>
                <c:ptCount val="1"/>
                <c:pt idx="0">
                  <c:v>Feb-22</c:v>
                </c:pt>
              </c:strCache>
            </c:strRef>
          </c:tx>
          <c:spPr>
            <a:solidFill>
              <a:schemeClr val="accent6">
                <a:tint val="52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RUITOQUE'!$Q$8:$U$8</c:f>
              <c:numCache>
                <c:formatCode>0.00</c:formatCode>
                <c:ptCount val="5"/>
                <c:pt idx="3">
                  <c:v>636.01620000000003</c:v>
                </c:pt>
                <c:pt idx="4">
                  <c:v>763.21943999999996</c:v>
                </c:pt>
              </c:numCache>
            </c:numRef>
          </c:val>
          <c:extLst>
            <c:ext xmlns:c16="http://schemas.microsoft.com/office/drawing/2014/chart" uri="{C3380CC4-5D6E-409C-BE32-E72D297353CC}">
              <c16:uniqueId val="{00000001-288C-4667-B349-8B2491FE16D6}"/>
            </c:ext>
          </c:extLst>
        </c:ser>
        <c:ser>
          <c:idx val="2"/>
          <c:order val="2"/>
          <c:tx>
            <c:strRef>
              <c:f>'29. RUITOQUE'!$N$9</c:f>
              <c:strCache>
                <c:ptCount val="1"/>
                <c:pt idx="0">
                  <c:v>Mar-22</c:v>
                </c:pt>
              </c:strCache>
            </c:strRef>
          </c:tx>
          <c:spPr>
            <a:solidFill>
              <a:schemeClr val="accent6">
                <a:tint val="63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RUITOQUE'!$Q$9:$U$9</c:f>
              <c:numCache>
                <c:formatCode>0.00</c:formatCode>
                <c:ptCount val="5"/>
                <c:pt idx="3">
                  <c:v>636.07860000000005</c:v>
                </c:pt>
                <c:pt idx="4">
                  <c:v>763.29432000000008</c:v>
                </c:pt>
              </c:numCache>
            </c:numRef>
          </c:val>
          <c:extLst>
            <c:ext xmlns:c16="http://schemas.microsoft.com/office/drawing/2014/chart" uri="{C3380CC4-5D6E-409C-BE32-E72D297353CC}">
              <c16:uniqueId val="{00000002-288C-4667-B349-8B2491FE16D6}"/>
            </c:ext>
          </c:extLst>
        </c:ser>
        <c:ser>
          <c:idx val="3"/>
          <c:order val="3"/>
          <c:tx>
            <c:strRef>
              <c:f>'29. RUITOQUE'!$N$10</c:f>
              <c:strCache>
                <c:ptCount val="1"/>
                <c:pt idx="0">
                  <c:v>Abr-22</c:v>
                </c:pt>
              </c:strCache>
            </c:strRef>
          </c:tx>
          <c:spPr>
            <a:solidFill>
              <a:schemeClr val="accent6">
                <a:tint val="74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RUITOQUE'!$Q$10:$U$10</c:f>
              <c:numCache>
                <c:formatCode>0.00</c:formatCode>
                <c:ptCount val="5"/>
                <c:pt idx="3">
                  <c:v>648.80010000000004</c:v>
                </c:pt>
                <c:pt idx="4">
                  <c:v>778.56011999999998</c:v>
                </c:pt>
              </c:numCache>
            </c:numRef>
          </c:val>
          <c:extLst>
            <c:ext xmlns:c16="http://schemas.microsoft.com/office/drawing/2014/chart" uri="{C3380CC4-5D6E-409C-BE32-E72D297353CC}">
              <c16:uniqueId val="{00000003-288C-4667-B349-8B2491FE16D6}"/>
            </c:ext>
          </c:extLst>
        </c:ser>
        <c:ser>
          <c:idx val="4"/>
          <c:order val="4"/>
          <c:tx>
            <c:strRef>
              <c:f>'29. RUITOQUE'!$N$11</c:f>
              <c:strCache>
                <c:ptCount val="1"/>
                <c:pt idx="0">
                  <c:v>May-22</c:v>
                </c:pt>
              </c:strCache>
            </c:strRef>
          </c:tx>
          <c:spPr>
            <a:solidFill>
              <a:schemeClr val="accent6">
                <a:tint val="84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RUITOQUE'!$Q$11:$U$11</c:f>
              <c:numCache>
                <c:formatCode>0.00</c:formatCode>
                <c:ptCount val="5"/>
                <c:pt idx="3">
                  <c:v>668.26409999999998</c:v>
                </c:pt>
                <c:pt idx="4">
                  <c:v>801.91692</c:v>
                </c:pt>
              </c:numCache>
            </c:numRef>
          </c:val>
          <c:extLst>
            <c:ext xmlns:c16="http://schemas.microsoft.com/office/drawing/2014/chart" uri="{C3380CC4-5D6E-409C-BE32-E72D297353CC}">
              <c16:uniqueId val="{00000004-288C-4667-B349-8B2491FE16D6}"/>
            </c:ext>
          </c:extLst>
        </c:ser>
        <c:ser>
          <c:idx val="5"/>
          <c:order val="5"/>
          <c:tx>
            <c:strRef>
              <c:f>'29. RUITOQUE'!$N$12</c:f>
              <c:strCache>
                <c:ptCount val="1"/>
                <c:pt idx="0">
                  <c:v>Jun-22</c:v>
                </c:pt>
              </c:strCache>
            </c:strRef>
          </c:tx>
          <c:spPr>
            <a:solidFill>
              <a:schemeClr val="accent6">
                <a:tint val="95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RUITOQUE'!$Q$12:$U$12</c:f>
              <c:numCache>
                <c:formatCode>0.00</c:formatCode>
                <c:ptCount val="5"/>
                <c:pt idx="3">
                  <c:v>701.67729999999995</c:v>
                </c:pt>
                <c:pt idx="4">
                  <c:v>842.01275999999996</c:v>
                </c:pt>
              </c:numCache>
            </c:numRef>
          </c:val>
          <c:extLst>
            <c:ext xmlns:c16="http://schemas.microsoft.com/office/drawing/2014/chart" uri="{C3380CC4-5D6E-409C-BE32-E72D297353CC}">
              <c16:uniqueId val="{00000005-288C-4667-B349-8B2491FE16D6}"/>
            </c:ext>
          </c:extLst>
        </c:ser>
        <c:ser>
          <c:idx val="6"/>
          <c:order val="6"/>
          <c:tx>
            <c:strRef>
              <c:f>'29. RUITOQUE'!$N$13</c:f>
              <c:strCache>
                <c:ptCount val="1"/>
                <c:pt idx="0">
                  <c:v>Jul-22</c:v>
                </c:pt>
              </c:strCache>
            </c:strRef>
          </c:tx>
          <c:spPr>
            <a:solidFill>
              <a:schemeClr val="accent6">
                <a:shade val="94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RUITOQUE'!$Q$13:$U$13</c:f>
              <c:numCache>
                <c:formatCode>0.00</c:formatCode>
                <c:ptCount val="5"/>
                <c:pt idx="3">
                  <c:v>736.76120000000003</c:v>
                </c:pt>
                <c:pt idx="4">
                  <c:v>884.11350000000004</c:v>
                </c:pt>
              </c:numCache>
            </c:numRef>
          </c:val>
          <c:extLst>
            <c:ext xmlns:c16="http://schemas.microsoft.com/office/drawing/2014/chart" uri="{C3380CC4-5D6E-409C-BE32-E72D297353CC}">
              <c16:uniqueId val="{00000006-288C-4667-B349-8B2491FE16D6}"/>
            </c:ext>
          </c:extLst>
        </c:ser>
        <c:ser>
          <c:idx val="7"/>
          <c:order val="7"/>
          <c:tx>
            <c:strRef>
              <c:f>'29. RUITOQUE'!$N$14</c:f>
              <c:strCache>
                <c:ptCount val="1"/>
                <c:pt idx="0">
                  <c:v>Ago-22</c:v>
                </c:pt>
              </c:strCache>
            </c:strRef>
          </c:tx>
          <c:spPr>
            <a:solidFill>
              <a:schemeClr val="accent6">
                <a:shade val="83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RUITOQUE'!$Q$14:$U$14</c:f>
              <c:numCache>
                <c:formatCode>0.00</c:formatCode>
                <c:ptCount val="5"/>
                <c:pt idx="3">
                  <c:v>751.63679999999999</c:v>
                </c:pt>
                <c:pt idx="4">
                  <c:v>901.96415999999999</c:v>
                </c:pt>
              </c:numCache>
            </c:numRef>
          </c:val>
          <c:extLst>
            <c:ext xmlns:c16="http://schemas.microsoft.com/office/drawing/2014/chart" uri="{C3380CC4-5D6E-409C-BE32-E72D297353CC}">
              <c16:uniqueId val="{00000007-288C-4667-B349-8B2491FE16D6}"/>
            </c:ext>
          </c:extLst>
        </c:ser>
        <c:ser>
          <c:idx val="8"/>
          <c:order val="8"/>
          <c:tx>
            <c:strRef>
              <c:f>'29. RUITOQUE'!$N$15</c:f>
              <c:strCache>
                <c:ptCount val="1"/>
                <c:pt idx="0">
                  <c:v>Sep-22</c:v>
                </c:pt>
              </c:strCache>
            </c:strRef>
          </c:tx>
          <c:spPr>
            <a:solidFill>
              <a:schemeClr val="accent6">
                <a:shade val="73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RUITOQUE'!$Q$15:$U$15</c:f>
              <c:numCache>
                <c:formatCode>0.00</c:formatCode>
                <c:ptCount val="5"/>
                <c:pt idx="3">
                  <c:v>774.04</c:v>
                </c:pt>
                <c:pt idx="4">
                  <c:v>928.84</c:v>
                </c:pt>
              </c:numCache>
            </c:numRef>
          </c:val>
          <c:extLst>
            <c:ext xmlns:c16="http://schemas.microsoft.com/office/drawing/2014/chart" uri="{C3380CC4-5D6E-409C-BE32-E72D297353CC}">
              <c16:uniqueId val="{00000008-288C-4667-B349-8B2491FE16D6}"/>
            </c:ext>
          </c:extLst>
        </c:ser>
        <c:ser>
          <c:idx val="9"/>
          <c:order val="9"/>
          <c:tx>
            <c:strRef>
              <c:f>'29. RUITOQUE'!$N$16</c:f>
              <c:strCache>
                <c:ptCount val="1"/>
                <c:pt idx="0">
                  <c:v>Oct-22</c:v>
                </c:pt>
              </c:strCache>
            </c:strRef>
          </c:tx>
          <c:spPr>
            <a:solidFill>
              <a:schemeClr val="accent6">
                <a:shade val="62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RUITOQUE'!$Q$16:$U$16</c:f>
              <c:numCache>
                <c:formatCode>0.00</c:formatCode>
                <c:ptCount val="5"/>
                <c:pt idx="3">
                  <c:v>774.04</c:v>
                </c:pt>
                <c:pt idx="4">
                  <c:v>928.84</c:v>
                </c:pt>
              </c:numCache>
            </c:numRef>
          </c:val>
          <c:extLst>
            <c:ext xmlns:c16="http://schemas.microsoft.com/office/drawing/2014/chart" uri="{C3380CC4-5D6E-409C-BE32-E72D297353CC}">
              <c16:uniqueId val="{00000009-288C-4667-B349-8B2491FE16D6}"/>
            </c:ext>
          </c:extLst>
        </c:ser>
        <c:ser>
          <c:idx val="10"/>
          <c:order val="10"/>
          <c:tx>
            <c:strRef>
              <c:f>'29. RUITOQUE'!$N$17</c:f>
              <c:strCache>
                <c:ptCount val="1"/>
                <c:pt idx="0">
                  <c:v>Nov-22</c:v>
                </c:pt>
              </c:strCache>
            </c:strRef>
          </c:tx>
          <c:spPr>
            <a:solidFill>
              <a:schemeClr val="accent6">
                <a:shade val="51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RUITOQUE'!$Q$17:$U$17</c:f>
              <c:numCache>
                <c:formatCode>0.00</c:formatCode>
                <c:ptCount val="5"/>
                <c:pt idx="3">
                  <c:v>774.04129999999998</c:v>
                </c:pt>
                <c:pt idx="4">
                  <c:v>928.84955999999988</c:v>
                </c:pt>
              </c:numCache>
            </c:numRef>
          </c:val>
          <c:extLst>
            <c:ext xmlns:c16="http://schemas.microsoft.com/office/drawing/2014/chart" uri="{C3380CC4-5D6E-409C-BE32-E72D297353CC}">
              <c16:uniqueId val="{0000000A-288C-4667-B349-8B2491FE16D6}"/>
            </c:ext>
          </c:extLst>
        </c:ser>
        <c:ser>
          <c:idx val="11"/>
          <c:order val="11"/>
          <c:tx>
            <c:strRef>
              <c:f>'29. RUITOQUE'!$N$18</c:f>
              <c:strCache>
                <c:ptCount val="1"/>
                <c:pt idx="0">
                  <c:v>Dic-22</c:v>
                </c:pt>
              </c:strCache>
            </c:strRef>
          </c:tx>
          <c:spPr>
            <a:solidFill>
              <a:schemeClr val="accent6">
                <a:shade val="40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RUITOQUE'!$Q$18:$U$18</c:f>
              <c:numCache>
                <c:formatCode>0.00</c:formatCode>
                <c:ptCount val="5"/>
                <c:pt idx="3">
                  <c:v>781.92</c:v>
                </c:pt>
                <c:pt idx="4">
                  <c:v>938.3</c:v>
                </c:pt>
              </c:numCache>
            </c:numRef>
          </c:val>
          <c:extLst>
            <c:ext xmlns:c16="http://schemas.microsoft.com/office/drawing/2014/chart" uri="{C3380CC4-5D6E-409C-BE32-E72D297353CC}">
              <c16:uniqueId val="{0000000B-288C-4667-B349-8B2491FE16D6}"/>
            </c:ext>
          </c:extLst>
        </c:ser>
        <c:dLbls>
          <c:showLegendKey val="0"/>
          <c:showVal val="0"/>
          <c:showCatName val="0"/>
          <c:showSerName val="0"/>
          <c:showPercent val="0"/>
          <c:showBubbleSize val="0"/>
        </c:dLbls>
        <c:gapWidth val="150"/>
        <c:axId val="-1064579152"/>
        <c:axId val="-1064577520"/>
      </c:barChart>
      <c:catAx>
        <c:axId val="-106457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7520"/>
        <c:crosses val="autoZero"/>
        <c:auto val="1"/>
        <c:lblAlgn val="ctr"/>
        <c:lblOffset val="100"/>
        <c:noMultiLvlLbl val="0"/>
      </c:catAx>
      <c:valAx>
        <c:axId val="-106457752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915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'29. RUITOQUE'!$J$6</c:f>
              <c:strCache>
                <c:ptCount val="1"/>
                <c:pt idx="0">
                  <c:v>CUV_119</c:v>
                </c:pt>
              </c:strCache>
            </c:strRef>
          </c:tx>
          <c:spPr>
            <a:ln w="28575" cap="rnd">
              <a:solidFill>
                <a:schemeClr val="accent1"/>
              </a:solidFill>
              <a:round/>
            </a:ln>
            <a:effectLst/>
          </c:spPr>
          <c:marker>
            <c:symbol val="none"/>
          </c:marker>
          <c:cat>
            <c:strRef>
              <c:f>'29. RUITOQUE'!$A$7:$A$18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'29. RUITOQUE'!$J$7:$J$18</c:f>
              <c:numCache>
                <c:formatCode>0.00</c:formatCode>
                <c:ptCount val="12"/>
                <c:pt idx="0">
                  <c:v>624.63009999999997</c:v>
                </c:pt>
                <c:pt idx="1">
                  <c:v>701.48900000000003</c:v>
                </c:pt>
                <c:pt idx="2">
                  <c:v>756.07780000000002</c:v>
                </c:pt>
                <c:pt idx="3">
                  <c:v>698.86959999999999</c:v>
                </c:pt>
                <c:pt idx="4">
                  <c:v>697.50750000000005</c:v>
                </c:pt>
                <c:pt idx="5">
                  <c:v>715.87750000000005</c:v>
                </c:pt>
                <c:pt idx="6">
                  <c:v>716.74030000000005</c:v>
                </c:pt>
                <c:pt idx="7">
                  <c:v>754.19479999999999</c:v>
                </c:pt>
                <c:pt idx="8">
                  <c:v>732.01</c:v>
                </c:pt>
                <c:pt idx="9">
                  <c:v>749.90830000000005</c:v>
                </c:pt>
                <c:pt idx="10">
                  <c:v>757.94889999999998</c:v>
                </c:pt>
                <c:pt idx="11">
                  <c:v>778.59</c:v>
                </c:pt>
              </c:numCache>
            </c:numRef>
          </c:val>
          <c:smooth val="0"/>
          <c:extLst>
            <c:ext xmlns:c16="http://schemas.microsoft.com/office/drawing/2014/chart" uri="{C3380CC4-5D6E-409C-BE32-E72D297353CC}">
              <c16:uniqueId val="{00000000-3E16-4201-9BA2-653650B8BF75}"/>
            </c:ext>
          </c:extLst>
        </c:ser>
        <c:ser>
          <c:idx val="1"/>
          <c:order val="1"/>
          <c:tx>
            <c:strRef>
              <c:f>'29. RUITOQUE'!$K$6</c:f>
              <c:strCache>
                <c:ptCount val="1"/>
                <c:pt idx="0">
                  <c:v>CUV_Op</c:v>
                </c:pt>
              </c:strCache>
            </c:strRef>
          </c:tx>
          <c:spPr>
            <a:ln w="28575" cap="rnd">
              <a:solidFill>
                <a:schemeClr val="accent2"/>
              </a:solidFill>
              <a:prstDash val="lgDash"/>
              <a:round/>
            </a:ln>
            <a:effectLst/>
          </c:spPr>
          <c:marker>
            <c:symbol val="none"/>
          </c:marker>
          <c:cat>
            <c:strRef>
              <c:f>'29. RUITOQUE'!$A$7:$A$18</c:f>
              <c:strCache>
                <c:ptCount val="12"/>
                <c:pt idx="0">
                  <c:v>Ene-22</c:v>
                </c:pt>
                <c:pt idx="1">
                  <c:v>Feb-22</c:v>
                </c:pt>
                <c:pt idx="2">
                  <c:v>Mar-22</c:v>
                </c:pt>
                <c:pt idx="3">
                  <c:v>Abr-22</c:v>
                </c:pt>
                <c:pt idx="4">
                  <c:v>May-22</c:v>
                </c:pt>
                <c:pt idx="5">
                  <c:v>Jun-22</c:v>
                </c:pt>
                <c:pt idx="6">
                  <c:v>Jul-22</c:v>
                </c:pt>
                <c:pt idx="7">
                  <c:v>Ago-22</c:v>
                </c:pt>
                <c:pt idx="8">
                  <c:v>Sep-22</c:v>
                </c:pt>
                <c:pt idx="9">
                  <c:v>Oct-22</c:v>
                </c:pt>
                <c:pt idx="10">
                  <c:v>Nov-22</c:v>
                </c:pt>
                <c:pt idx="11">
                  <c:v>Dic-22</c:v>
                </c:pt>
              </c:strCache>
            </c:strRef>
          </c:cat>
          <c:val>
            <c:numRef>
              <c:f>'29. RUITOQUE'!$K$7:$K$18</c:f>
              <c:numCache>
                <c:formatCode>0.00</c:formatCode>
                <c:ptCount val="12"/>
                <c:pt idx="1">
                  <c:v>636.01620000000003</c:v>
                </c:pt>
                <c:pt idx="2">
                  <c:v>636.07860000000005</c:v>
                </c:pt>
                <c:pt idx="3">
                  <c:v>648.80010000000004</c:v>
                </c:pt>
                <c:pt idx="4">
                  <c:v>668.26409999999998</c:v>
                </c:pt>
                <c:pt idx="5">
                  <c:v>701.67729999999995</c:v>
                </c:pt>
                <c:pt idx="6">
                  <c:v>736.76</c:v>
                </c:pt>
                <c:pt idx="7">
                  <c:v>751.63679999999999</c:v>
                </c:pt>
                <c:pt idx="8">
                  <c:v>774.04</c:v>
                </c:pt>
                <c:pt idx="9">
                  <c:v>774.04</c:v>
                </c:pt>
                <c:pt idx="10">
                  <c:v>774.04129999999998</c:v>
                </c:pt>
                <c:pt idx="11">
                  <c:v>781.92</c:v>
                </c:pt>
              </c:numCache>
            </c:numRef>
          </c:val>
          <c:smooth val="0"/>
          <c:extLst>
            <c:ext xmlns:c16="http://schemas.microsoft.com/office/drawing/2014/chart" uri="{C3380CC4-5D6E-409C-BE32-E72D297353CC}">
              <c16:uniqueId val="{00000001-3E16-4201-9BA2-653650B8BF75}"/>
            </c:ext>
          </c:extLst>
        </c:ser>
        <c:dLbls>
          <c:showLegendKey val="0"/>
          <c:showVal val="0"/>
          <c:showCatName val="0"/>
          <c:showSerName val="0"/>
          <c:showPercent val="0"/>
          <c:showBubbleSize val="0"/>
        </c:dLbls>
        <c:smooth val="0"/>
        <c:axId val="-1064580240"/>
        <c:axId val="-1064569360"/>
      </c:lineChart>
      <c:catAx>
        <c:axId val="-106458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69360"/>
        <c:crosses val="autoZero"/>
        <c:auto val="1"/>
        <c:lblAlgn val="ctr"/>
        <c:lblOffset val="100"/>
        <c:noMultiLvlLbl val="0"/>
      </c:catAx>
      <c:valAx>
        <c:axId val="-1064569360"/>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CO" sz="1600" b="1"/>
                  <a:t>$/kWh</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crossAx val="-10645802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O" b="1"/>
              <a:t>Comportamiento componente</a:t>
            </a:r>
            <a:r>
              <a:rPr lang="es-CO" b="1" baseline="0"/>
              <a:t> de Transmisión</a:t>
            </a:r>
            <a:endParaRPr lang="es-CO"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Transmisión!$C$34</c:f>
              <c:strCache>
                <c:ptCount val="1"/>
                <c:pt idx="0">
                  <c:v>T_011</c:v>
                </c:pt>
              </c:strCache>
            </c:strRef>
          </c:tx>
          <c:spPr>
            <a:ln w="28575" cap="rnd">
              <a:solidFill>
                <a:schemeClr val="accent1"/>
              </a:solidFill>
              <a:round/>
            </a:ln>
            <a:effectLst/>
          </c:spPr>
          <c:marker>
            <c:symbol val="none"/>
          </c:marker>
          <c:cat>
            <c:numRef>
              <c:f>Transmisión!$D$33:$O$33</c:f>
              <c:numCache>
                <c:formatCode>mmm\-yy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Transmisión!$D$34:$M$34</c:f>
              <c:numCache>
                <c:formatCode>#,##0.00</c:formatCode>
                <c:ptCount val="10"/>
                <c:pt idx="0">
                  <c:v>43.683996350852226</c:v>
                </c:pt>
                <c:pt idx="1">
                  <c:v>45.12900228630491</c:v>
                </c:pt>
                <c:pt idx="2">
                  <c:v>43.110824643148966</c:v>
                </c:pt>
                <c:pt idx="3">
                  <c:v>40.327802879969099</c:v>
                </c:pt>
                <c:pt idx="4">
                  <c:v>40.978872750327433</c:v>
                </c:pt>
                <c:pt idx="5">
                  <c:v>49.521797723850057</c:v>
                </c:pt>
                <c:pt idx="6">
                  <c:v>41.912425839134812</c:v>
                </c:pt>
                <c:pt idx="7">
                  <c:v>52.116344849905119</c:v>
                </c:pt>
                <c:pt idx="8">
                  <c:v>50.8460791168079</c:v>
                </c:pt>
                <c:pt idx="9">
                  <c:v>49.805651216706487</c:v>
                </c:pt>
              </c:numCache>
            </c:numRef>
          </c:val>
          <c:smooth val="0"/>
          <c:extLst>
            <c:ext xmlns:c16="http://schemas.microsoft.com/office/drawing/2014/chart" uri="{C3380CC4-5D6E-409C-BE32-E72D297353CC}">
              <c16:uniqueId val="{00000000-FAA9-4F43-A672-4D202EA656CA}"/>
            </c:ext>
          </c:extLst>
        </c:ser>
        <c:ser>
          <c:idx val="1"/>
          <c:order val="1"/>
          <c:tx>
            <c:strRef>
              <c:f>Transmisión!$C$35</c:f>
              <c:strCache>
                <c:ptCount val="1"/>
                <c:pt idx="0">
                  <c:v>T_031</c:v>
                </c:pt>
              </c:strCache>
            </c:strRef>
          </c:tx>
          <c:spPr>
            <a:ln w="28575" cap="rnd">
              <a:solidFill>
                <a:schemeClr val="accent2"/>
              </a:solidFill>
              <a:round/>
            </a:ln>
            <a:effectLst/>
          </c:spPr>
          <c:marker>
            <c:symbol val="none"/>
          </c:marker>
          <c:cat>
            <c:numRef>
              <c:f>Transmisión!$D$33:$O$33</c:f>
              <c:numCache>
                <c:formatCode>mmm\-yy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Transmisión!$D$35:$O$35</c:f>
              <c:numCache>
                <c:formatCode>#,##0.00</c:formatCode>
                <c:ptCount val="12"/>
                <c:pt idx="8">
                  <c:v>50.8460791168079</c:v>
                </c:pt>
                <c:pt idx="9">
                  <c:v>46.165736092314177</c:v>
                </c:pt>
                <c:pt idx="10">
                  <c:v>47.098835899344593</c:v>
                </c:pt>
                <c:pt idx="11">
                  <c:v>50.306950870883256</c:v>
                </c:pt>
              </c:numCache>
            </c:numRef>
          </c:val>
          <c:smooth val="0"/>
          <c:extLst>
            <c:ext xmlns:c16="http://schemas.microsoft.com/office/drawing/2014/chart" uri="{C3380CC4-5D6E-409C-BE32-E72D297353CC}">
              <c16:uniqueId val="{00000001-FAA9-4F43-A672-4D202EA656CA}"/>
            </c:ext>
          </c:extLst>
        </c:ser>
        <c:dLbls>
          <c:showLegendKey val="0"/>
          <c:showVal val="0"/>
          <c:showCatName val="0"/>
          <c:showSerName val="0"/>
          <c:showPercent val="0"/>
          <c:showBubbleSize val="0"/>
        </c:dLbls>
        <c:smooth val="0"/>
        <c:axId val="1032570367"/>
        <c:axId val="1032570783"/>
      </c:lineChart>
      <c:dateAx>
        <c:axId val="10325703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crossAx val="1032570783"/>
        <c:crosses val="autoZero"/>
        <c:auto val="1"/>
        <c:lblOffset val="100"/>
        <c:baseTimeUnit val="months"/>
      </c:dateAx>
      <c:valAx>
        <c:axId val="1032570783"/>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s-CO" sz="1200" b="1"/>
                  <a:t>$/kWh</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32570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354093572353027E-17"/>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02D-453D-89D7-692D6EBDBC4F}"/>
                </c:ext>
              </c:extLst>
            </c:dLbl>
            <c:dLbl>
              <c:idx val="4"/>
              <c:layout>
                <c:manualLayout>
                  <c:x val="0"/>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302D-453D-89D7-692D6EBDBC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Distribución!$I$8:$I$14</c:f>
              <c:numCache>
                <c:formatCode>0.00</c:formatCode>
                <c:ptCount val="7"/>
                <c:pt idx="0">
                  <c:v>292.468205162</c:v>
                </c:pt>
                <c:pt idx="1">
                  <c:v>394.00291666099997</c:v>
                </c:pt>
                <c:pt idx="2">
                  <c:v>371.612027721</c:v>
                </c:pt>
                <c:pt idx="3">
                  <c:v>217.229565648</c:v>
                </c:pt>
                <c:pt idx="4">
                  <c:v>297.48643237099998</c:v>
                </c:pt>
                <c:pt idx="5">
                  <c:v>412.93488051399999</c:v>
                </c:pt>
                <c:pt idx="6">
                  <c:v>404.53670857499998</c:v>
                </c:pt>
              </c:numCache>
            </c:numRef>
          </c:val>
          <c:extLst>
            <c:ext xmlns:c16="http://schemas.microsoft.com/office/drawing/2014/chart" uri="{C3380CC4-5D6E-409C-BE32-E72D297353CC}">
              <c16:uniqueId val="{0000000F-302D-453D-89D7-692D6EBDBC4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Distribución!$L$8:$L$14</c:f>
              <c:numCache>
                <c:formatCode>_(* #,##0.00_);_(* \(#,##0.00\);_(* "-"??_);_(@_)</c:formatCode>
                <c:ptCount val="7"/>
                <c:pt idx="0">
                  <c:v>314.85679895590903</c:v>
                </c:pt>
                <c:pt idx="1">
                  <c:v>314.85679895590903</c:v>
                </c:pt>
                <c:pt idx="2">
                  <c:v>314.85679895590903</c:v>
                </c:pt>
                <c:pt idx="3">
                  <c:v>314.85679895590903</c:v>
                </c:pt>
                <c:pt idx="4">
                  <c:v>314.85679895590903</c:v>
                </c:pt>
                <c:pt idx="5">
                  <c:v>314.85679895590903</c:v>
                </c:pt>
                <c:pt idx="6">
                  <c:v>314.85679895590903</c:v>
                </c:pt>
              </c:numCache>
            </c:numRef>
          </c:val>
          <c:smooth val="0"/>
          <c:extLst>
            <c:ext xmlns:c16="http://schemas.microsoft.com/office/drawing/2014/chart" uri="{C3380CC4-5D6E-409C-BE32-E72D297353CC}">
              <c16:uniqueId val="{00000010-302D-453D-89D7-692D6EBDBC4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Occidente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7.870370370370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70A-4ADE-9A14-3D64C8CCC3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Distribución!$I$16:$I$22</c:f>
              <c:numCache>
                <c:formatCode>0.00</c:formatCode>
                <c:ptCount val="7"/>
                <c:pt idx="0">
                  <c:v>289.33174746700001</c:v>
                </c:pt>
                <c:pt idx="1">
                  <c:v>375.42008438099998</c:v>
                </c:pt>
                <c:pt idx="2">
                  <c:v>428.36630717899999</c:v>
                </c:pt>
                <c:pt idx="3">
                  <c:v>265.88132523899998</c:v>
                </c:pt>
                <c:pt idx="4">
                  <c:v>232.01152778100001</c:v>
                </c:pt>
                <c:pt idx="5">
                  <c:v>177.198116774</c:v>
                </c:pt>
                <c:pt idx="6">
                  <c:v>-249.16417535400001</c:v>
                </c:pt>
              </c:numCache>
            </c:numRef>
          </c:val>
          <c:extLst>
            <c:ext xmlns:c16="http://schemas.microsoft.com/office/drawing/2014/chart" uri="{C3380CC4-5D6E-409C-BE32-E72D297353CC}">
              <c16:uniqueId val="{00000000-070A-4ADE-9A14-3D64C8CCC31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Distribución!$L$16:$L$22</c:f>
              <c:numCache>
                <c:formatCode>_(* #,##0.00_);_(* \(#,##0.00\);_(* "-"??_);_(@_)</c:formatCode>
                <c:ptCount val="7"/>
                <c:pt idx="0">
                  <c:v>270.77573770503199</c:v>
                </c:pt>
                <c:pt idx="1">
                  <c:v>270.77573770503199</c:v>
                </c:pt>
                <c:pt idx="2">
                  <c:v>270.77573770503199</c:v>
                </c:pt>
                <c:pt idx="3">
                  <c:v>270.77573770503199</c:v>
                </c:pt>
                <c:pt idx="4">
                  <c:v>270.77573770503199</c:v>
                </c:pt>
                <c:pt idx="5">
                  <c:v>270.77573770503199</c:v>
                </c:pt>
                <c:pt idx="6">
                  <c:v>270.77573770503199</c:v>
                </c:pt>
              </c:numCache>
            </c:numRef>
          </c:val>
          <c:smooth val="0"/>
          <c:extLst>
            <c:ext xmlns:c16="http://schemas.microsoft.com/office/drawing/2014/chart" uri="{C3380CC4-5D6E-409C-BE32-E72D297353CC}">
              <c16:uniqueId val="{00000001-070A-4ADE-9A14-3D64C8CCC31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2.3176548544740867E-3"/>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365-49A1-9382-8B495A6416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Distribución!$I$24:$I$28</c:f>
              <c:numCache>
                <c:formatCode>0.00</c:formatCode>
                <c:ptCount val="5"/>
                <c:pt idx="0">
                  <c:v>473.768960037</c:v>
                </c:pt>
                <c:pt idx="1">
                  <c:v>423.10012115500001</c:v>
                </c:pt>
                <c:pt idx="2">
                  <c:v>289.65425159799997</c:v>
                </c:pt>
                <c:pt idx="3">
                  <c:v>217.637439043</c:v>
                </c:pt>
                <c:pt idx="4">
                  <c:v>539.76547904999995</c:v>
                </c:pt>
              </c:numCache>
            </c:numRef>
          </c:val>
          <c:extLst>
            <c:ext xmlns:c16="http://schemas.microsoft.com/office/drawing/2014/chart" uri="{C3380CC4-5D6E-409C-BE32-E72D297353CC}">
              <c16:uniqueId val="{00000000-4365-49A1-9382-8B495A64164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Distribución!$L$24:$L$28</c:f>
              <c:numCache>
                <c:formatCode>_(* #,##0.00_);_(* \(#,##0.00\);_(* "-"??_);_(@_)</c:formatCode>
                <c:ptCount val="5"/>
                <c:pt idx="0">
                  <c:v>259.87836188394499</c:v>
                </c:pt>
                <c:pt idx="1">
                  <c:v>259.87836188394499</c:v>
                </c:pt>
                <c:pt idx="2">
                  <c:v>259.87836188394499</c:v>
                </c:pt>
                <c:pt idx="3">
                  <c:v>259.87836188394499</c:v>
                </c:pt>
                <c:pt idx="4">
                  <c:v>259.87836188394499</c:v>
                </c:pt>
              </c:numCache>
            </c:numRef>
          </c:val>
          <c:smooth val="0"/>
          <c:extLst>
            <c:ext xmlns:c16="http://schemas.microsoft.com/office/drawing/2014/chart" uri="{C3380CC4-5D6E-409C-BE32-E72D297353CC}">
              <c16:uniqueId val="{00000001-4365-49A1-9382-8B495A64164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3.70370370370370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620-4C84-B15B-D4AFBA1EED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Distribución!$I$30:$I$35</c:f>
              <c:numCache>
                <c:formatCode>0.00</c:formatCode>
                <c:ptCount val="6"/>
                <c:pt idx="0">
                  <c:v>238.847405197</c:v>
                </c:pt>
                <c:pt idx="1">
                  <c:v>350.59148255700001</c:v>
                </c:pt>
                <c:pt idx="3">
                  <c:v>183.280953821</c:v>
                </c:pt>
                <c:pt idx="4">
                  <c:v>586.37577178200002</c:v>
                </c:pt>
                <c:pt idx="5">
                  <c:v>319.91547501100001</c:v>
                </c:pt>
              </c:numCache>
            </c:numRef>
          </c:val>
          <c:extLst>
            <c:ext xmlns:c16="http://schemas.microsoft.com/office/drawing/2014/chart" uri="{C3380CC4-5D6E-409C-BE32-E72D297353CC}">
              <c16:uniqueId val="{00000000-3620-4C84-B15B-D4AFBA1EED9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Distribución!$L$30:$L$35</c:f>
              <c:numCache>
                <c:formatCode>_(* #,##0.00_);_(* \(#,##0.00\);_(* "-"??_);_(@_)</c:formatCode>
                <c:ptCount val="6"/>
                <c:pt idx="0">
                  <c:v>306.795723944119</c:v>
                </c:pt>
                <c:pt idx="1">
                  <c:v>306.795723944119</c:v>
                </c:pt>
                <c:pt idx="3">
                  <c:v>306.795723944119</c:v>
                </c:pt>
                <c:pt idx="4">
                  <c:v>306.795723944119</c:v>
                </c:pt>
                <c:pt idx="5">
                  <c:v>306.795723944119</c:v>
                </c:pt>
              </c:numCache>
            </c:numRef>
          </c:val>
          <c:smooth val="0"/>
          <c:extLst>
            <c:ext xmlns:c16="http://schemas.microsoft.com/office/drawing/2014/chart" uri="{C3380CC4-5D6E-409C-BE32-E72D297353CC}">
              <c16:uniqueId val="{00000001-3620-4C84-B15B-D4AFBA1EED9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Distribución!$I$37:$I$40</c:f>
              <c:numCache>
                <c:formatCode>0.00</c:formatCode>
                <c:ptCount val="4"/>
                <c:pt idx="0">
                  <c:v>194.65731248899999</c:v>
                </c:pt>
                <c:pt idx="1">
                  <c:v>217.03578782</c:v>
                </c:pt>
                <c:pt idx="2">
                  <c:v>220.19100626100001</c:v>
                </c:pt>
                <c:pt idx="3">
                  <c:v>184.80322844299999</c:v>
                </c:pt>
              </c:numCache>
            </c:numRef>
          </c:val>
          <c:extLst>
            <c:ext xmlns:c16="http://schemas.microsoft.com/office/drawing/2014/chart" uri="{C3380CC4-5D6E-409C-BE32-E72D297353CC}">
              <c16:uniqueId val="{00000000-F213-4293-8E5C-F6EAAD300C9E}"/>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Distribución!$Q$8:$Q$14</c:f>
              <c:numCache>
                <c:formatCode>0.00</c:formatCode>
                <c:ptCount val="7"/>
                <c:pt idx="0">
                  <c:v>293.37912349700002</c:v>
                </c:pt>
                <c:pt idx="1">
                  <c:v>396.20172207500002</c:v>
                </c:pt>
                <c:pt idx="2">
                  <c:v>346.72166177000003</c:v>
                </c:pt>
                <c:pt idx="3">
                  <c:v>218.77180359100001</c:v>
                </c:pt>
                <c:pt idx="4">
                  <c:v>298.83354209300001</c:v>
                </c:pt>
                <c:pt idx="5">
                  <c:v>348.39080146600003</c:v>
                </c:pt>
                <c:pt idx="6">
                  <c:v>415.04317372200001</c:v>
                </c:pt>
              </c:numCache>
            </c:numRef>
          </c:val>
          <c:extLst>
            <c:ext xmlns:c16="http://schemas.microsoft.com/office/drawing/2014/chart" uri="{C3380CC4-5D6E-409C-BE32-E72D297353CC}">
              <c16:uniqueId val="{00000000-649E-40EC-A480-7A56061F7198}"/>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Distribución!$T$8:$T$14</c:f>
              <c:numCache>
                <c:formatCode>_(* #,##0.00_);_(* \(#,##0.00\);_(* "-"??_);_(@_)</c:formatCode>
                <c:ptCount val="7"/>
                <c:pt idx="0">
                  <c:v>304.21860618699498</c:v>
                </c:pt>
                <c:pt idx="1">
                  <c:v>304.21860618699498</c:v>
                </c:pt>
                <c:pt idx="2">
                  <c:v>304.21860618699498</c:v>
                </c:pt>
                <c:pt idx="3">
                  <c:v>304.21860618699498</c:v>
                </c:pt>
                <c:pt idx="4">
                  <c:v>304.21860618699498</c:v>
                </c:pt>
                <c:pt idx="5">
                  <c:v>304.21860618699498</c:v>
                </c:pt>
                <c:pt idx="6">
                  <c:v>304.21860618699498</c:v>
                </c:pt>
              </c:numCache>
            </c:numRef>
          </c:val>
          <c:smooth val="0"/>
          <c:extLst>
            <c:ext xmlns:c16="http://schemas.microsoft.com/office/drawing/2014/chart" uri="{C3380CC4-5D6E-409C-BE32-E72D297353CC}">
              <c16:uniqueId val="{00000001-649E-40EC-A480-7A56061F7198}"/>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Distribución!$Q$16:$Q$22</c:f>
              <c:numCache>
                <c:formatCode>0.00</c:formatCode>
                <c:ptCount val="7"/>
                <c:pt idx="0">
                  <c:v>291.49568491799999</c:v>
                </c:pt>
                <c:pt idx="1">
                  <c:v>377.11795300300003</c:v>
                </c:pt>
                <c:pt idx="2">
                  <c:v>429.59807094400003</c:v>
                </c:pt>
                <c:pt idx="3">
                  <c:v>268.27823197800001</c:v>
                </c:pt>
                <c:pt idx="4">
                  <c:v>233.88519028900001</c:v>
                </c:pt>
                <c:pt idx="5">
                  <c:v>179.03812684299999</c:v>
                </c:pt>
                <c:pt idx="6">
                  <c:v>-246.06446276400001</c:v>
                </c:pt>
              </c:numCache>
            </c:numRef>
          </c:val>
          <c:extLst>
            <c:ext xmlns:c16="http://schemas.microsoft.com/office/drawing/2014/chart" uri="{C3380CC4-5D6E-409C-BE32-E72D297353CC}">
              <c16:uniqueId val="{00000000-D278-4815-8105-B501E6AB2AC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Distribución!$T$16:$T$22</c:f>
              <c:numCache>
                <c:formatCode>_(* #,##0.00_);_(* \(#,##0.00\);_(* "-"??_);_(@_)</c:formatCode>
                <c:ptCount val="7"/>
                <c:pt idx="0">
                  <c:v>278.91866351652999</c:v>
                </c:pt>
                <c:pt idx="1">
                  <c:v>278.91866351652999</c:v>
                </c:pt>
                <c:pt idx="2">
                  <c:v>278.91866351652999</c:v>
                </c:pt>
                <c:pt idx="3">
                  <c:v>278.91866351652999</c:v>
                </c:pt>
                <c:pt idx="4">
                  <c:v>278.91866351652999</c:v>
                </c:pt>
                <c:pt idx="5">
                  <c:v>278.91866351652999</c:v>
                </c:pt>
                <c:pt idx="6">
                  <c:v>278.91866351652999</c:v>
                </c:pt>
              </c:numCache>
            </c:numRef>
          </c:val>
          <c:smooth val="0"/>
          <c:extLst>
            <c:ext xmlns:c16="http://schemas.microsoft.com/office/drawing/2014/chart" uri="{C3380CC4-5D6E-409C-BE32-E72D297353CC}">
              <c16:uniqueId val="{00000001-D278-4815-8105-B501E6AB2AC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Distribución!$Q$24:$Q$28</c:f>
              <c:numCache>
                <c:formatCode>0.00</c:formatCode>
                <c:ptCount val="5"/>
                <c:pt idx="0">
                  <c:v>464.92826273200001</c:v>
                </c:pt>
                <c:pt idx="1">
                  <c:v>424.40874855099997</c:v>
                </c:pt>
                <c:pt idx="2">
                  <c:v>291.19886310800001</c:v>
                </c:pt>
                <c:pt idx="3">
                  <c:v>218.99531425999999</c:v>
                </c:pt>
                <c:pt idx="4">
                  <c:v>524.15243505399997</c:v>
                </c:pt>
              </c:numCache>
            </c:numRef>
          </c:val>
          <c:extLst>
            <c:ext xmlns:c16="http://schemas.microsoft.com/office/drawing/2014/chart" uri="{C3380CC4-5D6E-409C-BE32-E72D297353CC}">
              <c16:uniqueId val="{00000000-FD93-4F80-98CC-E385AFFB67E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Distribución!$T$24:$T$28</c:f>
              <c:numCache>
                <c:formatCode>_(* #,##0.00_);_(* \(#,##0.00\);_(* "-"??_);_(@_)</c:formatCode>
                <c:ptCount val="5"/>
                <c:pt idx="0">
                  <c:v>259.87836188394499</c:v>
                </c:pt>
                <c:pt idx="1">
                  <c:v>259.87836188394499</c:v>
                </c:pt>
                <c:pt idx="2">
                  <c:v>259.87836188394499</c:v>
                </c:pt>
                <c:pt idx="3">
                  <c:v>259.87836188394499</c:v>
                </c:pt>
                <c:pt idx="4">
                  <c:v>259.87836188394499</c:v>
                </c:pt>
              </c:numCache>
            </c:numRef>
          </c:val>
          <c:smooth val="0"/>
          <c:extLst>
            <c:ext xmlns:c16="http://schemas.microsoft.com/office/drawing/2014/chart" uri="{C3380CC4-5D6E-409C-BE32-E72D297353CC}">
              <c16:uniqueId val="{00000001-FD93-4F80-98CC-E385AFFB67E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BA-4437-9EDF-6AC6CCBA1FE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Distribución!$Q$30:$Q$35</c:f>
              <c:numCache>
                <c:formatCode>0.00</c:formatCode>
                <c:ptCount val="6"/>
                <c:pt idx="0">
                  <c:v>241.69756487199999</c:v>
                </c:pt>
                <c:pt idx="1">
                  <c:v>350.446205265</c:v>
                </c:pt>
                <c:pt idx="3">
                  <c:v>183.95387378500001</c:v>
                </c:pt>
                <c:pt idx="4">
                  <c:v>588.39085207300002</c:v>
                </c:pt>
                <c:pt idx="5">
                  <c:v>320.63745663100002</c:v>
                </c:pt>
              </c:numCache>
            </c:numRef>
          </c:val>
          <c:extLst>
            <c:ext xmlns:c16="http://schemas.microsoft.com/office/drawing/2014/chart" uri="{C3380CC4-5D6E-409C-BE32-E72D297353CC}">
              <c16:uniqueId val="{00000000-C3BA-4437-9EDF-6AC6CCBA1FE3}"/>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Distribución!$T$30:$T$35</c:f>
              <c:numCache>
                <c:formatCode>_(* #,##0.00_);_(* \(#,##0.00\);_(* "-"??_);_(@_)</c:formatCode>
                <c:ptCount val="6"/>
                <c:pt idx="0">
                  <c:v>308.62681930985798</c:v>
                </c:pt>
                <c:pt idx="1">
                  <c:v>308.62681930985798</c:v>
                </c:pt>
                <c:pt idx="3">
                  <c:v>308.62681930985798</c:v>
                </c:pt>
                <c:pt idx="4">
                  <c:v>308.62681930985798</c:v>
                </c:pt>
                <c:pt idx="5">
                  <c:v>308.62681930985798</c:v>
                </c:pt>
              </c:numCache>
            </c:numRef>
          </c:val>
          <c:smooth val="0"/>
          <c:extLst>
            <c:ext xmlns:c16="http://schemas.microsoft.com/office/drawing/2014/chart" uri="{C3380CC4-5D6E-409C-BE32-E72D297353CC}">
              <c16:uniqueId val="{00000001-C3BA-4437-9EDF-6AC6CCBA1FE3}"/>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Distribución!$Q$37:$Q$40</c:f>
              <c:numCache>
                <c:formatCode>0.00</c:formatCode>
                <c:ptCount val="4"/>
                <c:pt idx="0">
                  <c:v>196.64858218099999</c:v>
                </c:pt>
                <c:pt idx="1">
                  <c:v>216.96081713699999</c:v>
                </c:pt>
                <c:pt idx="2">
                  <c:v>223.235548653</c:v>
                </c:pt>
                <c:pt idx="3">
                  <c:v>187.819538462</c:v>
                </c:pt>
              </c:numCache>
            </c:numRef>
          </c:val>
          <c:extLst>
            <c:ext xmlns:c16="http://schemas.microsoft.com/office/drawing/2014/chart" uri="{C3380CC4-5D6E-409C-BE32-E72D297353CC}">
              <c16:uniqueId val="{00000000-2B24-4882-9690-DED8760BB02C}"/>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Distribución!$Y$8:$Y$14</c:f>
              <c:numCache>
                <c:formatCode>0.00</c:formatCode>
                <c:ptCount val="7"/>
                <c:pt idx="0">
                  <c:v>292.14749287500001</c:v>
                </c:pt>
                <c:pt idx="1">
                  <c:v>395.02150360299999</c:v>
                </c:pt>
                <c:pt idx="2">
                  <c:v>345.53816345500002</c:v>
                </c:pt>
                <c:pt idx="3">
                  <c:v>217.599963497</c:v>
                </c:pt>
                <c:pt idx="4">
                  <c:v>297.63653256800001</c:v>
                </c:pt>
                <c:pt idx="5">
                  <c:v>347.17893974399999</c:v>
                </c:pt>
                <c:pt idx="6">
                  <c:v>398.07970888099999</c:v>
                </c:pt>
              </c:numCache>
            </c:numRef>
          </c:val>
          <c:extLst>
            <c:ext xmlns:c16="http://schemas.microsoft.com/office/drawing/2014/chart" uri="{C3380CC4-5D6E-409C-BE32-E72D297353CC}">
              <c16:uniqueId val="{00000000-EFE2-42FE-A0AA-9D96D04FA046}"/>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Distribución!$AB$8:$AB$14</c:f>
              <c:numCache>
                <c:formatCode>_(* #,##0.00_);_(* \(#,##0.00\);_(* "-"??_);_(@_)</c:formatCode>
                <c:ptCount val="7"/>
                <c:pt idx="0">
                  <c:v>303.00203910616699</c:v>
                </c:pt>
                <c:pt idx="1">
                  <c:v>303.00203910616699</c:v>
                </c:pt>
                <c:pt idx="2">
                  <c:v>303.00203910616699</c:v>
                </c:pt>
                <c:pt idx="3">
                  <c:v>303.00203910616699</c:v>
                </c:pt>
                <c:pt idx="4">
                  <c:v>303.00203910616699</c:v>
                </c:pt>
                <c:pt idx="5">
                  <c:v>303.00203910616699</c:v>
                </c:pt>
                <c:pt idx="6">
                  <c:v>303.00203910616699</c:v>
                </c:pt>
              </c:numCache>
            </c:numRef>
          </c:val>
          <c:smooth val="0"/>
          <c:extLst>
            <c:ext xmlns:c16="http://schemas.microsoft.com/office/drawing/2014/chart" uri="{C3380CC4-5D6E-409C-BE32-E72D297353CC}">
              <c16:uniqueId val="{00000001-EFE2-42FE-A0AA-9D96D04FA046}"/>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0A6-4AA2-AB42-428F93BDA2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Distribución!$Y$16:$Y$22</c:f>
              <c:numCache>
                <c:formatCode>0.00</c:formatCode>
                <c:ptCount val="7"/>
                <c:pt idx="0">
                  <c:v>267.94559087800002</c:v>
                </c:pt>
                <c:pt idx="1">
                  <c:v>352.609799662</c:v>
                </c:pt>
                <c:pt idx="2">
                  <c:v>409.025480055</c:v>
                </c:pt>
                <c:pt idx="3">
                  <c:v>250.90617440599999</c:v>
                </c:pt>
                <c:pt idx="4">
                  <c:v>232.64105210899999</c:v>
                </c:pt>
                <c:pt idx="5">
                  <c:v>170.94567999500001</c:v>
                </c:pt>
                <c:pt idx="6">
                  <c:v>-247.23062321099999</c:v>
                </c:pt>
              </c:numCache>
            </c:numRef>
          </c:val>
          <c:extLst>
            <c:ext xmlns:c16="http://schemas.microsoft.com/office/drawing/2014/chart" uri="{C3380CC4-5D6E-409C-BE32-E72D297353CC}">
              <c16:uniqueId val="{00000000-D0A6-4AA2-AB42-428F93BDA2F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Distribución!$AB$16:$AB$22</c:f>
              <c:numCache>
                <c:formatCode>_(* #,##0.00_);_(* \(#,##0.00\);_(* "-"??_);_(@_)</c:formatCode>
                <c:ptCount val="7"/>
                <c:pt idx="0">
                  <c:v>263.03372975120197</c:v>
                </c:pt>
                <c:pt idx="1">
                  <c:v>263.03372975120197</c:v>
                </c:pt>
                <c:pt idx="2">
                  <c:v>263.03372975120197</c:v>
                </c:pt>
                <c:pt idx="3">
                  <c:v>263.03372975120197</c:v>
                </c:pt>
                <c:pt idx="4">
                  <c:v>263.03372975120197</c:v>
                </c:pt>
                <c:pt idx="5">
                  <c:v>263.03372975120197</c:v>
                </c:pt>
                <c:pt idx="6">
                  <c:v>263.03372975120197</c:v>
                </c:pt>
              </c:numCache>
            </c:numRef>
          </c:val>
          <c:smooth val="0"/>
          <c:extLst>
            <c:ext xmlns:c16="http://schemas.microsoft.com/office/drawing/2014/chart" uri="{C3380CC4-5D6E-409C-BE32-E72D297353CC}">
              <c16:uniqueId val="{00000001-D0A6-4AA2-AB42-428F93BDA2F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3E2-49E8-BD45-270AAF3AAB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Distribución!$Y$24:$Y$28</c:f>
              <c:numCache>
                <c:formatCode>0.00</c:formatCode>
                <c:ptCount val="5"/>
                <c:pt idx="0">
                  <c:v>434.57270864700001</c:v>
                </c:pt>
                <c:pt idx="1">
                  <c:v>404.269928456</c:v>
                </c:pt>
                <c:pt idx="2">
                  <c:v>290.001056484</c:v>
                </c:pt>
                <c:pt idx="3">
                  <c:v>209.03125446600001</c:v>
                </c:pt>
                <c:pt idx="4">
                  <c:v>498.69552188</c:v>
                </c:pt>
              </c:numCache>
            </c:numRef>
          </c:val>
          <c:extLst>
            <c:ext xmlns:c16="http://schemas.microsoft.com/office/drawing/2014/chart" uri="{C3380CC4-5D6E-409C-BE32-E72D297353CC}">
              <c16:uniqueId val="{00000000-93E2-49E8-BD45-270AAF3AAB29}"/>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Distribución!$AB$24:$AB$28</c:f>
              <c:numCache>
                <c:formatCode>_(* #,##0.00_);_(* \(#,##0.00\);_(* "-"??_);_(@_)</c:formatCode>
                <c:ptCount val="5"/>
                <c:pt idx="0">
                  <c:v>251.483003085756</c:v>
                </c:pt>
                <c:pt idx="1">
                  <c:v>251.483003085756</c:v>
                </c:pt>
                <c:pt idx="2">
                  <c:v>251.483003085756</c:v>
                </c:pt>
                <c:pt idx="3">
                  <c:v>251.483003085756</c:v>
                </c:pt>
                <c:pt idx="4">
                  <c:v>251.483003085756</c:v>
                </c:pt>
              </c:numCache>
            </c:numRef>
          </c:val>
          <c:smooth val="0"/>
          <c:extLst>
            <c:ext xmlns:c16="http://schemas.microsoft.com/office/drawing/2014/chart" uri="{C3380CC4-5D6E-409C-BE32-E72D297353CC}">
              <c16:uniqueId val="{00000001-93E2-49E8-BD45-270AAF3AAB29}"/>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27C-4CB5-A2CF-134B1A5B56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Distribución!$Y$30:$Y$35</c:f>
              <c:numCache>
                <c:formatCode>0.00</c:formatCode>
                <c:ptCount val="6"/>
                <c:pt idx="0">
                  <c:v>240.546270953</c:v>
                </c:pt>
                <c:pt idx="1">
                  <c:v>333.511926647</c:v>
                </c:pt>
                <c:pt idx="2">
                  <c:v>491.90722399999999</c:v>
                </c:pt>
                <c:pt idx="3">
                  <c:v>182.77280829599999</c:v>
                </c:pt>
                <c:pt idx="4">
                  <c:v>587.19292313200003</c:v>
                </c:pt>
                <c:pt idx="5">
                  <c:v>319.434301275</c:v>
                </c:pt>
              </c:numCache>
            </c:numRef>
          </c:val>
          <c:extLst>
            <c:ext xmlns:c16="http://schemas.microsoft.com/office/drawing/2014/chart" uri="{C3380CC4-5D6E-409C-BE32-E72D297353CC}">
              <c16:uniqueId val="{00000000-B27C-4CB5-A2CF-134B1A5B561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Distribución!$AB$30:$AB$35</c:f>
              <c:numCache>
                <c:formatCode>_(* #,##0.00_);_(* \(#,##0.00\);_(* "-"??_);_(@_)</c:formatCode>
                <c:ptCount val="6"/>
                <c:pt idx="0">
                  <c:v>305.38060216829501</c:v>
                </c:pt>
                <c:pt idx="1">
                  <c:v>305.38060216829501</c:v>
                </c:pt>
                <c:pt idx="2">
                  <c:v>305.38060216829501</c:v>
                </c:pt>
                <c:pt idx="3">
                  <c:v>305.38060216829501</c:v>
                </c:pt>
                <c:pt idx="4">
                  <c:v>305.38060216829501</c:v>
                </c:pt>
                <c:pt idx="5">
                  <c:v>305.38060216829501</c:v>
                </c:pt>
              </c:numCache>
            </c:numRef>
          </c:val>
          <c:smooth val="0"/>
          <c:extLst>
            <c:ext xmlns:c16="http://schemas.microsoft.com/office/drawing/2014/chart" uri="{C3380CC4-5D6E-409C-BE32-E72D297353CC}">
              <c16:uniqueId val="{00000001-B27C-4CB5-A2CF-134B1A5B561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Distribución!$Y$37:$Y$40</c:f>
              <c:numCache>
                <c:formatCode>0.00</c:formatCode>
                <c:ptCount val="4"/>
                <c:pt idx="0">
                  <c:v>187.685131412</c:v>
                </c:pt>
                <c:pt idx="1">
                  <c:v>215.81450317900001</c:v>
                </c:pt>
                <c:pt idx="2">
                  <c:v>222.38740805099999</c:v>
                </c:pt>
                <c:pt idx="3">
                  <c:v>180.61159786600001</c:v>
                </c:pt>
              </c:numCache>
            </c:numRef>
          </c:val>
          <c:extLst>
            <c:ext xmlns:c16="http://schemas.microsoft.com/office/drawing/2014/chart" uri="{C3380CC4-5D6E-409C-BE32-E72D297353CC}">
              <c16:uniqueId val="{00000000-E8E9-404D-950F-4CC285EEBD47}"/>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Distribución!$AG$8:$AG$14</c:f>
              <c:numCache>
                <c:formatCode>0.00</c:formatCode>
                <c:ptCount val="7"/>
                <c:pt idx="0">
                  <c:v>293.43333478300002</c:v>
                </c:pt>
                <c:pt idx="1">
                  <c:v>398.76390344100002</c:v>
                </c:pt>
                <c:pt idx="2">
                  <c:v>347.67679699600001</c:v>
                </c:pt>
                <c:pt idx="3">
                  <c:v>218.07037371800001</c:v>
                </c:pt>
                <c:pt idx="4">
                  <c:v>268.56709695799998</c:v>
                </c:pt>
                <c:pt idx="5">
                  <c:v>350.25733537600001</c:v>
                </c:pt>
                <c:pt idx="6">
                  <c:v>523.487369683</c:v>
                </c:pt>
              </c:numCache>
            </c:numRef>
          </c:val>
          <c:extLst>
            <c:ext xmlns:c16="http://schemas.microsoft.com/office/drawing/2014/chart" uri="{C3380CC4-5D6E-409C-BE32-E72D297353CC}">
              <c16:uniqueId val="{00000000-317E-44DF-9304-E4CA54966B9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Distribución!$AJ$8:$AJ$14</c:f>
              <c:numCache>
                <c:formatCode>_(* #,##0.00_);_(* \(#,##0.00\);_(* "-"??_);_(@_)</c:formatCode>
                <c:ptCount val="7"/>
                <c:pt idx="0">
                  <c:v>305.30573295618399</c:v>
                </c:pt>
                <c:pt idx="1">
                  <c:v>305.30573295618399</c:v>
                </c:pt>
                <c:pt idx="2">
                  <c:v>305.30573295618399</c:v>
                </c:pt>
                <c:pt idx="3">
                  <c:v>305.30573295618399</c:v>
                </c:pt>
                <c:pt idx="4">
                  <c:v>305.30573295618399</c:v>
                </c:pt>
                <c:pt idx="5">
                  <c:v>305.30573295618399</c:v>
                </c:pt>
                <c:pt idx="6">
                  <c:v>305.30573295618399</c:v>
                </c:pt>
              </c:numCache>
            </c:numRef>
          </c:val>
          <c:smooth val="0"/>
          <c:extLst>
            <c:ext xmlns:c16="http://schemas.microsoft.com/office/drawing/2014/chart" uri="{C3380CC4-5D6E-409C-BE32-E72D297353CC}">
              <c16:uniqueId val="{00000001-317E-44DF-9304-E4CA54966B9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30-44EC-A855-0DB50BE452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Distribución!$AG$16:$AG$22</c:f>
              <c:numCache>
                <c:formatCode>0.00</c:formatCode>
                <c:ptCount val="7"/>
                <c:pt idx="0">
                  <c:v>267.74235093599998</c:v>
                </c:pt>
                <c:pt idx="1">
                  <c:v>371.10685598100002</c:v>
                </c:pt>
                <c:pt idx="2">
                  <c:v>409.31193501799999</c:v>
                </c:pt>
                <c:pt idx="3">
                  <c:v>249.95093638099999</c:v>
                </c:pt>
                <c:pt idx="4">
                  <c:v>233.103399389</c:v>
                </c:pt>
                <c:pt idx="5">
                  <c:v>170.03034211299999</c:v>
                </c:pt>
                <c:pt idx="6">
                  <c:v>-253.12055493599999</c:v>
                </c:pt>
              </c:numCache>
            </c:numRef>
          </c:val>
          <c:extLst>
            <c:ext xmlns:c16="http://schemas.microsoft.com/office/drawing/2014/chart" uri="{C3380CC4-5D6E-409C-BE32-E72D297353CC}">
              <c16:uniqueId val="{00000001-E430-44EC-A855-0DB50BE4520B}"/>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Distribución!$AJ$16:$AJ$22</c:f>
              <c:numCache>
                <c:formatCode>_(* #,##0.00_);_(* \(#,##0.00\);_(* "-"??_);_(@_)</c:formatCode>
                <c:ptCount val="7"/>
                <c:pt idx="0">
                  <c:v>270.16759647002601</c:v>
                </c:pt>
                <c:pt idx="1">
                  <c:v>270.16759647002601</c:v>
                </c:pt>
                <c:pt idx="2">
                  <c:v>270.16759647002601</c:v>
                </c:pt>
                <c:pt idx="3">
                  <c:v>270.16759647002601</c:v>
                </c:pt>
                <c:pt idx="4">
                  <c:v>270.16759647002601</c:v>
                </c:pt>
                <c:pt idx="5">
                  <c:v>270.16759647002601</c:v>
                </c:pt>
                <c:pt idx="6">
                  <c:v>270.16759647002601</c:v>
                </c:pt>
              </c:numCache>
            </c:numRef>
          </c:val>
          <c:smooth val="0"/>
          <c:extLst>
            <c:ext xmlns:c16="http://schemas.microsoft.com/office/drawing/2014/chart" uri="{C3380CC4-5D6E-409C-BE32-E72D297353CC}">
              <c16:uniqueId val="{00000002-E430-44EC-A855-0DB50BE4520B}"/>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8F5-4EA2-A7F2-62AD570988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Distribución!$AG$24:$AG$28</c:f>
              <c:numCache>
                <c:formatCode>0.00</c:formatCode>
                <c:ptCount val="5"/>
                <c:pt idx="0">
                  <c:v>434.41954821600001</c:v>
                </c:pt>
                <c:pt idx="1">
                  <c:v>404.14219631600002</c:v>
                </c:pt>
                <c:pt idx="2">
                  <c:v>291.427574607</c:v>
                </c:pt>
                <c:pt idx="3">
                  <c:v>208.051679756</c:v>
                </c:pt>
                <c:pt idx="4">
                  <c:v>497.99387423100001</c:v>
                </c:pt>
              </c:numCache>
            </c:numRef>
          </c:val>
          <c:extLst>
            <c:ext xmlns:c16="http://schemas.microsoft.com/office/drawing/2014/chart" uri="{C3380CC4-5D6E-409C-BE32-E72D297353CC}">
              <c16:uniqueId val="{00000001-D8F5-4EA2-A7F2-62AD5709888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Distribución!$AJ$24:$AJ$28</c:f>
              <c:numCache>
                <c:formatCode>_(* #,##0.00_);_(* \(#,##0.00\);_(* "-"??_);_(@_)</c:formatCode>
                <c:ptCount val="5"/>
                <c:pt idx="0">
                  <c:v>259.87836188394499</c:v>
                </c:pt>
                <c:pt idx="1">
                  <c:v>258.42640826072699</c:v>
                </c:pt>
                <c:pt idx="2">
                  <c:v>258.42640826072699</c:v>
                </c:pt>
                <c:pt idx="3">
                  <c:v>258.42640826072699</c:v>
                </c:pt>
                <c:pt idx="4">
                  <c:v>258.42640826072699</c:v>
                </c:pt>
              </c:numCache>
            </c:numRef>
          </c:val>
          <c:smooth val="0"/>
          <c:extLst>
            <c:ext xmlns:c16="http://schemas.microsoft.com/office/drawing/2014/chart" uri="{C3380CC4-5D6E-409C-BE32-E72D297353CC}">
              <c16:uniqueId val="{00000002-D8F5-4EA2-A7F2-62AD5709888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380-4FC6-93D8-ADE359F003D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Distribución!$AG$30:$AG$35</c:f>
              <c:numCache>
                <c:formatCode>0.00</c:formatCode>
                <c:ptCount val="6"/>
                <c:pt idx="0">
                  <c:v>240.95427502699999</c:v>
                </c:pt>
                <c:pt idx="1">
                  <c:v>332.80719583400003</c:v>
                </c:pt>
                <c:pt idx="2">
                  <c:v>493.9867198</c:v>
                </c:pt>
                <c:pt idx="3">
                  <c:v>177.95337595999999</c:v>
                </c:pt>
                <c:pt idx="4">
                  <c:v>576.99340502799998</c:v>
                </c:pt>
                <c:pt idx="5">
                  <c:v>321.57738441700002</c:v>
                </c:pt>
              </c:numCache>
            </c:numRef>
          </c:val>
          <c:extLst>
            <c:ext xmlns:c16="http://schemas.microsoft.com/office/drawing/2014/chart" uri="{C3380CC4-5D6E-409C-BE32-E72D297353CC}">
              <c16:uniqueId val="{00000001-F380-4FC6-93D8-ADE359F003D5}"/>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Distribución!$AJ$30:$AJ$35</c:f>
              <c:numCache>
                <c:formatCode>_(* #,##0.00_);_(* \(#,##0.00\);_(* "-"??_);_(@_)</c:formatCode>
                <c:ptCount val="6"/>
                <c:pt idx="0">
                  <c:v>299.89280255693501</c:v>
                </c:pt>
                <c:pt idx="1">
                  <c:v>299.89280255693501</c:v>
                </c:pt>
                <c:pt idx="2">
                  <c:v>299.89280255693501</c:v>
                </c:pt>
                <c:pt idx="3">
                  <c:v>299.89280255693501</c:v>
                </c:pt>
                <c:pt idx="4">
                  <c:v>299.89280255693501</c:v>
                </c:pt>
                <c:pt idx="5">
                  <c:v>299.89280255693501</c:v>
                </c:pt>
              </c:numCache>
            </c:numRef>
          </c:val>
          <c:smooth val="0"/>
          <c:extLst>
            <c:ext xmlns:c16="http://schemas.microsoft.com/office/drawing/2014/chart" uri="{C3380CC4-5D6E-409C-BE32-E72D297353CC}">
              <c16:uniqueId val="{00000002-F380-4FC6-93D8-ADE359F003D5}"/>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Distribución!$AG$37:$AG$40</c:f>
              <c:numCache>
                <c:formatCode>0.00</c:formatCode>
                <c:ptCount val="4"/>
                <c:pt idx="0">
                  <c:v>186.75738644800001</c:v>
                </c:pt>
                <c:pt idx="1">
                  <c:v>185.337758321</c:v>
                </c:pt>
                <c:pt idx="2">
                  <c:v>225.84831006100001</c:v>
                </c:pt>
                <c:pt idx="3">
                  <c:v>181.76095174700001</c:v>
                </c:pt>
              </c:numCache>
            </c:numRef>
          </c:val>
          <c:extLst>
            <c:ext xmlns:c16="http://schemas.microsoft.com/office/drawing/2014/chart" uri="{C3380CC4-5D6E-409C-BE32-E72D297353CC}">
              <c16:uniqueId val="{00000000-025A-4743-B0F6-16DA0D2860D0}"/>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Distribución!$AO$8:$AO$14</c:f>
              <c:numCache>
                <c:formatCode>0.00</c:formatCode>
                <c:ptCount val="7"/>
                <c:pt idx="0">
                  <c:v>298.328868382</c:v>
                </c:pt>
                <c:pt idx="1">
                  <c:v>371.84121614100002</c:v>
                </c:pt>
                <c:pt idx="2">
                  <c:v>353.41886070999999</c:v>
                </c:pt>
                <c:pt idx="3">
                  <c:v>221.61165046599999</c:v>
                </c:pt>
                <c:pt idx="4">
                  <c:v>273.203990745</c:v>
                </c:pt>
                <c:pt idx="5">
                  <c:v>358.55145639300002</c:v>
                </c:pt>
                <c:pt idx="6">
                  <c:v>541.88989320200005</c:v>
                </c:pt>
              </c:numCache>
            </c:numRef>
          </c:val>
          <c:extLst>
            <c:ext xmlns:c16="http://schemas.microsoft.com/office/drawing/2014/chart" uri="{C3380CC4-5D6E-409C-BE32-E72D297353CC}">
              <c16:uniqueId val="{00000000-C54C-4E69-BE5B-EF01286A917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Distribución!$AR$8:$AR$14</c:f>
              <c:numCache>
                <c:formatCode>_(* #,##0.00_);_(* \(#,##0.00\);_(* "-"??_);_(@_)</c:formatCode>
                <c:ptCount val="7"/>
                <c:pt idx="0">
                  <c:v>307.60601214366301</c:v>
                </c:pt>
                <c:pt idx="1">
                  <c:v>307.60601214366301</c:v>
                </c:pt>
                <c:pt idx="2">
                  <c:v>307.60601214366301</c:v>
                </c:pt>
                <c:pt idx="3">
                  <c:v>307.60601214366301</c:v>
                </c:pt>
                <c:pt idx="4">
                  <c:v>307.60601214366301</c:v>
                </c:pt>
                <c:pt idx="5">
                  <c:v>307.60601214366301</c:v>
                </c:pt>
                <c:pt idx="6">
                  <c:v>307.60601214366301</c:v>
                </c:pt>
              </c:numCache>
            </c:numRef>
          </c:val>
          <c:smooth val="0"/>
          <c:extLst>
            <c:ext xmlns:c16="http://schemas.microsoft.com/office/drawing/2014/chart" uri="{C3380CC4-5D6E-409C-BE32-E72D297353CC}">
              <c16:uniqueId val="{00000001-C54C-4E69-BE5B-EF01286A917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B16-4A88-B6CA-8AD5F1ACF5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Distribución!$AO$16:$AO$22</c:f>
              <c:numCache>
                <c:formatCode>0.00</c:formatCode>
                <c:ptCount val="7"/>
                <c:pt idx="0">
                  <c:v>269.99992539800002</c:v>
                </c:pt>
                <c:pt idx="1">
                  <c:v>375.35478390200001</c:v>
                </c:pt>
                <c:pt idx="2">
                  <c:v>412.58982999800003</c:v>
                </c:pt>
                <c:pt idx="3">
                  <c:v>246.33217126400001</c:v>
                </c:pt>
                <c:pt idx="4">
                  <c:v>237.51689143900001</c:v>
                </c:pt>
                <c:pt idx="5">
                  <c:v>171.67120093299999</c:v>
                </c:pt>
                <c:pt idx="6">
                  <c:v>-257.92678879099998</c:v>
                </c:pt>
              </c:numCache>
            </c:numRef>
          </c:val>
          <c:extLst>
            <c:ext xmlns:c16="http://schemas.microsoft.com/office/drawing/2014/chart" uri="{C3380CC4-5D6E-409C-BE32-E72D297353CC}">
              <c16:uniqueId val="{00000001-3B16-4A88-B6CA-8AD5F1ACF54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Distribución!$AR$16:$AR$22</c:f>
              <c:numCache>
                <c:formatCode>_(* #,##0.00_);_(* \(#,##0.00\);_(* "-"??_);_(@_)</c:formatCode>
                <c:ptCount val="7"/>
                <c:pt idx="0">
                  <c:v>271.49223952911899</c:v>
                </c:pt>
                <c:pt idx="1">
                  <c:v>271.49223952911899</c:v>
                </c:pt>
                <c:pt idx="2">
                  <c:v>271.49223952911899</c:v>
                </c:pt>
                <c:pt idx="3">
                  <c:v>271.49223952911899</c:v>
                </c:pt>
                <c:pt idx="4">
                  <c:v>271.49223952911899</c:v>
                </c:pt>
                <c:pt idx="5">
                  <c:v>271.49223952911899</c:v>
                </c:pt>
                <c:pt idx="6">
                  <c:v>271.49223952911899</c:v>
                </c:pt>
              </c:numCache>
            </c:numRef>
          </c:val>
          <c:smooth val="0"/>
          <c:extLst>
            <c:ext xmlns:c16="http://schemas.microsoft.com/office/drawing/2014/chart" uri="{C3380CC4-5D6E-409C-BE32-E72D297353CC}">
              <c16:uniqueId val="{00000002-3B16-4A88-B6CA-8AD5F1ACF54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2B7-4C56-8FCA-DD72A966E1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Distribución!$AO$24:$AO$28</c:f>
              <c:numCache>
                <c:formatCode>0.00</c:formatCode>
                <c:ptCount val="5"/>
                <c:pt idx="0">
                  <c:v>435.73806960000002</c:v>
                </c:pt>
                <c:pt idx="1">
                  <c:v>406.78906039999998</c:v>
                </c:pt>
                <c:pt idx="2">
                  <c:v>295.81805379999997</c:v>
                </c:pt>
                <c:pt idx="3">
                  <c:v>209.48900879999999</c:v>
                </c:pt>
                <c:pt idx="4">
                  <c:v>503.897066</c:v>
                </c:pt>
              </c:numCache>
            </c:numRef>
          </c:val>
          <c:extLst>
            <c:ext xmlns:c16="http://schemas.microsoft.com/office/drawing/2014/chart" uri="{C3380CC4-5D6E-409C-BE32-E72D297353CC}">
              <c16:uniqueId val="{00000001-62B7-4C56-8FCA-DD72A966E19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Distribución!$AR$24:$AR$28</c:f>
              <c:numCache>
                <c:formatCode>_(* #,##0.00_);_(* \(#,##0.00\);_(* "-"??_);_(@_)</c:formatCode>
                <c:ptCount val="5"/>
                <c:pt idx="0">
                  <c:v>241.93571</c:v>
                </c:pt>
                <c:pt idx="1">
                  <c:v>241.93571</c:v>
                </c:pt>
                <c:pt idx="2">
                  <c:v>241.93571</c:v>
                </c:pt>
                <c:pt idx="3">
                  <c:v>241.93571</c:v>
                </c:pt>
                <c:pt idx="4">
                  <c:v>241.93571</c:v>
                </c:pt>
              </c:numCache>
            </c:numRef>
          </c:val>
          <c:smooth val="0"/>
          <c:extLst>
            <c:ext xmlns:c16="http://schemas.microsoft.com/office/drawing/2014/chart" uri="{C3380CC4-5D6E-409C-BE32-E72D297353CC}">
              <c16:uniqueId val="{00000002-62B7-4C56-8FCA-DD72A966E19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FA6-4B08-9DD8-431847C170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Distribución!$AO$30:$AO$35</c:f>
              <c:numCache>
                <c:formatCode>0.00</c:formatCode>
                <c:ptCount val="6"/>
                <c:pt idx="0">
                  <c:v>243.66114029100001</c:v>
                </c:pt>
                <c:pt idx="1">
                  <c:v>334.03118445500002</c:v>
                </c:pt>
                <c:pt idx="2">
                  <c:v>499.32000249999999</c:v>
                </c:pt>
                <c:pt idx="3">
                  <c:v>180.79073045800001</c:v>
                </c:pt>
                <c:pt idx="4">
                  <c:v>587.523923029</c:v>
                </c:pt>
                <c:pt idx="5">
                  <c:v>335.00090166500001</c:v>
                </c:pt>
              </c:numCache>
            </c:numRef>
          </c:val>
          <c:extLst>
            <c:ext xmlns:c16="http://schemas.microsoft.com/office/drawing/2014/chart" uri="{C3380CC4-5D6E-409C-BE32-E72D297353CC}">
              <c16:uniqueId val="{00000001-1FA6-4B08-9DD8-431847C17051}"/>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Distribución!$AR$30:$AR$35</c:f>
              <c:numCache>
                <c:formatCode>_(* #,##0.00_);_(* \(#,##0.00\);_(* "-"??_);_(@_)</c:formatCode>
                <c:ptCount val="6"/>
                <c:pt idx="0">
                  <c:v>305.12960977492202</c:v>
                </c:pt>
                <c:pt idx="1">
                  <c:v>305.12960977492202</c:v>
                </c:pt>
                <c:pt idx="2">
                  <c:v>305.12960977492202</c:v>
                </c:pt>
                <c:pt idx="3">
                  <c:v>305.12960977492202</c:v>
                </c:pt>
                <c:pt idx="4">
                  <c:v>305.12960977492202</c:v>
                </c:pt>
                <c:pt idx="5">
                  <c:v>305.12960977492202</c:v>
                </c:pt>
              </c:numCache>
            </c:numRef>
          </c:val>
          <c:smooth val="0"/>
          <c:extLst>
            <c:ext xmlns:c16="http://schemas.microsoft.com/office/drawing/2014/chart" uri="{C3380CC4-5D6E-409C-BE32-E72D297353CC}">
              <c16:uniqueId val="{00000002-1FA6-4B08-9DD8-431847C17051}"/>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Distribución!$AO$37:$AO$40</c:f>
              <c:numCache>
                <c:formatCode>0.00</c:formatCode>
                <c:ptCount val="4"/>
                <c:pt idx="0">
                  <c:v>188.78200834800001</c:v>
                </c:pt>
                <c:pt idx="1">
                  <c:v>188.036743</c:v>
                </c:pt>
                <c:pt idx="2">
                  <c:v>233.59030344000001</c:v>
                </c:pt>
                <c:pt idx="3">
                  <c:v>187.75450746800001</c:v>
                </c:pt>
              </c:numCache>
            </c:numRef>
          </c:val>
          <c:extLst>
            <c:ext xmlns:c16="http://schemas.microsoft.com/office/drawing/2014/chart" uri="{C3380CC4-5D6E-409C-BE32-E72D297353CC}">
              <c16:uniqueId val="{00000000-8CBB-462B-8B32-A661D3E41C79}"/>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CENTRO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ADD'!$C$4:$M$4</c:f>
              <c:numCache>
                <c:formatCode>#,##0.00</c:formatCode>
                <c:ptCount val="11"/>
                <c:pt idx="0">
                  <c:v>314.85679895590903</c:v>
                </c:pt>
                <c:pt idx="1">
                  <c:v>304.21860618699498</c:v>
                </c:pt>
              </c:numCache>
            </c:numRef>
          </c:val>
          <c:smooth val="0"/>
          <c:extLst>
            <c:ext xmlns:c16="http://schemas.microsoft.com/office/drawing/2014/chart" uri="{C3380CC4-5D6E-409C-BE32-E72D297353CC}">
              <c16:uniqueId val="{00000002-D7B7-4CF0-B3B0-CED1D99BA6F2}"/>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ADD'!$C$5:$M$5</c:f>
              <c:numCache>
                <c:formatCode>#,##0.00</c:formatCode>
                <c:ptCount val="11"/>
                <c:pt idx="0">
                  <c:v>314.85679895590903</c:v>
                </c:pt>
                <c:pt idx="1">
                  <c:v>303.00203910616699</c:v>
                </c:pt>
                <c:pt idx="2">
                  <c:v>305.30573295618399</c:v>
                </c:pt>
                <c:pt idx="3">
                  <c:v>307.60601214366301</c:v>
                </c:pt>
              </c:numCache>
            </c:numRef>
          </c:val>
          <c:smooth val="0"/>
          <c:extLst>
            <c:ext xmlns:c16="http://schemas.microsoft.com/office/drawing/2014/chart" uri="{C3380CC4-5D6E-409C-BE32-E72D297353CC}">
              <c16:uniqueId val="{00000003-D7B7-4CF0-B3B0-CED1D99BA6F2}"/>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320"/>
          <c:min val="3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OCCIDENTE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ADD'!$C$7:$M$7</c:f>
              <c:numCache>
                <c:formatCode>#,##0.00</c:formatCode>
                <c:ptCount val="11"/>
                <c:pt idx="0">
                  <c:v>270.77573770503199</c:v>
                </c:pt>
                <c:pt idx="1">
                  <c:v>278.91866351652999</c:v>
                </c:pt>
              </c:numCache>
            </c:numRef>
          </c:val>
          <c:smooth val="0"/>
          <c:extLst>
            <c:ext xmlns:c16="http://schemas.microsoft.com/office/drawing/2014/chart" uri="{C3380CC4-5D6E-409C-BE32-E72D297353CC}">
              <c16:uniqueId val="{00000000-2031-47A3-824E-76059A6244D4}"/>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ADD'!$C$8:$M$8</c:f>
              <c:numCache>
                <c:formatCode>#,##0.00</c:formatCode>
                <c:ptCount val="11"/>
                <c:pt idx="0">
                  <c:v>270.77573770503199</c:v>
                </c:pt>
                <c:pt idx="1">
                  <c:v>263.03372975120197</c:v>
                </c:pt>
                <c:pt idx="2">
                  <c:v>270.16759647002601</c:v>
                </c:pt>
                <c:pt idx="3">
                  <c:v>271.49223952911899</c:v>
                </c:pt>
              </c:numCache>
            </c:numRef>
          </c:val>
          <c:smooth val="0"/>
          <c:extLst>
            <c:ext xmlns:c16="http://schemas.microsoft.com/office/drawing/2014/chart" uri="{C3380CC4-5D6E-409C-BE32-E72D297353CC}">
              <c16:uniqueId val="{00000001-2031-47A3-824E-76059A6244D4}"/>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300"/>
          <c:min val="2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ORIENTE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ADD'!$C$10:$M$10</c:f>
              <c:numCache>
                <c:formatCode>#,##0.00</c:formatCode>
                <c:ptCount val="11"/>
                <c:pt idx="0">
                  <c:v>259.87836188394499</c:v>
                </c:pt>
                <c:pt idx="1">
                  <c:v>259.87836188394499</c:v>
                </c:pt>
              </c:numCache>
            </c:numRef>
          </c:val>
          <c:smooth val="0"/>
          <c:extLst>
            <c:ext xmlns:c16="http://schemas.microsoft.com/office/drawing/2014/chart" uri="{C3380CC4-5D6E-409C-BE32-E72D297353CC}">
              <c16:uniqueId val="{00000000-209B-438D-BD2B-A2C3CDCA2D5C}"/>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ADD'!$C$11:$M$11</c:f>
              <c:numCache>
                <c:formatCode>#,##0.00</c:formatCode>
                <c:ptCount val="11"/>
                <c:pt idx="0">
                  <c:v>259.87836188394499</c:v>
                </c:pt>
                <c:pt idx="1">
                  <c:v>251.483003085756</c:v>
                </c:pt>
                <c:pt idx="2">
                  <c:v>258.42640826072699</c:v>
                </c:pt>
                <c:pt idx="3">
                  <c:v>241.93571</c:v>
                </c:pt>
              </c:numCache>
            </c:numRef>
          </c:val>
          <c:smooth val="0"/>
          <c:extLst>
            <c:ext xmlns:c16="http://schemas.microsoft.com/office/drawing/2014/chart" uri="{C3380CC4-5D6E-409C-BE32-E72D297353CC}">
              <c16:uniqueId val="{00000001-209B-438D-BD2B-A2C3CDCA2D5C}"/>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270"/>
          <c:min val="2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SUR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ADD'!$C$13:$M$13</c:f>
              <c:numCache>
                <c:formatCode>#,##0.00</c:formatCode>
                <c:ptCount val="11"/>
                <c:pt idx="0">
                  <c:v>306.795723944119</c:v>
                </c:pt>
                <c:pt idx="1">
                  <c:v>308.62681930985798</c:v>
                </c:pt>
              </c:numCache>
            </c:numRef>
          </c:val>
          <c:smooth val="0"/>
          <c:extLst>
            <c:ext xmlns:c16="http://schemas.microsoft.com/office/drawing/2014/chart" uri="{C3380CC4-5D6E-409C-BE32-E72D297353CC}">
              <c16:uniqueId val="{00000000-413A-4727-930E-9A0305919642}"/>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ADD'!$C$3:$M$3</c:f>
              <c:numCache>
                <c:formatCode>mmm\-yy</c:formatCode>
                <c:ptCount val="11"/>
                <c:pt idx="0">
                  <c:v>44805</c:v>
                </c:pt>
                <c:pt idx="1">
                  <c:v>44835</c:v>
                </c:pt>
                <c:pt idx="2">
                  <c:v>44866</c:v>
                </c:pt>
                <c:pt idx="3">
                  <c:v>44896</c:v>
                </c:pt>
                <c:pt idx="4">
                  <c:v>44927</c:v>
                </c:pt>
                <c:pt idx="5">
                  <c:v>44958</c:v>
                </c:pt>
                <c:pt idx="6">
                  <c:v>44986</c:v>
                </c:pt>
                <c:pt idx="7">
                  <c:v>45017</c:v>
                </c:pt>
                <c:pt idx="8">
                  <c:v>45047</c:v>
                </c:pt>
                <c:pt idx="9">
                  <c:v>45078</c:v>
                </c:pt>
                <c:pt idx="10">
                  <c:v>45108</c:v>
                </c:pt>
              </c:numCache>
            </c:numRef>
          </c:cat>
          <c:val>
            <c:numRef>
              <c:f>'Evolución ADD'!$C$14:$M$14</c:f>
              <c:numCache>
                <c:formatCode>#,##0.00</c:formatCode>
                <c:ptCount val="11"/>
                <c:pt idx="0">
                  <c:v>306.795723944119</c:v>
                </c:pt>
                <c:pt idx="1">
                  <c:v>305.38060216829501</c:v>
                </c:pt>
                <c:pt idx="2">
                  <c:v>299.89280255693501</c:v>
                </c:pt>
                <c:pt idx="3">
                  <c:v>305.12960977492202</c:v>
                </c:pt>
              </c:numCache>
            </c:numRef>
          </c:val>
          <c:smooth val="0"/>
          <c:extLst>
            <c:ext xmlns:c16="http://schemas.microsoft.com/office/drawing/2014/chart" uri="{C3380CC4-5D6E-409C-BE32-E72D297353CC}">
              <c16:uniqueId val="{00000001-413A-4727-930E-9A0305919642}"/>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315"/>
          <c:min val="29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Reversed" id="26">
  <a:schemeClr val="accent6"/>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Reversed" id="26">
  <a:schemeClr val="accent6"/>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withinLinearReversed" id="26">
  <a:schemeClr val="accent6"/>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Reversed" id="26">
  <a:schemeClr val="accent6"/>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withinLinearReversed" id="26">
  <a:schemeClr val="accent6"/>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withinLinearReversed" id="26">
  <a:schemeClr val="accent6"/>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withinLinearReversed" id="26">
  <a:schemeClr val="accent6"/>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withinLinearReversed" id="26">
  <a:schemeClr val="accent6"/>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withinLinearReversed" id="26">
  <a:schemeClr val="accent6"/>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withinLinearReversed" id="26">
  <a:schemeClr val="accent6"/>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withinLinearReversed" id="26">
  <a:schemeClr val="accent6"/>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withinLinearReversed" id="26">
  <a:schemeClr val="accent6"/>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withinLinearReversed" id="26">
  <a:schemeClr val="accent6"/>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withinLinearReversed" id="26">
  <a:schemeClr val="accent6"/>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withinLinearReversed" id="26">
  <a:schemeClr val="accent6"/>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withinLinearReversed" id="26">
  <a:schemeClr val="accent6"/>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withinLinearReversed" id="26">
  <a:schemeClr val="accent6"/>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withinLinearReversed" id="26">
  <a:schemeClr val="accent6"/>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withinLinearReversed" id="26">
  <a:schemeClr val="accent6"/>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withinLinearReversed" id="26">
  <a:schemeClr val="accent6"/>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withinLinearReversed" id="26">
  <a:schemeClr val="accent6"/>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withinLinearReversed" id="26">
  <a:schemeClr val="accent6"/>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scl.cedenar.com.co/Out/Tarifas/Tarifas.aspx"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celsia.com/es/informacion-regulatoria-y-res-creg-080/tarifas/"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celsia.com/es/informacion-regulatoria-y-res-creg-080/tarifas/"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cens.com.co/clientes-y-usuarios/tarifas-de-energia#2022-790"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ceoesp.com.co/descargas"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celsia.com/es/informacion-regulatoria-y-res-creg-080/tarifas/" TargetMode="External"/></Relationships>
</file>

<file path=xl/drawings/_rels/drawing10.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chec.com.co/clientes-y-usuarios/tu-factura/tarifas-reguladas" TargetMode="Externa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nel.com.co/es/personas/tarifas-energia-enel-codensa.html" TargetMode="Externa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dispac.com.co/atencion-al-cliente/tarifas/" TargetMode="Externa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bsa.com.co/sitio/tarifas_del_mes" TargetMode="External"/></Relationships>
</file>

<file path=xl/drawings/_rels/drawing14.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deq.com.co/clientes-y-usuarios/tarifas/tarifas-de-energia" TargetMode="External"/></Relationships>
</file>

<file path=xl/drawings/_rels/drawing15.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energiaputumayo.com/consultar-tarifas/" TargetMode="External"/></Relationships>
</file>

<file path=xl/drawings/_rels/drawing16.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eebpsa.com.co/atencion-al-usuario/" TargetMode="External"/></Relationships>
</file>

<file path=xl/drawings/_rels/drawing17.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ep.com.co/informacion-al-ciudadano/factura/tarifas-y-costos/tarifas-del-mercado-regulado-en-los-ultimos-12-meses" TargetMode="External"/></Relationships>
</file>

<file path=xl/drawings/_rels/drawing18.xml.rels><?xml version="1.0" encoding="UTF-8" standalone="yes"?>
<Relationships xmlns="http://schemas.openxmlformats.org/package/2006/relationships"><Relationship Id="rId3" Type="http://schemas.openxmlformats.org/officeDocument/2006/relationships/chart" Target="../charts/chart45.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air-e.com/hogares/mi-factura/conoce-nuestras-tarifas" TargetMode="External"/></Relationships>
</file>

<file path=xl/drawings/_rels/drawing19.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energiacaribemar.co/tu-energia/" TargetMode="External"/></Relationships>
</file>

<file path=xl/drawings/_rels/drawing2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www.electrocaqueta.com.co/index.php/clientes?view=article&amp;id=69&amp;catid=8" TargetMode="External"/></Relationships>
</file>

<file path=xl/drawings/_rels/drawing21.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lectrohuila.com.co/tarifas/" TargetMode="External"/></Relationships>
</file>

<file path=xl/drawings/_rels/drawing22.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mcali.com.co/web/energia/mercado-regulado" TargetMode="External"/></Relationships>
</file>

<file path=xl/drawings/_rels/drawing23.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ep.com.co/informacion-al-ciudadano/factura/tarifas-y-costos/tarifas-del-mercado-regulado-en-los-ultimos-12-meses" TargetMode="External"/></Relationships>
</file>

<file path=xl/drawings/_rels/drawing24.xml.rels><?xml version="1.0" encoding="UTF-8" standalone="yes"?>
<Relationships xmlns="http://schemas.openxmlformats.org/package/2006/relationships"><Relationship Id="rId3" Type="http://schemas.openxmlformats.org/officeDocument/2006/relationships/hyperlink" Target="https://www.emeesaesp.com/tarifas" TargetMode="External"/><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3.xml"/><Relationship Id="rId5" Type="http://schemas.openxmlformats.org/officeDocument/2006/relationships/image" Target="../media/image7.svg"/><Relationship Id="rId4"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chart" Target="../charts/chart66.xml"/><Relationship Id="rId2" Type="http://schemas.openxmlformats.org/officeDocument/2006/relationships/chart" Target="../charts/chart65.xml"/><Relationship Id="rId1" Type="http://schemas.openxmlformats.org/officeDocument/2006/relationships/chart" Target="../charts/chart64.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emevasi.com/informacion-al-usuario/tarifas/" TargetMode="External"/></Relationships>
</file>

<file path=xl/drawings/_rels/drawing26.xml.rels><?xml version="1.0" encoding="UTF-8" standalone="yes"?>
<Relationships xmlns="http://schemas.openxmlformats.org/package/2006/relationships"><Relationship Id="rId3" Type="http://schemas.openxmlformats.org/officeDocument/2006/relationships/chart" Target="../charts/chart69.xml"/><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lectrificadoradelmeta.com.co/newweb/tarifas-energia-2-2/" TargetMode="External"/></Relationships>
</file>

<file path=xl/drawings/_rels/drawing27.xml.rels><?xml version="1.0" encoding="UTF-8" standalone="yes"?>
<Relationships xmlns="http://schemas.openxmlformats.org/package/2006/relationships"><Relationship Id="rId3" Type="http://schemas.openxmlformats.org/officeDocument/2006/relationships/chart" Target="../charts/chart72.xml"/><Relationship Id="rId2" Type="http://schemas.openxmlformats.org/officeDocument/2006/relationships/chart" Target="../charts/chart71.xml"/><Relationship Id="rId1" Type="http://schemas.openxmlformats.org/officeDocument/2006/relationships/chart" Target="../charts/chart70.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nelar.com.co/noticias/tarifas-de-energia" TargetMode="External"/></Relationships>
</file>

<file path=xl/drawings/_rels/drawing28.xml.rels><?xml version="1.0" encoding="UTF-8" standalone="yes"?>
<Relationships xmlns="http://schemas.openxmlformats.org/package/2006/relationships"><Relationship Id="rId3" Type="http://schemas.openxmlformats.org/officeDocument/2006/relationships/chart" Target="../charts/chart75.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nerca.com.co/clientes/tarifas/energia/" TargetMode="External"/></Relationships>
</file>

<file path=xl/drawings/_rels/drawing29.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www.energuaviare.com/servicio-al-cliente/tarifas" TargetMode="External"/></Relationships>
</file>

<file path=xl/drawings/_rels/drawing30.xml.rels><?xml version="1.0" encoding="UTF-8" standalone="yes"?>
<Relationships xmlns="http://schemas.openxmlformats.org/package/2006/relationships"><Relationship Id="rId3" Type="http://schemas.openxmlformats.org/officeDocument/2006/relationships/chart" Target="../charts/chart81.xml"/><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cu.epm.com.co/clientesyusuarios/energia/tarifas-energia" TargetMode="External"/></Relationships>
</file>

<file path=xl/drawings/_rels/drawing31.xml.rels><?xml version="1.0" encoding="UTF-8" standalone="yes"?>
<Relationships xmlns="http://schemas.openxmlformats.org/package/2006/relationships"><Relationship Id="rId3" Type="http://schemas.openxmlformats.org/officeDocument/2006/relationships/chart" Target="../charts/chart84.xml"/><Relationship Id="rId2" Type="http://schemas.openxmlformats.org/officeDocument/2006/relationships/chart" Target="../charts/chart83.xml"/><Relationship Id="rId1" Type="http://schemas.openxmlformats.org/officeDocument/2006/relationships/chart" Target="../charts/chart82.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essa.com.co/site/mi-factura/formula-tarifaria-y-tarifas/consultar-tarifas" TargetMode="External"/></Relationships>
</file>

<file path=xl/drawings/_rels/drawing32.xml.rels><?xml version="1.0" encoding="UTF-8" standalone="yes"?>
<Relationships xmlns="http://schemas.openxmlformats.org/package/2006/relationships"><Relationship Id="rId3" Type="http://schemas.openxmlformats.org/officeDocument/2006/relationships/chart" Target="../charts/chart87.xml"/><Relationship Id="rId2" Type="http://schemas.openxmlformats.org/officeDocument/2006/relationships/chart" Target="../charts/chart86.xml"/><Relationship Id="rId1" Type="http://schemas.openxmlformats.org/officeDocument/2006/relationships/chart" Target="../charts/chart85.xml"/><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s://www.ruitoqueesp.com/nuevo/servicios/energia/" TargetMode="External"/></Relationships>
</file>

<file path=xl/drawings/_rels/drawing33.xml.rels><?xml version="1.0" encoding="UTF-8" standalone="yes"?>
<Relationships xmlns="http://schemas.openxmlformats.org/package/2006/relationships"><Relationship Id="rId1" Type="http://schemas.openxmlformats.org/officeDocument/2006/relationships/chart" Target="../charts/chart88.xml"/></Relationships>
</file>

<file path=xl/drawings/_rels/drawing34.xml.rels><?xml version="1.0" encoding="UTF-8" standalone="yes"?>
<Relationships xmlns="http://schemas.openxmlformats.org/package/2006/relationships"><Relationship Id="rId8" Type="http://schemas.openxmlformats.org/officeDocument/2006/relationships/chart" Target="../charts/chart96.xml"/><Relationship Id="rId13" Type="http://schemas.openxmlformats.org/officeDocument/2006/relationships/chart" Target="../charts/chart101.xml"/><Relationship Id="rId18" Type="http://schemas.openxmlformats.org/officeDocument/2006/relationships/chart" Target="../charts/chart106.xml"/><Relationship Id="rId3" Type="http://schemas.openxmlformats.org/officeDocument/2006/relationships/chart" Target="../charts/chart91.xml"/><Relationship Id="rId21" Type="http://schemas.openxmlformats.org/officeDocument/2006/relationships/chart" Target="../charts/chart109.xml"/><Relationship Id="rId7" Type="http://schemas.openxmlformats.org/officeDocument/2006/relationships/chart" Target="../charts/chart95.xml"/><Relationship Id="rId12" Type="http://schemas.openxmlformats.org/officeDocument/2006/relationships/chart" Target="../charts/chart100.xml"/><Relationship Id="rId17" Type="http://schemas.openxmlformats.org/officeDocument/2006/relationships/chart" Target="../charts/chart105.xml"/><Relationship Id="rId25" Type="http://schemas.openxmlformats.org/officeDocument/2006/relationships/chart" Target="../charts/chart113.xml"/><Relationship Id="rId2" Type="http://schemas.openxmlformats.org/officeDocument/2006/relationships/chart" Target="../charts/chart90.xml"/><Relationship Id="rId16" Type="http://schemas.openxmlformats.org/officeDocument/2006/relationships/chart" Target="../charts/chart104.xml"/><Relationship Id="rId20" Type="http://schemas.openxmlformats.org/officeDocument/2006/relationships/chart" Target="../charts/chart108.xml"/><Relationship Id="rId1" Type="http://schemas.openxmlformats.org/officeDocument/2006/relationships/chart" Target="../charts/chart89.xml"/><Relationship Id="rId6" Type="http://schemas.openxmlformats.org/officeDocument/2006/relationships/chart" Target="../charts/chart94.xml"/><Relationship Id="rId11" Type="http://schemas.openxmlformats.org/officeDocument/2006/relationships/chart" Target="../charts/chart99.xml"/><Relationship Id="rId24" Type="http://schemas.openxmlformats.org/officeDocument/2006/relationships/chart" Target="../charts/chart112.xml"/><Relationship Id="rId5" Type="http://schemas.openxmlformats.org/officeDocument/2006/relationships/chart" Target="../charts/chart93.xml"/><Relationship Id="rId15" Type="http://schemas.openxmlformats.org/officeDocument/2006/relationships/chart" Target="../charts/chart103.xml"/><Relationship Id="rId23" Type="http://schemas.openxmlformats.org/officeDocument/2006/relationships/chart" Target="../charts/chart111.xml"/><Relationship Id="rId10" Type="http://schemas.openxmlformats.org/officeDocument/2006/relationships/chart" Target="../charts/chart98.xml"/><Relationship Id="rId19" Type="http://schemas.openxmlformats.org/officeDocument/2006/relationships/chart" Target="../charts/chart107.xml"/><Relationship Id="rId4" Type="http://schemas.openxmlformats.org/officeDocument/2006/relationships/chart" Target="../charts/chart92.xml"/><Relationship Id="rId9" Type="http://schemas.openxmlformats.org/officeDocument/2006/relationships/chart" Target="../charts/chart97.xml"/><Relationship Id="rId14" Type="http://schemas.openxmlformats.org/officeDocument/2006/relationships/chart" Target="../charts/chart102.xml"/><Relationship Id="rId22" Type="http://schemas.openxmlformats.org/officeDocument/2006/relationships/chart" Target="../charts/chart110.xml"/></Relationships>
</file>

<file path=xl/drawings/_rels/drawing35.xml.rels><?xml version="1.0" encoding="UTF-8" standalone="yes"?>
<Relationships xmlns="http://schemas.openxmlformats.org/package/2006/relationships"><Relationship Id="rId3" Type="http://schemas.openxmlformats.org/officeDocument/2006/relationships/chart" Target="../charts/chart116.xml"/><Relationship Id="rId2" Type="http://schemas.openxmlformats.org/officeDocument/2006/relationships/chart" Target="../charts/chart115.xml"/><Relationship Id="rId1" Type="http://schemas.openxmlformats.org/officeDocument/2006/relationships/chart" Target="../charts/chart114.xml"/><Relationship Id="rId4" Type="http://schemas.openxmlformats.org/officeDocument/2006/relationships/chart" Target="../charts/chart117.xml"/></Relationships>
</file>

<file path=xl/drawings/drawing1.xml><?xml version="1.0" encoding="utf-8"?>
<xdr:wsDr xmlns:xdr="http://schemas.openxmlformats.org/drawingml/2006/spreadsheetDrawing" xmlns:a="http://schemas.openxmlformats.org/drawingml/2006/main">
  <xdr:twoCellAnchor editAs="oneCell">
    <xdr:from>
      <xdr:col>0</xdr:col>
      <xdr:colOff>32472</xdr:colOff>
      <xdr:row>0</xdr:row>
      <xdr:rowOff>119062</xdr:rowOff>
    </xdr:from>
    <xdr:to>
      <xdr:col>11</xdr:col>
      <xdr:colOff>1426</xdr:colOff>
      <xdr:row>44</xdr:row>
      <xdr:rowOff>30726</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472" y="119062"/>
          <a:ext cx="6419106" cy="80232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45442</xdr:rowOff>
    </xdr:from>
    <xdr:to>
      <xdr:col>8</xdr:col>
      <xdr:colOff>0</xdr:colOff>
      <xdr:row>8</xdr:row>
      <xdr:rowOff>313944</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235942"/>
          <a:ext cx="6000750" cy="1602002"/>
        </a:xfrm>
        <a:prstGeom prst="rect">
          <a:avLst/>
        </a:prstGeom>
      </xdr:spPr>
    </xdr:pic>
    <xdr:clientData/>
  </xdr:twoCellAnchor>
  <xdr:twoCellAnchor editAs="oneCell">
    <xdr:from>
      <xdr:col>8</xdr:col>
      <xdr:colOff>396874</xdr:colOff>
      <xdr:row>2</xdr:row>
      <xdr:rowOff>92604</xdr:rowOff>
    </xdr:from>
    <xdr:to>
      <xdr:col>13</xdr:col>
      <xdr:colOff>211666</xdr:colOff>
      <xdr:row>7</xdr:row>
      <xdr:rowOff>0</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64271" y="484042"/>
          <a:ext cx="5960374" cy="8859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362856</xdr:colOff>
      <xdr:row>2</xdr:row>
      <xdr:rowOff>60476</xdr:rowOff>
    </xdr:from>
    <xdr:to>
      <xdr:col>18</xdr:col>
      <xdr:colOff>34774</xdr:colOff>
      <xdr:row>6</xdr:row>
      <xdr:rowOff>164419</xdr:rowOff>
    </xdr:to>
    <xdr:pic>
      <xdr:nvPicPr>
        <xdr:cNvPr id="5" name="Imagen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11666" y="453571"/>
          <a:ext cx="5953126" cy="890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133350</xdr:colOff>
      <xdr:row>9</xdr:row>
      <xdr:rowOff>171450</xdr:rowOff>
    </xdr:from>
    <xdr:to>
      <xdr:col>24</xdr:col>
      <xdr:colOff>152400</xdr:colOff>
      <xdr:row>10</xdr:row>
      <xdr:rowOff>634647</xdr:rowOff>
    </xdr:to>
    <xdr:pic>
      <xdr:nvPicPr>
        <xdr:cNvPr id="8" name="Imagen 8">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b="9267"/>
        <a:stretch>
          <a:fillRect/>
        </a:stretch>
      </xdr:blipFill>
      <xdr:spPr bwMode="auto">
        <a:xfrm>
          <a:off x="19888200" y="2019300"/>
          <a:ext cx="4019550" cy="17204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481483</xdr:colOff>
      <xdr:row>0</xdr:row>
      <xdr:rowOff>136071</xdr:rowOff>
    </xdr:from>
    <xdr:to>
      <xdr:col>3</xdr:col>
      <xdr:colOff>1099037</xdr:colOff>
      <xdr:row>5</xdr:row>
      <xdr:rowOff>103773</xdr:rowOff>
    </xdr:to>
    <xdr:pic>
      <xdr:nvPicPr>
        <xdr:cNvPr id="4" name="Imagen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84065" y="136071"/>
          <a:ext cx="2909835" cy="909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349249</xdr:colOff>
      <xdr:row>20</xdr:row>
      <xdr:rowOff>95249</xdr:rowOff>
    </xdr:from>
    <xdr:to>
      <xdr:col>10</xdr:col>
      <xdr:colOff>686685</xdr:colOff>
      <xdr:row>41</xdr:row>
      <xdr:rowOff>166133</xdr:rowOff>
    </xdr:to>
    <xdr:graphicFrame macro="">
      <xdr:nvGraphicFramePr>
        <xdr:cNvPr id="1089" name="Gráfico 1">
          <a:extLst>
            <a:ext uri="{FF2B5EF4-FFF2-40B4-BE49-F238E27FC236}">
              <a16:creationId xmlns:a16="http://schemas.microsoft.com/office/drawing/2014/main" id="{00000000-0008-0000-0300-00004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20</xdr:row>
      <xdr:rowOff>38100</xdr:rowOff>
    </xdr:from>
    <xdr:to>
      <xdr:col>20</xdr:col>
      <xdr:colOff>895350</xdr:colOff>
      <xdr:row>42</xdr:row>
      <xdr:rowOff>69273</xdr:rowOff>
    </xdr:to>
    <xdr:graphicFrame macro="">
      <xdr:nvGraphicFramePr>
        <xdr:cNvPr id="1090" name="Gráfico 4">
          <a:extLst>
            <a:ext uri="{FF2B5EF4-FFF2-40B4-BE49-F238E27FC236}">
              <a16:creationId xmlns:a16="http://schemas.microsoft.com/office/drawing/2014/main" id="{00000000-0008-0000-0300-00004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20708</xdr:colOff>
      <xdr:row>5</xdr:row>
      <xdr:rowOff>316606</xdr:rowOff>
    </xdr:from>
    <xdr:to>
      <xdr:col>31</xdr:col>
      <xdr:colOff>580430</xdr:colOff>
      <xdr:row>22</xdr:row>
      <xdr:rowOff>44648</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227134</xdr:colOff>
      <xdr:row>0</xdr:row>
      <xdr:rowOff>395654</xdr:rowOff>
    </xdr:from>
    <xdr:to>
      <xdr:col>10</xdr:col>
      <xdr:colOff>723899</xdr:colOff>
      <xdr:row>2</xdr:row>
      <xdr:rowOff>93784</xdr:rowOff>
    </xdr:to>
    <xdr:pic>
      <xdr:nvPicPr>
        <xdr:cNvPr id="4" name="Gráfico 3" descr="Ojo">
          <a:hlinkClick xmlns:r="http://schemas.openxmlformats.org/officeDocument/2006/relationships" r:id="rId4"/>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92057" y="395654"/>
          <a:ext cx="496765" cy="49676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76199</xdr:colOff>
      <xdr:row>20</xdr:row>
      <xdr:rowOff>66675</xdr:rowOff>
    </xdr:from>
    <xdr:to>
      <xdr:col>10</xdr:col>
      <xdr:colOff>246530</xdr:colOff>
      <xdr:row>39</xdr:row>
      <xdr:rowOff>179295</xdr:rowOff>
    </xdr:to>
    <xdr:graphicFrame macro="">
      <xdr:nvGraphicFramePr>
        <xdr:cNvPr id="2113" name="Gráfico 1">
          <a:extLst>
            <a:ext uri="{FF2B5EF4-FFF2-40B4-BE49-F238E27FC236}">
              <a16:creationId xmlns:a16="http://schemas.microsoft.com/office/drawing/2014/main" id="{00000000-0008-0000-0400-00004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xdr:colOff>
      <xdr:row>20</xdr:row>
      <xdr:rowOff>95250</xdr:rowOff>
    </xdr:from>
    <xdr:to>
      <xdr:col>20</xdr:col>
      <xdr:colOff>41413</xdr:colOff>
      <xdr:row>40</xdr:row>
      <xdr:rowOff>165652</xdr:rowOff>
    </xdr:to>
    <xdr:graphicFrame macro="">
      <xdr:nvGraphicFramePr>
        <xdr:cNvPr id="2114" name="Gráfico 2">
          <a:extLst>
            <a:ext uri="{FF2B5EF4-FFF2-40B4-BE49-F238E27FC236}">
              <a16:creationId xmlns:a16="http://schemas.microsoft.com/office/drawing/2014/main" id="{00000000-0008-0000-0400-000042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9720</xdr:colOff>
      <xdr:row>5</xdr:row>
      <xdr:rowOff>119746</xdr:rowOff>
    </xdr:from>
    <xdr:to>
      <xdr:col>30</xdr:col>
      <xdr:colOff>631760</xdr:colOff>
      <xdr:row>22</xdr:row>
      <xdr:rowOff>58318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0</xdr:colOff>
      <xdr:row>1</xdr:row>
      <xdr:rowOff>0</xdr:rowOff>
    </xdr:from>
    <xdr:to>
      <xdr:col>9</xdr:col>
      <xdr:colOff>496765</xdr:colOff>
      <xdr:row>2</xdr:row>
      <xdr:rowOff>141352</xdr:rowOff>
    </xdr:to>
    <xdr:pic>
      <xdr:nvPicPr>
        <xdr:cNvPr id="6" name="Gráfico 5" descr="Ojo">
          <a:hlinkClick xmlns:r="http://schemas.openxmlformats.org/officeDocument/2006/relationships" r:id="rId4"/>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703794" y="291353"/>
          <a:ext cx="496765" cy="4967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85725</xdr:colOff>
      <xdr:row>20</xdr:row>
      <xdr:rowOff>38100</xdr:rowOff>
    </xdr:from>
    <xdr:to>
      <xdr:col>10</xdr:col>
      <xdr:colOff>666750</xdr:colOff>
      <xdr:row>40</xdr:row>
      <xdr:rowOff>123825</xdr:rowOff>
    </xdr:to>
    <xdr:graphicFrame macro="">
      <xdr:nvGraphicFramePr>
        <xdr:cNvPr id="3137" name="Gráfico 1">
          <a:extLst>
            <a:ext uri="{FF2B5EF4-FFF2-40B4-BE49-F238E27FC236}">
              <a16:creationId xmlns:a16="http://schemas.microsoft.com/office/drawing/2014/main" id="{00000000-0008-0000-0500-000041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95250</xdr:colOff>
      <xdr:row>19</xdr:row>
      <xdr:rowOff>133350</xdr:rowOff>
    </xdr:from>
    <xdr:to>
      <xdr:col>20</xdr:col>
      <xdr:colOff>1447800</xdr:colOff>
      <xdr:row>41</xdr:row>
      <xdr:rowOff>142875</xdr:rowOff>
    </xdr:to>
    <xdr:graphicFrame macro="">
      <xdr:nvGraphicFramePr>
        <xdr:cNvPr id="3138" name="Gráfico 2">
          <a:extLst>
            <a:ext uri="{FF2B5EF4-FFF2-40B4-BE49-F238E27FC236}">
              <a16:creationId xmlns:a16="http://schemas.microsoft.com/office/drawing/2014/main" id="{00000000-0008-0000-0500-00004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275711</xdr:colOff>
      <xdr:row>5</xdr:row>
      <xdr:rowOff>209550</xdr:rowOff>
    </xdr:from>
    <xdr:to>
      <xdr:col>30</xdr:col>
      <xdr:colOff>361950</xdr:colOff>
      <xdr:row>28</xdr:row>
      <xdr:rowOff>18676</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0</xdr:colOff>
      <xdr:row>1</xdr:row>
      <xdr:rowOff>0</xdr:rowOff>
    </xdr:from>
    <xdr:to>
      <xdr:col>10</xdr:col>
      <xdr:colOff>496765</xdr:colOff>
      <xdr:row>2</xdr:row>
      <xdr:rowOff>171794</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420971" y="291353"/>
          <a:ext cx="496765" cy="496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142875</xdr:colOff>
      <xdr:row>20</xdr:row>
      <xdr:rowOff>57150</xdr:rowOff>
    </xdr:from>
    <xdr:to>
      <xdr:col>10</xdr:col>
      <xdr:colOff>542925</xdr:colOff>
      <xdr:row>40</xdr:row>
      <xdr:rowOff>114300</xdr:rowOff>
    </xdr:to>
    <xdr:graphicFrame macro="">
      <xdr:nvGraphicFramePr>
        <xdr:cNvPr id="4161" name="Gráfico 1">
          <a:extLst>
            <a:ext uri="{FF2B5EF4-FFF2-40B4-BE49-F238E27FC236}">
              <a16:creationId xmlns:a16="http://schemas.microsoft.com/office/drawing/2014/main" id="{00000000-0008-0000-0600-00004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20</xdr:row>
      <xdr:rowOff>76200</xdr:rowOff>
    </xdr:from>
    <xdr:to>
      <xdr:col>20</xdr:col>
      <xdr:colOff>752475</xdr:colOff>
      <xdr:row>42</xdr:row>
      <xdr:rowOff>47625</xdr:rowOff>
    </xdr:to>
    <xdr:graphicFrame macro="">
      <xdr:nvGraphicFramePr>
        <xdr:cNvPr id="4162" name="Gráfico 2">
          <a:extLst>
            <a:ext uri="{FF2B5EF4-FFF2-40B4-BE49-F238E27FC236}">
              <a16:creationId xmlns:a16="http://schemas.microsoft.com/office/drawing/2014/main" id="{00000000-0008-0000-0600-000042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199489</xdr:colOff>
      <xdr:row>5</xdr:row>
      <xdr:rowOff>78249</xdr:rowOff>
    </xdr:from>
    <xdr:to>
      <xdr:col>29</xdr:col>
      <xdr:colOff>617838</xdr:colOff>
      <xdr:row>22</xdr:row>
      <xdr:rowOff>64358</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56029</xdr:colOff>
      <xdr:row>1</xdr:row>
      <xdr:rowOff>22412</xdr:rowOff>
    </xdr:from>
    <xdr:to>
      <xdr:col>10</xdr:col>
      <xdr:colOff>552794</xdr:colOff>
      <xdr:row>2</xdr:row>
      <xdr:rowOff>171795</xdr:rowOff>
    </xdr:to>
    <xdr:pic>
      <xdr:nvPicPr>
        <xdr:cNvPr id="7" name="Gráfico 6" descr="Ojo">
          <a:hlinkClick xmlns:r="http://schemas.openxmlformats.org/officeDocument/2006/relationships" r:id="rId4"/>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68353" y="313765"/>
          <a:ext cx="496765" cy="49676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104775</xdr:colOff>
      <xdr:row>20</xdr:row>
      <xdr:rowOff>85725</xdr:rowOff>
    </xdr:from>
    <xdr:to>
      <xdr:col>10</xdr:col>
      <xdr:colOff>419100</xdr:colOff>
      <xdr:row>42</xdr:row>
      <xdr:rowOff>47625</xdr:rowOff>
    </xdr:to>
    <xdr:graphicFrame macro="">
      <xdr:nvGraphicFramePr>
        <xdr:cNvPr id="5185" name="Gráfico 1">
          <a:extLst>
            <a:ext uri="{FF2B5EF4-FFF2-40B4-BE49-F238E27FC236}">
              <a16:creationId xmlns:a16="http://schemas.microsoft.com/office/drawing/2014/main" id="{00000000-0008-0000-0700-00004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20</xdr:row>
      <xdr:rowOff>0</xdr:rowOff>
    </xdr:from>
    <xdr:to>
      <xdr:col>20</xdr:col>
      <xdr:colOff>902890</xdr:colOff>
      <xdr:row>42</xdr:row>
      <xdr:rowOff>0</xdr:rowOff>
    </xdr:to>
    <xdr:graphicFrame macro="">
      <xdr:nvGraphicFramePr>
        <xdr:cNvPr id="5186" name="Gráfico 2">
          <a:extLst>
            <a:ext uri="{FF2B5EF4-FFF2-40B4-BE49-F238E27FC236}">
              <a16:creationId xmlns:a16="http://schemas.microsoft.com/office/drawing/2014/main" id="{00000000-0008-0000-0700-000042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78071</xdr:colOff>
      <xdr:row>5</xdr:row>
      <xdr:rowOff>62459</xdr:rowOff>
    </xdr:from>
    <xdr:to>
      <xdr:col>29</xdr:col>
      <xdr:colOff>484057</xdr:colOff>
      <xdr:row>26</xdr:row>
      <xdr:rowOff>140533</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190500</xdr:colOff>
      <xdr:row>0</xdr:row>
      <xdr:rowOff>266700</xdr:rowOff>
    </xdr:from>
    <xdr:to>
      <xdr:col>12</xdr:col>
      <xdr:colOff>38204</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72275" y="266700"/>
          <a:ext cx="496765" cy="4967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133350</xdr:colOff>
      <xdr:row>20</xdr:row>
      <xdr:rowOff>47625</xdr:rowOff>
    </xdr:from>
    <xdr:to>
      <xdr:col>10</xdr:col>
      <xdr:colOff>419100</xdr:colOff>
      <xdr:row>41</xdr:row>
      <xdr:rowOff>76200</xdr:rowOff>
    </xdr:to>
    <xdr:graphicFrame macro="">
      <xdr:nvGraphicFramePr>
        <xdr:cNvPr id="6209" name="Gráfico 1">
          <a:extLst>
            <a:ext uri="{FF2B5EF4-FFF2-40B4-BE49-F238E27FC236}">
              <a16:creationId xmlns:a16="http://schemas.microsoft.com/office/drawing/2014/main" id="{00000000-0008-0000-0800-00004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114300</xdr:colOff>
      <xdr:row>20</xdr:row>
      <xdr:rowOff>180975</xdr:rowOff>
    </xdr:from>
    <xdr:to>
      <xdr:col>20</xdr:col>
      <xdr:colOff>981075</xdr:colOff>
      <xdr:row>41</xdr:row>
      <xdr:rowOff>133350</xdr:rowOff>
    </xdr:to>
    <xdr:graphicFrame macro="">
      <xdr:nvGraphicFramePr>
        <xdr:cNvPr id="6210" name="Gráfico 2">
          <a:extLst>
            <a:ext uri="{FF2B5EF4-FFF2-40B4-BE49-F238E27FC236}">
              <a16:creationId xmlns:a16="http://schemas.microsoft.com/office/drawing/2014/main" id="{00000000-0008-0000-0800-000042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236838</xdr:colOff>
      <xdr:row>5</xdr:row>
      <xdr:rowOff>108636</xdr:rowOff>
    </xdr:from>
    <xdr:to>
      <xdr:col>29</xdr:col>
      <xdr:colOff>494567</xdr:colOff>
      <xdr:row>23</xdr:row>
      <xdr:rowOff>18317</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171450</xdr:colOff>
      <xdr:row>0</xdr:row>
      <xdr:rowOff>285750</xdr:rowOff>
    </xdr:from>
    <xdr:to>
      <xdr:col>11</xdr:col>
      <xdr:colOff>20515</xdr:colOff>
      <xdr:row>2</xdr:row>
      <xdr:rowOff>87190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34175" y="285750"/>
          <a:ext cx="496765" cy="49676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xdr:colOff>
      <xdr:row>22</xdr:row>
      <xdr:rowOff>9525</xdr:rowOff>
    </xdr:from>
    <xdr:to>
      <xdr:col>10</xdr:col>
      <xdr:colOff>333375</xdr:colOff>
      <xdr:row>43</xdr:row>
      <xdr:rowOff>0</xdr:rowOff>
    </xdr:to>
    <xdr:graphicFrame macro="">
      <xdr:nvGraphicFramePr>
        <xdr:cNvPr id="7233" name="Gráfico 1">
          <a:extLst>
            <a:ext uri="{FF2B5EF4-FFF2-40B4-BE49-F238E27FC236}">
              <a16:creationId xmlns:a16="http://schemas.microsoft.com/office/drawing/2014/main" id="{00000000-0008-0000-0900-000041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142875</xdr:colOff>
      <xdr:row>22</xdr:row>
      <xdr:rowOff>9525</xdr:rowOff>
    </xdr:from>
    <xdr:to>
      <xdr:col>20</xdr:col>
      <xdr:colOff>933450</xdr:colOff>
      <xdr:row>43</xdr:row>
      <xdr:rowOff>76200</xdr:rowOff>
    </xdr:to>
    <xdr:graphicFrame macro="">
      <xdr:nvGraphicFramePr>
        <xdr:cNvPr id="7234" name="Gráfico 2">
          <a:extLst>
            <a:ext uri="{FF2B5EF4-FFF2-40B4-BE49-F238E27FC236}">
              <a16:creationId xmlns:a16="http://schemas.microsoft.com/office/drawing/2014/main" id="{00000000-0008-0000-0900-000042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77686</xdr:colOff>
      <xdr:row>5</xdr:row>
      <xdr:rowOff>205180</xdr:rowOff>
    </xdr:from>
    <xdr:to>
      <xdr:col>28</xdr:col>
      <xdr:colOff>900544</xdr:colOff>
      <xdr:row>24</xdr:row>
      <xdr:rowOff>34637</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156883</xdr:colOff>
      <xdr:row>1</xdr:row>
      <xdr:rowOff>0</xdr:rowOff>
    </xdr:from>
    <xdr:to>
      <xdr:col>10</xdr:col>
      <xdr:colOff>656823</xdr:colOff>
      <xdr:row>3</xdr:row>
      <xdr:rowOff>11737</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34736" y="291353"/>
          <a:ext cx="496765" cy="49676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20</xdr:row>
      <xdr:rowOff>9525</xdr:rowOff>
    </xdr:from>
    <xdr:to>
      <xdr:col>10</xdr:col>
      <xdr:colOff>266700</xdr:colOff>
      <xdr:row>40</xdr:row>
      <xdr:rowOff>0</xdr:rowOff>
    </xdr:to>
    <xdr:graphicFrame macro="">
      <xdr:nvGraphicFramePr>
        <xdr:cNvPr id="8257" name="Gráfico 1">
          <a:extLst>
            <a:ext uri="{FF2B5EF4-FFF2-40B4-BE49-F238E27FC236}">
              <a16:creationId xmlns:a16="http://schemas.microsoft.com/office/drawing/2014/main" id="{00000000-0008-0000-0A00-000041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20</xdr:row>
      <xdr:rowOff>0</xdr:rowOff>
    </xdr:from>
    <xdr:to>
      <xdr:col>20</xdr:col>
      <xdr:colOff>1047750</xdr:colOff>
      <xdr:row>39</xdr:row>
      <xdr:rowOff>95250</xdr:rowOff>
    </xdr:to>
    <xdr:graphicFrame macro="">
      <xdr:nvGraphicFramePr>
        <xdr:cNvPr id="8258" name="Gráfico 2">
          <a:extLst>
            <a:ext uri="{FF2B5EF4-FFF2-40B4-BE49-F238E27FC236}">
              <a16:creationId xmlns:a16="http://schemas.microsoft.com/office/drawing/2014/main" id="{00000000-0008-0000-0A00-000042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147441</xdr:colOff>
      <xdr:row>5</xdr:row>
      <xdr:rowOff>181104</xdr:rowOff>
    </xdr:from>
    <xdr:to>
      <xdr:col>28</xdr:col>
      <xdr:colOff>571500</xdr:colOff>
      <xdr:row>23</xdr:row>
      <xdr:rowOff>27214</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67235</xdr:colOff>
      <xdr:row>0</xdr:row>
      <xdr:rowOff>268941</xdr:rowOff>
    </xdr:from>
    <xdr:to>
      <xdr:col>11</xdr:col>
      <xdr:colOff>10056</xdr:colOff>
      <xdr:row>2</xdr:row>
      <xdr:rowOff>59735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555441" y="268941"/>
          <a:ext cx="496765" cy="49676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20</xdr:row>
      <xdr:rowOff>57150</xdr:rowOff>
    </xdr:from>
    <xdr:to>
      <xdr:col>10</xdr:col>
      <xdr:colOff>209550</xdr:colOff>
      <xdr:row>40</xdr:row>
      <xdr:rowOff>180975</xdr:rowOff>
    </xdr:to>
    <xdr:graphicFrame macro="">
      <xdr:nvGraphicFramePr>
        <xdr:cNvPr id="9281" name="Gráfico 1">
          <a:extLst>
            <a:ext uri="{FF2B5EF4-FFF2-40B4-BE49-F238E27FC236}">
              <a16:creationId xmlns:a16="http://schemas.microsoft.com/office/drawing/2014/main" id="{00000000-0008-0000-0B00-000041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57150</xdr:colOff>
      <xdr:row>20</xdr:row>
      <xdr:rowOff>76200</xdr:rowOff>
    </xdr:from>
    <xdr:to>
      <xdr:col>20</xdr:col>
      <xdr:colOff>895350</xdr:colOff>
      <xdr:row>41</xdr:row>
      <xdr:rowOff>9525</xdr:rowOff>
    </xdr:to>
    <xdr:graphicFrame macro="">
      <xdr:nvGraphicFramePr>
        <xdr:cNvPr id="9282" name="Gráfico 2">
          <a:extLst>
            <a:ext uri="{FF2B5EF4-FFF2-40B4-BE49-F238E27FC236}">
              <a16:creationId xmlns:a16="http://schemas.microsoft.com/office/drawing/2014/main" id="{00000000-0008-0000-0B00-000042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60739</xdr:colOff>
      <xdr:row>5</xdr:row>
      <xdr:rowOff>98563</xdr:rowOff>
    </xdr:from>
    <xdr:to>
      <xdr:col>29</xdr:col>
      <xdr:colOff>593586</xdr:colOff>
      <xdr:row>21</xdr:row>
      <xdr:rowOff>27609</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28575</xdr:colOff>
      <xdr:row>1</xdr:row>
      <xdr:rowOff>0</xdr:rowOff>
    </xdr:from>
    <xdr:to>
      <xdr:col>10</xdr:col>
      <xdr:colOff>522165</xdr:colOff>
      <xdr:row>2</xdr:row>
      <xdr:rowOff>64965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600825" y="285750"/>
          <a:ext cx="496765" cy="49676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219075</xdr:colOff>
      <xdr:row>20</xdr:row>
      <xdr:rowOff>38100</xdr:rowOff>
    </xdr:from>
    <xdr:to>
      <xdr:col>10</xdr:col>
      <xdr:colOff>485775</xdr:colOff>
      <xdr:row>40</xdr:row>
      <xdr:rowOff>85725</xdr:rowOff>
    </xdr:to>
    <xdr:graphicFrame macro="">
      <xdr:nvGraphicFramePr>
        <xdr:cNvPr id="10305" name="Gráfico 1">
          <a:extLst>
            <a:ext uri="{FF2B5EF4-FFF2-40B4-BE49-F238E27FC236}">
              <a16:creationId xmlns:a16="http://schemas.microsoft.com/office/drawing/2014/main" id="{00000000-0008-0000-0C00-000041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38099</xdr:colOff>
      <xdr:row>20</xdr:row>
      <xdr:rowOff>19050</xdr:rowOff>
    </xdr:from>
    <xdr:to>
      <xdr:col>20</xdr:col>
      <xdr:colOff>1515340</xdr:colOff>
      <xdr:row>40</xdr:row>
      <xdr:rowOff>86591</xdr:rowOff>
    </xdr:to>
    <xdr:graphicFrame macro="">
      <xdr:nvGraphicFramePr>
        <xdr:cNvPr id="10306" name="Gráfico 2">
          <a:extLst>
            <a:ext uri="{FF2B5EF4-FFF2-40B4-BE49-F238E27FC236}">
              <a16:creationId xmlns:a16="http://schemas.microsoft.com/office/drawing/2014/main" id="{00000000-0008-0000-0C00-000042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169046</xdr:colOff>
      <xdr:row>5</xdr:row>
      <xdr:rowOff>80962</xdr:rowOff>
    </xdr:from>
    <xdr:to>
      <xdr:col>30</xdr:col>
      <xdr:colOff>476250</xdr:colOff>
      <xdr:row>23</xdr:row>
      <xdr:rowOff>176894</xdr:rowOff>
    </xdr:to>
    <xdr:graphicFrame macro="">
      <xdr:nvGraphicFramePr>
        <xdr:cNvPr id="2" name="Gráfico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123825</xdr:colOff>
      <xdr:row>0</xdr:row>
      <xdr:rowOff>209550</xdr:rowOff>
    </xdr:from>
    <xdr:to>
      <xdr:col>10</xdr:col>
      <xdr:colOff>620590</xdr:colOff>
      <xdr:row>2</xdr:row>
      <xdr:rowOff>49090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467475" y="209550"/>
          <a:ext cx="496765" cy="49676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228600</xdr:colOff>
      <xdr:row>20</xdr:row>
      <xdr:rowOff>57150</xdr:rowOff>
    </xdr:from>
    <xdr:to>
      <xdr:col>10</xdr:col>
      <xdr:colOff>447675</xdr:colOff>
      <xdr:row>42</xdr:row>
      <xdr:rowOff>0</xdr:rowOff>
    </xdr:to>
    <xdr:graphicFrame macro="">
      <xdr:nvGraphicFramePr>
        <xdr:cNvPr id="11329" name="Gráfico 1">
          <a:extLst>
            <a:ext uri="{FF2B5EF4-FFF2-40B4-BE49-F238E27FC236}">
              <a16:creationId xmlns:a16="http://schemas.microsoft.com/office/drawing/2014/main" id="{00000000-0008-0000-0D00-000041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20</xdr:row>
      <xdr:rowOff>47625</xdr:rowOff>
    </xdr:from>
    <xdr:to>
      <xdr:col>20</xdr:col>
      <xdr:colOff>885825</xdr:colOff>
      <xdr:row>42</xdr:row>
      <xdr:rowOff>57150</xdr:rowOff>
    </xdr:to>
    <xdr:graphicFrame macro="">
      <xdr:nvGraphicFramePr>
        <xdr:cNvPr id="11330" name="Gráfico 2">
          <a:extLst>
            <a:ext uri="{FF2B5EF4-FFF2-40B4-BE49-F238E27FC236}">
              <a16:creationId xmlns:a16="http://schemas.microsoft.com/office/drawing/2014/main" id="{00000000-0008-0000-0D00-000042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178985</xdr:colOff>
      <xdr:row>5</xdr:row>
      <xdr:rowOff>36215</xdr:rowOff>
    </xdr:from>
    <xdr:to>
      <xdr:col>29</xdr:col>
      <xdr:colOff>533400</xdr:colOff>
      <xdr:row>20</xdr:row>
      <xdr:rowOff>114300</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152400</xdr:colOff>
      <xdr:row>0</xdr:row>
      <xdr:rowOff>276225</xdr:rowOff>
    </xdr:from>
    <xdr:to>
      <xdr:col>11</xdr:col>
      <xdr:colOff>65525</xdr:colOff>
      <xdr:row>2</xdr:row>
      <xdr:rowOff>64965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53225" y="276225"/>
          <a:ext cx="496765" cy="49676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21</xdr:row>
      <xdr:rowOff>0</xdr:rowOff>
    </xdr:from>
    <xdr:to>
      <xdr:col>10</xdr:col>
      <xdr:colOff>609600</xdr:colOff>
      <xdr:row>42</xdr:row>
      <xdr:rowOff>66675</xdr:rowOff>
    </xdr:to>
    <xdr:graphicFrame macro="">
      <xdr:nvGraphicFramePr>
        <xdr:cNvPr id="12353" name="Gráfico 1">
          <a:extLst>
            <a:ext uri="{FF2B5EF4-FFF2-40B4-BE49-F238E27FC236}">
              <a16:creationId xmlns:a16="http://schemas.microsoft.com/office/drawing/2014/main" id="{00000000-0008-0000-0E00-000041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20</xdr:row>
      <xdr:rowOff>152400</xdr:rowOff>
    </xdr:from>
    <xdr:to>
      <xdr:col>20</xdr:col>
      <xdr:colOff>762000</xdr:colOff>
      <xdr:row>41</xdr:row>
      <xdr:rowOff>152400</xdr:rowOff>
    </xdr:to>
    <xdr:graphicFrame macro="">
      <xdr:nvGraphicFramePr>
        <xdr:cNvPr id="12354" name="Gráfico 2">
          <a:extLst>
            <a:ext uri="{FF2B5EF4-FFF2-40B4-BE49-F238E27FC236}">
              <a16:creationId xmlns:a16="http://schemas.microsoft.com/office/drawing/2014/main" id="{00000000-0008-0000-0E00-000042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110612</xdr:colOff>
      <xdr:row>5</xdr:row>
      <xdr:rowOff>49468</xdr:rowOff>
    </xdr:from>
    <xdr:to>
      <xdr:col>29</xdr:col>
      <xdr:colOff>435428</xdr:colOff>
      <xdr:row>24</xdr:row>
      <xdr:rowOff>136071</xdr:rowOff>
    </xdr:to>
    <xdr:graphicFrame macro="">
      <xdr:nvGraphicFramePr>
        <xdr:cNvPr id="2" name="Gráfico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122465</xdr:colOff>
      <xdr:row>1</xdr:row>
      <xdr:rowOff>13607</xdr:rowOff>
    </xdr:from>
    <xdr:to>
      <xdr:col>10</xdr:col>
      <xdr:colOff>619230</xdr:colOff>
      <xdr:row>2</xdr:row>
      <xdr:rowOff>123022</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08322" y="285750"/>
          <a:ext cx="496765" cy="49676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209550</xdr:colOff>
      <xdr:row>20</xdr:row>
      <xdr:rowOff>57150</xdr:rowOff>
    </xdr:from>
    <xdr:to>
      <xdr:col>10</xdr:col>
      <xdr:colOff>314325</xdr:colOff>
      <xdr:row>41</xdr:row>
      <xdr:rowOff>19050</xdr:rowOff>
    </xdr:to>
    <xdr:graphicFrame macro="">
      <xdr:nvGraphicFramePr>
        <xdr:cNvPr id="13377" name="Gráfico 1">
          <a:extLst>
            <a:ext uri="{FF2B5EF4-FFF2-40B4-BE49-F238E27FC236}">
              <a16:creationId xmlns:a16="http://schemas.microsoft.com/office/drawing/2014/main" id="{00000000-0008-0000-0F00-000041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190500</xdr:colOff>
      <xdr:row>20</xdr:row>
      <xdr:rowOff>57150</xdr:rowOff>
    </xdr:from>
    <xdr:to>
      <xdr:col>20</xdr:col>
      <xdr:colOff>752475</xdr:colOff>
      <xdr:row>41</xdr:row>
      <xdr:rowOff>47625</xdr:rowOff>
    </xdr:to>
    <xdr:graphicFrame macro="">
      <xdr:nvGraphicFramePr>
        <xdr:cNvPr id="13378" name="Gráfico 2">
          <a:extLst>
            <a:ext uri="{FF2B5EF4-FFF2-40B4-BE49-F238E27FC236}">
              <a16:creationId xmlns:a16="http://schemas.microsoft.com/office/drawing/2014/main" id="{00000000-0008-0000-0F00-000042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213826</xdr:colOff>
      <xdr:row>5</xdr:row>
      <xdr:rowOff>95250</xdr:rowOff>
    </xdr:from>
    <xdr:to>
      <xdr:col>29</xdr:col>
      <xdr:colOff>508000</xdr:colOff>
      <xdr:row>24</xdr:row>
      <xdr:rowOff>58316</xdr:rowOff>
    </xdr:to>
    <xdr:graphicFrame macro="">
      <xdr:nvGraphicFramePr>
        <xdr:cNvPr id="2" name="Gráfico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140074</xdr:colOff>
      <xdr:row>1</xdr:row>
      <xdr:rowOff>305760</xdr:rowOff>
    </xdr:from>
    <xdr:to>
      <xdr:col>10</xdr:col>
      <xdr:colOff>628834</xdr:colOff>
      <xdr:row>3</xdr:row>
      <xdr:rowOff>182946</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29133" y="597113"/>
          <a:ext cx="488760" cy="5095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219075</xdr:colOff>
      <xdr:row>20</xdr:row>
      <xdr:rowOff>152400</xdr:rowOff>
    </xdr:from>
    <xdr:to>
      <xdr:col>10</xdr:col>
      <xdr:colOff>466725</xdr:colOff>
      <xdr:row>41</xdr:row>
      <xdr:rowOff>38100</xdr:rowOff>
    </xdr:to>
    <xdr:graphicFrame macro="">
      <xdr:nvGraphicFramePr>
        <xdr:cNvPr id="14401" name="Gráfico 1">
          <a:extLst>
            <a:ext uri="{FF2B5EF4-FFF2-40B4-BE49-F238E27FC236}">
              <a16:creationId xmlns:a16="http://schemas.microsoft.com/office/drawing/2014/main" id="{00000000-0008-0000-1000-000041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xdr:colOff>
      <xdr:row>20</xdr:row>
      <xdr:rowOff>142875</xdr:rowOff>
    </xdr:from>
    <xdr:to>
      <xdr:col>20</xdr:col>
      <xdr:colOff>1000125</xdr:colOff>
      <xdr:row>40</xdr:row>
      <xdr:rowOff>152400</xdr:rowOff>
    </xdr:to>
    <xdr:graphicFrame macro="">
      <xdr:nvGraphicFramePr>
        <xdr:cNvPr id="14402" name="Gráfico 2">
          <a:extLst>
            <a:ext uri="{FF2B5EF4-FFF2-40B4-BE49-F238E27FC236}">
              <a16:creationId xmlns:a16="http://schemas.microsoft.com/office/drawing/2014/main" id="{00000000-0008-0000-1000-000042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79375</xdr:colOff>
      <xdr:row>5</xdr:row>
      <xdr:rowOff>76994</xdr:rowOff>
    </xdr:from>
    <xdr:to>
      <xdr:col>29</xdr:col>
      <xdr:colOff>515936</xdr:colOff>
      <xdr:row>23</xdr:row>
      <xdr:rowOff>145521</xdr:rowOff>
    </xdr:to>
    <xdr:graphicFrame macro="">
      <xdr:nvGraphicFramePr>
        <xdr:cNvPr id="2" name="Gráfico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176893</xdr:colOff>
      <xdr:row>1</xdr:row>
      <xdr:rowOff>13607</xdr:rowOff>
    </xdr:from>
    <xdr:to>
      <xdr:col>10</xdr:col>
      <xdr:colOff>676833</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62750" y="285750"/>
          <a:ext cx="496765" cy="49676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219075</xdr:colOff>
      <xdr:row>20</xdr:row>
      <xdr:rowOff>123825</xdr:rowOff>
    </xdr:from>
    <xdr:to>
      <xdr:col>11</xdr:col>
      <xdr:colOff>0</xdr:colOff>
      <xdr:row>41</xdr:row>
      <xdr:rowOff>38100</xdr:rowOff>
    </xdr:to>
    <xdr:graphicFrame macro="">
      <xdr:nvGraphicFramePr>
        <xdr:cNvPr id="15425" name="Gráfico 1">
          <a:extLst>
            <a:ext uri="{FF2B5EF4-FFF2-40B4-BE49-F238E27FC236}">
              <a16:creationId xmlns:a16="http://schemas.microsoft.com/office/drawing/2014/main" id="{00000000-0008-0000-1100-000041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38100</xdr:colOff>
      <xdr:row>20</xdr:row>
      <xdr:rowOff>114300</xdr:rowOff>
    </xdr:from>
    <xdr:to>
      <xdr:col>20</xdr:col>
      <xdr:colOff>590550</xdr:colOff>
      <xdr:row>41</xdr:row>
      <xdr:rowOff>38100</xdr:rowOff>
    </xdr:to>
    <xdr:graphicFrame macro="">
      <xdr:nvGraphicFramePr>
        <xdr:cNvPr id="15426" name="Gráfico 2">
          <a:extLst>
            <a:ext uri="{FF2B5EF4-FFF2-40B4-BE49-F238E27FC236}">
              <a16:creationId xmlns:a16="http://schemas.microsoft.com/office/drawing/2014/main" id="{00000000-0008-0000-1100-000042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174625</xdr:colOff>
      <xdr:row>5</xdr:row>
      <xdr:rowOff>63255</xdr:rowOff>
    </xdr:from>
    <xdr:to>
      <xdr:col>30</xdr:col>
      <xdr:colOff>525097</xdr:colOff>
      <xdr:row>20</xdr:row>
      <xdr:rowOff>170962</xdr:rowOff>
    </xdr:to>
    <xdr:graphicFrame macro="">
      <xdr:nvGraphicFramePr>
        <xdr:cNvPr id="2" name="Gráfico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217714</xdr:colOff>
      <xdr:row>0</xdr:row>
      <xdr:rowOff>285750</xdr:rowOff>
    </xdr:from>
    <xdr:to>
      <xdr:col>11</xdr:col>
      <xdr:colOff>10082</xdr:colOff>
      <xdr:row>2</xdr:row>
      <xdr:rowOff>64511</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803571" y="285750"/>
          <a:ext cx="496765" cy="49676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219075</xdr:colOff>
      <xdr:row>20</xdr:row>
      <xdr:rowOff>123825</xdr:rowOff>
    </xdr:from>
    <xdr:to>
      <xdr:col>11</xdr:col>
      <xdr:colOff>0</xdr:colOff>
      <xdr:row>41</xdr:row>
      <xdr:rowOff>38100</xdr:rowOff>
    </xdr:to>
    <xdr:graphicFrame macro="">
      <xdr:nvGraphicFramePr>
        <xdr:cNvPr id="2" name="Gráfico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38100</xdr:colOff>
      <xdr:row>20</xdr:row>
      <xdr:rowOff>114300</xdr:rowOff>
    </xdr:from>
    <xdr:to>
      <xdr:col>20</xdr:col>
      <xdr:colOff>590550</xdr:colOff>
      <xdr:row>41</xdr:row>
      <xdr:rowOff>38100</xdr:rowOff>
    </xdr:to>
    <xdr:graphicFrame macro="">
      <xdr:nvGraphicFramePr>
        <xdr:cNvPr id="3" name="Gráfico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174625</xdr:colOff>
      <xdr:row>5</xdr:row>
      <xdr:rowOff>63255</xdr:rowOff>
    </xdr:from>
    <xdr:to>
      <xdr:col>30</xdr:col>
      <xdr:colOff>525097</xdr:colOff>
      <xdr:row>20</xdr:row>
      <xdr:rowOff>170962</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190500</xdr:colOff>
      <xdr:row>1</xdr:row>
      <xdr:rowOff>0</xdr:rowOff>
    </xdr:from>
    <xdr:to>
      <xdr:col>10</xdr:col>
      <xdr:colOff>687265</xdr:colOff>
      <xdr:row>2</xdr:row>
      <xdr:rowOff>74943</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76357" y="299357"/>
          <a:ext cx="496765" cy="49676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247650</xdr:colOff>
      <xdr:row>20</xdr:row>
      <xdr:rowOff>161926</xdr:rowOff>
    </xdr:from>
    <xdr:to>
      <xdr:col>10</xdr:col>
      <xdr:colOff>428625</xdr:colOff>
      <xdr:row>41</xdr:row>
      <xdr:rowOff>54430</xdr:rowOff>
    </xdr:to>
    <xdr:graphicFrame macro="">
      <xdr:nvGraphicFramePr>
        <xdr:cNvPr id="16449" name="Gráfico 1">
          <a:extLst>
            <a:ext uri="{FF2B5EF4-FFF2-40B4-BE49-F238E27FC236}">
              <a16:creationId xmlns:a16="http://schemas.microsoft.com/office/drawing/2014/main" id="{00000000-0008-0000-1300-000041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171450</xdr:colOff>
      <xdr:row>20</xdr:row>
      <xdr:rowOff>161925</xdr:rowOff>
    </xdr:from>
    <xdr:to>
      <xdr:col>20</xdr:col>
      <xdr:colOff>789215</xdr:colOff>
      <xdr:row>41</xdr:row>
      <xdr:rowOff>54429</xdr:rowOff>
    </xdr:to>
    <xdr:graphicFrame macro="">
      <xdr:nvGraphicFramePr>
        <xdr:cNvPr id="16450" name="Gráfico 2">
          <a:extLst>
            <a:ext uri="{FF2B5EF4-FFF2-40B4-BE49-F238E27FC236}">
              <a16:creationId xmlns:a16="http://schemas.microsoft.com/office/drawing/2014/main" id="{00000000-0008-0000-1300-000042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170559</xdr:colOff>
      <xdr:row>5</xdr:row>
      <xdr:rowOff>33292</xdr:rowOff>
    </xdr:from>
    <xdr:to>
      <xdr:col>29</xdr:col>
      <xdr:colOff>571500</xdr:colOff>
      <xdr:row>20</xdr:row>
      <xdr:rowOff>152400</xdr:rowOff>
    </xdr:to>
    <xdr:graphicFrame macro="">
      <xdr:nvGraphicFramePr>
        <xdr:cNvPr id="2" name="Gráfico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122465</xdr:colOff>
      <xdr:row>1</xdr:row>
      <xdr:rowOff>13607</xdr:rowOff>
    </xdr:from>
    <xdr:to>
      <xdr:col>10</xdr:col>
      <xdr:colOff>619230</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613072" y="326571"/>
          <a:ext cx="496765" cy="49676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219075</xdr:colOff>
      <xdr:row>19</xdr:row>
      <xdr:rowOff>180975</xdr:rowOff>
    </xdr:from>
    <xdr:to>
      <xdr:col>10</xdr:col>
      <xdr:colOff>447675</xdr:colOff>
      <xdr:row>41</xdr:row>
      <xdr:rowOff>66675</xdr:rowOff>
    </xdr:to>
    <xdr:graphicFrame macro="">
      <xdr:nvGraphicFramePr>
        <xdr:cNvPr id="17473" name="Gráfico 1">
          <a:extLst>
            <a:ext uri="{FF2B5EF4-FFF2-40B4-BE49-F238E27FC236}">
              <a16:creationId xmlns:a16="http://schemas.microsoft.com/office/drawing/2014/main" id="{00000000-0008-0000-1400-000041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xdr:colOff>
      <xdr:row>19</xdr:row>
      <xdr:rowOff>180975</xdr:rowOff>
    </xdr:from>
    <xdr:to>
      <xdr:col>20</xdr:col>
      <xdr:colOff>952500</xdr:colOff>
      <xdr:row>41</xdr:row>
      <xdr:rowOff>66675</xdr:rowOff>
    </xdr:to>
    <xdr:graphicFrame macro="">
      <xdr:nvGraphicFramePr>
        <xdr:cNvPr id="17474" name="Gráfico 2">
          <a:extLst>
            <a:ext uri="{FF2B5EF4-FFF2-40B4-BE49-F238E27FC236}">
              <a16:creationId xmlns:a16="http://schemas.microsoft.com/office/drawing/2014/main" id="{00000000-0008-0000-1400-00004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21029</xdr:colOff>
      <xdr:row>4</xdr:row>
      <xdr:rowOff>391142</xdr:rowOff>
    </xdr:from>
    <xdr:to>
      <xdr:col>29</xdr:col>
      <xdr:colOff>494806</xdr:colOff>
      <xdr:row>21</xdr:row>
      <xdr:rowOff>148443</xdr:rowOff>
    </xdr:to>
    <xdr:graphicFrame macro="">
      <xdr:nvGraphicFramePr>
        <xdr:cNvPr id="2" name="Gráfico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156883</xdr:colOff>
      <xdr:row>0</xdr:row>
      <xdr:rowOff>268941</xdr:rowOff>
    </xdr:from>
    <xdr:to>
      <xdr:col>10</xdr:col>
      <xdr:colOff>656823</xdr:colOff>
      <xdr:row>2</xdr:row>
      <xdr:rowOff>67766</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689912" y="268941"/>
          <a:ext cx="496765" cy="49676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219075</xdr:colOff>
      <xdr:row>19</xdr:row>
      <xdr:rowOff>180975</xdr:rowOff>
    </xdr:from>
    <xdr:to>
      <xdr:col>10</xdr:col>
      <xdr:colOff>485775</xdr:colOff>
      <xdr:row>41</xdr:row>
      <xdr:rowOff>114300</xdr:rowOff>
    </xdr:to>
    <xdr:graphicFrame macro="">
      <xdr:nvGraphicFramePr>
        <xdr:cNvPr id="18497" name="Gráfico 1">
          <a:extLst>
            <a:ext uri="{FF2B5EF4-FFF2-40B4-BE49-F238E27FC236}">
              <a16:creationId xmlns:a16="http://schemas.microsoft.com/office/drawing/2014/main" id="{00000000-0008-0000-1500-0000414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95250</xdr:colOff>
      <xdr:row>19</xdr:row>
      <xdr:rowOff>180975</xdr:rowOff>
    </xdr:from>
    <xdr:to>
      <xdr:col>20</xdr:col>
      <xdr:colOff>847725</xdr:colOff>
      <xdr:row>41</xdr:row>
      <xdr:rowOff>171450</xdr:rowOff>
    </xdr:to>
    <xdr:graphicFrame macro="">
      <xdr:nvGraphicFramePr>
        <xdr:cNvPr id="18498" name="Gráfico 2">
          <a:extLst>
            <a:ext uri="{FF2B5EF4-FFF2-40B4-BE49-F238E27FC236}">
              <a16:creationId xmlns:a16="http://schemas.microsoft.com/office/drawing/2014/main" id="{00000000-0008-0000-1500-0000424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355338</xdr:colOff>
      <xdr:row>5</xdr:row>
      <xdr:rowOff>10195</xdr:rowOff>
    </xdr:from>
    <xdr:to>
      <xdr:col>29</xdr:col>
      <xdr:colOff>317499</xdr:colOff>
      <xdr:row>22</xdr:row>
      <xdr:rowOff>146538</xdr:rowOff>
    </xdr:to>
    <xdr:graphicFrame macro="">
      <xdr:nvGraphicFramePr>
        <xdr:cNvPr id="2" name="Gráfico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257735</xdr:colOff>
      <xdr:row>0</xdr:row>
      <xdr:rowOff>268941</xdr:rowOff>
    </xdr:from>
    <xdr:to>
      <xdr:col>11</xdr:col>
      <xdr:colOff>9282</xdr:colOff>
      <xdr:row>2</xdr:row>
      <xdr:rowOff>141352</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90764" y="268941"/>
          <a:ext cx="496765" cy="49676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161925</xdr:colOff>
      <xdr:row>20</xdr:row>
      <xdr:rowOff>38100</xdr:rowOff>
    </xdr:from>
    <xdr:to>
      <xdr:col>10</xdr:col>
      <xdr:colOff>485775</xdr:colOff>
      <xdr:row>41</xdr:row>
      <xdr:rowOff>76200</xdr:rowOff>
    </xdr:to>
    <xdr:graphicFrame macro="">
      <xdr:nvGraphicFramePr>
        <xdr:cNvPr id="19521" name="Gráfico 1">
          <a:extLst>
            <a:ext uri="{FF2B5EF4-FFF2-40B4-BE49-F238E27FC236}">
              <a16:creationId xmlns:a16="http://schemas.microsoft.com/office/drawing/2014/main" id="{00000000-0008-0000-1600-000041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20</xdr:row>
      <xdr:rowOff>38100</xdr:rowOff>
    </xdr:from>
    <xdr:to>
      <xdr:col>20</xdr:col>
      <xdr:colOff>981075</xdr:colOff>
      <xdr:row>41</xdr:row>
      <xdr:rowOff>0</xdr:rowOff>
    </xdr:to>
    <xdr:graphicFrame macro="">
      <xdr:nvGraphicFramePr>
        <xdr:cNvPr id="19522" name="Gráfico 2">
          <a:extLst>
            <a:ext uri="{FF2B5EF4-FFF2-40B4-BE49-F238E27FC236}">
              <a16:creationId xmlns:a16="http://schemas.microsoft.com/office/drawing/2014/main" id="{00000000-0008-0000-1600-000042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12700</xdr:colOff>
      <xdr:row>5</xdr:row>
      <xdr:rowOff>31748</xdr:rowOff>
    </xdr:from>
    <xdr:to>
      <xdr:col>29</xdr:col>
      <xdr:colOff>357187</xdr:colOff>
      <xdr:row>21</xdr:row>
      <xdr:rowOff>142874</xdr:rowOff>
    </xdr:to>
    <xdr:graphicFrame macro="">
      <xdr:nvGraphicFramePr>
        <xdr:cNvPr id="2" name="Gráfico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179295</xdr:colOff>
      <xdr:row>0</xdr:row>
      <xdr:rowOff>268941</xdr:rowOff>
    </xdr:from>
    <xdr:to>
      <xdr:col>11</xdr:col>
      <xdr:colOff>1819</xdr:colOff>
      <xdr:row>2</xdr:row>
      <xdr:rowOff>93353</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57148" y="268941"/>
          <a:ext cx="496765" cy="49676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228600</xdr:colOff>
      <xdr:row>20</xdr:row>
      <xdr:rowOff>89297</xdr:rowOff>
    </xdr:from>
    <xdr:to>
      <xdr:col>9</xdr:col>
      <xdr:colOff>438150</xdr:colOff>
      <xdr:row>41</xdr:row>
      <xdr:rowOff>175022</xdr:rowOff>
    </xdr:to>
    <xdr:graphicFrame macro="">
      <xdr:nvGraphicFramePr>
        <xdr:cNvPr id="20545" name="Gráfico 39">
          <a:extLst>
            <a:ext uri="{FF2B5EF4-FFF2-40B4-BE49-F238E27FC236}">
              <a16:creationId xmlns:a16="http://schemas.microsoft.com/office/drawing/2014/main" id="{00000000-0008-0000-1700-000041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85725</xdr:colOff>
      <xdr:row>19</xdr:row>
      <xdr:rowOff>180975</xdr:rowOff>
    </xdr:from>
    <xdr:to>
      <xdr:col>19</xdr:col>
      <xdr:colOff>762000</xdr:colOff>
      <xdr:row>41</xdr:row>
      <xdr:rowOff>76200</xdr:rowOff>
    </xdr:to>
    <xdr:graphicFrame macro="">
      <xdr:nvGraphicFramePr>
        <xdr:cNvPr id="20546" name="Gráfico 40">
          <a:extLst>
            <a:ext uri="{FF2B5EF4-FFF2-40B4-BE49-F238E27FC236}">
              <a16:creationId xmlns:a16="http://schemas.microsoft.com/office/drawing/2014/main" id="{00000000-0008-0000-1700-000042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235323</xdr:colOff>
      <xdr:row>1</xdr:row>
      <xdr:rowOff>302558</xdr:rowOff>
    </xdr:from>
    <xdr:to>
      <xdr:col>10</xdr:col>
      <xdr:colOff>6881</xdr:colOff>
      <xdr:row>3</xdr:row>
      <xdr:rowOff>123795</xdr:rowOff>
    </xdr:to>
    <xdr:pic>
      <xdr:nvPicPr>
        <xdr:cNvPr id="4" name="Gráfico 3" descr="Ojo">
          <a:hlinkClick xmlns:r="http://schemas.openxmlformats.org/officeDocument/2006/relationships" r:id="rId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275294" y="593911"/>
          <a:ext cx="496765" cy="496765"/>
        </a:xfrm>
        <a:prstGeom prst="rect">
          <a:avLst/>
        </a:prstGeom>
      </xdr:spPr>
    </xdr:pic>
    <xdr:clientData/>
  </xdr:twoCellAnchor>
  <xdr:twoCellAnchor>
    <xdr:from>
      <xdr:col>20</xdr:col>
      <xdr:colOff>325664</xdr:colOff>
      <xdr:row>5</xdr:row>
      <xdr:rowOff>99784</xdr:rowOff>
    </xdr:from>
    <xdr:to>
      <xdr:col>30</xdr:col>
      <xdr:colOff>353786</xdr:colOff>
      <xdr:row>22</xdr:row>
      <xdr:rowOff>20410</xdr:rowOff>
    </xdr:to>
    <xdr:graphicFrame macro="">
      <xdr:nvGraphicFramePr>
        <xdr:cNvPr id="5" name="Gráfico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0</xdr:col>
      <xdr:colOff>219075</xdr:colOff>
      <xdr:row>20</xdr:row>
      <xdr:rowOff>76200</xdr:rowOff>
    </xdr:from>
    <xdr:to>
      <xdr:col>10</xdr:col>
      <xdr:colOff>190500</xdr:colOff>
      <xdr:row>41</xdr:row>
      <xdr:rowOff>57150</xdr:rowOff>
    </xdr:to>
    <xdr:graphicFrame macro="">
      <xdr:nvGraphicFramePr>
        <xdr:cNvPr id="21569" name="Gráfico 1">
          <a:extLst>
            <a:ext uri="{FF2B5EF4-FFF2-40B4-BE49-F238E27FC236}">
              <a16:creationId xmlns:a16="http://schemas.microsoft.com/office/drawing/2014/main" id="{00000000-0008-0000-1800-0000415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20</xdr:row>
      <xdr:rowOff>57150</xdr:rowOff>
    </xdr:from>
    <xdr:to>
      <xdr:col>20</xdr:col>
      <xdr:colOff>904875</xdr:colOff>
      <xdr:row>41</xdr:row>
      <xdr:rowOff>76200</xdr:rowOff>
    </xdr:to>
    <xdr:graphicFrame macro="">
      <xdr:nvGraphicFramePr>
        <xdr:cNvPr id="21570" name="Gráfico 2">
          <a:extLst>
            <a:ext uri="{FF2B5EF4-FFF2-40B4-BE49-F238E27FC236}">
              <a16:creationId xmlns:a16="http://schemas.microsoft.com/office/drawing/2014/main" id="{00000000-0008-0000-1800-0000425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75406</xdr:colOff>
      <xdr:row>5</xdr:row>
      <xdr:rowOff>47229</xdr:rowOff>
    </xdr:from>
    <xdr:to>
      <xdr:col>29</xdr:col>
      <xdr:colOff>515937</xdr:colOff>
      <xdr:row>21</xdr:row>
      <xdr:rowOff>119063</xdr:rowOff>
    </xdr:to>
    <xdr:graphicFrame macro="">
      <xdr:nvGraphicFramePr>
        <xdr:cNvPr id="2" name="Gráfico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291353</xdr:colOff>
      <xdr:row>1</xdr:row>
      <xdr:rowOff>291352</xdr:rowOff>
    </xdr:from>
    <xdr:to>
      <xdr:col>11</xdr:col>
      <xdr:colOff>8562</xdr:colOff>
      <xdr:row>3</xdr:row>
      <xdr:rowOff>115764</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68353" y="582705"/>
          <a:ext cx="496765" cy="49676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142875</xdr:colOff>
      <xdr:row>20</xdr:row>
      <xdr:rowOff>85725</xdr:rowOff>
    </xdr:from>
    <xdr:to>
      <xdr:col>10</xdr:col>
      <xdr:colOff>457200</xdr:colOff>
      <xdr:row>41</xdr:row>
      <xdr:rowOff>0</xdr:rowOff>
    </xdr:to>
    <xdr:graphicFrame macro="">
      <xdr:nvGraphicFramePr>
        <xdr:cNvPr id="22593" name="Gráfico 1">
          <a:extLst>
            <a:ext uri="{FF2B5EF4-FFF2-40B4-BE49-F238E27FC236}">
              <a16:creationId xmlns:a16="http://schemas.microsoft.com/office/drawing/2014/main" id="{00000000-0008-0000-1900-000041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180975</xdr:colOff>
      <xdr:row>20</xdr:row>
      <xdr:rowOff>85725</xdr:rowOff>
    </xdr:from>
    <xdr:to>
      <xdr:col>20</xdr:col>
      <xdr:colOff>895350</xdr:colOff>
      <xdr:row>41</xdr:row>
      <xdr:rowOff>9525</xdr:rowOff>
    </xdr:to>
    <xdr:graphicFrame macro="">
      <xdr:nvGraphicFramePr>
        <xdr:cNvPr id="22594" name="Gráfico 2">
          <a:extLst>
            <a:ext uri="{FF2B5EF4-FFF2-40B4-BE49-F238E27FC236}">
              <a16:creationId xmlns:a16="http://schemas.microsoft.com/office/drawing/2014/main" id="{00000000-0008-0000-1900-000042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107306</xdr:colOff>
      <xdr:row>5</xdr:row>
      <xdr:rowOff>14951</xdr:rowOff>
    </xdr:from>
    <xdr:to>
      <xdr:col>29</xdr:col>
      <xdr:colOff>506392</xdr:colOff>
      <xdr:row>22</xdr:row>
      <xdr:rowOff>72342</xdr:rowOff>
    </xdr:to>
    <xdr:graphicFrame macro="">
      <xdr:nvGraphicFramePr>
        <xdr:cNvPr id="2" name="Gráfico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268941</xdr:colOff>
      <xdr:row>0</xdr:row>
      <xdr:rowOff>268941</xdr:rowOff>
    </xdr:from>
    <xdr:to>
      <xdr:col>11</xdr:col>
      <xdr:colOff>10056</xdr:colOff>
      <xdr:row>2</xdr:row>
      <xdr:rowOff>64591</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656294" y="268941"/>
          <a:ext cx="496765" cy="49676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133350</xdr:colOff>
      <xdr:row>20</xdr:row>
      <xdr:rowOff>9525</xdr:rowOff>
    </xdr:from>
    <xdr:to>
      <xdr:col>10</xdr:col>
      <xdr:colOff>533400</xdr:colOff>
      <xdr:row>41</xdr:row>
      <xdr:rowOff>180975</xdr:rowOff>
    </xdr:to>
    <xdr:graphicFrame macro="">
      <xdr:nvGraphicFramePr>
        <xdr:cNvPr id="23617" name="Gráfico 1">
          <a:extLst>
            <a:ext uri="{FF2B5EF4-FFF2-40B4-BE49-F238E27FC236}">
              <a16:creationId xmlns:a16="http://schemas.microsoft.com/office/drawing/2014/main" id="{00000000-0008-0000-1A00-000041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123825</xdr:colOff>
      <xdr:row>20</xdr:row>
      <xdr:rowOff>9525</xdr:rowOff>
    </xdr:from>
    <xdr:to>
      <xdr:col>20</xdr:col>
      <xdr:colOff>828675</xdr:colOff>
      <xdr:row>42</xdr:row>
      <xdr:rowOff>38100</xdr:rowOff>
    </xdr:to>
    <xdr:graphicFrame macro="">
      <xdr:nvGraphicFramePr>
        <xdr:cNvPr id="23618" name="Gráfico 2">
          <a:extLst>
            <a:ext uri="{FF2B5EF4-FFF2-40B4-BE49-F238E27FC236}">
              <a16:creationId xmlns:a16="http://schemas.microsoft.com/office/drawing/2014/main" id="{00000000-0008-0000-1A00-000042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59971</xdr:colOff>
      <xdr:row>5</xdr:row>
      <xdr:rowOff>80667</xdr:rowOff>
    </xdr:from>
    <xdr:to>
      <xdr:col>29</xdr:col>
      <xdr:colOff>419745</xdr:colOff>
      <xdr:row>20</xdr:row>
      <xdr:rowOff>96864</xdr:rowOff>
    </xdr:to>
    <xdr:graphicFrame macro="">
      <xdr:nvGraphicFramePr>
        <xdr:cNvPr id="2" name="Gráfico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257175</xdr:colOff>
      <xdr:row>0</xdr:row>
      <xdr:rowOff>276225</xdr:rowOff>
    </xdr:from>
    <xdr:to>
      <xdr:col>11</xdr:col>
      <xdr:colOff>20515</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34175" y="276225"/>
          <a:ext cx="496765" cy="49676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104775</xdr:colOff>
      <xdr:row>20</xdr:row>
      <xdr:rowOff>104775</xdr:rowOff>
    </xdr:from>
    <xdr:to>
      <xdr:col>10</xdr:col>
      <xdr:colOff>552450</xdr:colOff>
      <xdr:row>42</xdr:row>
      <xdr:rowOff>47625</xdr:rowOff>
    </xdr:to>
    <xdr:graphicFrame macro="">
      <xdr:nvGraphicFramePr>
        <xdr:cNvPr id="24641" name="Gráfico 1">
          <a:extLst>
            <a:ext uri="{FF2B5EF4-FFF2-40B4-BE49-F238E27FC236}">
              <a16:creationId xmlns:a16="http://schemas.microsoft.com/office/drawing/2014/main" id="{00000000-0008-0000-1B00-000041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20</xdr:row>
      <xdr:rowOff>104775</xdr:rowOff>
    </xdr:from>
    <xdr:to>
      <xdr:col>21</xdr:col>
      <xdr:colOff>457200</xdr:colOff>
      <xdr:row>42</xdr:row>
      <xdr:rowOff>76200</xdr:rowOff>
    </xdr:to>
    <xdr:graphicFrame macro="">
      <xdr:nvGraphicFramePr>
        <xdr:cNvPr id="24642" name="Gráfico 2">
          <a:extLst>
            <a:ext uri="{FF2B5EF4-FFF2-40B4-BE49-F238E27FC236}">
              <a16:creationId xmlns:a16="http://schemas.microsoft.com/office/drawing/2014/main" id="{00000000-0008-0000-1B00-000042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21463</xdr:colOff>
      <xdr:row>5</xdr:row>
      <xdr:rowOff>30317</xdr:rowOff>
    </xdr:from>
    <xdr:to>
      <xdr:col>31</xdr:col>
      <xdr:colOff>0</xdr:colOff>
      <xdr:row>20</xdr:row>
      <xdr:rowOff>160986</xdr:rowOff>
    </xdr:to>
    <xdr:graphicFrame macro="">
      <xdr:nvGraphicFramePr>
        <xdr:cNvPr id="2" name="Gráfico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201706</xdr:colOff>
      <xdr:row>0</xdr:row>
      <xdr:rowOff>246530</xdr:rowOff>
    </xdr:from>
    <xdr:to>
      <xdr:col>10</xdr:col>
      <xdr:colOff>698471</xdr:colOff>
      <xdr:row>2</xdr:row>
      <xdr:rowOff>104560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656294" y="246530"/>
          <a:ext cx="496765" cy="496765"/>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161925</xdr:colOff>
      <xdr:row>20</xdr:row>
      <xdr:rowOff>47625</xdr:rowOff>
    </xdr:from>
    <xdr:to>
      <xdr:col>10</xdr:col>
      <xdr:colOff>619125</xdr:colOff>
      <xdr:row>39</xdr:row>
      <xdr:rowOff>133350</xdr:rowOff>
    </xdr:to>
    <xdr:graphicFrame macro="">
      <xdr:nvGraphicFramePr>
        <xdr:cNvPr id="25665" name="Gráfico 1">
          <a:extLst>
            <a:ext uri="{FF2B5EF4-FFF2-40B4-BE49-F238E27FC236}">
              <a16:creationId xmlns:a16="http://schemas.microsoft.com/office/drawing/2014/main" id="{00000000-0008-0000-1C00-0000416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114300</xdr:colOff>
      <xdr:row>20</xdr:row>
      <xdr:rowOff>57150</xdr:rowOff>
    </xdr:from>
    <xdr:to>
      <xdr:col>20</xdr:col>
      <xdr:colOff>895350</xdr:colOff>
      <xdr:row>39</xdr:row>
      <xdr:rowOff>133350</xdr:rowOff>
    </xdr:to>
    <xdr:graphicFrame macro="">
      <xdr:nvGraphicFramePr>
        <xdr:cNvPr id="25666" name="Gráfico 2">
          <a:extLst>
            <a:ext uri="{FF2B5EF4-FFF2-40B4-BE49-F238E27FC236}">
              <a16:creationId xmlns:a16="http://schemas.microsoft.com/office/drawing/2014/main" id="{00000000-0008-0000-1C00-0000426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39220</xdr:colOff>
      <xdr:row>5</xdr:row>
      <xdr:rowOff>79560</xdr:rowOff>
    </xdr:from>
    <xdr:to>
      <xdr:col>29</xdr:col>
      <xdr:colOff>86590</xdr:colOff>
      <xdr:row>22</xdr:row>
      <xdr:rowOff>138546</xdr:rowOff>
    </xdr:to>
    <xdr:graphicFrame macro="">
      <xdr:nvGraphicFramePr>
        <xdr:cNvPr id="2" name="Gráfico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280148</xdr:colOff>
      <xdr:row>1</xdr:row>
      <xdr:rowOff>324970</xdr:rowOff>
    </xdr:from>
    <xdr:to>
      <xdr:col>10</xdr:col>
      <xdr:colOff>770563</xdr:colOff>
      <xdr:row>2</xdr:row>
      <xdr:rowOff>126970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23530" y="616323"/>
          <a:ext cx="496765" cy="496765"/>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161925</xdr:colOff>
      <xdr:row>20</xdr:row>
      <xdr:rowOff>85725</xdr:rowOff>
    </xdr:from>
    <xdr:to>
      <xdr:col>10</xdr:col>
      <xdr:colOff>533400</xdr:colOff>
      <xdr:row>42</xdr:row>
      <xdr:rowOff>57150</xdr:rowOff>
    </xdr:to>
    <xdr:graphicFrame macro="">
      <xdr:nvGraphicFramePr>
        <xdr:cNvPr id="26689" name="Gráfico 1">
          <a:extLst>
            <a:ext uri="{FF2B5EF4-FFF2-40B4-BE49-F238E27FC236}">
              <a16:creationId xmlns:a16="http://schemas.microsoft.com/office/drawing/2014/main" id="{00000000-0008-0000-1D00-0000416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123825</xdr:colOff>
      <xdr:row>20</xdr:row>
      <xdr:rowOff>66675</xdr:rowOff>
    </xdr:from>
    <xdr:to>
      <xdr:col>20</xdr:col>
      <xdr:colOff>838200</xdr:colOff>
      <xdr:row>42</xdr:row>
      <xdr:rowOff>76200</xdr:rowOff>
    </xdr:to>
    <xdr:graphicFrame macro="">
      <xdr:nvGraphicFramePr>
        <xdr:cNvPr id="26690" name="Gráfico 2">
          <a:extLst>
            <a:ext uri="{FF2B5EF4-FFF2-40B4-BE49-F238E27FC236}">
              <a16:creationId xmlns:a16="http://schemas.microsoft.com/office/drawing/2014/main" id="{00000000-0008-0000-1D00-0000426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11513</xdr:colOff>
      <xdr:row>5</xdr:row>
      <xdr:rowOff>25748</xdr:rowOff>
    </xdr:from>
    <xdr:to>
      <xdr:col>29</xdr:col>
      <xdr:colOff>575468</xdr:colOff>
      <xdr:row>20</xdr:row>
      <xdr:rowOff>99219</xdr:rowOff>
    </xdr:to>
    <xdr:graphicFrame macro="">
      <xdr:nvGraphicFramePr>
        <xdr:cNvPr id="2" name="Gráfico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268942</xdr:colOff>
      <xdr:row>0</xdr:row>
      <xdr:rowOff>257736</xdr:rowOff>
    </xdr:from>
    <xdr:to>
      <xdr:col>11</xdr:col>
      <xdr:colOff>10057</xdr:colOff>
      <xdr:row>2</xdr:row>
      <xdr:rowOff>115766</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701118" y="257736"/>
          <a:ext cx="496765" cy="49676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142875</xdr:colOff>
      <xdr:row>20</xdr:row>
      <xdr:rowOff>76200</xdr:rowOff>
    </xdr:from>
    <xdr:to>
      <xdr:col>10</xdr:col>
      <xdr:colOff>457200</xdr:colOff>
      <xdr:row>41</xdr:row>
      <xdr:rowOff>104775</xdr:rowOff>
    </xdr:to>
    <xdr:graphicFrame macro="">
      <xdr:nvGraphicFramePr>
        <xdr:cNvPr id="27713" name="Gráfico 1">
          <a:extLst>
            <a:ext uri="{FF2B5EF4-FFF2-40B4-BE49-F238E27FC236}">
              <a16:creationId xmlns:a16="http://schemas.microsoft.com/office/drawing/2014/main" id="{00000000-0008-0000-1E00-0000416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20</xdr:row>
      <xdr:rowOff>76200</xdr:rowOff>
    </xdr:from>
    <xdr:to>
      <xdr:col>20</xdr:col>
      <xdr:colOff>895350</xdr:colOff>
      <xdr:row>41</xdr:row>
      <xdr:rowOff>114300</xdr:rowOff>
    </xdr:to>
    <xdr:graphicFrame macro="">
      <xdr:nvGraphicFramePr>
        <xdr:cNvPr id="27714" name="Gráfico 2">
          <a:extLst>
            <a:ext uri="{FF2B5EF4-FFF2-40B4-BE49-F238E27FC236}">
              <a16:creationId xmlns:a16="http://schemas.microsoft.com/office/drawing/2014/main" id="{00000000-0008-0000-1E00-0000426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44737</xdr:colOff>
      <xdr:row>5</xdr:row>
      <xdr:rowOff>80600</xdr:rowOff>
    </xdr:from>
    <xdr:to>
      <xdr:col>29</xdr:col>
      <xdr:colOff>496093</xdr:colOff>
      <xdr:row>21</xdr:row>
      <xdr:rowOff>158750</xdr:rowOff>
    </xdr:to>
    <xdr:graphicFrame macro="">
      <xdr:nvGraphicFramePr>
        <xdr:cNvPr id="2" name="Gráfico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112058</xdr:colOff>
      <xdr:row>0</xdr:row>
      <xdr:rowOff>268941</xdr:rowOff>
    </xdr:from>
    <xdr:to>
      <xdr:col>11</xdr:col>
      <xdr:colOff>6880</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420970" y="268941"/>
          <a:ext cx="496765" cy="496765"/>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95250</xdr:colOff>
      <xdr:row>20</xdr:row>
      <xdr:rowOff>104775</xdr:rowOff>
    </xdr:from>
    <xdr:to>
      <xdr:col>10</xdr:col>
      <xdr:colOff>657225</xdr:colOff>
      <xdr:row>41</xdr:row>
      <xdr:rowOff>0</xdr:rowOff>
    </xdr:to>
    <xdr:graphicFrame macro="">
      <xdr:nvGraphicFramePr>
        <xdr:cNvPr id="28737" name="Gráfico 1">
          <a:extLst>
            <a:ext uri="{FF2B5EF4-FFF2-40B4-BE49-F238E27FC236}">
              <a16:creationId xmlns:a16="http://schemas.microsoft.com/office/drawing/2014/main" id="{00000000-0008-0000-1F00-000041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190500</xdr:colOff>
      <xdr:row>20</xdr:row>
      <xdr:rowOff>114300</xdr:rowOff>
    </xdr:from>
    <xdr:to>
      <xdr:col>20</xdr:col>
      <xdr:colOff>970472</xdr:colOff>
      <xdr:row>40</xdr:row>
      <xdr:rowOff>179717</xdr:rowOff>
    </xdr:to>
    <xdr:graphicFrame macro="">
      <xdr:nvGraphicFramePr>
        <xdr:cNvPr id="28738" name="Gráfico 2">
          <a:extLst>
            <a:ext uri="{FF2B5EF4-FFF2-40B4-BE49-F238E27FC236}">
              <a16:creationId xmlns:a16="http://schemas.microsoft.com/office/drawing/2014/main" id="{00000000-0008-0000-1F00-000042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228320</xdr:colOff>
      <xdr:row>5</xdr:row>
      <xdr:rowOff>323289</xdr:rowOff>
    </xdr:from>
    <xdr:to>
      <xdr:col>29</xdr:col>
      <xdr:colOff>706694</xdr:colOff>
      <xdr:row>20</xdr:row>
      <xdr:rowOff>122903</xdr:rowOff>
    </xdr:to>
    <xdr:graphicFrame macro="">
      <xdr:nvGraphicFramePr>
        <xdr:cNvPr id="2" name="Gráfico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347383</xdr:colOff>
      <xdr:row>1</xdr:row>
      <xdr:rowOff>11206</xdr:rowOff>
    </xdr:from>
    <xdr:to>
      <xdr:col>11</xdr:col>
      <xdr:colOff>11737</xdr:colOff>
      <xdr:row>2</xdr:row>
      <xdr:rowOff>149383</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801971" y="302559"/>
          <a:ext cx="496765" cy="49676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2</xdr:col>
      <xdr:colOff>1609724</xdr:colOff>
      <xdr:row>14</xdr:row>
      <xdr:rowOff>85725</xdr:rowOff>
    </xdr:from>
    <xdr:to>
      <xdr:col>13</xdr:col>
      <xdr:colOff>438150</xdr:colOff>
      <xdr:row>30</xdr:row>
      <xdr:rowOff>47625</xdr:rowOff>
    </xdr:to>
    <xdr:graphicFrame macro="">
      <xdr:nvGraphicFramePr>
        <xdr:cNvPr id="2" name="Gráfico 1">
          <a:extLst>
            <a:ext uri="{FF2B5EF4-FFF2-40B4-BE49-F238E27FC236}">
              <a16:creationId xmlns:a16="http://schemas.microsoft.com/office/drawing/2014/main" id="{C7208FE3-EC20-40A6-B198-42749F298F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7</xdr:col>
      <xdr:colOff>39219</xdr:colOff>
      <xdr:row>43</xdr:row>
      <xdr:rowOff>101973</xdr:rowOff>
    </xdr:from>
    <xdr:to>
      <xdr:col>13</xdr:col>
      <xdr:colOff>694765</xdr:colOff>
      <xdr:row>57</xdr:row>
      <xdr:rowOff>178173</xdr:rowOff>
    </xdr:to>
    <xdr:graphicFrame macro="">
      <xdr:nvGraphicFramePr>
        <xdr:cNvPr id="5" name="Gráfico 4">
          <a:extLst>
            <a:ext uri="{FF2B5EF4-FFF2-40B4-BE49-F238E27FC236}">
              <a16:creationId xmlns:a16="http://schemas.microsoft.com/office/drawing/2014/main" id="{E9F9789A-F3E6-B11A-ABB9-2F0896250C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44823</xdr:colOff>
      <xdr:row>58</xdr:row>
      <xdr:rowOff>168089</xdr:rowOff>
    </xdr:from>
    <xdr:to>
      <xdr:col>13</xdr:col>
      <xdr:colOff>728383</xdr:colOff>
      <xdr:row>73</xdr:row>
      <xdr:rowOff>53789</xdr:rowOff>
    </xdr:to>
    <xdr:graphicFrame macro="">
      <xdr:nvGraphicFramePr>
        <xdr:cNvPr id="6" name="Gráfico 5">
          <a:extLst>
            <a:ext uri="{FF2B5EF4-FFF2-40B4-BE49-F238E27FC236}">
              <a16:creationId xmlns:a16="http://schemas.microsoft.com/office/drawing/2014/main" id="{90E9D886-E740-4F62-8C48-77401D2D1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22412</xdr:colOff>
      <xdr:row>74</xdr:row>
      <xdr:rowOff>56030</xdr:rowOff>
    </xdr:from>
    <xdr:to>
      <xdr:col>13</xdr:col>
      <xdr:colOff>705972</xdr:colOff>
      <xdr:row>88</xdr:row>
      <xdr:rowOff>132230</xdr:rowOff>
    </xdr:to>
    <xdr:graphicFrame macro="">
      <xdr:nvGraphicFramePr>
        <xdr:cNvPr id="7" name="Gráfico 6">
          <a:extLst>
            <a:ext uri="{FF2B5EF4-FFF2-40B4-BE49-F238E27FC236}">
              <a16:creationId xmlns:a16="http://schemas.microsoft.com/office/drawing/2014/main" id="{FF10D548-9E44-4F22-823F-37C48460EE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33618</xdr:colOff>
      <xdr:row>89</xdr:row>
      <xdr:rowOff>100853</xdr:rowOff>
    </xdr:from>
    <xdr:to>
      <xdr:col>13</xdr:col>
      <xdr:colOff>717178</xdr:colOff>
      <xdr:row>103</xdr:row>
      <xdr:rowOff>177053</xdr:rowOff>
    </xdr:to>
    <xdr:graphicFrame macro="">
      <xdr:nvGraphicFramePr>
        <xdr:cNvPr id="8" name="Gráfico 7">
          <a:extLst>
            <a:ext uri="{FF2B5EF4-FFF2-40B4-BE49-F238E27FC236}">
              <a16:creationId xmlns:a16="http://schemas.microsoft.com/office/drawing/2014/main" id="{8ED1A481-D8C3-4A52-8968-AD85E1217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33618</xdr:colOff>
      <xdr:row>105</xdr:row>
      <xdr:rowOff>0</xdr:rowOff>
    </xdr:from>
    <xdr:to>
      <xdr:col>13</xdr:col>
      <xdr:colOff>717178</xdr:colOff>
      <xdr:row>119</xdr:row>
      <xdr:rowOff>64995</xdr:rowOff>
    </xdr:to>
    <xdr:graphicFrame macro="">
      <xdr:nvGraphicFramePr>
        <xdr:cNvPr id="9" name="Gráfico 8">
          <a:extLst>
            <a:ext uri="{FF2B5EF4-FFF2-40B4-BE49-F238E27FC236}">
              <a16:creationId xmlns:a16="http://schemas.microsoft.com/office/drawing/2014/main" id="{F9305BA1-D868-4AD6-A09A-4295F06EB3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61630</xdr:colOff>
      <xdr:row>43</xdr:row>
      <xdr:rowOff>112060</xdr:rowOff>
    </xdr:from>
    <xdr:to>
      <xdr:col>21</xdr:col>
      <xdr:colOff>717176</xdr:colOff>
      <xdr:row>57</xdr:row>
      <xdr:rowOff>188260</xdr:rowOff>
    </xdr:to>
    <xdr:graphicFrame macro="">
      <xdr:nvGraphicFramePr>
        <xdr:cNvPr id="15" name="Gráfico 14">
          <a:extLst>
            <a:ext uri="{FF2B5EF4-FFF2-40B4-BE49-F238E27FC236}">
              <a16:creationId xmlns:a16="http://schemas.microsoft.com/office/drawing/2014/main" id="{51FC8933-F671-4DA1-898D-C4897E235B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33616</xdr:colOff>
      <xdr:row>58</xdr:row>
      <xdr:rowOff>178176</xdr:rowOff>
    </xdr:from>
    <xdr:to>
      <xdr:col>21</xdr:col>
      <xdr:colOff>717176</xdr:colOff>
      <xdr:row>73</xdr:row>
      <xdr:rowOff>63876</xdr:rowOff>
    </xdr:to>
    <xdr:graphicFrame macro="">
      <xdr:nvGraphicFramePr>
        <xdr:cNvPr id="16" name="Gráfico 15">
          <a:extLst>
            <a:ext uri="{FF2B5EF4-FFF2-40B4-BE49-F238E27FC236}">
              <a16:creationId xmlns:a16="http://schemas.microsoft.com/office/drawing/2014/main" id="{E698497C-8AD9-466B-9FCD-18763A9ED4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22411</xdr:colOff>
      <xdr:row>74</xdr:row>
      <xdr:rowOff>66117</xdr:rowOff>
    </xdr:from>
    <xdr:to>
      <xdr:col>21</xdr:col>
      <xdr:colOff>705971</xdr:colOff>
      <xdr:row>88</xdr:row>
      <xdr:rowOff>142317</xdr:rowOff>
    </xdr:to>
    <xdr:graphicFrame macro="">
      <xdr:nvGraphicFramePr>
        <xdr:cNvPr id="17" name="Gráfico 16">
          <a:extLst>
            <a:ext uri="{FF2B5EF4-FFF2-40B4-BE49-F238E27FC236}">
              <a16:creationId xmlns:a16="http://schemas.microsoft.com/office/drawing/2014/main" id="{4E63EA31-A807-4FC9-A1A3-F3DABBE365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33617</xdr:colOff>
      <xdr:row>89</xdr:row>
      <xdr:rowOff>110940</xdr:rowOff>
    </xdr:from>
    <xdr:to>
      <xdr:col>21</xdr:col>
      <xdr:colOff>717177</xdr:colOff>
      <xdr:row>103</xdr:row>
      <xdr:rowOff>187140</xdr:rowOff>
    </xdr:to>
    <xdr:graphicFrame macro="">
      <xdr:nvGraphicFramePr>
        <xdr:cNvPr id="18" name="Gráfico 17">
          <a:extLst>
            <a:ext uri="{FF2B5EF4-FFF2-40B4-BE49-F238E27FC236}">
              <a16:creationId xmlns:a16="http://schemas.microsoft.com/office/drawing/2014/main" id="{8513F22D-19A4-47DA-97CB-DF32E8C4E3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105</xdr:row>
      <xdr:rowOff>10087</xdr:rowOff>
    </xdr:from>
    <xdr:to>
      <xdr:col>21</xdr:col>
      <xdr:colOff>717177</xdr:colOff>
      <xdr:row>119</xdr:row>
      <xdr:rowOff>75082</xdr:rowOff>
    </xdr:to>
    <xdr:graphicFrame macro="">
      <xdr:nvGraphicFramePr>
        <xdr:cNvPr id="19" name="Gráfico 18">
          <a:extLst>
            <a:ext uri="{FF2B5EF4-FFF2-40B4-BE49-F238E27FC236}">
              <a16:creationId xmlns:a16="http://schemas.microsoft.com/office/drawing/2014/main" id="{E21EEB47-FE6D-4CAB-B1AB-C705F71AF8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50425</xdr:colOff>
      <xdr:row>43</xdr:row>
      <xdr:rowOff>123264</xdr:rowOff>
    </xdr:from>
    <xdr:to>
      <xdr:col>29</xdr:col>
      <xdr:colOff>705970</xdr:colOff>
      <xdr:row>58</xdr:row>
      <xdr:rowOff>8964</xdr:rowOff>
    </xdr:to>
    <xdr:graphicFrame macro="">
      <xdr:nvGraphicFramePr>
        <xdr:cNvPr id="20" name="Gráfico 19">
          <a:extLst>
            <a:ext uri="{FF2B5EF4-FFF2-40B4-BE49-F238E27FC236}">
              <a16:creationId xmlns:a16="http://schemas.microsoft.com/office/drawing/2014/main" id="{823B8660-0A05-424D-9E2F-55DD451F6A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23</xdr:col>
      <xdr:colOff>56029</xdr:colOff>
      <xdr:row>58</xdr:row>
      <xdr:rowOff>189380</xdr:rowOff>
    </xdr:from>
    <xdr:to>
      <xdr:col>29</xdr:col>
      <xdr:colOff>739588</xdr:colOff>
      <xdr:row>73</xdr:row>
      <xdr:rowOff>75080</xdr:rowOff>
    </xdr:to>
    <xdr:graphicFrame macro="">
      <xdr:nvGraphicFramePr>
        <xdr:cNvPr id="21" name="Gráfico 20">
          <a:extLst>
            <a:ext uri="{FF2B5EF4-FFF2-40B4-BE49-F238E27FC236}">
              <a16:creationId xmlns:a16="http://schemas.microsoft.com/office/drawing/2014/main" id="{8C2C0465-C8E3-4A91-8FD9-5CC91724AF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23</xdr:col>
      <xdr:colOff>33618</xdr:colOff>
      <xdr:row>74</xdr:row>
      <xdr:rowOff>77321</xdr:rowOff>
    </xdr:from>
    <xdr:to>
      <xdr:col>29</xdr:col>
      <xdr:colOff>717177</xdr:colOff>
      <xdr:row>88</xdr:row>
      <xdr:rowOff>153521</xdr:rowOff>
    </xdr:to>
    <xdr:graphicFrame macro="">
      <xdr:nvGraphicFramePr>
        <xdr:cNvPr id="22" name="Gráfico 21">
          <a:extLst>
            <a:ext uri="{FF2B5EF4-FFF2-40B4-BE49-F238E27FC236}">
              <a16:creationId xmlns:a16="http://schemas.microsoft.com/office/drawing/2014/main" id="{7C5DACB5-93FE-4383-94A4-49AFF43943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44824</xdr:colOff>
      <xdr:row>89</xdr:row>
      <xdr:rowOff>122144</xdr:rowOff>
    </xdr:from>
    <xdr:to>
      <xdr:col>29</xdr:col>
      <xdr:colOff>728383</xdr:colOff>
      <xdr:row>104</xdr:row>
      <xdr:rowOff>7844</xdr:rowOff>
    </xdr:to>
    <xdr:graphicFrame macro="">
      <xdr:nvGraphicFramePr>
        <xdr:cNvPr id="23" name="Gráfico 22">
          <a:extLst>
            <a:ext uri="{FF2B5EF4-FFF2-40B4-BE49-F238E27FC236}">
              <a16:creationId xmlns:a16="http://schemas.microsoft.com/office/drawing/2014/main" id="{433FDB00-702B-4CB9-9936-07772F132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23</xdr:col>
      <xdr:colOff>44824</xdr:colOff>
      <xdr:row>105</xdr:row>
      <xdr:rowOff>21291</xdr:rowOff>
    </xdr:from>
    <xdr:to>
      <xdr:col>29</xdr:col>
      <xdr:colOff>728383</xdr:colOff>
      <xdr:row>119</xdr:row>
      <xdr:rowOff>86286</xdr:rowOff>
    </xdr:to>
    <xdr:graphicFrame macro="">
      <xdr:nvGraphicFramePr>
        <xdr:cNvPr id="24" name="Gráfico 23">
          <a:extLst>
            <a:ext uri="{FF2B5EF4-FFF2-40B4-BE49-F238E27FC236}">
              <a16:creationId xmlns:a16="http://schemas.microsoft.com/office/drawing/2014/main" id="{9CB725ED-B611-4BE9-B462-F424F5131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31</xdr:col>
      <xdr:colOff>50425</xdr:colOff>
      <xdr:row>43</xdr:row>
      <xdr:rowOff>123264</xdr:rowOff>
    </xdr:from>
    <xdr:to>
      <xdr:col>37</xdr:col>
      <xdr:colOff>705970</xdr:colOff>
      <xdr:row>58</xdr:row>
      <xdr:rowOff>8964</xdr:rowOff>
    </xdr:to>
    <xdr:graphicFrame macro="">
      <xdr:nvGraphicFramePr>
        <xdr:cNvPr id="2" name="Gráfico 1">
          <a:extLst>
            <a:ext uri="{FF2B5EF4-FFF2-40B4-BE49-F238E27FC236}">
              <a16:creationId xmlns:a16="http://schemas.microsoft.com/office/drawing/2014/main" id="{CDD848C0-4C59-471A-983C-7C42E5BDB8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31</xdr:col>
      <xdr:colOff>56029</xdr:colOff>
      <xdr:row>58</xdr:row>
      <xdr:rowOff>189380</xdr:rowOff>
    </xdr:from>
    <xdr:to>
      <xdr:col>37</xdr:col>
      <xdr:colOff>739588</xdr:colOff>
      <xdr:row>73</xdr:row>
      <xdr:rowOff>75080</xdr:rowOff>
    </xdr:to>
    <xdr:graphicFrame macro="">
      <xdr:nvGraphicFramePr>
        <xdr:cNvPr id="3" name="Gráfico 2">
          <a:extLst>
            <a:ext uri="{FF2B5EF4-FFF2-40B4-BE49-F238E27FC236}">
              <a16:creationId xmlns:a16="http://schemas.microsoft.com/office/drawing/2014/main" id="{CF6B3E7E-2F40-468D-B84C-F9C3156DD8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33618</xdr:colOff>
      <xdr:row>74</xdr:row>
      <xdr:rowOff>77321</xdr:rowOff>
    </xdr:from>
    <xdr:to>
      <xdr:col>37</xdr:col>
      <xdr:colOff>717177</xdr:colOff>
      <xdr:row>88</xdr:row>
      <xdr:rowOff>153521</xdr:rowOff>
    </xdr:to>
    <xdr:graphicFrame macro="">
      <xdr:nvGraphicFramePr>
        <xdr:cNvPr id="4" name="Gráfico 3">
          <a:extLst>
            <a:ext uri="{FF2B5EF4-FFF2-40B4-BE49-F238E27FC236}">
              <a16:creationId xmlns:a16="http://schemas.microsoft.com/office/drawing/2014/main" id="{BAF285AC-23A7-4E70-BD64-157AD099F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31</xdr:col>
      <xdr:colOff>44824</xdr:colOff>
      <xdr:row>89</xdr:row>
      <xdr:rowOff>122144</xdr:rowOff>
    </xdr:from>
    <xdr:to>
      <xdr:col>37</xdr:col>
      <xdr:colOff>728383</xdr:colOff>
      <xdr:row>104</xdr:row>
      <xdr:rowOff>7844</xdr:rowOff>
    </xdr:to>
    <xdr:graphicFrame macro="">
      <xdr:nvGraphicFramePr>
        <xdr:cNvPr id="10" name="Gráfico 9">
          <a:extLst>
            <a:ext uri="{FF2B5EF4-FFF2-40B4-BE49-F238E27FC236}">
              <a16:creationId xmlns:a16="http://schemas.microsoft.com/office/drawing/2014/main" id="{E5814297-1698-4729-A65B-7DCBFEB77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31</xdr:col>
      <xdr:colOff>44824</xdr:colOff>
      <xdr:row>105</xdr:row>
      <xdr:rowOff>21291</xdr:rowOff>
    </xdr:from>
    <xdr:to>
      <xdr:col>37</xdr:col>
      <xdr:colOff>728383</xdr:colOff>
      <xdr:row>119</xdr:row>
      <xdr:rowOff>86286</xdr:rowOff>
    </xdr:to>
    <xdr:graphicFrame macro="">
      <xdr:nvGraphicFramePr>
        <xdr:cNvPr id="11" name="Gráfico 10">
          <a:extLst>
            <a:ext uri="{FF2B5EF4-FFF2-40B4-BE49-F238E27FC236}">
              <a16:creationId xmlns:a16="http://schemas.microsoft.com/office/drawing/2014/main" id="{96672F97-2D64-488B-89B6-CBAB788CCD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39</xdr:col>
      <xdr:colOff>50425</xdr:colOff>
      <xdr:row>43</xdr:row>
      <xdr:rowOff>123264</xdr:rowOff>
    </xdr:from>
    <xdr:to>
      <xdr:col>45</xdr:col>
      <xdr:colOff>705970</xdr:colOff>
      <xdr:row>58</xdr:row>
      <xdr:rowOff>8964</xdr:rowOff>
    </xdr:to>
    <xdr:graphicFrame macro="">
      <xdr:nvGraphicFramePr>
        <xdr:cNvPr id="12" name="Gráfico 11">
          <a:extLst>
            <a:ext uri="{FF2B5EF4-FFF2-40B4-BE49-F238E27FC236}">
              <a16:creationId xmlns:a16="http://schemas.microsoft.com/office/drawing/2014/main" id="{58B87DB0-EED7-4C94-B2C6-6E4AE333EB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39</xdr:col>
      <xdr:colOff>56029</xdr:colOff>
      <xdr:row>58</xdr:row>
      <xdr:rowOff>189380</xdr:rowOff>
    </xdr:from>
    <xdr:to>
      <xdr:col>45</xdr:col>
      <xdr:colOff>739588</xdr:colOff>
      <xdr:row>73</xdr:row>
      <xdr:rowOff>75080</xdr:rowOff>
    </xdr:to>
    <xdr:graphicFrame macro="">
      <xdr:nvGraphicFramePr>
        <xdr:cNvPr id="13" name="Gráfico 12">
          <a:extLst>
            <a:ext uri="{FF2B5EF4-FFF2-40B4-BE49-F238E27FC236}">
              <a16:creationId xmlns:a16="http://schemas.microsoft.com/office/drawing/2014/main" id="{10E30F89-9276-49DE-BEE7-8F90578E2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39</xdr:col>
      <xdr:colOff>33618</xdr:colOff>
      <xdr:row>74</xdr:row>
      <xdr:rowOff>77321</xdr:rowOff>
    </xdr:from>
    <xdr:to>
      <xdr:col>45</xdr:col>
      <xdr:colOff>717177</xdr:colOff>
      <xdr:row>88</xdr:row>
      <xdr:rowOff>153521</xdr:rowOff>
    </xdr:to>
    <xdr:graphicFrame macro="">
      <xdr:nvGraphicFramePr>
        <xdr:cNvPr id="14" name="Gráfico 13">
          <a:extLst>
            <a:ext uri="{FF2B5EF4-FFF2-40B4-BE49-F238E27FC236}">
              <a16:creationId xmlns:a16="http://schemas.microsoft.com/office/drawing/2014/main" id="{7D226DB0-EEBC-4897-ABD7-A8A512A7D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39</xdr:col>
      <xdr:colOff>44824</xdr:colOff>
      <xdr:row>89</xdr:row>
      <xdr:rowOff>122144</xdr:rowOff>
    </xdr:from>
    <xdr:to>
      <xdr:col>45</xdr:col>
      <xdr:colOff>728383</xdr:colOff>
      <xdr:row>104</xdr:row>
      <xdr:rowOff>7844</xdr:rowOff>
    </xdr:to>
    <xdr:graphicFrame macro="">
      <xdr:nvGraphicFramePr>
        <xdr:cNvPr id="25" name="Gráfico 24">
          <a:extLst>
            <a:ext uri="{FF2B5EF4-FFF2-40B4-BE49-F238E27FC236}">
              <a16:creationId xmlns:a16="http://schemas.microsoft.com/office/drawing/2014/main" id="{B8ABF489-9490-4112-B8AE-4D9AC41798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39</xdr:col>
      <xdr:colOff>44824</xdr:colOff>
      <xdr:row>105</xdr:row>
      <xdr:rowOff>21291</xdr:rowOff>
    </xdr:from>
    <xdr:to>
      <xdr:col>45</xdr:col>
      <xdr:colOff>728383</xdr:colOff>
      <xdr:row>119</xdr:row>
      <xdr:rowOff>86286</xdr:rowOff>
    </xdr:to>
    <xdr:graphicFrame macro="">
      <xdr:nvGraphicFramePr>
        <xdr:cNvPr id="26" name="Gráfico 25">
          <a:extLst>
            <a:ext uri="{FF2B5EF4-FFF2-40B4-BE49-F238E27FC236}">
              <a16:creationId xmlns:a16="http://schemas.microsoft.com/office/drawing/2014/main" id="{1B832FB7-8839-44FD-8476-FCE0352E57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0</xdr:col>
      <xdr:colOff>219075</xdr:colOff>
      <xdr:row>15</xdr:row>
      <xdr:rowOff>119062</xdr:rowOff>
    </xdr:from>
    <xdr:to>
      <xdr:col>7</xdr:col>
      <xdr:colOff>561975</xdr:colOff>
      <xdr:row>30</xdr:row>
      <xdr:rowOff>171450</xdr:rowOff>
    </xdr:to>
    <xdr:graphicFrame macro="">
      <xdr:nvGraphicFramePr>
        <xdr:cNvPr id="2" name="Gráfico 1">
          <a:extLst>
            <a:ext uri="{FF2B5EF4-FFF2-40B4-BE49-F238E27FC236}">
              <a16:creationId xmlns:a16="http://schemas.microsoft.com/office/drawing/2014/main" id="{4ABB28DF-FBAF-C766-1129-4CEB16243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733425</xdr:colOff>
      <xdr:row>15</xdr:row>
      <xdr:rowOff>171450</xdr:rowOff>
    </xdr:from>
    <xdr:to>
      <xdr:col>15</xdr:col>
      <xdr:colOff>314325</xdr:colOff>
      <xdr:row>31</xdr:row>
      <xdr:rowOff>33338</xdr:rowOff>
    </xdr:to>
    <xdr:graphicFrame macro="">
      <xdr:nvGraphicFramePr>
        <xdr:cNvPr id="3" name="Gráfico 2">
          <a:extLst>
            <a:ext uri="{FF2B5EF4-FFF2-40B4-BE49-F238E27FC236}">
              <a16:creationId xmlns:a16="http://schemas.microsoft.com/office/drawing/2014/main" id="{979DF71F-1F63-4548-A42A-AB6C64843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224118</xdr:colOff>
      <xdr:row>31</xdr:row>
      <xdr:rowOff>89647</xdr:rowOff>
    </xdr:from>
    <xdr:to>
      <xdr:col>7</xdr:col>
      <xdr:colOff>567018</xdr:colOff>
      <xdr:row>46</xdr:row>
      <xdr:rowOff>142035</xdr:rowOff>
    </xdr:to>
    <xdr:graphicFrame macro="">
      <xdr:nvGraphicFramePr>
        <xdr:cNvPr id="4" name="Gráfico 3">
          <a:extLst>
            <a:ext uri="{FF2B5EF4-FFF2-40B4-BE49-F238E27FC236}">
              <a16:creationId xmlns:a16="http://schemas.microsoft.com/office/drawing/2014/main" id="{C40AF689-A022-4D6F-BFE3-C3A375CFC3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705971</xdr:colOff>
      <xdr:row>31</xdr:row>
      <xdr:rowOff>168089</xdr:rowOff>
    </xdr:from>
    <xdr:to>
      <xdr:col>15</xdr:col>
      <xdr:colOff>286871</xdr:colOff>
      <xdr:row>47</xdr:row>
      <xdr:rowOff>29977</xdr:rowOff>
    </xdr:to>
    <xdr:graphicFrame macro="">
      <xdr:nvGraphicFramePr>
        <xdr:cNvPr id="5" name="Gráfico 4">
          <a:extLst>
            <a:ext uri="{FF2B5EF4-FFF2-40B4-BE49-F238E27FC236}">
              <a16:creationId xmlns:a16="http://schemas.microsoft.com/office/drawing/2014/main" id="{9B349EB8-C716-426F-936B-D7478EFC0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6"/>
  <dimension ref="A1"/>
  <sheetViews>
    <sheetView showGridLines="0" view="pageLayout" zoomScaleNormal="100" workbookViewId="0">
      <selection activeCell="M3" sqref="M3"/>
    </sheetView>
  </sheetViews>
  <sheetFormatPr baseColWidth="10" defaultRowHeight="14.5" x14ac:dyDescent="0.35"/>
  <cols>
    <col min="1" max="2" width="8.81640625" customWidth="1"/>
    <col min="3" max="3" width="4.54296875" customWidth="1"/>
    <col min="4" max="4" width="7.1796875" customWidth="1"/>
    <col min="5" max="5" width="6.54296875" customWidth="1"/>
    <col min="6" max="6" width="5.453125" customWidth="1"/>
    <col min="7" max="7" width="6.7265625" customWidth="1"/>
    <col min="8" max="8" width="8" customWidth="1"/>
  </cols>
  <sheetData/>
  <pageMargins left="0.7" right="0.7" top="0.75" bottom="0.75" header="0.3" footer="0.3"/>
  <pageSetup orientation="portrait" horizontalDpi="300" verticalDpi="300" r:id="rId1"/>
  <headerFooter>
    <oddHeader>&amp;R&amp;"-,Negrita Cursiva"CU y Tarifas - fecha de corte diciembre 2022
Nivel de Tensión 1 , Propiedad de Activos del OR</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7"/>
  <dimension ref="A1:AH40"/>
  <sheetViews>
    <sheetView showGridLines="0" view="pageLayout" zoomScale="85" zoomScaleNormal="100" zoomScalePageLayoutView="85" workbookViewId="0">
      <selection activeCell="A10" sqref="A10:H12"/>
    </sheetView>
  </sheetViews>
  <sheetFormatPr baseColWidth="10" defaultRowHeight="14.5" x14ac:dyDescent="0.35"/>
  <cols>
    <col min="8" max="8" width="3" customWidth="1"/>
    <col min="9" max="9" width="18.1796875" customWidth="1"/>
    <col min="10" max="10" width="17.26953125" customWidth="1"/>
    <col min="11" max="11" width="19.54296875" customWidth="1"/>
    <col min="12" max="12" width="17.54296875" customWidth="1"/>
    <col min="13" max="13" width="15.1796875" customWidth="1"/>
    <col min="14" max="14" width="18.26953125" customWidth="1"/>
    <col min="15" max="15" width="16.1796875" customWidth="1"/>
    <col min="16" max="16" width="21.26953125" customWidth="1"/>
    <col min="17" max="17" width="16.54296875" customWidth="1"/>
    <col min="18" max="18" width="16.81640625" customWidth="1"/>
    <col min="25" max="25" width="14.7265625" customWidth="1"/>
    <col min="26" max="26" width="11.453125" hidden="1" customWidth="1"/>
  </cols>
  <sheetData>
    <row r="1" spans="1:34" ht="15" customHeight="1" x14ac:dyDescent="0.35">
      <c r="I1" s="392" t="s">
        <v>112</v>
      </c>
      <c r="J1" s="392"/>
      <c r="K1" s="392"/>
      <c r="L1" s="392"/>
      <c r="M1" s="392"/>
      <c r="N1" s="392" t="s">
        <v>112</v>
      </c>
      <c r="O1" s="392"/>
      <c r="P1" s="392"/>
      <c r="Q1" s="392"/>
      <c r="R1" s="392"/>
      <c r="S1" s="34"/>
      <c r="T1" s="34"/>
      <c r="U1" s="34"/>
    </row>
    <row r="2" spans="1:34" ht="15" customHeight="1" x14ac:dyDescent="0.35">
      <c r="I2" s="392"/>
      <c r="J2" s="392"/>
      <c r="K2" s="392"/>
      <c r="L2" s="392"/>
      <c r="M2" s="392"/>
      <c r="N2" s="392"/>
      <c r="O2" s="392"/>
      <c r="P2" s="392"/>
      <c r="Q2" s="392"/>
      <c r="R2" s="392"/>
      <c r="S2" s="34"/>
      <c r="T2" s="34"/>
      <c r="U2" s="34"/>
    </row>
    <row r="3" spans="1:34" x14ac:dyDescent="0.35">
      <c r="S3" s="392" t="s">
        <v>113</v>
      </c>
      <c r="T3" s="392"/>
      <c r="U3" s="392"/>
      <c r="V3" s="392"/>
      <c r="W3" s="392"/>
      <c r="X3" s="392"/>
      <c r="Y3" s="392"/>
      <c r="Z3" s="392"/>
      <c r="AA3" s="395"/>
      <c r="AB3" s="395"/>
      <c r="AC3" s="395"/>
      <c r="AD3" s="395"/>
      <c r="AE3" s="395"/>
      <c r="AF3" s="395"/>
      <c r="AG3" s="395"/>
      <c r="AH3" s="395"/>
    </row>
    <row r="4" spans="1:34" x14ac:dyDescent="0.35">
      <c r="S4" s="392"/>
      <c r="T4" s="392"/>
      <c r="U4" s="392"/>
      <c r="V4" s="392"/>
      <c r="W4" s="392"/>
      <c r="X4" s="392"/>
      <c r="Y4" s="392"/>
      <c r="Z4" s="392"/>
      <c r="AA4" s="395"/>
      <c r="AB4" s="395"/>
      <c r="AC4" s="395"/>
      <c r="AD4" s="395"/>
      <c r="AE4" s="395"/>
      <c r="AF4" s="395"/>
      <c r="AG4" s="395"/>
      <c r="AH4" s="395"/>
    </row>
    <row r="6" spans="1:34" x14ac:dyDescent="0.35">
      <c r="S6" s="399" t="s">
        <v>175</v>
      </c>
      <c r="T6" s="400"/>
      <c r="U6" s="400"/>
      <c r="V6" s="400"/>
      <c r="W6" s="400"/>
      <c r="X6" s="400"/>
      <c r="Y6" s="400"/>
      <c r="Z6" s="400"/>
      <c r="AA6" s="396"/>
      <c r="AB6" s="397"/>
      <c r="AC6" s="397"/>
      <c r="AD6" s="397"/>
      <c r="AE6" s="397"/>
      <c r="AF6" s="397"/>
      <c r="AG6" s="397"/>
      <c r="AH6" s="397"/>
    </row>
    <row r="7" spans="1:34" x14ac:dyDescent="0.35">
      <c r="S7" s="400"/>
      <c r="T7" s="400"/>
      <c r="U7" s="400"/>
      <c r="V7" s="400"/>
      <c r="W7" s="400"/>
      <c r="X7" s="400"/>
      <c r="Y7" s="400"/>
      <c r="Z7" s="400"/>
      <c r="AA7" s="397"/>
      <c r="AB7" s="397"/>
      <c r="AC7" s="397"/>
      <c r="AD7" s="397"/>
      <c r="AE7" s="397"/>
      <c r="AF7" s="397"/>
      <c r="AG7" s="397"/>
      <c r="AH7" s="397"/>
    </row>
    <row r="8" spans="1:34" x14ac:dyDescent="0.35">
      <c r="S8" s="400"/>
      <c r="T8" s="400"/>
      <c r="U8" s="400"/>
      <c r="V8" s="400"/>
      <c r="W8" s="400"/>
      <c r="X8" s="400"/>
      <c r="Y8" s="400"/>
      <c r="Z8" s="400"/>
      <c r="AA8" s="397"/>
      <c r="AB8" s="397"/>
      <c r="AC8" s="397"/>
      <c r="AD8" s="397"/>
      <c r="AE8" s="397"/>
      <c r="AF8" s="397"/>
      <c r="AG8" s="397"/>
      <c r="AH8" s="397"/>
    </row>
    <row r="9" spans="1:34" ht="26" x14ac:dyDescent="0.35">
      <c r="A9" s="33"/>
      <c r="B9" s="33"/>
      <c r="C9" s="33"/>
      <c r="D9" s="33"/>
      <c r="E9" s="33"/>
      <c r="F9" s="33"/>
      <c r="G9" s="33"/>
      <c r="H9" s="33"/>
      <c r="I9" s="28" t="s">
        <v>99</v>
      </c>
      <c r="J9" s="28" t="s">
        <v>100</v>
      </c>
      <c r="K9" s="28" t="s">
        <v>101</v>
      </c>
      <c r="L9" s="28" t="s">
        <v>102</v>
      </c>
      <c r="M9" s="28" t="s">
        <v>103</v>
      </c>
      <c r="N9" s="28" t="s">
        <v>99</v>
      </c>
      <c r="O9" s="28" t="s">
        <v>100</v>
      </c>
      <c r="P9" s="28" t="s">
        <v>101</v>
      </c>
      <c r="Q9" s="28" t="s">
        <v>102</v>
      </c>
      <c r="R9" s="28" t="s">
        <v>103</v>
      </c>
      <c r="S9" s="400"/>
      <c r="T9" s="400"/>
      <c r="U9" s="400"/>
      <c r="V9" s="400"/>
      <c r="W9" s="400"/>
      <c r="X9" s="400"/>
      <c r="Y9" s="400"/>
      <c r="Z9" s="400"/>
      <c r="AA9" s="397"/>
      <c r="AB9" s="397"/>
      <c r="AC9" s="397"/>
      <c r="AD9" s="397"/>
      <c r="AE9" s="397"/>
      <c r="AF9" s="397"/>
      <c r="AG9" s="397"/>
      <c r="AH9" s="397"/>
    </row>
    <row r="10" spans="1:34" ht="98.25" customHeight="1" x14ac:dyDescent="0.35">
      <c r="A10" s="393" t="s">
        <v>120</v>
      </c>
      <c r="B10" s="394"/>
      <c r="C10" s="394"/>
      <c r="D10" s="394"/>
      <c r="E10" s="394"/>
      <c r="F10" s="394"/>
      <c r="G10" s="394"/>
      <c r="H10" s="394"/>
      <c r="I10" s="27" t="s">
        <v>70</v>
      </c>
      <c r="J10" s="26" t="s">
        <v>174</v>
      </c>
      <c r="K10" s="26" t="s">
        <v>71</v>
      </c>
      <c r="L10" s="26" t="s">
        <v>72</v>
      </c>
      <c r="M10" s="26" t="s">
        <v>86</v>
      </c>
      <c r="N10" s="27" t="s">
        <v>98</v>
      </c>
      <c r="O10" s="26" t="s">
        <v>76</v>
      </c>
      <c r="P10" s="26" t="s">
        <v>77</v>
      </c>
      <c r="Q10" s="26" t="s">
        <v>78</v>
      </c>
      <c r="R10" s="26" t="s">
        <v>92</v>
      </c>
      <c r="S10" s="400"/>
      <c r="T10" s="400"/>
      <c r="U10" s="400"/>
      <c r="V10" s="400"/>
      <c r="W10" s="400"/>
      <c r="X10" s="400"/>
      <c r="Y10" s="400"/>
      <c r="Z10" s="400"/>
      <c r="AA10" s="397"/>
      <c r="AB10" s="397"/>
      <c r="AC10" s="397"/>
      <c r="AD10" s="397"/>
      <c r="AE10" s="397"/>
      <c r="AF10" s="397"/>
      <c r="AG10" s="397"/>
      <c r="AH10" s="397"/>
    </row>
    <row r="11" spans="1:34" ht="84" x14ac:dyDescent="0.35">
      <c r="A11" s="394"/>
      <c r="B11" s="394"/>
      <c r="C11" s="394"/>
      <c r="D11" s="394"/>
      <c r="E11" s="394"/>
      <c r="F11" s="394"/>
      <c r="G11" s="394"/>
      <c r="H11" s="394"/>
      <c r="I11" s="27" t="s">
        <v>96</v>
      </c>
      <c r="J11" s="26" t="s">
        <v>73</v>
      </c>
      <c r="K11" s="26" t="s">
        <v>87</v>
      </c>
      <c r="L11" s="26" t="s">
        <v>74</v>
      </c>
      <c r="M11" s="26" t="s">
        <v>88</v>
      </c>
      <c r="N11" s="27" t="s">
        <v>93</v>
      </c>
      <c r="O11" s="26" t="s">
        <v>79</v>
      </c>
      <c r="P11" s="26" t="s">
        <v>80</v>
      </c>
      <c r="Q11" s="26" t="s">
        <v>81</v>
      </c>
      <c r="R11" s="26" t="s">
        <v>94</v>
      </c>
      <c r="S11" s="400"/>
      <c r="T11" s="400"/>
      <c r="U11" s="400"/>
      <c r="V11" s="400"/>
      <c r="W11" s="400"/>
      <c r="X11" s="400"/>
      <c r="Y11" s="400"/>
      <c r="Z11" s="400"/>
      <c r="AA11" s="397"/>
      <c r="AB11" s="397"/>
      <c r="AC11" s="397"/>
      <c r="AD11" s="397"/>
      <c r="AE11" s="397"/>
      <c r="AF11" s="397"/>
      <c r="AG11" s="397"/>
      <c r="AH11" s="397"/>
    </row>
    <row r="12" spans="1:34" ht="240" customHeight="1" x14ac:dyDescent="0.35">
      <c r="A12" s="394"/>
      <c r="B12" s="394"/>
      <c r="C12" s="394"/>
      <c r="D12" s="394"/>
      <c r="E12" s="394"/>
      <c r="F12" s="394"/>
      <c r="G12" s="394"/>
      <c r="H12" s="394"/>
      <c r="I12" s="27" t="s">
        <v>97</v>
      </c>
      <c r="J12" s="26" t="s">
        <v>75</v>
      </c>
      <c r="K12" s="26" t="s">
        <v>89</v>
      </c>
      <c r="L12" s="26" t="s">
        <v>90</v>
      </c>
      <c r="M12" s="26" t="s">
        <v>91</v>
      </c>
      <c r="N12" s="27" t="s">
        <v>95</v>
      </c>
      <c r="O12" s="26" t="s">
        <v>82</v>
      </c>
      <c r="P12" s="26" t="s">
        <v>83</v>
      </c>
      <c r="Q12" s="26" t="s">
        <v>84</v>
      </c>
      <c r="R12" s="26" t="s">
        <v>85</v>
      </c>
      <c r="S12" s="398" t="s">
        <v>176</v>
      </c>
      <c r="T12" s="398"/>
      <c r="U12" s="398"/>
      <c r="V12" s="398"/>
      <c r="W12" s="398"/>
      <c r="X12" s="398"/>
      <c r="Y12" s="398"/>
      <c r="Z12" s="398"/>
    </row>
    <row r="13" spans="1:34" ht="15" customHeight="1" x14ac:dyDescent="0.35">
      <c r="A13" s="25"/>
      <c r="B13" s="25"/>
      <c r="C13" s="25"/>
      <c r="D13" s="25"/>
      <c r="E13" s="25"/>
      <c r="F13" s="25"/>
      <c r="G13" s="25"/>
      <c r="H13" s="25"/>
      <c r="S13" s="398"/>
      <c r="T13" s="398"/>
      <c r="U13" s="398"/>
      <c r="V13" s="398"/>
      <c r="W13" s="398"/>
      <c r="X13" s="398"/>
      <c r="Y13" s="398"/>
      <c r="Z13" s="398"/>
    </row>
    <row r="14" spans="1:34" ht="15" customHeight="1" x14ac:dyDescent="0.35">
      <c r="A14" s="25"/>
      <c r="B14" s="25"/>
      <c r="C14" s="25"/>
      <c r="D14" s="25"/>
      <c r="E14" s="25"/>
      <c r="F14" s="25"/>
      <c r="G14" s="25"/>
      <c r="H14" s="25"/>
      <c r="S14" s="398"/>
      <c r="T14" s="398"/>
      <c r="U14" s="398"/>
      <c r="V14" s="398"/>
      <c r="W14" s="398"/>
      <c r="X14" s="398"/>
      <c r="Y14" s="398"/>
      <c r="Z14" s="398"/>
    </row>
    <row r="15" spans="1:34" ht="15" customHeight="1" x14ac:dyDescent="0.35">
      <c r="A15" s="25"/>
      <c r="B15" s="25"/>
      <c r="C15" s="25"/>
      <c r="D15" s="25"/>
      <c r="E15" s="25"/>
      <c r="F15" s="25"/>
      <c r="G15" s="25"/>
      <c r="H15" s="25"/>
      <c r="S15" s="398"/>
      <c r="T15" s="398"/>
      <c r="U15" s="398"/>
      <c r="V15" s="398"/>
      <c r="W15" s="398"/>
      <c r="X15" s="398"/>
      <c r="Y15" s="398"/>
      <c r="Z15" s="398"/>
    </row>
    <row r="16" spans="1:34" ht="15" customHeight="1" x14ac:dyDescent="0.35">
      <c r="A16" s="25"/>
      <c r="B16" s="25"/>
      <c r="C16" s="25"/>
      <c r="D16" s="25"/>
      <c r="E16" s="25"/>
      <c r="F16" s="25"/>
      <c r="G16" s="25"/>
      <c r="H16" s="25"/>
      <c r="S16" s="398"/>
      <c r="T16" s="398"/>
      <c r="U16" s="398"/>
      <c r="V16" s="398"/>
      <c r="W16" s="398"/>
      <c r="X16" s="398"/>
      <c r="Y16" s="398"/>
      <c r="Z16" s="398"/>
    </row>
    <row r="17" spans="1:26" ht="15" customHeight="1" x14ac:dyDescent="0.35">
      <c r="A17" s="25"/>
      <c r="B17" s="25"/>
      <c r="C17" s="25"/>
      <c r="D17" s="25"/>
      <c r="E17" s="25"/>
      <c r="F17" s="25"/>
      <c r="G17" s="25"/>
      <c r="H17" s="25"/>
      <c r="S17" s="398"/>
      <c r="T17" s="398"/>
      <c r="U17" s="398"/>
      <c r="V17" s="398"/>
      <c r="W17" s="398"/>
      <c r="X17" s="398"/>
      <c r="Y17" s="398"/>
      <c r="Z17" s="398"/>
    </row>
    <row r="18" spans="1:26" x14ac:dyDescent="0.35">
      <c r="A18" s="25"/>
      <c r="B18" s="25"/>
      <c r="C18" s="25"/>
      <c r="D18" s="25"/>
      <c r="E18" s="25"/>
      <c r="F18" s="25"/>
      <c r="G18" s="25"/>
      <c r="H18" s="25"/>
      <c r="S18" s="398"/>
      <c r="T18" s="398"/>
      <c r="U18" s="398"/>
      <c r="V18" s="398"/>
      <c r="W18" s="398"/>
      <c r="X18" s="398"/>
      <c r="Y18" s="398"/>
      <c r="Z18" s="398"/>
    </row>
    <row r="19" spans="1:26" x14ac:dyDescent="0.35">
      <c r="A19" s="25"/>
      <c r="B19" s="25"/>
      <c r="C19" s="25"/>
      <c r="D19" s="25"/>
      <c r="E19" s="25"/>
      <c r="F19" s="25"/>
      <c r="G19" s="25"/>
      <c r="H19" s="25"/>
    </row>
    <row r="20" spans="1:26" x14ac:dyDescent="0.35">
      <c r="A20" s="25"/>
      <c r="B20" s="25"/>
      <c r="C20" s="25"/>
      <c r="D20" s="25"/>
      <c r="E20" s="25"/>
      <c r="F20" s="25"/>
      <c r="G20" s="25"/>
      <c r="H20" s="25"/>
    </row>
    <row r="21" spans="1:26" x14ac:dyDescent="0.35">
      <c r="A21" s="25"/>
      <c r="B21" s="25"/>
      <c r="C21" s="25"/>
      <c r="D21" s="25"/>
      <c r="E21" s="25"/>
      <c r="F21" s="25"/>
      <c r="G21" s="25"/>
      <c r="H21" s="25"/>
    </row>
    <row r="22" spans="1:26" x14ac:dyDescent="0.35">
      <c r="A22" s="25"/>
      <c r="B22" s="25"/>
      <c r="C22" s="25"/>
      <c r="D22" s="25"/>
      <c r="E22" s="25"/>
      <c r="F22" s="25"/>
      <c r="G22" s="25"/>
      <c r="H22" s="25"/>
    </row>
    <row r="23" spans="1:26" x14ac:dyDescent="0.35">
      <c r="A23" s="25"/>
      <c r="B23" s="25"/>
      <c r="C23" s="25"/>
      <c r="D23" s="25"/>
      <c r="E23" s="25"/>
      <c r="F23" s="25"/>
      <c r="G23" s="25"/>
      <c r="H23" s="25"/>
    </row>
    <row r="24" spans="1:26" x14ac:dyDescent="0.35">
      <c r="A24" s="25"/>
      <c r="B24" s="25"/>
      <c r="C24" s="25"/>
      <c r="D24" s="25"/>
      <c r="E24" s="25"/>
      <c r="F24" s="25"/>
      <c r="G24" s="25"/>
      <c r="H24" s="25"/>
    </row>
    <row r="25" spans="1:26" x14ac:dyDescent="0.35">
      <c r="A25" s="25"/>
      <c r="B25" s="25"/>
      <c r="C25" s="25"/>
      <c r="D25" s="25"/>
      <c r="E25" s="25"/>
      <c r="F25" s="25"/>
      <c r="G25" s="25"/>
      <c r="H25" s="25"/>
    </row>
    <row r="26" spans="1:26" x14ac:dyDescent="0.35">
      <c r="A26" s="25"/>
      <c r="B26" s="25"/>
      <c r="C26" s="25"/>
      <c r="D26" s="25"/>
      <c r="E26" s="25"/>
      <c r="F26" s="25"/>
      <c r="G26" s="25"/>
      <c r="H26" s="25"/>
    </row>
    <row r="27" spans="1:26" x14ac:dyDescent="0.35">
      <c r="A27" s="25"/>
      <c r="B27" s="25"/>
      <c r="C27" s="25"/>
      <c r="D27" s="25"/>
      <c r="E27" s="25"/>
      <c r="F27" s="25"/>
      <c r="G27" s="25"/>
      <c r="H27" s="25"/>
    </row>
    <row r="28" spans="1:26" x14ac:dyDescent="0.35">
      <c r="A28" s="25"/>
      <c r="B28" s="25"/>
      <c r="C28" s="25"/>
      <c r="D28" s="25"/>
      <c r="E28" s="25"/>
      <c r="F28" s="25"/>
      <c r="G28" s="25"/>
      <c r="H28" s="25"/>
    </row>
    <row r="29" spans="1:26" x14ac:dyDescent="0.35">
      <c r="A29" s="25"/>
      <c r="B29" s="25"/>
      <c r="C29" s="25"/>
      <c r="D29" s="25"/>
      <c r="E29" s="25"/>
      <c r="F29" s="25"/>
      <c r="G29" s="25"/>
      <c r="H29" s="25"/>
    </row>
    <row r="30" spans="1:26" x14ac:dyDescent="0.35">
      <c r="A30" s="25"/>
      <c r="B30" s="25"/>
      <c r="C30" s="25"/>
      <c r="D30" s="25"/>
      <c r="E30" s="25"/>
      <c r="F30" s="25"/>
      <c r="G30" s="25"/>
      <c r="H30" s="25"/>
    </row>
    <row r="31" spans="1:26" x14ac:dyDescent="0.35">
      <c r="A31" s="25"/>
      <c r="B31" s="25"/>
      <c r="C31" s="25"/>
      <c r="D31" s="25"/>
      <c r="E31" s="25"/>
      <c r="F31" s="25"/>
      <c r="G31" s="25"/>
      <c r="H31" s="25"/>
    </row>
    <row r="32" spans="1:26" x14ac:dyDescent="0.35">
      <c r="A32" s="25"/>
      <c r="B32" s="25"/>
      <c r="C32" s="25"/>
      <c r="D32" s="25"/>
      <c r="E32" s="25"/>
      <c r="F32" s="25"/>
      <c r="G32" s="25"/>
      <c r="H32" s="25"/>
    </row>
    <row r="33" spans="1:8" x14ac:dyDescent="0.35">
      <c r="A33" s="25"/>
      <c r="B33" s="25"/>
      <c r="C33" s="25"/>
      <c r="D33" s="25"/>
      <c r="E33" s="25"/>
      <c r="F33" s="25"/>
      <c r="G33" s="25"/>
      <c r="H33" s="25"/>
    </row>
    <row r="34" spans="1:8" x14ac:dyDescent="0.35">
      <c r="A34" s="25"/>
      <c r="B34" s="25"/>
      <c r="C34" s="25"/>
      <c r="D34" s="25"/>
      <c r="E34" s="25"/>
      <c r="F34" s="25"/>
      <c r="G34" s="25"/>
      <c r="H34" s="25"/>
    </row>
    <row r="35" spans="1:8" x14ac:dyDescent="0.35">
      <c r="A35" s="25"/>
      <c r="B35" s="25"/>
      <c r="C35" s="25"/>
      <c r="D35" s="25"/>
      <c r="E35" s="25"/>
      <c r="F35" s="25"/>
      <c r="G35" s="25"/>
      <c r="H35" s="25"/>
    </row>
    <row r="36" spans="1:8" x14ac:dyDescent="0.35">
      <c r="A36" s="25"/>
      <c r="B36" s="25"/>
      <c r="C36" s="25"/>
      <c r="D36" s="25"/>
      <c r="E36" s="25"/>
      <c r="F36" s="25"/>
      <c r="G36" s="25"/>
      <c r="H36" s="25"/>
    </row>
    <row r="37" spans="1:8" x14ac:dyDescent="0.35">
      <c r="A37" s="25"/>
      <c r="B37" s="25"/>
      <c r="C37" s="25"/>
      <c r="D37" s="25"/>
      <c r="E37" s="25"/>
      <c r="F37" s="25"/>
      <c r="G37" s="25"/>
      <c r="H37" s="25"/>
    </row>
    <row r="38" spans="1:8" x14ac:dyDescent="0.35">
      <c r="A38" s="25"/>
      <c r="B38" s="25"/>
      <c r="C38" s="25"/>
      <c r="D38" s="25"/>
      <c r="E38" s="25"/>
      <c r="F38" s="25"/>
      <c r="G38" s="25"/>
      <c r="H38" s="25"/>
    </row>
    <row r="39" spans="1:8" x14ac:dyDescent="0.35">
      <c r="A39" s="25"/>
      <c r="B39" s="25"/>
      <c r="C39" s="25"/>
      <c r="D39" s="25"/>
      <c r="E39" s="25"/>
      <c r="F39" s="25"/>
      <c r="G39" s="25"/>
      <c r="H39" s="25"/>
    </row>
    <row r="40" spans="1:8" x14ac:dyDescent="0.35">
      <c r="A40" s="25"/>
      <c r="B40" s="25"/>
      <c r="C40" s="25"/>
      <c r="D40" s="25"/>
      <c r="E40" s="25"/>
      <c r="F40" s="25"/>
      <c r="G40" s="25"/>
      <c r="H40" s="25"/>
    </row>
  </sheetData>
  <mergeCells count="8">
    <mergeCell ref="I1:M2"/>
    <mergeCell ref="N1:R2"/>
    <mergeCell ref="A10:H12"/>
    <mergeCell ref="S3:Z4"/>
    <mergeCell ref="AA3:AH4"/>
    <mergeCell ref="AA6:AH11"/>
    <mergeCell ref="S12:Z18"/>
    <mergeCell ref="S6:Z11"/>
  </mergeCells>
  <pageMargins left="0.7" right="0.7" top="0.75" bottom="0.75" header="0.3" footer="0.3"/>
  <pageSetup orientation="portrait" horizontalDpi="300" verticalDpi="300" r:id="rId1"/>
  <headerFooter>
    <oddHeader>&amp;R&amp;"-,Negrita Cursiva"CU y Tarifas - fecha de corte diciembre 2022
Nivel de Tensión 1 , Propiedad de Activos del OR</oddHead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sheetPr>
  <dimension ref="A1:J42"/>
  <sheetViews>
    <sheetView showGridLines="0" tabSelected="1" view="pageLayout" zoomScaleNormal="100" workbookViewId="0">
      <selection activeCell="H17" sqref="H17"/>
    </sheetView>
  </sheetViews>
  <sheetFormatPr baseColWidth="10" defaultRowHeight="14.5" x14ac:dyDescent="0.35"/>
  <cols>
    <col min="2" max="2" width="8.1796875" customWidth="1"/>
    <col min="3" max="3" width="32" style="11" customWidth="1"/>
    <col min="4" max="4" width="35.26953125" style="11" customWidth="1"/>
    <col min="5" max="5" width="11.453125" customWidth="1"/>
    <col min="6" max="6" width="10" customWidth="1"/>
    <col min="8" max="8" width="42.54296875" bestFit="1" customWidth="1"/>
  </cols>
  <sheetData>
    <row r="1" spans="1:10" x14ac:dyDescent="0.35">
      <c r="C1"/>
      <c r="D1"/>
    </row>
    <row r="2" spans="1:10" x14ac:dyDescent="0.35">
      <c r="C2"/>
      <c r="D2"/>
    </row>
    <row r="3" spans="1:10" x14ac:dyDescent="0.35">
      <c r="C3"/>
      <c r="D3"/>
    </row>
    <row r="4" spans="1:10" x14ac:dyDescent="0.35">
      <c r="C4"/>
      <c r="D4"/>
    </row>
    <row r="6" spans="1:10" ht="19.5" customHeight="1" x14ac:dyDescent="0.35"/>
    <row r="7" spans="1:10" ht="23.5" x14ac:dyDescent="0.55000000000000004">
      <c r="A7" s="401" t="s">
        <v>104</v>
      </c>
      <c r="B7" s="401"/>
      <c r="C7" s="401"/>
      <c r="D7" s="401"/>
      <c r="E7" s="401"/>
      <c r="F7" s="401"/>
      <c r="G7" s="404" t="s">
        <v>204</v>
      </c>
      <c r="H7" s="404"/>
      <c r="I7" s="404"/>
      <c r="J7" s="404"/>
    </row>
    <row r="8" spans="1:10" ht="23.5" x14ac:dyDescent="0.55000000000000004">
      <c r="A8" s="401" t="s">
        <v>110</v>
      </c>
      <c r="B8" s="401"/>
      <c r="C8" s="401"/>
      <c r="D8" s="401"/>
      <c r="E8" s="401"/>
      <c r="F8" s="401"/>
      <c r="G8" s="404"/>
      <c r="H8" s="404"/>
      <c r="I8" s="404"/>
      <c r="J8" s="404"/>
    </row>
    <row r="9" spans="1:10" x14ac:dyDescent="0.35">
      <c r="A9" s="402" t="s">
        <v>323</v>
      </c>
      <c r="B9" s="402"/>
      <c r="C9" s="402"/>
      <c r="D9" s="402"/>
      <c r="E9" s="402"/>
      <c r="F9" s="402"/>
    </row>
    <row r="10" spans="1:10" ht="43.5" customHeight="1" x14ac:dyDescent="0.35">
      <c r="A10" s="403" t="s">
        <v>106</v>
      </c>
      <c r="B10" s="403"/>
      <c r="C10" s="403"/>
      <c r="D10" s="403"/>
      <c r="E10" s="403"/>
      <c r="F10" s="29"/>
    </row>
    <row r="11" spans="1:10" ht="33" customHeight="1" x14ac:dyDescent="0.35">
      <c r="A11" s="403"/>
      <c r="B11" s="403"/>
      <c r="C11" s="403"/>
      <c r="D11" s="403"/>
      <c r="E11" s="403"/>
      <c r="F11" s="29"/>
    </row>
    <row r="12" spans="1:10" ht="9" customHeight="1" x14ac:dyDescent="0.35">
      <c r="A12" s="15"/>
    </row>
    <row r="13" spans="1:10" x14ac:dyDescent="0.35">
      <c r="B13" s="38" t="s">
        <v>105</v>
      </c>
      <c r="C13" s="38" t="s">
        <v>26</v>
      </c>
      <c r="D13" s="39" t="s">
        <v>27</v>
      </c>
      <c r="E13" s="39" t="s">
        <v>130</v>
      </c>
      <c r="G13" s="79"/>
      <c r="H13" s="38"/>
    </row>
    <row r="14" spans="1:10" x14ac:dyDescent="0.35">
      <c r="B14" s="67">
        <v>1</v>
      </c>
      <c r="C14" s="36" t="s">
        <v>36</v>
      </c>
      <c r="D14" s="37" t="s">
        <v>16</v>
      </c>
      <c r="E14" s="65" t="s">
        <v>131</v>
      </c>
      <c r="G14" s="2"/>
      <c r="H14" s="80" t="s">
        <v>205</v>
      </c>
    </row>
    <row r="15" spans="1:10" x14ac:dyDescent="0.35">
      <c r="B15" s="35">
        <v>2</v>
      </c>
      <c r="C15" s="36" t="s">
        <v>22</v>
      </c>
      <c r="D15" s="37" t="s">
        <v>124</v>
      </c>
      <c r="E15" s="65" t="s">
        <v>131</v>
      </c>
      <c r="G15" s="2"/>
      <c r="H15" s="80" t="s">
        <v>206</v>
      </c>
    </row>
    <row r="16" spans="1:10" x14ac:dyDescent="0.35">
      <c r="B16" s="35">
        <v>3</v>
      </c>
      <c r="C16" s="36" t="s">
        <v>22</v>
      </c>
      <c r="D16" s="37" t="s">
        <v>21</v>
      </c>
      <c r="E16" s="65" t="s">
        <v>134</v>
      </c>
      <c r="G16" s="2"/>
      <c r="H16" s="80" t="s">
        <v>308</v>
      </c>
    </row>
    <row r="17" spans="2:8" x14ac:dyDescent="0.35">
      <c r="B17" s="67">
        <v>4</v>
      </c>
      <c r="C17" s="36" t="s">
        <v>29</v>
      </c>
      <c r="D17" s="37" t="s">
        <v>50</v>
      </c>
      <c r="E17" s="388" t="s">
        <v>133</v>
      </c>
      <c r="G17" s="76"/>
      <c r="H17" s="80" t="s">
        <v>318</v>
      </c>
    </row>
    <row r="18" spans="2:8" x14ac:dyDescent="0.35">
      <c r="B18" s="35">
        <v>5</v>
      </c>
      <c r="C18" s="36" t="s">
        <v>35</v>
      </c>
      <c r="D18" s="37" t="s">
        <v>56</v>
      </c>
      <c r="E18" s="388" t="s">
        <v>131</v>
      </c>
      <c r="G18" s="2"/>
      <c r="H18" s="80" t="s">
        <v>319</v>
      </c>
    </row>
    <row r="19" spans="2:8" x14ac:dyDescent="0.35">
      <c r="B19" s="35">
        <v>6</v>
      </c>
      <c r="C19" s="36" t="s">
        <v>34</v>
      </c>
      <c r="D19" s="37" t="s">
        <v>54</v>
      </c>
      <c r="E19" s="65" t="s">
        <v>131</v>
      </c>
      <c r="G19" s="2"/>
      <c r="H19" s="77"/>
    </row>
    <row r="20" spans="2:8" x14ac:dyDescent="0.35">
      <c r="B20" s="67">
        <v>7</v>
      </c>
      <c r="C20" s="36" t="s">
        <v>30</v>
      </c>
      <c r="D20" s="37" t="s">
        <v>51</v>
      </c>
      <c r="E20" s="65" t="s">
        <v>133</v>
      </c>
      <c r="G20" s="76"/>
      <c r="H20" s="77"/>
    </row>
    <row r="21" spans="2:8" x14ac:dyDescent="0.35">
      <c r="B21" s="35">
        <v>8</v>
      </c>
      <c r="C21" s="62" t="s">
        <v>169</v>
      </c>
      <c r="D21" s="37" t="s">
        <v>122</v>
      </c>
      <c r="E21" s="65" t="s">
        <v>134</v>
      </c>
      <c r="G21" s="2"/>
      <c r="H21" s="78"/>
    </row>
    <row r="22" spans="2:8" x14ac:dyDescent="0.35">
      <c r="B22" s="35">
        <v>9</v>
      </c>
      <c r="C22" s="36" t="s">
        <v>41</v>
      </c>
      <c r="D22" s="37" t="s">
        <v>59</v>
      </c>
      <c r="E22" s="65" t="s">
        <v>132</v>
      </c>
      <c r="G22" s="2"/>
      <c r="H22" s="77"/>
    </row>
    <row r="23" spans="2:8" x14ac:dyDescent="0.35">
      <c r="B23" s="35">
        <v>10</v>
      </c>
      <c r="C23" s="36" t="s">
        <v>38</v>
      </c>
      <c r="D23" s="37" t="s">
        <v>57</v>
      </c>
      <c r="E23" s="65" t="s">
        <v>134</v>
      </c>
      <c r="G23" s="2"/>
      <c r="H23" s="77"/>
    </row>
    <row r="24" spans="2:8" x14ac:dyDescent="0.35">
      <c r="B24" s="35">
        <v>11</v>
      </c>
      <c r="C24" s="36" t="s">
        <v>31</v>
      </c>
      <c r="D24" s="37" t="s">
        <v>53</v>
      </c>
      <c r="E24" s="65" t="s">
        <v>133</v>
      </c>
      <c r="G24" s="2"/>
      <c r="H24" s="77"/>
    </row>
    <row r="25" spans="2:8" x14ac:dyDescent="0.35">
      <c r="B25" s="67">
        <v>12</v>
      </c>
      <c r="C25" s="36" t="s">
        <v>45</v>
      </c>
      <c r="D25" s="37" t="s">
        <v>60</v>
      </c>
      <c r="E25" s="65" t="s">
        <v>135</v>
      </c>
      <c r="G25" s="76"/>
      <c r="H25" s="77"/>
    </row>
    <row r="26" spans="2:8" x14ac:dyDescent="0.35">
      <c r="B26" s="35">
        <v>13</v>
      </c>
      <c r="C26" s="36" t="s">
        <v>47</v>
      </c>
      <c r="D26" s="37" t="s">
        <v>62</v>
      </c>
      <c r="E26" s="65" t="s">
        <v>135</v>
      </c>
      <c r="G26" s="2"/>
      <c r="H26" s="77"/>
    </row>
    <row r="27" spans="2:8" x14ac:dyDescent="0.35">
      <c r="B27" s="67">
        <v>14</v>
      </c>
      <c r="C27" s="36" t="s">
        <v>68</v>
      </c>
      <c r="D27" s="37" t="s">
        <v>52</v>
      </c>
      <c r="E27" s="65" t="s">
        <v>133</v>
      </c>
      <c r="G27" s="76"/>
      <c r="H27" s="77"/>
    </row>
    <row r="28" spans="2:8" x14ac:dyDescent="0.35">
      <c r="B28" s="35">
        <v>15</v>
      </c>
      <c r="C28" s="36" t="s">
        <v>128</v>
      </c>
      <c r="D28" s="37" t="s">
        <v>126</v>
      </c>
      <c r="E28" s="65" t="s">
        <v>132</v>
      </c>
      <c r="G28" s="2"/>
      <c r="H28" s="77"/>
    </row>
    <row r="29" spans="2:8" x14ac:dyDescent="0.35">
      <c r="B29" s="35">
        <v>16</v>
      </c>
      <c r="C29" s="36" t="s">
        <v>129</v>
      </c>
      <c r="D29" s="37" t="s">
        <v>127</v>
      </c>
      <c r="E29" s="65" t="s">
        <v>132</v>
      </c>
      <c r="G29" s="2"/>
      <c r="H29" s="77"/>
    </row>
    <row r="30" spans="2:8" x14ac:dyDescent="0.35">
      <c r="B30" s="35">
        <v>17</v>
      </c>
      <c r="C30" s="36" t="s">
        <v>43</v>
      </c>
      <c r="D30" s="37" t="s">
        <v>66</v>
      </c>
      <c r="E30" s="65" t="s">
        <v>135</v>
      </c>
      <c r="G30" s="2"/>
      <c r="H30" s="77"/>
    </row>
    <row r="31" spans="2:8" x14ac:dyDescent="0.35">
      <c r="B31" s="67">
        <v>18</v>
      </c>
      <c r="C31" s="36" t="s">
        <v>40</v>
      </c>
      <c r="D31" s="37" t="s">
        <v>18</v>
      </c>
      <c r="E31" s="65" t="s">
        <v>134</v>
      </c>
      <c r="G31" s="76"/>
      <c r="H31" s="77"/>
    </row>
    <row r="32" spans="2:8" x14ac:dyDescent="0.35">
      <c r="B32" s="35">
        <v>19</v>
      </c>
      <c r="C32" s="36" t="s">
        <v>33</v>
      </c>
      <c r="D32" s="37" t="s">
        <v>123</v>
      </c>
      <c r="E32" s="65" t="s">
        <v>131</v>
      </c>
      <c r="G32" s="2"/>
      <c r="H32" s="77"/>
    </row>
    <row r="33" spans="2:8" x14ac:dyDescent="0.35">
      <c r="B33" s="67">
        <v>20</v>
      </c>
      <c r="C33" s="36" t="s">
        <v>67</v>
      </c>
      <c r="D33" s="37" t="s">
        <v>55</v>
      </c>
      <c r="E33" s="65" t="s">
        <v>131</v>
      </c>
      <c r="G33" s="76"/>
      <c r="H33" s="77"/>
    </row>
    <row r="34" spans="2:8" x14ac:dyDescent="0.35">
      <c r="B34" s="35">
        <v>21</v>
      </c>
      <c r="C34" s="36" t="s">
        <v>37</v>
      </c>
      <c r="D34" s="37" t="s">
        <v>125</v>
      </c>
      <c r="E34" s="65" t="s">
        <v>131</v>
      </c>
      <c r="G34" s="2"/>
      <c r="H34" s="77"/>
    </row>
    <row r="35" spans="2:8" x14ac:dyDescent="0.35">
      <c r="B35" s="35">
        <v>22</v>
      </c>
      <c r="C35" s="36" t="s">
        <v>46</v>
      </c>
      <c r="D35" s="37" t="s">
        <v>61</v>
      </c>
      <c r="E35" s="65" t="s">
        <v>135</v>
      </c>
      <c r="G35" s="2"/>
      <c r="H35" s="77"/>
    </row>
    <row r="36" spans="2:8" x14ac:dyDescent="0.35">
      <c r="B36" s="35">
        <v>23</v>
      </c>
      <c r="C36" s="36" t="s">
        <v>44</v>
      </c>
      <c r="D36" s="37" t="s">
        <v>19</v>
      </c>
      <c r="E36" s="65" t="s">
        <v>135</v>
      </c>
      <c r="G36" s="2"/>
      <c r="H36" s="77"/>
    </row>
    <row r="37" spans="2:8" x14ac:dyDescent="0.35">
      <c r="B37" s="35">
        <v>24</v>
      </c>
      <c r="C37" s="36" t="s">
        <v>39</v>
      </c>
      <c r="D37" s="37" t="s">
        <v>58</v>
      </c>
      <c r="E37" s="65" t="s">
        <v>134</v>
      </c>
      <c r="G37" s="2"/>
      <c r="H37" s="77"/>
    </row>
    <row r="38" spans="2:8" x14ac:dyDescent="0.35">
      <c r="B38" s="35">
        <v>25</v>
      </c>
      <c r="C38" s="36" t="s">
        <v>48</v>
      </c>
      <c r="D38" s="37" t="s">
        <v>63</v>
      </c>
      <c r="E38" s="65" t="s">
        <v>135</v>
      </c>
      <c r="G38" s="2"/>
      <c r="H38" s="77"/>
    </row>
    <row r="39" spans="2:8" x14ac:dyDescent="0.35">
      <c r="B39" s="35">
        <v>26</v>
      </c>
      <c r="C39" s="36" t="s">
        <v>42</v>
      </c>
      <c r="D39" s="37" t="s">
        <v>25</v>
      </c>
      <c r="E39" s="65" t="s">
        <v>132</v>
      </c>
      <c r="G39" s="2"/>
      <c r="H39" s="77"/>
    </row>
    <row r="40" spans="2:8" x14ac:dyDescent="0.35">
      <c r="B40" s="35">
        <v>27</v>
      </c>
      <c r="C40" s="62" t="s">
        <v>32</v>
      </c>
      <c r="D40" s="37" t="s">
        <v>121</v>
      </c>
      <c r="E40" s="65" t="s">
        <v>133</v>
      </c>
      <c r="G40" s="2"/>
      <c r="H40" s="78"/>
    </row>
    <row r="41" spans="2:8" x14ac:dyDescent="0.35">
      <c r="B41" s="35">
        <v>28</v>
      </c>
      <c r="C41" s="36" t="s">
        <v>28</v>
      </c>
      <c r="D41" s="37" t="s">
        <v>49</v>
      </c>
      <c r="E41" s="65" t="s">
        <v>133</v>
      </c>
      <c r="G41" s="2"/>
      <c r="H41" s="77"/>
    </row>
    <row r="42" spans="2:8" x14ac:dyDescent="0.35">
      <c r="B42" s="35">
        <v>29</v>
      </c>
      <c r="C42" s="36" t="s">
        <v>23</v>
      </c>
      <c r="D42" s="37" t="s">
        <v>24</v>
      </c>
      <c r="E42" s="65" t="s">
        <v>133</v>
      </c>
      <c r="G42" s="2"/>
      <c r="H42" s="77"/>
    </row>
  </sheetData>
  <mergeCells count="5">
    <mergeCell ref="A7:F7"/>
    <mergeCell ref="A8:F8"/>
    <mergeCell ref="A9:F9"/>
    <mergeCell ref="A10:E11"/>
    <mergeCell ref="G7:J8"/>
  </mergeCells>
  <hyperlinks>
    <hyperlink ref="C14" location="'1. CEDENAR'!A1" display="CEDENAR S.A. E.S.P." xr:uid="{00000000-0004-0000-0200-000000000000}"/>
    <hyperlink ref="C15" location="'2. CELSIA COLOMBIA Valle'!A1" display="CELSIA COLOMBIA S.A. E.S.P." xr:uid="{00000000-0004-0000-0200-000001000000}"/>
    <hyperlink ref="C16" location="'3. CELSIA COLOMBIA Tolima'!A1" display="CELSIA COLOMBIA S.A. E.S.P." xr:uid="{00000000-0004-0000-0200-000002000000}"/>
    <hyperlink ref="C17" location="'4. CENS'!A1" display="CENS S.A. E.S.P." xr:uid="{00000000-0004-0000-0200-000003000000}"/>
    <hyperlink ref="C18" location="'5. CEO'!A1" display="CEO S.A.S. E.S.P." xr:uid="{00000000-0004-0000-0200-000004000000}"/>
    <hyperlink ref="C19" location="'6. CETSA'!A1" display="CETSA S.A. E.S.P." xr:uid="{00000000-0004-0000-0200-000005000000}"/>
    <hyperlink ref="C20" location="'7. CHEC'!A1" display="CHEC S.A. E.S.P." xr:uid="{00000000-0004-0000-0200-000006000000}"/>
    <hyperlink ref="C22" location="'9. DISPAC'!A1" display="DISPAC S.A. E.S.P." xr:uid="{00000000-0004-0000-0200-000007000000}"/>
    <hyperlink ref="C23" location="'10. EBSA'!A1" display="EBSA S.A. E.S.P." xr:uid="{00000000-0004-0000-0200-000008000000}"/>
    <hyperlink ref="C24" location="'11. EDEQ'!A1" display="EDEQ S.A. E.S.P." xr:uid="{00000000-0004-0000-0200-000009000000}"/>
    <hyperlink ref="C25" location="'12. EE Putumayo'!A1" display="EE PUTUMAYO S.A. E.S.P." xr:uid="{00000000-0004-0000-0200-00000A000000}"/>
    <hyperlink ref="C26" location="'13. EEBP'!A1" display="EEBP S.A. E.S.P." xr:uid="{00000000-0004-0000-0200-00000B000000}"/>
    <hyperlink ref="C27" location="'14. EEP PEREIRA'!A1" display="EEP S.A. E.S.P. (Pereira)" xr:uid="{00000000-0004-0000-0200-00000C000000}"/>
    <hyperlink ref="C28" location="'15. AIR-E'!A1" display="AIR-E S.A. E.S.P." xr:uid="{00000000-0004-0000-0200-00000D000000}"/>
    <hyperlink ref="C29" location="'16. AFINIA'!A1" display="AFINIA S.A. E.S.P." xr:uid="{00000000-0004-0000-0200-00000E000000}"/>
    <hyperlink ref="C30" location="'17. ELECTROCAQUETÁ'!A1" display="ELECTROCAQUETÁ S.A. E.S.P." xr:uid="{00000000-0004-0000-0200-00000F000000}"/>
    <hyperlink ref="C31" location="'18. ELECTROHUILA'!A1" display="ELECTROHUILA S.A. E.S.P." xr:uid="{00000000-0004-0000-0200-000010000000}"/>
    <hyperlink ref="C32" location="'19. EMCALI'!A1" display="EMCALI E.I.C.E. E.S.P." xr:uid="{00000000-0004-0000-0200-000011000000}"/>
    <hyperlink ref="C33" location="'20. EEP CARTAGO'!A1" display="EEP S.A. E.S.P. (Cartago)" xr:uid="{00000000-0004-0000-0200-000012000000}"/>
    <hyperlink ref="C34" location="'21. EMEESA'!A1" display="EMEESA S.A. E.S.P." xr:uid="{00000000-0004-0000-0200-000013000000}"/>
    <hyperlink ref="C35" location="'22. EMEVASI'!A1" display="EMEVASI S.A. E.S.P." xr:uid="{00000000-0004-0000-0200-000014000000}"/>
    <hyperlink ref="C36" location="'23. EMSA'!A1" display="EMSA S.A. E.S.P." xr:uid="{00000000-0004-0000-0200-000015000000}"/>
    <hyperlink ref="C37" location="'24. ENELAR'!A1" display="ENELAR S.A. E.S.P." xr:uid="{00000000-0004-0000-0200-000016000000}"/>
    <hyperlink ref="C38" location="'25. ENERCA'!A1" display="ENERCA S.A. E.S.P." xr:uid="{00000000-0004-0000-0200-000017000000}"/>
    <hyperlink ref="C39" location="'26. ENERGUAVIARE'!A1" display="ENERGUVIARE E.S.P." xr:uid="{00000000-0004-0000-0200-000018000000}"/>
    <hyperlink ref="C41" location="'28. ESSA'!A1" display="ESSA S.A. E.S.P." xr:uid="{00000000-0004-0000-0200-000019000000}"/>
    <hyperlink ref="C40" location="'27. EPM'!A1" display="EPM E.S.P." xr:uid="{00000000-0004-0000-0200-00001A000000}"/>
    <hyperlink ref="C42" location="'29. RUITOQUE'!A1" display="RUITOQUE S.A. E.S.P." xr:uid="{00000000-0004-0000-0200-00001B000000}"/>
    <hyperlink ref="C21" location="'8. ENEL COLOMBIA'!A1" display="ENEL COLOMBIA S.A. E.S.P." xr:uid="{00000000-0004-0000-0200-00001C000000}"/>
    <hyperlink ref="H14" location="Transmisión!A1" display="Componente de Transmisión" xr:uid="{00000000-0004-0000-0200-00001D000000}"/>
    <hyperlink ref="H15" location="Distribución!A1" display="Componente de Distribución" xr:uid="{00000000-0004-0000-0200-00001E000000}"/>
    <hyperlink ref="H16" location="'Evolución ADD'!A1" display="Evolución ADD" xr:uid="{00000000-0004-0000-0200-00001F000000}"/>
    <hyperlink ref="H17" location="'Variaciones CU'!A1" display="Variaciones CU" xr:uid="{00000000-0004-0000-0200-000020000000}"/>
    <hyperlink ref="H18" location="'Variaciones Tarifas'!A1" display="Variaciones Tarifas" xr:uid="{00000000-0004-0000-0200-000021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 xml:space="preserve">&amp;L&amp;K00B050
</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G43"/>
  <sheetViews>
    <sheetView showGridLines="0" view="pageLayout" zoomScale="85" zoomScaleNormal="59" zoomScaleSheetLayoutView="55" zoomScalePageLayoutView="85" workbookViewId="0">
      <selection activeCell="Q19" sqref="Q19:U19"/>
    </sheetView>
  </sheetViews>
  <sheetFormatPr baseColWidth="10" defaultColWidth="9.1796875" defaultRowHeight="14.5" x14ac:dyDescent="0.35"/>
  <cols>
    <col min="1" max="2" width="8.1796875" customWidth="1"/>
    <col min="3" max="3" width="9" bestFit="1" customWidth="1"/>
    <col min="4" max="4" width="7.7265625" customWidth="1"/>
    <col min="5" max="5" width="10.54296875" customWidth="1"/>
    <col min="6" max="6" width="10.1796875" customWidth="1"/>
    <col min="7" max="8" width="10.54296875" customWidth="1"/>
    <col min="9" max="9" width="8.81640625" customWidth="1"/>
    <col min="10" max="10" width="9.54296875" customWidth="1"/>
    <col min="11" max="11" width="10.54296875" customWidth="1"/>
    <col min="12" max="13" width="2.453125" customWidth="1"/>
    <col min="14" max="14" width="11.7265625" customWidth="1"/>
    <col min="16" max="16" width="9.1796875" customWidth="1"/>
    <col min="17" max="19" width="12.54296875" customWidth="1"/>
    <col min="20" max="20" width="13.54296875" customWidth="1"/>
    <col min="21" max="21" width="19.7265625" customWidth="1"/>
    <col min="22" max="22" width="3.81640625" customWidth="1"/>
    <col min="23" max="23" width="2.1796875" customWidth="1"/>
    <col min="26" max="26" width="15.26953125" customWidth="1"/>
    <col min="27" max="27" width="13.1796875" customWidth="1"/>
    <col min="28" max="28" width="15.453125" customWidth="1"/>
    <col min="31" max="31" width="4.54296875" customWidth="1"/>
    <col min="32" max="32" width="5" customWidth="1"/>
    <col min="33" max="33" width="9.1796875" hidden="1" customWidth="1"/>
  </cols>
  <sheetData>
    <row r="1" spans="1:59" ht="32.25" customHeight="1" x14ac:dyDescent="0.35">
      <c r="A1" s="44"/>
      <c r="B1" s="44"/>
      <c r="C1" s="44"/>
      <c r="F1" s="44"/>
      <c r="G1" s="44"/>
      <c r="H1" s="44"/>
      <c r="I1" s="410" t="s">
        <v>69</v>
      </c>
      <c r="J1" s="410"/>
      <c r="K1" s="410"/>
      <c r="L1" s="44"/>
      <c r="M1" s="44"/>
      <c r="N1" s="44"/>
      <c r="O1" s="44"/>
      <c r="P1" s="44"/>
      <c r="Q1" s="44"/>
      <c r="R1" s="44"/>
      <c r="S1" s="44"/>
      <c r="T1" s="44"/>
      <c r="U1" s="44"/>
      <c r="V1" s="44"/>
      <c r="W1" s="45"/>
      <c r="X1" s="46"/>
      <c r="Y1" s="46"/>
      <c r="Z1" s="46"/>
      <c r="AA1" s="46"/>
      <c r="AB1" s="46"/>
      <c r="AC1" s="46"/>
      <c r="AD1" s="46"/>
      <c r="AE1" s="46"/>
      <c r="AF1" s="46"/>
      <c r="AG1" s="47"/>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row>
    <row r="2" spans="1:59" ht="31.15" customHeight="1" x14ac:dyDescent="0.35">
      <c r="A2" s="412" t="s">
        <v>9</v>
      </c>
      <c r="B2" s="412"/>
      <c r="C2" s="408" t="s">
        <v>137</v>
      </c>
      <c r="D2" s="408"/>
      <c r="E2" s="408"/>
      <c r="F2" s="408"/>
      <c r="G2" s="408"/>
      <c r="H2" s="408"/>
      <c r="I2" s="408"/>
      <c r="J2" s="408"/>
      <c r="K2" s="408"/>
      <c r="L2" s="44"/>
      <c r="M2" s="44"/>
      <c r="N2" s="412"/>
      <c r="O2" s="412"/>
      <c r="P2" s="408"/>
      <c r="Q2" s="408"/>
      <c r="R2" s="408"/>
      <c r="S2" s="408"/>
      <c r="T2" s="408"/>
      <c r="U2" s="408"/>
      <c r="V2" s="48"/>
      <c r="W2" s="49"/>
      <c r="X2" s="412"/>
      <c r="Y2" s="412"/>
      <c r="Z2" s="408"/>
      <c r="AA2" s="408"/>
      <c r="AB2" s="408"/>
      <c r="AC2" s="408"/>
      <c r="AD2" s="408"/>
      <c r="AE2" s="408"/>
      <c r="AF2" s="408"/>
      <c r="AG2" s="50"/>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row>
    <row r="3" spans="1:59" s="21" customFormat="1" ht="23.25" customHeight="1" x14ac:dyDescent="0.55000000000000004">
      <c r="A3" s="412" t="s">
        <v>15</v>
      </c>
      <c r="B3" s="412"/>
      <c r="C3" s="408" t="s">
        <v>16</v>
      </c>
      <c r="D3" s="408"/>
      <c r="E3" s="408"/>
      <c r="F3" s="408"/>
      <c r="G3" s="408"/>
      <c r="H3" s="408"/>
      <c r="I3" s="408"/>
      <c r="J3" s="408"/>
      <c r="K3" s="408"/>
      <c r="L3" s="44"/>
      <c r="M3" s="44"/>
      <c r="N3" s="412"/>
      <c r="O3" s="412"/>
      <c r="P3" s="408"/>
      <c r="Q3" s="408"/>
      <c r="R3" s="408"/>
      <c r="S3" s="408"/>
      <c r="T3" s="408"/>
      <c r="U3" s="408"/>
      <c r="V3" s="48"/>
      <c r="W3" s="49"/>
      <c r="X3" s="412"/>
      <c r="Y3" s="412"/>
      <c r="Z3" s="408"/>
      <c r="AA3" s="408"/>
      <c r="AB3" s="408"/>
      <c r="AC3" s="408"/>
      <c r="AD3" s="408"/>
      <c r="AE3" s="408"/>
      <c r="AF3" s="408"/>
      <c r="AG3" s="50"/>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row>
    <row r="4" spans="1:59" s="20" customFormat="1" ht="17" x14ac:dyDescent="0.4">
      <c r="A4" s="411"/>
      <c r="B4" s="411"/>
      <c r="C4" s="411"/>
      <c r="D4" s="411"/>
      <c r="E4" s="411"/>
      <c r="F4" s="411"/>
      <c r="G4" s="411"/>
      <c r="H4" s="411"/>
      <c r="I4" s="411"/>
      <c r="J4" s="411"/>
      <c r="K4" s="411"/>
      <c r="L4" s="44"/>
      <c r="M4" s="44"/>
      <c r="N4" s="413"/>
      <c r="O4" s="413"/>
      <c r="P4" s="413"/>
      <c r="Q4" s="413"/>
      <c r="R4" s="413"/>
      <c r="S4" s="413"/>
      <c r="T4" s="413"/>
      <c r="U4" s="413"/>
      <c r="V4" s="44"/>
      <c r="W4" s="51"/>
      <c r="X4" s="413"/>
      <c r="Y4" s="413"/>
      <c r="Z4" s="413"/>
      <c r="AA4" s="413"/>
      <c r="AB4" s="413"/>
      <c r="AC4" s="413"/>
      <c r="AD4" s="413"/>
      <c r="AE4" s="413"/>
      <c r="AF4" s="44"/>
      <c r="AG4" s="50"/>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row>
    <row r="5" spans="1:59" ht="33" customHeight="1" x14ac:dyDescent="0.35">
      <c r="A5" s="407" t="s">
        <v>109</v>
      </c>
      <c r="B5" s="409"/>
      <c r="C5" s="409"/>
      <c r="D5" s="409"/>
      <c r="E5" s="409"/>
      <c r="F5" s="409"/>
      <c r="G5" s="409"/>
      <c r="H5" s="409"/>
      <c r="I5" s="409"/>
      <c r="J5" s="409"/>
      <c r="K5" s="409"/>
      <c r="L5" s="44"/>
      <c r="M5" s="44"/>
      <c r="N5" s="407" t="s">
        <v>111</v>
      </c>
      <c r="O5" s="407"/>
      <c r="P5" s="407"/>
      <c r="Q5" s="407"/>
      <c r="R5" s="407"/>
      <c r="S5" s="407"/>
      <c r="T5" s="407"/>
      <c r="U5" s="407"/>
      <c r="V5" s="52"/>
      <c r="W5" s="53"/>
      <c r="X5" s="407" t="s">
        <v>115</v>
      </c>
      <c r="Y5" s="407"/>
      <c r="Z5" s="407"/>
      <c r="AA5" s="407"/>
      <c r="AB5" s="407"/>
      <c r="AC5" s="407"/>
      <c r="AD5" s="407"/>
      <c r="AE5" s="407"/>
      <c r="AF5" s="407"/>
      <c r="AG5" s="50"/>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row>
    <row r="6" spans="1:59" ht="26" x14ac:dyDescent="0.35">
      <c r="A6" s="44"/>
      <c r="B6" s="54" t="s">
        <v>0</v>
      </c>
      <c r="C6" s="54" t="s">
        <v>1</v>
      </c>
      <c r="D6" s="55" t="s">
        <v>2</v>
      </c>
      <c r="E6" s="55" t="s">
        <v>3</v>
      </c>
      <c r="F6" s="55" t="s">
        <v>4</v>
      </c>
      <c r="G6" s="55" t="s">
        <v>5</v>
      </c>
      <c r="H6" s="55" t="s">
        <v>6</v>
      </c>
      <c r="I6" s="55" t="s">
        <v>7</v>
      </c>
      <c r="J6" s="55" t="s">
        <v>116</v>
      </c>
      <c r="K6" s="55" t="s">
        <v>114</v>
      </c>
      <c r="L6" s="44"/>
      <c r="M6" s="44"/>
      <c r="N6" s="44"/>
      <c r="O6" s="54" t="s">
        <v>0</v>
      </c>
      <c r="P6" s="54" t="s">
        <v>1</v>
      </c>
      <c r="Q6" s="56" t="s">
        <v>10</v>
      </c>
      <c r="R6" s="56" t="s">
        <v>11</v>
      </c>
      <c r="S6" s="56" t="s">
        <v>12</v>
      </c>
      <c r="T6" s="56" t="s">
        <v>13</v>
      </c>
      <c r="U6" s="56" t="s">
        <v>14</v>
      </c>
      <c r="V6" s="44"/>
      <c r="W6" s="51"/>
      <c r="X6" s="44"/>
      <c r="Y6" s="44"/>
      <c r="Z6" s="44"/>
      <c r="AA6" s="44"/>
      <c r="AB6" s="44"/>
      <c r="AC6" s="44"/>
      <c r="AD6" s="44"/>
      <c r="AE6" s="44"/>
      <c r="AF6" s="44"/>
      <c r="AG6" s="50"/>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row>
    <row r="7" spans="1:59" x14ac:dyDescent="0.35">
      <c r="A7" s="63" t="s">
        <v>163</v>
      </c>
      <c r="B7" s="35">
        <v>2022</v>
      </c>
      <c r="C7" s="35">
        <v>1</v>
      </c>
      <c r="D7" s="4">
        <v>264.2</v>
      </c>
      <c r="E7" s="4">
        <v>43.68</v>
      </c>
      <c r="F7" s="4">
        <v>48.31</v>
      </c>
      <c r="G7" s="4">
        <v>230.51</v>
      </c>
      <c r="H7" s="4">
        <v>128.63999999999999</v>
      </c>
      <c r="I7" s="4">
        <v>22.09</v>
      </c>
      <c r="J7" s="4">
        <v>737.43</v>
      </c>
      <c r="K7" s="4">
        <v>701.53</v>
      </c>
      <c r="L7" s="44"/>
      <c r="M7" s="44"/>
      <c r="N7" s="63" t="s">
        <v>163</v>
      </c>
      <c r="O7" s="35">
        <v>2022</v>
      </c>
      <c r="P7" s="35">
        <v>1</v>
      </c>
      <c r="Q7" s="4">
        <v>280.61</v>
      </c>
      <c r="R7" s="4">
        <v>350.76</v>
      </c>
      <c r="S7" s="4">
        <v>596.29999999999995</v>
      </c>
      <c r="T7" s="4">
        <v>701.53</v>
      </c>
      <c r="U7" s="4">
        <v>841.83</v>
      </c>
      <c r="V7" s="44"/>
      <c r="W7" s="51"/>
      <c r="X7" s="44"/>
      <c r="Y7" s="44"/>
      <c r="Z7" s="44"/>
      <c r="AA7" s="44"/>
      <c r="AB7" s="44"/>
      <c r="AC7" s="44"/>
      <c r="AD7" s="44"/>
      <c r="AE7" s="44"/>
      <c r="AF7" s="44"/>
      <c r="AG7" s="50"/>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row>
    <row r="8" spans="1:59" x14ac:dyDescent="0.35">
      <c r="A8" s="63" t="s">
        <v>164</v>
      </c>
      <c r="B8" s="35">
        <v>2022</v>
      </c>
      <c r="C8" s="35">
        <v>2</v>
      </c>
      <c r="D8" s="4">
        <v>256.58999999999997</v>
      </c>
      <c r="E8" s="4">
        <v>45.13</v>
      </c>
      <c r="F8" s="4">
        <v>47.48</v>
      </c>
      <c r="G8" s="4">
        <v>252.31</v>
      </c>
      <c r="H8" s="4">
        <v>130.97</v>
      </c>
      <c r="I8" s="4">
        <v>25.3</v>
      </c>
      <c r="J8" s="4">
        <v>757.78</v>
      </c>
      <c r="K8" s="4">
        <v>710.65</v>
      </c>
      <c r="L8" s="44"/>
      <c r="M8" s="44"/>
      <c r="N8" s="63" t="s">
        <v>164</v>
      </c>
      <c r="O8" s="35">
        <v>2022</v>
      </c>
      <c r="P8" s="35">
        <v>2</v>
      </c>
      <c r="Q8" s="4">
        <v>284.26</v>
      </c>
      <c r="R8" s="4">
        <v>355.32</v>
      </c>
      <c r="S8" s="4">
        <v>604.04999999999995</v>
      </c>
      <c r="T8" s="4">
        <v>710.65</v>
      </c>
      <c r="U8" s="4">
        <v>852.78</v>
      </c>
      <c r="V8" s="44"/>
      <c r="W8" s="51"/>
      <c r="X8" s="44"/>
      <c r="Y8" s="44"/>
      <c r="Z8" s="44"/>
      <c r="AA8" s="44"/>
      <c r="AB8" s="44"/>
      <c r="AC8" s="44"/>
      <c r="AD8" s="44"/>
      <c r="AE8" s="44"/>
      <c r="AF8" s="44"/>
      <c r="AG8" s="50"/>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row>
    <row r="9" spans="1:59" x14ac:dyDescent="0.35">
      <c r="A9" s="63" t="s">
        <v>165</v>
      </c>
      <c r="B9" s="35">
        <v>2022</v>
      </c>
      <c r="C9" s="35">
        <v>3</v>
      </c>
      <c r="D9" s="4">
        <v>271.14999999999998</v>
      </c>
      <c r="E9" s="4">
        <v>43.11</v>
      </c>
      <c r="F9" s="4">
        <v>49.64</v>
      </c>
      <c r="G9" s="4">
        <v>260.18</v>
      </c>
      <c r="H9" s="4">
        <v>133.37</v>
      </c>
      <c r="I9" s="4">
        <v>19.510000000000002</v>
      </c>
      <c r="J9" s="4">
        <v>776.96</v>
      </c>
      <c r="K9" s="4">
        <v>719.89</v>
      </c>
      <c r="L9" s="44"/>
      <c r="M9" s="44"/>
      <c r="N9" s="63" t="s">
        <v>165</v>
      </c>
      <c r="O9" s="35">
        <v>2022</v>
      </c>
      <c r="P9" s="35">
        <v>3</v>
      </c>
      <c r="Q9" s="4">
        <v>287.95</v>
      </c>
      <c r="R9" s="4">
        <v>359.94</v>
      </c>
      <c r="S9" s="4">
        <v>611.9</v>
      </c>
      <c r="T9" s="4">
        <v>719.89</v>
      </c>
      <c r="U9" s="4">
        <v>863.86</v>
      </c>
      <c r="V9" s="44"/>
      <c r="W9" s="51"/>
      <c r="X9" s="44"/>
      <c r="Y9" s="44"/>
      <c r="Z9" s="44"/>
      <c r="AA9" s="44"/>
      <c r="AB9" s="44"/>
      <c r="AC9" s="44"/>
      <c r="AD9" s="44"/>
      <c r="AE9" s="44"/>
      <c r="AF9" s="44"/>
      <c r="AG9" s="50"/>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row>
    <row r="10" spans="1:59" x14ac:dyDescent="0.35">
      <c r="A10" s="63" t="s">
        <v>166</v>
      </c>
      <c r="B10" s="35">
        <v>2022</v>
      </c>
      <c r="C10" s="35">
        <v>4</v>
      </c>
      <c r="D10" s="4">
        <v>275.16000000000003</v>
      </c>
      <c r="E10" s="4">
        <v>40.33</v>
      </c>
      <c r="F10" s="4">
        <v>50.14</v>
      </c>
      <c r="G10" s="4">
        <v>258.5</v>
      </c>
      <c r="H10" s="4">
        <v>136.37</v>
      </c>
      <c r="I10" s="4">
        <v>37.770000000000003</v>
      </c>
      <c r="J10" s="4">
        <v>798.27</v>
      </c>
      <c r="K10" s="4">
        <v>730.69</v>
      </c>
      <c r="L10" s="44"/>
      <c r="M10" s="44"/>
      <c r="N10" s="63" t="s">
        <v>166</v>
      </c>
      <c r="O10" s="35">
        <v>2022</v>
      </c>
      <c r="P10" s="35">
        <v>4</v>
      </c>
      <c r="Q10" s="4">
        <v>292.27</v>
      </c>
      <c r="R10" s="4">
        <v>365.34</v>
      </c>
      <c r="S10" s="4">
        <v>621.08000000000004</v>
      </c>
      <c r="T10" s="4">
        <v>730.69</v>
      </c>
      <c r="U10" s="4">
        <v>876.82</v>
      </c>
      <c r="V10" s="44"/>
      <c r="W10" s="51"/>
      <c r="X10" s="44"/>
      <c r="Y10" s="44"/>
      <c r="Z10" s="44"/>
      <c r="AA10" s="44"/>
      <c r="AB10" s="44"/>
      <c r="AC10" s="44"/>
      <c r="AD10" s="44"/>
      <c r="AE10" s="44"/>
      <c r="AF10" s="44"/>
      <c r="AG10" s="50"/>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row>
    <row r="11" spans="1:59" x14ac:dyDescent="0.35">
      <c r="A11" s="63" t="s">
        <v>167</v>
      </c>
      <c r="B11" s="35">
        <v>2022</v>
      </c>
      <c r="C11" s="35">
        <v>5</v>
      </c>
      <c r="D11" s="4">
        <v>266.72000000000003</v>
      </c>
      <c r="E11" s="4">
        <v>40.98</v>
      </c>
      <c r="F11" s="4">
        <v>49.61</v>
      </c>
      <c r="G11" s="4">
        <v>262.27</v>
      </c>
      <c r="H11" s="4">
        <v>142.53</v>
      </c>
      <c r="I11" s="4">
        <v>42.88</v>
      </c>
      <c r="J11" s="4">
        <v>805</v>
      </c>
      <c r="K11" s="4">
        <v>740.18</v>
      </c>
      <c r="L11" s="44"/>
      <c r="M11" s="44"/>
      <c r="N11" s="63" t="s">
        <v>167</v>
      </c>
      <c r="O11" s="35">
        <v>2022</v>
      </c>
      <c r="P11" s="35">
        <v>5</v>
      </c>
      <c r="Q11" s="4">
        <v>296.07</v>
      </c>
      <c r="R11" s="4">
        <v>370.09</v>
      </c>
      <c r="S11" s="4">
        <v>629.16</v>
      </c>
      <c r="T11" s="4">
        <v>740.18</v>
      </c>
      <c r="U11" s="4">
        <v>888.22</v>
      </c>
      <c r="V11" s="44"/>
      <c r="W11" s="51"/>
      <c r="X11" s="44"/>
      <c r="Y11" s="44"/>
      <c r="Z11" s="44"/>
      <c r="AA11" s="44"/>
      <c r="AB11" s="44"/>
      <c r="AC11" s="44"/>
      <c r="AD11" s="44"/>
      <c r="AE11" s="44"/>
      <c r="AF11" s="44"/>
      <c r="AG11" s="50"/>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row>
    <row r="12" spans="1:59" x14ac:dyDescent="0.35">
      <c r="A12" s="63" t="s">
        <v>168</v>
      </c>
      <c r="B12" s="35">
        <v>2022</v>
      </c>
      <c r="C12" s="35">
        <v>6</v>
      </c>
      <c r="D12" s="4">
        <v>278.16000000000003</v>
      </c>
      <c r="E12" s="4">
        <v>49.52</v>
      </c>
      <c r="F12" s="4">
        <v>52.33</v>
      </c>
      <c r="G12" s="4">
        <v>276.02</v>
      </c>
      <c r="H12" s="4">
        <v>137.53</v>
      </c>
      <c r="I12" s="4">
        <v>60.49</v>
      </c>
      <c r="J12" s="4">
        <v>854.06</v>
      </c>
      <c r="K12" s="4">
        <v>762.39</v>
      </c>
      <c r="L12" s="44"/>
      <c r="M12" s="44"/>
      <c r="N12" s="63" t="s">
        <v>168</v>
      </c>
      <c r="O12" s="35">
        <v>2022</v>
      </c>
      <c r="P12" s="35">
        <v>6</v>
      </c>
      <c r="Q12" s="4">
        <v>304.95999999999998</v>
      </c>
      <c r="R12" s="4">
        <v>381.19</v>
      </c>
      <c r="S12" s="4">
        <v>648.03</v>
      </c>
      <c r="T12" s="4">
        <v>762.39</v>
      </c>
      <c r="U12" s="4">
        <v>914.87</v>
      </c>
      <c r="V12" s="44"/>
      <c r="W12" s="51"/>
      <c r="X12" s="44"/>
      <c r="Y12" s="44"/>
      <c r="Z12" s="44"/>
      <c r="AA12" s="44"/>
      <c r="AB12" s="44"/>
      <c r="AC12" s="44"/>
      <c r="AD12" s="44"/>
      <c r="AE12" s="44"/>
      <c r="AF12" s="44"/>
      <c r="AG12" s="50"/>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row>
    <row r="13" spans="1:59" x14ac:dyDescent="0.35">
      <c r="A13" s="63" t="s">
        <v>171</v>
      </c>
      <c r="B13" s="35">
        <v>2022</v>
      </c>
      <c r="C13" s="35">
        <v>7</v>
      </c>
      <c r="D13" s="4">
        <v>275.77999999999997</v>
      </c>
      <c r="E13" s="4">
        <v>41.91</v>
      </c>
      <c r="F13" s="4">
        <v>51.29</v>
      </c>
      <c r="G13" s="4">
        <v>282.52</v>
      </c>
      <c r="H13" s="4">
        <v>144.91999999999999</v>
      </c>
      <c r="I13" s="4">
        <v>56.43</v>
      </c>
      <c r="J13" s="4">
        <v>852.86</v>
      </c>
      <c r="K13" s="4">
        <v>785.26</v>
      </c>
      <c r="L13" s="44"/>
      <c r="M13" s="44"/>
      <c r="N13" s="63" t="s">
        <v>171</v>
      </c>
      <c r="O13" s="35">
        <v>2022</v>
      </c>
      <c r="P13" s="35">
        <v>7</v>
      </c>
      <c r="Q13" s="4">
        <v>314.10000000000002</v>
      </c>
      <c r="R13" s="4">
        <v>392.63</v>
      </c>
      <c r="S13" s="4">
        <v>667.47</v>
      </c>
      <c r="T13" s="4">
        <v>785.26</v>
      </c>
      <c r="U13" s="4">
        <v>942.31</v>
      </c>
      <c r="V13" s="44"/>
      <c r="W13" s="51"/>
      <c r="X13" s="44"/>
      <c r="Y13" s="44"/>
      <c r="Z13" s="44"/>
      <c r="AA13" s="44"/>
      <c r="AB13" s="44"/>
      <c r="AC13" s="44"/>
      <c r="AD13" s="44"/>
      <c r="AE13" s="44"/>
      <c r="AF13" s="44"/>
      <c r="AG13" s="50"/>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row>
    <row r="14" spans="1:59" x14ac:dyDescent="0.35">
      <c r="A14" s="63" t="s">
        <v>177</v>
      </c>
      <c r="B14" s="35">
        <v>2022</v>
      </c>
      <c r="C14" s="35">
        <v>8</v>
      </c>
      <c r="D14" s="4">
        <v>279.19</v>
      </c>
      <c r="E14" s="4">
        <v>52.12</v>
      </c>
      <c r="F14" s="4">
        <v>53.83</v>
      </c>
      <c r="G14" s="4">
        <v>280.75</v>
      </c>
      <c r="H14" s="4">
        <v>143.28</v>
      </c>
      <c r="I14" s="4">
        <v>71.489999999999995</v>
      </c>
      <c r="J14" s="4">
        <v>880.65</v>
      </c>
      <c r="K14" s="4">
        <v>808.82</v>
      </c>
      <c r="L14" s="44"/>
      <c r="M14" s="44"/>
      <c r="N14" s="63" t="s">
        <v>177</v>
      </c>
      <c r="O14" s="35">
        <v>2022</v>
      </c>
      <c r="P14" s="35">
        <v>8</v>
      </c>
      <c r="Q14" s="4">
        <v>323.52999999999997</v>
      </c>
      <c r="R14" s="4">
        <v>404.41</v>
      </c>
      <c r="S14" s="4">
        <v>687.5</v>
      </c>
      <c r="T14" s="4">
        <v>808.82</v>
      </c>
      <c r="U14" s="4">
        <v>970.58</v>
      </c>
      <c r="V14" s="44"/>
      <c r="W14" s="51"/>
      <c r="X14" s="44"/>
      <c r="Y14" s="44"/>
      <c r="Z14" s="44"/>
      <c r="AA14" s="44"/>
      <c r="AB14" s="44"/>
      <c r="AC14" s="44"/>
      <c r="AD14" s="44"/>
      <c r="AE14" s="44"/>
      <c r="AF14" s="44"/>
      <c r="AG14" s="50"/>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row>
    <row r="15" spans="1:59" x14ac:dyDescent="0.35">
      <c r="A15" s="63" t="s">
        <v>182</v>
      </c>
      <c r="B15" s="35">
        <v>2022</v>
      </c>
      <c r="C15" s="35">
        <v>9</v>
      </c>
      <c r="D15" s="4">
        <v>279.26</v>
      </c>
      <c r="E15" s="4">
        <v>50.85</v>
      </c>
      <c r="F15" s="4">
        <v>54.07</v>
      </c>
      <c r="G15" s="4">
        <v>270.77999999999997</v>
      </c>
      <c r="H15" s="4">
        <v>146.37</v>
      </c>
      <c r="I15" s="4">
        <v>45.87</v>
      </c>
      <c r="J15" s="4">
        <v>847.2</v>
      </c>
      <c r="K15" s="4">
        <v>813.67</v>
      </c>
      <c r="L15" s="44"/>
      <c r="M15" s="44"/>
      <c r="N15" s="63" t="s">
        <v>182</v>
      </c>
      <c r="O15" s="35">
        <v>2022</v>
      </c>
      <c r="P15" s="35">
        <v>9</v>
      </c>
      <c r="Q15" s="4">
        <v>326.83999999999997</v>
      </c>
      <c r="R15" s="4">
        <v>408.55</v>
      </c>
      <c r="S15" s="4">
        <v>691.62</v>
      </c>
      <c r="T15" s="4">
        <v>813.67</v>
      </c>
      <c r="U15" s="4">
        <v>976.41</v>
      </c>
      <c r="V15" s="44"/>
      <c r="W15" s="51"/>
      <c r="X15" s="44"/>
      <c r="Y15" s="44"/>
      <c r="Z15" s="44"/>
      <c r="AA15" s="44"/>
      <c r="AB15" s="44"/>
      <c r="AC15" s="44"/>
      <c r="AD15" s="44"/>
      <c r="AE15" s="44"/>
      <c r="AF15" s="44"/>
      <c r="AG15" s="50"/>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row>
    <row r="16" spans="1:59" x14ac:dyDescent="0.35">
      <c r="A16" s="63" t="s">
        <v>209</v>
      </c>
      <c r="B16" s="35">
        <v>2022</v>
      </c>
      <c r="C16" s="35">
        <v>10</v>
      </c>
      <c r="D16" s="4">
        <v>293.32</v>
      </c>
      <c r="E16" s="4">
        <v>46.17</v>
      </c>
      <c r="F16" s="4">
        <v>55.85</v>
      </c>
      <c r="G16" s="4">
        <v>263.02999999999997</v>
      </c>
      <c r="H16" s="4">
        <v>144.15</v>
      </c>
      <c r="I16" s="4">
        <v>29.75</v>
      </c>
      <c r="J16" s="4">
        <v>832.27</v>
      </c>
      <c r="K16" s="4">
        <v>798.74</v>
      </c>
      <c r="L16" s="44"/>
      <c r="M16" s="44"/>
      <c r="N16" s="63" t="s">
        <v>209</v>
      </c>
      <c r="O16" s="35">
        <v>2022</v>
      </c>
      <c r="P16" s="35">
        <v>10</v>
      </c>
      <c r="Q16" s="4">
        <v>320.83999999999997</v>
      </c>
      <c r="R16" s="4">
        <v>401.05</v>
      </c>
      <c r="S16" s="4">
        <v>678.93</v>
      </c>
      <c r="T16" s="4">
        <v>798.74</v>
      </c>
      <c r="U16" s="4">
        <v>958.49</v>
      </c>
      <c r="V16" s="44"/>
      <c r="W16" s="51"/>
      <c r="X16" s="44"/>
      <c r="Y16" s="44"/>
      <c r="Z16" s="44"/>
      <c r="AA16" s="44"/>
      <c r="AB16" s="44"/>
      <c r="AC16" s="44"/>
      <c r="AD16" s="44"/>
      <c r="AE16" s="44"/>
      <c r="AF16" s="44"/>
      <c r="AG16" s="50"/>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row>
    <row r="17" spans="1:59" x14ac:dyDescent="0.35">
      <c r="A17" s="63" t="s">
        <v>320</v>
      </c>
      <c r="B17" s="35">
        <v>2022</v>
      </c>
      <c r="C17" s="35">
        <v>11</v>
      </c>
      <c r="D17" s="4">
        <v>295.14</v>
      </c>
      <c r="E17" s="4">
        <v>47.1</v>
      </c>
      <c r="F17" s="4">
        <v>56.05</v>
      </c>
      <c r="G17" s="4">
        <v>270.17</v>
      </c>
      <c r="H17" s="4">
        <v>142.19999999999999</v>
      </c>
      <c r="I17" s="4">
        <v>28.67</v>
      </c>
      <c r="J17" s="4">
        <v>839.33</v>
      </c>
      <c r="K17" s="4">
        <v>798.74</v>
      </c>
      <c r="L17" s="44"/>
      <c r="M17" s="44"/>
      <c r="N17" s="63" t="s">
        <v>320</v>
      </c>
      <c r="O17" s="35">
        <v>2022</v>
      </c>
      <c r="P17" s="35">
        <v>11</v>
      </c>
      <c r="Q17" s="4">
        <v>320.83999999999997</v>
      </c>
      <c r="R17" s="4">
        <v>401.05</v>
      </c>
      <c r="S17" s="4">
        <v>678.93</v>
      </c>
      <c r="T17" s="4">
        <v>798.74</v>
      </c>
      <c r="U17" s="4">
        <v>958.49</v>
      </c>
      <c r="V17" s="44"/>
      <c r="W17" s="51"/>
      <c r="X17" s="44"/>
      <c r="Y17" s="44"/>
      <c r="Z17" s="44"/>
      <c r="AA17" s="44"/>
      <c r="AB17" s="44"/>
      <c r="AC17" s="44"/>
      <c r="AD17" s="44"/>
      <c r="AE17" s="44"/>
      <c r="AF17" s="44"/>
      <c r="AG17" s="50"/>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row>
    <row r="18" spans="1:59" x14ac:dyDescent="0.35">
      <c r="A18" s="63" t="s">
        <v>327</v>
      </c>
      <c r="B18" s="35">
        <v>2022</v>
      </c>
      <c r="C18" s="35">
        <v>12</v>
      </c>
      <c r="D18" s="4">
        <v>276.26</v>
      </c>
      <c r="E18" s="4">
        <v>50.31</v>
      </c>
      <c r="F18" s="4">
        <v>53.46</v>
      </c>
      <c r="G18" s="4">
        <v>271.49</v>
      </c>
      <c r="H18" s="4">
        <v>146.36000000000001</v>
      </c>
      <c r="I18" s="4">
        <v>38.06</v>
      </c>
      <c r="J18" s="4">
        <v>835.93</v>
      </c>
      <c r="K18" s="4">
        <v>807.29</v>
      </c>
      <c r="L18" s="44"/>
      <c r="M18" s="44"/>
      <c r="N18" s="63" t="s">
        <v>327</v>
      </c>
      <c r="O18" s="35">
        <v>2022</v>
      </c>
      <c r="P18" s="35">
        <v>12</v>
      </c>
      <c r="Q18" s="4">
        <v>323.31</v>
      </c>
      <c r="R18" s="4">
        <v>404.13</v>
      </c>
      <c r="S18" s="4">
        <v>686.19</v>
      </c>
      <c r="T18" s="4">
        <v>807.29</v>
      </c>
      <c r="U18" s="4">
        <v>968.75</v>
      </c>
      <c r="V18" s="44"/>
      <c r="W18" s="51"/>
      <c r="X18" s="44"/>
      <c r="Y18" s="44"/>
      <c r="Z18" s="44"/>
      <c r="AA18" s="44"/>
      <c r="AB18" s="44"/>
      <c r="AC18" s="44"/>
      <c r="AD18" s="44"/>
      <c r="AE18" s="44"/>
      <c r="AF18" s="44"/>
      <c r="AG18" s="50"/>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row>
    <row r="19" spans="1:59" x14ac:dyDescent="0.35">
      <c r="A19" s="31" t="s">
        <v>108</v>
      </c>
      <c r="B19" s="2"/>
      <c r="C19" s="2"/>
      <c r="D19" s="389">
        <f t="shared" ref="D19:K19" si="0">+(D18-D17)/D17</f>
        <v>-6.3969641526055415E-2</v>
      </c>
      <c r="E19" s="389">
        <f t="shared" si="0"/>
        <v>6.8152866242038229E-2</v>
      </c>
      <c r="F19" s="389">
        <f t="shared" si="0"/>
        <v>-4.620874219446916E-2</v>
      </c>
      <c r="G19" s="389">
        <f t="shared" si="0"/>
        <v>4.8858126364881111E-3</v>
      </c>
      <c r="H19" s="389">
        <f t="shared" si="0"/>
        <v>2.9254571026723103E-2</v>
      </c>
      <c r="I19" s="389">
        <f t="shared" si="0"/>
        <v>0.32752005580746424</v>
      </c>
      <c r="J19" s="389">
        <f t="shared" si="0"/>
        <v>-4.0508500828042495E-3</v>
      </c>
      <c r="K19" s="389">
        <f t="shared" si="0"/>
        <v>1.0704359366001396E-2</v>
      </c>
      <c r="N19" s="31" t="s">
        <v>108</v>
      </c>
      <c r="O19" s="2"/>
      <c r="P19" s="2"/>
      <c r="Q19" s="390">
        <f>+(Q18-Q17)/Q17</f>
        <v>7.6985413290114307E-3</v>
      </c>
      <c r="R19" s="390">
        <f>+(R18-R17)/R17</f>
        <v>7.679840418900347E-3</v>
      </c>
      <c r="S19" s="390">
        <f>+(S18-S17)/S17</f>
        <v>1.0693296805267266E-2</v>
      </c>
      <c r="T19" s="390">
        <f>+(T18-T17)/T17</f>
        <v>1.0704359366001396E-2</v>
      </c>
      <c r="U19" s="390">
        <f>+(U18-U17)/U17</f>
        <v>1.0704337030120284E-2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44"/>
      <c r="B20" s="44"/>
      <c r="C20" s="44"/>
      <c r="D20" s="44"/>
      <c r="E20" s="57"/>
      <c r="F20" s="57"/>
      <c r="G20" s="57"/>
      <c r="H20" s="57"/>
      <c r="I20" s="57"/>
      <c r="J20" s="57"/>
      <c r="K20" s="57"/>
      <c r="L20" s="44"/>
      <c r="M20" s="44"/>
      <c r="N20" s="44"/>
      <c r="O20" s="44"/>
      <c r="P20" s="44"/>
      <c r="Q20" s="44"/>
      <c r="R20" s="44"/>
      <c r="S20" s="44"/>
      <c r="T20" s="44"/>
      <c r="U20" s="44"/>
      <c r="V20" s="44"/>
      <c r="W20" s="51"/>
      <c r="X20" s="44"/>
      <c r="Y20" s="44"/>
      <c r="Z20" s="44"/>
      <c r="AA20" s="44"/>
      <c r="AB20" s="44"/>
      <c r="AC20" s="44"/>
      <c r="AD20" s="44"/>
      <c r="AE20" s="44"/>
      <c r="AF20" s="44"/>
      <c r="AG20" s="50"/>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row>
    <row r="21" spans="1:59" x14ac:dyDescent="0.35">
      <c r="A21" s="44"/>
      <c r="B21" s="44"/>
      <c r="C21" s="57"/>
      <c r="D21" s="44"/>
      <c r="E21" s="44"/>
      <c r="F21" s="58"/>
      <c r="G21" s="58"/>
      <c r="H21" s="58"/>
      <c r="I21" s="58"/>
      <c r="J21" s="58"/>
      <c r="K21" s="58"/>
      <c r="L21" s="44"/>
      <c r="M21" s="44"/>
      <c r="N21" s="44"/>
      <c r="O21" s="44"/>
      <c r="P21" s="44"/>
      <c r="Q21" s="44"/>
      <c r="R21" s="44"/>
      <c r="S21" s="44"/>
      <c r="T21" s="44"/>
      <c r="U21" s="44"/>
      <c r="V21" s="44"/>
      <c r="W21" s="51"/>
      <c r="X21" s="44"/>
      <c r="Y21" s="44"/>
      <c r="Z21" s="44"/>
      <c r="AA21" s="44"/>
      <c r="AB21" s="44"/>
      <c r="AC21" s="44"/>
      <c r="AD21" s="44"/>
      <c r="AE21" s="44"/>
      <c r="AF21" s="44"/>
      <c r="AG21" s="50"/>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row>
    <row r="22" spans="1:59" x14ac:dyDescent="0.35">
      <c r="A22" s="44"/>
      <c r="B22" s="44"/>
      <c r="C22" s="57"/>
      <c r="D22" s="44"/>
      <c r="E22" s="44"/>
      <c r="F22" s="44"/>
      <c r="G22" s="44"/>
      <c r="H22" s="44"/>
      <c r="I22" s="57"/>
      <c r="J22" s="57"/>
      <c r="K22" s="44"/>
      <c r="L22" s="44"/>
      <c r="M22" s="44"/>
      <c r="N22" s="44"/>
      <c r="O22" s="44"/>
      <c r="P22" s="44"/>
      <c r="Q22" s="44"/>
      <c r="R22" s="44"/>
      <c r="S22" s="44"/>
      <c r="T22" s="44"/>
      <c r="U22" s="44"/>
      <c r="V22" s="44"/>
      <c r="W22" s="51"/>
      <c r="X22" s="44"/>
      <c r="Y22" s="44"/>
      <c r="Z22" s="44"/>
      <c r="AA22" s="44"/>
      <c r="AB22" s="44"/>
      <c r="AC22" s="44"/>
      <c r="AD22" s="44"/>
      <c r="AE22" s="44"/>
      <c r="AF22" s="44"/>
      <c r="AG22" s="50"/>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row>
    <row r="23" spans="1:59" x14ac:dyDescent="0.35">
      <c r="A23" s="44"/>
      <c r="B23" s="44"/>
      <c r="C23" s="44"/>
      <c r="D23" s="44"/>
      <c r="E23" s="44"/>
      <c r="F23" s="44"/>
      <c r="G23" s="44"/>
      <c r="H23" s="44"/>
      <c r="I23" s="44"/>
      <c r="J23" s="44"/>
      <c r="K23" s="44"/>
      <c r="L23" s="44"/>
      <c r="M23" s="44"/>
      <c r="N23" s="44"/>
      <c r="O23" s="44"/>
      <c r="P23" s="44"/>
      <c r="Q23" s="44"/>
      <c r="R23" s="44"/>
      <c r="S23" s="44"/>
      <c r="T23" s="44"/>
      <c r="U23" s="44"/>
      <c r="V23" s="44"/>
      <c r="W23" s="51"/>
      <c r="X23" s="44"/>
      <c r="Y23" s="44"/>
      <c r="Z23" s="44"/>
      <c r="AA23" s="44"/>
      <c r="AB23" s="44"/>
      <c r="AC23" s="44"/>
      <c r="AD23" s="44"/>
      <c r="AE23" s="44"/>
      <c r="AF23" s="44"/>
      <c r="AG23" s="50"/>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row>
    <row r="24" spans="1:59" x14ac:dyDescent="0.35">
      <c r="A24" s="44"/>
      <c r="B24" s="44"/>
      <c r="C24" s="44"/>
      <c r="D24" s="44"/>
      <c r="E24" s="44"/>
      <c r="F24" s="44"/>
      <c r="G24" s="44"/>
      <c r="H24" s="44"/>
      <c r="I24" s="44"/>
      <c r="J24" s="44"/>
      <c r="K24" s="44"/>
      <c r="L24" s="44"/>
      <c r="M24" s="44"/>
      <c r="N24" s="44"/>
      <c r="O24" s="44"/>
      <c r="P24" s="44"/>
      <c r="Q24" s="44"/>
      <c r="R24" s="44"/>
      <c r="S24" s="44"/>
      <c r="T24" s="44"/>
      <c r="U24" s="44"/>
      <c r="V24" s="44"/>
      <c r="W24" s="51"/>
      <c r="X24" s="44"/>
      <c r="Y24" s="44"/>
      <c r="Z24" s="44"/>
      <c r="AA24" s="44"/>
      <c r="AB24" s="44"/>
      <c r="AC24" s="44"/>
      <c r="AD24" s="44"/>
      <c r="AE24" s="44"/>
      <c r="AF24" s="44"/>
      <c r="AG24" s="50"/>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row>
    <row r="25" spans="1:59" x14ac:dyDescent="0.35">
      <c r="A25" s="44"/>
      <c r="B25" s="44"/>
      <c r="C25" s="44"/>
      <c r="D25" s="44"/>
      <c r="E25" s="44"/>
      <c r="F25" s="44"/>
      <c r="G25" s="44"/>
      <c r="H25" s="44"/>
      <c r="I25" s="44"/>
      <c r="J25" s="44"/>
      <c r="K25" s="44"/>
      <c r="L25" s="44"/>
      <c r="M25" s="44"/>
      <c r="N25" s="44"/>
      <c r="O25" s="44"/>
      <c r="P25" s="44"/>
      <c r="Q25" s="44"/>
      <c r="R25" s="44"/>
      <c r="S25" s="44"/>
      <c r="T25" s="44"/>
      <c r="U25" s="44"/>
      <c r="V25" s="44"/>
      <c r="W25" s="51"/>
      <c r="X25" s="44"/>
      <c r="Y25" s="44"/>
      <c r="Z25" s="44"/>
      <c r="AA25" s="44"/>
      <c r="AB25" s="44"/>
      <c r="AC25" s="44"/>
      <c r="AD25" s="44"/>
      <c r="AE25" s="44"/>
      <c r="AF25" s="44"/>
      <c r="AG25" s="50"/>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row>
    <row r="26" spans="1:59" x14ac:dyDescent="0.35">
      <c r="A26" s="44"/>
      <c r="B26" s="44"/>
      <c r="C26" s="44"/>
      <c r="D26" s="44"/>
      <c r="E26" s="44"/>
      <c r="F26" s="44"/>
      <c r="G26" s="44"/>
      <c r="H26" s="44"/>
      <c r="I26" s="44"/>
      <c r="J26" s="44"/>
      <c r="K26" s="44"/>
      <c r="L26" s="44"/>
      <c r="M26" s="44"/>
      <c r="N26" s="44"/>
      <c r="O26" s="44"/>
      <c r="P26" s="44"/>
      <c r="Q26" s="44"/>
      <c r="R26" s="44"/>
      <c r="S26" s="44"/>
      <c r="T26" s="44"/>
      <c r="U26" s="44"/>
      <c r="V26" s="44"/>
      <c r="W26" s="51"/>
      <c r="X26" s="44" t="s">
        <v>116</v>
      </c>
      <c r="Y26" s="405" t="s">
        <v>118</v>
      </c>
      <c r="Z26" s="405"/>
      <c r="AA26" s="405"/>
      <c r="AB26" s="405"/>
      <c r="AC26" s="405"/>
      <c r="AD26" s="405"/>
      <c r="AE26" s="405"/>
      <c r="AF26" s="405"/>
      <c r="AG26" s="406"/>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row>
    <row r="27" spans="1:59" x14ac:dyDescent="0.35">
      <c r="A27" s="44"/>
      <c r="B27" s="44"/>
      <c r="C27" s="44"/>
      <c r="D27" s="44"/>
      <c r="E27" s="44"/>
      <c r="F27" s="44"/>
      <c r="G27" s="44"/>
      <c r="H27" s="44"/>
      <c r="I27" s="44"/>
      <c r="J27" s="44"/>
      <c r="K27" s="44"/>
      <c r="L27" s="44"/>
      <c r="M27" s="44"/>
      <c r="N27" s="44"/>
      <c r="O27" s="44"/>
      <c r="P27" s="44"/>
      <c r="Q27" s="44"/>
      <c r="R27" s="44"/>
      <c r="S27" s="44"/>
      <c r="T27" s="44"/>
      <c r="U27" s="44"/>
      <c r="V27" s="44"/>
      <c r="W27" s="51"/>
      <c r="X27" s="44"/>
      <c r="Y27" s="405"/>
      <c r="Z27" s="405"/>
      <c r="AA27" s="405"/>
      <c r="AB27" s="405"/>
      <c r="AC27" s="405"/>
      <c r="AD27" s="405"/>
      <c r="AE27" s="405"/>
      <c r="AF27" s="405"/>
      <c r="AG27" s="406"/>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row>
    <row r="28" spans="1:59" x14ac:dyDescent="0.35">
      <c r="A28" s="44"/>
      <c r="B28" s="44"/>
      <c r="C28" s="44"/>
      <c r="D28" s="44"/>
      <c r="E28" s="44"/>
      <c r="F28" s="44"/>
      <c r="G28" s="44"/>
      <c r="H28" s="44"/>
      <c r="I28" s="44"/>
      <c r="J28" s="44"/>
      <c r="K28" s="44"/>
      <c r="L28" s="44"/>
      <c r="M28" s="44"/>
      <c r="N28" s="44"/>
      <c r="O28" s="44"/>
      <c r="P28" s="44"/>
      <c r="Q28" s="44"/>
      <c r="R28" s="44"/>
      <c r="S28" s="44"/>
      <c r="T28" s="44"/>
      <c r="U28" s="44"/>
      <c r="V28" s="44"/>
      <c r="W28" s="51"/>
      <c r="X28" s="44"/>
      <c r="Y28" s="44"/>
      <c r="Z28" s="44"/>
      <c r="AA28" s="44"/>
      <c r="AB28" s="44"/>
      <c r="AC28" s="44"/>
      <c r="AD28" s="44"/>
      <c r="AE28" s="44"/>
      <c r="AF28" s="44"/>
      <c r="AG28" s="50"/>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row>
    <row r="29" spans="1:59" x14ac:dyDescent="0.35">
      <c r="A29" s="44"/>
      <c r="B29" s="44"/>
      <c r="C29" s="44"/>
      <c r="D29" s="44"/>
      <c r="E29" s="44"/>
      <c r="F29" s="44"/>
      <c r="G29" s="44"/>
      <c r="H29" s="44"/>
      <c r="I29" s="44"/>
      <c r="J29" s="44"/>
      <c r="K29" s="44"/>
      <c r="L29" s="44"/>
      <c r="M29" s="44"/>
      <c r="N29" s="44"/>
      <c r="O29" s="44"/>
      <c r="P29" s="44"/>
      <c r="Q29" s="44"/>
      <c r="R29" s="44"/>
      <c r="S29" s="44"/>
      <c r="T29" s="44"/>
      <c r="U29" s="44"/>
      <c r="V29" s="44"/>
      <c r="W29" s="51"/>
      <c r="X29" s="44" t="s">
        <v>114</v>
      </c>
      <c r="Y29" s="405" t="s">
        <v>119</v>
      </c>
      <c r="Z29" s="405"/>
      <c r="AA29" s="405"/>
      <c r="AB29" s="405"/>
      <c r="AC29" s="405"/>
      <c r="AD29" s="405"/>
      <c r="AE29" s="405"/>
      <c r="AF29" s="405"/>
      <c r="AG29" s="406"/>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row>
    <row r="30" spans="1:59" x14ac:dyDescent="0.35">
      <c r="A30" s="44"/>
      <c r="B30" s="44"/>
      <c r="C30" s="44"/>
      <c r="D30" s="44"/>
      <c r="E30" s="44"/>
      <c r="F30" s="44"/>
      <c r="G30" s="44"/>
      <c r="H30" s="44"/>
      <c r="I30" s="44"/>
      <c r="J30" s="44"/>
      <c r="K30" s="44"/>
      <c r="L30" s="44"/>
      <c r="M30" s="44"/>
      <c r="N30" s="44"/>
      <c r="O30" s="44"/>
      <c r="P30" s="44"/>
      <c r="Q30" s="44"/>
      <c r="R30" s="44"/>
      <c r="S30" s="44"/>
      <c r="T30" s="44"/>
      <c r="U30" s="44"/>
      <c r="V30" s="44"/>
      <c r="W30" s="51"/>
      <c r="X30" s="44"/>
      <c r="Y30" s="405"/>
      <c r="Z30" s="405"/>
      <c r="AA30" s="405"/>
      <c r="AB30" s="405"/>
      <c r="AC30" s="405"/>
      <c r="AD30" s="405"/>
      <c r="AE30" s="405"/>
      <c r="AF30" s="405"/>
      <c r="AG30" s="406"/>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row>
    <row r="31" spans="1:59" x14ac:dyDescent="0.35">
      <c r="A31" s="44"/>
      <c r="B31" s="44"/>
      <c r="C31" s="44"/>
      <c r="D31" s="44"/>
      <c r="E31" s="44"/>
      <c r="F31" s="44"/>
      <c r="G31" s="44"/>
      <c r="H31" s="44"/>
      <c r="I31" s="44"/>
      <c r="J31" s="44"/>
      <c r="K31" s="44"/>
      <c r="L31" s="44"/>
      <c r="M31" s="44"/>
      <c r="N31" s="44"/>
      <c r="O31" s="44"/>
      <c r="P31" s="44"/>
      <c r="Q31" s="44"/>
      <c r="R31" s="44"/>
      <c r="S31" s="44"/>
      <c r="T31" s="44"/>
      <c r="U31" s="44"/>
      <c r="V31" s="44"/>
      <c r="W31" s="51"/>
      <c r="X31" s="44"/>
      <c r="Y31" s="44"/>
      <c r="Z31" s="44"/>
      <c r="AA31" s="44"/>
      <c r="AB31" s="44"/>
      <c r="AC31" s="44"/>
      <c r="AD31" s="44"/>
      <c r="AE31" s="44"/>
      <c r="AF31" s="44"/>
      <c r="AG31" s="50"/>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row>
    <row r="32" spans="1:59" x14ac:dyDescent="0.35">
      <c r="A32" s="44"/>
      <c r="B32" s="44"/>
      <c r="C32" s="44"/>
      <c r="D32" s="44"/>
      <c r="E32" s="44"/>
      <c r="F32" s="44"/>
      <c r="G32" s="44"/>
      <c r="H32" s="44"/>
      <c r="I32" s="44"/>
      <c r="J32" s="44"/>
      <c r="K32" s="44"/>
      <c r="L32" s="44"/>
      <c r="M32" s="44"/>
      <c r="N32" s="44"/>
      <c r="O32" s="44"/>
      <c r="P32" s="44"/>
      <c r="Q32" s="44"/>
      <c r="R32" s="44"/>
      <c r="S32" s="44"/>
      <c r="T32" s="44"/>
      <c r="U32" s="44"/>
      <c r="V32" s="44"/>
      <c r="W32" s="51"/>
      <c r="X32" s="44"/>
      <c r="Y32" s="44"/>
      <c r="Z32" s="44"/>
      <c r="AA32" s="44"/>
      <c r="AB32" s="44"/>
      <c r="AC32" s="44"/>
      <c r="AD32" s="44"/>
      <c r="AE32" s="44"/>
      <c r="AF32" s="44"/>
      <c r="AG32" s="50"/>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row>
    <row r="33" spans="1:59" x14ac:dyDescent="0.35">
      <c r="A33" s="44"/>
      <c r="B33" s="44"/>
      <c r="C33" s="44"/>
      <c r="D33" s="44"/>
      <c r="E33" s="44"/>
      <c r="F33" s="44"/>
      <c r="G33" s="44"/>
      <c r="H33" s="44"/>
      <c r="I33" s="44"/>
      <c r="J33" s="44"/>
      <c r="K33" s="44"/>
      <c r="L33" s="44"/>
      <c r="M33" s="44"/>
      <c r="N33" s="44"/>
      <c r="O33" s="44"/>
      <c r="P33" s="44"/>
      <c r="Q33" s="44"/>
      <c r="R33" s="44"/>
      <c r="S33" s="44"/>
      <c r="T33" s="44"/>
      <c r="U33" s="44"/>
      <c r="V33" s="44"/>
      <c r="W33" s="51"/>
      <c r="X33" s="44"/>
      <c r="Y33" s="44"/>
      <c r="Z33" s="44"/>
      <c r="AA33" s="44"/>
      <c r="AB33" s="44"/>
      <c r="AC33" s="44"/>
      <c r="AD33" s="44"/>
      <c r="AE33" s="44"/>
      <c r="AF33" s="44"/>
      <c r="AG33" s="50"/>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row>
    <row r="34" spans="1:59" x14ac:dyDescent="0.35">
      <c r="A34" s="44"/>
      <c r="B34" s="44"/>
      <c r="C34" s="44"/>
      <c r="D34" s="44"/>
      <c r="E34" s="44"/>
      <c r="F34" s="44"/>
      <c r="G34" s="44"/>
      <c r="H34" s="44"/>
      <c r="I34" s="44"/>
      <c r="J34" s="44"/>
      <c r="K34" s="44"/>
      <c r="L34" s="44"/>
      <c r="M34" s="44"/>
      <c r="N34" s="44"/>
      <c r="O34" s="44"/>
      <c r="P34" s="44"/>
      <c r="Q34" s="44"/>
      <c r="R34" s="44"/>
      <c r="S34" s="44"/>
      <c r="T34" s="44"/>
      <c r="U34" s="44"/>
      <c r="V34" s="44"/>
      <c r="W34" s="51"/>
      <c r="X34" s="44"/>
      <c r="Y34" s="44"/>
      <c r="Z34" s="44"/>
      <c r="AA34" s="44"/>
      <c r="AB34" s="44"/>
      <c r="AC34" s="44"/>
      <c r="AD34" s="44"/>
      <c r="AE34" s="44"/>
      <c r="AF34" s="44"/>
      <c r="AG34" s="50"/>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row>
    <row r="35" spans="1:59" x14ac:dyDescent="0.35">
      <c r="A35" s="44"/>
      <c r="B35" s="44"/>
      <c r="C35" s="44"/>
      <c r="D35" s="44"/>
      <c r="E35" s="44"/>
      <c r="F35" s="44"/>
      <c r="G35" s="44"/>
      <c r="H35" s="44"/>
      <c r="I35" s="44"/>
      <c r="J35" s="44"/>
      <c r="K35" s="44"/>
      <c r="L35" s="44"/>
      <c r="M35" s="44"/>
      <c r="N35" s="44"/>
      <c r="O35" s="44"/>
      <c r="P35" s="44"/>
      <c r="Q35" s="44"/>
      <c r="R35" s="44"/>
      <c r="S35" s="44"/>
      <c r="T35" s="44"/>
      <c r="U35" s="44"/>
      <c r="V35" s="44"/>
      <c r="W35" s="51"/>
      <c r="X35" s="44"/>
      <c r="Y35" s="44"/>
      <c r="Z35" s="44"/>
      <c r="AA35" s="44"/>
      <c r="AB35" s="44"/>
      <c r="AC35" s="44"/>
      <c r="AD35" s="44"/>
      <c r="AE35" s="44"/>
      <c r="AF35" s="44"/>
      <c r="AG35" s="50"/>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row>
    <row r="36" spans="1:59" x14ac:dyDescent="0.35">
      <c r="A36" s="44"/>
      <c r="B36" s="44"/>
      <c r="C36" s="44"/>
      <c r="D36" s="44"/>
      <c r="E36" s="44"/>
      <c r="F36" s="44"/>
      <c r="G36" s="44"/>
      <c r="H36" s="44"/>
      <c r="I36" s="44"/>
      <c r="J36" s="44"/>
      <c r="K36" s="44"/>
      <c r="L36" s="44"/>
      <c r="M36" s="44"/>
      <c r="N36" s="44"/>
      <c r="O36" s="44"/>
      <c r="P36" s="44"/>
      <c r="Q36" s="44"/>
      <c r="R36" s="44"/>
      <c r="S36" s="44"/>
      <c r="T36" s="44"/>
      <c r="U36" s="44"/>
      <c r="V36" s="44"/>
      <c r="W36" s="51"/>
      <c r="X36" s="44"/>
      <c r="Y36" s="44"/>
      <c r="Z36" s="44"/>
      <c r="AA36" s="44"/>
      <c r="AB36" s="44"/>
      <c r="AC36" s="44"/>
      <c r="AD36" s="44"/>
      <c r="AE36" s="44"/>
      <c r="AF36" s="44"/>
      <c r="AG36" s="50"/>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row>
    <row r="37" spans="1:59" x14ac:dyDescent="0.35">
      <c r="A37" s="44"/>
      <c r="B37" s="44"/>
      <c r="C37" s="44"/>
      <c r="D37" s="44"/>
      <c r="E37" s="44"/>
      <c r="F37" s="44"/>
      <c r="G37" s="44"/>
      <c r="H37" s="44"/>
      <c r="I37" s="44"/>
      <c r="J37" s="44"/>
      <c r="K37" s="44"/>
      <c r="L37" s="44"/>
      <c r="M37" s="44"/>
      <c r="N37" s="44"/>
      <c r="O37" s="44"/>
      <c r="P37" s="44"/>
      <c r="Q37" s="44"/>
      <c r="R37" s="44"/>
      <c r="S37" s="44"/>
      <c r="T37" s="44"/>
      <c r="U37" s="44"/>
      <c r="V37" s="44"/>
      <c r="W37" s="51"/>
      <c r="X37" s="44"/>
      <c r="Y37" s="44"/>
      <c r="Z37" s="44"/>
      <c r="AA37" s="44"/>
      <c r="AB37" s="44"/>
      <c r="AC37" s="44"/>
      <c r="AD37" s="44"/>
      <c r="AE37" s="44"/>
      <c r="AF37" s="44"/>
      <c r="AG37" s="50"/>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row>
    <row r="38" spans="1:59" x14ac:dyDescent="0.35">
      <c r="A38" s="44"/>
      <c r="B38" s="44"/>
      <c r="C38" s="44"/>
      <c r="D38" s="44"/>
      <c r="E38" s="44"/>
      <c r="F38" s="44"/>
      <c r="G38" s="44"/>
      <c r="H38" s="44"/>
      <c r="I38" s="44"/>
      <c r="J38" s="44"/>
      <c r="K38" s="44"/>
      <c r="L38" s="44"/>
      <c r="M38" s="44"/>
      <c r="N38" s="44"/>
      <c r="O38" s="44"/>
      <c r="P38" s="44"/>
      <c r="Q38" s="44"/>
      <c r="R38" s="44"/>
      <c r="S38" s="44"/>
      <c r="T38" s="44"/>
      <c r="U38" s="44"/>
      <c r="V38" s="44"/>
      <c r="W38" s="51"/>
      <c r="X38" s="44"/>
      <c r="Y38" s="44"/>
      <c r="Z38" s="44"/>
      <c r="AA38" s="44"/>
      <c r="AB38" s="44"/>
      <c r="AC38" s="44"/>
      <c r="AD38" s="44"/>
      <c r="AE38" s="44"/>
      <c r="AF38" s="44"/>
      <c r="AG38" s="50"/>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row>
    <row r="39" spans="1:59" x14ac:dyDescent="0.35">
      <c r="A39" s="44"/>
      <c r="B39" s="44"/>
      <c r="C39" s="44"/>
      <c r="D39" s="44"/>
      <c r="E39" s="44"/>
      <c r="F39" s="44"/>
      <c r="G39" s="44"/>
      <c r="H39" s="44"/>
      <c r="I39" s="44"/>
      <c r="J39" s="44"/>
      <c r="K39" s="44"/>
      <c r="L39" s="44"/>
      <c r="M39" s="44"/>
      <c r="N39" s="44"/>
      <c r="O39" s="44"/>
      <c r="P39" s="44"/>
      <c r="Q39" s="44"/>
      <c r="R39" s="44"/>
      <c r="S39" s="44"/>
      <c r="T39" s="44"/>
      <c r="U39" s="44"/>
      <c r="V39" s="44"/>
      <c r="W39" s="51"/>
      <c r="X39" s="44"/>
      <c r="Y39" s="44"/>
      <c r="Z39" s="44"/>
      <c r="AA39" s="44"/>
      <c r="AB39" s="44"/>
      <c r="AC39" s="44"/>
      <c r="AD39" s="44"/>
      <c r="AE39" s="44"/>
      <c r="AF39" s="44"/>
      <c r="AG39" s="50"/>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row>
    <row r="40" spans="1:59" x14ac:dyDescent="0.35">
      <c r="A40" s="44"/>
      <c r="B40" s="44"/>
      <c r="C40" s="44"/>
      <c r="D40" s="44"/>
      <c r="E40" s="44"/>
      <c r="F40" s="44"/>
      <c r="G40" s="44"/>
      <c r="H40" s="44"/>
      <c r="I40" s="44"/>
      <c r="J40" s="44"/>
      <c r="K40" s="44"/>
      <c r="L40" s="44"/>
      <c r="M40" s="44"/>
      <c r="N40" s="44"/>
      <c r="O40" s="44"/>
      <c r="P40" s="44"/>
      <c r="Q40" s="44"/>
      <c r="R40" s="44"/>
      <c r="S40" s="44"/>
      <c r="T40" s="44"/>
      <c r="U40" s="44"/>
      <c r="V40" s="44"/>
      <c r="W40" s="51"/>
      <c r="X40" s="44"/>
      <c r="Y40" s="44"/>
      <c r="Z40" s="44"/>
      <c r="AA40" s="44"/>
      <c r="AB40" s="44"/>
      <c r="AC40" s="44"/>
      <c r="AD40" s="44"/>
      <c r="AE40" s="44"/>
      <c r="AF40" s="44"/>
      <c r="AG40" s="50"/>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row>
    <row r="41" spans="1:59" x14ac:dyDescent="0.35">
      <c r="A41" s="44"/>
      <c r="B41" s="44"/>
      <c r="C41" s="44"/>
      <c r="D41" s="44"/>
      <c r="E41" s="44"/>
      <c r="F41" s="44"/>
      <c r="G41" s="44"/>
      <c r="H41" s="44"/>
      <c r="I41" s="44"/>
      <c r="J41" s="44"/>
      <c r="K41" s="44"/>
      <c r="L41" s="44"/>
      <c r="M41" s="44"/>
      <c r="N41" s="44"/>
      <c r="O41" s="44"/>
      <c r="P41" s="44"/>
      <c r="Q41" s="44"/>
      <c r="R41" s="44"/>
      <c r="S41" s="44"/>
      <c r="T41" s="44"/>
      <c r="U41" s="44"/>
      <c r="V41" s="44"/>
      <c r="W41" s="51"/>
      <c r="X41" s="44"/>
      <c r="Y41" s="44"/>
      <c r="Z41" s="44"/>
      <c r="AA41" s="44"/>
      <c r="AB41" s="44"/>
      <c r="AC41" s="44"/>
      <c r="AD41" s="44"/>
      <c r="AE41" s="44"/>
      <c r="AF41" s="44"/>
      <c r="AG41" s="50"/>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row>
    <row r="42" spans="1:59" x14ac:dyDescent="0.35">
      <c r="A42" s="44"/>
      <c r="B42" s="44"/>
      <c r="C42" s="44"/>
      <c r="D42" s="44"/>
      <c r="E42" s="44"/>
      <c r="F42" s="44"/>
      <c r="G42" s="44"/>
      <c r="H42" s="44"/>
      <c r="I42" s="44"/>
      <c r="J42" s="44"/>
      <c r="K42" s="44"/>
      <c r="L42" s="44"/>
      <c r="M42" s="44"/>
      <c r="N42" s="44"/>
      <c r="O42" s="44"/>
      <c r="P42" s="44"/>
      <c r="Q42" s="44"/>
      <c r="R42" s="44"/>
      <c r="S42" s="44"/>
      <c r="T42" s="44"/>
      <c r="U42" s="44"/>
      <c r="V42" s="44"/>
      <c r="W42" s="51"/>
      <c r="X42" s="44"/>
      <c r="Y42" s="44"/>
      <c r="Z42" s="44"/>
      <c r="AA42" s="44"/>
      <c r="AB42" s="44"/>
      <c r="AC42" s="44"/>
      <c r="AD42" s="44"/>
      <c r="AE42" s="44"/>
      <c r="AF42" s="44"/>
      <c r="AG42" s="50"/>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row>
    <row r="43" spans="1:59" x14ac:dyDescent="0.35">
      <c r="A43" s="44"/>
      <c r="B43" s="44"/>
      <c r="C43" s="44"/>
      <c r="D43" s="44"/>
      <c r="E43" s="44"/>
      <c r="F43" s="44"/>
      <c r="G43" s="44"/>
      <c r="H43" s="44"/>
      <c r="I43" s="44"/>
      <c r="J43" s="44"/>
      <c r="K43" s="44"/>
      <c r="L43" s="44"/>
      <c r="M43" s="44"/>
      <c r="N43" s="44"/>
      <c r="O43" s="44"/>
      <c r="P43" s="44"/>
      <c r="Q43" s="44"/>
      <c r="R43" s="44"/>
      <c r="S43" s="44"/>
      <c r="T43" s="44"/>
      <c r="U43" s="44"/>
      <c r="V43" s="44"/>
      <c r="W43" s="59"/>
      <c r="X43" s="60"/>
      <c r="Y43" s="60"/>
      <c r="Z43" s="60"/>
      <c r="AA43" s="60"/>
      <c r="AB43" s="60"/>
      <c r="AC43" s="60"/>
      <c r="AD43" s="60"/>
      <c r="AE43" s="60"/>
      <c r="AF43" s="60"/>
      <c r="AG43" s="61"/>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row>
  </sheetData>
  <mergeCells count="21">
    <mergeCell ref="I1:K1"/>
    <mergeCell ref="A4:K4"/>
    <mergeCell ref="X2:Y2"/>
    <mergeCell ref="X3:Y3"/>
    <mergeCell ref="X4:AE4"/>
    <mergeCell ref="P3:U3"/>
    <mergeCell ref="P2:U2"/>
    <mergeCell ref="N4:U4"/>
    <mergeCell ref="Z2:AF2"/>
    <mergeCell ref="A2:B2"/>
    <mergeCell ref="A3:B3"/>
    <mergeCell ref="C2:K2"/>
    <mergeCell ref="C3:K3"/>
    <mergeCell ref="N3:O3"/>
    <mergeCell ref="N2:O2"/>
    <mergeCell ref="Y26:AG27"/>
    <mergeCell ref="Y29:AG30"/>
    <mergeCell ref="X5:AF5"/>
    <mergeCell ref="Z3:AF3"/>
    <mergeCell ref="A5:K5"/>
    <mergeCell ref="N5:U5"/>
  </mergeCells>
  <phoneticPr fontId="31" type="noConversion"/>
  <conditionalFormatting sqref="A20:U1048576 A1:U18">
    <cfRule type="expression" dxfId="100" priority="3">
      <formula>ROW()=CELL("FILA")</formula>
    </cfRule>
  </conditionalFormatting>
  <conditionalFormatting sqref="A19:C19">
    <cfRule type="expression" dxfId="99" priority="2">
      <formula>ROW()=CELL("FILA")</formula>
    </cfRule>
  </conditionalFormatting>
  <conditionalFormatting sqref="D19:U19">
    <cfRule type="expression" dxfId="98" priority="1">
      <formula>ROW()=CELL("FILA")</formula>
    </cfRule>
  </conditionalFormatting>
  <hyperlinks>
    <hyperlink ref="I1:K1" location="INDICE!A1" display="REGRESAR" xr:uid="{00000000-0004-0000-0300-000000000000}"/>
  </hyperlinks>
  <printOptions horizontalCentered="1"/>
  <pageMargins left="0.23622047244094491" right="9.47265625E-2" top="0.74803149606299213" bottom="0.74803149606299213" header="0.31496062992125984" footer="0.31496062992125984"/>
  <pageSetup scale="97" fitToWidth="0" fitToHeight="0" orientation="portrait" r:id="rId1"/>
  <headerFooter>
    <oddHeader>&amp;C&amp;"-,Negrita"&amp;12Información tarifaria del servicio público de energía 
para el comercializador integrado al operador de red</oddHeader>
    <oddFooter xml:space="preserve">&amp;L&amp;K00B050
&amp;CPUBLICACIÓN DE CENTRALES ELÉCTRICAS DE NARIÑO S.A. E.S.P. </oddFooter>
  </headerFooter>
  <colBreaks count="1" manualBreakCount="1">
    <brk id="12"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2"/>
  <dimension ref="A1:BG29"/>
  <sheetViews>
    <sheetView showGridLines="0" view="pageLayout" zoomScaleNormal="70" zoomScaleSheetLayoutView="98" workbookViewId="0">
      <selection activeCell="P19" sqref="P19:T19"/>
    </sheetView>
  </sheetViews>
  <sheetFormatPr baseColWidth="10" defaultColWidth="9.1796875" defaultRowHeight="14.5" x14ac:dyDescent="0.35"/>
  <cols>
    <col min="1" max="1" width="10.1796875" customWidth="1"/>
    <col min="2" max="2" width="8.26953125" customWidth="1"/>
    <col min="3" max="3" width="7" customWidth="1"/>
    <col min="4" max="11" width="9.1796875" customWidth="1"/>
    <col min="12" max="12" width="2.453125" customWidth="1"/>
    <col min="13" max="13" width="14.81640625" customWidth="1"/>
    <col min="15" max="15" width="9" bestFit="1" customWidth="1"/>
    <col min="16" max="17" width="10.453125" bestFit="1" customWidth="1"/>
    <col min="18" max="18" width="11.7265625" customWidth="1"/>
    <col min="19" max="19" width="12.54296875" customWidth="1"/>
    <col min="20" max="20" width="15.453125" customWidth="1"/>
    <col min="21" max="21" width="1.54296875" customWidth="1"/>
    <col min="22" max="22" width="8.54296875" customWidth="1"/>
    <col min="23" max="23" width="3" customWidth="1"/>
    <col min="24" max="24" width="17.453125" customWidth="1"/>
    <col min="25" max="25" width="13.453125" customWidth="1"/>
  </cols>
  <sheetData>
    <row r="1" spans="1:32" ht="23.5" x14ac:dyDescent="0.35">
      <c r="I1" s="417" t="s">
        <v>69</v>
      </c>
      <c r="J1" s="417"/>
    </row>
    <row r="2" spans="1:32" ht="28.9" customHeight="1" x14ac:dyDescent="0.55000000000000004">
      <c r="A2" s="8" t="s">
        <v>9</v>
      </c>
      <c r="C2" s="17" t="s">
        <v>138</v>
      </c>
      <c r="D2" s="17"/>
      <c r="E2" s="17"/>
      <c r="F2" s="17"/>
      <c r="G2" s="17"/>
      <c r="H2" s="17"/>
      <c r="I2" s="17"/>
      <c r="J2" s="17"/>
      <c r="K2" s="17"/>
      <c r="L2" s="17"/>
      <c r="M2" s="8"/>
      <c r="N2" s="17"/>
      <c r="O2" s="17"/>
      <c r="P2" s="17"/>
      <c r="Q2" s="17"/>
      <c r="R2" s="17"/>
      <c r="S2" s="17"/>
      <c r="T2" s="17"/>
      <c r="U2" s="17"/>
      <c r="V2" s="17"/>
      <c r="X2" s="8"/>
      <c r="Y2" s="17"/>
      <c r="Z2" s="17"/>
      <c r="AA2" s="17"/>
      <c r="AB2" s="17"/>
    </row>
    <row r="3" spans="1:32" s="21" customFormat="1" ht="23.5" x14ac:dyDescent="0.55000000000000004">
      <c r="A3" s="8" t="s">
        <v>15</v>
      </c>
      <c r="C3" s="17" t="s">
        <v>124</v>
      </c>
      <c r="D3" s="17"/>
      <c r="E3" s="17"/>
      <c r="F3" s="17"/>
      <c r="G3" s="17"/>
      <c r="H3" s="17"/>
      <c r="I3" s="17"/>
      <c r="J3" s="17"/>
      <c r="K3" s="17"/>
      <c r="L3" s="17"/>
      <c r="M3" s="8"/>
      <c r="N3" s="17"/>
      <c r="O3" s="17"/>
      <c r="P3" s="17"/>
      <c r="Q3" s="17"/>
      <c r="R3" s="17"/>
      <c r="S3" s="17"/>
      <c r="T3" s="17"/>
      <c r="U3" s="17"/>
      <c r="V3" s="17"/>
      <c r="X3" s="8"/>
      <c r="Y3" s="17"/>
      <c r="Z3" s="17"/>
      <c r="AA3" s="17"/>
      <c r="AB3" s="17"/>
    </row>
    <row r="4" spans="1:32" s="20" customFormat="1" ht="17" x14ac:dyDescent="0.4">
      <c r="A4" s="418"/>
      <c r="B4" s="418"/>
      <c r="C4" s="418"/>
      <c r="D4" s="418"/>
      <c r="E4" s="418"/>
      <c r="F4" s="418"/>
      <c r="G4" s="418"/>
      <c r="H4" s="418"/>
      <c r="I4" s="418"/>
      <c r="J4" s="418"/>
      <c r="M4" s="418"/>
      <c r="N4" s="418"/>
      <c r="O4" s="418"/>
      <c r="P4" s="418"/>
      <c r="Q4" s="418"/>
      <c r="R4" s="418"/>
      <c r="S4" s="418"/>
      <c r="T4" s="418"/>
      <c r="U4" s="418"/>
      <c r="V4" s="418"/>
    </row>
    <row r="5" spans="1:32" ht="33" customHeight="1" x14ac:dyDescent="0.35">
      <c r="A5" s="416" t="s">
        <v>109</v>
      </c>
      <c r="B5" s="419"/>
      <c r="C5" s="419"/>
      <c r="D5" s="419"/>
      <c r="E5" s="419"/>
      <c r="F5" s="419"/>
      <c r="G5" s="419"/>
      <c r="H5" s="419"/>
      <c r="I5" s="419"/>
      <c r="J5" s="419"/>
      <c r="M5" s="416" t="s">
        <v>111</v>
      </c>
      <c r="N5" s="416"/>
      <c r="O5" s="416"/>
      <c r="P5" s="416"/>
      <c r="Q5" s="416"/>
      <c r="R5" s="416"/>
      <c r="S5" s="416"/>
      <c r="T5" s="416"/>
      <c r="U5" s="30"/>
      <c r="V5" s="30"/>
      <c r="X5" s="416" t="s">
        <v>115</v>
      </c>
      <c r="Y5" s="416"/>
      <c r="Z5" s="416"/>
      <c r="AA5" s="416"/>
      <c r="AB5" s="416"/>
      <c r="AC5" s="416"/>
      <c r="AD5" s="416"/>
      <c r="AE5" s="416"/>
      <c r="AF5" s="416"/>
    </row>
    <row r="6" spans="1:32" ht="29" x14ac:dyDescent="0.35">
      <c r="B6" s="12" t="s">
        <v>0</v>
      </c>
      <c r="C6" s="12" t="s">
        <v>1</v>
      </c>
      <c r="D6" s="12" t="s">
        <v>2</v>
      </c>
      <c r="E6" s="12" t="s">
        <v>3</v>
      </c>
      <c r="F6" s="12" t="s">
        <v>4</v>
      </c>
      <c r="G6" s="12" t="s">
        <v>5</v>
      </c>
      <c r="H6" s="12" t="s">
        <v>6</v>
      </c>
      <c r="I6" s="12" t="s">
        <v>7</v>
      </c>
      <c r="J6" s="12" t="s">
        <v>116</v>
      </c>
      <c r="K6" s="12" t="s">
        <v>114</v>
      </c>
      <c r="N6" s="13" t="s">
        <v>0</v>
      </c>
      <c r="O6" s="13" t="s">
        <v>1</v>
      </c>
      <c r="P6" s="13" t="s">
        <v>10</v>
      </c>
      <c r="Q6" s="13" t="s">
        <v>11</v>
      </c>
      <c r="R6" s="13" t="s">
        <v>12</v>
      </c>
      <c r="S6" s="13" t="s">
        <v>13</v>
      </c>
      <c r="T6" s="13" t="s">
        <v>14</v>
      </c>
    </row>
    <row r="7" spans="1:32" x14ac:dyDescent="0.35">
      <c r="A7" s="63" t="s">
        <v>163</v>
      </c>
      <c r="B7" s="35">
        <v>2022</v>
      </c>
      <c r="C7" s="35">
        <v>1</v>
      </c>
      <c r="D7" s="4">
        <v>285.77</v>
      </c>
      <c r="E7" s="4">
        <v>43.68</v>
      </c>
      <c r="F7" s="4">
        <v>54.25</v>
      </c>
      <c r="G7" s="4">
        <v>230.51</v>
      </c>
      <c r="H7" s="4">
        <v>87.69</v>
      </c>
      <c r="I7" s="4">
        <v>19.170000000000002</v>
      </c>
      <c r="J7" s="4">
        <v>721.07</v>
      </c>
      <c r="K7" s="4">
        <v>699.5</v>
      </c>
      <c r="M7" s="63" t="s">
        <v>163</v>
      </c>
      <c r="N7" s="35">
        <v>2022</v>
      </c>
      <c r="O7" s="35">
        <v>1</v>
      </c>
      <c r="P7" s="4">
        <v>279.8</v>
      </c>
      <c r="Q7" s="4">
        <v>349.75</v>
      </c>
      <c r="R7" s="4">
        <v>594.58000000000004</v>
      </c>
      <c r="S7" s="4">
        <v>699.5</v>
      </c>
      <c r="T7" s="4">
        <v>839.4</v>
      </c>
    </row>
    <row r="8" spans="1:32" x14ac:dyDescent="0.35">
      <c r="A8" s="63" t="s">
        <v>164</v>
      </c>
      <c r="B8" s="35">
        <v>2022</v>
      </c>
      <c r="C8" s="35">
        <v>2</v>
      </c>
      <c r="D8" s="4">
        <v>273.13</v>
      </c>
      <c r="E8" s="4">
        <v>45.13</v>
      </c>
      <c r="F8" s="4">
        <v>52.8</v>
      </c>
      <c r="G8" s="4">
        <v>252.31</v>
      </c>
      <c r="H8" s="4">
        <v>94.13</v>
      </c>
      <c r="I8" s="4">
        <v>23.56</v>
      </c>
      <c r="J8" s="4">
        <v>741.06</v>
      </c>
      <c r="K8" s="4">
        <v>703.7</v>
      </c>
      <c r="M8" s="63" t="s">
        <v>164</v>
      </c>
      <c r="N8" s="35">
        <v>2022</v>
      </c>
      <c r="O8" s="35">
        <v>2</v>
      </c>
      <c r="P8" s="4">
        <v>281.48</v>
      </c>
      <c r="Q8" s="4">
        <v>351.85</v>
      </c>
      <c r="R8" s="4">
        <v>589.14</v>
      </c>
      <c r="S8" s="4">
        <v>703.7</v>
      </c>
      <c r="T8" s="4">
        <v>844.44</v>
      </c>
    </row>
    <row r="9" spans="1:32" x14ac:dyDescent="0.35">
      <c r="A9" s="63" t="s">
        <v>165</v>
      </c>
      <c r="B9" s="35">
        <v>2022</v>
      </c>
      <c r="C9" s="35">
        <v>3</v>
      </c>
      <c r="D9" s="4">
        <v>288.64999999999998</v>
      </c>
      <c r="E9" s="4">
        <v>43.11</v>
      </c>
      <c r="F9" s="4">
        <v>55.18</v>
      </c>
      <c r="G9" s="4">
        <v>260.18</v>
      </c>
      <c r="H9" s="4">
        <v>98.41</v>
      </c>
      <c r="I9" s="4">
        <v>18.71</v>
      </c>
      <c r="J9" s="4">
        <v>764.24</v>
      </c>
      <c r="K9" s="4">
        <v>725.51</v>
      </c>
      <c r="M9" s="63" t="s">
        <v>165</v>
      </c>
      <c r="N9" s="35">
        <v>2022</v>
      </c>
      <c r="O9" s="35">
        <v>3</v>
      </c>
      <c r="P9" s="4">
        <v>290.2</v>
      </c>
      <c r="Q9" s="4">
        <v>362.76</v>
      </c>
      <c r="R9" s="4">
        <v>616.67999999999995</v>
      </c>
      <c r="S9" s="4">
        <v>725.51</v>
      </c>
      <c r="T9" s="4">
        <v>870.61</v>
      </c>
    </row>
    <row r="10" spans="1:32" x14ac:dyDescent="0.35">
      <c r="A10" s="63" t="s">
        <v>166</v>
      </c>
      <c r="B10" s="35">
        <v>2022</v>
      </c>
      <c r="C10" s="35">
        <v>4</v>
      </c>
      <c r="D10" s="4">
        <v>278.29000000000002</v>
      </c>
      <c r="E10" s="4">
        <v>40.33</v>
      </c>
      <c r="F10" s="4">
        <v>53.55</v>
      </c>
      <c r="G10" s="4">
        <v>258.87</v>
      </c>
      <c r="H10" s="4">
        <v>100.65</v>
      </c>
      <c r="I10" s="4">
        <v>32.61</v>
      </c>
      <c r="J10" s="4">
        <v>764.3</v>
      </c>
      <c r="K10" s="4">
        <v>734.22</v>
      </c>
      <c r="M10" s="63" t="s">
        <v>166</v>
      </c>
      <c r="N10" s="35">
        <v>2022</v>
      </c>
      <c r="O10" s="35">
        <v>4</v>
      </c>
      <c r="P10" s="4">
        <v>293.69</v>
      </c>
      <c r="Q10" s="4">
        <v>367.11</v>
      </c>
      <c r="R10" s="4">
        <v>624.09</v>
      </c>
      <c r="S10" s="4">
        <v>734.22</v>
      </c>
      <c r="T10" s="4">
        <v>881.06</v>
      </c>
    </row>
    <row r="11" spans="1:32" x14ac:dyDescent="0.35">
      <c r="A11" s="63" t="s">
        <v>167</v>
      </c>
      <c r="B11" s="35">
        <v>2022</v>
      </c>
      <c r="C11" s="35">
        <v>5</v>
      </c>
      <c r="D11" s="4">
        <v>275.49</v>
      </c>
      <c r="E11" s="4">
        <v>40.98</v>
      </c>
      <c r="F11" s="4">
        <v>54.04</v>
      </c>
      <c r="G11" s="4">
        <v>262.27</v>
      </c>
      <c r="H11" s="4">
        <v>99.56</v>
      </c>
      <c r="I11" s="4">
        <v>38.79</v>
      </c>
      <c r="J11" s="4">
        <v>771.13</v>
      </c>
      <c r="K11" s="4">
        <v>743.03</v>
      </c>
      <c r="M11" s="63" t="s">
        <v>167</v>
      </c>
      <c r="N11" s="35">
        <v>2022</v>
      </c>
      <c r="O11" s="35">
        <v>5</v>
      </c>
      <c r="P11" s="4">
        <v>297.20999999999998</v>
      </c>
      <c r="Q11" s="4">
        <v>371.52</v>
      </c>
      <c r="R11" s="4">
        <v>631.58000000000004</v>
      </c>
      <c r="S11" s="4">
        <v>743.03</v>
      </c>
      <c r="T11" s="4">
        <v>891.64</v>
      </c>
    </row>
    <row r="12" spans="1:32" x14ac:dyDescent="0.35">
      <c r="A12" s="63" t="s">
        <v>168</v>
      </c>
      <c r="B12" s="35">
        <v>2022</v>
      </c>
      <c r="C12" s="35">
        <v>6</v>
      </c>
      <c r="D12" s="4">
        <v>279.66000000000003</v>
      </c>
      <c r="E12" s="4">
        <v>49.52</v>
      </c>
      <c r="F12" s="4">
        <v>55.54</v>
      </c>
      <c r="G12" s="4">
        <v>276.02</v>
      </c>
      <c r="H12" s="4">
        <v>100.51</v>
      </c>
      <c r="I12" s="4">
        <v>55.55</v>
      </c>
      <c r="J12" s="4">
        <v>816.8</v>
      </c>
      <c r="K12" s="4">
        <v>748.97</v>
      </c>
      <c r="M12" s="63" t="s">
        <v>168</v>
      </c>
      <c r="N12" s="35">
        <v>2022</v>
      </c>
      <c r="O12" s="35">
        <v>6</v>
      </c>
      <c r="P12" s="4">
        <v>299.58999999999997</v>
      </c>
      <c r="Q12" s="4">
        <v>374.49</v>
      </c>
      <c r="R12" s="4">
        <v>636.62</v>
      </c>
      <c r="S12" s="4">
        <v>748.97</v>
      </c>
      <c r="T12" s="4">
        <v>898.76</v>
      </c>
    </row>
    <row r="13" spans="1:32" x14ac:dyDescent="0.35">
      <c r="A13" s="63" t="s">
        <v>172</v>
      </c>
      <c r="B13" s="35">
        <v>2022</v>
      </c>
      <c r="C13" s="35">
        <v>7</v>
      </c>
      <c r="D13" s="4">
        <v>284.77</v>
      </c>
      <c r="E13" s="4">
        <v>41.91</v>
      </c>
      <c r="F13" s="4">
        <v>55.83</v>
      </c>
      <c r="G13" s="4">
        <v>282.52</v>
      </c>
      <c r="H13" s="4">
        <v>104.75</v>
      </c>
      <c r="I13" s="4">
        <v>49.77</v>
      </c>
      <c r="J13" s="4">
        <v>819.55</v>
      </c>
      <c r="K13" s="4">
        <v>763.95</v>
      </c>
      <c r="M13" s="63" t="s">
        <v>172</v>
      </c>
      <c r="N13" s="35">
        <v>2022</v>
      </c>
      <c r="O13" s="35">
        <v>7</v>
      </c>
      <c r="P13" s="4">
        <v>305.58</v>
      </c>
      <c r="Q13" s="4">
        <v>381.97</v>
      </c>
      <c r="R13" s="4">
        <v>649.36</v>
      </c>
      <c r="S13" s="4">
        <v>763.95</v>
      </c>
      <c r="T13" s="4">
        <v>916.74</v>
      </c>
    </row>
    <row r="14" spans="1:32" x14ac:dyDescent="0.35">
      <c r="A14" s="63" t="s">
        <v>178</v>
      </c>
      <c r="B14" s="35">
        <v>2022</v>
      </c>
      <c r="C14" s="35">
        <v>8</v>
      </c>
      <c r="D14" s="4">
        <v>287.19</v>
      </c>
      <c r="E14" s="4">
        <v>52.12</v>
      </c>
      <c r="F14" s="4">
        <v>58.08</v>
      </c>
      <c r="G14" s="4">
        <v>280.75</v>
      </c>
      <c r="H14" s="4">
        <v>105.39</v>
      </c>
      <c r="I14" s="4">
        <v>66.61</v>
      </c>
      <c r="J14" s="4">
        <v>850.14</v>
      </c>
      <c r="K14" s="4">
        <v>790.69</v>
      </c>
      <c r="M14" s="63" t="s">
        <v>178</v>
      </c>
      <c r="N14" s="35">
        <v>2022</v>
      </c>
      <c r="O14" s="35">
        <v>8</v>
      </c>
      <c r="P14" s="4">
        <v>316.27999999999997</v>
      </c>
      <c r="Q14" s="4">
        <v>395.34</v>
      </c>
      <c r="R14" s="4">
        <v>672.09</v>
      </c>
      <c r="S14" s="4">
        <v>790.69</v>
      </c>
      <c r="T14" s="4">
        <v>948.83</v>
      </c>
    </row>
    <row r="15" spans="1:32" x14ac:dyDescent="0.35">
      <c r="A15" s="63" t="s">
        <v>211</v>
      </c>
      <c r="B15" s="35">
        <v>2022</v>
      </c>
      <c r="C15" s="35">
        <v>9</v>
      </c>
      <c r="D15" s="4">
        <v>291.37</v>
      </c>
      <c r="E15" s="4">
        <v>50.85</v>
      </c>
      <c r="F15" s="4">
        <v>59.19</v>
      </c>
      <c r="G15" s="4">
        <v>270.77999999999997</v>
      </c>
      <c r="H15" s="4">
        <v>107.33</v>
      </c>
      <c r="I15" s="4">
        <v>42.3</v>
      </c>
      <c r="J15" s="4">
        <v>821.82</v>
      </c>
      <c r="K15" s="4">
        <v>798.76</v>
      </c>
      <c r="M15" s="63" t="s">
        <v>183</v>
      </c>
      <c r="N15" s="35">
        <v>2022</v>
      </c>
      <c r="O15" s="35">
        <v>9</v>
      </c>
      <c r="P15" s="4">
        <v>319.51</v>
      </c>
      <c r="Q15" s="4">
        <v>399.38</v>
      </c>
      <c r="R15" s="4">
        <v>678.95</v>
      </c>
      <c r="S15" s="4">
        <v>798.76</v>
      </c>
      <c r="T15" s="4">
        <v>958.51</v>
      </c>
    </row>
    <row r="16" spans="1:32" x14ac:dyDescent="0.35">
      <c r="A16" s="63" t="s">
        <v>322</v>
      </c>
      <c r="B16" s="35">
        <v>2022</v>
      </c>
      <c r="C16" s="35">
        <v>10</v>
      </c>
      <c r="D16" s="4">
        <v>301.22000000000003</v>
      </c>
      <c r="E16" s="4">
        <v>46.17</v>
      </c>
      <c r="F16" s="4">
        <v>60.14</v>
      </c>
      <c r="G16" s="4">
        <v>263.02999999999997</v>
      </c>
      <c r="H16" s="4">
        <v>104.96</v>
      </c>
      <c r="I16" s="4">
        <v>27.23</v>
      </c>
      <c r="J16" s="4">
        <v>802.75</v>
      </c>
      <c r="K16" s="4">
        <v>779.69</v>
      </c>
      <c r="M16" s="63" t="s">
        <v>210</v>
      </c>
      <c r="N16" s="35">
        <v>2022</v>
      </c>
      <c r="O16" s="35">
        <v>10</v>
      </c>
      <c r="P16" s="4">
        <v>311.88</v>
      </c>
      <c r="Q16" s="4">
        <v>389.84</v>
      </c>
      <c r="R16" s="4">
        <v>662.74</v>
      </c>
      <c r="S16" s="4">
        <v>779.69</v>
      </c>
      <c r="T16" s="4">
        <v>935.63</v>
      </c>
    </row>
    <row r="17" spans="1:59" x14ac:dyDescent="0.35">
      <c r="A17" s="63" t="s">
        <v>320</v>
      </c>
      <c r="B17" s="35">
        <v>2022</v>
      </c>
      <c r="C17" s="35">
        <v>11</v>
      </c>
      <c r="D17" s="4">
        <v>296.06</v>
      </c>
      <c r="E17" s="4">
        <v>47.1</v>
      </c>
      <c r="F17" s="4">
        <v>58.87</v>
      </c>
      <c r="G17" s="4">
        <v>270.17</v>
      </c>
      <c r="H17" s="4">
        <v>104.31</v>
      </c>
      <c r="I17" s="4">
        <v>24.95</v>
      </c>
      <c r="J17" s="4">
        <v>801.46</v>
      </c>
      <c r="K17" s="4">
        <v>778.4</v>
      </c>
      <c r="M17" s="63" t="s">
        <v>320</v>
      </c>
      <c r="N17" s="35">
        <v>2022</v>
      </c>
      <c r="O17" s="35">
        <v>11</v>
      </c>
      <c r="P17" s="4">
        <v>311.36</v>
      </c>
      <c r="Q17" s="4">
        <v>389.2</v>
      </c>
      <c r="R17" s="4">
        <v>661.64</v>
      </c>
      <c r="S17" s="4">
        <v>778.4</v>
      </c>
      <c r="T17" s="4">
        <v>934.08</v>
      </c>
    </row>
    <row r="18" spans="1:59" x14ac:dyDescent="0.35">
      <c r="A18" s="63" t="s">
        <v>327</v>
      </c>
      <c r="B18" s="35">
        <v>2022</v>
      </c>
      <c r="C18" s="35">
        <v>12</v>
      </c>
      <c r="D18" s="4">
        <v>284.57</v>
      </c>
      <c r="E18" s="4">
        <v>50.31</v>
      </c>
      <c r="F18" s="4">
        <v>57.65</v>
      </c>
      <c r="G18" s="4">
        <v>271.49</v>
      </c>
      <c r="H18" s="4">
        <v>105.01</v>
      </c>
      <c r="I18" s="4">
        <v>33.19</v>
      </c>
      <c r="J18" s="4">
        <v>802.22</v>
      </c>
      <c r="K18" s="4">
        <v>786.72</v>
      </c>
      <c r="M18" s="63" t="s">
        <v>327</v>
      </c>
      <c r="N18" s="35">
        <v>2022</v>
      </c>
      <c r="O18" s="35">
        <v>12</v>
      </c>
      <c r="P18" s="4">
        <v>314.69</v>
      </c>
      <c r="Q18" s="4">
        <v>393.36</v>
      </c>
      <c r="R18" s="4">
        <v>668.71</v>
      </c>
      <c r="S18" s="4">
        <v>786.72</v>
      </c>
      <c r="T18" s="4">
        <f>+S18*1.2</f>
        <v>944.06399999999996</v>
      </c>
      <c r="U18" s="6"/>
      <c r="V18" s="64"/>
      <c r="W18" s="4"/>
    </row>
    <row r="19" spans="1:59" x14ac:dyDescent="0.35">
      <c r="A19" s="31" t="s">
        <v>108</v>
      </c>
      <c r="B19" s="2"/>
      <c r="C19" s="2"/>
      <c r="D19" s="389">
        <f>+(D18-D17)/D17</f>
        <v>-3.8809700736337258E-2</v>
      </c>
      <c r="E19" s="389">
        <f t="shared" ref="E19:K19" si="0">+(E18-E17)/E17</f>
        <v>6.8152866242038229E-2</v>
      </c>
      <c r="F19" s="389">
        <f t="shared" si="0"/>
        <v>-2.0723628333616424E-2</v>
      </c>
      <c r="G19" s="389">
        <f t="shared" si="0"/>
        <v>4.8858126364881111E-3</v>
      </c>
      <c r="H19" s="389">
        <f t="shared" si="0"/>
        <v>6.7107659860032864E-3</v>
      </c>
      <c r="I19" s="389">
        <f t="shared" si="0"/>
        <v>0.33026052104208409</v>
      </c>
      <c r="J19" s="389">
        <f t="shared" si="0"/>
        <v>9.4826940832978671E-4</v>
      </c>
      <c r="K19" s="389">
        <f t="shared" si="0"/>
        <v>1.0688591983556078E-2</v>
      </c>
      <c r="M19" s="31" t="s">
        <v>108</v>
      </c>
      <c r="N19" s="2"/>
      <c r="O19" s="2"/>
      <c r="P19" s="390">
        <f t="shared" ref="P19:U19" si="1">+(P18-P17)/P17</f>
        <v>1.0695015416238386E-2</v>
      </c>
      <c r="Q19" s="390">
        <f t="shared" si="1"/>
        <v>1.0688591983556078E-2</v>
      </c>
      <c r="R19" s="390">
        <f t="shared" si="1"/>
        <v>1.0685569191705536E-2</v>
      </c>
      <c r="S19" s="390">
        <f t="shared" si="1"/>
        <v>1.0688591983556078E-2</v>
      </c>
      <c r="T19" s="390">
        <f t="shared" si="1"/>
        <v>1.068859198355593E-2</v>
      </c>
      <c r="U19" s="390" t="e">
        <f t="shared" si="1"/>
        <v>#DIV/0!</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420" t="s">
        <v>212</v>
      </c>
      <c r="B20" s="420"/>
      <c r="C20" s="2"/>
      <c r="D20" s="2"/>
      <c r="E20" s="2"/>
      <c r="F20" s="2"/>
      <c r="G20" s="2"/>
      <c r="H20" s="2"/>
      <c r="I20" s="2"/>
      <c r="J20" s="2"/>
      <c r="K20" s="2"/>
      <c r="L20" s="6"/>
      <c r="P20" s="2"/>
      <c r="Q20" s="2"/>
      <c r="R20" s="2"/>
      <c r="S20" s="2"/>
      <c r="T20" s="2"/>
    </row>
    <row r="21" spans="1:59" x14ac:dyDescent="0.35">
      <c r="A21" s="3"/>
      <c r="B21" s="2"/>
      <c r="C21" s="2"/>
      <c r="D21" s="2"/>
      <c r="E21" s="2"/>
      <c r="F21" s="6"/>
      <c r="G21" s="6"/>
      <c r="H21" s="6"/>
      <c r="I21" s="6"/>
      <c r="J21" s="6"/>
      <c r="K21" s="6"/>
      <c r="L21" s="6"/>
    </row>
    <row r="22" spans="1:59" x14ac:dyDescent="0.35">
      <c r="E22" s="5"/>
      <c r="F22" s="5"/>
      <c r="G22" s="5"/>
      <c r="H22" s="5"/>
      <c r="I22" s="5"/>
      <c r="J22" s="5"/>
      <c r="K22" s="5"/>
      <c r="L22" s="5"/>
    </row>
    <row r="23" spans="1:59" x14ac:dyDescent="0.35">
      <c r="C23" s="5"/>
      <c r="F23" s="41"/>
      <c r="G23" s="41"/>
      <c r="H23" s="41"/>
      <c r="I23" s="41"/>
      <c r="J23" s="41"/>
      <c r="K23" s="41"/>
      <c r="L23" s="7"/>
    </row>
    <row r="24" spans="1:59" x14ac:dyDescent="0.35">
      <c r="C24" s="5"/>
      <c r="I24" s="5"/>
    </row>
    <row r="25" spans="1:59" x14ac:dyDescent="0.35">
      <c r="V25" t="s">
        <v>116</v>
      </c>
      <c r="W25" s="414" t="s">
        <v>118</v>
      </c>
      <c r="X25" s="414"/>
      <c r="Y25" s="414"/>
      <c r="Z25" s="414"/>
      <c r="AA25" s="414"/>
      <c r="AB25" s="414"/>
      <c r="AC25" s="414"/>
      <c r="AD25" s="414"/>
      <c r="AE25" s="415"/>
    </row>
    <row r="26" spans="1:59" x14ac:dyDescent="0.35">
      <c r="W26" s="414"/>
      <c r="X26" s="414"/>
      <c r="Y26" s="414"/>
      <c r="Z26" s="414"/>
      <c r="AA26" s="414"/>
      <c r="AB26" s="414"/>
      <c r="AC26" s="414"/>
      <c r="AD26" s="414"/>
      <c r="AE26" s="415"/>
    </row>
    <row r="27" spans="1:59" x14ac:dyDescent="0.35">
      <c r="AE27" s="40"/>
    </row>
    <row r="28" spans="1:59" x14ac:dyDescent="0.35">
      <c r="V28" t="s">
        <v>114</v>
      </c>
      <c r="W28" s="414" t="s">
        <v>119</v>
      </c>
      <c r="X28" s="414"/>
      <c r="Y28" s="414"/>
      <c r="Z28" s="414"/>
      <c r="AA28" s="414"/>
      <c r="AB28" s="414"/>
      <c r="AC28" s="414"/>
      <c r="AD28" s="414"/>
      <c r="AE28" s="415"/>
    </row>
    <row r="29" spans="1:59" x14ac:dyDescent="0.35">
      <c r="W29" s="414"/>
      <c r="X29" s="414"/>
      <c r="Y29" s="414"/>
      <c r="Z29" s="414"/>
      <c r="AA29" s="414"/>
      <c r="AB29" s="414"/>
      <c r="AC29" s="414"/>
      <c r="AD29" s="414"/>
      <c r="AE29" s="415"/>
    </row>
  </sheetData>
  <mergeCells count="9">
    <mergeCell ref="W25:AE26"/>
    <mergeCell ref="W28:AE29"/>
    <mergeCell ref="X5:AF5"/>
    <mergeCell ref="M5:T5"/>
    <mergeCell ref="I1:J1"/>
    <mergeCell ref="A4:J4"/>
    <mergeCell ref="A5:J5"/>
    <mergeCell ref="M4:V4"/>
    <mergeCell ref="A20:B20"/>
  </mergeCells>
  <conditionalFormatting sqref="D19:G19 I19:L19 H19:H20 F12:F13">
    <cfRule type="expression" dxfId="97" priority="9">
      <formula>ROW()=CELL("FILA")</formula>
    </cfRule>
  </conditionalFormatting>
  <conditionalFormatting sqref="A20:T1048576 A1:T18">
    <cfRule type="expression" dxfId="96" priority="8">
      <formula>ROW()=CELL("FILA")</formula>
    </cfRule>
  </conditionalFormatting>
  <conditionalFormatting sqref="A19:C19">
    <cfRule type="expression" dxfId="95" priority="4">
      <formula>ROW()=CELL("FILA")</formula>
    </cfRule>
  </conditionalFormatting>
  <conditionalFormatting sqref="U19">
    <cfRule type="expression" dxfId="94" priority="3">
      <formula>ROW()=CELL("FILA")</formula>
    </cfRule>
  </conditionalFormatting>
  <conditionalFormatting sqref="M19:T19">
    <cfRule type="expression" dxfId="93" priority="2">
      <formula>ROW()=CELL("FILA")</formula>
    </cfRule>
  </conditionalFormatting>
  <conditionalFormatting sqref="T20">
    <cfRule type="expression" dxfId="92" priority="1">
      <formula>ROW()=CELL("FILA")</formula>
    </cfRule>
  </conditionalFormatting>
  <hyperlinks>
    <hyperlink ref="I1:J1" location="INDICE!A1" display="REGRESAR" xr:uid="{00000000-0004-0000-0400-000000000000}"/>
  </hyperlinks>
  <pageMargins left="0.63151041666666663" right="0.28555253623188404"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CELSIA COLOMBIA S.A. E.S.P.</oddFooter>
  </headerFooter>
  <colBreaks count="1" manualBreakCount="1">
    <brk id="11"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1"/>
  <dimension ref="A1:BG35"/>
  <sheetViews>
    <sheetView showGridLines="0" view="pageLayout" zoomScaleNormal="69" workbookViewId="0">
      <selection activeCell="Q19" sqref="Q19:U19"/>
    </sheetView>
  </sheetViews>
  <sheetFormatPr baseColWidth="10" defaultColWidth="9.1796875" defaultRowHeight="14.5" x14ac:dyDescent="0.35"/>
  <cols>
    <col min="1" max="1" width="9.1796875" customWidth="1"/>
    <col min="2" max="2" width="6.26953125" customWidth="1"/>
    <col min="3" max="3" width="9.26953125" customWidth="1"/>
    <col min="4" max="4" width="8.54296875" customWidth="1"/>
    <col min="5" max="5" width="7.453125" customWidth="1"/>
    <col min="6" max="6" width="9" bestFit="1" customWidth="1"/>
    <col min="7" max="8" width="8" bestFit="1" customWidth="1"/>
    <col min="9" max="9" width="7.7265625" customWidth="1"/>
    <col min="10" max="10" width="9" customWidth="1"/>
    <col min="11" max="11" width="10.26953125" customWidth="1"/>
    <col min="12" max="13" width="2.453125" customWidth="1"/>
    <col min="14" max="14" width="13" customWidth="1"/>
    <col min="15" max="15" width="12" customWidth="1"/>
    <col min="16" max="16" width="9" bestFit="1" customWidth="1"/>
    <col min="17" max="20" width="10.453125" bestFit="1" customWidth="1"/>
    <col min="21" max="21" width="20.54296875" customWidth="1"/>
    <col min="22" max="22" width="3.1796875" customWidth="1"/>
    <col min="23" max="23" width="10" customWidth="1"/>
    <col min="26" max="26" width="13.1796875" customWidth="1"/>
    <col min="27" max="27" width="15.26953125" customWidth="1"/>
    <col min="28" max="28" width="14.26953125" customWidth="1"/>
    <col min="29" max="29" width="13.453125" customWidth="1"/>
    <col min="30" max="30" width="12.26953125" customWidth="1"/>
    <col min="31" max="31" width="6.453125" customWidth="1"/>
  </cols>
  <sheetData>
    <row r="1" spans="1:30" ht="23.5" x14ac:dyDescent="0.35">
      <c r="I1" s="417" t="s">
        <v>69</v>
      </c>
      <c r="J1" s="417"/>
      <c r="K1" s="417"/>
    </row>
    <row r="2" spans="1:30" ht="25.9" customHeight="1" x14ac:dyDescent="0.55000000000000004">
      <c r="A2" s="8" t="s">
        <v>9</v>
      </c>
      <c r="B2" s="17"/>
      <c r="C2" s="422" t="s">
        <v>138</v>
      </c>
      <c r="D2" s="422"/>
      <c r="E2" s="422"/>
      <c r="F2" s="422"/>
      <c r="G2" s="422"/>
      <c r="H2" s="422"/>
      <c r="I2" s="422"/>
      <c r="J2" s="422"/>
      <c r="K2" s="17"/>
      <c r="L2" s="17"/>
      <c r="M2" s="17"/>
      <c r="N2" s="8"/>
      <c r="O2" s="422"/>
      <c r="P2" s="422"/>
      <c r="Q2" s="422"/>
      <c r="R2" s="422"/>
      <c r="S2" s="422"/>
      <c r="T2" s="422"/>
      <c r="U2" s="422"/>
      <c r="V2" s="17"/>
      <c r="W2" s="17"/>
      <c r="X2" s="17"/>
      <c r="Y2" s="17"/>
    </row>
    <row r="3" spans="1:30" ht="23.5" x14ac:dyDescent="0.55000000000000004">
      <c r="A3" s="8" t="s">
        <v>15</v>
      </c>
      <c r="C3" s="422" t="s">
        <v>21</v>
      </c>
      <c r="D3" s="422"/>
      <c r="E3" s="422"/>
      <c r="F3" s="422"/>
      <c r="G3" s="422"/>
      <c r="H3" s="422"/>
      <c r="I3" s="422"/>
      <c r="J3" s="422"/>
      <c r="K3" s="422"/>
      <c r="L3" s="17"/>
      <c r="M3" s="17"/>
      <c r="N3" s="8"/>
      <c r="O3" s="422"/>
      <c r="P3" s="422"/>
      <c r="Q3" s="422"/>
      <c r="R3" s="422"/>
      <c r="S3" s="422"/>
      <c r="T3" s="422"/>
      <c r="U3" s="422"/>
      <c r="V3" s="17"/>
      <c r="W3" s="17"/>
      <c r="X3" s="17"/>
      <c r="Y3" s="17"/>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115</v>
      </c>
      <c r="X5" s="416"/>
      <c r="Y5" s="416"/>
      <c r="Z5" s="416"/>
      <c r="AA5" s="416"/>
      <c r="AB5" s="416"/>
      <c r="AC5" s="416"/>
      <c r="AD5" s="416"/>
    </row>
    <row r="6" spans="1:30" ht="29" x14ac:dyDescent="0.35">
      <c r="B6" s="12" t="s">
        <v>0</v>
      </c>
      <c r="C6" s="12" t="s">
        <v>1</v>
      </c>
      <c r="D6" s="12" t="s">
        <v>2</v>
      </c>
      <c r="E6" s="12" t="s">
        <v>3</v>
      </c>
      <c r="F6" s="12" t="s">
        <v>4</v>
      </c>
      <c r="G6" s="12" t="s">
        <v>5</v>
      </c>
      <c r="H6" s="12" t="s">
        <v>6</v>
      </c>
      <c r="I6" s="12" t="s">
        <v>7</v>
      </c>
      <c r="J6" s="12" t="s">
        <v>116</v>
      </c>
      <c r="K6" s="12" t="s">
        <v>114</v>
      </c>
      <c r="O6" s="14" t="s">
        <v>0</v>
      </c>
      <c r="P6" s="14" t="s">
        <v>1</v>
      </c>
      <c r="Q6" s="12" t="s">
        <v>10</v>
      </c>
      <c r="R6" s="12" t="s">
        <v>11</v>
      </c>
      <c r="S6" s="12" t="s">
        <v>12</v>
      </c>
      <c r="T6" s="12" t="s">
        <v>13</v>
      </c>
      <c r="U6" s="13" t="s">
        <v>14</v>
      </c>
    </row>
    <row r="7" spans="1:30" x14ac:dyDescent="0.35">
      <c r="A7" s="63" t="s">
        <v>163</v>
      </c>
      <c r="B7" s="35">
        <v>2022</v>
      </c>
      <c r="C7" s="35">
        <v>1</v>
      </c>
      <c r="D7" s="4">
        <v>284.41000000000003</v>
      </c>
      <c r="E7" s="4">
        <v>43.68</v>
      </c>
      <c r="F7" s="4">
        <v>84.3</v>
      </c>
      <c r="G7" s="4">
        <v>365.78</v>
      </c>
      <c r="H7" s="4">
        <v>81.13</v>
      </c>
      <c r="I7" s="4">
        <v>19.170000000000002</v>
      </c>
      <c r="J7" s="4">
        <v>878.47</v>
      </c>
      <c r="K7" s="4">
        <v>711.53</v>
      </c>
      <c r="N7" s="63" t="s">
        <v>163</v>
      </c>
      <c r="O7" s="35">
        <v>2022</v>
      </c>
      <c r="P7" s="35">
        <v>1</v>
      </c>
      <c r="Q7" s="4">
        <v>284.61</v>
      </c>
      <c r="R7" s="4">
        <v>355.77</v>
      </c>
      <c r="S7" s="4">
        <v>604.79999999999995</v>
      </c>
      <c r="T7" s="4">
        <v>711.53</v>
      </c>
      <c r="U7" s="4">
        <v>853.84</v>
      </c>
    </row>
    <row r="8" spans="1:30" x14ac:dyDescent="0.35">
      <c r="A8" s="63" t="s">
        <v>164</v>
      </c>
      <c r="B8" s="35">
        <v>2022</v>
      </c>
      <c r="C8" s="35">
        <v>2</v>
      </c>
      <c r="D8" s="4">
        <v>271.61</v>
      </c>
      <c r="E8" s="4">
        <v>45.13</v>
      </c>
      <c r="F8" s="4">
        <v>82.01</v>
      </c>
      <c r="G8" s="4">
        <v>380.05</v>
      </c>
      <c r="H8" s="4">
        <v>84.16</v>
      </c>
      <c r="I8" s="4">
        <v>23.56</v>
      </c>
      <c r="J8" s="4">
        <v>886.52</v>
      </c>
      <c r="K8" s="4">
        <v>715.8</v>
      </c>
      <c r="N8" s="63" t="s">
        <v>164</v>
      </c>
      <c r="O8" s="35">
        <v>2022</v>
      </c>
      <c r="P8" s="35">
        <v>2</v>
      </c>
      <c r="Q8" s="4">
        <v>286.32</v>
      </c>
      <c r="R8" s="4">
        <v>357.91</v>
      </c>
      <c r="S8" s="4">
        <v>608.42999999999995</v>
      </c>
      <c r="T8" s="4">
        <v>715.8</v>
      </c>
      <c r="U8" s="4">
        <v>858.96</v>
      </c>
    </row>
    <row r="9" spans="1:30" x14ac:dyDescent="0.35">
      <c r="A9" s="63" t="s">
        <v>165</v>
      </c>
      <c r="B9" s="35">
        <v>2022</v>
      </c>
      <c r="C9" s="35">
        <v>3</v>
      </c>
      <c r="D9" s="4">
        <v>287.17</v>
      </c>
      <c r="E9" s="4">
        <v>43.11</v>
      </c>
      <c r="F9" s="4">
        <v>85.71</v>
      </c>
      <c r="G9" s="4">
        <v>390.13</v>
      </c>
      <c r="H9" s="4">
        <v>84.37</v>
      </c>
      <c r="I9" s="4">
        <v>18.71</v>
      </c>
      <c r="J9" s="4">
        <v>909.2</v>
      </c>
      <c r="K9" s="4">
        <v>734.41</v>
      </c>
      <c r="N9" s="63" t="s">
        <v>165</v>
      </c>
      <c r="O9" s="35">
        <v>2022</v>
      </c>
      <c r="P9" s="35">
        <v>3</v>
      </c>
      <c r="Q9" s="4">
        <v>293.76</v>
      </c>
      <c r="R9" s="4">
        <v>367.21</v>
      </c>
      <c r="S9" s="4">
        <v>624.25</v>
      </c>
      <c r="T9" s="4">
        <v>734.41</v>
      </c>
      <c r="U9" s="4">
        <v>881.29</v>
      </c>
    </row>
    <row r="10" spans="1:30" x14ac:dyDescent="0.35">
      <c r="A10" s="63" t="s">
        <v>166</v>
      </c>
      <c r="B10" s="35">
        <v>2022</v>
      </c>
      <c r="C10" s="35">
        <v>4</v>
      </c>
      <c r="D10" s="4">
        <v>276.75</v>
      </c>
      <c r="E10" s="4">
        <v>40.33</v>
      </c>
      <c r="F10" s="4">
        <v>81.099999999999994</v>
      </c>
      <c r="G10" s="4">
        <v>430.89</v>
      </c>
      <c r="H10" s="4">
        <v>88.28</v>
      </c>
      <c r="I10" s="4">
        <v>32.61</v>
      </c>
      <c r="J10" s="4">
        <v>949.96</v>
      </c>
      <c r="K10" s="4">
        <v>767.46</v>
      </c>
      <c r="N10" s="63" t="s">
        <v>166</v>
      </c>
      <c r="O10" s="35">
        <v>2022</v>
      </c>
      <c r="P10" s="35">
        <v>4</v>
      </c>
      <c r="Q10" s="4">
        <v>306.98</v>
      </c>
      <c r="R10" s="4">
        <v>383.73</v>
      </c>
      <c r="S10" s="4">
        <v>652.34</v>
      </c>
      <c r="T10" s="4">
        <v>767.46</v>
      </c>
      <c r="U10" s="4">
        <v>920.95</v>
      </c>
    </row>
    <row r="11" spans="1:30" x14ac:dyDescent="0.35">
      <c r="A11" s="63" t="s">
        <v>167</v>
      </c>
      <c r="B11" s="35">
        <v>2022</v>
      </c>
      <c r="C11" s="35">
        <v>5</v>
      </c>
      <c r="D11" s="4">
        <v>273.92</v>
      </c>
      <c r="E11" s="4">
        <v>40.98</v>
      </c>
      <c r="F11" s="4">
        <v>81.63</v>
      </c>
      <c r="G11" s="4">
        <v>439.65</v>
      </c>
      <c r="H11" s="4">
        <v>92.56</v>
      </c>
      <c r="I11" s="4">
        <v>38.79</v>
      </c>
      <c r="J11" s="4">
        <v>967.53</v>
      </c>
      <c r="K11" s="4">
        <v>776.67</v>
      </c>
      <c r="N11" s="63" t="s">
        <v>167</v>
      </c>
      <c r="O11" s="35">
        <v>2022</v>
      </c>
      <c r="P11" s="35">
        <v>5</v>
      </c>
      <c r="Q11" s="4">
        <v>310.67</v>
      </c>
      <c r="R11" s="4">
        <v>388.34</v>
      </c>
      <c r="S11" s="4">
        <v>660.17</v>
      </c>
      <c r="T11" s="4">
        <v>776.67</v>
      </c>
      <c r="U11" s="4">
        <v>932</v>
      </c>
    </row>
    <row r="12" spans="1:30" x14ac:dyDescent="0.35">
      <c r="A12" s="63" t="s">
        <v>168</v>
      </c>
      <c r="B12" s="35">
        <v>2022</v>
      </c>
      <c r="C12" s="35">
        <v>6</v>
      </c>
      <c r="D12" s="4">
        <v>277.94</v>
      </c>
      <c r="E12" s="4">
        <v>49.52</v>
      </c>
      <c r="F12" s="4">
        <v>84.09</v>
      </c>
      <c r="G12" s="4">
        <v>446.07</v>
      </c>
      <c r="H12" s="4">
        <v>92.02</v>
      </c>
      <c r="I12" s="4">
        <v>55.55</v>
      </c>
      <c r="J12" s="4">
        <v>1005.19</v>
      </c>
      <c r="K12" s="4">
        <v>781.33</v>
      </c>
      <c r="N12" s="63" t="s">
        <v>168</v>
      </c>
      <c r="O12" s="35">
        <v>2022</v>
      </c>
      <c r="P12" s="35">
        <v>6</v>
      </c>
      <c r="Q12" s="4">
        <v>312.52999999999997</v>
      </c>
      <c r="R12" s="4">
        <v>390.67</v>
      </c>
      <c r="S12" s="4">
        <v>664.13</v>
      </c>
      <c r="T12" s="4">
        <v>781.33</v>
      </c>
      <c r="U12" s="4">
        <v>937.6</v>
      </c>
    </row>
    <row r="13" spans="1:30" x14ac:dyDescent="0.35">
      <c r="A13" s="63" t="s">
        <v>172</v>
      </c>
      <c r="B13" s="35">
        <v>2022</v>
      </c>
      <c r="C13" s="35">
        <v>7</v>
      </c>
      <c r="D13" s="4">
        <v>283.07</v>
      </c>
      <c r="E13" s="4">
        <v>41.91</v>
      </c>
      <c r="F13" s="4">
        <v>84.36</v>
      </c>
      <c r="G13" s="4">
        <v>470.44</v>
      </c>
      <c r="H13" s="4">
        <v>94.19</v>
      </c>
      <c r="I13" s="4">
        <v>49.77</v>
      </c>
      <c r="J13" s="4">
        <v>1023.74</v>
      </c>
      <c r="K13" s="4">
        <v>796.96</v>
      </c>
      <c r="N13" s="63" t="s">
        <v>171</v>
      </c>
      <c r="O13" s="35">
        <v>2022</v>
      </c>
      <c r="P13" s="35">
        <v>7</v>
      </c>
      <c r="Q13" s="4">
        <v>318.77999999999997</v>
      </c>
      <c r="R13" s="4">
        <v>398.48</v>
      </c>
      <c r="S13" s="4">
        <v>677.42</v>
      </c>
      <c r="T13" s="4">
        <v>796.96</v>
      </c>
      <c r="U13" s="4">
        <v>956.35</v>
      </c>
    </row>
    <row r="14" spans="1:30" x14ac:dyDescent="0.35">
      <c r="A14" s="63" t="s">
        <v>177</v>
      </c>
      <c r="B14" s="35">
        <v>2022</v>
      </c>
      <c r="C14" s="35">
        <v>8</v>
      </c>
      <c r="D14" s="4">
        <v>285.39</v>
      </c>
      <c r="E14" s="4">
        <v>52.12</v>
      </c>
      <c r="F14" s="4">
        <v>87.7</v>
      </c>
      <c r="G14" s="4">
        <v>445.55</v>
      </c>
      <c r="H14" s="4">
        <v>96.79</v>
      </c>
      <c r="I14" s="4">
        <v>66.61</v>
      </c>
      <c r="J14" s="4">
        <v>1034.1599999999999</v>
      </c>
      <c r="K14" s="4">
        <v>824.85</v>
      </c>
      <c r="N14" s="63" t="s">
        <v>177</v>
      </c>
      <c r="O14" s="35">
        <v>2022</v>
      </c>
      <c r="P14" s="35">
        <v>8</v>
      </c>
      <c r="Q14" s="4">
        <v>329.94</v>
      </c>
      <c r="R14" s="4">
        <v>412.42</v>
      </c>
      <c r="S14" s="4">
        <v>701.12</v>
      </c>
      <c r="T14" s="4">
        <v>842.85</v>
      </c>
      <c r="U14" s="4">
        <v>989.82</v>
      </c>
    </row>
    <row r="15" spans="1:30" x14ac:dyDescent="0.35">
      <c r="A15" s="63" t="s">
        <v>211</v>
      </c>
      <c r="B15" s="35">
        <v>2022</v>
      </c>
      <c r="C15" s="35">
        <v>9</v>
      </c>
      <c r="D15" s="4">
        <v>289.58</v>
      </c>
      <c r="E15" s="4">
        <v>50.85</v>
      </c>
      <c r="F15" s="4">
        <v>89.26</v>
      </c>
      <c r="G15" s="4">
        <v>421.42</v>
      </c>
      <c r="H15" s="4">
        <v>96.99</v>
      </c>
      <c r="I15" s="4">
        <v>42.3</v>
      </c>
      <c r="J15" s="4">
        <v>990.4</v>
      </c>
      <c r="K15" s="4">
        <v>833.26</v>
      </c>
      <c r="N15" s="63" t="s">
        <v>182</v>
      </c>
      <c r="O15" s="35">
        <v>2022</v>
      </c>
      <c r="P15" s="35">
        <v>9</v>
      </c>
      <c r="Q15" s="4">
        <v>333.31</v>
      </c>
      <c r="R15" s="4">
        <v>416.64</v>
      </c>
      <c r="S15" s="4">
        <v>708.27</v>
      </c>
      <c r="T15" s="4">
        <v>833.26</v>
      </c>
      <c r="U15" s="4">
        <v>999.91</v>
      </c>
    </row>
    <row r="16" spans="1:30" x14ac:dyDescent="0.35">
      <c r="A16" s="63" t="s">
        <v>322</v>
      </c>
      <c r="B16" s="35">
        <v>2022</v>
      </c>
      <c r="C16" s="35">
        <v>10</v>
      </c>
      <c r="D16" s="4">
        <v>299.35000000000002</v>
      </c>
      <c r="E16" s="4">
        <v>46.17</v>
      </c>
      <c r="F16" s="4">
        <v>90.57</v>
      </c>
      <c r="G16" s="4">
        <v>368.57</v>
      </c>
      <c r="H16" s="4">
        <v>95.47</v>
      </c>
      <c r="I16" s="4">
        <v>27.23</v>
      </c>
      <c r="J16" s="4">
        <v>927.36</v>
      </c>
      <c r="K16" s="4">
        <v>770.22</v>
      </c>
      <c r="N16" s="63" t="s">
        <v>209</v>
      </c>
      <c r="O16" s="35">
        <v>2022</v>
      </c>
      <c r="P16" s="35">
        <v>10</v>
      </c>
      <c r="Q16" s="4">
        <v>308.08999999999997</v>
      </c>
      <c r="R16" s="4">
        <v>385.12</v>
      </c>
      <c r="S16" s="4">
        <v>654.69000000000005</v>
      </c>
      <c r="T16" s="4">
        <v>770.22</v>
      </c>
      <c r="U16" s="4">
        <f>+T16*1.2</f>
        <v>924.26400000000001</v>
      </c>
    </row>
    <row r="17" spans="1:59" x14ac:dyDescent="0.35">
      <c r="A17" s="63" t="s">
        <v>320</v>
      </c>
      <c r="B17" s="35">
        <v>2022</v>
      </c>
      <c r="C17" s="35">
        <v>11</v>
      </c>
      <c r="D17" s="4">
        <v>294.97000000000003</v>
      </c>
      <c r="E17" s="4">
        <v>47.1</v>
      </c>
      <c r="F17" s="4">
        <v>88.95</v>
      </c>
      <c r="G17" s="4">
        <v>259.88</v>
      </c>
      <c r="H17" s="4">
        <v>92.42</v>
      </c>
      <c r="I17" s="4">
        <v>24.95</v>
      </c>
      <c r="J17" s="4">
        <v>808.27</v>
      </c>
      <c r="K17" s="4">
        <v>759.82</v>
      </c>
      <c r="N17" s="63" t="s">
        <v>320</v>
      </c>
      <c r="O17" s="35">
        <v>2022</v>
      </c>
      <c r="P17" s="35">
        <v>11</v>
      </c>
      <c r="Q17" s="4">
        <v>303.93</v>
      </c>
      <c r="R17" s="4">
        <v>379.92</v>
      </c>
      <c r="S17" s="4">
        <v>645.85</v>
      </c>
      <c r="T17" s="4">
        <v>759.82</v>
      </c>
      <c r="U17" s="4">
        <v>911.78</v>
      </c>
    </row>
    <row r="18" spans="1:59" x14ac:dyDescent="0.35">
      <c r="A18" s="63" t="s">
        <v>327</v>
      </c>
      <c r="B18" s="35">
        <v>2022</v>
      </c>
      <c r="C18" s="35">
        <v>12</v>
      </c>
      <c r="D18" s="4">
        <v>283.51</v>
      </c>
      <c r="E18" s="4">
        <v>50.31</v>
      </c>
      <c r="F18" s="4">
        <v>86.83</v>
      </c>
      <c r="G18" s="4">
        <v>241.94</v>
      </c>
      <c r="H18" s="4">
        <v>90.19</v>
      </c>
      <c r="I18" s="4">
        <v>33.19</v>
      </c>
      <c r="J18" s="4">
        <v>785.97</v>
      </c>
      <c r="K18" s="4">
        <v>767.94</v>
      </c>
      <c r="N18" s="63" t="s">
        <v>327</v>
      </c>
      <c r="O18" s="35">
        <v>2022</v>
      </c>
      <c r="P18" s="35">
        <v>12</v>
      </c>
      <c r="Q18" s="4">
        <v>307.18</v>
      </c>
      <c r="R18" s="4">
        <v>383.97</v>
      </c>
      <c r="S18" s="4">
        <v>652.75</v>
      </c>
      <c r="T18" s="4">
        <v>767.94</v>
      </c>
      <c r="U18" s="4">
        <f>+T18*1.2</f>
        <v>921.52800000000002</v>
      </c>
      <c r="V18" s="6"/>
      <c r="W18" s="6"/>
      <c r="X18" s="64"/>
    </row>
    <row r="19" spans="1:59" x14ac:dyDescent="0.35">
      <c r="A19" s="31" t="s">
        <v>108</v>
      </c>
      <c r="B19" s="2"/>
      <c r="C19" s="2"/>
      <c r="D19" s="389">
        <f>+(D18-D17)/D17</f>
        <v>-3.8851408617825663E-2</v>
      </c>
      <c r="E19" s="389">
        <f t="shared" ref="E19:K19" si="0">+(E18-E17)/E17</f>
        <v>6.8152866242038229E-2</v>
      </c>
      <c r="F19" s="389">
        <f t="shared" si="0"/>
        <v>-2.3833614390106853E-2</v>
      </c>
      <c r="G19" s="389">
        <f t="shared" si="0"/>
        <v>-6.903186085885793E-2</v>
      </c>
      <c r="H19" s="389">
        <f t="shared" si="0"/>
        <v>-2.4128976412032072E-2</v>
      </c>
      <c r="I19" s="389">
        <f t="shared" si="0"/>
        <v>0.33026052104208409</v>
      </c>
      <c r="J19" s="389">
        <f t="shared" si="0"/>
        <v>-2.7589790540289698E-2</v>
      </c>
      <c r="K19" s="389">
        <f t="shared" si="0"/>
        <v>1.0686741596693959E-2</v>
      </c>
      <c r="N19" s="31" t="s">
        <v>108</v>
      </c>
      <c r="O19" s="2"/>
      <c r="P19" s="2"/>
      <c r="Q19" s="390">
        <f>+(Q18-Q17)/Q17</f>
        <v>1.0693251735597013E-2</v>
      </c>
      <c r="R19" s="390">
        <f>+(R18-R17)/R17</f>
        <v>1.0660138976626687E-2</v>
      </c>
      <c r="S19" s="390">
        <f>+(S18-S17)/S17</f>
        <v>1.0683595262057718E-2</v>
      </c>
      <c r="T19" s="390">
        <f>+(T18-T17)/T17</f>
        <v>1.0686741596693959E-2</v>
      </c>
      <c r="U19" s="390">
        <f>+(U18-U17)/U17</f>
        <v>1.0691175502862586E-2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420" t="s">
        <v>212</v>
      </c>
      <c r="B20" s="420"/>
      <c r="C20" s="2"/>
      <c r="D20" s="2"/>
      <c r="E20" s="2"/>
      <c r="F20" s="2"/>
      <c r="G20" s="2"/>
      <c r="H20" s="2"/>
      <c r="I20" s="2"/>
      <c r="J20" s="2"/>
      <c r="K20" s="2"/>
      <c r="L20" s="6"/>
      <c r="M20" s="6"/>
      <c r="Q20" s="2"/>
      <c r="R20" s="2"/>
      <c r="S20" s="2"/>
      <c r="T20" s="2"/>
      <c r="U20" s="2"/>
    </row>
    <row r="21" spans="1:59" x14ac:dyDescent="0.35">
      <c r="A21" s="3"/>
      <c r="B21" s="2"/>
      <c r="C21" s="2"/>
      <c r="D21" s="2"/>
      <c r="E21" s="2"/>
      <c r="F21" s="6"/>
      <c r="G21" s="6"/>
      <c r="H21" s="6"/>
      <c r="I21" s="6"/>
      <c r="J21" s="6"/>
      <c r="K21" s="6"/>
      <c r="L21" s="6"/>
      <c r="M21" s="6"/>
    </row>
    <row r="22" spans="1:59" x14ac:dyDescent="0.35">
      <c r="E22" s="5"/>
      <c r="F22" s="5"/>
      <c r="G22" s="5"/>
      <c r="H22" s="5"/>
      <c r="I22" s="5"/>
      <c r="J22" s="5"/>
      <c r="K22" s="5"/>
      <c r="L22" s="5"/>
      <c r="M22" s="5"/>
    </row>
    <row r="23" spans="1:59" x14ac:dyDescent="0.35">
      <c r="C23" s="5"/>
      <c r="F23" s="41"/>
      <c r="G23" s="41"/>
      <c r="H23" s="41"/>
      <c r="I23" s="41"/>
      <c r="J23" s="41"/>
      <c r="K23" s="41"/>
      <c r="L23" s="41"/>
      <c r="M23" s="7"/>
    </row>
    <row r="24" spans="1:59" x14ac:dyDescent="0.35">
      <c r="C24" s="5"/>
      <c r="I24" s="5"/>
      <c r="J24" s="5"/>
    </row>
    <row r="30" spans="1:59" ht="15" customHeight="1" x14ac:dyDescent="0.35">
      <c r="W30" s="23" t="s">
        <v>116</v>
      </c>
      <c r="X30" s="414" t="s">
        <v>118</v>
      </c>
      <c r="Y30" s="414"/>
      <c r="Z30" s="414"/>
      <c r="AA30" s="414"/>
      <c r="AB30" s="414"/>
      <c r="AC30" s="414"/>
      <c r="AD30" s="414"/>
      <c r="AE30" s="414"/>
      <c r="AF30" s="23"/>
    </row>
    <row r="31" spans="1:59" x14ac:dyDescent="0.35">
      <c r="W31" s="23"/>
      <c r="X31" s="414"/>
      <c r="Y31" s="414"/>
      <c r="Z31" s="414"/>
      <c r="AA31" s="414"/>
      <c r="AB31" s="414"/>
      <c r="AC31" s="414"/>
      <c r="AD31" s="414"/>
      <c r="AE31" s="414"/>
      <c r="AF31" s="23"/>
    </row>
    <row r="32" spans="1:59" x14ac:dyDescent="0.35">
      <c r="W32" s="23"/>
      <c r="X32" s="23"/>
      <c r="Y32" s="23"/>
      <c r="Z32" s="23"/>
      <c r="AA32" s="23"/>
      <c r="AB32" s="23"/>
      <c r="AC32" s="23"/>
      <c r="AD32" s="23"/>
      <c r="AE32" s="23"/>
      <c r="AF32" s="23"/>
    </row>
    <row r="33" spans="23:32" ht="15" customHeight="1" x14ac:dyDescent="0.35">
      <c r="W33" s="23" t="s">
        <v>114</v>
      </c>
      <c r="X33" s="414" t="s">
        <v>119</v>
      </c>
      <c r="Y33" s="414"/>
      <c r="Z33" s="414"/>
      <c r="AA33" s="414"/>
      <c r="AB33" s="414"/>
      <c r="AC33" s="414"/>
      <c r="AD33" s="414"/>
      <c r="AE33" s="414"/>
      <c r="AF33" s="23"/>
    </row>
    <row r="34" spans="23:32" x14ac:dyDescent="0.35">
      <c r="W34" s="23"/>
      <c r="X34" s="414"/>
      <c r="Y34" s="414"/>
      <c r="Z34" s="414"/>
      <c r="AA34" s="414"/>
      <c r="AB34" s="414"/>
      <c r="AC34" s="414"/>
      <c r="AD34" s="414"/>
      <c r="AE34" s="414"/>
      <c r="AF34" s="23"/>
    </row>
    <row r="35" spans="23:32" x14ac:dyDescent="0.35">
      <c r="X35" s="23"/>
      <c r="Y35" s="23"/>
      <c r="Z35" s="23"/>
      <c r="AA35" s="23"/>
      <c r="AB35" s="23"/>
      <c r="AC35" s="23"/>
      <c r="AD35" s="23"/>
      <c r="AE35" s="23"/>
    </row>
  </sheetData>
  <mergeCells count="13">
    <mergeCell ref="X30:AE31"/>
    <mergeCell ref="X33:AE34"/>
    <mergeCell ref="W5:AD5"/>
    <mergeCell ref="I1:K1"/>
    <mergeCell ref="N5:U5"/>
    <mergeCell ref="A4:K4"/>
    <mergeCell ref="N4:U4"/>
    <mergeCell ref="A5:K5"/>
    <mergeCell ref="O3:U3"/>
    <mergeCell ref="O2:U2"/>
    <mergeCell ref="C2:J2"/>
    <mergeCell ref="C3:K3"/>
    <mergeCell ref="A20:B20"/>
  </mergeCells>
  <conditionalFormatting sqref="A21:U1048576 A20:C20 L20:P20 A1:U18">
    <cfRule type="expression" dxfId="91" priority="9">
      <formula>ROW()=CELL("FILA")</formula>
    </cfRule>
  </conditionalFormatting>
  <conditionalFormatting sqref="A19:C19">
    <cfRule type="expression" dxfId="90" priority="6">
      <formula>ROW()=CELL("FILA")</formula>
    </cfRule>
  </conditionalFormatting>
  <conditionalFormatting sqref="D19:U19">
    <cfRule type="expression" dxfId="89" priority="5">
      <formula>ROW()=CELL("FILA")</formula>
    </cfRule>
  </conditionalFormatting>
  <conditionalFormatting sqref="H20">
    <cfRule type="expression" dxfId="88" priority="4">
      <formula>ROW()=CELL("FILA")</formula>
    </cfRule>
  </conditionalFormatting>
  <conditionalFormatting sqref="D20:K20">
    <cfRule type="expression" dxfId="87" priority="3">
      <formula>ROW()=CELL("FILA")</formula>
    </cfRule>
  </conditionalFormatting>
  <conditionalFormatting sqref="U20">
    <cfRule type="expression" dxfId="86" priority="2">
      <formula>ROW()=CELL("FILA")</formula>
    </cfRule>
  </conditionalFormatting>
  <conditionalFormatting sqref="Q20:U20">
    <cfRule type="expression" dxfId="85" priority="1">
      <formula>ROW()=CELL("FILA")</formula>
    </cfRule>
  </conditionalFormatting>
  <hyperlinks>
    <hyperlink ref="I1:K1" location="INDICE!A1" display="REGRESAR" xr:uid="{00000000-0004-0000-05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CELSIA COLOMBIA S.A. E.S.P.</oddFooter>
  </headerFooter>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8"/>
  <dimension ref="A1:BG28"/>
  <sheetViews>
    <sheetView showGridLines="0" showWhiteSpace="0" view="pageLayout" zoomScale="85" zoomScaleNormal="63" zoomScaleSheetLayoutView="75" zoomScalePageLayoutView="85" workbookViewId="0">
      <selection activeCell="D18" sqref="D18"/>
    </sheetView>
  </sheetViews>
  <sheetFormatPr baseColWidth="10" defaultColWidth="9.1796875" defaultRowHeight="14.5" x14ac:dyDescent="0.35"/>
  <cols>
    <col min="1" max="1" width="16.26953125" customWidth="1"/>
    <col min="2" max="2" width="5.1796875" bestFit="1" customWidth="1"/>
    <col min="3" max="3" width="9" bestFit="1" customWidth="1"/>
    <col min="4" max="4" width="11.54296875" bestFit="1" customWidth="1"/>
    <col min="5" max="5" width="10" bestFit="1" customWidth="1"/>
    <col min="6" max="6" width="9" bestFit="1" customWidth="1"/>
    <col min="7" max="8" width="8" bestFit="1" customWidth="1"/>
    <col min="9" max="9" width="9" bestFit="1" customWidth="1"/>
    <col min="10" max="10" width="9" customWidth="1"/>
    <col min="11" max="11" width="8" bestFit="1" customWidth="1"/>
    <col min="12" max="13" width="2.453125" customWidth="1"/>
    <col min="14" max="14" width="14.81640625" customWidth="1"/>
    <col min="16" max="16" width="9" bestFit="1" customWidth="1"/>
    <col min="17" max="20" width="10.453125" bestFit="1" customWidth="1"/>
    <col min="21" max="21" width="13.26953125" customWidth="1"/>
    <col min="23" max="24" width="15.26953125" customWidth="1"/>
    <col min="25" max="25" width="15.7265625" customWidth="1"/>
    <col min="26" max="26" width="13.7265625" customWidth="1"/>
    <col min="28" max="28" width="13" customWidth="1"/>
  </cols>
  <sheetData>
    <row r="1" spans="1:30" ht="23.5" x14ac:dyDescent="0.35">
      <c r="I1" s="423" t="s">
        <v>69</v>
      </c>
      <c r="J1" s="423"/>
      <c r="K1" s="423"/>
    </row>
    <row r="2" spans="1:30" ht="28.15" customHeight="1" x14ac:dyDescent="0.55000000000000004">
      <c r="A2" s="8" t="s">
        <v>9</v>
      </c>
      <c r="B2" s="424" t="s">
        <v>139</v>
      </c>
      <c r="C2" s="424"/>
      <c r="D2" s="424"/>
      <c r="E2" s="424"/>
      <c r="F2" s="424"/>
      <c r="G2" s="424"/>
      <c r="H2" s="424"/>
      <c r="I2" s="424"/>
      <c r="J2" s="424"/>
      <c r="K2" s="424"/>
      <c r="L2" s="424"/>
      <c r="M2" s="32"/>
    </row>
    <row r="3" spans="1:30" ht="23.5" x14ac:dyDescent="0.55000000000000004">
      <c r="A3" s="8" t="s">
        <v>15</v>
      </c>
      <c r="B3" s="424" t="s">
        <v>50</v>
      </c>
      <c r="C3" s="424"/>
      <c r="D3" s="424"/>
      <c r="E3" s="424"/>
      <c r="F3" s="424"/>
      <c r="G3" s="424"/>
      <c r="H3" s="424"/>
      <c r="I3" s="424"/>
      <c r="J3" s="424"/>
      <c r="K3" s="424"/>
      <c r="L3" s="424"/>
      <c r="M3" s="32"/>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115</v>
      </c>
      <c r="X5" s="416"/>
      <c r="Y5" s="416"/>
      <c r="Z5" s="416"/>
      <c r="AA5" s="416"/>
      <c r="AB5" s="416"/>
      <c r="AC5" s="416"/>
      <c r="AD5" s="416"/>
    </row>
    <row r="6" spans="1:30" s="19" customFormat="1" ht="29" x14ac:dyDescent="0.35">
      <c r="B6" s="14" t="s">
        <v>0</v>
      </c>
      <c r="C6" s="14" t="s">
        <v>1</v>
      </c>
      <c r="D6" s="12" t="s">
        <v>2</v>
      </c>
      <c r="E6" s="12" t="s">
        <v>3</v>
      </c>
      <c r="F6" s="12" t="s">
        <v>4</v>
      </c>
      <c r="G6" s="12" t="s">
        <v>5</v>
      </c>
      <c r="H6" s="12" t="s">
        <v>6</v>
      </c>
      <c r="I6" s="12" t="s">
        <v>7</v>
      </c>
      <c r="J6" s="12" t="s">
        <v>116</v>
      </c>
      <c r="K6" s="12" t="s">
        <v>114</v>
      </c>
      <c r="O6" s="14" t="s">
        <v>0</v>
      </c>
      <c r="P6" s="14" t="s">
        <v>1</v>
      </c>
      <c r="Q6" s="12" t="s">
        <v>10</v>
      </c>
      <c r="R6" s="12" t="s">
        <v>11</v>
      </c>
      <c r="S6" s="12" t="s">
        <v>12</v>
      </c>
      <c r="T6" s="12" t="s">
        <v>13</v>
      </c>
      <c r="U6" s="13" t="s">
        <v>14</v>
      </c>
    </row>
    <row r="7" spans="1:30" x14ac:dyDescent="0.35">
      <c r="A7" s="63" t="s">
        <v>163</v>
      </c>
      <c r="B7" s="35">
        <v>2022</v>
      </c>
      <c r="C7" s="35">
        <v>1</v>
      </c>
      <c r="D7" s="4">
        <v>267.70999999999998</v>
      </c>
      <c r="E7" s="4">
        <v>43.68</v>
      </c>
      <c r="F7" s="4">
        <v>67.87</v>
      </c>
      <c r="G7" s="4">
        <v>238.6</v>
      </c>
      <c r="H7" s="4">
        <v>65.81</v>
      </c>
      <c r="I7" s="4">
        <v>20.100000000000001</v>
      </c>
      <c r="J7" s="4">
        <v>703.77</v>
      </c>
      <c r="K7" s="4">
        <v>642.13</v>
      </c>
      <c r="N7" s="63" t="s">
        <v>163</v>
      </c>
      <c r="O7" s="35">
        <v>2022</v>
      </c>
      <c r="P7" s="35">
        <v>1</v>
      </c>
      <c r="Q7" s="4">
        <v>256.85000000000002</v>
      </c>
      <c r="R7" s="4">
        <v>321.07</v>
      </c>
      <c r="S7" s="4">
        <v>545.80999999999995</v>
      </c>
      <c r="T7" s="4">
        <v>642.13</v>
      </c>
      <c r="U7" s="4">
        <v>770.56</v>
      </c>
    </row>
    <row r="8" spans="1:30" x14ac:dyDescent="0.35">
      <c r="A8" s="63" t="s">
        <v>164</v>
      </c>
      <c r="B8" s="35">
        <v>2022</v>
      </c>
      <c r="C8" s="35">
        <v>2</v>
      </c>
      <c r="D8" s="4">
        <v>257.73</v>
      </c>
      <c r="E8" s="4">
        <v>45.13</v>
      </c>
      <c r="F8" s="4">
        <v>66.489999999999995</v>
      </c>
      <c r="G8" s="4">
        <v>256.35000000000002</v>
      </c>
      <c r="H8" s="4">
        <v>67.41</v>
      </c>
      <c r="I8" s="4">
        <v>24.04</v>
      </c>
      <c r="J8" s="4">
        <v>717.14</v>
      </c>
      <c r="K8" s="4">
        <v>645.99</v>
      </c>
      <c r="N8" s="63" t="s">
        <v>164</v>
      </c>
      <c r="O8" s="35">
        <v>2022</v>
      </c>
      <c r="P8" s="35">
        <v>2</v>
      </c>
      <c r="Q8" s="4">
        <v>258.39</v>
      </c>
      <c r="R8" s="4">
        <v>322.99</v>
      </c>
      <c r="S8" s="4">
        <v>549.09</v>
      </c>
      <c r="T8" s="4">
        <v>645.99</v>
      </c>
      <c r="U8" s="4">
        <v>775.18</v>
      </c>
    </row>
    <row r="9" spans="1:30" x14ac:dyDescent="0.35">
      <c r="A9" s="63" t="s">
        <v>165</v>
      </c>
      <c r="B9" s="35">
        <v>2022</v>
      </c>
      <c r="C9" s="35">
        <v>3</v>
      </c>
      <c r="D9" s="4">
        <v>288.23</v>
      </c>
      <c r="E9" s="4">
        <v>43.11</v>
      </c>
      <c r="F9" s="4">
        <v>72.7</v>
      </c>
      <c r="G9" s="4">
        <v>267.77</v>
      </c>
      <c r="H9" s="4">
        <v>70.959999999999994</v>
      </c>
      <c r="I9" s="4">
        <v>19.12</v>
      </c>
      <c r="J9" s="4">
        <v>761.89</v>
      </c>
      <c r="K9" s="4">
        <v>645.99</v>
      </c>
      <c r="N9" s="63" t="s">
        <v>165</v>
      </c>
      <c r="O9" s="35">
        <v>2022</v>
      </c>
      <c r="P9" s="35">
        <v>3</v>
      </c>
      <c r="Q9" s="4">
        <v>259.94</v>
      </c>
      <c r="R9" s="4">
        <v>324.93</v>
      </c>
      <c r="S9" s="4">
        <v>552.38</v>
      </c>
      <c r="T9" s="4">
        <v>649.86</v>
      </c>
      <c r="U9" s="4">
        <v>779.83</v>
      </c>
    </row>
    <row r="10" spans="1:30" x14ac:dyDescent="0.35">
      <c r="A10" s="63" t="s">
        <v>166</v>
      </c>
      <c r="B10" s="35">
        <v>2022</v>
      </c>
      <c r="C10" s="35">
        <v>4</v>
      </c>
      <c r="D10" s="4">
        <v>261.63</v>
      </c>
      <c r="E10" s="4">
        <v>40.33</v>
      </c>
      <c r="F10" s="4">
        <v>64.95</v>
      </c>
      <c r="G10" s="4">
        <v>267.27</v>
      </c>
      <c r="H10" s="4">
        <v>74.569999999999993</v>
      </c>
      <c r="I10" s="4">
        <v>36.6</v>
      </c>
      <c r="J10" s="4">
        <v>745.34</v>
      </c>
      <c r="K10" s="4">
        <v>649.86</v>
      </c>
      <c r="N10" s="63" t="s">
        <v>166</v>
      </c>
      <c r="O10" s="35">
        <v>2022</v>
      </c>
      <c r="P10" s="35">
        <v>4</v>
      </c>
      <c r="Q10" s="4">
        <v>263.06</v>
      </c>
      <c r="R10" s="4">
        <v>328.83</v>
      </c>
      <c r="S10" s="4">
        <v>559.01</v>
      </c>
      <c r="T10" s="4">
        <v>657.66</v>
      </c>
      <c r="U10" s="4">
        <v>789.19</v>
      </c>
    </row>
    <row r="11" spans="1:30" x14ac:dyDescent="0.35">
      <c r="A11" s="63" t="s">
        <v>167</v>
      </c>
      <c r="B11" s="35">
        <v>2022</v>
      </c>
      <c r="C11" s="35">
        <v>5</v>
      </c>
      <c r="D11" s="4">
        <v>248.66</v>
      </c>
      <c r="E11" s="4">
        <v>40.98</v>
      </c>
      <c r="F11" s="4">
        <v>63.33</v>
      </c>
      <c r="G11" s="4">
        <v>301.04000000000002</v>
      </c>
      <c r="H11" s="4">
        <v>74.7</v>
      </c>
      <c r="I11" s="4">
        <v>40.47</v>
      </c>
      <c r="J11" s="4">
        <v>769.17</v>
      </c>
      <c r="K11" s="4">
        <v>690.54</v>
      </c>
      <c r="N11" s="63" t="s">
        <v>167</v>
      </c>
      <c r="O11" s="35">
        <v>2022</v>
      </c>
      <c r="P11" s="35">
        <v>5</v>
      </c>
      <c r="Q11" s="4">
        <v>276.22000000000003</v>
      </c>
      <c r="R11" s="4">
        <v>345.27</v>
      </c>
      <c r="S11" s="4">
        <v>586.96</v>
      </c>
      <c r="T11" s="4">
        <v>690.54</v>
      </c>
      <c r="U11" s="4">
        <v>828.65</v>
      </c>
    </row>
    <row r="12" spans="1:30" x14ac:dyDescent="0.35">
      <c r="A12" s="63" t="s">
        <v>168</v>
      </c>
      <c r="B12" s="35">
        <v>2022</v>
      </c>
      <c r="C12" s="35">
        <v>6</v>
      </c>
      <c r="D12" s="4">
        <v>235.54</v>
      </c>
      <c r="E12" s="4">
        <v>49.52</v>
      </c>
      <c r="F12" s="4">
        <v>61.97</v>
      </c>
      <c r="G12" s="4">
        <v>320.41000000000003</v>
      </c>
      <c r="H12" s="4">
        <v>71.33</v>
      </c>
      <c r="I12" s="4">
        <v>58.03</v>
      </c>
      <c r="J12" s="4">
        <v>796.79</v>
      </c>
      <c r="K12" s="4">
        <v>715.4</v>
      </c>
      <c r="N12" s="63" t="s">
        <v>168</v>
      </c>
      <c r="O12" s="35">
        <v>2022</v>
      </c>
      <c r="P12" s="35">
        <v>6</v>
      </c>
      <c r="Q12" s="4">
        <v>286.16000000000003</v>
      </c>
      <c r="R12" s="4">
        <v>357.7</v>
      </c>
      <c r="S12" s="4">
        <v>608.09</v>
      </c>
      <c r="T12" s="4">
        <v>715.4</v>
      </c>
      <c r="U12" s="4">
        <v>858.48</v>
      </c>
    </row>
    <row r="13" spans="1:30" x14ac:dyDescent="0.35">
      <c r="A13" s="63" t="s">
        <v>172</v>
      </c>
      <c r="B13" s="35">
        <v>2022</v>
      </c>
      <c r="C13" s="35">
        <v>7</v>
      </c>
      <c r="D13" s="4">
        <v>241.9</v>
      </c>
      <c r="E13" s="4">
        <v>41.9</v>
      </c>
      <c r="F13" s="4">
        <v>62.41</v>
      </c>
      <c r="G13" s="4">
        <v>328.93</v>
      </c>
      <c r="H13" s="4">
        <v>72.400000000000006</v>
      </c>
      <c r="I13" s="4">
        <v>52</v>
      </c>
      <c r="J13" s="4">
        <v>799.55</v>
      </c>
      <c r="K13" s="4">
        <v>736.87</v>
      </c>
      <c r="N13" s="63" t="s">
        <v>172</v>
      </c>
      <c r="O13" s="35">
        <v>2022</v>
      </c>
      <c r="P13" s="35">
        <v>7</v>
      </c>
      <c r="Q13" s="4">
        <v>294.75</v>
      </c>
      <c r="R13" s="4">
        <v>368.43</v>
      </c>
      <c r="S13" s="4">
        <v>626.34</v>
      </c>
      <c r="T13" s="4">
        <v>736.87</v>
      </c>
      <c r="U13" s="4">
        <v>884.24</v>
      </c>
    </row>
    <row r="14" spans="1:30" x14ac:dyDescent="0.35">
      <c r="A14" s="63" t="s">
        <v>177</v>
      </c>
      <c r="B14" s="35">
        <v>2022</v>
      </c>
      <c r="C14" s="35">
        <v>8</v>
      </c>
      <c r="D14" s="4">
        <v>251.13</v>
      </c>
      <c r="E14" s="4">
        <v>52.12</v>
      </c>
      <c r="F14" s="4">
        <v>66.75</v>
      </c>
      <c r="G14" s="4">
        <v>335.4</v>
      </c>
      <c r="H14" s="4">
        <v>72.900000000000006</v>
      </c>
      <c r="I14" s="4">
        <v>71.98</v>
      </c>
      <c r="J14" s="4">
        <v>850.29</v>
      </c>
      <c r="K14" s="4">
        <v>781.08</v>
      </c>
      <c r="N14" s="63" t="s">
        <v>177</v>
      </c>
      <c r="O14" s="35">
        <v>2022</v>
      </c>
      <c r="P14" s="35">
        <v>8</v>
      </c>
      <c r="Q14" s="4">
        <v>312.43</v>
      </c>
      <c r="R14" s="4">
        <v>390.54</v>
      </c>
      <c r="S14" s="4">
        <v>663.92</v>
      </c>
      <c r="T14" s="4">
        <v>781.08</v>
      </c>
      <c r="U14" s="4">
        <v>937.29</v>
      </c>
    </row>
    <row r="15" spans="1:30" x14ac:dyDescent="0.35">
      <c r="A15" s="63" t="s">
        <v>182</v>
      </c>
      <c r="B15" s="35">
        <v>2022</v>
      </c>
      <c r="C15" s="35">
        <v>9</v>
      </c>
      <c r="D15" s="4">
        <v>256.69</v>
      </c>
      <c r="E15" s="4">
        <v>50.85</v>
      </c>
      <c r="F15" s="4">
        <v>68.349999999999994</v>
      </c>
      <c r="G15" s="4">
        <v>314.86</v>
      </c>
      <c r="H15" s="4">
        <v>75.72</v>
      </c>
      <c r="I15" s="4">
        <v>43.35</v>
      </c>
      <c r="J15" s="4">
        <v>809.82</v>
      </c>
      <c r="K15" s="4">
        <v>785.76</v>
      </c>
      <c r="N15" s="63" t="s">
        <v>182</v>
      </c>
      <c r="O15" s="35">
        <v>2022</v>
      </c>
      <c r="P15" s="35">
        <v>9</v>
      </c>
      <c r="Q15" s="4">
        <v>315.62</v>
      </c>
      <c r="R15" s="4">
        <v>394.52</v>
      </c>
      <c r="S15" s="4">
        <v>667.9</v>
      </c>
      <c r="T15" s="4">
        <v>785.76</v>
      </c>
      <c r="U15" s="4">
        <v>942.92</v>
      </c>
    </row>
    <row r="16" spans="1:30" x14ac:dyDescent="0.35">
      <c r="A16" s="63" t="s">
        <v>209</v>
      </c>
      <c r="B16" s="35">
        <v>2022</v>
      </c>
      <c r="C16" s="35">
        <v>10</v>
      </c>
      <c r="D16" s="4">
        <v>280.52999999999997</v>
      </c>
      <c r="E16" s="4">
        <v>46.17</v>
      </c>
      <c r="F16" s="4">
        <v>72.41</v>
      </c>
      <c r="G16" s="4">
        <v>303</v>
      </c>
      <c r="H16" s="4">
        <v>69.87</v>
      </c>
      <c r="I16" s="4">
        <v>28.57</v>
      </c>
      <c r="J16" s="4">
        <v>800.55</v>
      </c>
      <c r="K16" s="4">
        <v>776.81</v>
      </c>
      <c r="N16" s="63" t="s">
        <v>209</v>
      </c>
      <c r="O16" s="35">
        <v>2022</v>
      </c>
      <c r="P16" s="35">
        <v>10</v>
      </c>
      <c r="Q16" s="4">
        <v>312.02</v>
      </c>
      <c r="R16" s="4">
        <v>390.02</v>
      </c>
      <c r="S16" s="4">
        <v>660.29</v>
      </c>
      <c r="T16" s="4">
        <v>776.81</v>
      </c>
      <c r="U16" s="4">
        <v>932.17</v>
      </c>
    </row>
    <row r="17" spans="1:59" x14ac:dyDescent="0.35">
      <c r="A17" s="63" t="s">
        <v>320</v>
      </c>
      <c r="B17" s="35">
        <v>2022</v>
      </c>
      <c r="C17" s="35">
        <v>11</v>
      </c>
      <c r="D17" s="4">
        <v>271.98</v>
      </c>
      <c r="E17" s="4">
        <v>47.1</v>
      </c>
      <c r="F17" s="4">
        <v>70.5</v>
      </c>
      <c r="G17" s="4">
        <v>305.31</v>
      </c>
      <c r="H17" s="4">
        <v>71.19</v>
      </c>
      <c r="I17" s="4">
        <v>26.57</v>
      </c>
      <c r="J17" s="4">
        <v>792.64</v>
      </c>
      <c r="K17" s="4">
        <v>768.9</v>
      </c>
      <c r="N17" s="63" t="s">
        <v>320</v>
      </c>
      <c r="O17" s="35">
        <v>2022</v>
      </c>
      <c r="P17" s="35">
        <v>11</v>
      </c>
      <c r="Q17" s="4">
        <v>308.83999999999997</v>
      </c>
      <c r="R17" s="4">
        <v>386.05</v>
      </c>
      <c r="S17" s="4">
        <v>653.55999999999995</v>
      </c>
      <c r="T17" s="4">
        <v>768.9</v>
      </c>
      <c r="U17" s="4">
        <v>922.68</v>
      </c>
    </row>
    <row r="18" spans="1:59" x14ac:dyDescent="0.35">
      <c r="A18" s="63" t="s">
        <v>327</v>
      </c>
      <c r="B18" s="35">
        <v>2022</v>
      </c>
      <c r="C18" s="35">
        <v>12</v>
      </c>
      <c r="D18" s="4"/>
      <c r="E18" s="4"/>
      <c r="F18" s="4"/>
      <c r="G18" s="4"/>
      <c r="H18" s="4"/>
      <c r="I18" s="4"/>
      <c r="J18" s="4"/>
      <c r="K18" s="4"/>
      <c r="N18" s="63" t="s">
        <v>327</v>
      </c>
      <c r="O18" s="35">
        <v>2022</v>
      </c>
      <c r="P18" s="35">
        <v>12</v>
      </c>
      <c r="Q18" s="4"/>
      <c r="R18" s="4"/>
      <c r="S18" s="4"/>
      <c r="T18" s="4"/>
      <c r="U18" s="4"/>
    </row>
    <row r="19" spans="1:59" x14ac:dyDescent="0.35">
      <c r="A19" s="31" t="s">
        <v>108</v>
      </c>
      <c r="B19" s="2"/>
      <c r="C19" s="2"/>
      <c r="D19" s="389">
        <f>+(D18-D17)/D17</f>
        <v>-1</v>
      </c>
      <c r="E19" s="389">
        <f t="shared" ref="E19:K19" si="0">+(E18-E17)/E17</f>
        <v>-1</v>
      </c>
      <c r="F19" s="389">
        <f t="shared" si="0"/>
        <v>-1</v>
      </c>
      <c r="G19" s="389">
        <f t="shared" si="0"/>
        <v>-1</v>
      </c>
      <c r="H19" s="389">
        <f t="shared" si="0"/>
        <v>-1</v>
      </c>
      <c r="I19" s="389">
        <f t="shared" si="0"/>
        <v>-1</v>
      </c>
      <c r="J19" s="389">
        <f t="shared" si="0"/>
        <v>-1</v>
      </c>
      <c r="K19" s="389">
        <f t="shared" si="0"/>
        <v>-1</v>
      </c>
      <c r="N19" s="31" t="s">
        <v>108</v>
      </c>
      <c r="O19" s="2"/>
      <c r="P19" s="2"/>
      <c r="Q19" s="390">
        <f>+(Q18-Q17)/Q17</f>
        <v>-1</v>
      </c>
      <c r="R19" s="390">
        <f>+(R18-R17)/R17</f>
        <v>-1</v>
      </c>
      <c r="S19" s="390">
        <f>+(S18-S17)/S17</f>
        <v>-1</v>
      </c>
      <c r="T19" s="390">
        <f>+(T18-T17)/T17</f>
        <v>-1</v>
      </c>
      <c r="U19" s="390">
        <f>+(U18-U17)/U17</f>
        <v>-1</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c r="L20" s="6"/>
      <c r="M20" s="6"/>
    </row>
    <row r="21" spans="1:59" x14ac:dyDescent="0.35">
      <c r="A21" s="3"/>
      <c r="B21" s="2"/>
      <c r="C21" s="2"/>
      <c r="D21" s="2"/>
      <c r="E21" s="2"/>
      <c r="F21" s="6"/>
      <c r="G21" s="6"/>
      <c r="H21" s="6"/>
      <c r="I21" s="6"/>
      <c r="J21" s="6"/>
      <c r="K21" s="6"/>
      <c r="L21" s="6"/>
      <c r="M21" s="6"/>
    </row>
    <row r="22" spans="1:59" x14ac:dyDescent="0.35">
      <c r="E22" s="5"/>
      <c r="F22" s="5"/>
      <c r="G22" s="5"/>
      <c r="H22" s="5"/>
      <c r="I22" s="5"/>
      <c r="J22" s="5"/>
      <c r="K22" s="5"/>
      <c r="L22" s="5"/>
      <c r="M22" s="5"/>
    </row>
    <row r="23" spans="1:59" x14ac:dyDescent="0.35">
      <c r="C23" s="5"/>
      <c r="F23" s="7"/>
      <c r="G23" s="7"/>
      <c r="H23" s="7"/>
      <c r="I23" s="7"/>
      <c r="J23" s="7"/>
      <c r="K23" s="7"/>
      <c r="L23" s="7"/>
      <c r="M23" s="7"/>
    </row>
    <row r="24" spans="1:59" ht="15" customHeight="1" x14ac:dyDescent="0.35">
      <c r="C24" s="5"/>
      <c r="I24" s="5"/>
      <c r="J24" s="5"/>
      <c r="W24" s="43" t="s">
        <v>116</v>
      </c>
      <c r="X24" s="414" t="s">
        <v>118</v>
      </c>
      <c r="Y24" s="414"/>
      <c r="Z24" s="414"/>
      <c r="AA24" s="414"/>
      <c r="AB24" s="414"/>
      <c r="AC24" s="414"/>
      <c r="AD24" s="414"/>
      <c r="AE24" s="23"/>
    </row>
    <row r="25" spans="1:59" x14ac:dyDescent="0.35">
      <c r="W25" s="43"/>
      <c r="X25" s="414"/>
      <c r="Y25" s="414"/>
      <c r="Z25" s="414"/>
      <c r="AA25" s="414"/>
      <c r="AB25" s="414"/>
      <c r="AC25" s="414"/>
      <c r="AD25" s="414"/>
      <c r="AE25" s="23"/>
    </row>
    <row r="26" spans="1:59" x14ac:dyDescent="0.35">
      <c r="W26" s="43"/>
      <c r="X26" s="23"/>
      <c r="Y26" s="23"/>
      <c r="Z26" s="23"/>
      <c r="AA26" s="23"/>
      <c r="AB26" s="23"/>
      <c r="AC26" s="23"/>
      <c r="AD26" s="23"/>
      <c r="AE26" s="23"/>
    </row>
    <row r="27" spans="1:59" ht="15" customHeight="1" x14ac:dyDescent="0.35">
      <c r="W27" s="43" t="s">
        <v>114</v>
      </c>
      <c r="X27" s="414" t="s">
        <v>119</v>
      </c>
      <c r="Y27" s="414"/>
      <c r="Z27" s="414"/>
      <c r="AA27" s="414"/>
      <c r="AB27" s="414"/>
      <c r="AC27" s="414"/>
      <c r="AD27" s="414"/>
      <c r="AE27" s="23"/>
    </row>
    <row r="28" spans="1:59" x14ac:dyDescent="0.35">
      <c r="W28" s="23"/>
      <c r="X28" s="414"/>
      <c r="Y28" s="414"/>
      <c r="Z28" s="414"/>
      <c r="AA28" s="414"/>
      <c r="AB28" s="414"/>
      <c r="AC28" s="414"/>
      <c r="AD28" s="414"/>
      <c r="AE28" s="23"/>
    </row>
  </sheetData>
  <mergeCells count="10">
    <mergeCell ref="X24:AD25"/>
    <mergeCell ref="X27:AD28"/>
    <mergeCell ref="W5:AD5"/>
    <mergeCell ref="I1:K1"/>
    <mergeCell ref="B2:L2"/>
    <mergeCell ref="B3:L3"/>
    <mergeCell ref="N5:U5"/>
    <mergeCell ref="A4:K4"/>
    <mergeCell ref="N4:U4"/>
    <mergeCell ref="A5:K5"/>
  </mergeCells>
  <conditionalFormatting sqref="A20:U1048576 A1:U18">
    <cfRule type="expression" dxfId="84" priority="4">
      <formula>ROW()=CELL("FILA")</formula>
    </cfRule>
  </conditionalFormatting>
  <conditionalFormatting sqref="A19:C19">
    <cfRule type="expression" dxfId="83" priority="2">
      <formula>ROW()=CELL("FILA")</formula>
    </cfRule>
  </conditionalFormatting>
  <conditionalFormatting sqref="D19:U19">
    <cfRule type="expression" dxfId="82" priority="1">
      <formula>ROW()=CELL("FILA")</formula>
    </cfRule>
  </conditionalFormatting>
  <hyperlinks>
    <hyperlink ref="I1:K1" location="INDICE!A1" display="REGRESAR" xr:uid="{00000000-0004-0000-06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CENTRALES ELÉCTRICAS DE NORTE DE SANTANDER S.A. E.S.P.</oddFooter>
  </headerFooter>
  <colBreaks count="1" manualBreakCount="1">
    <brk id="12"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9"/>
  <dimension ref="A1:BG33"/>
  <sheetViews>
    <sheetView showGridLines="0" view="pageLayout" zoomScale="85" zoomScaleNormal="100" zoomScaleSheetLayoutView="100" zoomScalePageLayoutView="85" workbookViewId="0">
      <selection activeCell="Q19" sqref="Q19:U19"/>
    </sheetView>
  </sheetViews>
  <sheetFormatPr baseColWidth="10" defaultColWidth="9.1796875" defaultRowHeight="14.5" x14ac:dyDescent="0.35"/>
  <cols>
    <col min="1" max="1" width="15" customWidth="1"/>
    <col min="2" max="2" width="7.1796875" customWidth="1"/>
    <col min="3" max="3" width="9" bestFit="1" customWidth="1"/>
    <col min="4" max="4" width="9.1796875" customWidth="1"/>
    <col min="5" max="5" width="11.7265625" bestFit="1" customWidth="1"/>
    <col min="6" max="6" width="9" bestFit="1" customWidth="1"/>
    <col min="7" max="7" width="8.81640625" customWidth="1"/>
    <col min="8" max="8" width="8" bestFit="1" customWidth="1"/>
    <col min="9" max="9" width="9" bestFit="1" customWidth="1"/>
    <col min="10" max="10" width="9" customWidth="1"/>
    <col min="11" max="11" width="6.7265625" customWidth="1"/>
    <col min="12" max="13" width="2.453125" customWidth="1"/>
    <col min="14" max="14" width="14.81640625" customWidth="1"/>
    <col min="16" max="16" width="11" customWidth="1"/>
    <col min="17" max="19" width="10.453125" bestFit="1" customWidth="1"/>
    <col min="20" max="20" width="11" customWidth="1"/>
    <col min="21" max="21" width="15.54296875" customWidth="1"/>
    <col min="23" max="23" width="10.453125" customWidth="1"/>
    <col min="24" max="24" width="16.7265625" customWidth="1"/>
    <col min="25" max="25" width="15" customWidth="1"/>
    <col min="26" max="26" width="14.81640625" customWidth="1"/>
    <col min="27" max="27" width="13.1796875" customWidth="1"/>
    <col min="28" max="28" width="14.453125" customWidth="1"/>
  </cols>
  <sheetData>
    <row r="1" spans="1:30" ht="23.5" x14ac:dyDescent="0.35">
      <c r="I1" s="423" t="s">
        <v>69</v>
      </c>
      <c r="J1" s="423"/>
      <c r="K1" s="423"/>
    </row>
    <row r="2" spans="1:30" ht="27.75" customHeight="1" x14ac:dyDescent="0.55000000000000004">
      <c r="A2" s="8" t="s">
        <v>9</v>
      </c>
      <c r="B2" s="422" t="s">
        <v>140</v>
      </c>
      <c r="C2" s="422"/>
      <c r="D2" s="422"/>
      <c r="E2" s="422"/>
      <c r="F2" s="422"/>
      <c r="G2" s="422"/>
      <c r="H2" s="422"/>
      <c r="I2" s="422"/>
      <c r="J2" s="422"/>
      <c r="K2" s="422"/>
    </row>
    <row r="3" spans="1:30" ht="23.5" x14ac:dyDescent="0.55000000000000004">
      <c r="A3" s="8" t="s">
        <v>15</v>
      </c>
      <c r="B3" s="422" t="s">
        <v>56</v>
      </c>
      <c r="C3" s="422"/>
      <c r="D3" s="422"/>
      <c r="E3" s="422"/>
      <c r="F3" s="422"/>
      <c r="G3" s="422"/>
      <c r="H3" s="422"/>
      <c r="I3" s="422"/>
      <c r="J3" s="422"/>
      <c r="K3" s="422"/>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row>
    <row r="6" spans="1:30"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35">
      <c r="A7" s="63" t="s">
        <v>163</v>
      </c>
      <c r="B7" s="35">
        <v>2022</v>
      </c>
      <c r="C7" s="35">
        <v>1</v>
      </c>
      <c r="D7" s="4">
        <v>264.40429999999998</v>
      </c>
      <c r="E7" s="4">
        <v>43.683999999999997</v>
      </c>
      <c r="F7" s="4">
        <v>65.110399999999998</v>
      </c>
      <c r="G7" s="4">
        <v>230.50839999999999</v>
      </c>
      <c r="H7" s="4">
        <v>142.50839999999999</v>
      </c>
      <c r="I7" s="4">
        <v>19.063600000000001</v>
      </c>
      <c r="J7" s="4">
        <v>765.30139999999994</v>
      </c>
      <c r="K7" s="4"/>
      <c r="N7" s="63" t="s">
        <v>163</v>
      </c>
      <c r="O7" s="35">
        <v>2022</v>
      </c>
      <c r="P7" s="35">
        <v>1</v>
      </c>
      <c r="Q7" s="4">
        <v>306.12049999999999</v>
      </c>
      <c r="R7" s="4">
        <v>382.65069999999997</v>
      </c>
      <c r="S7" s="4">
        <v>650.50620000000004</v>
      </c>
      <c r="T7" s="4">
        <v>765.30139999999994</v>
      </c>
      <c r="U7" s="4">
        <v>918.36167999999986</v>
      </c>
    </row>
    <row r="8" spans="1:30" x14ac:dyDescent="0.35">
      <c r="A8" s="63" t="s">
        <v>164</v>
      </c>
      <c r="B8" s="35">
        <v>2022</v>
      </c>
      <c r="C8" s="35">
        <v>2</v>
      </c>
      <c r="D8" s="4">
        <v>269.39269999999999</v>
      </c>
      <c r="E8" s="4">
        <v>45.128999999999998</v>
      </c>
      <c r="F8" s="4">
        <v>66.830399999999997</v>
      </c>
      <c r="G8" s="4">
        <v>252.30510000000001</v>
      </c>
      <c r="H8" s="4">
        <v>143.6688</v>
      </c>
      <c r="I8" s="4">
        <v>23.871400000000001</v>
      </c>
      <c r="J8" s="4">
        <v>801.19740000000002</v>
      </c>
      <c r="K8" s="4"/>
      <c r="N8" s="63" t="s">
        <v>164</v>
      </c>
      <c r="O8" s="35">
        <v>2022</v>
      </c>
      <c r="P8" s="35">
        <v>2</v>
      </c>
      <c r="Q8" s="4">
        <v>320.47890000000001</v>
      </c>
      <c r="R8" s="4">
        <v>400.59859999999998</v>
      </c>
      <c r="S8" s="4">
        <v>681.01779999999997</v>
      </c>
      <c r="T8" s="4">
        <v>801.19740000000002</v>
      </c>
      <c r="U8" s="4">
        <v>961.43687999999997</v>
      </c>
    </row>
    <row r="9" spans="1:30" x14ac:dyDescent="0.35">
      <c r="A9" s="63" t="s">
        <v>165</v>
      </c>
      <c r="B9" s="35">
        <v>2022</v>
      </c>
      <c r="C9" s="35">
        <v>3</v>
      </c>
      <c r="D9" s="4">
        <v>290.97570000000002</v>
      </c>
      <c r="E9" s="4">
        <v>43.110799999999998</v>
      </c>
      <c r="F9" s="4">
        <v>71.122</v>
      </c>
      <c r="G9" s="4">
        <v>260.17849999999999</v>
      </c>
      <c r="H9" s="4">
        <v>155.20349999999999</v>
      </c>
      <c r="I9" s="4">
        <v>18.705500000000001</v>
      </c>
      <c r="J9" s="4">
        <v>839.29600000000005</v>
      </c>
      <c r="K9" s="4"/>
      <c r="N9" s="63" t="s">
        <v>165</v>
      </c>
      <c r="O9" s="35">
        <v>2022</v>
      </c>
      <c r="P9" s="35">
        <v>3</v>
      </c>
      <c r="Q9" s="4">
        <v>335.71850000000001</v>
      </c>
      <c r="R9" s="4">
        <v>419.6481</v>
      </c>
      <c r="S9" s="4">
        <v>713.40160000000003</v>
      </c>
      <c r="T9" s="4">
        <v>839.29600000000005</v>
      </c>
      <c r="U9" s="4">
        <v>1007.1552</v>
      </c>
    </row>
    <row r="10" spans="1:30" x14ac:dyDescent="0.35">
      <c r="A10" s="63" t="s">
        <v>166</v>
      </c>
      <c r="B10" s="35">
        <v>2022</v>
      </c>
      <c r="C10" s="35">
        <v>4</v>
      </c>
      <c r="D10" s="4">
        <v>278.12560000000002</v>
      </c>
      <c r="E10" s="4">
        <v>40.327800000000003</v>
      </c>
      <c r="F10" s="4">
        <v>54.767000000000003</v>
      </c>
      <c r="G10" s="4">
        <v>258.5</v>
      </c>
      <c r="H10" s="4">
        <v>159.1934</v>
      </c>
      <c r="I10" s="4">
        <v>41.514099999999999</v>
      </c>
      <c r="J10" s="4">
        <v>832.42790000000002</v>
      </c>
      <c r="K10" s="4"/>
      <c r="N10" s="63" t="s">
        <v>166</v>
      </c>
      <c r="O10" s="35">
        <v>2022</v>
      </c>
      <c r="P10" s="35">
        <v>4</v>
      </c>
      <c r="Q10" s="4">
        <v>332.97120000000001</v>
      </c>
      <c r="R10" s="4">
        <v>416.21390000000002</v>
      </c>
      <c r="S10" s="4">
        <v>707.56370000000004</v>
      </c>
      <c r="T10" s="4">
        <v>832.42790000000002</v>
      </c>
      <c r="U10" s="4">
        <v>998.91347999999994</v>
      </c>
    </row>
    <row r="11" spans="1:30" x14ac:dyDescent="0.35">
      <c r="A11" s="63" t="s">
        <v>167</v>
      </c>
      <c r="B11" s="35">
        <v>2022</v>
      </c>
      <c r="C11" s="35">
        <v>5</v>
      </c>
      <c r="D11" s="4">
        <v>262.0367</v>
      </c>
      <c r="E11" s="4">
        <v>40.978900000000003</v>
      </c>
      <c r="F11" s="4">
        <v>53.3324</v>
      </c>
      <c r="G11" s="4">
        <v>262.27280000000002</v>
      </c>
      <c r="H11" s="4">
        <v>178.55459999999999</v>
      </c>
      <c r="I11" s="4">
        <v>36.409199999999998</v>
      </c>
      <c r="J11" s="4">
        <v>833.58460000000002</v>
      </c>
      <c r="K11" s="4"/>
      <c r="N11" s="63" t="s">
        <v>167</v>
      </c>
      <c r="O11" s="35">
        <v>2022</v>
      </c>
      <c r="P11" s="35">
        <v>5</v>
      </c>
      <c r="Q11" s="4">
        <v>333.43380000000002</v>
      </c>
      <c r="R11" s="4">
        <v>416.79230000000001</v>
      </c>
      <c r="S11" s="4">
        <v>708.54690000000005</v>
      </c>
      <c r="T11" s="4">
        <v>833.58460000000002</v>
      </c>
      <c r="U11" s="4">
        <v>1000.30152</v>
      </c>
    </row>
    <row r="12" spans="1:30" x14ac:dyDescent="0.35">
      <c r="A12" s="63" t="s">
        <v>168</v>
      </c>
      <c r="B12" s="35">
        <v>2022</v>
      </c>
      <c r="C12" s="35">
        <v>6</v>
      </c>
      <c r="D12" s="4">
        <v>262.66149999999999</v>
      </c>
      <c r="E12" s="4">
        <v>49.521799999999999</v>
      </c>
      <c r="F12" s="4">
        <v>54.365499999999997</v>
      </c>
      <c r="G12" s="4">
        <v>276.02109999999999</v>
      </c>
      <c r="H12" s="4">
        <v>149.0924</v>
      </c>
      <c r="I12" s="4">
        <v>55.816800000000001</v>
      </c>
      <c r="J12" s="4">
        <v>847.47910000000002</v>
      </c>
      <c r="K12" s="4"/>
      <c r="N12" s="63" t="s">
        <v>168</v>
      </c>
      <c r="O12" s="35">
        <v>2022</v>
      </c>
      <c r="P12" s="35">
        <v>6</v>
      </c>
      <c r="Q12" s="4">
        <v>338.99169999999998</v>
      </c>
      <c r="R12" s="4">
        <v>423.7396</v>
      </c>
      <c r="S12" s="4">
        <v>720.35720000000003</v>
      </c>
      <c r="T12" s="4">
        <v>847.47910000000002</v>
      </c>
      <c r="U12" s="4">
        <v>1016.97492</v>
      </c>
    </row>
    <row r="13" spans="1:30" x14ac:dyDescent="0.35">
      <c r="A13" s="63" t="s">
        <v>172</v>
      </c>
      <c r="B13" s="35">
        <v>2022</v>
      </c>
      <c r="C13" s="35">
        <v>7</v>
      </c>
      <c r="D13" s="4">
        <v>270.14749999999998</v>
      </c>
      <c r="E13" s="4">
        <v>41.912399999999998</v>
      </c>
      <c r="F13" s="4">
        <v>55.132199999999997</v>
      </c>
      <c r="G13" s="4">
        <v>282.52319999999997</v>
      </c>
      <c r="H13" s="4">
        <v>158.84569999999999</v>
      </c>
      <c r="I13" s="4">
        <v>54.625300000000003</v>
      </c>
      <c r="J13" s="4">
        <v>863.18629999999996</v>
      </c>
      <c r="K13" s="4"/>
      <c r="N13" s="63" t="s">
        <v>172</v>
      </c>
      <c r="O13" s="35">
        <v>2022</v>
      </c>
      <c r="P13" s="35">
        <v>7</v>
      </c>
      <c r="Q13" s="4">
        <v>345.27460000000002</v>
      </c>
      <c r="R13" s="4">
        <v>431.59320000000002</v>
      </c>
      <c r="S13" s="4">
        <v>733.70839999999998</v>
      </c>
      <c r="T13" s="4">
        <v>863.18629999999996</v>
      </c>
      <c r="U13" s="4">
        <v>1035.8235599999998</v>
      </c>
    </row>
    <row r="14" spans="1:30" x14ac:dyDescent="0.35">
      <c r="A14" s="63" t="s">
        <v>177</v>
      </c>
      <c r="B14" s="35">
        <v>2022</v>
      </c>
      <c r="C14" s="35">
        <v>8</v>
      </c>
      <c r="D14" s="4">
        <v>273.16840000000002</v>
      </c>
      <c r="E14" s="4">
        <v>52.116300000000003</v>
      </c>
      <c r="F14" s="4">
        <v>57.411499999999997</v>
      </c>
      <c r="G14" s="4">
        <v>280.74540000000002</v>
      </c>
      <c r="H14" s="4">
        <v>166.00200000000001</v>
      </c>
      <c r="I14" s="4">
        <v>67.994799999999998</v>
      </c>
      <c r="J14" s="4">
        <v>897.4384</v>
      </c>
      <c r="K14" s="4"/>
      <c r="N14" s="63" t="s">
        <v>177</v>
      </c>
      <c r="O14" s="35">
        <v>2022</v>
      </c>
      <c r="P14" s="35">
        <v>8</v>
      </c>
      <c r="Q14" s="4">
        <v>358.97539999999998</v>
      </c>
      <c r="R14" s="4">
        <v>448.71929999999998</v>
      </c>
      <c r="S14" s="4">
        <v>762.82259999999997</v>
      </c>
      <c r="T14" s="4">
        <v>897.4384</v>
      </c>
      <c r="U14" s="4">
        <v>1076.9260999999999</v>
      </c>
    </row>
    <row r="15" spans="1:30" x14ac:dyDescent="0.35">
      <c r="A15" s="63" t="s">
        <v>182</v>
      </c>
      <c r="B15" s="35">
        <v>2022</v>
      </c>
      <c r="C15" s="35">
        <v>9</v>
      </c>
      <c r="D15" s="4">
        <v>277.92</v>
      </c>
      <c r="E15" s="4">
        <v>50.84</v>
      </c>
      <c r="F15" s="4">
        <v>58.77</v>
      </c>
      <c r="G15" s="4">
        <v>270.77</v>
      </c>
      <c r="H15" s="4">
        <v>166.73</v>
      </c>
      <c r="I15" s="4">
        <v>45.05</v>
      </c>
      <c r="J15" s="4">
        <v>870.11</v>
      </c>
      <c r="K15" s="4"/>
      <c r="N15" s="63" t="s">
        <v>182</v>
      </c>
      <c r="O15" s="35">
        <v>2022</v>
      </c>
      <c r="P15" s="35">
        <v>9</v>
      </c>
      <c r="Q15" s="4">
        <v>362.64</v>
      </c>
      <c r="R15" s="4">
        <v>453.3</v>
      </c>
      <c r="S15" s="4">
        <v>739.59</v>
      </c>
      <c r="T15" s="4">
        <v>870.11</v>
      </c>
      <c r="U15" s="4">
        <v>1044.1300000000001</v>
      </c>
    </row>
    <row r="16" spans="1:30" x14ac:dyDescent="0.35">
      <c r="A16" s="63" t="s">
        <v>209</v>
      </c>
      <c r="B16" s="35">
        <v>2022</v>
      </c>
      <c r="C16" s="35">
        <v>10</v>
      </c>
      <c r="D16" s="4">
        <v>296.55099999999999</v>
      </c>
      <c r="E16" s="4">
        <v>46.165700000000001</v>
      </c>
      <c r="F16" s="4">
        <v>60.9818</v>
      </c>
      <c r="G16" s="4">
        <v>263.03370000000001</v>
      </c>
      <c r="H16" s="4">
        <v>166.66040000000001</v>
      </c>
      <c r="I16" s="4">
        <v>27.6874</v>
      </c>
      <c r="J16" s="4">
        <v>861.08</v>
      </c>
      <c r="K16" s="4"/>
      <c r="N16" s="63" t="s">
        <v>209</v>
      </c>
      <c r="O16" s="35">
        <v>2022</v>
      </c>
      <c r="P16" s="35">
        <v>10</v>
      </c>
      <c r="Q16" s="4">
        <v>358.88310000000001</v>
      </c>
      <c r="R16" s="4">
        <v>448.60379999999998</v>
      </c>
      <c r="S16" s="4">
        <v>731.91800000000001</v>
      </c>
      <c r="T16" s="4">
        <v>861.08</v>
      </c>
      <c r="U16" s="4">
        <v>1033.296</v>
      </c>
    </row>
    <row r="17" spans="1:59" x14ac:dyDescent="0.35">
      <c r="A17" s="63" t="s">
        <v>320</v>
      </c>
      <c r="B17" s="35">
        <v>2022</v>
      </c>
      <c r="C17" s="35">
        <v>11</v>
      </c>
      <c r="D17" s="4">
        <v>299.92860000000002</v>
      </c>
      <c r="E17" s="4">
        <v>47.098799999999997</v>
      </c>
      <c r="F17" s="4">
        <v>61.183700000000002</v>
      </c>
      <c r="G17" s="4">
        <v>270.16759999999999</v>
      </c>
      <c r="H17" s="4">
        <v>162.8442</v>
      </c>
      <c r="I17" s="4">
        <v>26.919899999999998</v>
      </c>
      <c r="J17" s="4">
        <v>868.14279999999997</v>
      </c>
      <c r="K17" s="4"/>
      <c r="N17" s="63" t="s">
        <v>320</v>
      </c>
      <c r="O17" s="35">
        <v>2022</v>
      </c>
      <c r="P17" s="35">
        <v>11</v>
      </c>
      <c r="Q17" s="4">
        <v>361.45839999999998</v>
      </c>
      <c r="R17" s="4">
        <v>451.82299999999998</v>
      </c>
      <c r="S17" s="4">
        <v>737.92139999999995</v>
      </c>
      <c r="T17" s="4">
        <v>868.14279999999997</v>
      </c>
      <c r="U17" s="4">
        <v>1041.7714000000001</v>
      </c>
    </row>
    <row r="18" spans="1:59" x14ac:dyDescent="0.35">
      <c r="A18" s="63" t="s">
        <v>327</v>
      </c>
      <c r="B18" s="35">
        <v>2022</v>
      </c>
      <c r="C18" s="35">
        <v>12</v>
      </c>
      <c r="D18" s="4">
        <v>280.584</v>
      </c>
      <c r="E18" s="4">
        <v>50.307000000000002</v>
      </c>
      <c r="F18" s="4">
        <v>58.764600000000002</v>
      </c>
      <c r="G18" s="4">
        <v>271.49220000000003</v>
      </c>
      <c r="H18" s="4">
        <v>164.24619999999999</v>
      </c>
      <c r="I18" s="4">
        <v>33.946399999999997</v>
      </c>
      <c r="J18" s="4">
        <v>859.34040000000005</v>
      </c>
      <c r="K18" s="4"/>
      <c r="N18" s="63" t="s">
        <v>327</v>
      </c>
      <c r="O18" s="35">
        <v>2022</v>
      </c>
      <c r="P18" s="35">
        <v>12</v>
      </c>
      <c r="Q18" s="4">
        <v>364.23860000000002</v>
      </c>
      <c r="R18" s="4">
        <v>455.29829999999998</v>
      </c>
      <c r="S18" s="4">
        <v>730.4393</v>
      </c>
      <c r="T18" s="4">
        <v>859.34040000000005</v>
      </c>
      <c r="U18" s="4">
        <f>+T18*1.2</f>
        <v>1031.20848</v>
      </c>
    </row>
    <row r="19" spans="1:59" x14ac:dyDescent="0.35">
      <c r="A19" s="31" t="s">
        <v>108</v>
      </c>
      <c r="B19" s="2"/>
      <c r="C19" s="2"/>
      <c r="D19" s="389">
        <f>+(D18-D17)/D17</f>
        <v>-6.449735036938796E-2</v>
      </c>
      <c r="E19" s="389">
        <f t="shared" ref="E19:K19" si="0">+(E18-E17)/E17</f>
        <v>6.8116385130831472E-2</v>
      </c>
      <c r="F19" s="389">
        <f t="shared" si="0"/>
        <v>-3.9538308405670138E-2</v>
      </c>
      <c r="G19" s="389">
        <f t="shared" si="0"/>
        <v>4.9028825070068808E-3</v>
      </c>
      <c r="H19" s="389">
        <f t="shared" si="0"/>
        <v>8.6094561550241686E-3</v>
      </c>
      <c r="I19" s="389">
        <f t="shared" si="0"/>
        <v>0.26101508549437402</v>
      </c>
      <c r="J19" s="389">
        <f t="shared" si="0"/>
        <v>-1.0139345738972806E-2</v>
      </c>
      <c r="K19" s="389" t="e">
        <f t="shared" si="0"/>
        <v>#DIV/0!</v>
      </c>
      <c r="N19" s="31" t="s">
        <v>108</v>
      </c>
      <c r="O19" s="2"/>
      <c r="P19" s="2"/>
      <c r="Q19" s="390">
        <f>+(Q18-Q17)/Q17</f>
        <v>7.6916181779149032E-3</v>
      </c>
      <c r="R19" s="390">
        <f>+(R18-R17)/R17</f>
        <v>7.6917288407186094E-3</v>
      </c>
      <c r="S19" s="390">
        <f>+(S18-S17)/S17</f>
        <v>-1.0139426773637336E-2</v>
      </c>
      <c r="T19" s="390">
        <f>+(T18-T17)/T17</f>
        <v>-1.0139345738972806E-2</v>
      </c>
      <c r="U19" s="390">
        <f>+(U18-U17)/U17</f>
        <v>-1.0139383745800735E-2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9" spans="1:59" x14ac:dyDescent="0.35">
      <c r="W29" s="42" t="s">
        <v>116</v>
      </c>
      <c r="X29" s="414" t="s">
        <v>118</v>
      </c>
      <c r="Y29" s="414"/>
      <c r="Z29" s="414"/>
      <c r="AA29" s="414"/>
      <c r="AB29" s="414"/>
      <c r="AC29" s="414"/>
      <c r="AD29" s="414"/>
    </row>
    <row r="30" spans="1:59" x14ac:dyDescent="0.35">
      <c r="W30" s="42"/>
      <c r="X30" s="414"/>
      <c r="Y30" s="414"/>
      <c r="Z30" s="414"/>
      <c r="AA30" s="414"/>
      <c r="AB30" s="414"/>
      <c r="AC30" s="414"/>
      <c r="AD30" s="414"/>
    </row>
    <row r="31" spans="1:59" x14ac:dyDescent="0.35">
      <c r="W31" s="42"/>
      <c r="X31" s="23"/>
      <c r="Y31" s="23"/>
      <c r="Z31" s="23"/>
      <c r="AA31" s="23"/>
      <c r="AB31" s="23"/>
      <c r="AC31" s="23"/>
      <c r="AD31" s="23"/>
    </row>
    <row r="32" spans="1:59" x14ac:dyDescent="0.35">
      <c r="W32" s="42" t="s">
        <v>114</v>
      </c>
      <c r="X32" s="414" t="s">
        <v>119</v>
      </c>
      <c r="Y32" s="414"/>
      <c r="Z32" s="414"/>
      <c r="AA32" s="414"/>
      <c r="AB32" s="414"/>
      <c r="AC32" s="414"/>
      <c r="AD32" s="414"/>
    </row>
    <row r="33" spans="23:30" x14ac:dyDescent="0.35">
      <c r="W33" s="23"/>
      <c r="X33" s="414"/>
      <c r="Y33" s="414"/>
      <c r="Z33" s="414"/>
      <c r="AA33" s="414"/>
      <c r="AB33" s="414"/>
      <c r="AC33" s="414"/>
      <c r="AD33" s="414"/>
    </row>
  </sheetData>
  <mergeCells count="10">
    <mergeCell ref="X29:AD30"/>
    <mergeCell ref="X32:AD33"/>
    <mergeCell ref="W5:AD5"/>
    <mergeCell ref="I1:K1"/>
    <mergeCell ref="B2:K2"/>
    <mergeCell ref="B3:K3"/>
    <mergeCell ref="A5:K5"/>
    <mergeCell ref="N5:U5"/>
    <mergeCell ref="A4:K4"/>
    <mergeCell ref="N4:U4"/>
  </mergeCells>
  <conditionalFormatting sqref="A20:U1048576 A1:U18">
    <cfRule type="expression" dxfId="81" priority="3">
      <formula>ROW()=CELL("FILA")</formula>
    </cfRule>
  </conditionalFormatting>
  <conditionalFormatting sqref="A19:C19">
    <cfRule type="expression" dxfId="80" priority="2">
      <formula>ROW()=CELL("FILA")</formula>
    </cfRule>
  </conditionalFormatting>
  <conditionalFormatting sqref="D19:U19">
    <cfRule type="expression" dxfId="79" priority="1">
      <formula>ROW()=CELL("FILA")</formula>
    </cfRule>
  </conditionalFormatting>
  <hyperlinks>
    <hyperlink ref="I1:K1" location="INDICE!A1" display="REGRESAR" xr:uid="{00000000-0004-0000-07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COMPAÑÍA ENERGÉTICA DE OCCIDENTE E.S.P.</oddFooter>
  </headerFooter>
  <colBreaks count="1" manualBreakCount="1">
    <brk id="1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A1:BG29"/>
  <sheetViews>
    <sheetView showGridLines="0" view="pageLayout" zoomScale="92" zoomScaleNormal="85" zoomScaleSheetLayoutView="98" zoomScalePageLayoutView="92" workbookViewId="0">
      <selection activeCell="Q19" sqref="Q19:U19"/>
    </sheetView>
  </sheetViews>
  <sheetFormatPr baseColWidth="10" defaultColWidth="9.1796875" defaultRowHeight="14.5" x14ac:dyDescent="0.35"/>
  <cols>
    <col min="1" max="1" width="14" customWidth="1"/>
    <col min="2" max="2" width="5.1796875" bestFit="1" customWidth="1"/>
    <col min="3" max="3" width="9" bestFit="1" customWidth="1"/>
    <col min="4" max="4" width="11.54296875" bestFit="1" customWidth="1"/>
    <col min="5" max="5" width="10" bestFit="1" customWidth="1"/>
    <col min="6" max="6" width="9" bestFit="1" customWidth="1"/>
    <col min="7" max="8" width="8" bestFit="1" customWidth="1"/>
    <col min="9" max="9" width="7.26953125" customWidth="1"/>
    <col min="10" max="10" width="10.81640625" customWidth="1"/>
    <col min="11" max="11" width="9.1796875" customWidth="1"/>
    <col min="12" max="13" width="2.453125" customWidth="1"/>
    <col min="14" max="14" width="14.81640625" customWidth="1"/>
    <col min="16" max="20" width="11" customWidth="1"/>
    <col min="21" max="21" width="14.81640625" customWidth="1"/>
    <col min="23" max="23" width="15" customWidth="1"/>
    <col min="24" max="24" width="12.54296875" customWidth="1"/>
    <col min="25" max="25" width="11.1796875" customWidth="1"/>
    <col min="26" max="26" width="12.54296875" customWidth="1"/>
    <col min="27" max="27" width="16.26953125" customWidth="1"/>
    <col min="28" max="28" width="15.26953125" customWidth="1"/>
    <col min="29" max="29" width="12.81640625" customWidth="1"/>
  </cols>
  <sheetData>
    <row r="1" spans="1:30" ht="23.5" x14ac:dyDescent="0.35">
      <c r="I1" s="423" t="s">
        <v>69</v>
      </c>
      <c r="J1" s="423"/>
      <c r="K1" s="423"/>
    </row>
    <row r="2" spans="1:30" ht="31.5" customHeight="1" x14ac:dyDescent="0.55000000000000004">
      <c r="A2" s="8" t="s">
        <v>9</v>
      </c>
      <c r="C2" s="17" t="s">
        <v>141</v>
      </c>
      <c r="D2" s="17"/>
      <c r="E2" s="17"/>
      <c r="F2" s="17"/>
      <c r="G2" s="17"/>
      <c r="H2" s="17"/>
      <c r="I2" s="17"/>
      <c r="J2" s="17"/>
      <c r="K2" s="17"/>
    </row>
    <row r="3" spans="1:30" ht="23.5" x14ac:dyDescent="0.55000000000000004">
      <c r="A3" s="8" t="s">
        <v>15</v>
      </c>
      <c r="C3" s="17" t="s">
        <v>20</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row>
    <row r="6" spans="1:30" s="25" customFormat="1" ht="29" x14ac:dyDescent="0.3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0" x14ac:dyDescent="0.35">
      <c r="A7" s="63" t="s">
        <v>163</v>
      </c>
      <c r="B7" s="35">
        <v>2022</v>
      </c>
      <c r="C7" s="35">
        <v>1</v>
      </c>
      <c r="D7" s="4">
        <v>288.27</v>
      </c>
      <c r="E7" s="4">
        <v>43.68</v>
      </c>
      <c r="F7" s="4">
        <v>51.29</v>
      </c>
      <c r="G7" s="4">
        <v>230.51</v>
      </c>
      <c r="H7" s="4">
        <v>63.2</v>
      </c>
      <c r="I7" s="4">
        <v>20.09</v>
      </c>
      <c r="J7" s="4">
        <v>697.04</v>
      </c>
      <c r="K7" s="4">
        <v>672.78</v>
      </c>
      <c r="N7" s="63" t="s">
        <v>163</v>
      </c>
      <c r="O7" s="35">
        <v>2022</v>
      </c>
      <c r="P7" s="35">
        <v>1</v>
      </c>
      <c r="Q7" s="4">
        <v>259.37</v>
      </c>
      <c r="R7" s="4">
        <v>324.22000000000003</v>
      </c>
      <c r="S7" s="4">
        <v>551.16999999999996</v>
      </c>
      <c r="T7" s="4">
        <v>648.42999999999995</v>
      </c>
      <c r="U7" s="4">
        <v>778.12</v>
      </c>
    </row>
    <row r="8" spans="1:30" x14ac:dyDescent="0.35">
      <c r="A8" s="63" t="s">
        <v>164</v>
      </c>
      <c r="B8" s="35">
        <v>2022</v>
      </c>
      <c r="C8" s="35">
        <v>2</v>
      </c>
      <c r="D8" s="4">
        <v>281.16000000000003</v>
      </c>
      <c r="E8" s="4">
        <v>45.13</v>
      </c>
      <c r="F8" s="4">
        <v>50.7</v>
      </c>
      <c r="G8" s="4">
        <v>252.31</v>
      </c>
      <c r="H8" s="4">
        <v>64.94</v>
      </c>
      <c r="I8" s="4">
        <v>21.26</v>
      </c>
      <c r="J8" s="4">
        <v>715.5</v>
      </c>
      <c r="K8" s="4">
        <v>676.82</v>
      </c>
      <c r="N8" s="63" t="s">
        <v>164</v>
      </c>
      <c r="O8" s="35">
        <v>2022</v>
      </c>
      <c r="P8" s="35">
        <v>2</v>
      </c>
      <c r="Q8" s="4">
        <v>270.73</v>
      </c>
      <c r="R8" s="4">
        <v>338.41</v>
      </c>
      <c r="S8" s="4">
        <v>575.29999999999995</v>
      </c>
      <c r="T8" s="4">
        <v>676.82</v>
      </c>
      <c r="U8" s="4">
        <v>812.18</v>
      </c>
    </row>
    <row r="9" spans="1:30" x14ac:dyDescent="0.35">
      <c r="A9" s="63" t="s">
        <v>165</v>
      </c>
      <c r="B9" s="35">
        <v>2022</v>
      </c>
      <c r="C9" s="35">
        <v>3</v>
      </c>
      <c r="D9" s="4">
        <v>288.18</v>
      </c>
      <c r="E9" s="4">
        <v>43.11</v>
      </c>
      <c r="F9" s="4">
        <v>51.7</v>
      </c>
      <c r="G9" s="4">
        <v>260.18</v>
      </c>
      <c r="H9" s="4">
        <v>67.040000000000006</v>
      </c>
      <c r="I9" s="4">
        <v>19.05</v>
      </c>
      <c r="J9" s="4">
        <v>729.26</v>
      </c>
      <c r="K9" s="4">
        <v>689.68</v>
      </c>
      <c r="N9" s="63" t="s">
        <v>165</v>
      </c>
      <c r="O9" s="35">
        <v>2022</v>
      </c>
      <c r="P9" s="35">
        <v>3</v>
      </c>
      <c r="Q9" s="4">
        <v>275.87</v>
      </c>
      <c r="R9" s="4">
        <v>344.84</v>
      </c>
      <c r="S9" s="4">
        <v>586.23</v>
      </c>
      <c r="T9" s="4">
        <v>689.68</v>
      </c>
      <c r="U9" s="4">
        <v>827.62</v>
      </c>
    </row>
    <row r="10" spans="1:30" x14ac:dyDescent="0.35">
      <c r="A10" s="63" t="s">
        <v>166</v>
      </c>
      <c r="B10" s="35">
        <v>2022</v>
      </c>
      <c r="C10" s="35">
        <v>4</v>
      </c>
      <c r="D10" s="4">
        <v>294.95</v>
      </c>
      <c r="E10" s="4">
        <v>40.33</v>
      </c>
      <c r="F10" s="4">
        <v>52.7</v>
      </c>
      <c r="G10" s="4">
        <v>258.87</v>
      </c>
      <c r="H10" s="4">
        <v>71.28</v>
      </c>
      <c r="I10" s="4">
        <v>31.51</v>
      </c>
      <c r="J10" s="4">
        <v>749.64</v>
      </c>
      <c r="K10" s="4">
        <v>714.51</v>
      </c>
      <c r="N10" s="63" t="s">
        <v>166</v>
      </c>
      <c r="O10" s="35">
        <v>2022</v>
      </c>
      <c r="P10" s="35">
        <v>4</v>
      </c>
      <c r="Q10" s="4">
        <v>285.8</v>
      </c>
      <c r="R10" s="4">
        <v>357.26</v>
      </c>
      <c r="S10" s="4">
        <v>607.33000000000004</v>
      </c>
      <c r="T10" s="4">
        <v>714.51</v>
      </c>
      <c r="U10" s="4">
        <v>857.41</v>
      </c>
    </row>
    <row r="11" spans="1:30" x14ac:dyDescent="0.35">
      <c r="A11" s="63" t="s">
        <v>167</v>
      </c>
      <c r="B11" s="35">
        <v>2022</v>
      </c>
      <c r="C11" s="35">
        <v>5</v>
      </c>
      <c r="D11" s="4">
        <v>299.33</v>
      </c>
      <c r="E11" s="4">
        <v>40.98</v>
      </c>
      <c r="F11" s="4">
        <v>54.33</v>
      </c>
      <c r="G11" s="4">
        <v>262.27</v>
      </c>
      <c r="H11" s="4">
        <v>69.78</v>
      </c>
      <c r="I11" s="4">
        <v>37.93</v>
      </c>
      <c r="J11" s="4">
        <v>764.62</v>
      </c>
      <c r="K11" s="4">
        <v>723.08</v>
      </c>
      <c r="N11" s="63" t="s">
        <v>167</v>
      </c>
      <c r="O11" s="35">
        <v>2022</v>
      </c>
      <c r="P11" s="35">
        <v>5</v>
      </c>
      <c r="Q11" s="4">
        <v>289.23</v>
      </c>
      <c r="R11" s="4">
        <v>361.55</v>
      </c>
      <c r="S11" s="4">
        <v>614.62</v>
      </c>
      <c r="T11" s="4">
        <v>723.08</v>
      </c>
      <c r="U11" s="4">
        <v>867.7</v>
      </c>
    </row>
    <row r="12" spans="1:30" x14ac:dyDescent="0.35">
      <c r="A12" s="63" t="s">
        <v>168</v>
      </c>
      <c r="B12" s="35">
        <v>2022</v>
      </c>
      <c r="C12" s="35">
        <v>6</v>
      </c>
      <c r="D12" s="4">
        <v>307.37</v>
      </c>
      <c r="E12" s="4">
        <v>49.52</v>
      </c>
      <c r="F12" s="4">
        <v>56.33</v>
      </c>
      <c r="G12" s="4">
        <v>276.02</v>
      </c>
      <c r="H12" s="4">
        <v>69.73</v>
      </c>
      <c r="I12" s="4">
        <v>51.81</v>
      </c>
      <c r="J12" s="4">
        <v>810.78</v>
      </c>
      <c r="K12" s="4">
        <v>728.86</v>
      </c>
      <c r="N12" s="63" t="s">
        <v>168</v>
      </c>
      <c r="O12" s="35">
        <v>2022</v>
      </c>
      <c r="P12" s="35">
        <v>6</v>
      </c>
      <c r="Q12" s="4">
        <v>291.54000000000002</v>
      </c>
      <c r="R12" s="4">
        <v>364.44</v>
      </c>
      <c r="S12" s="4">
        <v>619.53</v>
      </c>
      <c r="T12" s="4">
        <v>728.86</v>
      </c>
      <c r="U12" s="4">
        <v>874.63</v>
      </c>
    </row>
    <row r="13" spans="1:30" x14ac:dyDescent="0.35">
      <c r="A13" s="63" t="s">
        <v>172</v>
      </c>
      <c r="B13" s="35">
        <v>2022</v>
      </c>
      <c r="C13" s="35">
        <v>7</v>
      </c>
      <c r="D13" s="4">
        <v>308.04000000000002</v>
      </c>
      <c r="E13" s="4">
        <v>41.91</v>
      </c>
      <c r="F13" s="4">
        <v>55.96</v>
      </c>
      <c r="G13" s="4">
        <v>282.52</v>
      </c>
      <c r="H13" s="4">
        <v>73.319999999999993</v>
      </c>
      <c r="I13" s="4">
        <v>48.55</v>
      </c>
      <c r="J13" s="4">
        <v>810.3</v>
      </c>
      <c r="K13" s="4">
        <v>743.44</v>
      </c>
      <c r="N13" s="63" t="s">
        <v>172</v>
      </c>
      <c r="O13" s="35">
        <v>2022</v>
      </c>
      <c r="P13" s="35">
        <v>7</v>
      </c>
      <c r="Q13" s="4">
        <v>297.38</v>
      </c>
      <c r="R13" s="4">
        <v>371.72</v>
      </c>
      <c r="S13" s="4">
        <v>631.91999999999996</v>
      </c>
      <c r="T13" s="4">
        <v>743.44</v>
      </c>
      <c r="U13" s="4">
        <v>892.13</v>
      </c>
    </row>
    <row r="14" spans="1:30" x14ac:dyDescent="0.35">
      <c r="A14" s="63" t="s">
        <v>177</v>
      </c>
      <c r="B14" s="35">
        <v>2022</v>
      </c>
      <c r="C14" s="35">
        <v>8</v>
      </c>
      <c r="D14" s="4">
        <v>316</v>
      </c>
      <c r="E14" s="4">
        <v>52.12</v>
      </c>
      <c r="F14" s="4">
        <v>59.09</v>
      </c>
      <c r="G14" s="4">
        <v>280.75</v>
      </c>
      <c r="H14" s="4">
        <v>73.88</v>
      </c>
      <c r="I14" s="4">
        <v>63.52</v>
      </c>
      <c r="J14" s="4">
        <v>845.36</v>
      </c>
      <c r="K14" s="4">
        <v>769.46</v>
      </c>
      <c r="N14" s="63" t="s">
        <v>177</v>
      </c>
      <c r="O14" s="35">
        <v>2022</v>
      </c>
      <c r="P14" s="35">
        <v>8</v>
      </c>
      <c r="Q14" s="4">
        <v>307.77999999999997</v>
      </c>
      <c r="R14" s="4">
        <v>384.73</v>
      </c>
      <c r="S14" s="4">
        <v>654.04</v>
      </c>
      <c r="T14" s="4">
        <v>769.46</v>
      </c>
      <c r="U14" s="4">
        <v>923.35</v>
      </c>
    </row>
    <row r="15" spans="1:30" x14ac:dyDescent="0.35">
      <c r="A15" s="63" t="s">
        <v>211</v>
      </c>
      <c r="B15" s="35">
        <v>2022</v>
      </c>
      <c r="C15" s="35">
        <v>9</v>
      </c>
      <c r="D15" s="4">
        <v>315.66000000000003</v>
      </c>
      <c r="E15" s="4">
        <v>50.85</v>
      </c>
      <c r="F15" s="4">
        <v>59.48</v>
      </c>
      <c r="G15" s="4">
        <v>270.77999999999997</v>
      </c>
      <c r="H15" s="4">
        <v>74.56</v>
      </c>
      <c r="I15" s="4">
        <v>41.74</v>
      </c>
      <c r="J15" s="4">
        <v>813.07</v>
      </c>
      <c r="K15" s="4">
        <v>777.31</v>
      </c>
      <c r="N15" s="63" t="s">
        <v>182</v>
      </c>
      <c r="O15" s="35">
        <v>2022</v>
      </c>
      <c r="P15" s="35">
        <v>9</v>
      </c>
      <c r="Q15" s="4">
        <v>310.93</v>
      </c>
      <c r="R15" s="4">
        <v>388.66</v>
      </c>
      <c r="S15" s="4">
        <v>660.71</v>
      </c>
      <c r="T15" s="4">
        <v>777.31</v>
      </c>
      <c r="U15" s="4">
        <v>932.77</v>
      </c>
    </row>
    <row r="16" spans="1:30" x14ac:dyDescent="0.35">
      <c r="A16" s="63" t="s">
        <v>209</v>
      </c>
      <c r="B16" s="35">
        <v>2022</v>
      </c>
      <c r="C16" s="35">
        <v>10</v>
      </c>
      <c r="D16" s="4">
        <v>317.04000000000002</v>
      </c>
      <c r="E16" s="4">
        <v>46.17</v>
      </c>
      <c r="F16" s="4">
        <v>59.11</v>
      </c>
      <c r="G16" s="4">
        <v>263.02999999999997</v>
      </c>
      <c r="H16" s="4">
        <v>74.08</v>
      </c>
      <c r="I16" s="4">
        <v>26.46</v>
      </c>
      <c r="J16" s="4">
        <v>785.89</v>
      </c>
      <c r="K16" s="4">
        <v>750.13</v>
      </c>
      <c r="N16" s="63" t="s">
        <v>209</v>
      </c>
      <c r="O16" s="35">
        <v>2022</v>
      </c>
      <c r="P16" s="35">
        <v>10</v>
      </c>
      <c r="Q16" s="4">
        <v>300.06</v>
      </c>
      <c r="R16" s="4">
        <v>375.07</v>
      </c>
      <c r="S16" s="4">
        <v>637.61</v>
      </c>
      <c r="T16" s="4">
        <v>750.16</v>
      </c>
      <c r="U16" s="4">
        <v>900.16</v>
      </c>
    </row>
    <row r="17" spans="1:59" x14ac:dyDescent="0.35">
      <c r="A17" s="63" t="s">
        <v>320</v>
      </c>
      <c r="B17" s="35">
        <v>2022</v>
      </c>
      <c r="C17" s="35">
        <v>11</v>
      </c>
      <c r="D17" s="4">
        <v>308.20999999999998</v>
      </c>
      <c r="E17" s="4">
        <v>47.1</v>
      </c>
      <c r="F17" s="4">
        <v>57.39</v>
      </c>
      <c r="G17" s="4">
        <v>270.17</v>
      </c>
      <c r="H17" s="4">
        <v>72.5</v>
      </c>
      <c r="I17" s="4">
        <v>25.59</v>
      </c>
      <c r="J17" s="4">
        <v>780.96</v>
      </c>
      <c r="K17" s="4">
        <v>745.2</v>
      </c>
      <c r="N17" s="63" t="s">
        <v>320</v>
      </c>
      <c r="O17" s="35">
        <v>2022</v>
      </c>
      <c r="P17" s="35">
        <v>11</v>
      </c>
      <c r="Q17" s="4">
        <v>298.08999999999997</v>
      </c>
      <c r="R17" s="4">
        <v>372.6</v>
      </c>
      <c r="S17" s="4">
        <v>633.41999999999996</v>
      </c>
      <c r="T17" s="4">
        <v>745.2</v>
      </c>
      <c r="U17" s="4">
        <v>894.24</v>
      </c>
    </row>
    <row r="18" spans="1:59" x14ac:dyDescent="0.35">
      <c r="A18" s="63" t="s">
        <v>327</v>
      </c>
      <c r="B18" s="35">
        <v>2022</v>
      </c>
      <c r="C18" s="35">
        <v>12</v>
      </c>
      <c r="D18" s="4">
        <v>307.68</v>
      </c>
      <c r="E18" s="4">
        <v>50.31</v>
      </c>
      <c r="F18" s="4">
        <v>57.86</v>
      </c>
      <c r="G18" s="4">
        <v>271.49</v>
      </c>
      <c r="H18" s="4">
        <v>74.649999999999977</v>
      </c>
      <c r="I18" s="4">
        <v>33.880000000000003</v>
      </c>
      <c r="J18" s="4">
        <v>795.87</v>
      </c>
      <c r="K18" s="4">
        <v>753.17</v>
      </c>
      <c r="N18" s="63" t="s">
        <v>327</v>
      </c>
      <c r="O18" s="35">
        <v>2022</v>
      </c>
      <c r="P18" s="35">
        <v>12</v>
      </c>
      <c r="Q18" s="4">
        <v>301.27</v>
      </c>
      <c r="R18" s="4">
        <v>376.59</v>
      </c>
      <c r="S18" s="4">
        <v>640.19000000000005</v>
      </c>
      <c r="T18" s="4">
        <v>753.17</v>
      </c>
      <c r="U18" s="4">
        <f>+T18*1.2</f>
        <v>903.80399999999997</v>
      </c>
      <c r="V18" s="6"/>
      <c r="W18" s="64"/>
      <c r="X18" s="4"/>
    </row>
    <row r="19" spans="1:59" x14ac:dyDescent="0.35">
      <c r="A19" s="31" t="s">
        <v>108</v>
      </c>
      <c r="B19" s="2"/>
      <c r="C19" s="2"/>
      <c r="D19" s="389">
        <f>+(D18-D17)/D17</f>
        <v>-1.71960676162348E-3</v>
      </c>
      <c r="E19" s="389">
        <f t="shared" ref="E19:K19" si="0">+(E18-E17)/E17</f>
        <v>6.8152866242038229E-2</v>
      </c>
      <c r="F19" s="389">
        <f t="shared" si="0"/>
        <v>8.1895800662136059E-3</v>
      </c>
      <c r="G19" s="389">
        <f t="shared" si="0"/>
        <v>4.8858126364881111E-3</v>
      </c>
      <c r="H19" s="389">
        <f t="shared" si="0"/>
        <v>2.9655172413792789E-2</v>
      </c>
      <c r="I19" s="389">
        <f t="shared" si="0"/>
        <v>0.32395466979288795</v>
      </c>
      <c r="J19" s="389">
        <f t="shared" si="0"/>
        <v>1.9091886908420366E-2</v>
      </c>
      <c r="K19" s="389">
        <f t="shared" si="0"/>
        <v>1.0695115405260216E-2</v>
      </c>
      <c r="N19" s="31" t="s">
        <v>108</v>
      </c>
      <c r="O19" s="2"/>
      <c r="P19" s="2"/>
      <c r="Q19" s="390">
        <f>+(Q18-Q17)/Q17</f>
        <v>1.0667919084840173E-2</v>
      </c>
      <c r="R19" s="390">
        <f>+(R18-R17)/R17</f>
        <v>1.0708534621577972E-2</v>
      </c>
      <c r="S19" s="390">
        <f>+(S18-S17)/S17</f>
        <v>1.0688011114268725E-2</v>
      </c>
      <c r="T19" s="390">
        <f>+(T18-T17)/T17</f>
        <v>1.0695115405260216E-2</v>
      </c>
      <c r="U19" s="390">
        <f>+(U18-U17)/U17</f>
        <v>1.0695115405260292E-2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t="s">
        <v>212</v>
      </c>
      <c r="B20" s="2"/>
      <c r="C20" s="2"/>
      <c r="D20" s="2"/>
      <c r="E20" s="2"/>
      <c r="F20" s="2"/>
      <c r="G20" s="2"/>
      <c r="H20" s="6"/>
      <c r="I20" s="2"/>
      <c r="J20" s="2"/>
      <c r="K20" s="2"/>
      <c r="Q20" s="2"/>
      <c r="R20" s="2"/>
      <c r="S20" s="2"/>
      <c r="T20" s="2"/>
      <c r="U20" s="2"/>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5" spans="1:59" x14ac:dyDescent="0.35">
      <c r="W25" s="42" t="s">
        <v>116</v>
      </c>
      <c r="X25" s="414" t="s">
        <v>118</v>
      </c>
      <c r="Y25" s="414"/>
      <c r="Z25" s="414"/>
      <c r="AA25" s="414"/>
      <c r="AB25" s="414"/>
      <c r="AC25" s="414"/>
      <c r="AD25" s="414"/>
    </row>
    <row r="26" spans="1:59" x14ac:dyDescent="0.35">
      <c r="W26" s="42"/>
      <c r="X26" s="414"/>
      <c r="Y26" s="414"/>
      <c r="Z26" s="414"/>
      <c r="AA26" s="414"/>
      <c r="AB26" s="414"/>
      <c r="AC26" s="414"/>
      <c r="AD26" s="414"/>
    </row>
    <row r="27" spans="1:59" x14ac:dyDescent="0.35">
      <c r="W27" s="42"/>
      <c r="X27" s="23"/>
      <c r="Y27" s="23"/>
      <c r="Z27" s="23"/>
      <c r="AA27" s="23"/>
      <c r="AB27" s="23"/>
      <c r="AC27" s="23"/>
      <c r="AD27" s="23"/>
    </row>
    <row r="28" spans="1:59" x14ac:dyDescent="0.35">
      <c r="W28" s="42" t="s">
        <v>114</v>
      </c>
      <c r="X28" s="414" t="s">
        <v>119</v>
      </c>
      <c r="Y28" s="414"/>
      <c r="Z28" s="414"/>
      <c r="AA28" s="414"/>
      <c r="AB28" s="414"/>
      <c r="AC28" s="414"/>
      <c r="AD28" s="414"/>
    </row>
    <row r="29" spans="1:59" x14ac:dyDescent="0.35">
      <c r="W29" s="23"/>
      <c r="X29" s="414"/>
      <c r="Y29" s="414"/>
      <c r="Z29" s="414"/>
      <c r="AA29" s="414"/>
      <c r="AB29" s="414"/>
      <c r="AC29" s="414"/>
      <c r="AD29" s="414"/>
    </row>
  </sheetData>
  <mergeCells count="8">
    <mergeCell ref="X25:AD26"/>
    <mergeCell ref="X28:AD29"/>
    <mergeCell ref="W5:AD5"/>
    <mergeCell ref="I1:K1"/>
    <mergeCell ref="A5:K5"/>
    <mergeCell ref="N5:U5"/>
    <mergeCell ref="A4:K4"/>
    <mergeCell ref="N4:U4"/>
  </mergeCells>
  <conditionalFormatting sqref="A21:U1048576 A20:C20 L20:P20 A1:U18">
    <cfRule type="expression" dxfId="78" priority="7">
      <formula>ROW()=CELL("FILA")</formula>
    </cfRule>
  </conditionalFormatting>
  <conditionalFormatting sqref="A19:C19">
    <cfRule type="expression" dxfId="77" priority="6">
      <formula>ROW()=CELL("FILA")</formula>
    </cfRule>
  </conditionalFormatting>
  <conditionalFormatting sqref="D19:U19">
    <cfRule type="expression" dxfId="76" priority="5">
      <formula>ROW()=CELL("FILA")</formula>
    </cfRule>
  </conditionalFormatting>
  <conditionalFormatting sqref="H20">
    <cfRule type="expression" dxfId="75" priority="4">
      <formula>ROW()=CELL("FILA")</formula>
    </cfRule>
  </conditionalFormatting>
  <conditionalFormatting sqref="D20:K20">
    <cfRule type="expression" dxfId="74" priority="3">
      <formula>ROW()=CELL("FILA")</formula>
    </cfRule>
  </conditionalFormatting>
  <conditionalFormatting sqref="U20">
    <cfRule type="expression" dxfId="73" priority="2">
      <formula>ROW()=CELL("FILA")</formula>
    </cfRule>
  </conditionalFormatting>
  <conditionalFormatting sqref="Q20:U20">
    <cfRule type="expression" dxfId="72" priority="1">
      <formula>ROW()=CELL("FILA")</formula>
    </cfRule>
  </conditionalFormatting>
  <hyperlinks>
    <hyperlink ref="I1:K1" location="INDICE!A1" display="REGRESAR" xr:uid="{00000000-0004-0000-08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COMPAÑÍA DE ELECTRICIDAD DE TULUÁ S.A. E.S.P.</oddFooter>
  </headerFooter>
  <colBreaks count="1" manualBreakCount="1">
    <brk id="12"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0"/>
  <dimension ref="A1:BG30"/>
  <sheetViews>
    <sheetView showGridLines="0" view="pageLayout" zoomScale="85" zoomScaleNormal="85" zoomScaleSheetLayoutView="55" zoomScalePageLayoutView="85" workbookViewId="0">
      <selection activeCell="Q20" sqref="Q20:U20"/>
    </sheetView>
  </sheetViews>
  <sheetFormatPr baseColWidth="10" defaultColWidth="9.1796875" defaultRowHeight="14.5" x14ac:dyDescent="0.35"/>
  <cols>
    <col min="1" max="1" width="12.7265625" customWidth="1"/>
    <col min="2" max="2" width="7.1796875" customWidth="1"/>
    <col min="3" max="3" width="9.1796875" customWidth="1"/>
    <col min="4" max="4" width="9.7265625" customWidth="1"/>
    <col min="5" max="5" width="8.453125" customWidth="1"/>
    <col min="6" max="6" width="8.1796875" customWidth="1"/>
    <col min="7" max="7" width="9.453125" customWidth="1"/>
    <col min="8" max="8" width="9" customWidth="1"/>
    <col min="9" max="9" width="8.7265625" customWidth="1"/>
    <col min="10" max="10" width="9.81640625" customWidth="1"/>
    <col min="11" max="11" width="9.453125" customWidth="1"/>
    <col min="12" max="13" width="2.453125" customWidth="1"/>
    <col min="14" max="14" width="14.81640625" customWidth="1"/>
    <col min="16" max="16" width="9" bestFit="1" customWidth="1"/>
    <col min="17" max="17" width="11.26953125" customWidth="1"/>
    <col min="18" max="18" width="11.54296875" customWidth="1"/>
    <col min="19" max="19" width="12" customWidth="1"/>
    <col min="20" max="20" width="11.453125" customWidth="1"/>
    <col min="21" max="21" width="15.81640625" customWidth="1"/>
    <col min="23" max="23" width="15.26953125" customWidth="1"/>
    <col min="24" max="24" width="12.54296875" customWidth="1"/>
    <col min="25" max="25" width="12" customWidth="1"/>
    <col min="26" max="26" width="13.26953125" customWidth="1"/>
    <col min="27" max="27" width="12.81640625" customWidth="1"/>
    <col min="28" max="28" width="12.1796875" customWidth="1"/>
    <col min="29" max="29" width="13.7265625" customWidth="1"/>
    <col min="30" max="30" width="2.81640625" customWidth="1"/>
  </cols>
  <sheetData>
    <row r="1" spans="1:30" ht="23.5" x14ac:dyDescent="0.35">
      <c r="I1" s="423" t="s">
        <v>69</v>
      </c>
      <c r="J1" s="423"/>
      <c r="K1" s="423"/>
    </row>
    <row r="3" spans="1:30" ht="23.5" x14ac:dyDescent="0.55000000000000004">
      <c r="A3" s="8" t="s">
        <v>9</v>
      </c>
      <c r="B3" s="422" t="s">
        <v>142</v>
      </c>
      <c r="C3" s="422"/>
      <c r="D3" s="422"/>
      <c r="E3" s="422"/>
      <c r="F3" s="422"/>
      <c r="G3" s="422"/>
      <c r="H3" s="422"/>
      <c r="I3" s="422"/>
      <c r="J3" s="422"/>
      <c r="K3" s="422"/>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row>
    <row r="6" spans="1:30" s="20" customFormat="1" ht="17" x14ac:dyDescent="0.4">
      <c r="A6" s="418"/>
      <c r="B6" s="418"/>
      <c r="C6" s="418"/>
      <c r="D6" s="418"/>
      <c r="E6" s="418"/>
      <c r="F6" s="418"/>
      <c r="G6" s="418"/>
      <c r="H6" s="418"/>
      <c r="I6" s="418"/>
      <c r="J6" s="418"/>
      <c r="K6" s="418"/>
      <c r="L6"/>
      <c r="M6"/>
      <c r="N6" s="421"/>
      <c r="O6" s="421"/>
      <c r="P6" s="421"/>
      <c r="Q6" s="421"/>
      <c r="R6" s="421"/>
      <c r="S6" s="421"/>
      <c r="T6" s="421"/>
      <c r="U6" s="421"/>
    </row>
    <row r="7" spans="1:30" s="25" customFormat="1" ht="29" x14ac:dyDescent="0.35">
      <c r="B7" s="18" t="s">
        <v>0</v>
      </c>
      <c r="C7" s="18" t="s">
        <v>1</v>
      </c>
      <c r="D7" s="13" t="s">
        <v>2</v>
      </c>
      <c r="E7" s="13" t="s">
        <v>3</v>
      </c>
      <c r="F7" s="13" t="s">
        <v>4</v>
      </c>
      <c r="G7" s="13" t="s">
        <v>5</v>
      </c>
      <c r="H7" s="13" t="s">
        <v>6</v>
      </c>
      <c r="I7" s="13" t="s">
        <v>7</v>
      </c>
      <c r="J7" s="13" t="s">
        <v>116</v>
      </c>
      <c r="K7" s="13" t="s">
        <v>114</v>
      </c>
      <c r="L7"/>
      <c r="M7"/>
      <c r="O7" s="18" t="s">
        <v>0</v>
      </c>
      <c r="P7" s="18" t="s">
        <v>1</v>
      </c>
      <c r="Q7" s="13" t="s">
        <v>10</v>
      </c>
      <c r="R7" s="13" t="s">
        <v>11</v>
      </c>
      <c r="S7" s="13" t="s">
        <v>12</v>
      </c>
      <c r="T7" s="13" t="s">
        <v>13</v>
      </c>
      <c r="U7" s="13" t="s">
        <v>14</v>
      </c>
    </row>
    <row r="8" spans="1:30" x14ac:dyDescent="0.35">
      <c r="A8" s="63" t="s">
        <v>163</v>
      </c>
      <c r="B8" s="35">
        <v>2022</v>
      </c>
      <c r="C8" s="35">
        <v>1</v>
      </c>
      <c r="D8" s="4">
        <v>274.33755000000002</v>
      </c>
      <c r="E8" s="4">
        <v>43.683900000000001</v>
      </c>
      <c r="F8" s="4">
        <v>51.901800000000001</v>
      </c>
      <c r="G8" s="4">
        <v>238.6027</v>
      </c>
      <c r="H8" s="4">
        <v>81.727099999999993</v>
      </c>
      <c r="I8" s="4">
        <v>19.715199999999999</v>
      </c>
      <c r="J8" s="4">
        <v>710.00660000000005</v>
      </c>
      <c r="K8" s="4">
        <v>654.30370000000005</v>
      </c>
      <c r="N8" s="63" t="s">
        <v>163</v>
      </c>
      <c r="O8" s="35">
        <v>2022</v>
      </c>
      <c r="P8" s="35">
        <v>1</v>
      </c>
      <c r="Q8" s="4">
        <v>261.72149999999999</v>
      </c>
      <c r="R8" s="4">
        <v>327.15190000000001</v>
      </c>
      <c r="S8" s="4">
        <v>556.15809999999999</v>
      </c>
      <c r="T8" s="4">
        <v>654.30370000000005</v>
      </c>
      <c r="U8" s="4">
        <v>785.1644</v>
      </c>
    </row>
    <row r="9" spans="1:30" x14ac:dyDescent="0.35">
      <c r="A9" s="63" t="s">
        <v>164</v>
      </c>
      <c r="B9" s="35">
        <v>2022</v>
      </c>
      <c r="C9" s="35">
        <v>2</v>
      </c>
      <c r="D9" s="4">
        <v>258.84730000000002</v>
      </c>
      <c r="E9" s="4">
        <v>45.128999999999998</v>
      </c>
      <c r="F9" s="4">
        <v>50.183999999999997</v>
      </c>
      <c r="G9" s="4">
        <v>256.3476</v>
      </c>
      <c r="H9" s="4">
        <v>86.107500000000002</v>
      </c>
      <c r="I9" s="4">
        <v>22.8111</v>
      </c>
      <c r="J9" s="4">
        <v>719.42679999999996</v>
      </c>
      <c r="K9" s="4">
        <v>658.22950000000003</v>
      </c>
      <c r="N9" s="63" t="s">
        <v>164</v>
      </c>
      <c r="O9" s="35">
        <v>2022</v>
      </c>
      <c r="P9" s="35">
        <v>2</v>
      </c>
      <c r="Q9" s="4">
        <v>263.29180000000002</v>
      </c>
      <c r="R9" s="4">
        <v>329.1148</v>
      </c>
      <c r="S9" s="4">
        <v>559.49509999999998</v>
      </c>
      <c r="T9" s="4">
        <v>658.22950000000003</v>
      </c>
      <c r="U9" s="4">
        <v>789.87540000000001</v>
      </c>
    </row>
    <row r="10" spans="1:30" x14ac:dyDescent="0.35">
      <c r="A10" s="63" t="s">
        <v>165</v>
      </c>
      <c r="B10" s="35">
        <v>2022</v>
      </c>
      <c r="C10" s="35">
        <v>3</v>
      </c>
      <c r="D10" s="4">
        <v>303.786</v>
      </c>
      <c r="E10" s="4">
        <v>43.110799999999998</v>
      </c>
      <c r="F10" s="4">
        <v>56.888199999999998</v>
      </c>
      <c r="G10" s="4">
        <v>267.77319999999997</v>
      </c>
      <c r="H10" s="4">
        <v>85.651600000000002</v>
      </c>
      <c r="I10" s="4">
        <v>18.684100000000001</v>
      </c>
      <c r="J10" s="4">
        <v>775.89430000000004</v>
      </c>
      <c r="K10" s="4">
        <v>671.39409999999998</v>
      </c>
      <c r="N10" s="63" t="s">
        <v>165</v>
      </c>
      <c r="O10" s="35">
        <v>2022</v>
      </c>
      <c r="P10" s="35">
        <v>3</v>
      </c>
      <c r="Q10" s="4">
        <v>268.55759999999998</v>
      </c>
      <c r="R10" s="4">
        <v>335.69709999999998</v>
      </c>
      <c r="S10" s="4">
        <v>570.68499999999995</v>
      </c>
      <c r="T10" s="4">
        <v>671.76530000000002</v>
      </c>
      <c r="U10" s="4">
        <v>805.67290000000003</v>
      </c>
    </row>
    <row r="11" spans="1:30" x14ac:dyDescent="0.35">
      <c r="A11" s="63" t="s">
        <v>166</v>
      </c>
      <c r="B11" s="35">
        <v>2022</v>
      </c>
      <c r="C11" s="35">
        <v>4</v>
      </c>
      <c r="D11" s="4">
        <v>252.53899999999999</v>
      </c>
      <c r="E11" s="4">
        <v>40.327800000000003</v>
      </c>
      <c r="F11" s="4">
        <v>49.273099999999999</v>
      </c>
      <c r="G11" s="4">
        <v>267.26609999999999</v>
      </c>
      <c r="H11" s="4">
        <v>89.908500000000004</v>
      </c>
      <c r="I11" s="4">
        <v>32.2836</v>
      </c>
      <c r="J11" s="4">
        <v>731.59839999999997</v>
      </c>
      <c r="K11" s="4">
        <v>676.09389999999996</v>
      </c>
      <c r="N11" s="63" t="s">
        <v>166</v>
      </c>
      <c r="O11" s="35">
        <v>2022</v>
      </c>
      <c r="P11" s="35">
        <v>4</v>
      </c>
      <c r="Q11" s="4">
        <v>270.43759999999997</v>
      </c>
      <c r="R11" s="4">
        <v>338.04700000000003</v>
      </c>
      <c r="S11" s="4">
        <v>574.6798</v>
      </c>
      <c r="T11" s="4">
        <v>676.09389999999996</v>
      </c>
      <c r="U11" s="4">
        <v>811.31269999999995</v>
      </c>
    </row>
    <row r="12" spans="1:30" x14ac:dyDescent="0.35">
      <c r="A12" s="63" t="s">
        <v>167</v>
      </c>
      <c r="B12" s="35">
        <v>2022</v>
      </c>
      <c r="C12" s="35">
        <v>5</v>
      </c>
      <c r="D12" s="4">
        <v>217.63</v>
      </c>
      <c r="E12" s="4">
        <v>40.97</v>
      </c>
      <c r="F12" s="4">
        <v>44.92</v>
      </c>
      <c r="G12" s="4">
        <v>301.03899999999999</v>
      </c>
      <c r="H12" s="4">
        <v>90.44</v>
      </c>
      <c r="I12" s="4">
        <v>40.450000000000003</v>
      </c>
      <c r="J12" s="4">
        <v>735.47</v>
      </c>
      <c r="K12" s="4">
        <v>680.82</v>
      </c>
      <c r="N12" s="63" t="s">
        <v>167</v>
      </c>
      <c r="O12" s="35">
        <v>2022</v>
      </c>
      <c r="P12" s="35">
        <v>5</v>
      </c>
      <c r="Q12" s="4">
        <v>272.33</v>
      </c>
      <c r="R12" s="4">
        <v>340.41</v>
      </c>
      <c r="S12" s="4">
        <v>578.70000000000005</v>
      </c>
      <c r="T12" s="4">
        <v>680.82600000000002</v>
      </c>
      <c r="U12" s="4">
        <v>816.99189999999999</v>
      </c>
    </row>
    <row r="13" spans="1:30" x14ac:dyDescent="0.35">
      <c r="A13" s="63" t="s">
        <v>168</v>
      </c>
      <c r="B13" s="35">
        <v>2022</v>
      </c>
      <c r="C13" s="35">
        <v>6</v>
      </c>
      <c r="D13" s="4">
        <v>212.95480000000001</v>
      </c>
      <c r="E13" s="4">
        <v>49.521700000000003</v>
      </c>
      <c r="F13" s="4">
        <v>45.098500000000001</v>
      </c>
      <c r="G13" s="4">
        <v>320.40690000000001</v>
      </c>
      <c r="H13" s="4">
        <v>91.594200000000001</v>
      </c>
      <c r="I13" s="4">
        <v>52.362200000000001</v>
      </c>
      <c r="J13" s="4">
        <v>771.93870000000004</v>
      </c>
      <c r="K13" s="4">
        <v>686.95399999999995</v>
      </c>
      <c r="N13" s="63" t="s">
        <v>168</v>
      </c>
      <c r="O13" s="35">
        <v>2022</v>
      </c>
      <c r="P13" s="35">
        <v>6</v>
      </c>
      <c r="Q13" s="4">
        <v>274.78160000000003</v>
      </c>
      <c r="R13" s="4">
        <v>343.47699999999998</v>
      </c>
      <c r="S13" s="4">
        <v>583.91089999999997</v>
      </c>
      <c r="T13" s="4">
        <v>686.95399999999995</v>
      </c>
      <c r="U13" s="4">
        <v>824.34479999999996</v>
      </c>
    </row>
    <row r="14" spans="1:30" x14ac:dyDescent="0.35">
      <c r="A14" s="63" t="s">
        <v>172</v>
      </c>
      <c r="B14" s="35">
        <v>2022</v>
      </c>
      <c r="C14" s="35">
        <v>7</v>
      </c>
      <c r="D14" s="4">
        <v>208.4888</v>
      </c>
      <c r="E14" s="4">
        <v>41.912399999999998</v>
      </c>
      <c r="F14" s="4">
        <v>43.924900000000001</v>
      </c>
      <c r="G14" s="4">
        <v>328.92649999999998</v>
      </c>
      <c r="H14" s="4">
        <v>89.253200000000007</v>
      </c>
      <c r="I14" s="4">
        <v>51.622700000000002</v>
      </c>
      <c r="J14" s="4">
        <v>764.12890000000004</v>
      </c>
      <c r="K14" s="4">
        <v>693.13660000000004</v>
      </c>
      <c r="N14" s="63" t="s">
        <v>172</v>
      </c>
      <c r="O14" s="35">
        <v>2022</v>
      </c>
      <c r="P14" s="35">
        <v>7</v>
      </c>
      <c r="Q14" s="4">
        <v>277.25459999999998</v>
      </c>
      <c r="R14" s="4">
        <v>346.56830000000002</v>
      </c>
      <c r="S14" s="4">
        <v>589.16610000000003</v>
      </c>
      <c r="T14" s="4">
        <v>693.13660000000004</v>
      </c>
      <c r="U14" s="4">
        <v>831.76390000000004</v>
      </c>
    </row>
    <row r="15" spans="1:30" x14ac:dyDescent="0.35">
      <c r="A15" s="63" t="s">
        <v>177</v>
      </c>
      <c r="B15" s="35">
        <v>2022</v>
      </c>
      <c r="C15" s="35">
        <v>8</v>
      </c>
      <c r="D15" s="4">
        <v>215.1498</v>
      </c>
      <c r="E15" s="4">
        <v>52.116300000000003</v>
      </c>
      <c r="F15" s="4">
        <v>46.648400000000002</v>
      </c>
      <c r="G15" s="4">
        <v>335.39859999999999</v>
      </c>
      <c r="H15" s="4">
        <v>91.793700000000001</v>
      </c>
      <c r="I15" s="4">
        <v>63.815800000000003</v>
      </c>
      <c r="J15" s="4">
        <v>804.92280000000005</v>
      </c>
      <c r="K15" s="4">
        <v>710.46500000000003</v>
      </c>
      <c r="N15" s="63" t="s">
        <v>177</v>
      </c>
      <c r="O15" s="35">
        <v>2022</v>
      </c>
      <c r="P15" s="35">
        <v>8</v>
      </c>
      <c r="Q15" s="4">
        <v>284.18599999999998</v>
      </c>
      <c r="R15" s="4">
        <v>355.23250000000002</v>
      </c>
      <c r="S15" s="4">
        <v>603.89530000000002</v>
      </c>
      <c r="T15" s="4">
        <v>710.46500000000003</v>
      </c>
      <c r="U15" s="4">
        <v>852.55799999999999</v>
      </c>
    </row>
    <row r="16" spans="1:30" x14ac:dyDescent="0.35">
      <c r="A16" s="63" t="s">
        <v>182</v>
      </c>
      <c r="B16" s="35">
        <v>2022</v>
      </c>
      <c r="C16" s="35">
        <v>9</v>
      </c>
      <c r="D16" s="4">
        <v>230.59</v>
      </c>
      <c r="E16" s="4">
        <v>50.84</v>
      </c>
      <c r="F16" s="4">
        <v>49.43</v>
      </c>
      <c r="G16" s="4">
        <v>314.85000000000002</v>
      </c>
      <c r="H16" s="4">
        <v>92.15</v>
      </c>
      <c r="I16" s="4">
        <v>42.68</v>
      </c>
      <c r="J16" s="4">
        <v>780.57</v>
      </c>
      <c r="K16" s="4">
        <v>714.72</v>
      </c>
      <c r="N16" s="63" t="s">
        <v>182</v>
      </c>
      <c r="O16" s="35">
        <v>2022</v>
      </c>
      <c r="P16" s="35">
        <v>9</v>
      </c>
      <c r="Q16" s="4">
        <v>287.08</v>
      </c>
      <c r="R16" s="4">
        <v>358.85</v>
      </c>
      <c r="S16" s="4">
        <v>607.51</v>
      </c>
      <c r="T16" s="4">
        <v>714.72</v>
      </c>
      <c r="U16" s="4">
        <v>857.67</v>
      </c>
    </row>
    <row r="17" spans="1:59" x14ac:dyDescent="0.35">
      <c r="A17" s="63" t="s">
        <v>209</v>
      </c>
      <c r="B17" s="35">
        <v>2022</v>
      </c>
      <c r="C17" s="35">
        <v>10</v>
      </c>
      <c r="D17" s="4">
        <v>273.81990000000002</v>
      </c>
      <c r="E17" s="4">
        <v>49.805599999999998</v>
      </c>
      <c r="F17" s="4">
        <v>55.839599999999997</v>
      </c>
      <c r="G17" s="4">
        <v>303.00200000000001</v>
      </c>
      <c r="H17" s="4">
        <v>94.068200000000004</v>
      </c>
      <c r="I17" s="4">
        <v>26.545500000000001</v>
      </c>
      <c r="J17" s="4">
        <v>803.08100000000002</v>
      </c>
      <c r="K17" s="4">
        <v>714.7278</v>
      </c>
      <c r="N17" s="63" t="s">
        <v>209</v>
      </c>
      <c r="O17" s="35">
        <v>2022</v>
      </c>
      <c r="P17" s="35">
        <v>10</v>
      </c>
      <c r="Q17" s="4">
        <v>287.0847</v>
      </c>
      <c r="R17" s="4">
        <v>358.85590000000002</v>
      </c>
      <c r="S17" s="4">
        <v>607.51859999999999</v>
      </c>
      <c r="T17" s="4">
        <v>714.7278</v>
      </c>
      <c r="U17" s="4">
        <v>857.67340000000002</v>
      </c>
    </row>
    <row r="18" spans="1:59" x14ac:dyDescent="0.35">
      <c r="A18" s="63" t="s">
        <v>320</v>
      </c>
      <c r="B18" s="35">
        <v>2022</v>
      </c>
      <c r="C18" s="35">
        <v>11</v>
      </c>
      <c r="D18" s="4">
        <v>266.11309999999997</v>
      </c>
      <c r="E18" s="4">
        <v>47.098799999999997</v>
      </c>
      <c r="F18" s="4">
        <v>54.1723</v>
      </c>
      <c r="G18" s="4">
        <v>305.3057</v>
      </c>
      <c r="H18" s="4">
        <v>91.677099999999996</v>
      </c>
      <c r="I18" s="4">
        <v>25.980699999999999</v>
      </c>
      <c r="J18" s="4">
        <v>790.34799999999996</v>
      </c>
      <c r="K18" s="4">
        <v>707.03020000000004</v>
      </c>
      <c r="N18" s="63" t="s">
        <v>320</v>
      </c>
      <c r="O18" s="35">
        <v>2022</v>
      </c>
      <c r="P18" s="35">
        <v>11</v>
      </c>
      <c r="Q18" s="4">
        <v>283.99279999999999</v>
      </c>
      <c r="R18" s="4">
        <v>354.99099999999999</v>
      </c>
      <c r="S18" s="4">
        <v>600.97569999999996</v>
      </c>
      <c r="T18" s="4">
        <v>707.03020000000004</v>
      </c>
      <c r="U18" s="4">
        <v>848.43619999999999</v>
      </c>
    </row>
    <row r="19" spans="1:59" x14ac:dyDescent="0.35">
      <c r="A19" s="63" t="s">
        <v>327</v>
      </c>
      <c r="B19" s="35">
        <v>2022</v>
      </c>
      <c r="C19" s="35">
        <v>12</v>
      </c>
      <c r="D19" s="4">
        <v>226.9676</v>
      </c>
      <c r="E19" s="4">
        <v>50.306899999999999</v>
      </c>
      <c r="F19" s="4">
        <v>48.717399999999998</v>
      </c>
      <c r="G19" s="4">
        <v>307.60599999999999</v>
      </c>
      <c r="H19" s="4">
        <v>94.86</v>
      </c>
      <c r="I19" s="4">
        <v>32.6768</v>
      </c>
      <c r="J19" s="4">
        <v>761.13469999999995</v>
      </c>
      <c r="K19" s="4">
        <v>712.46860000000004</v>
      </c>
      <c r="N19" s="63" t="s">
        <v>327</v>
      </c>
      <c r="O19" s="35">
        <v>2022</v>
      </c>
      <c r="P19" s="35">
        <v>12</v>
      </c>
      <c r="Q19" s="4">
        <v>286.1773</v>
      </c>
      <c r="R19" s="4">
        <v>357.72160000000002</v>
      </c>
      <c r="S19" s="4">
        <v>605.59829999999999</v>
      </c>
      <c r="T19" s="4">
        <v>712.46860000000004</v>
      </c>
      <c r="U19" s="4">
        <v>854.9624</v>
      </c>
    </row>
    <row r="20" spans="1:59" x14ac:dyDescent="0.35">
      <c r="A20" s="31" t="s">
        <v>108</v>
      </c>
      <c r="B20" s="2"/>
      <c r="C20" s="2"/>
      <c r="D20" s="389">
        <f>+(D19-D18)/D18</f>
        <v>-0.14710098826401247</v>
      </c>
      <c r="E20" s="389">
        <f t="shared" ref="E20:K20" si="0">+(E19-E18)/E18</f>
        <v>6.8114261934486692E-2</v>
      </c>
      <c r="F20" s="389">
        <f t="shared" si="0"/>
        <v>-0.10069537383496735</v>
      </c>
      <c r="G20" s="389">
        <f t="shared" si="0"/>
        <v>7.5344155055080625E-3</v>
      </c>
      <c r="H20" s="389">
        <f t="shared" si="0"/>
        <v>3.4718593847318513E-2</v>
      </c>
      <c r="I20" s="389">
        <f t="shared" si="0"/>
        <v>0.25773362534496769</v>
      </c>
      <c r="J20" s="389">
        <f t="shared" si="0"/>
        <v>-3.6962578509719776E-2</v>
      </c>
      <c r="K20" s="389">
        <f t="shared" si="0"/>
        <v>7.6918920860806249E-3</v>
      </c>
      <c r="N20" s="31" t="s">
        <v>108</v>
      </c>
      <c r="O20" s="2"/>
      <c r="P20" s="2"/>
      <c r="Q20" s="390">
        <f>+(Q19-Q18)/Q18</f>
        <v>7.6920964193458929E-3</v>
      </c>
      <c r="R20" s="390">
        <f>+(R19-R18)/R18</f>
        <v>7.6920259950253337E-3</v>
      </c>
      <c r="S20" s="390">
        <f>+(S19-S18)/S18</f>
        <v>7.691825143678911E-3</v>
      </c>
      <c r="T20" s="390">
        <f>+(T19-T18)/T18</f>
        <v>7.6918920860806249E-3</v>
      </c>
      <c r="U20" s="390">
        <f>+(U19-U18)/U18</f>
        <v>7.6920338854000068E-3</v>
      </c>
      <c r="V20" s="44"/>
      <c r="W20" s="51"/>
      <c r="X20" s="44"/>
      <c r="Y20" s="44"/>
      <c r="Z20" s="44"/>
      <c r="AA20" s="44"/>
      <c r="AB20" s="44"/>
      <c r="AC20" s="44"/>
      <c r="AD20" s="44"/>
      <c r="AE20" s="44"/>
      <c r="AF20" s="44"/>
      <c r="AG20" s="50"/>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row>
    <row r="21" spans="1:59" x14ac:dyDescent="0.35">
      <c r="Q21" s="6"/>
      <c r="R21" s="6"/>
      <c r="S21" s="6"/>
      <c r="T21" s="6"/>
      <c r="U21" s="6"/>
    </row>
    <row r="22" spans="1:59" x14ac:dyDescent="0.35">
      <c r="A22" s="3"/>
      <c r="B22" s="2"/>
      <c r="C22" s="2"/>
      <c r="D22" s="2"/>
      <c r="E22" s="2"/>
      <c r="F22" s="6"/>
      <c r="G22" s="6"/>
      <c r="H22" s="6"/>
      <c r="I22" s="6"/>
      <c r="J22" s="6"/>
      <c r="K22" s="6"/>
    </row>
    <row r="23" spans="1:59" x14ac:dyDescent="0.35">
      <c r="E23" s="5"/>
      <c r="F23" s="5"/>
      <c r="G23" s="5"/>
      <c r="H23" s="5"/>
      <c r="I23" s="5"/>
      <c r="J23" s="5"/>
      <c r="K23" s="5"/>
    </row>
    <row r="24" spans="1:59" x14ac:dyDescent="0.35">
      <c r="C24" s="5"/>
      <c r="F24" s="7"/>
      <c r="G24" s="7"/>
      <c r="H24" s="7"/>
      <c r="I24" s="7"/>
      <c r="J24" s="7"/>
      <c r="K24" s="7"/>
    </row>
    <row r="25" spans="1:59" x14ac:dyDescent="0.35">
      <c r="C25" s="5"/>
      <c r="I25" s="5"/>
      <c r="J25" s="5"/>
    </row>
    <row r="26" spans="1:59" x14ac:dyDescent="0.35">
      <c r="W26" s="42" t="s">
        <v>116</v>
      </c>
      <c r="X26" s="414" t="s">
        <v>118</v>
      </c>
      <c r="Y26" s="414"/>
      <c r="Z26" s="414"/>
      <c r="AA26" s="414"/>
      <c r="AB26" s="414"/>
      <c r="AC26" s="414"/>
      <c r="AD26" s="414"/>
    </row>
    <row r="27" spans="1:59" x14ac:dyDescent="0.35">
      <c r="W27" s="42"/>
      <c r="X27" s="414"/>
      <c r="Y27" s="414"/>
      <c r="Z27" s="414"/>
      <c r="AA27" s="414"/>
      <c r="AB27" s="414"/>
      <c r="AC27" s="414"/>
      <c r="AD27" s="414"/>
    </row>
    <row r="28" spans="1:59" x14ac:dyDescent="0.35">
      <c r="W28" s="42"/>
      <c r="X28" s="23"/>
      <c r="Y28" s="23"/>
      <c r="Z28" s="23"/>
      <c r="AA28" s="23"/>
      <c r="AB28" s="23"/>
      <c r="AC28" s="23"/>
      <c r="AD28" s="23"/>
    </row>
    <row r="29" spans="1:59" x14ac:dyDescent="0.35">
      <c r="W29" s="42" t="s">
        <v>114</v>
      </c>
      <c r="X29" s="414" t="s">
        <v>119</v>
      </c>
      <c r="Y29" s="414"/>
      <c r="Z29" s="414"/>
      <c r="AA29" s="414"/>
      <c r="AB29" s="414"/>
      <c r="AC29" s="414"/>
      <c r="AD29" s="414"/>
    </row>
    <row r="30" spans="1:59" x14ac:dyDescent="0.35">
      <c r="W30" s="23"/>
      <c r="X30" s="414"/>
      <c r="Y30" s="414"/>
      <c r="Z30" s="414"/>
      <c r="AA30" s="414"/>
      <c r="AB30" s="414"/>
      <c r="AC30" s="414"/>
      <c r="AD30" s="414"/>
    </row>
  </sheetData>
  <mergeCells count="11">
    <mergeCell ref="X26:AD27"/>
    <mergeCell ref="X29:AD30"/>
    <mergeCell ref="W5:AD5"/>
    <mergeCell ref="I1:K1"/>
    <mergeCell ref="B3:K3"/>
    <mergeCell ref="A6:K6"/>
    <mergeCell ref="N6:U6"/>
    <mergeCell ref="A4:K4"/>
    <mergeCell ref="N4:U4"/>
    <mergeCell ref="A5:K5"/>
    <mergeCell ref="N5:U5"/>
  </mergeCells>
  <conditionalFormatting sqref="A21:U1048576 A1:U19">
    <cfRule type="expression" dxfId="71" priority="3">
      <formula>ROW()=CELL("FILA")</formula>
    </cfRule>
  </conditionalFormatting>
  <conditionalFormatting sqref="A20:C20">
    <cfRule type="expression" dxfId="70" priority="2">
      <formula>ROW()=CELL("FILA")</formula>
    </cfRule>
  </conditionalFormatting>
  <conditionalFormatting sqref="D20:U20">
    <cfRule type="expression" dxfId="69" priority="1">
      <formula>ROW()=CELL("FILA")</formula>
    </cfRule>
  </conditionalFormatting>
  <hyperlinks>
    <hyperlink ref="I1:K1" location="INDICE!A1" display="REGRESAR" xr:uid="{00000000-0004-0000-09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 xml:space="preserve">&amp;L&amp;K00B050
&amp;C&amp;K000000PUBLICACIÓN DE CENTRAL HIDROELÉCTRICA DE CALDAS S.A. E.S.P. </oddFooter>
  </headerFooter>
  <colBreaks count="1" manualBreakCount="1">
    <brk id="12"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BG29"/>
  <sheetViews>
    <sheetView showGridLines="0" view="pageLayout" zoomScale="80" zoomScaleNormal="85" zoomScalePageLayoutView="80" workbookViewId="0">
      <selection activeCell="Q19" sqref="Q19:U19"/>
    </sheetView>
  </sheetViews>
  <sheetFormatPr baseColWidth="10" defaultColWidth="9.1796875" defaultRowHeight="14.5" x14ac:dyDescent="0.35"/>
  <cols>
    <col min="1" max="1" width="14.453125" customWidth="1"/>
    <col min="2" max="2" width="5.453125" bestFit="1" customWidth="1"/>
    <col min="3" max="3" width="8.7265625" customWidth="1"/>
    <col min="4" max="4" width="11.54296875" bestFit="1" customWidth="1"/>
    <col min="5" max="5" width="10" bestFit="1" customWidth="1"/>
    <col min="6" max="6" width="9" bestFit="1" customWidth="1"/>
    <col min="7" max="8" width="8" bestFit="1" customWidth="1"/>
    <col min="9" max="9" width="9" bestFit="1" customWidth="1"/>
    <col min="10" max="10" width="9" customWidth="1"/>
    <col min="11" max="11" width="8" bestFit="1" customWidth="1"/>
    <col min="12" max="13" width="2.453125" customWidth="1"/>
    <col min="14" max="14" width="14.81640625" customWidth="1"/>
    <col min="16" max="16" width="9" bestFit="1" customWidth="1"/>
    <col min="17" max="20" width="12" customWidth="1"/>
    <col min="21" max="21" width="16.453125" customWidth="1"/>
    <col min="22" max="22" width="12.54296875" customWidth="1"/>
    <col min="23" max="23" width="11.26953125" customWidth="1"/>
    <col min="24" max="24" width="13.1796875" customWidth="1"/>
    <col min="25" max="25" width="11.7265625" customWidth="1"/>
    <col min="26" max="26" width="13.1796875" customWidth="1"/>
    <col min="27" max="27" width="12.7265625" customWidth="1"/>
    <col min="28" max="28" width="11.26953125" customWidth="1"/>
    <col min="29" max="29" width="12" customWidth="1"/>
  </cols>
  <sheetData>
    <row r="1" spans="1:30" ht="23.5" x14ac:dyDescent="0.35">
      <c r="I1" s="425" t="s">
        <v>69</v>
      </c>
      <c r="J1" s="425"/>
      <c r="K1" s="425"/>
    </row>
    <row r="2" spans="1:30" ht="33" customHeight="1" x14ac:dyDescent="0.55000000000000004">
      <c r="A2" s="8" t="s">
        <v>9</v>
      </c>
      <c r="C2" s="17" t="s">
        <v>170</v>
      </c>
      <c r="D2" s="17"/>
      <c r="E2" s="17"/>
      <c r="F2" s="17"/>
      <c r="G2" s="17"/>
      <c r="H2" s="17"/>
      <c r="I2" s="17"/>
      <c r="J2" s="17"/>
      <c r="K2" s="17"/>
    </row>
    <row r="3" spans="1:30" ht="23.5" x14ac:dyDescent="0.55000000000000004">
      <c r="A3" s="8" t="s">
        <v>15</v>
      </c>
      <c r="B3" s="17"/>
      <c r="C3" s="17" t="s">
        <v>122</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t="s">
        <v>117</v>
      </c>
      <c r="W5" s="416"/>
      <c r="X5" s="416"/>
      <c r="Y5" s="416"/>
      <c r="Z5" s="416"/>
      <c r="AA5" s="416"/>
      <c r="AB5" s="416"/>
      <c r="AC5" s="416"/>
      <c r="AD5" s="416"/>
    </row>
    <row r="6" spans="1:30" s="23" customFormat="1" ht="29" x14ac:dyDescent="0.35">
      <c r="B6" s="24" t="s">
        <v>0</v>
      </c>
      <c r="C6" s="24" t="s">
        <v>1</v>
      </c>
      <c r="D6" s="22" t="s">
        <v>2</v>
      </c>
      <c r="E6" s="22" t="s">
        <v>3</v>
      </c>
      <c r="F6" s="22" t="s">
        <v>4</v>
      </c>
      <c r="G6" s="22" t="s">
        <v>5</v>
      </c>
      <c r="H6" s="22" t="s">
        <v>6</v>
      </c>
      <c r="I6" s="22" t="s">
        <v>7</v>
      </c>
      <c r="J6" s="22" t="s">
        <v>116</v>
      </c>
      <c r="K6" s="22" t="s">
        <v>114</v>
      </c>
      <c r="L6"/>
      <c r="M6"/>
      <c r="O6" s="24" t="s">
        <v>0</v>
      </c>
      <c r="P6" s="24" t="s">
        <v>1</v>
      </c>
      <c r="Q6" s="22" t="s">
        <v>10</v>
      </c>
      <c r="R6" s="22" t="s">
        <v>11</v>
      </c>
      <c r="S6" s="22" t="s">
        <v>12</v>
      </c>
      <c r="T6" s="22" t="s">
        <v>13</v>
      </c>
      <c r="U6" s="22" t="s">
        <v>14</v>
      </c>
    </row>
    <row r="7" spans="1:30" x14ac:dyDescent="0.35">
      <c r="A7" s="63" t="s">
        <v>163</v>
      </c>
      <c r="B7" s="35">
        <v>2022</v>
      </c>
      <c r="C7" s="35">
        <v>1</v>
      </c>
      <c r="D7" s="4">
        <v>284.10829999999999</v>
      </c>
      <c r="E7" s="4">
        <v>43.683999999999997</v>
      </c>
      <c r="F7" s="4">
        <v>54.888300000000001</v>
      </c>
      <c r="G7" s="4">
        <v>205.4288</v>
      </c>
      <c r="H7" s="4">
        <v>55.920099999999998</v>
      </c>
      <c r="I7" s="4">
        <v>18.569900000000001</v>
      </c>
      <c r="J7" s="4">
        <v>662.59939999999995</v>
      </c>
      <c r="K7" s="4">
        <v>632.52779999999996</v>
      </c>
      <c r="N7" s="63" t="s">
        <v>163</v>
      </c>
      <c r="O7" s="35">
        <v>2022</v>
      </c>
      <c r="P7" s="35">
        <v>1</v>
      </c>
      <c r="Q7" s="4">
        <v>253.0111</v>
      </c>
      <c r="R7" s="4">
        <v>316.26389999999998</v>
      </c>
      <c r="S7" s="4">
        <v>537.64859999999999</v>
      </c>
      <c r="T7" s="4">
        <v>632.52779999999996</v>
      </c>
      <c r="U7" s="4">
        <v>759.03340000000003</v>
      </c>
    </row>
    <row r="8" spans="1:30" x14ac:dyDescent="0.35">
      <c r="A8" s="63" t="s">
        <v>164</v>
      </c>
      <c r="B8" s="35">
        <v>2022</v>
      </c>
      <c r="C8" s="35">
        <v>2</v>
      </c>
      <c r="D8" s="4">
        <v>268.2199</v>
      </c>
      <c r="E8" s="4">
        <v>45.128999999999998</v>
      </c>
      <c r="F8" s="4">
        <v>52.799700000000001</v>
      </c>
      <c r="G8" s="4">
        <v>208.54179999999999</v>
      </c>
      <c r="H8" s="4">
        <v>56.4758</v>
      </c>
      <c r="I8" s="4">
        <v>22.203299999999999</v>
      </c>
      <c r="J8" s="4">
        <v>653.36950000000002</v>
      </c>
      <c r="K8" s="4">
        <v>642.01570000000004</v>
      </c>
      <c r="N8" s="63" t="s">
        <v>164</v>
      </c>
      <c r="O8" s="35">
        <v>2022</v>
      </c>
      <c r="P8" s="35">
        <v>2</v>
      </c>
      <c r="Q8" s="4">
        <v>256.80630000000002</v>
      </c>
      <c r="R8" s="4">
        <v>321.00790000000001</v>
      </c>
      <c r="S8" s="4">
        <v>545.7133</v>
      </c>
      <c r="T8" s="4">
        <v>642.01570000000004</v>
      </c>
      <c r="U8" s="4">
        <v>770.41880000000003</v>
      </c>
    </row>
    <row r="9" spans="1:30" x14ac:dyDescent="0.35">
      <c r="A9" s="63" t="s">
        <v>165</v>
      </c>
      <c r="B9" s="35">
        <v>2022</v>
      </c>
      <c r="C9" s="35">
        <v>3</v>
      </c>
      <c r="D9" s="4">
        <v>310.29669999999999</v>
      </c>
      <c r="E9" s="4">
        <v>43.110799999999998</v>
      </c>
      <c r="F9" s="4">
        <v>59.556399999999996</v>
      </c>
      <c r="G9" s="4">
        <v>218.31970000000001</v>
      </c>
      <c r="H9" s="4">
        <v>59.166899999999998</v>
      </c>
      <c r="I9" s="4">
        <v>19.710100000000001</v>
      </c>
      <c r="J9" s="4">
        <v>710.16060000000004</v>
      </c>
      <c r="K9" s="4">
        <v>653.572</v>
      </c>
      <c r="N9" s="63" t="s">
        <v>165</v>
      </c>
      <c r="O9" s="35">
        <v>2022</v>
      </c>
      <c r="P9" s="35">
        <v>3</v>
      </c>
      <c r="Q9" s="4">
        <v>261.42880000000002</v>
      </c>
      <c r="R9" s="4">
        <v>326.786</v>
      </c>
      <c r="S9" s="4">
        <v>555.53620000000001</v>
      </c>
      <c r="T9" s="4">
        <v>653.572</v>
      </c>
      <c r="U9" s="4">
        <v>784.28639999999996</v>
      </c>
    </row>
    <row r="10" spans="1:30" x14ac:dyDescent="0.35">
      <c r="A10" s="63" t="s">
        <v>166</v>
      </c>
      <c r="B10" s="35">
        <v>2022</v>
      </c>
      <c r="C10" s="35">
        <v>4</v>
      </c>
      <c r="D10" s="4">
        <v>251.25020000000001</v>
      </c>
      <c r="E10" s="4">
        <v>40.327800000000003</v>
      </c>
      <c r="F10" s="4">
        <v>50.069699999999997</v>
      </c>
      <c r="G10" s="4">
        <v>227.8364</v>
      </c>
      <c r="H10" s="4">
        <v>63.7926</v>
      </c>
      <c r="I10" s="4">
        <v>32.430199999999999</v>
      </c>
      <c r="J10" s="4">
        <v>665.70690000000002</v>
      </c>
      <c r="K10" s="4">
        <v>665.33630000000005</v>
      </c>
      <c r="N10" s="63" t="s">
        <v>166</v>
      </c>
      <c r="O10" s="35">
        <v>2022</v>
      </c>
      <c r="P10" s="35">
        <v>4</v>
      </c>
      <c r="Q10" s="4">
        <v>266.1345</v>
      </c>
      <c r="R10" s="4">
        <v>332.66820000000001</v>
      </c>
      <c r="S10" s="4">
        <v>565.53589999999997</v>
      </c>
      <c r="T10" s="4">
        <v>665.33630000000005</v>
      </c>
      <c r="U10" s="4">
        <v>798.40359999999998</v>
      </c>
    </row>
    <row r="11" spans="1:30" x14ac:dyDescent="0.35">
      <c r="A11" s="63" t="s">
        <v>167</v>
      </c>
      <c r="B11" s="35">
        <v>2022</v>
      </c>
      <c r="C11" s="35">
        <v>5</v>
      </c>
      <c r="D11" s="4">
        <v>223.89150000000001</v>
      </c>
      <c r="E11" s="4">
        <v>40.978900000000003</v>
      </c>
      <c r="F11" s="4">
        <v>46.462200000000003</v>
      </c>
      <c r="G11" s="4">
        <v>228.155</v>
      </c>
      <c r="H11" s="4">
        <v>59.9298</v>
      </c>
      <c r="I11" s="4">
        <v>39.174999999999997</v>
      </c>
      <c r="J11" s="4">
        <v>638.5924</v>
      </c>
      <c r="K11" s="4">
        <v>677.31240000000003</v>
      </c>
      <c r="N11" s="63" t="s">
        <v>167</v>
      </c>
      <c r="O11" s="35">
        <v>2022</v>
      </c>
      <c r="P11" s="35">
        <v>5</v>
      </c>
      <c r="Q11" s="4">
        <v>270.92500000000001</v>
      </c>
      <c r="R11" s="4">
        <v>338.65620000000001</v>
      </c>
      <c r="S11" s="4">
        <v>575.71550000000002</v>
      </c>
      <c r="T11" s="4">
        <v>677.31240000000003</v>
      </c>
      <c r="U11" s="4">
        <v>812.7749</v>
      </c>
    </row>
    <row r="12" spans="1:30" x14ac:dyDescent="0.35">
      <c r="A12" s="63" t="s">
        <v>168</v>
      </c>
      <c r="B12" s="35">
        <v>2022</v>
      </c>
      <c r="C12" s="35">
        <v>6</v>
      </c>
      <c r="D12" s="4">
        <v>216.26769999999999</v>
      </c>
      <c r="E12" s="4">
        <v>49.521799999999999</v>
      </c>
      <c r="F12" s="4">
        <v>46.204000000000001</v>
      </c>
      <c r="G12" s="4">
        <v>234.3297</v>
      </c>
      <c r="H12" s="4">
        <v>59.540300000000002</v>
      </c>
      <c r="I12" s="4">
        <v>54.863199999999999</v>
      </c>
      <c r="J12" s="4">
        <v>660.72670000000005</v>
      </c>
      <c r="K12" s="4">
        <v>690.85860000000002</v>
      </c>
      <c r="N12" s="63" t="s">
        <v>168</v>
      </c>
      <c r="O12" s="35">
        <v>2022</v>
      </c>
      <c r="P12" s="35">
        <v>6</v>
      </c>
      <c r="Q12" s="4">
        <v>276.34339999999997</v>
      </c>
      <c r="R12" s="4">
        <v>345.42930000000001</v>
      </c>
      <c r="S12" s="4">
        <v>587.22979999999995</v>
      </c>
      <c r="T12" s="4">
        <v>690.85860000000002</v>
      </c>
      <c r="U12" s="4">
        <v>829.03030000000001</v>
      </c>
    </row>
    <row r="13" spans="1:30" x14ac:dyDescent="0.35">
      <c r="A13" s="63" t="s">
        <v>172</v>
      </c>
      <c r="B13" s="35">
        <v>2022</v>
      </c>
      <c r="C13" s="35">
        <v>7</v>
      </c>
      <c r="D13" s="4">
        <v>216.5821</v>
      </c>
      <c r="E13" s="4">
        <v>41.912399999999998</v>
      </c>
      <c r="F13" s="4">
        <v>45.622500000000002</v>
      </c>
      <c r="G13" s="4">
        <v>243.7569</v>
      </c>
      <c r="H13" s="4">
        <v>61.2271</v>
      </c>
      <c r="I13" s="4">
        <v>52.834600000000002</v>
      </c>
      <c r="J13" s="4">
        <v>661.93560000000002</v>
      </c>
      <c r="K13" s="4">
        <v>704.67529999999999</v>
      </c>
      <c r="N13" s="63" t="s">
        <v>172</v>
      </c>
      <c r="O13" s="35">
        <v>2022</v>
      </c>
      <c r="P13" s="35">
        <v>7</v>
      </c>
      <c r="Q13" s="4">
        <v>281.87029999999999</v>
      </c>
      <c r="R13" s="4">
        <v>352.33789999999999</v>
      </c>
      <c r="S13" s="4">
        <v>598.97439999999995</v>
      </c>
      <c r="T13" s="4">
        <v>704.67579999999998</v>
      </c>
      <c r="U13" s="4">
        <v>845.61099999999999</v>
      </c>
    </row>
    <row r="14" spans="1:30" x14ac:dyDescent="0.35">
      <c r="A14" s="63" t="s">
        <v>179</v>
      </c>
      <c r="B14" s="35">
        <v>2022</v>
      </c>
      <c r="C14" s="35">
        <v>8</v>
      </c>
      <c r="D14" s="4">
        <v>224.11619999999999</v>
      </c>
      <c r="E14" s="4">
        <v>52.116300000000003</v>
      </c>
      <c r="F14" s="4">
        <v>48.698900000000002</v>
      </c>
      <c r="G14" s="4">
        <v>246.37260000000001</v>
      </c>
      <c r="H14" s="4">
        <v>61.337499999999999</v>
      </c>
      <c r="I14" s="4">
        <v>61.745600000000003</v>
      </c>
      <c r="J14" s="4">
        <v>694.38709999999992</v>
      </c>
      <c r="K14" s="4">
        <v>718.76930000000004</v>
      </c>
      <c r="N14" s="63" t="s">
        <v>177</v>
      </c>
      <c r="O14" s="35">
        <v>2022</v>
      </c>
      <c r="P14" s="35">
        <v>8</v>
      </c>
      <c r="Q14" s="4">
        <v>287.5077</v>
      </c>
      <c r="R14" s="4">
        <v>359.38470000000001</v>
      </c>
      <c r="S14" s="4">
        <v>610.95389999999998</v>
      </c>
      <c r="T14" s="4">
        <v>718.76930000000004</v>
      </c>
      <c r="U14" s="4">
        <v>862.52319999999997</v>
      </c>
    </row>
    <row r="15" spans="1:30" x14ac:dyDescent="0.35">
      <c r="A15" s="63" t="s">
        <v>182</v>
      </c>
      <c r="B15" s="35">
        <v>2022</v>
      </c>
      <c r="C15" s="35">
        <v>9</v>
      </c>
      <c r="D15" s="4">
        <v>236.38</v>
      </c>
      <c r="E15" s="4">
        <v>50.84</v>
      </c>
      <c r="F15" s="4">
        <v>51.08</v>
      </c>
      <c r="G15" s="4">
        <v>247.75</v>
      </c>
      <c r="H15" s="4">
        <v>60.54</v>
      </c>
      <c r="I15" s="4">
        <v>42.64</v>
      </c>
      <c r="J15" s="4">
        <v>698.26</v>
      </c>
      <c r="K15" s="4">
        <v>723.08</v>
      </c>
      <c r="N15" s="63" t="s">
        <v>182</v>
      </c>
      <c r="O15" s="35">
        <v>2022</v>
      </c>
      <c r="P15" s="35">
        <v>9</v>
      </c>
      <c r="Q15" s="4">
        <v>290.44</v>
      </c>
      <c r="R15" s="4">
        <v>363.06</v>
      </c>
      <c r="S15" s="4">
        <v>614.61</v>
      </c>
      <c r="T15" s="4">
        <v>723.08</v>
      </c>
      <c r="U15" s="4">
        <v>867.69830000000002</v>
      </c>
    </row>
    <row r="16" spans="1:30" x14ac:dyDescent="0.35">
      <c r="A16" s="63" t="s">
        <v>209</v>
      </c>
      <c r="B16" s="35">
        <v>2022</v>
      </c>
      <c r="C16" s="35">
        <v>10</v>
      </c>
      <c r="D16" s="4">
        <v>272.32130000000001</v>
      </c>
      <c r="E16" s="4">
        <v>46.165700000000001</v>
      </c>
      <c r="F16" s="4">
        <v>56.3352</v>
      </c>
      <c r="G16" s="4">
        <v>251.483</v>
      </c>
      <c r="H16" s="4">
        <v>62.736199999999997</v>
      </c>
      <c r="I16" s="4">
        <v>28.478300000000001</v>
      </c>
      <c r="J16" s="4">
        <v>717.51969999999994</v>
      </c>
      <c r="K16" s="4">
        <v>723.08190000000002</v>
      </c>
      <c r="N16" s="63" t="s">
        <v>209</v>
      </c>
      <c r="O16" s="35">
        <v>2022</v>
      </c>
      <c r="P16" s="35">
        <v>10</v>
      </c>
      <c r="Q16" s="4">
        <v>290.44799999999998</v>
      </c>
      <c r="R16" s="4">
        <v>363.06009999999998</v>
      </c>
      <c r="S16" s="4">
        <v>614.61959999999999</v>
      </c>
      <c r="T16" s="4">
        <v>723.08190000000002</v>
      </c>
      <c r="U16" s="4">
        <v>867.69830000000002</v>
      </c>
    </row>
    <row r="17" spans="1:59" x14ac:dyDescent="0.35">
      <c r="A17" s="63" t="s">
        <v>320</v>
      </c>
      <c r="B17" s="35">
        <v>2022</v>
      </c>
      <c r="C17" s="35">
        <v>11</v>
      </c>
      <c r="D17" s="4">
        <v>276.34690000000001</v>
      </c>
      <c r="E17" s="4">
        <v>47.098799999999997</v>
      </c>
      <c r="F17" s="4">
        <v>56.837600000000002</v>
      </c>
      <c r="G17" s="4">
        <v>258.4264</v>
      </c>
      <c r="H17" s="4">
        <v>64.546800000000005</v>
      </c>
      <c r="I17" s="4">
        <v>24.987100000000002</v>
      </c>
      <c r="J17" s="4">
        <v>728.24360000000001</v>
      </c>
      <c r="K17" s="4">
        <v>723.08190000000002</v>
      </c>
      <c r="N17" s="63" t="s">
        <v>320</v>
      </c>
      <c r="O17" s="35">
        <v>2022</v>
      </c>
      <c r="P17" s="35">
        <v>11</v>
      </c>
      <c r="Q17" s="4">
        <v>290.44799999999998</v>
      </c>
      <c r="R17" s="4">
        <v>363.06009999999998</v>
      </c>
      <c r="S17" s="4">
        <v>614.61959999999999</v>
      </c>
      <c r="T17" s="4">
        <v>723.08190000000002</v>
      </c>
      <c r="U17" s="4">
        <v>867.69830000000002</v>
      </c>
    </row>
    <row r="18" spans="1:59" x14ac:dyDescent="0.35">
      <c r="A18" s="63" t="s">
        <v>327</v>
      </c>
      <c r="B18" s="35">
        <v>2022</v>
      </c>
      <c r="C18" s="35">
        <v>12</v>
      </c>
      <c r="D18" s="4">
        <v>251.49039999999999</v>
      </c>
      <c r="E18" s="4">
        <v>50.307000000000002</v>
      </c>
      <c r="F18" s="4">
        <v>53.268700000000003</v>
      </c>
      <c r="G18" s="4">
        <v>241.9357</v>
      </c>
      <c r="H18" s="4">
        <v>62.283499999999997</v>
      </c>
      <c r="I18" s="4">
        <v>33.509700000000002</v>
      </c>
      <c r="J18" s="4">
        <v>692.79499999999996</v>
      </c>
      <c r="K18" s="4">
        <v>731.03579999999999</v>
      </c>
      <c r="N18" s="63" t="s">
        <v>327</v>
      </c>
      <c r="O18" s="35">
        <v>2022</v>
      </c>
      <c r="P18" s="35">
        <v>12</v>
      </c>
      <c r="Q18" s="4">
        <v>292.68200000000002</v>
      </c>
      <c r="R18" s="4">
        <v>365.8526</v>
      </c>
      <c r="S18" s="4">
        <v>621.38040000000001</v>
      </c>
      <c r="T18" s="4">
        <v>731.03579999999999</v>
      </c>
      <c r="U18" s="4">
        <v>877.24300000000005</v>
      </c>
    </row>
    <row r="19" spans="1:59" x14ac:dyDescent="0.35">
      <c r="A19" s="31" t="s">
        <v>108</v>
      </c>
      <c r="B19" s="2"/>
      <c r="C19" s="2"/>
      <c r="D19" s="389">
        <f>+(D18-D17)/D17</f>
        <v>-8.9946729997694971E-2</v>
      </c>
      <c r="E19" s="389">
        <f t="shared" ref="E19:K19" si="0">+(E18-E17)/E17</f>
        <v>6.8116385130831472E-2</v>
      </c>
      <c r="F19" s="389">
        <f t="shared" si="0"/>
        <v>-6.2791180486157033E-2</v>
      </c>
      <c r="G19" s="389">
        <f t="shared" si="0"/>
        <v>-6.3811978961901744E-2</v>
      </c>
      <c r="H19" s="389">
        <f t="shared" si="0"/>
        <v>-3.5064480346043612E-2</v>
      </c>
      <c r="I19" s="389">
        <f t="shared" si="0"/>
        <v>0.34107999727859578</v>
      </c>
      <c r="J19" s="389">
        <f t="shared" si="0"/>
        <v>-4.8676843847306112E-2</v>
      </c>
      <c r="K19" s="389">
        <f t="shared" si="0"/>
        <v>1.0999998755327683E-2</v>
      </c>
      <c r="N19" s="31" t="s">
        <v>108</v>
      </c>
      <c r="O19" s="2"/>
      <c r="P19" s="2"/>
      <c r="Q19" s="390">
        <f>+(Q18-Q17)/Q17</f>
        <v>7.691566132319856E-3</v>
      </c>
      <c r="R19" s="390">
        <f>+(R18-R17)/R17</f>
        <v>7.6915640137817905E-3</v>
      </c>
      <c r="S19" s="390">
        <f>+(S18-S17)/S17</f>
        <v>1.0999974618446951E-2</v>
      </c>
      <c r="T19" s="390">
        <f>+(T18-T17)/T17</f>
        <v>1.0999998755327683E-2</v>
      </c>
      <c r="U19" s="390">
        <f>+(U18-U17)/U17</f>
        <v>1.1000021551269645E-2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5" spans="1:59" x14ac:dyDescent="0.35">
      <c r="V25" s="42" t="s">
        <v>116</v>
      </c>
      <c r="W25" s="414" t="s">
        <v>118</v>
      </c>
      <c r="X25" s="414"/>
      <c r="Y25" s="414"/>
      <c r="Z25" s="414"/>
      <c r="AA25" s="414"/>
      <c r="AB25" s="414"/>
      <c r="AC25" s="414"/>
    </row>
    <row r="26" spans="1:59" x14ac:dyDescent="0.35">
      <c r="V26" s="42"/>
      <c r="W26" s="414"/>
      <c r="X26" s="414"/>
      <c r="Y26" s="414"/>
      <c r="Z26" s="414"/>
      <c r="AA26" s="414"/>
      <c r="AB26" s="414"/>
      <c r="AC26" s="414"/>
    </row>
    <row r="27" spans="1:59" x14ac:dyDescent="0.35">
      <c r="V27" s="42"/>
      <c r="W27" s="23"/>
      <c r="X27" s="23"/>
      <c r="Y27" s="23"/>
      <c r="Z27" s="23"/>
      <c r="AA27" s="23"/>
      <c r="AB27" s="23"/>
      <c r="AC27" s="23"/>
    </row>
    <row r="28" spans="1:59" x14ac:dyDescent="0.35">
      <c r="V28" s="42" t="s">
        <v>114</v>
      </c>
      <c r="W28" s="414" t="s">
        <v>119</v>
      </c>
      <c r="X28" s="414"/>
      <c r="Y28" s="414"/>
      <c r="Z28" s="414"/>
      <c r="AA28" s="414"/>
      <c r="AB28" s="414"/>
      <c r="AC28" s="414"/>
    </row>
    <row r="29" spans="1:59" x14ac:dyDescent="0.35">
      <c r="V29" s="23"/>
      <c r="W29" s="414"/>
      <c r="X29" s="414"/>
      <c r="Y29" s="414"/>
      <c r="Z29" s="414"/>
      <c r="AA29" s="414"/>
      <c r="AB29" s="414"/>
      <c r="AC29" s="414"/>
    </row>
  </sheetData>
  <mergeCells count="8">
    <mergeCell ref="W25:AC26"/>
    <mergeCell ref="W28:AC29"/>
    <mergeCell ref="V5:AD5"/>
    <mergeCell ref="I1:K1"/>
    <mergeCell ref="A5:K5"/>
    <mergeCell ref="N5:U5"/>
    <mergeCell ref="A4:K4"/>
    <mergeCell ref="N4:U4"/>
  </mergeCells>
  <conditionalFormatting sqref="A20:U1048576 A1:U18">
    <cfRule type="expression" dxfId="68" priority="3">
      <formula>ROW()=CELL("FILA")</formula>
    </cfRule>
  </conditionalFormatting>
  <conditionalFormatting sqref="A19:C19">
    <cfRule type="expression" dxfId="67" priority="2">
      <formula>ROW()=CELL("FILA")</formula>
    </cfRule>
  </conditionalFormatting>
  <conditionalFormatting sqref="D19:U19">
    <cfRule type="expression" dxfId="66" priority="1">
      <formula>ROW()=CELL("FILA")</formula>
    </cfRule>
  </conditionalFormatting>
  <hyperlinks>
    <hyperlink ref="I1:K1" location="INDICE!A1" display="REGRESAR" xr:uid="{00000000-0004-0000-0A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ENEL COLOMBIA S.A. E.S.P.</oddFooter>
  </headerFooter>
  <colBreaks count="1" manualBreakCount="1">
    <brk id="12" max="1048575"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dimension ref="A1:BG27"/>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0.1796875" customWidth="1"/>
    <col min="2" max="2" width="5.1796875" bestFit="1" customWidth="1"/>
    <col min="3" max="3" width="9" bestFit="1" customWidth="1"/>
    <col min="4" max="4" width="10.26953125" customWidth="1"/>
    <col min="5" max="6" width="9" customWidth="1"/>
    <col min="7" max="8" width="8" bestFit="1" customWidth="1"/>
    <col min="9" max="9" width="9" bestFit="1" customWidth="1"/>
    <col min="10" max="10" width="9" customWidth="1"/>
    <col min="11" max="11" width="11.26953125" customWidth="1"/>
    <col min="12" max="13" width="2.453125" customWidth="1"/>
    <col min="14" max="14" width="14.81640625" customWidth="1"/>
    <col min="16" max="16" width="9" bestFit="1" customWidth="1"/>
    <col min="17" max="20" width="11.26953125" customWidth="1"/>
    <col min="21" max="21" width="14.7265625" customWidth="1"/>
    <col min="23" max="23" width="12.1796875" customWidth="1"/>
    <col min="24" max="24" width="16.26953125" customWidth="1"/>
    <col min="25" max="26" width="14.1796875" customWidth="1"/>
    <col min="27" max="27" width="13" customWidth="1"/>
    <col min="28" max="28" width="12.7265625" customWidth="1"/>
  </cols>
  <sheetData>
    <row r="1" spans="1:30" ht="22.5" customHeight="1" x14ac:dyDescent="0.35">
      <c r="I1" s="423" t="s">
        <v>69</v>
      </c>
      <c r="J1" s="423"/>
      <c r="K1" s="423"/>
    </row>
    <row r="2" spans="1:30" ht="33.75" customHeight="1" x14ac:dyDescent="0.55000000000000004">
      <c r="A2" s="8" t="s">
        <v>9</v>
      </c>
      <c r="B2" s="422" t="s">
        <v>143</v>
      </c>
      <c r="C2" s="422"/>
      <c r="D2" s="422"/>
      <c r="E2" s="422"/>
      <c r="F2" s="422"/>
      <c r="G2" s="422"/>
      <c r="H2" s="422"/>
      <c r="I2" s="422"/>
      <c r="J2" s="422"/>
      <c r="K2" s="422"/>
    </row>
    <row r="3" spans="1:30" ht="23.5" x14ac:dyDescent="0.55000000000000004">
      <c r="A3" s="8" t="s">
        <v>15</v>
      </c>
      <c r="B3" s="422" t="s">
        <v>17</v>
      </c>
      <c r="C3" s="422"/>
      <c r="D3" s="422"/>
      <c r="E3" s="422"/>
      <c r="F3" s="422"/>
      <c r="G3" s="422"/>
      <c r="H3" s="422"/>
      <c r="I3" s="422"/>
      <c r="J3" s="422"/>
      <c r="K3" s="422"/>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row>
    <row r="6" spans="1:30" s="25" customFormat="1" ht="30" customHeight="1" x14ac:dyDescent="0.3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0" x14ac:dyDescent="0.35">
      <c r="A7" s="63" t="s">
        <v>163</v>
      </c>
      <c r="B7" s="35">
        <v>2022</v>
      </c>
      <c r="C7" s="35">
        <v>1</v>
      </c>
      <c r="D7" s="4">
        <v>270.31</v>
      </c>
      <c r="E7" s="4">
        <v>43.68</v>
      </c>
      <c r="F7" s="4">
        <v>66.760000000000005</v>
      </c>
      <c r="G7" s="4">
        <v>171.62</v>
      </c>
      <c r="H7" s="4">
        <v>139.21</v>
      </c>
      <c r="I7" s="4">
        <v>22.36</v>
      </c>
      <c r="J7" s="4">
        <v>713.95</v>
      </c>
      <c r="K7" s="4">
        <v>643.04999999999995</v>
      </c>
      <c r="N7" s="63" t="s">
        <v>163</v>
      </c>
      <c r="O7" s="35">
        <v>2022</v>
      </c>
      <c r="P7" s="35">
        <v>1</v>
      </c>
      <c r="Q7" s="4">
        <v>283.58999999999997</v>
      </c>
      <c r="R7" s="4">
        <v>355.89</v>
      </c>
      <c r="S7" s="4">
        <v>546.59</v>
      </c>
      <c r="T7" s="4">
        <v>643.04999999999995</v>
      </c>
      <c r="U7" s="4">
        <v>771.66</v>
      </c>
    </row>
    <row r="8" spans="1:30" x14ac:dyDescent="0.35">
      <c r="A8" s="63" t="s">
        <v>164</v>
      </c>
      <c r="B8" s="35">
        <v>2022</v>
      </c>
      <c r="C8" s="35">
        <v>2</v>
      </c>
      <c r="D8" s="4">
        <v>260.20999999999998</v>
      </c>
      <c r="E8" s="4">
        <v>45.13</v>
      </c>
      <c r="F8" s="4">
        <v>66.67</v>
      </c>
      <c r="G8" s="4">
        <v>178.96</v>
      </c>
      <c r="H8" s="4">
        <v>148.4</v>
      </c>
      <c r="I8" s="4">
        <v>26.11</v>
      </c>
      <c r="J8" s="4">
        <v>725.48</v>
      </c>
      <c r="K8" s="4">
        <v>649.48</v>
      </c>
      <c r="N8" s="63" t="s">
        <v>164</v>
      </c>
      <c r="O8" s="35">
        <v>2022</v>
      </c>
      <c r="P8" s="35">
        <v>2</v>
      </c>
      <c r="Q8" s="4">
        <v>286.42</v>
      </c>
      <c r="R8" s="4">
        <v>357.45</v>
      </c>
      <c r="S8" s="4">
        <v>552.05999999999995</v>
      </c>
      <c r="T8" s="4">
        <v>649.48</v>
      </c>
      <c r="U8" s="4">
        <v>779.37599999999998</v>
      </c>
    </row>
    <row r="9" spans="1:30" x14ac:dyDescent="0.35">
      <c r="A9" s="63" t="s">
        <v>165</v>
      </c>
      <c r="B9" s="35">
        <v>2022</v>
      </c>
      <c r="C9" s="35">
        <v>3</v>
      </c>
      <c r="D9" s="4">
        <v>279</v>
      </c>
      <c r="E9" s="4">
        <v>43.11</v>
      </c>
      <c r="F9" s="4">
        <v>53</v>
      </c>
      <c r="G9" s="4">
        <v>180.62</v>
      </c>
      <c r="H9" s="4">
        <v>146.36000000000001</v>
      </c>
      <c r="I9" s="4">
        <v>20.73</v>
      </c>
      <c r="J9" s="4">
        <v>722.82</v>
      </c>
      <c r="K9" s="4">
        <v>655.97</v>
      </c>
      <c r="N9" s="63" t="s">
        <v>165</v>
      </c>
      <c r="O9" s="35">
        <v>2022</v>
      </c>
      <c r="P9" s="35">
        <v>3</v>
      </c>
      <c r="Q9" s="4">
        <v>289.27999999999997</v>
      </c>
      <c r="R9" s="4">
        <v>363.04</v>
      </c>
      <c r="S9" s="4">
        <v>557.57000000000005</v>
      </c>
      <c r="T9" s="4">
        <v>655.97</v>
      </c>
      <c r="U9" s="4">
        <v>787.16399999999999</v>
      </c>
    </row>
    <row r="10" spans="1:30" x14ac:dyDescent="0.35">
      <c r="A10" s="63" t="s">
        <v>166</v>
      </c>
      <c r="B10" s="35">
        <v>2022</v>
      </c>
      <c r="C10" s="35">
        <v>4</v>
      </c>
      <c r="D10" s="4">
        <v>268.14</v>
      </c>
      <c r="E10" s="4">
        <v>40.33</v>
      </c>
      <c r="F10" s="4">
        <v>51.66</v>
      </c>
      <c r="G10" s="4">
        <v>175.74</v>
      </c>
      <c r="H10" s="4">
        <v>148.68</v>
      </c>
      <c r="I10" s="4">
        <v>40.68</v>
      </c>
      <c r="J10" s="4">
        <v>725.23</v>
      </c>
      <c r="K10" s="4">
        <v>688.77</v>
      </c>
      <c r="N10" s="63" t="s">
        <v>166</v>
      </c>
      <c r="O10" s="35">
        <v>2022</v>
      </c>
      <c r="P10" s="35">
        <v>4</v>
      </c>
      <c r="Q10" s="4">
        <v>292.17</v>
      </c>
      <c r="R10" s="4">
        <v>366.67</v>
      </c>
      <c r="S10" s="4">
        <v>585.45000000000005</v>
      </c>
      <c r="T10" s="4">
        <v>688.77</v>
      </c>
      <c r="U10" s="4">
        <v>826.524</v>
      </c>
    </row>
    <row r="11" spans="1:30" x14ac:dyDescent="0.35">
      <c r="A11" s="63" t="s">
        <v>167</v>
      </c>
      <c r="B11" s="35">
        <v>2022</v>
      </c>
      <c r="C11" s="35">
        <v>5</v>
      </c>
      <c r="D11" s="4">
        <v>262.14</v>
      </c>
      <c r="E11" s="4">
        <v>40.98</v>
      </c>
      <c r="F11" s="4">
        <v>51.75</v>
      </c>
      <c r="G11" s="4">
        <v>180.63</v>
      </c>
      <c r="H11" s="4">
        <v>155.82</v>
      </c>
      <c r="I11" s="4">
        <v>44.7</v>
      </c>
      <c r="J11" s="4">
        <v>736.02</v>
      </c>
      <c r="K11" s="4">
        <v>723.21</v>
      </c>
      <c r="N11" s="63" t="s">
        <v>167</v>
      </c>
      <c r="O11" s="35">
        <v>2022</v>
      </c>
      <c r="P11" s="35">
        <v>5</v>
      </c>
      <c r="Q11" s="4">
        <v>295.82</v>
      </c>
      <c r="R11" s="4">
        <v>371.24</v>
      </c>
      <c r="S11" s="4">
        <v>614.73</v>
      </c>
      <c r="T11" s="4">
        <v>723.21</v>
      </c>
      <c r="U11" s="4">
        <v>867.85199999999998</v>
      </c>
    </row>
    <row r="12" spans="1:30" x14ac:dyDescent="0.35">
      <c r="A12" s="63" t="s">
        <v>168</v>
      </c>
      <c r="B12" s="35">
        <v>2022</v>
      </c>
      <c r="C12" s="35">
        <v>6</v>
      </c>
      <c r="D12" s="4">
        <v>256.83</v>
      </c>
      <c r="E12" s="4">
        <v>49.52</v>
      </c>
      <c r="F12" s="4">
        <v>51.73</v>
      </c>
      <c r="G12" s="4">
        <v>184.02</v>
      </c>
      <c r="H12" s="4">
        <v>147.37</v>
      </c>
      <c r="I12" s="4">
        <v>65.72</v>
      </c>
      <c r="J12" s="4">
        <v>755.19</v>
      </c>
      <c r="K12" s="4">
        <v>759.37</v>
      </c>
      <c r="N12" s="63" t="s">
        <v>168</v>
      </c>
      <c r="O12" s="35">
        <v>2022</v>
      </c>
      <c r="P12" s="35">
        <v>6</v>
      </c>
      <c r="Q12" s="4">
        <v>303.75</v>
      </c>
      <c r="R12" s="4">
        <v>379.69</v>
      </c>
      <c r="S12" s="4">
        <v>645.46</v>
      </c>
      <c r="T12" s="4">
        <v>759.37</v>
      </c>
      <c r="U12" s="4">
        <v>911.24400000000003</v>
      </c>
    </row>
    <row r="13" spans="1:30" x14ac:dyDescent="0.35">
      <c r="A13" s="63" t="s">
        <v>172</v>
      </c>
      <c r="B13" s="35">
        <v>2022</v>
      </c>
      <c r="C13" s="35">
        <v>7</v>
      </c>
      <c r="D13" s="4">
        <v>269.85000000000002</v>
      </c>
      <c r="E13" s="4">
        <v>41.91</v>
      </c>
      <c r="F13" s="4">
        <v>52.62</v>
      </c>
      <c r="G13" s="4">
        <v>188.82</v>
      </c>
      <c r="H13" s="4">
        <v>149.12</v>
      </c>
      <c r="I13" s="4">
        <v>55.79</v>
      </c>
      <c r="J13" s="4">
        <v>758.12</v>
      </c>
      <c r="K13" s="4">
        <v>782.15</v>
      </c>
      <c r="N13" s="63" t="s">
        <v>172</v>
      </c>
      <c r="O13" s="35">
        <v>2022</v>
      </c>
      <c r="P13" s="35">
        <v>7</v>
      </c>
      <c r="Q13" s="4">
        <v>312.86</v>
      </c>
      <c r="R13" s="4">
        <v>391.08</v>
      </c>
      <c r="S13" s="4">
        <v>664.83</v>
      </c>
      <c r="T13" s="4">
        <v>782.15</v>
      </c>
      <c r="U13" s="4">
        <v>938.58</v>
      </c>
    </row>
    <row r="14" spans="1:30" x14ac:dyDescent="0.35">
      <c r="A14" s="63" t="s">
        <v>177</v>
      </c>
      <c r="B14" s="35">
        <v>2022</v>
      </c>
      <c r="C14" s="35">
        <v>8</v>
      </c>
      <c r="D14" s="4">
        <v>275.37</v>
      </c>
      <c r="E14" s="4">
        <v>52.12</v>
      </c>
      <c r="F14" s="4">
        <v>54.56</v>
      </c>
      <c r="G14" s="4">
        <v>197.56</v>
      </c>
      <c r="H14" s="4">
        <v>146.06</v>
      </c>
      <c r="I14" s="4">
        <v>73.14</v>
      </c>
      <c r="J14" s="4">
        <v>798.81000000000006</v>
      </c>
      <c r="K14" s="4">
        <v>786.84</v>
      </c>
      <c r="N14" s="63" t="s">
        <v>177</v>
      </c>
      <c r="O14" s="35">
        <v>2022</v>
      </c>
      <c r="P14" s="35">
        <v>8</v>
      </c>
      <c r="Q14" s="4">
        <v>314.74</v>
      </c>
      <c r="R14" s="4">
        <v>393.42</v>
      </c>
      <c r="S14" s="4">
        <v>668.81</v>
      </c>
      <c r="T14" s="4">
        <v>786.84</v>
      </c>
      <c r="U14" s="4">
        <f>+T14*1.2</f>
        <v>944.20799999999997</v>
      </c>
    </row>
    <row r="15" spans="1:30" x14ac:dyDescent="0.35">
      <c r="A15" s="63" t="s">
        <v>182</v>
      </c>
      <c r="B15" s="35">
        <v>2022</v>
      </c>
      <c r="C15" s="35">
        <v>9</v>
      </c>
      <c r="D15" s="4">
        <v>273.42</v>
      </c>
      <c r="E15" s="4">
        <v>50.85</v>
      </c>
      <c r="F15" s="4">
        <v>55.21</v>
      </c>
      <c r="G15" s="4">
        <v>195.56</v>
      </c>
      <c r="H15" s="4">
        <v>156.08000000000001</v>
      </c>
      <c r="I15" s="4">
        <v>47.17</v>
      </c>
      <c r="J15" s="4">
        <v>778.28</v>
      </c>
      <c r="K15" s="4">
        <v>791.56</v>
      </c>
      <c r="N15" s="63" t="s">
        <v>182</v>
      </c>
      <c r="O15" s="35">
        <v>2022</v>
      </c>
      <c r="P15" s="35">
        <v>9</v>
      </c>
      <c r="Q15" s="4">
        <v>316.62</v>
      </c>
      <c r="R15" s="4">
        <v>395.78</v>
      </c>
      <c r="S15" s="4">
        <v>672.83</v>
      </c>
      <c r="T15" s="4">
        <v>791.56</v>
      </c>
      <c r="U15" s="4">
        <f>+T15*1.2</f>
        <v>949.87199999999984</v>
      </c>
    </row>
    <row r="16" spans="1:30" x14ac:dyDescent="0.35">
      <c r="A16" s="63" t="s">
        <v>209</v>
      </c>
      <c r="B16" s="35">
        <v>2022</v>
      </c>
      <c r="C16" s="35">
        <v>10</v>
      </c>
      <c r="D16" s="4">
        <v>287.45999999999998</v>
      </c>
      <c r="E16" s="4">
        <v>46.17</v>
      </c>
      <c r="F16" s="4">
        <v>56.05</v>
      </c>
      <c r="G16" s="4">
        <v>189.22</v>
      </c>
      <c r="H16" s="4">
        <v>152.13</v>
      </c>
      <c r="I16" s="4">
        <v>31.83</v>
      </c>
      <c r="J16" s="4">
        <v>762.86</v>
      </c>
      <c r="K16" s="4">
        <v>776.14</v>
      </c>
      <c r="N16" s="63" t="s">
        <v>209</v>
      </c>
      <c r="O16" s="35">
        <v>2022</v>
      </c>
      <c r="P16" s="35">
        <v>10</v>
      </c>
      <c r="Q16" s="4">
        <v>310.45999999999998</v>
      </c>
      <c r="R16" s="4">
        <v>388.07</v>
      </c>
      <c r="S16" s="4">
        <v>659.72</v>
      </c>
      <c r="T16" s="4">
        <v>776.14</v>
      </c>
      <c r="U16" s="4">
        <f>+T16*1.2</f>
        <v>931.36799999999994</v>
      </c>
    </row>
    <row r="17" spans="1:59" x14ac:dyDescent="0.35">
      <c r="A17" s="63" t="s">
        <v>320</v>
      </c>
      <c r="B17" s="35">
        <v>2022</v>
      </c>
      <c r="C17" s="35">
        <v>11</v>
      </c>
      <c r="D17" s="4">
        <v>287.48</v>
      </c>
      <c r="E17" s="4">
        <v>47.1</v>
      </c>
      <c r="F17" s="4">
        <v>55.44</v>
      </c>
      <c r="G17" s="4">
        <v>189.12</v>
      </c>
      <c r="H17" s="4">
        <v>155.72999999999999</v>
      </c>
      <c r="I17" s="4">
        <v>28.81</v>
      </c>
      <c r="J17" s="4">
        <v>763.68</v>
      </c>
      <c r="K17" s="4">
        <v>776.14</v>
      </c>
      <c r="N17" s="63" t="s">
        <v>320</v>
      </c>
      <c r="O17" s="35">
        <v>2022</v>
      </c>
      <c r="P17" s="35">
        <v>11</v>
      </c>
      <c r="Q17" s="4">
        <v>310.45999999999998</v>
      </c>
      <c r="R17" s="4">
        <v>388.07</v>
      </c>
      <c r="S17" s="4">
        <v>659.72</v>
      </c>
      <c r="T17" s="4">
        <v>776.14</v>
      </c>
      <c r="U17" s="4">
        <v>931.37</v>
      </c>
    </row>
    <row r="18" spans="1:59" x14ac:dyDescent="0.35">
      <c r="A18" s="63" t="s">
        <v>327</v>
      </c>
      <c r="B18" s="35">
        <v>2022</v>
      </c>
      <c r="C18" s="35">
        <v>12</v>
      </c>
      <c r="D18" s="4">
        <v>268.5</v>
      </c>
      <c r="E18" s="4">
        <v>50.31</v>
      </c>
      <c r="F18" s="4">
        <v>53.28</v>
      </c>
      <c r="G18" s="4">
        <v>191.34</v>
      </c>
      <c r="H18" s="4">
        <v>156.27000000000001</v>
      </c>
      <c r="I18" s="4">
        <v>37.880000000000003</v>
      </c>
      <c r="J18" s="4">
        <v>757.58</v>
      </c>
      <c r="K18" s="4">
        <v>782.11</v>
      </c>
      <c r="N18" s="63" t="s">
        <v>327</v>
      </c>
      <c r="O18" s="35">
        <v>2022</v>
      </c>
      <c r="P18" s="35">
        <v>12</v>
      </c>
      <c r="Q18" s="4">
        <v>312.83999999999997</v>
      </c>
      <c r="R18" s="4">
        <v>391.06</v>
      </c>
      <c r="S18" s="4">
        <v>664.79</v>
      </c>
      <c r="T18" s="4">
        <v>782.11</v>
      </c>
      <c r="U18" s="4">
        <f>+T18*1.2</f>
        <v>938.53199999999993</v>
      </c>
    </row>
    <row r="19" spans="1:59" x14ac:dyDescent="0.35">
      <c r="A19" s="31" t="s">
        <v>108</v>
      </c>
      <c r="B19" s="2"/>
      <c r="C19" s="2"/>
      <c r="D19" s="389">
        <f>+(D18-D17)/D17</f>
        <v>-6.6021984138027054E-2</v>
      </c>
      <c r="E19" s="389">
        <f t="shared" ref="E19:K19" si="0">+(E18-E17)/E17</f>
        <v>6.8152866242038229E-2</v>
      </c>
      <c r="F19" s="389">
        <f t="shared" si="0"/>
        <v>-3.8961038961038898E-2</v>
      </c>
      <c r="G19" s="389">
        <f t="shared" si="0"/>
        <v>1.1738578680203039E-2</v>
      </c>
      <c r="H19" s="389">
        <f t="shared" si="0"/>
        <v>3.4675399730303763E-3</v>
      </c>
      <c r="I19" s="389">
        <f t="shared" si="0"/>
        <v>0.314821242624089</v>
      </c>
      <c r="J19" s="389">
        <f t="shared" si="0"/>
        <v>-7.9876388015921711E-3</v>
      </c>
      <c r="K19" s="389">
        <f t="shared" si="0"/>
        <v>7.691911253124472E-3</v>
      </c>
      <c r="N19" s="31" t="s">
        <v>108</v>
      </c>
      <c r="O19" s="2"/>
      <c r="P19" s="2"/>
      <c r="Q19" s="390">
        <f>+(Q18-Q17)/Q17</f>
        <v>7.6660439348064024E-3</v>
      </c>
      <c r="R19" s="390">
        <f>+(R18-R17)/R17</f>
        <v>7.7047955265802798E-3</v>
      </c>
      <c r="S19" s="390">
        <f>+(S18-S17)/S17</f>
        <v>7.6850785181591221E-3</v>
      </c>
      <c r="T19" s="390">
        <f>+(T18-T17)/T17</f>
        <v>7.691911253124472E-3</v>
      </c>
      <c r="U19" s="390">
        <f>+(U18-U17)/U17</f>
        <v>7.6897473614137464E-3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W23" s="42" t="s">
        <v>116</v>
      </c>
      <c r="X23" s="414" t="s">
        <v>118</v>
      </c>
      <c r="Y23" s="414"/>
      <c r="Z23" s="414"/>
      <c r="AA23" s="414"/>
      <c r="AB23" s="414"/>
      <c r="AC23" s="414"/>
      <c r="AD23" s="414"/>
    </row>
    <row r="24" spans="1:59" x14ac:dyDescent="0.35">
      <c r="C24" s="5"/>
      <c r="I24" s="5"/>
      <c r="J24" s="5"/>
      <c r="W24" s="42"/>
      <c r="X24" s="414"/>
      <c r="Y24" s="414"/>
      <c r="Z24" s="414"/>
      <c r="AA24" s="414"/>
      <c r="AB24" s="414"/>
      <c r="AC24" s="414"/>
      <c r="AD24" s="414"/>
    </row>
    <row r="25" spans="1:59" x14ac:dyDescent="0.35">
      <c r="W25" s="42"/>
      <c r="X25" s="23"/>
      <c r="Y25" s="23"/>
      <c r="Z25" s="23"/>
      <c r="AA25" s="23"/>
      <c r="AB25" s="23"/>
      <c r="AC25" s="23"/>
      <c r="AD25" s="23"/>
    </row>
    <row r="26" spans="1:59" x14ac:dyDescent="0.35">
      <c r="W26" s="42" t="s">
        <v>114</v>
      </c>
      <c r="X26" s="414" t="s">
        <v>119</v>
      </c>
      <c r="Y26" s="414"/>
      <c r="Z26" s="414"/>
      <c r="AA26" s="414"/>
      <c r="AB26" s="414"/>
      <c r="AC26" s="414"/>
      <c r="AD26" s="414"/>
    </row>
    <row r="27" spans="1:59" x14ac:dyDescent="0.35">
      <c r="W27" s="23"/>
      <c r="X27" s="414"/>
      <c r="Y27" s="414"/>
      <c r="Z27" s="414"/>
      <c r="AA27" s="414"/>
      <c r="AB27" s="414"/>
      <c r="AC27" s="414"/>
      <c r="AD27" s="414"/>
    </row>
  </sheetData>
  <mergeCells count="10">
    <mergeCell ref="X23:AD24"/>
    <mergeCell ref="X26:AD27"/>
    <mergeCell ref="W5:AD5"/>
    <mergeCell ref="I1:K1"/>
    <mergeCell ref="B2:K2"/>
    <mergeCell ref="B3:K3"/>
    <mergeCell ref="A5:K5"/>
    <mergeCell ref="N5:U5"/>
    <mergeCell ref="A4:K4"/>
    <mergeCell ref="N4:U4"/>
  </mergeCells>
  <conditionalFormatting sqref="A20:U1048576 A1:U18">
    <cfRule type="expression" dxfId="65" priority="3">
      <formula>ROW()=CELL("FILA")</formula>
    </cfRule>
  </conditionalFormatting>
  <conditionalFormatting sqref="A19:C19">
    <cfRule type="expression" dxfId="64" priority="2">
      <formula>ROW()=CELL("FILA")</formula>
    </cfRule>
  </conditionalFormatting>
  <conditionalFormatting sqref="D19:U19">
    <cfRule type="expression" dxfId="63" priority="1">
      <formula>ROW()=CELL("FILA")</formula>
    </cfRule>
  </conditionalFormatting>
  <hyperlinks>
    <hyperlink ref="I1:K1" location="INDICE!A1" display="REGRESAR" xr:uid="{00000000-0004-0000-0B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DISTRIBUIDORA DEL PACÍFICO S.A. E.S.P.</oddFooter>
  </headerFooter>
  <colBreaks count="1" manualBreakCount="1">
    <brk id="12"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1"/>
  <dimension ref="A1:BG30"/>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3.7265625" customWidth="1"/>
    <col min="2" max="2" width="6.453125" customWidth="1"/>
    <col min="3" max="3" width="9" bestFit="1" customWidth="1"/>
    <col min="4" max="4" width="9.81640625" customWidth="1"/>
    <col min="5" max="5" width="9" customWidth="1"/>
    <col min="6" max="6" width="7.81640625" customWidth="1"/>
    <col min="7" max="7" width="9.1796875" customWidth="1"/>
    <col min="8" max="8" width="8" bestFit="1" customWidth="1"/>
    <col min="9" max="9" width="8.26953125" customWidth="1"/>
    <col min="10" max="10" width="9.1796875" customWidth="1"/>
    <col min="11" max="11" width="9" customWidth="1"/>
    <col min="12" max="13" width="2.453125" customWidth="1"/>
    <col min="14" max="14" width="13.81640625" customWidth="1"/>
    <col min="16" max="16" width="9" bestFit="1" customWidth="1"/>
    <col min="17" max="19" width="10.453125" bestFit="1" customWidth="1"/>
    <col min="20" max="20" width="12.81640625" customWidth="1"/>
    <col min="21" max="21" width="22.26953125" customWidth="1"/>
    <col min="22" max="22" width="7.1796875" customWidth="1"/>
    <col min="23" max="23" width="7.54296875" customWidth="1"/>
    <col min="24" max="24" width="10.453125" customWidth="1"/>
    <col min="25" max="25" width="10.7265625" customWidth="1"/>
    <col min="26" max="26" width="10" customWidth="1"/>
    <col min="27" max="27" width="10.1796875" customWidth="1"/>
    <col min="28" max="28" width="10" customWidth="1"/>
    <col min="29" max="29" width="11.453125" customWidth="1"/>
    <col min="30" max="30" width="9.26953125" customWidth="1"/>
    <col min="31" max="31" width="10.1796875" customWidth="1"/>
  </cols>
  <sheetData>
    <row r="1" spans="1:31" ht="21.75" customHeight="1" x14ac:dyDescent="0.35">
      <c r="I1" s="423" t="s">
        <v>69</v>
      </c>
      <c r="J1" s="423"/>
      <c r="K1" s="423"/>
    </row>
    <row r="2" spans="1:31" ht="30" customHeight="1" x14ac:dyDescent="0.55000000000000004">
      <c r="A2" s="8" t="s">
        <v>9</v>
      </c>
      <c r="C2" s="17" t="s">
        <v>144</v>
      </c>
      <c r="D2" s="17"/>
      <c r="E2" s="17"/>
      <c r="F2" s="17"/>
      <c r="G2" s="17"/>
      <c r="H2" s="17"/>
      <c r="I2" s="17"/>
      <c r="J2" s="17"/>
      <c r="K2" s="17"/>
    </row>
    <row r="3" spans="1:31" ht="23.5" x14ac:dyDescent="0.55000000000000004">
      <c r="A3" s="8" t="s">
        <v>15</v>
      </c>
      <c r="C3" s="17" t="s">
        <v>65</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26" t="s">
        <v>111</v>
      </c>
      <c r="O5" s="426"/>
      <c r="P5" s="426"/>
      <c r="Q5" s="426"/>
      <c r="R5" s="426"/>
      <c r="S5" s="426"/>
      <c r="T5" s="426"/>
      <c r="U5" s="426"/>
      <c r="V5" s="30"/>
      <c r="W5" s="30"/>
      <c r="X5" s="416" t="s">
        <v>117</v>
      </c>
      <c r="Y5" s="416"/>
      <c r="Z5" s="416"/>
      <c r="AA5" s="416"/>
      <c r="AB5" s="416"/>
      <c r="AC5" s="416"/>
      <c r="AD5" s="416"/>
      <c r="AE5" s="416"/>
    </row>
    <row r="6" spans="1:31" s="25" customFormat="1" x14ac:dyDescent="0.3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1" x14ac:dyDescent="0.35">
      <c r="A7" s="63" t="s">
        <v>163</v>
      </c>
      <c r="B7" s="35">
        <v>2022</v>
      </c>
      <c r="C7" s="35">
        <v>1</v>
      </c>
      <c r="D7" s="4">
        <v>283.25740000000002</v>
      </c>
      <c r="E7" s="4">
        <v>43.683999999999997</v>
      </c>
      <c r="F7" s="4">
        <v>60.265700000000002</v>
      </c>
      <c r="G7" s="4">
        <v>205.4288</v>
      </c>
      <c r="H7" s="4">
        <v>101.65779999999999</v>
      </c>
      <c r="I7" s="4">
        <v>24.393999999999998</v>
      </c>
      <c r="J7" s="4">
        <v>718.68769999999995</v>
      </c>
      <c r="K7" s="4">
        <v>674.66330000000005</v>
      </c>
      <c r="N7" s="63" t="s">
        <v>163</v>
      </c>
      <c r="O7" s="35">
        <v>2022</v>
      </c>
      <c r="P7" s="35">
        <v>1</v>
      </c>
      <c r="Q7" s="4">
        <v>270.79349999999999</v>
      </c>
      <c r="R7" s="4">
        <v>338.49200000000002</v>
      </c>
      <c r="S7" s="4">
        <v>573.46379999999999</v>
      </c>
      <c r="T7" s="4">
        <v>674.66330000000005</v>
      </c>
      <c r="U7" s="4">
        <v>809.596</v>
      </c>
    </row>
    <row r="8" spans="1:31" x14ac:dyDescent="0.35">
      <c r="A8" s="63" t="s">
        <v>164</v>
      </c>
      <c r="B8" s="35">
        <v>2022</v>
      </c>
      <c r="C8" s="35">
        <v>2</v>
      </c>
      <c r="D8" s="4">
        <v>265.6293</v>
      </c>
      <c r="E8" s="4">
        <v>45.128999999999998</v>
      </c>
      <c r="F8" s="4">
        <v>57.511200000000002</v>
      </c>
      <c r="G8" s="4">
        <v>208.54179999999999</v>
      </c>
      <c r="H8" s="4">
        <v>101.43559999999999</v>
      </c>
      <c r="I8" s="4">
        <v>18.062000000000001</v>
      </c>
      <c r="J8" s="4">
        <v>696.30889999999999</v>
      </c>
      <c r="K8" s="4">
        <v>688.15660000000003</v>
      </c>
      <c r="N8" s="63" t="s">
        <v>164</v>
      </c>
      <c r="O8" s="35">
        <v>2022</v>
      </c>
      <c r="P8" s="35">
        <v>2</v>
      </c>
      <c r="Q8" s="4">
        <v>275.31569999999999</v>
      </c>
      <c r="R8" s="4">
        <v>344.14479999999998</v>
      </c>
      <c r="S8" s="4">
        <v>584.93309999999997</v>
      </c>
      <c r="T8" s="4">
        <v>688.15660000000003</v>
      </c>
      <c r="U8" s="4">
        <v>825.78790000000004</v>
      </c>
    </row>
    <row r="9" spans="1:31" x14ac:dyDescent="0.35">
      <c r="A9" s="63" t="s">
        <v>165</v>
      </c>
      <c r="B9" s="35">
        <v>2022</v>
      </c>
      <c r="C9" s="35">
        <v>3</v>
      </c>
      <c r="D9" s="4">
        <v>295.67779999999999</v>
      </c>
      <c r="E9" s="4">
        <v>43.110799999999998</v>
      </c>
      <c r="F9" s="4">
        <v>62.845100000000002</v>
      </c>
      <c r="G9" s="4">
        <v>218.31970000000001</v>
      </c>
      <c r="H9" s="4">
        <v>101.9464</v>
      </c>
      <c r="I9" s="4">
        <v>22.052099999999999</v>
      </c>
      <c r="J9" s="4">
        <v>743.95190000000002</v>
      </c>
      <c r="K9" s="4">
        <v>701.91970000000003</v>
      </c>
      <c r="N9" s="63" t="s">
        <v>165</v>
      </c>
      <c r="O9" s="35">
        <v>2022</v>
      </c>
      <c r="P9" s="35">
        <v>3</v>
      </c>
      <c r="Q9" s="4">
        <v>280.7679</v>
      </c>
      <c r="R9" s="4">
        <v>350.9599</v>
      </c>
      <c r="S9" s="4">
        <v>596.63170000000002</v>
      </c>
      <c r="T9" s="4">
        <v>701.91970000000003</v>
      </c>
      <c r="U9" s="4">
        <v>842.30359999999996</v>
      </c>
    </row>
    <row r="10" spans="1:31" x14ac:dyDescent="0.35">
      <c r="A10" s="63" t="s">
        <v>166</v>
      </c>
      <c r="B10" s="35">
        <v>2022</v>
      </c>
      <c r="C10" s="35">
        <v>4</v>
      </c>
      <c r="D10" s="4">
        <v>268.85169999999999</v>
      </c>
      <c r="E10" s="4">
        <v>40.327800000000003</v>
      </c>
      <c r="F10" s="4">
        <v>57.740299999999998</v>
      </c>
      <c r="G10" s="4">
        <v>227.8364</v>
      </c>
      <c r="H10" s="4">
        <v>100.1507</v>
      </c>
      <c r="I10" s="4">
        <v>43.046300000000002</v>
      </c>
      <c r="J10" s="4">
        <v>737.92319999999995</v>
      </c>
      <c r="K10" s="4">
        <v>715.95809999999994</v>
      </c>
      <c r="N10" s="63" t="s">
        <v>166</v>
      </c>
      <c r="O10" s="35">
        <v>2022</v>
      </c>
      <c r="P10" s="35">
        <v>4</v>
      </c>
      <c r="Q10" s="4">
        <v>286.38319999999999</v>
      </c>
      <c r="R10" s="4">
        <v>357.97910000000002</v>
      </c>
      <c r="S10" s="4">
        <v>608.56439999999998</v>
      </c>
      <c r="T10" s="4">
        <v>715.95809999999994</v>
      </c>
      <c r="U10" s="4">
        <v>859.14970000000005</v>
      </c>
    </row>
    <row r="11" spans="1:31" x14ac:dyDescent="0.35">
      <c r="A11" s="63" t="s">
        <v>167</v>
      </c>
      <c r="B11" s="35">
        <v>2022</v>
      </c>
      <c r="C11" s="35">
        <v>5</v>
      </c>
      <c r="D11" s="4">
        <v>258.42200000000003</v>
      </c>
      <c r="E11" s="4">
        <v>40.978000000000002</v>
      </c>
      <c r="F11" s="4">
        <v>56.693300000000001</v>
      </c>
      <c r="G11" s="4">
        <v>228.155</v>
      </c>
      <c r="H11" s="4">
        <v>108.97</v>
      </c>
      <c r="I11" s="4">
        <v>30.429400000000001</v>
      </c>
      <c r="J11" s="4">
        <v>723.65</v>
      </c>
      <c r="K11" s="4">
        <v>730.27700000000004</v>
      </c>
      <c r="N11" s="63" t="s">
        <v>167</v>
      </c>
      <c r="O11" s="35">
        <v>2022</v>
      </c>
      <c r="P11" s="35">
        <v>5</v>
      </c>
      <c r="Q11" s="4">
        <v>292.11</v>
      </c>
      <c r="R11" s="4">
        <v>365.13869999999997</v>
      </c>
      <c r="S11" s="4">
        <v>620.73</v>
      </c>
      <c r="T11" s="4">
        <v>730.27700000000004</v>
      </c>
      <c r="U11" s="4">
        <v>876.33</v>
      </c>
    </row>
    <row r="12" spans="1:31" x14ac:dyDescent="0.35">
      <c r="A12" s="63" t="s">
        <v>168</v>
      </c>
      <c r="B12" s="35">
        <v>2022</v>
      </c>
      <c r="C12" s="35">
        <v>6</v>
      </c>
      <c r="D12" s="4">
        <v>278.38</v>
      </c>
      <c r="E12" s="4">
        <v>49.521799999999999</v>
      </c>
      <c r="F12" s="4">
        <v>61.4773</v>
      </c>
      <c r="G12" s="4">
        <v>234.3297</v>
      </c>
      <c r="H12" s="4">
        <v>99.123699999999999</v>
      </c>
      <c r="I12" s="4">
        <v>68.660700000000006</v>
      </c>
      <c r="J12" s="4">
        <v>791.4932</v>
      </c>
      <c r="K12" s="4">
        <v>744.88279999999997</v>
      </c>
      <c r="N12" s="63" t="s">
        <v>168</v>
      </c>
      <c r="O12" s="35">
        <v>2022</v>
      </c>
      <c r="P12" s="35">
        <v>6</v>
      </c>
      <c r="Q12" s="4">
        <v>297.95310000000001</v>
      </c>
      <c r="R12" s="4">
        <v>372.44139999999999</v>
      </c>
      <c r="S12" s="4">
        <v>633.15039999999999</v>
      </c>
      <c r="T12" s="4">
        <v>744.88279999999997</v>
      </c>
      <c r="U12" s="4">
        <v>893.85940000000005</v>
      </c>
    </row>
    <row r="13" spans="1:31" x14ac:dyDescent="0.35">
      <c r="A13" s="63" t="s">
        <v>172</v>
      </c>
      <c r="B13" s="35">
        <v>2022</v>
      </c>
      <c r="C13" s="35">
        <v>7</v>
      </c>
      <c r="D13" s="4">
        <v>285.18509999999998</v>
      </c>
      <c r="E13" s="4">
        <v>41.912399999999998</v>
      </c>
      <c r="F13" s="4">
        <v>62.010199999999998</v>
      </c>
      <c r="G13" s="4">
        <v>243.7569</v>
      </c>
      <c r="H13" s="4">
        <v>109.2129</v>
      </c>
      <c r="I13" s="4">
        <v>62.8063</v>
      </c>
      <c r="J13" s="4">
        <v>804.88379999999995</v>
      </c>
      <c r="K13" s="4">
        <v>759.78049999999996</v>
      </c>
      <c r="N13" s="63" t="s">
        <v>172</v>
      </c>
      <c r="O13" s="35">
        <v>2022</v>
      </c>
      <c r="P13" s="35">
        <v>7</v>
      </c>
      <c r="Q13" s="4">
        <v>303.91219999999998</v>
      </c>
      <c r="R13" s="4">
        <v>379.89030000000002</v>
      </c>
      <c r="S13" s="4">
        <v>645.8134</v>
      </c>
      <c r="T13" s="4">
        <v>759.78049999999996</v>
      </c>
      <c r="U13" s="4">
        <v>911.73659999999995</v>
      </c>
    </row>
    <row r="14" spans="1:31" x14ac:dyDescent="0.35">
      <c r="A14" s="63" t="s">
        <v>177</v>
      </c>
      <c r="B14" s="35">
        <v>2022</v>
      </c>
      <c r="C14" s="35">
        <v>8</v>
      </c>
      <c r="D14" s="4">
        <v>287.66820000000001</v>
      </c>
      <c r="E14" s="4">
        <v>52.116300000000003</v>
      </c>
      <c r="F14" s="4">
        <v>64.687600000000003</v>
      </c>
      <c r="G14" s="4">
        <v>246.37260000000001</v>
      </c>
      <c r="H14" s="4">
        <v>104.4813</v>
      </c>
      <c r="I14" s="4">
        <v>50.9773</v>
      </c>
      <c r="J14" s="4">
        <v>806.30330000000015</v>
      </c>
      <c r="K14" s="4">
        <v>774.97609999999997</v>
      </c>
      <c r="N14" s="63" t="s">
        <v>177</v>
      </c>
      <c r="O14" s="35">
        <v>2022</v>
      </c>
      <c r="P14" s="35">
        <v>8</v>
      </c>
      <c r="Q14" s="4">
        <v>309.99040000000002</v>
      </c>
      <c r="R14" s="4">
        <v>387.48809999999997</v>
      </c>
      <c r="S14" s="4">
        <v>658.72969999999998</v>
      </c>
      <c r="T14" s="4">
        <v>774.97609999999997</v>
      </c>
      <c r="U14" s="4">
        <v>929.97130000000004</v>
      </c>
    </row>
    <row r="15" spans="1:31" x14ac:dyDescent="0.35">
      <c r="A15" s="63" t="s">
        <v>182</v>
      </c>
      <c r="B15" s="35">
        <v>2022</v>
      </c>
      <c r="C15" s="35">
        <v>9</v>
      </c>
      <c r="D15" s="4">
        <v>286.25</v>
      </c>
      <c r="E15" s="4">
        <v>50.84</v>
      </c>
      <c r="F15" s="4">
        <v>64.69</v>
      </c>
      <c r="G15" s="4">
        <v>247.75</v>
      </c>
      <c r="H15" s="4">
        <v>105.89</v>
      </c>
      <c r="I15" s="4">
        <v>52.48</v>
      </c>
      <c r="J15" s="4">
        <v>807.93</v>
      </c>
      <c r="K15" s="4">
        <v>779.62</v>
      </c>
      <c r="N15" s="63" t="s">
        <v>182</v>
      </c>
      <c r="O15" s="35">
        <v>2022</v>
      </c>
      <c r="P15" s="35">
        <v>9</v>
      </c>
      <c r="Q15" s="4">
        <v>311.85000000000002</v>
      </c>
      <c r="R15" s="4">
        <v>389.81</v>
      </c>
      <c r="S15" s="4">
        <v>662.68</v>
      </c>
      <c r="T15" s="4">
        <v>779.62</v>
      </c>
      <c r="U15" s="4">
        <v>935.55</v>
      </c>
    </row>
    <row r="16" spans="1:31" x14ac:dyDescent="0.35">
      <c r="A16" s="63" t="s">
        <v>209</v>
      </c>
      <c r="B16" s="35">
        <v>2022</v>
      </c>
      <c r="C16" s="35">
        <v>10</v>
      </c>
      <c r="D16" s="4">
        <v>292.42759999999998</v>
      </c>
      <c r="E16" s="4">
        <v>46.165700000000001</v>
      </c>
      <c r="F16" s="4">
        <v>65.152900000000002</v>
      </c>
      <c r="G16" s="4">
        <v>251.483</v>
      </c>
      <c r="H16" s="4">
        <v>107.827</v>
      </c>
      <c r="I16" s="4">
        <v>33.620800000000003</v>
      </c>
      <c r="J16" s="4">
        <v>796.67700000000002</v>
      </c>
      <c r="K16" s="4">
        <v>768.75909999999999</v>
      </c>
      <c r="N16" s="63" t="s">
        <v>209</v>
      </c>
      <c r="O16" s="35">
        <v>2022</v>
      </c>
      <c r="P16" s="35">
        <v>10</v>
      </c>
      <c r="Q16" s="4">
        <v>307.50360000000001</v>
      </c>
      <c r="R16" s="4">
        <v>384.37959999999998</v>
      </c>
      <c r="S16" s="4">
        <v>653.4452</v>
      </c>
      <c r="T16" s="4">
        <v>768.75909999999999</v>
      </c>
      <c r="U16" s="4">
        <v>922.51089999999999</v>
      </c>
    </row>
    <row r="17" spans="1:59" x14ac:dyDescent="0.35">
      <c r="A17" s="63" t="s">
        <v>320</v>
      </c>
      <c r="B17" s="35">
        <v>2022</v>
      </c>
      <c r="C17" s="35">
        <v>11</v>
      </c>
      <c r="D17" s="4">
        <v>289.8021</v>
      </c>
      <c r="E17" s="4">
        <v>47.098799999999997</v>
      </c>
      <c r="F17" s="4">
        <v>64.517499999999998</v>
      </c>
      <c r="G17" s="4">
        <v>258.4264</v>
      </c>
      <c r="H17" s="4">
        <v>106.3288</v>
      </c>
      <c r="I17" s="4">
        <v>20.1356</v>
      </c>
      <c r="J17" s="4">
        <v>786.30920000000003</v>
      </c>
      <c r="K17" s="4">
        <v>758.75459999999998</v>
      </c>
      <c r="N17" s="63" t="s">
        <v>320</v>
      </c>
      <c r="O17" s="35">
        <v>2022</v>
      </c>
      <c r="P17" s="35">
        <v>11</v>
      </c>
      <c r="Q17" s="4">
        <v>303.5018</v>
      </c>
      <c r="R17" s="4">
        <v>379.37729999999999</v>
      </c>
      <c r="S17" s="4">
        <v>644.94140000000004</v>
      </c>
      <c r="T17" s="4">
        <v>758.75459999999998</v>
      </c>
      <c r="U17" s="4">
        <v>910.50549999999998</v>
      </c>
    </row>
    <row r="18" spans="1:59" x14ac:dyDescent="0.35">
      <c r="A18" s="63" t="s">
        <v>327</v>
      </c>
      <c r="B18" s="35">
        <v>2022</v>
      </c>
      <c r="C18" s="35">
        <v>12</v>
      </c>
      <c r="D18" s="4">
        <v>277.26409999999998</v>
      </c>
      <c r="E18" s="4">
        <v>50.307000000000002</v>
      </c>
      <c r="F18" s="4">
        <v>62.545000000000002</v>
      </c>
      <c r="G18" s="4">
        <v>241.9357</v>
      </c>
      <c r="H18" s="4">
        <v>106.41889999999999</v>
      </c>
      <c r="I18" s="4">
        <v>41.792400000000001</v>
      </c>
      <c r="J18" s="4">
        <v>780.26310000000001</v>
      </c>
      <c r="K18" s="4">
        <v>766.87329999999997</v>
      </c>
      <c r="N18" s="63" t="s">
        <v>327</v>
      </c>
      <c r="O18" s="35">
        <v>2022</v>
      </c>
      <c r="P18" s="35">
        <v>12</v>
      </c>
      <c r="Q18" s="4">
        <v>306.74930000000001</v>
      </c>
      <c r="R18" s="4">
        <v>383.43669999999997</v>
      </c>
      <c r="S18" s="4">
        <v>651.84230000000002</v>
      </c>
      <c r="T18" s="4">
        <v>766.87329999999997</v>
      </c>
      <c r="U18" s="4">
        <f>+T18*1.2</f>
        <v>920.24795999999992</v>
      </c>
    </row>
    <row r="19" spans="1:59" x14ac:dyDescent="0.35">
      <c r="A19" s="31" t="s">
        <v>108</v>
      </c>
      <c r="B19" s="2"/>
      <c r="C19" s="2"/>
      <c r="D19" s="389">
        <f>+(D18-D17)/D17</f>
        <v>-4.3264006713546972E-2</v>
      </c>
      <c r="E19" s="389">
        <f t="shared" ref="E19:K19" si="0">+(E18-E17)/E17</f>
        <v>6.8116385130831472E-2</v>
      </c>
      <c r="F19" s="389">
        <f t="shared" si="0"/>
        <v>-3.0573100321618113E-2</v>
      </c>
      <c r="G19" s="389">
        <f t="shared" si="0"/>
        <v>-6.3811978961901744E-2</v>
      </c>
      <c r="H19" s="389">
        <f t="shared" si="0"/>
        <v>8.4737154938259928E-4</v>
      </c>
      <c r="I19" s="389">
        <f t="shared" si="0"/>
        <v>1.0755477860108464</v>
      </c>
      <c r="J19" s="389">
        <f t="shared" si="0"/>
        <v>-7.6892143701231316E-3</v>
      </c>
      <c r="K19" s="389">
        <f t="shared" si="0"/>
        <v>1.0700033976729749E-2</v>
      </c>
      <c r="N19" s="31" t="s">
        <v>108</v>
      </c>
      <c r="O19" s="2"/>
      <c r="P19" s="2"/>
      <c r="Q19" s="390">
        <f>+(Q18-Q17)/Q17</f>
        <v>1.0700101284407546E-2</v>
      </c>
      <c r="R19" s="390">
        <f>+(R18-R17)/R17</f>
        <v>1.0700165771647336E-2</v>
      </c>
      <c r="S19" s="390">
        <f>+(S18-S17)/S17</f>
        <v>1.0700041895279134E-2</v>
      </c>
      <c r="T19" s="390">
        <f>+(T18-T17)/T17</f>
        <v>1.0700033976729749E-2</v>
      </c>
      <c r="U19" s="390">
        <f>+(U18-U17)/U17</f>
        <v>1.07000561775848E-2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6" spans="1:59" x14ac:dyDescent="0.35">
      <c r="X26" s="42" t="s">
        <v>116</v>
      </c>
      <c r="Y26" s="414" t="s">
        <v>118</v>
      </c>
      <c r="Z26" s="414"/>
      <c r="AA26" s="414"/>
      <c r="AB26" s="414"/>
      <c r="AC26" s="414"/>
      <c r="AD26" s="414"/>
      <c r="AE26" s="414"/>
    </row>
    <row r="27" spans="1:59" x14ac:dyDescent="0.35">
      <c r="X27" s="42"/>
      <c r="Y27" s="414"/>
      <c r="Z27" s="414"/>
      <c r="AA27" s="414"/>
      <c r="AB27" s="414"/>
      <c r="AC27" s="414"/>
      <c r="AD27" s="414"/>
      <c r="AE27" s="414"/>
    </row>
    <row r="28" spans="1:59" x14ac:dyDescent="0.35">
      <c r="X28" s="42"/>
      <c r="Y28" s="23"/>
      <c r="Z28" s="23"/>
      <c r="AA28" s="23"/>
      <c r="AB28" s="23"/>
      <c r="AC28" s="23"/>
      <c r="AD28" s="23"/>
      <c r="AE28" s="23"/>
    </row>
    <row r="29" spans="1:59" x14ac:dyDescent="0.35">
      <c r="X29" s="42" t="s">
        <v>114</v>
      </c>
      <c r="Y29" s="414" t="s">
        <v>119</v>
      </c>
      <c r="Z29" s="414"/>
      <c r="AA29" s="414"/>
      <c r="AB29" s="414"/>
      <c r="AC29" s="414"/>
      <c r="AD29" s="414"/>
      <c r="AE29" s="414"/>
    </row>
    <row r="30" spans="1:59" x14ac:dyDescent="0.35">
      <c r="X30" s="23"/>
      <c r="Y30" s="414"/>
      <c r="Z30" s="414"/>
      <c r="AA30" s="414"/>
      <c r="AB30" s="414"/>
      <c r="AC30" s="414"/>
      <c r="AD30" s="414"/>
      <c r="AE30" s="414"/>
    </row>
  </sheetData>
  <mergeCells count="8">
    <mergeCell ref="Y26:AE27"/>
    <mergeCell ref="Y29:AE30"/>
    <mergeCell ref="X5:AE5"/>
    <mergeCell ref="I1:K1"/>
    <mergeCell ref="A5:K5"/>
    <mergeCell ref="N5:U5"/>
    <mergeCell ref="A4:K4"/>
    <mergeCell ref="N4:U4"/>
  </mergeCells>
  <conditionalFormatting sqref="A20:U1048576 A1:U18">
    <cfRule type="expression" dxfId="62" priority="3">
      <formula>ROW()=CELL("FILA")</formula>
    </cfRule>
  </conditionalFormatting>
  <conditionalFormatting sqref="A19:C19">
    <cfRule type="expression" dxfId="61" priority="2">
      <formula>ROW()=CELL("FILA")</formula>
    </cfRule>
  </conditionalFormatting>
  <conditionalFormatting sqref="D19:U19">
    <cfRule type="expression" dxfId="60" priority="1">
      <formula>ROW()=CELL("FILA")</formula>
    </cfRule>
  </conditionalFormatting>
  <hyperlinks>
    <hyperlink ref="I1:K1" location="INDICE!A1" display="REGRESAR" xr:uid="{00000000-0004-0000-0C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BOYACÁ S.A. E.S.P.</oddFooter>
  </headerFooter>
  <colBreaks count="1" manualBreakCount="1">
    <brk id="12"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2"/>
  <dimension ref="A1:BG27"/>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4.7265625" customWidth="1"/>
    <col min="2" max="2" width="5.54296875" bestFit="1" customWidth="1"/>
    <col min="3" max="3" width="9" bestFit="1" customWidth="1"/>
    <col min="4" max="4" width="11.54296875" bestFit="1" customWidth="1"/>
    <col min="5" max="5" width="10" bestFit="1" customWidth="1"/>
    <col min="6" max="6" width="9" bestFit="1" customWidth="1"/>
    <col min="7" max="8" width="8" bestFit="1" customWidth="1"/>
    <col min="9" max="9" width="9" bestFit="1" customWidth="1"/>
    <col min="10" max="10" width="9" customWidth="1"/>
    <col min="11" max="11" width="8.26953125" customWidth="1"/>
    <col min="12" max="13" width="2.453125" customWidth="1"/>
    <col min="14" max="14" width="13.7265625" customWidth="1"/>
    <col min="16" max="16" width="9" bestFit="1" customWidth="1"/>
    <col min="17" max="20" width="12" customWidth="1"/>
    <col min="21" max="21" width="15.1796875" customWidth="1"/>
    <col min="24" max="25" width="12.26953125" customWidth="1"/>
    <col min="26" max="26" width="13.54296875" customWidth="1"/>
    <col min="27" max="27" width="12.81640625" customWidth="1"/>
    <col min="28" max="28" width="12.1796875" customWidth="1"/>
    <col min="29" max="29" width="11.54296875" customWidth="1"/>
    <col min="30" max="30" width="11.26953125" customWidth="1"/>
  </cols>
  <sheetData>
    <row r="1" spans="1:31" ht="24.75" customHeight="1" x14ac:dyDescent="0.35">
      <c r="I1" s="423" t="s">
        <v>69</v>
      </c>
      <c r="J1" s="423"/>
      <c r="K1" s="423"/>
    </row>
    <row r="2" spans="1:31" ht="30.75" customHeight="1" x14ac:dyDescent="0.55000000000000004">
      <c r="A2" s="8" t="s">
        <v>9</v>
      </c>
      <c r="B2" s="422" t="s">
        <v>145</v>
      </c>
      <c r="C2" s="422"/>
      <c r="D2" s="422"/>
      <c r="E2" s="422"/>
      <c r="F2" s="422"/>
      <c r="G2" s="422"/>
      <c r="H2" s="422"/>
      <c r="I2" s="422"/>
      <c r="J2" s="422"/>
      <c r="K2" s="422"/>
    </row>
    <row r="3" spans="1:31" ht="23.5" x14ac:dyDescent="0.55000000000000004">
      <c r="A3" s="8" t="s">
        <v>15</v>
      </c>
      <c r="B3" s="422" t="s">
        <v>64</v>
      </c>
      <c r="C3" s="422"/>
      <c r="D3" s="422"/>
      <c r="E3" s="422"/>
      <c r="F3" s="422"/>
      <c r="G3" s="422"/>
      <c r="H3" s="422"/>
      <c r="I3" s="422"/>
      <c r="J3" s="422"/>
      <c r="K3" s="422"/>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25" customFormat="1" ht="29" x14ac:dyDescent="0.3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1" x14ac:dyDescent="0.35">
      <c r="A7" s="63" t="s">
        <v>163</v>
      </c>
      <c r="B7" s="35">
        <v>2022</v>
      </c>
      <c r="C7" s="35">
        <v>1</v>
      </c>
      <c r="D7" s="4">
        <v>269.71449999999999</v>
      </c>
      <c r="E7" s="4">
        <v>43.683999999999997</v>
      </c>
      <c r="F7" s="4">
        <v>51.023899999999998</v>
      </c>
      <c r="G7" s="4">
        <v>238.6028</v>
      </c>
      <c r="H7" s="4">
        <v>80.010800000000003</v>
      </c>
      <c r="I7" s="4">
        <v>19.476700000000001</v>
      </c>
      <c r="J7" s="4">
        <v>702.51279999999997</v>
      </c>
      <c r="K7" s="4">
        <v>636.33010000000002</v>
      </c>
      <c r="N7" s="63" t="s">
        <v>163</v>
      </c>
      <c r="O7" s="35">
        <v>2022</v>
      </c>
      <c r="P7" s="35">
        <v>1</v>
      </c>
      <c r="Q7" s="4">
        <v>254.53210000000001</v>
      </c>
      <c r="R7" s="4">
        <v>318.1651</v>
      </c>
      <c r="S7" s="4">
        <v>540.88059999999996</v>
      </c>
      <c r="T7" s="4">
        <v>636.33010000000002</v>
      </c>
      <c r="U7" s="4">
        <v>763.59619999999995</v>
      </c>
    </row>
    <row r="8" spans="1:31" x14ac:dyDescent="0.35">
      <c r="A8" s="63" t="s">
        <v>164</v>
      </c>
      <c r="B8" s="35">
        <v>2022</v>
      </c>
      <c r="C8" s="35">
        <v>2</v>
      </c>
      <c r="D8" s="4">
        <v>228.33420000000001</v>
      </c>
      <c r="E8" s="4">
        <v>45.128999999999998</v>
      </c>
      <c r="F8" s="4">
        <v>45.2883</v>
      </c>
      <c r="G8" s="4">
        <v>256.34769999999997</v>
      </c>
      <c r="H8" s="4">
        <v>81.104900000000001</v>
      </c>
      <c r="I8" s="4">
        <v>23.202000000000002</v>
      </c>
      <c r="J8" s="4">
        <v>679.40660000000003</v>
      </c>
      <c r="K8" s="4">
        <v>642.05709999999999</v>
      </c>
      <c r="N8" s="63" t="s">
        <v>164</v>
      </c>
      <c r="O8" s="35">
        <v>2022</v>
      </c>
      <c r="P8" s="35">
        <v>2</v>
      </c>
      <c r="Q8" s="4">
        <v>256.82279999999997</v>
      </c>
      <c r="R8" s="4">
        <v>321.02859999999998</v>
      </c>
      <c r="S8" s="4">
        <v>545.74850000000004</v>
      </c>
      <c r="T8" s="4">
        <v>642.05709999999999</v>
      </c>
      <c r="U8" s="4">
        <v>770.46849999999995</v>
      </c>
    </row>
    <row r="9" spans="1:31" x14ac:dyDescent="0.35">
      <c r="A9" s="63" t="s">
        <v>165</v>
      </c>
      <c r="B9" s="35">
        <v>2022</v>
      </c>
      <c r="C9" s="35">
        <v>3</v>
      </c>
      <c r="D9" s="4">
        <v>306.72800000000001</v>
      </c>
      <c r="E9" s="4">
        <v>43.110799999999998</v>
      </c>
      <c r="F9" s="4">
        <v>57.156700000000001</v>
      </c>
      <c r="G9" s="4">
        <v>267.77330000000001</v>
      </c>
      <c r="H9" s="4">
        <v>81.814999999999998</v>
      </c>
      <c r="I9" s="4">
        <v>17.4237</v>
      </c>
      <c r="J9" s="4">
        <v>774.00739999999996</v>
      </c>
      <c r="K9" s="4">
        <v>647.8356</v>
      </c>
      <c r="N9" s="63" t="s">
        <v>165</v>
      </c>
      <c r="O9" s="35">
        <v>2022</v>
      </c>
      <c r="P9" s="35">
        <v>3</v>
      </c>
      <c r="Q9" s="4">
        <v>259.13420000000002</v>
      </c>
      <c r="R9" s="4">
        <v>323.9178</v>
      </c>
      <c r="S9" s="4">
        <v>550.66030000000001</v>
      </c>
      <c r="T9" s="4">
        <v>647.8356</v>
      </c>
      <c r="U9" s="4">
        <v>777.40269999999998</v>
      </c>
    </row>
    <row r="10" spans="1:31" x14ac:dyDescent="0.35">
      <c r="A10" s="63" t="s">
        <v>166</v>
      </c>
      <c r="B10" s="35">
        <v>2022</v>
      </c>
      <c r="C10" s="35">
        <v>4</v>
      </c>
      <c r="D10" s="4">
        <v>247.38149999999999</v>
      </c>
      <c r="E10" s="4">
        <v>40.327800000000003</v>
      </c>
      <c r="F10" s="4">
        <v>48.123199999999997</v>
      </c>
      <c r="G10" s="4">
        <v>267.26609999999999</v>
      </c>
      <c r="H10" s="4">
        <v>83.8827</v>
      </c>
      <c r="I10" s="4">
        <v>34.7502</v>
      </c>
      <c r="J10" s="4">
        <v>721.73159999999996</v>
      </c>
      <c r="K10" s="4">
        <v>664.03150000000005</v>
      </c>
      <c r="N10" s="63" t="s">
        <v>166</v>
      </c>
      <c r="O10" s="35">
        <v>2022</v>
      </c>
      <c r="P10" s="35">
        <v>4</v>
      </c>
      <c r="Q10" s="4">
        <v>265.61259999999999</v>
      </c>
      <c r="R10" s="4">
        <v>332.01580000000001</v>
      </c>
      <c r="S10" s="4">
        <v>564.42679999999996</v>
      </c>
      <c r="T10" s="4">
        <v>664.03150000000005</v>
      </c>
      <c r="U10" s="4">
        <v>796.83780000000002</v>
      </c>
    </row>
    <row r="11" spans="1:31" x14ac:dyDescent="0.35">
      <c r="A11" s="63" t="s">
        <v>167</v>
      </c>
      <c r="B11" s="35">
        <v>2022</v>
      </c>
      <c r="C11" s="35">
        <v>5</v>
      </c>
      <c r="D11" s="4">
        <v>222.5788</v>
      </c>
      <c r="E11" s="4">
        <v>40.978900000000003</v>
      </c>
      <c r="F11" s="4">
        <v>45.137900000000002</v>
      </c>
      <c r="G11" s="4">
        <v>301.03980000000001</v>
      </c>
      <c r="H11" s="4">
        <v>86.916799999999995</v>
      </c>
      <c r="I11" s="4">
        <v>36.873199999999997</v>
      </c>
      <c r="J11" s="4">
        <v>733.52539999999999</v>
      </c>
      <c r="K11" s="4">
        <v>677.31209999999999</v>
      </c>
      <c r="N11" s="63" t="s">
        <v>167</v>
      </c>
      <c r="O11" s="35">
        <v>2022</v>
      </c>
      <c r="P11" s="35">
        <v>5</v>
      </c>
      <c r="Q11" s="4">
        <v>270.92489999999998</v>
      </c>
      <c r="R11" s="4">
        <v>338.65609999999998</v>
      </c>
      <c r="S11" s="4">
        <v>575.71529999999996</v>
      </c>
      <c r="T11" s="4">
        <v>677.31209999999999</v>
      </c>
      <c r="U11" s="4">
        <v>812.77459999999996</v>
      </c>
    </row>
    <row r="12" spans="1:31" x14ac:dyDescent="0.35">
      <c r="A12" s="63" t="s">
        <v>168</v>
      </c>
      <c r="B12" s="35">
        <v>2022</v>
      </c>
      <c r="C12" s="35">
        <v>6</v>
      </c>
      <c r="D12" s="4">
        <v>206.5351</v>
      </c>
      <c r="E12" s="4">
        <v>49.521799999999999</v>
      </c>
      <c r="F12" s="4">
        <v>43.5779</v>
      </c>
      <c r="G12" s="4">
        <v>320.40699999999998</v>
      </c>
      <c r="H12" s="4">
        <v>81.6935</v>
      </c>
      <c r="I12" s="4">
        <v>54.956299999999999</v>
      </c>
      <c r="J12" s="4">
        <v>756.69150000000002</v>
      </c>
      <c r="K12" s="4">
        <v>697.63149999999996</v>
      </c>
      <c r="N12" s="63" t="s">
        <v>168</v>
      </c>
      <c r="O12" s="35">
        <v>2022</v>
      </c>
      <c r="P12" s="35">
        <v>6</v>
      </c>
      <c r="Q12" s="4">
        <v>279.05259999999998</v>
      </c>
      <c r="R12" s="4">
        <v>348.81580000000002</v>
      </c>
      <c r="S12" s="4">
        <v>592.98680000000002</v>
      </c>
      <c r="T12" s="4">
        <v>697.63149999999996</v>
      </c>
      <c r="U12" s="4">
        <v>837.15779999999995</v>
      </c>
    </row>
    <row r="13" spans="1:31" x14ac:dyDescent="0.35">
      <c r="A13" s="63" t="s">
        <v>172</v>
      </c>
      <c r="B13" s="35">
        <v>2022</v>
      </c>
      <c r="C13" s="35">
        <v>7</v>
      </c>
      <c r="D13" s="4">
        <v>205.8937</v>
      </c>
      <c r="E13" s="4">
        <v>41.912399999999998</v>
      </c>
      <c r="F13" s="4">
        <v>42.889400000000002</v>
      </c>
      <c r="G13" s="4">
        <v>328.92660000000001</v>
      </c>
      <c r="H13" s="4">
        <v>87.127499999999998</v>
      </c>
      <c r="I13" s="4">
        <v>48.339199999999998</v>
      </c>
      <c r="J13" s="4">
        <v>755.08879999999999</v>
      </c>
      <c r="K13" s="4">
        <v>725.53679999999997</v>
      </c>
      <c r="N13" s="63" t="s">
        <v>168</v>
      </c>
      <c r="O13" s="35">
        <v>2022</v>
      </c>
      <c r="P13" s="35">
        <v>7</v>
      </c>
      <c r="Q13" s="4">
        <v>290.21469999999999</v>
      </c>
      <c r="R13" s="4">
        <v>362.76839999999999</v>
      </c>
      <c r="S13" s="4">
        <v>616.70630000000006</v>
      </c>
      <c r="T13" s="4">
        <v>725.53679999999997</v>
      </c>
      <c r="U13" s="4">
        <v>870.64409999999998</v>
      </c>
    </row>
    <row r="14" spans="1:31" x14ac:dyDescent="0.35">
      <c r="A14" s="63" t="s">
        <v>177</v>
      </c>
      <c r="B14" s="35">
        <v>2022</v>
      </c>
      <c r="C14" s="35">
        <v>8</v>
      </c>
      <c r="D14" s="4">
        <v>207.84530000000001</v>
      </c>
      <c r="E14" s="4">
        <v>52.116300000000003</v>
      </c>
      <c r="F14" s="4">
        <v>67.366600000000005</v>
      </c>
      <c r="G14" s="4">
        <v>335.39859999999999</v>
      </c>
      <c r="H14" s="4">
        <v>83.844070000000002</v>
      </c>
      <c r="I14" s="4">
        <v>44.958399999999997</v>
      </c>
      <c r="J14" s="4">
        <v>791.52927</v>
      </c>
      <c r="K14" s="4">
        <v>754.55820000000006</v>
      </c>
      <c r="N14" s="63" t="s">
        <v>177</v>
      </c>
      <c r="O14" s="35">
        <v>2022</v>
      </c>
      <c r="P14" s="35">
        <v>8</v>
      </c>
      <c r="Q14" s="4">
        <v>301.82330000000002</v>
      </c>
      <c r="R14" s="4">
        <v>377.27910000000003</v>
      </c>
      <c r="S14" s="4">
        <v>641.37450000000001</v>
      </c>
      <c r="T14" s="4">
        <v>754.55820000000006</v>
      </c>
      <c r="U14" s="4">
        <v>905.46990000000005</v>
      </c>
    </row>
    <row r="15" spans="1:31" x14ac:dyDescent="0.35">
      <c r="A15" s="63" t="s">
        <v>182</v>
      </c>
      <c r="B15" s="35">
        <v>2022</v>
      </c>
      <c r="C15" s="35">
        <v>9</v>
      </c>
      <c r="D15" s="4">
        <v>222.99</v>
      </c>
      <c r="E15" s="4">
        <v>50.84</v>
      </c>
      <c r="F15" s="4">
        <v>47.71</v>
      </c>
      <c r="G15" s="4">
        <v>314.85000000000002</v>
      </c>
      <c r="H15" s="4">
        <v>89.67</v>
      </c>
      <c r="I15" s="4">
        <v>39.93</v>
      </c>
      <c r="J15" s="4">
        <v>766.01</v>
      </c>
      <c r="K15" s="4">
        <v>759.08</v>
      </c>
      <c r="N15" s="63" t="s">
        <v>182</v>
      </c>
      <c r="O15" s="35">
        <v>2022</v>
      </c>
      <c r="P15" s="35">
        <v>9</v>
      </c>
      <c r="Q15" s="4">
        <v>303.63</v>
      </c>
      <c r="R15" s="4">
        <v>379.54</v>
      </c>
      <c r="S15" s="4">
        <v>645.22</v>
      </c>
      <c r="T15" s="4">
        <v>759.08</v>
      </c>
      <c r="U15" s="4">
        <v>910.9</v>
      </c>
    </row>
    <row r="16" spans="1:31" x14ac:dyDescent="0.35">
      <c r="A16" s="63" t="s">
        <v>209</v>
      </c>
      <c r="B16" s="35">
        <v>2022</v>
      </c>
      <c r="C16" s="35">
        <v>10</v>
      </c>
      <c r="D16" s="4">
        <v>237.3142</v>
      </c>
      <c r="E16" s="4">
        <v>46.165700000000001</v>
      </c>
      <c r="F16" s="4">
        <v>49.299900000000001</v>
      </c>
      <c r="G16" s="4">
        <v>303.00200000000001</v>
      </c>
      <c r="H16" s="4">
        <v>83.009399999999999</v>
      </c>
      <c r="I16" s="4">
        <v>26.401199999999999</v>
      </c>
      <c r="J16" s="4">
        <v>745.1925</v>
      </c>
      <c r="K16" s="4">
        <v>738.45140000000004</v>
      </c>
      <c r="N16" s="63" t="s">
        <v>209</v>
      </c>
      <c r="O16" s="35">
        <v>2022</v>
      </c>
      <c r="P16" s="35">
        <v>10</v>
      </c>
      <c r="Q16" s="4">
        <v>295.38060000000002</v>
      </c>
      <c r="R16" s="4">
        <v>369.22570000000002</v>
      </c>
      <c r="S16" s="4">
        <v>627.68370000000004</v>
      </c>
      <c r="T16" s="4">
        <v>738.45140000000004</v>
      </c>
      <c r="U16" s="4">
        <v>886.14170000000001</v>
      </c>
    </row>
    <row r="17" spans="1:59" x14ac:dyDescent="0.35">
      <c r="A17" s="63" t="s">
        <v>320</v>
      </c>
      <c r="B17" s="35">
        <v>2022</v>
      </c>
      <c r="C17" s="35">
        <v>11</v>
      </c>
      <c r="D17" s="4">
        <v>269.97469999999998</v>
      </c>
      <c r="E17" s="4">
        <v>47.098799999999997</v>
      </c>
      <c r="F17" s="4">
        <v>54.313800000000001</v>
      </c>
      <c r="G17" s="4">
        <v>305.3057</v>
      </c>
      <c r="H17" s="4">
        <v>84.866600000000005</v>
      </c>
      <c r="I17" s="4">
        <v>24.061800000000002</v>
      </c>
      <c r="J17" s="4">
        <v>785.62139999999999</v>
      </c>
      <c r="K17" s="4">
        <v>738.45140000000004</v>
      </c>
      <c r="N17" s="63" t="s">
        <v>320</v>
      </c>
      <c r="O17" s="35">
        <v>2022</v>
      </c>
      <c r="P17" s="35">
        <v>11</v>
      </c>
      <c r="Q17" s="4">
        <v>295.38060000000002</v>
      </c>
      <c r="R17" s="4">
        <v>369.22570000000002</v>
      </c>
      <c r="S17" s="4">
        <v>627.68370000000004</v>
      </c>
      <c r="T17" s="4">
        <v>738.45140000000004</v>
      </c>
      <c r="U17" s="4">
        <v>886.14170000000001</v>
      </c>
    </row>
    <row r="18" spans="1:59" x14ac:dyDescent="0.35">
      <c r="A18" s="63" t="s">
        <v>327</v>
      </c>
      <c r="B18" s="35">
        <v>2022</v>
      </c>
      <c r="C18" s="35">
        <v>12</v>
      </c>
      <c r="D18" s="4">
        <v>249.93591000000001</v>
      </c>
      <c r="E18" s="4">
        <v>50.306950000000001</v>
      </c>
      <c r="F18" s="4">
        <v>51.79721</v>
      </c>
      <c r="G18" s="4">
        <v>307.60601000000003</v>
      </c>
      <c r="H18" s="4">
        <v>86.253879999999995</v>
      </c>
      <c r="I18" s="4">
        <v>35.415379999999999</v>
      </c>
      <c r="J18" s="4">
        <v>781.31534999999997</v>
      </c>
      <c r="K18" s="4">
        <v>744.13135</v>
      </c>
      <c r="N18" s="63" t="s">
        <v>327</v>
      </c>
      <c r="O18" s="35">
        <v>2022</v>
      </c>
      <c r="P18" s="35">
        <v>12</v>
      </c>
      <c r="Q18" s="4">
        <v>297.65249999999997</v>
      </c>
      <c r="R18" s="4">
        <v>372.065</v>
      </c>
      <c r="S18" s="4">
        <v>632.51160000000004</v>
      </c>
      <c r="T18" s="4">
        <v>744.13130000000001</v>
      </c>
      <c r="U18" s="4">
        <v>892.95759999999996</v>
      </c>
    </row>
    <row r="19" spans="1:59" x14ac:dyDescent="0.35">
      <c r="A19" s="31" t="s">
        <v>108</v>
      </c>
      <c r="B19" s="2"/>
      <c r="C19" s="2"/>
      <c r="D19" s="389">
        <f>+(D18-D17)/D17</f>
        <v>-7.4224695869649929E-2</v>
      </c>
      <c r="E19" s="389">
        <f t="shared" ref="E19:K19" si="0">+(E18-E17)/E17</f>
        <v>6.8115323532659089E-2</v>
      </c>
      <c r="F19" s="389">
        <f t="shared" si="0"/>
        <v>-4.6334264956604046E-2</v>
      </c>
      <c r="G19" s="389">
        <f t="shared" si="0"/>
        <v>7.5344482595641827E-3</v>
      </c>
      <c r="H19" s="389">
        <f t="shared" si="0"/>
        <v>1.6346595716100205E-2</v>
      </c>
      <c r="I19" s="389">
        <f t="shared" si="0"/>
        <v>0.47185081747832652</v>
      </c>
      <c r="J19" s="389">
        <f t="shared" si="0"/>
        <v>-5.4810752354760546E-3</v>
      </c>
      <c r="K19" s="389">
        <f t="shared" si="0"/>
        <v>7.6917045590271238E-3</v>
      </c>
      <c r="N19" s="31" t="s">
        <v>108</v>
      </c>
      <c r="O19" s="2"/>
      <c r="P19" s="2"/>
      <c r="Q19" s="390">
        <f>+(Q18-Q17)/Q17</f>
        <v>7.6914326804128621E-3</v>
      </c>
      <c r="R19" s="390">
        <f>+(R18-R17)/R17</f>
        <v>7.6898764089281431E-3</v>
      </c>
      <c r="S19" s="390">
        <f>+(S18-S17)/S17</f>
        <v>7.6916128298377025E-3</v>
      </c>
      <c r="T19" s="390">
        <f>+(T18-T17)/T17</f>
        <v>7.6916368497642155E-3</v>
      </c>
      <c r="U19" s="390">
        <f>+(U18-U17)/U17</f>
        <v>7.6916592459196336E-3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W23" s="42" t="s">
        <v>116</v>
      </c>
      <c r="X23" s="414" t="s">
        <v>118</v>
      </c>
      <c r="Y23" s="414"/>
      <c r="Z23" s="414"/>
      <c r="AA23" s="414"/>
      <c r="AB23" s="414"/>
      <c r="AC23" s="414"/>
      <c r="AD23" s="414"/>
    </row>
    <row r="24" spans="1:59" x14ac:dyDescent="0.35">
      <c r="C24" s="5"/>
      <c r="I24" s="5"/>
      <c r="J24" s="5"/>
      <c r="W24" s="42"/>
      <c r="X24" s="414"/>
      <c r="Y24" s="414"/>
      <c r="Z24" s="414"/>
      <c r="AA24" s="414"/>
      <c r="AB24" s="414"/>
      <c r="AC24" s="414"/>
      <c r="AD24" s="414"/>
    </row>
    <row r="25" spans="1:59" x14ac:dyDescent="0.35">
      <c r="W25" s="42"/>
      <c r="X25" s="23"/>
      <c r="Y25" s="23"/>
      <c r="Z25" s="23"/>
      <c r="AA25" s="23"/>
      <c r="AB25" s="23"/>
      <c r="AC25" s="23"/>
      <c r="AD25" s="23"/>
    </row>
    <row r="26" spans="1:59" x14ac:dyDescent="0.35">
      <c r="W26" s="42" t="s">
        <v>114</v>
      </c>
      <c r="X26" s="414" t="s">
        <v>119</v>
      </c>
      <c r="Y26" s="414"/>
      <c r="Z26" s="414"/>
      <c r="AA26" s="414"/>
      <c r="AB26" s="414"/>
      <c r="AC26" s="414"/>
      <c r="AD26" s="414"/>
    </row>
    <row r="27" spans="1:59" x14ac:dyDescent="0.35">
      <c r="W27" s="23"/>
      <c r="X27" s="414"/>
      <c r="Y27" s="414"/>
      <c r="Z27" s="414"/>
      <c r="AA27" s="414"/>
      <c r="AB27" s="414"/>
      <c r="AC27" s="414"/>
      <c r="AD27" s="414"/>
    </row>
  </sheetData>
  <mergeCells count="10">
    <mergeCell ref="X23:AD24"/>
    <mergeCell ref="X26:AD27"/>
    <mergeCell ref="W5:AE5"/>
    <mergeCell ref="I1:K1"/>
    <mergeCell ref="B2:K2"/>
    <mergeCell ref="B3:K3"/>
    <mergeCell ref="A5:K5"/>
    <mergeCell ref="N5:U5"/>
    <mergeCell ref="A4:K4"/>
    <mergeCell ref="N4:U4"/>
  </mergeCells>
  <conditionalFormatting sqref="A20:U1048576 A1:U18">
    <cfRule type="expression" dxfId="59" priority="3">
      <formula>ROW()=CELL("FILA")</formula>
    </cfRule>
  </conditionalFormatting>
  <conditionalFormatting sqref="A19:C19">
    <cfRule type="expression" dxfId="58" priority="2">
      <formula>ROW()=CELL("FILA")</formula>
    </cfRule>
  </conditionalFormatting>
  <conditionalFormatting sqref="D19:U19">
    <cfRule type="expression" dxfId="57" priority="1">
      <formula>ROW()=CELL("FILA")</formula>
    </cfRule>
  </conditionalFormatting>
  <hyperlinks>
    <hyperlink ref="I1:K1" location="INDICE!A1" display="REGRESAR" xr:uid="{00000000-0004-0000-0D00-000000000000}"/>
  </hyperlinks>
  <printOptions horizontalCentered="1"/>
  <pageMargins left="0.23622047244094491" right="0.24427655677655677"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QUINDÍO S.A. E.S.P.</oddFooter>
  </headerFooter>
  <colBreaks count="1" manualBreakCount="1">
    <brk id="12"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BG31"/>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1" customWidth="1"/>
    <col min="2" max="2" width="6.1796875" customWidth="1"/>
    <col min="3" max="3" width="6.81640625" customWidth="1"/>
    <col min="4" max="4" width="11.54296875" bestFit="1" customWidth="1"/>
    <col min="5" max="5" width="10" bestFit="1" customWidth="1"/>
    <col min="6" max="6" width="9.54296875" customWidth="1"/>
    <col min="7" max="7" width="9.7265625" customWidth="1"/>
    <col min="8" max="8" width="9" customWidth="1"/>
    <col min="9" max="10" width="9.54296875" customWidth="1"/>
    <col min="11" max="11" width="9.7265625" customWidth="1"/>
    <col min="12" max="13" width="2.453125" customWidth="1"/>
    <col min="14" max="14" width="14.81640625" customWidth="1"/>
    <col min="16" max="16" width="9" bestFit="1" customWidth="1"/>
    <col min="17" max="20" width="12.26953125" customWidth="1"/>
    <col min="21" max="21" width="14.54296875" customWidth="1"/>
    <col min="22" max="22" width="13.26953125" customWidth="1"/>
    <col min="23" max="23" width="12.453125" customWidth="1"/>
    <col min="24" max="24" width="12.7265625" customWidth="1"/>
    <col min="25" max="25" width="13" customWidth="1"/>
    <col min="26" max="26" width="12.26953125" customWidth="1"/>
  </cols>
  <sheetData>
    <row r="1" spans="1:30" ht="21.75" customHeight="1" x14ac:dyDescent="0.35">
      <c r="I1" s="423" t="s">
        <v>69</v>
      </c>
      <c r="J1" s="423"/>
      <c r="K1" s="423"/>
    </row>
    <row r="2" spans="1:30" ht="30" customHeight="1" x14ac:dyDescent="0.55000000000000004">
      <c r="A2" s="8" t="s">
        <v>9</v>
      </c>
      <c r="C2" s="17" t="s">
        <v>146</v>
      </c>
      <c r="D2" s="17"/>
      <c r="E2" s="17"/>
      <c r="F2" s="17"/>
      <c r="G2" s="17"/>
      <c r="H2" s="17"/>
      <c r="I2" s="17"/>
      <c r="J2" s="17"/>
      <c r="K2" s="17"/>
    </row>
    <row r="3" spans="1:30" ht="23.5" x14ac:dyDescent="0.55000000000000004">
      <c r="A3" s="8" t="s">
        <v>15</v>
      </c>
      <c r="C3" s="17" t="s">
        <v>60</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t="s">
        <v>117</v>
      </c>
      <c r="W5" s="416"/>
      <c r="X5" s="416"/>
      <c r="Y5" s="416"/>
      <c r="Z5" s="416"/>
      <c r="AA5" s="416"/>
      <c r="AB5" s="416"/>
      <c r="AC5" s="416"/>
      <c r="AD5" s="416"/>
    </row>
    <row r="6" spans="1:30" s="25" customFormat="1" ht="29" x14ac:dyDescent="0.3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0" x14ac:dyDescent="0.35">
      <c r="A7" s="63" t="s">
        <v>163</v>
      </c>
      <c r="B7" s="35">
        <v>2022</v>
      </c>
      <c r="C7" s="35">
        <v>1</v>
      </c>
      <c r="D7" s="4">
        <v>276.62461999999999</v>
      </c>
      <c r="E7" s="4">
        <v>43.683999999999997</v>
      </c>
      <c r="F7" s="4">
        <v>51.743490000000001</v>
      </c>
      <c r="G7" s="4">
        <v>169.9023</v>
      </c>
      <c r="H7" s="4">
        <v>77.228930000000005</v>
      </c>
      <c r="I7" s="4">
        <v>20.987929999999999</v>
      </c>
      <c r="J7" s="4">
        <v>640.17127000000005</v>
      </c>
      <c r="K7" s="4"/>
      <c r="N7" s="63" t="s">
        <v>163</v>
      </c>
      <c r="O7" s="35">
        <v>2022</v>
      </c>
      <c r="P7" s="35">
        <v>1</v>
      </c>
      <c r="Q7" s="4">
        <v>256.06851</v>
      </c>
      <c r="R7" s="4">
        <v>320.08562999999998</v>
      </c>
      <c r="S7" s="4">
        <v>544.14558</v>
      </c>
      <c r="T7" s="4">
        <v>640.17127000000005</v>
      </c>
      <c r="U7" s="4">
        <v>768.20552400000008</v>
      </c>
    </row>
    <row r="8" spans="1:30" x14ac:dyDescent="0.35">
      <c r="A8" s="63" t="s">
        <v>164</v>
      </c>
      <c r="B8" s="35">
        <v>2022</v>
      </c>
      <c r="C8" s="35">
        <v>2</v>
      </c>
      <c r="D8" s="4">
        <v>278.42025999999998</v>
      </c>
      <c r="E8" s="4">
        <v>45.128999999999998</v>
      </c>
      <c r="F8" s="4">
        <v>52.33775</v>
      </c>
      <c r="G8" s="4">
        <v>174.20509000000001</v>
      </c>
      <c r="H8" s="4">
        <v>78.453649999999996</v>
      </c>
      <c r="I8" s="4">
        <v>23.210999999999999</v>
      </c>
      <c r="J8" s="4">
        <v>651.75685999999996</v>
      </c>
      <c r="K8" s="4"/>
      <c r="N8" s="63" t="s">
        <v>164</v>
      </c>
      <c r="O8" s="35">
        <v>2022</v>
      </c>
      <c r="P8" s="35">
        <v>2</v>
      </c>
      <c r="Q8" s="4">
        <v>260.70274000000001</v>
      </c>
      <c r="R8" s="4">
        <v>325.87842999999998</v>
      </c>
      <c r="S8" s="4">
        <v>553.99333000000001</v>
      </c>
      <c r="T8" s="4">
        <v>651.75685999999996</v>
      </c>
      <c r="U8" s="4">
        <v>782.10823199999993</v>
      </c>
    </row>
    <row r="9" spans="1:30" x14ac:dyDescent="0.35">
      <c r="A9" s="63" t="s">
        <v>165</v>
      </c>
      <c r="B9" s="35">
        <v>2022</v>
      </c>
      <c r="C9" s="35">
        <v>3</v>
      </c>
      <c r="D9" s="4">
        <v>285.98957000000001</v>
      </c>
      <c r="E9" s="4">
        <v>43.11083</v>
      </c>
      <c r="F9" s="4">
        <v>58.996659999999999</v>
      </c>
      <c r="G9" s="4">
        <v>187.01723999999999</v>
      </c>
      <c r="H9" s="4">
        <v>77.464780000000005</v>
      </c>
      <c r="I9" s="4">
        <v>19.771229999999999</v>
      </c>
      <c r="J9" s="4">
        <v>672.35031000000004</v>
      </c>
      <c r="K9" s="4"/>
      <c r="N9" s="63" t="s">
        <v>165</v>
      </c>
      <c r="O9" s="35">
        <v>2022</v>
      </c>
      <c r="P9" s="35">
        <v>3</v>
      </c>
      <c r="Q9" s="4">
        <v>268.94011999999998</v>
      </c>
      <c r="R9" s="4">
        <v>336.17514999999997</v>
      </c>
      <c r="S9" s="4">
        <v>571.49775999999997</v>
      </c>
      <c r="T9" s="4">
        <v>672.35031000000004</v>
      </c>
      <c r="U9" s="4">
        <v>806.82037200000002</v>
      </c>
    </row>
    <row r="10" spans="1:30" x14ac:dyDescent="0.35">
      <c r="A10" s="63" t="s">
        <v>166</v>
      </c>
      <c r="B10" s="35">
        <v>2022</v>
      </c>
      <c r="C10" s="35">
        <v>4</v>
      </c>
      <c r="D10" s="4">
        <v>289.81943999999999</v>
      </c>
      <c r="E10" s="4">
        <v>40.327800000000003</v>
      </c>
      <c r="F10" s="4">
        <v>59.420200000000001</v>
      </c>
      <c r="G10" s="4">
        <v>200.05903000000001</v>
      </c>
      <c r="H10" s="4">
        <v>81.865949999999998</v>
      </c>
      <c r="I10" s="4">
        <v>34.707920000000001</v>
      </c>
      <c r="J10" s="4">
        <v>706.20033999999998</v>
      </c>
      <c r="K10" s="4"/>
      <c r="N10" s="63" t="s">
        <v>166</v>
      </c>
      <c r="O10" s="35">
        <v>2022</v>
      </c>
      <c r="P10" s="35">
        <v>4</v>
      </c>
      <c r="Q10" s="4">
        <v>282.48014000000001</v>
      </c>
      <c r="R10" s="4">
        <v>353.10016999999999</v>
      </c>
      <c r="S10" s="4">
        <v>600.27029000000005</v>
      </c>
      <c r="T10" s="4">
        <v>706.20033999999998</v>
      </c>
      <c r="U10" s="4">
        <v>847.44041000000004</v>
      </c>
    </row>
    <row r="11" spans="1:30" x14ac:dyDescent="0.35">
      <c r="A11" s="63" t="s">
        <v>167</v>
      </c>
      <c r="B11" s="35">
        <v>2022</v>
      </c>
      <c r="C11" s="35">
        <v>5</v>
      </c>
      <c r="D11" s="4">
        <v>296.26179999999999</v>
      </c>
      <c r="E11" s="4">
        <v>40.978870000000001</v>
      </c>
      <c r="F11" s="4">
        <v>62.606079999999999</v>
      </c>
      <c r="G11" s="4">
        <v>245.34779</v>
      </c>
      <c r="H11" s="4">
        <v>82.367040000000003</v>
      </c>
      <c r="I11" s="4">
        <v>42.723559999999999</v>
      </c>
      <c r="J11" s="4">
        <v>769.28521000000001</v>
      </c>
      <c r="K11" s="4"/>
      <c r="N11" s="63" t="s">
        <v>167</v>
      </c>
      <c r="O11" s="35">
        <v>2022</v>
      </c>
      <c r="P11" s="35">
        <v>5</v>
      </c>
      <c r="Q11" s="4">
        <v>307.71408000000002</v>
      </c>
      <c r="R11" s="4">
        <v>384.64260000000002</v>
      </c>
      <c r="S11" s="4">
        <v>653.89242999999999</v>
      </c>
      <c r="T11" s="4">
        <v>769.28521000000001</v>
      </c>
      <c r="U11" s="4">
        <v>923.14224999999999</v>
      </c>
    </row>
    <row r="12" spans="1:30" x14ac:dyDescent="0.35">
      <c r="A12" s="63" t="s">
        <v>168</v>
      </c>
      <c r="B12" s="35">
        <v>2022</v>
      </c>
      <c r="C12" s="35">
        <v>6</v>
      </c>
      <c r="D12" s="4">
        <v>303.04394000000002</v>
      </c>
      <c r="E12" s="4">
        <v>49.521799999999999</v>
      </c>
      <c r="F12" s="4">
        <v>63.716299999999997</v>
      </c>
      <c r="G12" s="4">
        <v>242.18315999999999</v>
      </c>
      <c r="H12" s="4">
        <v>86.03116</v>
      </c>
      <c r="I12" s="4">
        <v>53.637009999999997</v>
      </c>
      <c r="J12" s="4">
        <v>798.13343999999995</v>
      </c>
      <c r="K12" s="4"/>
      <c r="N12" s="63" t="s">
        <v>168</v>
      </c>
      <c r="O12" s="35">
        <v>2022</v>
      </c>
      <c r="P12" s="35">
        <v>6</v>
      </c>
      <c r="Q12" s="4">
        <v>319.25330000000002</v>
      </c>
      <c r="R12" s="4">
        <v>399.06599999999997</v>
      </c>
      <c r="S12" s="4">
        <v>678.41341999999997</v>
      </c>
      <c r="T12" s="4">
        <v>798.13343999999995</v>
      </c>
      <c r="U12" s="4">
        <v>957.76009999999997</v>
      </c>
    </row>
    <row r="13" spans="1:30" x14ac:dyDescent="0.35">
      <c r="A13" s="63" t="s">
        <v>172</v>
      </c>
      <c r="B13" s="35">
        <v>2022</v>
      </c>
      <c r="C13" s="35">
        <v>7</v>
      </c>
      <c r="D13" s="4">
        <v>304.39526000000001</v>
      </c>
      <c r="E13" s="4">
        <v>41.912430000000001</v>
      </c>
      <c r="F13" s="4">
        <v>63.253990000000002</v>
      </c>
      <c r="G13" s="4">
        <v>306.57756999999998</v>
      </c>
      <c r="H13" s="4">
        <v>85.934299999999993</v>
      </c>
      <c r="I13" s="4">
        <v>57.054639999999999</v>
      </c>
      <c r="J13" s="4">
        <v>859.12818000000004</v>
      </c>
      <c r="K13" s="4"/>
      <c r="N13" s="63" t="s">
        <v>172</v>
      </c>
      <c r="O13" s="35">
        <v>2022</v>
      </c>
      <c r="P13" s="35">
        <v>7</v>
      </c>
      <c r="Q13" s="4">
        <v>343.65127000000001</v>
      </c>
      <c r="R13" s="4">
        <v>429.56409000000002</v>
      </c>
      <c r="S13" s="4">
        <v>730.25896</v>
      </c>
      <c r="T13" s="4">
        <v>859.12818000000004</v>
      </c>
      <c r="U13" s="4">
        <v>1030.95382</v>
      </c>
    </row>
    <row r="14" spans="1:30" x14ac:dyDescent="0.35">
      <c r="A14" s="63" t="s">
        <v>177</v>
      </c>
      <c r="B14" s="35">
        <v>2022</v>
      </c>
      <c r="C14" s="35">
        <v>8</v>
      </c>
      <c r="D14" s="4">
        <v>311.71548000000001</v>
      </c>
      <c r="E14" s="4">
        <v>52.116349999999997</v>
      </c>
      <c r="F14" s="4">
        <v>64.352590000000006</v>
      </c>
      <c r="G14" s="4">
        <v>310.19272000000001</v>
      </c>
      <c r="H14" s="4">
        <v>94.981250000000003</v>
      </c>
      <c r="I14" s="4">
        <v>69.967979999999997</v>
      </c>
      <c r="J14" s="4">
        <v>903.32637000000011</v>
      </c>
      <c r="K14" s="4"/>
      <c r="N14" s="63" t="s">
        <v>177</v>
      </c>
      <c r="O14" s="35">
        <v>2022</v>
      </c>
      <c r="P14" s="35">
        <v>8</v>
      </c>
      <c r="Q14" s="4">
        <v>361.33053999999998</v>
      </c>
      <c r="R14" s="4">
        <v>451.66318000000001</v>
      </c>
      <c r="S14" s="4">
        <v>767.82740999999999</v>
      </c>
      <c r="T14" s="4">
        <v>903.32636000000002</v>
      </c>
      <c r="U14" s="4">
        <v>1083.99163</v>
      </c>
    </row>
    <row r="15" spans="1:30" x14ac:dyDescent="0.35">
      <c r="A15" s="63" t="s">
        <v>182</v>
      </c>
      <c r="B15" s="35">
        <v>2022</v>
      </c>
      <c r="C15" s="35">
        <v>9</v>
      </c>
      <c r="D15" s="4">
        <v>310.41000000000003</v>
      </c>
      <c r="E15" s="4">
        <v>50.84</v>
      </c>
      <c r="F15" s="4">
        <v>64.2</v>
      </c>
      <c r="G15" s="4">
        <v>306.79000000000002</v>
      </c>
      <c r="H15" s="4">
        <v>94.41</v>
      </c>
      <c r="I15" s="4">
        <v>43.17</v>
      </c>
      <c r="J15" s="4">
        <v>869.85</v>
      </c>
      <c r="K15" s="4">
        <v>854.54</v>
      </c>
      <c r="N15" s="63" t="s">
        <v>182</v>
      </c>
      <c r="O15" s="35">
        <v>2022</v>
      </c>
      <c r="P15" s="35">
        <v>9</v>
      </c>
      <c r="Q15" s="4">
        <v>341.81</v>
      </c>
      <c r="R15" s="4">
        <v>427.27</v>
      </c>
      <c r="S15" s="4">
        <v>726.36</v>
      </c>
      <c r="T15" s="4">
        <v>854.54</v>
      </c>
      <c r="U15" s="4">
        <f>854.54*1.2</f>
        <v>1025.4479999999999</v>
      </c>
    </row>
    <row r="16" spans="1:30" x14ac:dyDescent="0.35">
      <c r="A16" s="63" t="s">
        <v>209</v>
      </c>
      <c r="B16" s="35">
        <v>2022</v>
      </c>
      <c r="C16" s="35">
        <v>10</v>
      </c>
      <c r="D16" s="4">
        <v>311.90809999999999</v>
      </c>
      <c r="E16" s="4">
        <v>46.16574</v>
      </c>
      <c r="F16" s="4">
        <v>64.015870000000007</v>
      </c>
      <c r="G16" s="4">
        <v>305.38060000000002</v>
      </c>
      <c r="H16" s="4">
        <v>90.625169999999997</v>
      </c>
      <c r="I16" s="4">
        <v>29.509640000000001</v>
      </c>
      <c r="J16" s="4">
        <v>847.60512000000006</v>
      </c>
      <c r="K16" s="4">
        <v>832.54548999999997</v>
      </c>
      <c r="N16" s="63" t="s">
        <v>209</v>
      </c>
      <c r="O16" s="35">
        <v>2022</v>
      </c>
      <c r="P16" s="35">
        <v>10</v>
      </c>
      <c r="Q16" s="4">
        <v>333.01819</v>
      </c>
      <c r="R16" s="4">
        <v>416.27274</v>
      </c>
      <c r="S16" s="4">
        <v>707.66366000000005</v>
      </c>
      <c r="T16" s="4">
        <v>832.54548999999997</v>
      </c>
      <c r="U16" s="4">
        <v>999.05457999999999</v>
      </c>
    </row>
    <row r="17" spans="1:59" x14ac:dyDescent="0.35">
      <c r="A17" s="63" t="s">
        <v>320</v>
      </c>
      <c r="B17" s="35">
        <v>2022</v>
      </c>
      <c r="C17" s="35">
        <v>11</v>
      </c>
      <c r="D17" s="4">
        <v>317.86709000000002</v>
      </c>
      <c r="E17" s="4">
        <v>47.098840000000003</v>
      </c>
      <c r="F17" s="4">
        <v>64.948359999999994</v>
      </c>
      <c r="G17" s="4">
        <v>299.89280000000002</v>
      </c>
      <c r="H17" s="4">
        <v>90.784109999999998</v>
      </c>
      <c r="I17" s="4">
        <v>26.210090000000001</v>
      </c>
      <c r="J17" s="4">
        <v>846.80128999999999</v>
      </c>
      <c r="K17" s="4">
        <v>831.75594000000001</v>
      </c>
      <c r="N17" s="63" t="s">
        <v>320</v>
      </c>
      <c r="O17" s="35">
        <v>2022</v>
      </c>
      <c r="P17" s="35">
        <v>11</v>
      </c>
      <c r="Q17" s="4">
        <v>332.70238000000001</v>
      </c>
      <c r="R17" s="4">
        <v>415.87797</v>
      </c>
      <c r="S17" s="4">
        <v>706.99255000000005</v>
      </c>
      <c r="T17" s="4">
        <v>831.75594000000001</v>
      </c>
      <c r="U17" s="4">
        <f>+T17*1.2</f>
        <v>998.10712799999999</v>
      </c>
    </row>
    <row r="18" spans="1:59" x14ac:dyDescent="0.35">
      <c r="A18" s="63" t="s">
        <v>327</v>
      </c>
      <c r="B18" s="35">
        <v>2022</v>
      </c>
      <c r="C18" s="35">
        <v>12</v>
      </c>
      <c r="D18" s="4">
        <v>314.51206999999999</v>
      </c>
      <c r="E18" s="4">
        <v>50.306950000000001</v>
      </c>
      <c r="F18" s="4">
        <v>65.392899999999997</v>
      </c>
      <c r="G18" s="4">
        <v>305.12961000000001</v>
      </c>
      <c r="H18" s="4">
        <v>86.195130000000006</v>
      </c>
      <c r="I18" s="4">
        <v>36.226739999999999</v>
      </c>
      <c r="J18" s="4">
        <v>857.76340000000005</v>
      </c>
      <c r="K18" s="4">
        <v>838.00315000000001</v>
      </c>
      <c r="N18" s="63" t="s">
        <v>327</v>
      </c>
      <c r="O18" s="35">
        <v>2022</v>
      </c>
      <c r="P18" s="35">
        <v>12</v>
      </c>
      <c r="Q18" s="4">
        <v>335.20125999999999</v>
      </c>
      <c r="R18" s="4">
        <v>419.00157999999999</v>
      </c>
      <c r="S18" s="4">
        <v>712.30268000000001</v>
      </c>
      <c r="T18" s="4">
        <v>838.00315000000001</v>
      </c>
      <c r="U18" s="4">
        <f>+T18*1.2</f>
        <v>1005.6037799999999</v>
      </c>
    </row>
    <row r="19" spans="1:59" x14ac:dyDescent="0.35">
      <c r="A19" s="31" t="s">
        <v>108</v>
      </c>
      <c r="B19" s="2"/>
      <c r="C19" s="2"/>
      <c r="D19" s="389">
        <f>+(D18-D17)/D17</f>
        <v>-1.0554788795530939E-2</v>
      </c>
      <c r="E19" s="389">
        <f t="shared" ref="E19:K19" si="0">+(E18-E17)/E17</f>
        <v>6.8114416406009098E-2</v>
      </c>
      <c r="F19" s="389">
        <f t="shared" si="0"/>
        <v>6.8445146266973254E-3</v>
      </c>
      <c r="G19" s="389">
        <f t="shared" si="0"/>
        <v>1.7462273185618299E-2</v>
      </c>
      <c r="H19" s="389">
        <f t="shared" si="0"/>
        <v>-5.0548273260595848E-2</v>
      </c>
      <c r="I19" s="389">
        <f t="shared" si="0"/>
        <v>0.38216770716926185</v>
      </c>
      <c r="J19" s="389">
        <f t="shared" si="0"/>
        <v>1.2945315659592409E-2</v>
      </c>
      <c r="K19" s="389">
        <f t="shared" si="0"/>
        <v>7.5108691138412497E-3</v>
      </c>
      <c r="N19" s="31" t="s">
        <v>108</v>
      </c>
      <c r="O19" s="2"/>
      <c r="P19" s="2"/>
      <c r="Q19" s="390">
        <f>+(Q18-Q17)/Q17</f>
        <v>7.5108570007824576E-3</v>
      </c>
      <c r="R19" s="390">
        <f>+(R18-R17)/R17</f>
        <v>7.5108811365987606E-3</v>
      </c>
      <c r="S19" s="390">
        <f>+(S18-S17)/S17</f>
        <v>7.5108712248805991E-3</v>
      </c>
      <c r="T19" s="390">
        <f>+(T18-T17)/T17</f>
        <v>7.5108691138412497E-3</v>
      </c>
      <c r="U19" s="390">
        <f>+(U18-U17)/U17</f>
        <v>7.5108691138411812E-3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7" spans="1:59" x14ac:dyDescent="0.35">
      <c r="V27" s="42" t="s">
        <v>116</v>
      </c>
      <c r="W27" s="414" t="s">
        <v>118</v>
      </c>
      <c r="X27" s="414"/>
      <c r="Y27" s="414"/>
      <c r="Z27" s="414"/>
      <c r="AA27" s="414"/>
      <c r="AB27" s="414"/>
      <c r="AC27" s="414"/>
    </row>
    <row r="28" spans="1:59" x14ac:dyDescent="0.35">
      <c r="V28" s="42"/>
      <c r="W28" s="414"/>
      <c r="X28" s="414"/>
      <c r="Y28" s="414"/>
      <c r="Z28" s="414"/>
      <c r="AA28" s="414"/>
      <c r="AB28" s="414"/>
      <c r="AC28" s="414"/>
    </row>
    <row r="29" spans="1:59" x14ac:dyDescent="0.35">
      <c r="V29" s="42"/>
      <c r="W29" s="23"/>
      <c r="X29" s="23"/>
      <c r="Y29" s="23"/>
      <c r="Z29" s="23"/>
      <c r="AA29" s="23"/>
      <c r="AB29" s="23"/>
      <c r="AC29" s="23"/>
    </row>
    <row r="30" spans="1:59" x14ac:dyDescent="0.35">
      <c r="V30" s="42" t="s">
        <v>114</v>
      </c>
      <c r="W30" s="414" t="s">
        <v>119</v>
      </c>
      <c r="X30" s="414"/>
      <c r="Y30" s="414"/>
      <c r="Z30" s="414"/>
      <c r="AA30" s="414"/>
      <c r="AB30" s="414"/>
      <c r="AC30" s="414"/>
    </row>
    <row r="31" spans="1:59" x14ac:dyDescent="0.35">
      <c r="V31" s="23"/>
      <c r="W31" s="414"/>
      <c r="X31" s="414"/>
      <c r="Y31" s="414"/>
      <c r="Z31" s="414"/>
      <c r="AA31" s="414"/>
      <c r="AB31" s="414"/>
      <c r="AC31" s="414"/>
    </row>
  </sheetData>
  <mergeCells count="8">
    <mergeCell ref="W27:AC28"/>
    <mergeCell ref="W30:AC31"/>
    <mergeCell ref="V5:AD5"/>
    <mergeCell ref="I1:K1"/>
    <mergeCell ref="A5:K5"/>
    <mergeCell ref="N5:U5"/>
    <mergeCell ref="A4:K4"/>
    <mergeCell ref="N4:U4"/>
  </mergeCells>
  <conditionalFormatting sqref="A20:U1048576 A1:U18">
    <cfRule type="expression" dxfId="56" priority="3">
      <formula>ROW()=CELL("FILA")</formula>
    </cfRule>
  </conditionalFormatting>
  <conditionalFormatting sqref="A19:C19">
    <cfRule type="expression" dxfId="55" priority="2">
      <formula>ROW()=CELL("FILA")</formula>
    </cfRule>
  </conditionalFormatting>
  <conditionalFormatting sqref="D19:U19">
    <cfRule type="expression" dxfId="54" priority="1">
      <formula>ROW()=CELL("FILA")</formula>
    </cfRule>
  </conditionalFormatting>
  <hyperlinks>
    <hyperlink ref="I1:K1" location="INDICE!A1" display="REGRESAR" xr:uid="{00000000-0004-0000-0E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 xml:space="preserve">&amp;L&amp;K00B050
&amp;C&amp;K000000PUBLICACIÓN DE EMPRESA DE ENERGÍA DEL PUTUMAYO S.A. E.S.P. </oddFooter>
  </headerFooter>
  <colBreaks count="1" manualBreakCount="1">
    <brk id="12"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4"/>
  <dimension ref="A1:BG30"/>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2.453125" customWidth="1"/>
    <col min="2" max="2" width="7.1796875" customWidth="1"/>
    <col min="3" max="3" width="7.26953125" customWidth="1"/>
    <col min="4" max="4" width="11.54296875" bestFit="1" customWidth="1"/>
    <col min="5" max="5" width="10" bestFit="1" customWidth="1"/>
    <col min="6" max="6" width="9" bestFit="1" customWidth="1"/>
    <col min="7" max="8" width="8.7265625" customWidth="1"/>
    <col min="9" max="10" width="9.1796875" customWidth="1"/>
    <col min="11" max="11" width="9.54296875" customWidth="1"/>
    <col min="12" max="13" width="2.453125" customWidth="1"/>
    <col min="14" max="14" width="14.81640625" customWidth="1"/>
    <col min="16" max="16" width="7.7265625" customWidth="1"/>
    <col min="17" max="17" width="11.453125" customWidth="1"/>
    <col min="18" max="20" width="12.453125" customWidth="1"/>
    <col min="21" max="21" width="17.453125" customWidth="1"/>
    <col min="22" max="22" width="13.1796875" customWidth="1"/>
    <col min="23" max="23" width="12.453125" customWidth="1"/>
    <col min="24" max="24" width="15.26953125" customWidth="1"/>
    <col min="25" max="25" width="12.453125" customWidth="1"/>
    <col min="26" max="26" width="12.1796875" customWidth="1"/>
  </cols>
  <sheetData>
    <row r="1" spans="1:30" ht="22.5" customHeight="1" x14ac:dyDescent="0.35">
      <c r="I1" s="423" t="s">
        <v>69</v>
      </c>
      <c r="J1" s="423"/>
      <c r="K1" s="423"/>
    </row>
    <row r="2" spans="1:30" ht="27" customHeight="1" x14ac:dyDescent="0.55000000000000004">
      <c r="A2" s="8" t="s">
        <v>9</v>
      </c>
      <c r="C2" s="17" t="s">
        <v>147</v>
      </c>
      <c r="D2" s="17"/>
      <c r="E2" s="17"/>
      <c r="F2" s="17"/>
      <c r="G2" s="17"/>
      <c r="H2" s="17"/>
      <c r="I2" s="17"/>
      <c r="J2" s="17"/>
      <c r="K2" s="17"/>
    </row>
    <row r="3" spans="1:30" ht="23.5" x14ac:dyDescent="0.55000000000000004">
      <c r="A3" s="8" t="s">
        <v>15</v>
      </c>
      <c r="C3" s="17" t="s">
        <v>62</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t="s">
        <v>117</v>
      </c>
      <c r="W5" s="416"/>
      <c r="X5" s="416"/>
      <c r="Y5" s="416"/>
      <c r="Z5" s="416"/>
      <c r="AA5" s="416"/>
      <c r="AB5" s="416"/>
      <c r="AC5" s="416"/>
      <c r="AD5" s="416"/>
    </row>
    <row r="6" spans="1:30"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35">
      <c r="A7" s="63" t="s">
        <v>163</v>
      </c>
      <c r="B7" s="35">
        <v>2022</v>
      </c>
      <c r="C7" s="35">
        <v>1</v>
      </c>
      <c r="D7" s="4">
        <v>275.19</v>
      </c>
      <c r="E7" s="4">
        <v>43.68</v>
      </c>
      <c r="F7" s="4">
        <v>51.5</v>
      </c>
      <c r="G7" s="4">
        <v>169.9</v>
      </c>
      <c r="H7" s="4">
        <v>85.42</v>
      </c>
      <c r="I7" s="4">
        <v>21</v>
      </c>
      <c r="J7" s="4">
        <v>646.70000000000005</v>
      </c>
      <c r="K7" s="4">
        <v>651.03</v>
      </c>
      <c r="N7" s="63" t="s">
        <v>163</v>
      </c>
      <c r="O7" s="35">
        <v>2022</v>
      </c>
      <c r="P7" s="35">
        <v>1</v>
      </c>
      <c r="Q7" s="4">
        <v>260.41000000000003</v>
      </c>
      <c r="R7" s="4">
        <v>325.51</v>
      </c>
      <c r="S7" s="4">
        <v>553.37</v>
      </c>
      <c r="T7" s="4">
        <v>651.03</v>
      </c>
      <c r="U7" s="4">
        <v>781.23599999999999</v>
      </c>
    </row>
    <row r="8" spans="1:30" x14ac:dyDescent="0.35">
      <c r="A8" s="63" t="s">
        <v>164</v>
      </c>
      <c r="B8" s="35">
        <v>2022</v>
      </c>
      <c r="C8" s="35">
        <v>2</v>
      </c>
      <c r="D8" s="4">
        <v>258.14</v>
      </c>
      <c r="E8" s="4">
        <v>45.13</v>
      </c>
      <c r="F8" s="4">
        <v>49.08</v>
      </c>
      <c r="G8" s="4">
        <v>174.21</v>
      </c>
      <c r="H8" s="4">
        <v>91.46</v>
      </c>
      <c r="I8" s="4">
        <v>23.28</v>
      </c>
      <c r="J8" s="4">
        <v>641.29999999999995</v>
      </c>
      <c r="K8" s="4">
        <v>688.35</v>
      </c>
      <c r="N8" s="63" t="s">
        <v>164</v>
      </c>
      <c r="O8" s="35">
        <v>2022</v>
      </c>
      <c r="P8" s="35">
        <v>2</v>
      </c>
      <c r="Q8" s="4">
        <v>275.33999999999997</v>
      </c>
      <c r="R8" s="4">
        <v>344.17</v>
      </c>
      <c r="S8" s="4">
        <v>585.09</v>
      </c>
      <c r="T8" s="4">
        <v>688.35</v>
      </c>
      <c r="U8" s="4">
        <v>826.02</v>
      </c>
    </row>
    <row r="9" spans="1:30" x14ac:dyDescent="0.35">
      <c r="A9" s="63" t="s">
        <v>165</v>
      </c>
      <c r="B9" s="35">
        <v>2022</v>
      </c>
      <c r="C9" s="35">
        <v>3</v>
      </c>
      <c r="D9" s="4">
        <v>269.04942</v>
      </c>
      <c r="E9" s="4">
        <v>43.11083</v>
      </c>
      <c r="F9" s="4">
        <v>50.46781</v>
      </c>
      <c r="G9" s="4">
        <v>187.01723999999999</v>
      </c>
      <c r="H9" s="4">
        <v>89.835009999999997</v>
      </c>
      <c r="I9" s="4">
        <v>20.5197</v>
      </c>
      <c r="J9" s="4">
        <v>660</v>
      </c>
      <c r="K9" s="4"/>
      <c r="N9" s="63" t="s">
        <v>165</v>
      </c>
      <c r="O9" s="35">
        <v>2022</v>
      </c>
      <c r="P9" s="35">
        <v>3</v>
      </c>
      <c r="Q9" s="4">
        <v>264</v>
      </c>
      <c r="R9" s="4">
        <v>330</v>
      </c>
      <c r="S9" s="4">
        <v>561</v>
      </c>
      <c r="T9" s="4">
        <v>660</v>
      </c>
      <c r="U9" s="4">
        <v>792</v>
      </c>
    </row>
    <row r="10" spans="1:30" x14ac:dyDescent="0.35">
      <c r="A10" s="63" t="s">
        <v>166</v>
      </c>
      <c r="B10" s="35">
        <v>2022</v>
      </c>
      <c r="C10" s="35">
        <v>4</v>
      </c>
      <c r="D10" s="4">
        <v>274.76062000000002</v>
      </c>
      <c r="E10" s="4">
        <v>40.327800000000003</v>
      </c>
      <c r="F10" s="4">
        <v>51.53228</v>
      </c>
      <c r="G10" s="4">
        <v>200.05903000000001</v>
      </c>
      <c r="H10" s="4">
        <v>97.478960000000001</v>
      </c>
      <c r="I10" s="4">
        <v>34.84131</v>
      </c>
      <c r="J10" s="4">
        <v>699</v>
      </c>
      <c r="K10" s="4"/>
      <c r="N10" s="63" t="s">
        <v>166</v>
      </c>
      <c r="O10" s="35">
        <v>2022</v>
      </c>
      <c r="P10" s="35">
        <v>4</v>
      </c>
      <c r="Q10" s="4">
        <v>279.60000000000002</v>
      </c>
      <c r="R10" s="4">
        <v>349.5</v>
      </c>
      <c r="S10" s="4">
        <v>594.15</v>
      </c>
      <c r="T10" s="4">
        <v>699</v>
      </c>
      <c r="U10" s="4">
        <v>838.8</v>
      </c>
    </row>
    <row r="11" spans="1:30" x14ac:dyDescent="0.35">
      <c r="A11" s="63" t="s">
        <v>167</v>
      </c>
      <c r="B11" s="35">
        <v>2022</v>
      </c>
      <c r="C11" s="35">
        <v>5</v>
      </c>
      <c r="D11" s="4">
        <v>283.01724999999999</v>
      </c>
      <c r="E11" s="4">
        <v>40.978870000000001</v>
      </c>
      <c r="F11" s="4">
        <v>53.796430000000001</v>
      </c>
      <c r="G11" s="4">
        <v>245.34779</v>
      </c>
      <c r="H11" s="4">
        <v>100.45943</v>
      </c>
      <c r="I11" s="4">
        <v>43.000230000000002</v>
      </c>
      <c r="J11" s="4">
        <v>766.6</v>
      </c>
      <c r="K11" s="4"/>
      <c r="N11" s="63" t="s">
        <v>167</v>
      </c>
      <c r="O11" s="35">
        <v>2022</v>
      </c>
      <c r="P11" s="35">
        <v>5</v>
      </c>
      <c r="Q11" s="4">
        <v>306.64</v>
      </c>
      <c r="R11" s="4">
        <v>383.3</v>
      </c>
      <c r="S11" s="4">
        <v>651.61</v>
      </c>
      <c r="T11" s="4">
        <v>766.6</v>
      </c>
      <c r="U11" s="4">
        <v>919.92</v>
      </c>
    </row>
    <row r="12" spans="1:30" x14ac:dyDescent="0.35">
      <c r="A12" s="63" t="s">
        <v>168</v>
      </c>
      <c r="B12" s="35">
        <v>2022</v>
      </c>
      <c r="C12" s="35">
        <v>6</v>
      </c>
      <c r="D12" s="4">
        <v>290.99043</v>
      </c>
      <c r="E12" s="4">
        <v>49.521799999999999</v>
      </c>
      <c r="F12" s="4">
        <v>55.956789999999998</v>
      </c>
      <c r="G12" s="4">
        <v>242.18315999999999</v>
      </c>
      <c r="H12" s="4">
        <v>99.921390000000002</v>
      </c>
      <c r="I12" s="4">
        <v>55.226430000000001</v>
      </c>
      <c r="J12" s="4">
        <v>793.8</v>
      </c>
      <c r="K12" s="4"/>
      <c r="N12" s="63" t="s">
        <v>168</v>
      </c>
      <c r="O12" s="35">
        <v>2022</v>
      </c>
      <c r="P12" s="35">
        <v>6</v>
      </c>
      <c r="Q12" s="4">
        <v>317.52</v>
      </c>
      <c r="R12" s="4">
        <v>396.9</v>
      </c>
      <c r="S12" s="4">
        <v>674.73</v>
      </c>
      <c r="T12" s="4">
        <v>793.8</v>
      </c>
      <c r="U12" s="4">
        <v>952.56</v>
      </c>
    </row>
    <row r="13" spans="1:30" x14ac:dyDescent="0.35">
      <c r="A13" s="63" t="s">
        <v>172</v>
      </c>
      <c r="B13" s="35">
        <v>2022</v>
      </c>
      <c r="C13" s="35">
        <v>7</v>
      </c>
      <c r="D13" s="4">
        <v>292.08569999999997</v>
      </c>
      <c r="E13" s="4">
        <v>41.912430000000001</v>
      </c>
      <c r="F13" s="4">
        <v>55.447310000000002</v>
      </c>
      <c r="G13" s="4">
        <v>306.57756999999998</v>
      </c>
      <c r="H13" s="4">
        <v>99.766019999999997</v>
      </c>
      <c r="I13" s="4">
        <v>54.710970000000003</v>
      </c>
      <c r="J13" s="4">
        <v>850.5</v>
      </c>
      <c r="K13" s="4"/>
      <c r="N13" s="63" t="s">
        <v>172</v>
      </c>
      <c r="O13" s="35">
        <v>2022</v>
      </c>
      <c r="P13" s="35">
        <v>7</v>
      </c>
      <c r="Q13" s="4">
        <v>340.2</v>
      </c>
      <c r="R13" s="4">
        <v>425.25</v>
      </c>
      <c r="S13" s="4">
        <v>722.92</v>
      </c>
      <c r="T13" s="4">
        <v>850.5</v>
      </c>
      <c r="U13" s="4">
        <v>1020.6</v>
      </c>
    </row>
    <row r="14" spans="1:30" x14ac:dyDescent="0.35">
      <c r="A14" s="63" t="s">
        <v>177</v>
      </c>
      <c r="B14" s="35">
        <v>2022</v>
      </c>
      <c r="C14" s="35">
        <v>8</v>
      </c>
      <c r="D14" s="4">
        <v>295.95476000000002</v>
      </c>
      <c r="E14" s="4">
        <v>52.116349999999997</v>
      </c>
      <c r="F14" s="4">
        <v>42.572389999999999</v>
      </c>
      <c r="G14" s="4">
        <v>310.19272000000001</v>
      </c>
      <c r="H14" s="4">
        <v>103.65403999999999</v>
      </c>
      <c r="I14" s="4">
        <v>68.509739999999994</v>
      </c>
      <c r="J14" s="4">
        <v>873</v>
      </c>
      <c r="K14" s="4"/>
      <c r="N14" s="63" t="s">
        <v>177</v>
      </c>
      <c r="O14" s="35">
        <v>2022</v>
      </c>
      <c r="P14" s="35">
        <v>8</v>
      </c>
      <c r="Q14" s="4">
        <v>349.2</v>
      </c>
      <c r="R14" s="4">
        <v>436.5</v>
      </c>
      <c r="S14" s="4">
        <v>742.05</v>
      </c>
      <c r="T14" s="4">
        <v>873</v>
      </c>
      <c r="U14" s="4">
        <v>1047.5999999999999</v>
      </c>
    </row>
    <row r="15" spans="1:30" x14ac:dyDescent="0.35">
      <c r="A15" s="63" t="s">
        <v>182</v>
      </c>
      <c r="B15" s="35">
        <v>2022</v>
      </c>
      <c r="C15" s="35">
        <v>9</v>
      </c>
      <c r="D15" s="4">
        <v>292.86</v>
      </c>
      <c r="E15" s="4">
        <v>50.84</v>
      </c>
      <c r="F15" s="4">
        <v>53.87</v>
      </c>
      <c r="G15" s="4">
        <v>306.79000000000002</v>
      </c>
      <c r="H15" s="4">
        <v>106.78</v>
      </c>
      <c r="I15" s="4">
        <v>44.73</v>
      </c>
      <c r="J15" s="4">
        <v>855.9</v>
      </c>
      <c r="K15" s="4"/>
      <c r="N15" s="63" t="s">
        <v>182</v>
      </c>
      <c r="O15" s="35">
        <v>2022</v>
      </c>
      <c r="P15" s="35">
        <v>9</v>
      </c>
      <c r="Q15" s="4">
        <v>342.36</v>
      </c>
      <c r="R15" s="4">
        <v>427.95</v>
      </c>
      <c r="S15" s="4">
        <v>727.51</v>
      </c>
      <c r="T15" s="4">
        <v>855.9</v>
      </c>
      <c r="U15" s="4">
        <f>T15*1.2</f>
        <v>1027.08</v>
      </c>
    </row>
    <row r="16" spans="1:30" x14ac:dyDescent="0.35">
      <c r="A16" s="63" t="s">
        <v>209</v>
      </c>
      <c r="B16" s="35">
        <v>2022</v>
      </c>
      <c r="C16" s="35">
        <v>10</v>
      </c>
      <c r="D16" s="4">
        <v>293.11506000000003</v>
      </c>
      <c r="E16" s="4">
        <v>46.16574</v>
      </c>
      <c r="F16" s="4">
        <v>53.455800000000004</v>
      </c>
      <c r="G16" s="4">
        <v>305.38060000000002</v>
      </c>
      <c r="H16" s="4">
        <v>103.79366</v>
      </c>
      <c r="I16" s="4">
        <v>30.189139999999998</v>
      </c>
      <c r="J16" s="4">
        <v>832.1</v>
      </c>
      <c r="K16" s="4"/>
      <c r="N16" s="63" t="s">
        <v>209</v>
      </c>
      <c r="O16" s="35">
        <v>2022</v>
      </c>
      <c r="P16" s="35">
        <v>10</v>
      </c>
      <c r="Q16" s="4">
        <v>332.84</v>
      </c>
      <c r="R16" s="4">
        <v>416.05</v>
      </c>
      <c r="S16" s="4">
        <v>707.28</v>
      </c>
      <c r="T16" s="4">
        <v>832.1</v>
      </c>
      <c r="U16" s="4">
        <f>+T16*1.2</f>
        <v>998.52</v>
      </c>
    </row>
    <row r="17" spans="1:59" x14ac:dyDescent="0.35">
      <c r="A17" s="63" t="s">
        <v>320</v>
      </c>
      <c r="B17" s="35">
        <v>2022</v>
      </c>
      <c r="C17" s="35">
        <v>11</v>
      </c>
      <c r="D17" s="4">
        <v>291.53420999999997</v>
      </c>
      <c r="E17" s="4">
        <v>47.098840000000003</v>
      </c>
      <c r="F17" s="4">
        <v>64.590909999999994</v>
      </c>
      <c r="G17" s="4">
        <v>299.89280000000002</v>
      </c>
      <c r="H17" s="4">
        <v>101.47384</v>
      </c>
      <c r="I17" s="4">
        <v>28.109400000000001</v>
      </c>
      <c r="J17" s="4">
        <v>832.7</v>
      </c>
      <c r="K17" s="4"/>
      <c r="N17" s="63" t="s">
        <v>320</v>
      </c>
      <c r="O17" s="35">
        <v>2022</v>
      </c>
      <c r="P17" s="35">
        <v>11</v>
      </c>
      <c r="Q17" s="4">
        <v>333.08</v>
      </c>
      <c r="R17" s="4">
        <v>416.35</v>
      </c>
      <c r="S17" s="4">
        <v>707.79</v>
      </c>
      <c r="T17" s="4">
        <v>832.7</v>
      </c>
      <c r="U17" s="4">
        <f>+T17*1.2</f>
        <v>999.24</v>
      </c>
    </row>
    <row r="18" spans="1:59" x14ac:dyDescent="0.35">
      <c r="A18" s="63" t="s">
        <v>327</v>
      </c>
      <c r="B18" s="35">
        <v>2022</v>
      </c>
      <c r="C18" s="35">
        <v>12</v>
      </c>
      <c r="D18" s="4">
        <v>292.89395000000002</v>
      </c>
      <c r="E18" s="4">
        <v>50.306950000000001</v>
      </c>
      <c r="F18" s="4">
        <v>53.965609999999998</v>
      </c>
      <c r="G18" s="4">
        <v>305.12961000000001</v>
      </c>
      <c r="H18" s="4">
        <v>98.953540000000004</v>
      </c>
      <c r="I18" s="4">
        <v>34.950339999999997</v>
      </c>
      <c r="J18" s="4">
        <v>836.2</v>
      </c>
      <c r="K18" s="4"/>
      <c r="N18" s="63" t="s">
        <v>327</v>
      </c>
      <c r="O18" s="35">
        <v>2022</v>
      </c>
      <c r="P18" s="35">
        <v>12</v>
      </c>
      <c r="Q18" s="4">
        <v>334.48</v>
      </c>
      <c r="R18" s="4">
        <v>418.1</v>
      </c>
      <c r="S18" s="4">
        <v>710.77</v>
      </c>
      <c r="T18" s="4">
        <v>836.2</v>
      </c>
      <c r="U18" s="4">
        <f>+T18*1.2</f>
        <v>1003.44</v>
      </c>
    </row>
    <row r="19" spans="1:59" x14ac:dyDescent="0.35">
      <c r="A19" s="31" t="s">
        <v>108</v>
      </c>
      <c r="B19" s="2"/>
      <c r="C19" s="2"/>
      <c r="D19" s="389">
        <f>+(D18-D17)/D17</f>
        <v>4.6640838479986447E-3</v>
      </c>
      <c r="E19" s="389">
        <f t="shared" ref="E19:K19" si="0">+(E18-E17)/E17</f>
        <v>6.8114416406009098E-2</v>
      </c>
      <c r="F19" s="389">
        <f t="shared" si="0"/>
        <v>-0.16450147551722055</v>
      </c>
      <c r="G19" s="389">
        <f t="shared" si="0"/>
        <v>1.7462273185618299E-2</v>
      </c>
      <c r="H19" s="389">
        <f t="shared" si="0"/>
        <v>-2.4836943196394182E-2</v>
      </c>
      <c r="I19" s="389">
        <f t="shared" si="0"/>
        <v>0.24336841056728339</v>
      </c>
      <c r="J19" s="389">
        <f t="shared" si="0"/>
        <v>4.2031944277651015E-3</v>
      </c>
      <c r="K19" s="389" t="e">
        <f t="shared" si="0"/>
        <v>#DIV/0!</v>
      </c>
      <c r="N19" s="31" t="s">
        <v>108</v>
      </c>
      <c r="O19" s="2"/>
      <c r="P19" s="2"/>
      <c r="Q19" s="390">
        <f>+(Q18-Q17)/Q17</f>
        <v>4.2031944277652038E-3</v>
      </c>
      <c r="R19" s="390">
        <f>+(R18-R17)/R17</f>
        <v>4.2031944277651015E-3</v>
      </c>
      <c r="S19" s="390">
        <f>+(S18-S17)/S17</f>
        <v>4.2102883623673952E-3</v>
      </c>
      <c r="T19" s="390">
        <f>+(T18-T17)/T17</f>
        <v>4.2031944277651015E-3</v>
      </c>
      <c r="U19" s="390">
        <f>+(U18-U17)/U17</f>
        <v>4.2031944277651466E-3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6" spans="1:59" x14ac:dyDescent="0.35">
      <c r="V26" s="42" t="s">
        <v>116</v>
      </c>
      <c r="W26" s="414" t="s">
        <v>118</v>
      </c>
      <c r="X26" s="414"/>
      <c r="Y26" s="414"/>
      <c r="Z26" s="414"/>
      <c r="AA26" s="414"/>
      <c r="AB26" s="414"/>
      <c r="AC26" s="414"/>
    </row>
    <row r="27" spans="1:59" x14ac:dyDescent="0.35">
      <c r="V27" s="42"/>
      <c r="W27" s="414"/>
      <c r="X27" s="414"/>
      <c r="Y27" s="414"/>
      <c r="Z27" s="414"/>
      <c r="AA27" s="414"/>
      <c r="AB27" s="414"/>
      <c r="AC27" s="414"/>
    </row>
    <row r="28" spans="1:59" x14ac:dyDescent="0.35">
      <c r="V28" s="42"/>
      <c r="W28" s="23"/>
      <c r="X28" s="23"/>
      <c r="Y28" s="23"/>
      <c r="Z28" s="23"/>
      <c r="AA28" s="23"/>
      <c r="AB28" s="23"/>
      <c r="AC28" s="23"/>
    </row>
    <row r="29" spans="1:59" x14ac:dyDescent="0.35">
      <c r="V29" s="42" t="s">
        <v>114</v>
      </c>
      <c r="W29" s="414" t="s">
        <v>119</v>
      </c>
      <c r="X29" s="414"/>
      <c r="Y29" s="414"/>
      <c r="Z29" s="414"/>
      <c r="AA29" s="414"/>
      <c r="AB29" s="414"/>
      <c r="AC29" s="414"/>
    </row>
    <row r="30" spans="1:59" x14ac:dyDescent="0.35">
      <c r="V30" s="23"/>
      <c r="W30" s="414"/>
      <c r="X30" s="414"/>
      <c r="Y30" s="414"/>
      <c r="Z30" s="414"/>
      <c r="AA30" s="414"/>
      <c r="AB30" s="414"/>
      <c r="AC30" s="414"/>
    </row>
  </sheetData>
  <mergeCells count="8">
    <mergeCell ref="W26:AC27"/>
    <mergeCell ref="W29:AC30"/>
    <mergeCell ref="V5:AD5"/>
    <mergeCell ref="I1:K1"/>
    <mergeCell ref="A5:K5"/>
    <mergeCell ref="N5:U5"/>
    <mergeCell ref="A4:K4"/>
    <mergeCell ref="N4:U4"/>
  </mergeCells>
  <conditionalFormatting sqref="A20:U1048576 A1:U18">
    <cfRule type="expression" dxfId="53" priority="3">
      <formula>ROW()=CELL("FILA")</formula>
    </cfRule>
  </conditionalFormatting>
  <conditionalFormatting sqref="A19:C19">
    <cfRule type="expression" dxfId="52" priority="2">
      <formula>ROW()=CELL("FILA")</formula>
    </cfRule>
  </conditionalFormatting>
  <conditionalFormatting sqref="D19:U19">
    <cfRule type="expression" dxfId="51" priority="1">
      <formula>ROW()=CELL("FILA")</formula>
    </cfRule>
  </conditionalFormatting>
  <hyperlinks>
    <hyperlink ref="I1:K1" location="INDICE!A1" display="REGRESAR" xr:uid="{00000000-0004-0000-0F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 xml:space="preserve">&amp;L&amp;K00B050
&amp;C&amp;K000000PUBLICACIÓN DE EMPRESA DE ENERGÍA DEL BAJO PUTUMAYO S.A. E.S.P. </oddFooter>
  </headerFooter>
  <colBreaks count="1" manualBreakCount="1">
    <brk id="12"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25"/>
  <dimension ref="A1:BG30"/>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1.26953125" customWidth="1"/>
    <col min="2" max="2" width="6.26953125" customWidth="1"/>
    <col min="3" max="3" width="7.26953125" customWidth="1"/>
    <col min="4" max="4" width="9" customWidth="1"/>
    <col min="5" max="5" width="10" bestFit="1" customWidth="1"/>
    <col min="6" max="11" width="9.81640625" customWidth="1"/>
    <col min="12" max="13" width="2.453125" customWidth="1"/>
    <col min="14" max="14" width="13.453125" customWidth="1"/>
    <col min="16" max="16" width="9" bestFit="1" customWidth="1"/>
    <col min="17" max="19" width="12" customWidth="1"/>
    <col min="20" max="20" width="15.26953125" customWidth="1"/>
    <col min="21" max="21" width="17.81640625" customWidth="1"/>
    <col min="22" max="22" width="12.1796875" customWidth="1"/>
    <col min="23" max="23" width="13.81640625" customWidth="1"/>
    <col min="24" max="24" width="11.7265625" customWidth="1"/>
    <col min="25" max="25" width="11.54296875" customWidth="1"/>
    <col min="26" max="26" width="12" customWidth="1"/>
    <col min="27" max="27" width="11.1796875" customWidth="1"/>
  </cols>
  <sheetData>
    <row r="1" spans="1:30" ht="21.75" customHeight="1" x14ac:dyDescent="0.35">
      <c r="I1" s="423" t="s">
        <v>69</v>
      </c>
      <c r="J1" s="423"/>
      <c r="K1" s="423"/>
    </row>
    <row r="2" spans="1:30" ht="31.5" customHeight="1" x14ac:dyDescent="0.55000000000000004">
      <c r="A2" s="8" t="s">
        <v>9</v>
      </c>
      <c r="C2" s="17" t="s">
        <v>148</v>
      </c>
      <c r="D2" s="17"/>
      <c r="E2" s="17"/>
      <c r="F2" s="17"/>
      <c r="G2" s="17"/>
      <c r="H2" s="17"/>
      <c r="I2" s="17"/>
      <c r="J2" s="17"/>
      <c r="K2" s="17"/>
    </row>
    <row r="3" spans="1:30" ht="23.5" x14ac:dyDescent="0.55000000000000004">
      <c r="A3" s="8" t="s">
        <v>15</v>
      </c>
      <c r="C3" s="17" t="s">
        <v>52</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t="s">
        <v>117</v>
      </c>
      <c r="W5" s="416"/>
      <c r="X5" s="416"/>
      <c r="Y5" s="416"/>
      <c r="Z5" s="416"/>
      <c r="AA5" s="416"/>
      <c r="AB5" s="416"/>
      <c r="AC5" s="416"/>
      <c r="AD5" s="416"/>
    </row>
    <row r="6" spans="1:30" ht="29" x14ac:dyDescent="0.35">
      <c r="B6" s="14" t="s">
        <v>0</v>
      </c>
      <c r="C6" s="14" t="s">
        <v>1</v>
      </c>
      <c r="D6" s="12" t="s">
        <v>2</v>
      </c>
      <c r="E6" s="12" t="s">
        <v>3</v>
      </c>
      <c r="F6" s="12" t="s">
        <v>4</v>
      </c>
      <c r="G6" s="12" t="s">
        <v>5</v>
      </c>
      <c r="H6" s="12" t="s">
        <v>6</v>
      </c>
      <c r="I6" s="12" t="s">
        <v>7</v>
      </c>
      <c r="J6" s="12" t="s">
        <v>116</v>
      </c>
      <c r="K6" s="12" t="s">
        <v>114</v>
      </c>
      <c r="O6" s="14" t="s">
        <v>0</v>
      </c>
      <c r="P6" s="14" t="s">
        <v>1</v>
      </c>
      <c r="Q6" s="12" t="s">
        <v>10</v>
      </c>
      <c r="R6" s="12" t="s">
        <v>11</v>
      </c>
      <c r="S6" s="12" t="s">
        <v>12</v>
      </c>
      <c r="T6" s="12" t="s">
        <v>13</v>
      </c>
      <c r="U6" s="13" t="s">
        <v>14</v>
      </c>
    </row>
    <row r="7" spans="1:30" x14ac:dyDescent="0.35">
      <c r="A7" s="63" t="s">
        <v>163</v>
      </c>
      <c r="B7" s="35">
        <v>2022</v>
      </c>
      <c r="C7" s="35">
        <v>1</v>
      </c>
      <c r="D7" s="4">
        <v>282.38</v>
      </c>
      <c r="E7" s="4">
        <v>43.68</v>
      </c>
      <c r="F7" s="4">
        <v>51.16</v>
      </c>
      <c r="G7" s="4">
        <v>238.6</v>
      </c>
      <c r="H7" s="4">
        <v>77.06</v>
      </c>
      <c r="I7" s="4">
        <v>19.41</v>
      </c>
      <c r="J7" s="4">
        <v>712.29</v>
      </c>
      <c r="K7" s="4"/>
      <c r="N7" s="63" t="s">
        <v>163</v>
      </c>
      <c r="O7" s="35">
        <v>2022</v>
      </c>
      <c r="P7" s="35">
        <v>1</v>
      </c>
      <c r="Q7" s="4">
        <v>284.92</v>
      </c>
      <c r="R7" s="4">
        <v>356.15</v>
      </c>
      <c r="S7" s="4">
        <v>605.45000000000005</v>
      </c>
      <c r="T7" s="4">
        <v>712.29</v>
      </c>
      <c r="U7" s="4">
        <v>854.75</v>
      </c>
    </row>
    <row r="8" spans="1:30" x14ac:dyDescent="0.35">
      <c r="A8" s="63" t="s">
        <v>164</v>
      </c>
      <c r="B8" s="35">
        <v>2022</v>
      </c>
      <c r="C8" s="35">
        <v>2</v>
      </c>
      <c r="D8" s="4">
        <v>281.41000000000003</v>
      </c>
      <c r="E8" s="4">
        <v>45.13</v>
      </c>
      <c r="F8" s="4">
        <v>51.59</v>
      </c>
      <c r="G8" s="4">
        <v>256.35000000000002</v>
      </c>
      <c r="H8" s="4">
        <v>76.91</v>
      </c>
      <c r="I8" s="4">
        <v>23.12</v>
      </c>
      <c r="J8" s="4">
        <v>734.51</v>
      </c>
      <c r="K8" s="4"/>
      <c r="N8" s="63" t="s">
        <v>164</v>
      </c>
      <c r="O8" s="35">
        <v>2022</v>
      </c>
      <c r="P8" s="35">
        <v>2</v>
      </c>
      <c r="Q8" s="4">
        <v>293.81</v>
      </c>
      <c r="R8" s="4">
        <v>367.26</v>
      </c>
      <c r="S8" s="4">
        <v>624.34</v>
      </c>
      <c r="T8" s="4">
        <v>734.51</v>
      </c>
      <c r="U8" s="4">
        <v>881.42</v>
      </c>
    </row>
    <row r="9" spans="1:30" x14ac:dyDescent="0.35">
      <c r="A9" s="63" t="s">
        <v>165</v>
      </c>
      <c r="B9" s="35">
        <v>2022</v>
      </c>
      <c r="C9" s="35">
        <v>3</v>
      </c>
      <c r="D9" s="4">
        <v>306.11</v>
      </c>
      <c r="E9" s="4">
        <v>43.11</v>
      </c>
      <c r="F9" s="4">
        <v>55.12</v>
      </c>
      <c r="G9" s="4">
        <v>267.77</v>
      </c>
      <c r="H9" s="4">
        <v>79.319999999999993</v>
      </c>
      <c r="I9" s="4">
        <v>19.489999999999998</v>
      </c>
      <c r="J9" s="4">
        <v>770.93</v>
      </c>
      <c r="K9" s="4">
        <v>738.92</v>
      </c>
      <c r="N9" s="63" t="s">
        <v>165</v>
      </c>
      <c r="O9" s="35">
        <v>2022</v>
      </c>
      <c r="P9" s="35">
        <v>3</v>
      </c>
      <c r="Q9" s="4">
        <v>295.57</v>
      </c>
      <c r="R9" s="4">
        <v>369.46</v>
      </c>
      <c r="S9" s="4">
        <v>628.08000000000004</v>
      </c>
      <c r="T9" s="4">
        <v>738.92</v>
      </c>
      <c r="U9" s="4">
        <v>886.71</v>
      </c>
    </row>
    <row r="10" spans="1:30" x14ac:dyDescent="0.35">
      <c r="A10" s="63" t="s">
        <v>166</v>
      </c>
      <c r="B10" s="35">
        <v>2022</v>
      </c>
      <c r="C10" s="35">
        <v>4</v>
      </c>
      <c r="D10" s="4">
        <v>263.01</v>
      </c>
      <c r="E10" s="4">
        <v>40.33</v>
      </c>
      <c r="F10" s="4">
        <v>49.12</v>
      </c>
      <c r="G10" s="4">
        <v>267.27</v>
      </c>
      <c r="H10" s="4">
        <v>82.96</v>
      </c>
      <c r="I10" s="4">
        <v>33.32</v>
      </c>
      <c r="J10" s="4">
        <v>736</v>
      </c>
      <c r="K10" s="4">
        <v>746.31</v>
      </c>
      <c r="N10" s="63" t="s">
        <v>166</v>
      </c>
      <c r="O10" s="35">
        <v>2022</v>
      </c>
      <c r="P10" s="35">
        <v>4</v>
      </c>
      <c r="Q10" s="4">
        <v>298.52</v>
      </c>
      <c r="R10" s="4">
        <v>373.16</v>
      </c>
      <c r="S10" s="4">
        <v>634.36</v>
      </c>
      <c r="T10" s="4">
        <v>746.31</v>
      </c>
      <c r="U10" s="4">
        <v>895.57</v>
      </c>
    </row>
    <row r="11" spans="1:30" x14ac:dyDescent="0.35">
      <c r="A11" s="63" t="s">
        <v>167</v>
      </c>
      <c r="B11" s="35">
        <v>2022</v>
      </c>
      <c r="C11" s="35">
        <v>5</v>
      </c>
      <c r="D11" s="4">
        <v>253.48</v>
      </c>
      <c r="E11" s="4">
        <v>40.98</v>
      </c>
      <c r="F11" s="4">
        <v>48.69</v>
      </c>
      <c r="G11" s="4">
        <v>254.58</v>
      </c>
      <c r="H11" s="4">
        <v>81.11</v>
      </c>
      <c r="I11" s="4">
        <v>39.06</v>
      </c>
      <c r="J11" s="4">
        <v>717.9</v>
      </c>
      <c r="K11" s="4">
        <v>708.37</v>
      </c>
      <c r="N11" s="63" t="s">
        <v>167</v>
      </c>
      <c r="O11" s="35">
        <v>2022</v>
      </c>
      <c r="P11" s="35">
        <v>5</v>
      </c>
      <c r="Q11" s="4">
        <v>301.51</v>
      </c>
      <c r="R11" s="4">
        <v>376.89</v>
      </c>
      <c r="S11" s="4">
        <v>640.71</v>
      </c>
      <c r="T11" s="4">
        <v>753.77</v>
      </c>
      <c r="U11" s="4">
        <v>904.53</v>
      </c>
    </row>
    <row r="12" spans="1:30" x14ac:dyDescent="0.35">
      <c r="A12" s="63" t="s">
        <v>168</v>
      </c>
      <c r="B12" s="35">
        <v>2022</v>
      </c>
      <c r="C12" s="35">
        <v>6</v>
      </c>
      <c r="D12" s="4">
        <v>263.10000000000002</v>
      </c>
      <c r="E12" s="4">
        <v>49.52</v>
      </c>
      <c r="F12" s="4">
        <v>50.8</v>
      </c>
      <c r="G12" s="4">
        <v>320.41000000000003</v>
      </c>
      <c r="H12" s="4">
        <v>81.95</v>
      </c>
      <c r="I12" s="4">
        <v>54.54</v>
      </c>
      <c r="J12" s="4">
        <v>820.32</v>
      </c>
      <c r="K12" s="4">
        <v>765.08</v>
      </c>
      <c r="N12" s="63" t="s">
        <v>168</v>
      </c>
      <c r="O12" s="35">
        <v>2022</v>
      </c>
      <c r="P12" s="35">
        <v>6</v>
      </c>
      <c r="Q12" s="4">
        <v>306.02999999999997</v>
      </c>
      <c r="R12" s="4">
        <v>382.54</v>
      </c>
      <c r="S12" s="4">
        <v>650.32000000000005</v>
      </c>
      <c r="T12" s="4">
        <v>765.08</v>
      </c>
      <c r="U12" s="4">
        <v>918.1</v>
      </c>
    </row>
    <row r="13" spans="1:30" x14ac:dyDescent="0.35">
      <c r="A13" s="63" t="s">
        <v>172</v>
      </c>
      <c r="B13" s="35">
        <v>2022</v>
      </c>
      <c r="C13" s="35">
        <v>7</v>
      </c>
      <c r="D13" s="4">
        <v>280.18</v>
      </c>
      <c r="E13" s="4">
        <v>41.91</v>
      </c>
      <c r="F13" s="4">
        <v>52.78</v>
      </c>
      <c r="G13" s="4">
        <v>328.93</v>
      </c>
      <c r="H13" s="4">
        <v>82.91</v>
      </c>
      <c r="I13" s="4">
        <v>50.83</v>
      </c>
      <c r="J13" s="4">
        <v>837.53</v>
      </c>
      <c r="K13" s="4">
        <v>776.56</v>
      </c>
      <c r="N13" s="63" t="s">
        <v>172</v>
      </c>
      <c r="O13" s="35">
        <v>2022</v>
      </c>
      <c r="P13" s="35">
        <v>7</v>
      </c>
      <c r="Q13" s="4">
        <v>310.62</v>
      </c>
      <c r="R13" s="4">
        <v>388.28</v>
      </c>
      <c r="S13" s="4">
        <v>660.07</v>
      </c>
      <c r="T13" s="4">
        <v>776.56</v>
      </c>
      <c r="U13" s="4">
        <v>931.87</v>
      </c>
    </row>
    <row r="14" spans="1:30" x14ac:dyDescent="0.35">
      <c r="A14" s="63" t="s">
        <v>177</v>
      </c>
      <c r="B14" s="35">
        <v>2022</v>
      </c>
      <c r="C14" s="35">
        <v>8</v>
      </c>
      <c r="D14" s="4">
        <v>281.14</v>
      </c>
      <c r="E14" s="4">
        <v>52.12</v>
      </c>
      <c r="F14" s="4">
        <v>54.6</v>
      </c>
      <c r="G14" s="4">
        <v>335.4</v>
      </c>
      <c r="H14" s="4">
        <v>87.07</v>
      </c>
      <c r="I14" s="4">
        <v>65.7</v>
      </c>
      <c r="J14" s="4">
        <v>876.03</v>
      </c>
      <c r="K14" s="4">
        <v>807.62</v>
      </c>
      <c r="N14" s="63" t="s">
        <v>177</v>
      </c>
      <c r="O14" s="35">
        <v>2022</v>
      </c>
      <c r="P14" s="35">
        <v>8</v>
      </c>
      <c r="Q14" s="4">
        <v>323.05</v>
      </c>
      <c r="R14" s="4">
        <v>403.81</v>
      </c>
      <c r="S14" s="4">
        <v>686.48</v>
      </c>
      <c r="T14" s="4">
        <v>807.62</v>
      </c>
      <c r="U14" s="4">
        <v>969.14</v>
      </c>
    </row>
    <row r="15" spans="1:30" x14ac:dyDescent="0.35">
      <c r="A15" s="63" t="s">
        <v>182</v>
      </c>
      <c r="B15" s="35">
        <v>2022</v>
      </c>
      <c r="C15" s="35">
        <v>9</v>
      </c>
      <c r="D15" s="4">
        <v>283.39999999999998</v>
      </c>
      <c r="E15" s="4">
        <v>50.85</v>
      </c>
      <c r="F15" s="4">
        <v>55.47</v>
      </c>
      <c r="G15" s="4">
        <v>314.86</v>
      </c>
      <c r="H15" s="4">
        <v>87.97</v>
      </c>
      <c r="I15" s="4">
        <v>42.9</v>
      </c>
      <c r="J15" s="4">
        <v>835.45</v>
      </c>
      <c r="K15" s="4">
        <v>835.08</v>
      </c>
      <c r="N15" s="63" t="s">
        <v>182</v>
      </c>
      <c r="O15" s="35">
        <v>2022</v>
      </c>
      <c r="P15" s="35">
        <v>9</v>
      </c>
      <c r="Q15" s="4">
        <v>334.03</v>
      </c>
      <c r="R15" s="4">
        <v>417.54</v>
      </c>
      <c r="S15" s="4">
        <v>709.82</v>
      </c>
      <c r="T15" s="4">
        <v>835.08</v>
      </c>
      <c r="U15" s="4">
        <v>1002.09</v>
      </c>
    </row>
    <row r="16" spans="1:30" x14ac:dyDescent="0.35">
      <c r="A16" s="63" t="s">
        <v>209</v>
      </c>
      <c r="B16" s="35">
        <v>2022</v>
      </c>
      <c r="C16" s="35">
        <v>10</v>
      </c>
      <c r="D16" s="4">
        <v>292.73</v>
      </c>
      <c r="E16" s="4">
        <v>46.17</v>
      </c>
      <c r="F16" s="4">
        <v>56.17</v>
      </c>
      <c r="G16" s="4">
        <v>303</v>
      </c>
      <c r="H16" s="4">
        <v>75.58</v>
      </c>
      <c r="I16" s="4">
        <v>27.58</v>
      </c>
      <c r="J16" s="4">
        <v>801.23</v>
      </c>
      <c r="K16" s="4">
        <v>800.84</v>
      </c>
      <c r="N16" s="63" t="s">
        <v>209</v>
      </c>
      <c r="O16" s="35">
        <v>2022</v>
      </c>
      <c r="P16" s="35">
        <v>10</v>
      </c>
      <c r="Q16" s="4">
        <v>320.33999999999997</v>
      </c>
      <c r="R16" s="4">
        <v>400.42</v>
      </c>
      <c r="S16" s="4">
        <v>680.71</v>
      </c>
      <c r="T16" s="4">
        <v>800.84</v>
      </c>
      <c r="U16" s="4">
        <v>961.01</v>
      </c>
    </row>
    <row r="17" spans="1:59" x14ac:dyDescent="0.35">
      <c r="A17" s="63" t="s">
        <v>320</v>
      </c>
      <c r="B17" s="35">
        <v>2022</v>
      </c>
      <c r="C17" s="35">
        <v>11</v>
      </c>
      <c r="D17" s="4">
        <v>292.5</v>
      </c>
      <c r="E17" s="4">
        <v>47.1</v>
      </c>
      <c r="F17" s="4">
        <v>55.96</v>
      </c>
      <c r="G17" s="4">
        <v>305.31</v>
      </c>
      <c r="H17" s="4">
        <v>75.69</v>
      </c>
      <c r="I17" s="4">
        <v>25.77</v>
      </c>
      <c r="J17" s="4">
        <v>802.32</v>
      </c>
      <c r="K17" s="4">
        <v>800.84</v>
      </c>
      <c r="N17" s="63" t="s">
        <v>320</v>
      </c>
      <c r="O17" s="35">
        <v>2022</v>
      </c>
      <c r="P17" s="35">
        <v>11</v>
      </c>
      <c r="Q17" s="4">
        <v>320.33999999999997</v>
      </c>
      <c r="R17" s="4">
        <v>400.42</v>
      </c>
      <c r="S17" s="4">
        <v>680.71</v>
      </c>
      <c r="T17" s="4">
        <v>800.84</v>
      </c>
      <c r="U17" s="4">
        <f>+T17*1.2</f>
        <v>961.00800000000004</v>
      </c>
    </row>
    <row r="18" spans="1:59" x14ac:dyDescent="0.35">
      <c r="A18" s="63" t="s">
        <v>327</v>
      </c>
      <c r="B18" s="35">
        <v>2022</v>
      </c>
      <c r="C18" s="35">
        <v>12</v>
      </c>
      <c r="D18" s="4">
        <v>283.2</v>
      </c>
      <c r="E18" s="4">
        <v>50.31</v>
      </c>
      <c r="F18" s="4">
        <v>55.26</v>
      </c>
      <c r="G18" s="4">
        <v>307.61</v>
      </c>
      <c r="H18" s="4">
        <v>75.319999999999993</v>
      </c>
      <c r="I18" s="4">
        <v>34.369999999999997</v>
      </c>
      <c r="J18" s="4">
        <v>806.06</v>
      </c>
      <c r="K18" s="4">
        <v>807</v>
      </c>
      <c r="N18" s="63" t="s">
        <v>327</v>
      </c>
      <c r="O18" s="35">
        <v>2022</v>
      </c>
      <c r="P18" s="35">
        <v>12</v>
      </c>
      <c r="Q18" s="4">
        <v>322.8</v>
      </c>
      <c r="R18" s="4">
        <v>403.5</v>
      </c>
      <c r="S18" s="4">
        <v>685.95</v>
      </c>
      <c r="T18" s="4">
        <v>807</v>
      </c>
      <c r="U18" s="4">
        <v>968.4</v>
      </c>
    </row>
    <row r="19" spans="1:59" x14ac:dyDescent="0.35">
      <c r="A19" s="31" t="s">
        <v>108</v>
      </c>
      <c r="B19" s="2"/>
      <c r="C19" s="2"/>
      <c r="D19" s="389">
        <f>+(D18-D17)/D17</f>
        <v>-3.179487179487183E-2</v>
      </c>
      <c r="E19" s="389">
        <f t="shared" ref="E19:K19" si="0">+(E18-E17)/E17</f>
        <v>6.8152866242038229E-2</v>
      </c>
      <c r="F19" s="389">
        <f t="shared" si="0"/>
        <v>-1.2508934953538293E-2</v>
      </c>
      <c r="G19" s="389">
        <f t="shared" si="0"/>
        <v>7.5333267826144289E-3</v>
      </c>
      <c r="H19" s="389">
        <f t="shared" si="0"/>
        <v>-4.8883604174924638E-3</v>
      </c>
      <c r="I19" s="389">
        <f t="shared" si="0"/>
        <v>0.33372138145129987</v>
      </c>
      <c r="J19" s="389">
        <f t="shared" si="0"/>
        <v>4.6614817030609917E-3</v>
      </c>
      <c r="K19" s="389">
        <f t="shared" si="0"/>
        <v>7.6919234803455973E-3</v>
      </c>
      <c r="N19" s="31" t="s">
        <v>108</v>
      </c>
      <c r="O19" s="2"/>
      <c r="P19" s="2"/>
      <c r="Q19" s="390">
        <f>+(Q18-Q17)/Q17</f>
        <v>7.6793407005058267E-3</v>
      </c>
      <c r="R19" s="390">
        <f>+(R18-R17)/R17</f>
        <v>7.6919234803455973E-3</v>
      </c>
      <c r="S19" s="390">
        <f>+(S18-S17)/S17</f>
        <v>7.6978448972396599E-3</v>
      </c>
      <c r="T19" s="390">
        <f>+(T18-T17)/T17</f>
        <v>7.6919234803455973E-3</v>
      </c>
      <c r="U19" s="390">
        <f>+(U18-U17)/U17</f>
        <v>7.691923480345573E-3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6" spans="1:59" x14ac:dyDescent="0.35">
      <c r="V26" s="42" t="s">
        <v>116</v>
      </c>
      <c r="W26" s="414" t="s">
        <v>118</v>
      </c>
      <c r="X26" s="414"/>
      <c r="Y26" s="414"/>
      <c r="Z26" s="414"/>
      <c r="AA26" s="414"/>
      <c r="AB26" s="414"/>
      <c r="AC26" s="414"/>
    </row>
    <row r="27" spans="1:59" x14ac:dyDescent="0.35">
      <c r="V27" s="42"/>
      <c r="W27" s="414"/>
      <c r="X27" s="414"/>
      <c r="Y27" s="414"/>
      <c r="Z27" s="414"/>
      <c r="AA27" s="414"/>
      <c r="AB27" s="414"/>
      <c r="AC27" s="414"/>
    </row>
    <row r="28" spans="1:59" x14ac:dyDescent="0.35">
      <c r="V28" s="42"/>
      <c r="W28" s="23"/>
      <c r="X28" s="23"/>
      <c r="Y28" s="23"/>
      <c r="Z28" s="23"/>
      <c r="AA28" s="23"/>
      <c r="AB28" s="23"/>
      <c r="AC28" s="23"/>
    </row>
    <row r="29" spans="1:59" x14ac:dyDescent="0.35">
      <c r="V29" s="42" t="s">
        <v>114</v>
      </c>
      <c r="W29" s="414" t="s">
        <v>119</v>
      </c>
      <c r="X29" s="414"/>
      <c r="Y29" s="414"/>
      <c r="Z29" s="414"/>
      <c r="AA29" s="414"/>
      <c r="AB29" s="414"/>
      <c r="AC29" s="414"/>
    </row>
    <row r="30" spans="1:59" x14ac:dyDescent="0.35">
      <c r="V30" s="23"/>
      <c r="W30" s="414"/>
      <c r="X30" s="414"/>
      <c r="Y30" s="414"/>
      <c r="Z30" s="414"/>
      <c r="AA30" s="414"/>
      <c r="AB30" s="414"/>
      <c r="AC30" s="414"/>
    </row>
  </sheetData>
  <mergeCells count="8">
    <mergeCell ref="W26:AC27"/>
    <mergeCell ref="W29:AC30"/>
    <mergeCell ref="V5:AD5"/>
    <mergeCell ref="I1:K1"/>
    <mergeCell ref="A5:K5"/>
    <mergeCell ref="N5:U5"/>
    <mergeCell ref="A4:K4"/>
    <mergeCell ref="N4:U4"/>
  </mergeCells>
  <conditionalFormatting sqref="A20:U1048576 A1:U18">
    <cfRule type="expression" dxfId="50" priority="3">
      <formula>ROW()=CELL("FILA")</formula>
    </cfRule>
  </conditionalFormatting>
  <conditionalFormatting sqref="A19:C19">
    <cfRule type="expression" dxfId="49" priority="2">
      <formula>ROW()=CELL("FILA")</formula>
    </cfRule>
  </conditionalFormatting>
  <conditionalFormatting sqref="D19:U19">
    <cfRule type="expression" dxfId="48" priority="1">
      <formula>ROW()=CELL("FILA")</formula>
    </cfRule>
  </conditionalFormatting>
  <hyperlinks>
    <hyperlink ref="I1:K1" location="INDICE!A1" display="REGRESAR" xr:uid="{00000000-0004-0000-10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PEREIRA S.A. E.S.P.</oddFooter>
  </headerFooter>
  <colBreaks count="1" manualBreakCount="1">
    <brk id="12" max="1048575"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5"/>
  <dimension ref="A1:BG27"/>
  <sheetViews>
    <sheetView showGridLines="0" view="pageLayout" zoomScale="86" zoomScaleNormal="85" zoomScalePageLayoutView="86" workbookViewId="0">
      <selection activeCell="Q19" sqref="Q19:U19"/>
    </sheetView>
  </sheetViews>
  <sheetFormatPr baseColWidth="10" defaultColWidth="9.1796875" defaultRowHeight="14.5" x14ac:dyDescent="0.35"/>
  <cols>
    <col min="1" max="1" width="12.54296875" customWidth="1"/>
    <col min="2" max="2" width="7.453125" customWidth="1"/>
    <col min="3" max="3" width="7.54296875" customWidth="1"/>
    <col min="4" max="4" width="10.7265625" customWidth="1"/>
    <col min="5" max="5" width="10" bestFit="1" customWidth="1"/>
    <col min="6" max="6" width="9" bestFit="1" customWidth="1"/>
    <col min="7" max="7" width="8.81640625" customWidth="1"/>
    <col min="8" max="8" width="8.7265625" customWidth="1"/>
    <col min="9" max="9" width="9" bestFit="1" customWidth="1"/>
    <col min="10" max="10" width="9" customWidth="1"/>
    <col min="11" max="11" width="10" customWidth="1"/>
    <col min="12" max="13" width="2.453125" customWidth="1"/>
    <col min="14" max="14" width="14.81640625" customWidth="1"/>
    <col min="15" max="15" width="9.81640625" customWidth="1"/>
    <col min="16" max="16" width="9" bestFit="1" customWidth="1"/>
    <col min="17" max="20" width="11.7265625" customWidth="1"/>
    <col min="21" max="21" width="14.1796875" customWidth="1"/>
    <col min="22" max="22" width="6" customWidth="1"/>
    <col min="23" max="23" width="10.7265625" customWidth="1"/>
    <col min="24" max="24" width="9.54296875" customWidth="1"/>
    <col min="25" max="25" width="12" customWidth="1"/>
    <col min="26" max="26" width="12.54296875" customWidth="1"/>
    <col min="27" max="27" width="9.7265625" customWidth="1"/>
    <col min="28" max="28" width="11.453125" customWidth="1"/>
    <col min="29" max="29" width="10.81640625" customWidth="1"/>
    <col min="30" max="30" width="11.1796875" customWidth="1"/>
  </cols>
  <sheetData>
    <row r="1" spans="1:31" ht="23.25" customHeight="1" x14ac:dyDescent="0.35">
      <c r="I1" s="423" t="s">
        <v>69</v>
      </c>
      <c r="J1" s="423"/>
      <c r="K1" s="423"/>
    </row>
    <row r="2" spans="1:31" ht="33" customHeight="1" x14ac:dyDescent="0.55000000000000004">
      <c r="A2" s="8" t="s">
        <v>9</v>
      </c>
      <c r="C2" s="17" t="s">
        <v>149</v>
      </c>
      <c r="D2" s="17"/>
      <c r="E2" s="17"/>
      <c r="F2" s="17"/>
      <c r="G2" s="17"/>
      <c r="H2" s="17"/>
      <c r="I2" s="17"/>
      <c r="J2" s="17"/>
      <c r="K2" s="17"/>
    </row>
    <row r="3" spans="1:31" ht="23.5" x14ac:dyDescent="0.55000000000000004">
      <c r="A3" s="8" t="s">
        <v>15</v>
      </c>
      <c r="C3" s="17" t="s">
        <v>126</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ht="29" x14ac:dyDescent="0.35">
      <c r="B6" s="9" t="s">
        <v>0</v>
      </c>
      <c r="C6" s="9" t="s">
        <v>1</v>
      </c>
      <c r="D6" s="1" t="s">
        <v>2</v>
      </c>
      <c r="E6" s="1" t="s">
        <v>3</v>
      </c>
      <c r="F6" s="1" t="s">
        <v>4</v>
      </c>
      <c r="G6" s="1" t="s">
        <v>5</v>
      </c>
      <c r="H6" s="1" t="s">
        <v>6</v>
      </c>
      <c r="I6" s="1" t="s">
        <v>7</v>
      </c>
      <c r="J6" s="1" t="s">
        <v>116</v>
      </c>
      <c r="K6" s="1" t="s">
        <v>114</v>
      </c>
      <c r="O6" s="9" t="s">
        <v>0</v>
      </c>
      <c r="P6" s="9" t="s">
        <v>1</v>
      </c>
      <c r="Q6" s="1" t="s">
        <v>10</v>
      </c>
      <c r="R6" s="1" t="s">
        <v>11</v>
      </c>
      <c r="S6" s="1" t="s">
        <v>12</v>
      </c>
      <c r="T6" s="1" t="s">
        <v>13</v>
      </c>
      <c r="U6" s="22" t="s">
        <v>14</v>
      </c>
    </row>
    <row r="7" spans="1:31" x14ac:dyDescent="0.35">
      <c r="A7" s="63" t="s">
        <v>163</v>
      </c>
      <c r="B7" s="35">
        <v>2022</v>
      </c>
      <c r="C7" s="35">
        <v>1</v>
      </c>
      <c r="D7" s="4">
        <v>267.41000000000003</v>
      </c>
      <c r="E7" s="4">
        <v>43.68</v>
      </c>
      <c r="F7" s="4">
        <v>294.52999999999997</v>
      </c>
      <c r="G7" s="4">
        <v>134.63999999999999</v>
      </c>
      <c r="H7" s="4">
        <v>122.87</v>
      </c>
      <c r="I7" s="4">
        <v>25.08</v>
      </c>
      <c r="J7" s="4">
        <v>888.22</v>
      </c>
      <c r="K7" s="4">
        <v>715.96</v>
      </c>
      <c r="N7" s="63" t="s">
        <v>163</v>
      </c>
      <c r="O7" s="35">
        <v>2022</v>
      </c>
      <c r="P7" s="35">
        <v>1</v>
      </c>
      <c r="Q7" s="4">
        <v>286.38</v>
      </c>
      <c r="R7" s="4">
        <v>357.98</v>
      </c>
      <c r="S7" s="4">
        <v>608.55999999999995</v>
      </c>
      <c r="T7" s="4">
        <v>715.96</v>
      </c>
      <c r="U7" s="4">
        <v>859.15</v>
      </c>
    </row>
    <row r="8" spans="1:31" x14ac:dyDescent="0.35">
      <c r="A8" s="63" t="s">
        <v>164</v>
      </c>
      <c r="B8" s="35">
        <v>2022</v>
      </c>
      <c r="C8" s="35">
        <v>2</v>
      </c>
      <c r="D8" s="4">
        <v>268.27999999999997</v>
      </c>
      <c r="E8" s="4">
        <v>45.13</v>
      </c>
      <c r="F8" s="4">
        <v>296.95999999999998</v>
      </c>
      <c r="G8" s="4">
        <v>134.66999999999999</v>
      </c>
      <c r="H8" s="4">
        <v>124.15</v>
      </c>
      <c r="I8" s="4">
        <v>28.46</v>
      </c>
      <c r="J8" s="4">
        <v>897.64</v>
      </c>
      <c r="K8" s="4">
        <v>720.25</v>
      </c>
      <c r="N8" s="63" t="s">
        <v>164</v>
      </c>
      <c r="O8" s="35">
        <v>2022</v>
      </c>
      <c r="P8" s="35">
        <v>2</v>
      </c>
      <c r="Q8" s="4">
        <v>288.10000000000002</v>
      </c>
      <c r="R8" s="4">
        <v>360.13</v>
      </c>
      <c r="S8" s="4">
        <v>612.22</v>
      </c>
      <c r="T8" s="4">
        <v>720.25</v>
      </c>
      <c r="U8" s="4">
        <v>864.3</v>
      </c>
    </row>
    <row r="9" spans="1:31" x14ac:dyDescent="0.35">
      <c r="A9" s="63" t="s">
        <v>165</v>
      </c>
      <c r="B9" s="35">
        <v>2022</v>
      </c>
      <c r="C9" s="35">
        <v>3</v>
      </c>
      <c r="D9" s="4">
        <v>290.45999999999998</v>
      </c>
      <c r="E9" s="4">
        <v>43.11</v>
      </c>
      <c r="F9" s="4">
        <v>308.45999999999998</v>
      </c>
      <c r="G9" s="4">
        <v>137.46</v>
      </c>
      <c r="H9" s="4">
        <v>125.56</v>
      </c>
      <c r="I9" s="4">
        <v>26.21</v>
      </c>
      <c r="J9" s="4">
        <v>931.26</v>
      </c>
      <c r="K9" s="4">
        <v>727.46</v>
      </c>
      <c r="N9" s="63" t="s">
        <v>165</v>
      </c>
      <c r="O9" s="35">
        <v>2022</v>
      </c>
      <c r="P9" s="35">
        <v>3</v>
      </c>
      <c r="Q9" s="4">
        <v>290.98</v>
      </c>
      <c r="R9" s="4">
        <v>363.73</v>
      </c>
      <c r="S9" s="4">
        <v>618.34</v>
      </c>
      <c r="T9" s="4">
        <v>727.46</v>
      </c>
      <c r="U9" s="4">
        <v>872.95</v>
      </c>
    </row>
    <row r="10" spans="1:31" x14ac:dyDescent="0.35">
      <c r="A10" s="63" t="s">
        <v>166</v>
      </c>
      <c r="B10" s="35">
        <v>2022</v>
      </c>
      <c r="C10" s="35">
        <v>4</v>
      </c>
      <c r="D10" s="4">
        <v>271.16000000000003</v>
      </c>
      <c r="E10" s="4">
        <v>40.33</v>
      </c>
      <c r="F10" s="4">
        <v>278.17</v>
      </c>
      <c r="G10" s="4">
        <v>156.72999999999999</v>
      </c>
      <c r="H10" s="4">
        <v>137.27000000000001</v>
      </c>
      <c r="I10" s="4">
        <v>43.57</v>
      </c>
      <c r="J10" s="4">
        <v>927.23</v>
      </c>
      <c r="K10" s="4">
        <v>759.46</v>
      </c>
      <c r="N10" s="63" t="s">
        <v>166</v>
      </c>
      <c r="O10" s="35">
        <v>2022</v>
      </c>
      <c r="P10" s="35">
        <v>4</v>
      </c>
      <c r="Q10" s="4">
        <v>303.79000000000002</v>
      </c>
      <c r="R10" s="4">
        <v>379.73</v>
      </c>
      <c r="S10" s="4">
        <v>645.54</v>
      </c>
      <c r="T10" s="4">
        <v>759.46</v>
      </c>
      <c r="U10" s="4">
        <v>911.36</v>
      </c>
    </row>
    <row r="11" spans="1:31" x14ac:dyDescent="0.35">
      <c r="A11" s="63" t="s">
        <v>167</v>
      </c>
      <c r="B11" s="35">
        <v>2022</v>
      </c>
      <c r="C11" s="35">
        <v>5</v>
      </c>
      <c r="D11" s="4">
        <v>275.14999999999998</v>
      </c>
      <c r="E11" s="4">
        <v>40.93</v>
      </c>
      <c r="F11" s="4">
        <v>280.39999999999998</v>
      </c>
      <c r="G11" s="4">
        <v>162.65</v>
      </c>
      <c r="H11" s="4">
        <v>135.05000000000001</v>
      </c>
      <c r="I11" s="4">
        <v>52.37</v>
      </c>
      <c r="J11" s="4">
        <v>946.6</v>
      </c>
      <c r="K11" s="4">
        <v>767.06</v>
      </c>
      <c r="N11" s="63" t="s">
        <v>167</v>
      </c>
      <c r="O11" s="35">
        <v>2022</v>
      </c>
      <c r="P11" s="35">
        <v>5</v>
      </c>
      <c r="Q11" s="4">
        <v>306.83</v>
      </c>
      <c r="R11" s="4">
        <v>383.53</v>
      </c>
      <c r="S11" s="4">
        <v>652</v>
      </c>
      <c r="T11" s="4">
        <v>767.06</v>
      </c>
      <c r="U11" s="4">
        <v>920.47</v>
      </c>
    </row>
    <row r="12" spans="1:31" x14ac:dyDescent="0.35">
      <c r="A12" s="63" t="s">
        <v>168</v>
      </c>
      <c r="B12" s="35">
        <v>2022</v>
      </c>
      <c r="C12" s="35">
        <v>6</v>
      </c>
      <c r="D12" s="4">
        <v>281.97000000000003</v>
      </c>
      <c r="E12" s="4">
        <v>49.52</v>
      </c>
      <c r="F12" s="4">
        <v>287.18</v>
      </c>
      <c r="G12" s="4">
        <v>162.72</v>
      </c>
      <c r="H12" s="4">
        <v>132.30000000000001</v>
      </c>
      <c r="I12" s="4">
        <v>75.900000000000006</v>
      </c>
      <c r="J12" s="4">
        <v>989.6</v>
      </c>
      <c r="K12" s="4">
        <v>805.41</v>
      </c>
      <c r="N12" s="63" t="s">
        <v>168</v>
      </c>
      <c r="O12" s="35">
        <v>2022</v>
      </c>
      <c r="P12" s="35">
        <v>6</v>
      </c>
      <c r="Q12" s="4">
        <v>322.16000000000003</v>
      </c>
      <c r="R12" s="4">
        <v>402.71</v>
      </c>
      <c r="S12" s="4">
        <v>684.6</v>
      </c>
      <c r="T12" s="4">
        <v>805.41</v>
      </c>
      <c r="U12" s="4">
        <v>966.49</v>
      </c>
    </row>
    <row r="13" spans="1:31" x14ac:dyDescent="0.35">
      <c r="A13" s="63" t="s">
        <v>181</v>
      </c>
      <c r="B13" s="35">
        <v>2022</v>
      </c>
      <c r="C13" s="35">
        <v>7</v>
      </c>
      <c r="D13" s="4">
        <v>290.91000000000003</v>
      </c>
      <c r="E13" s="4">
        <v>41.91</v>
      </c>
      <c r="F13" s="4">
        <v>189.26</v>
      </c>
      <c r="G13" s="4">
        <v>183.97</v>
      </c>
      <c r="H13" s="4">
        <v>138.62</v>
      </c>
      <c r="I13" s="4">
        <v>61.43</v>
      </c>
      <c r="J13" s="4">
        <v>906.1</v>
      </c>
      <c r="K13" s="4">
        <v>854.54</v>
      </c>
      <c r="N13" s="63" t="s">
        <v>172</v>
      </c>
      <c r="O13" s="35">
        <v>2022</v>
      </c>
      <c r="P13" s="35">
        <v>7</v>
      </c>
      <c r="Q13" s="4">
        <v>341.82</v>
      </c>
      <c r="R13" s="4">
        <v>427.27</v>
      </c>
      <c r="S13" s="4">
        <v>726.36</v>
      </c>
      <c r="T13" s="4">
        <v>854.54</v>
      </c>
      <c r="U13" s="4">
        <v>1025.45</v>
      </c>
    </row>
    <row r="14" spans="1:31" x14ac:dyDescent="0.35">
      <c r="A14" s="63" t="s">
        <v>177</v>
      </c>
      <c r="B14" s="35">
        <v>2022</v>
      </c>
      <c r="C14" s="35">
        <v>8</v>
      </c>
      <c r="D14" s="4">
        <v>284.08</v>
      </c>
      <c r="E14" s="4">
        <v>52.12</v>
      </c>
      <c r="F14" s="4">
        <v>184.33</v>
      </c>
      <c r="G14" s="4">
        <v>184.88</v>
      </c>
      <c r="H14" s="4">
        <v>123.54</v>
      </c>
      <c r="I14" s="4">
        <v>87.7</v>
      </c>
      <c r="J14" s="4">
        <v>916.65</v>
      </c>
      <c r="K14" s="4">
        <v>863.09</v>
      </c>
      <c r="N14" s="63" t="s">
        <v>177</v>
      </c>
      <c r="O14" s="35">
        <v>2022</v>
      </c>
      <c r="P14" s="35">
        <v>8</v>
      </c>
      <c r="Q14" s="4">
        <v>345.23</v>
      </c>
      <c r="R14" s="4">
        <v>431.54</v>
      </c>
      <c r="S14" s="4">
        <v>733.62</v>
      </c>
      <c r="T14" s="4">
        <v>863.09</v>
      </c>
      <c r="U14" s="4">
        <v>1035.7</v>
      </c>
    </row>
    <row r="15" spans="1:31" x14ac:dyDescent="0.35">
      <c r="A15" s="63" t="s">
        <v>182</v>
      </c>
      <c r="B15" s="35">
        <v>2022</v>
      </c>
      <c r="C15" s="35">
        <v>9</v>
      </c>
      <c r="D15" s="4">
        <v>285.76</v>
      </c>
      <c r="E15" s="4">
        <v>50.85</v>
      </c>
      <c r="F15" s="4">
        <v>184.42</v>
      </c>
      <c r="G15" s="4">
        <v>185.56</v>
      </c>
      <c r="H15" s="4">
        <v>129.43</v>
      </c>
      <c r="I15" s="4">
        <v>55.66</v>
      </c>
      <c r="J15" s="4">
        <v>891.69</v>
      </c>
      <c r="K15" s="4">
        <v>868.27</v>
      </c>
      <c r="N15" s="63" t="s">
        <v>182</v>
      </c>
      <c r="O15" s="35">
        <v>2022</v>
      </c>
      <c r="P15" s="35">
        <v>9</v>
      </c>
      <c r="Q15" s="4">
        <v>347.31</v>
      </c>
      <c r="R15" s="4">
        <v>434.13</v>
      </c>
      <c r="S15" s="4">
        <v>738.03</v>
      </c>
      <c r="T15" s="4">
        <v>868.27</v>
      </c>
      <c r="U15" s="4">
        <v>1041.92</v>
      </c>
    </row>
    <row r="16" spans="1:31" x14ac:dyDescent="0.35">
      <c r="A16" s="63" t="s">
        <v>209</v>
      </c>
      <c r="B16" s="35">
        <v>2022</v>
      </c>
      <c r="C16" s="35">
        <v>10</v>
      </c>
      <c r="D16" s="4">
        <v>294.49</v>
      </c>
      <c r="E16" s="4">
        <v>46.17</v>
      </c>
      <c r="F16" s="4">
        <v>185.24</v>
      </c>
      <c r="G16" s="4">
        <v>180.97</v>
      </c>
      <c r="H16" s="4">
        <v>124.03</v>
      </c>
      <c r="I16" s="4">
        <v>34.46</v>
      </c>
      <c r="J16" s="4">
        <v>865.35</v>
      </c>
      <c r="K16" s="4">
        <v>841.92</v>
      </c>
      <c r="N16" s="63" t="s">
        <v>209</v>
      </c>
      <c r="O16" s="35">
        <v>2022</v>
      </c>
      <c r="P16" s="35">
        <v>10</v>
      </c>
      <c r="Q16" s="4">
        <v>336.77</v>
      </c>
      <c r="R16" s="4">
        <v>420.96</v>
      </c>
      <c r="S16" s="4">
        <v>715.64</v>
      </c>
      <c r="T16" s="4">
        <v>841.92</v>
      </c>
      <c r="U16" s="4">
        <v>1010.31</v>
      </c>
    </row>
    <row r="17" spans="1:59" x14ac:dyDescent="0.35">
      <c r="A17" s="63" t="s">
        <v>320</v>
      </c>
      <c r="B17" s="35">
        <v>2022</v>
      </c>
      <c r="C17" s="35">
        <v>11</v>
      </c>
      <c r="D17" s="4">
        <v>291.7</v>
      </c>
      <c r="E17" s="4">
        <v>47.1</v>
      </c>
      <c r="F17" s="4">
        <v>184.25</v>
      </c>
      <c r="G17" s="4">
        <v>180.46</v>
      </c>
      <c r="H17" s="4">
        <v>123.38</v>
      </c>
      <c r="I17" s="4">
        <v>32.76</v>
      </c>
      <c r="J17" s="4">
        <v>859.65</v>
      </c>
      <c r="K17" s="4">
        <v>836.23</v>
      </c>
      <c r="N17" s="63" t="s">
        <v>320</v>
      </c>
      <c r="O17" s="35">
        <v>2022</v>
      </c>
      <c r="P17" s="35">
        <v>11</v>
      </c>
      <c r="Q17" s="4">
        <v>334.49</v>
      </c>
      <c r="R17" s="4">
        <v>418.11</v>
      </c>
      <c r="S17" s="4">
        <v>710.79</v>
      </c>
      <c r="T17" s="4">
        <v>836.23</v>
      </c>
      <c r="U17" s="4">
        <v>1003.47</v>
      </c>
    </row>
    <row r="18" spans="1:59" x14ac:dyDescent="0.35">
      <c r="A18" s="63" t="s">
        <v>327</v>
      </c>
      <c r="B18" s="35">
        <v>2022</v>
      </c>
      <c r="C18" s="35">
        <v>12</v>
      </c>
      <c r="D18" s="4">
        <v>290.97000000000003</v>
      </c>
      <c r="E18" s="4">
        <v>50.31</v>
      </c>
      <c r="F18" s="4">
        <v>189.01</v>
      </c>
      <c r="G18" s="4">
        <v>188.05</v>
      </c>
      <c r="H18" s="4">
        <v>123.74</v>
      </c>
      <c r="I18" s="4">
        <v>41.46</v>
      </c>
      <c r="J18" s="4">
        <v>883.53</v>
      </c>
      <c r="K18" s="4">
        <v>845.17</v>
      </c>
      <c r="N18" s="63" t="s">
        <v>327</v>
      </c>
      <c r="O18" s="35">
        <v>2022</v>
      </c>
      <c r="P18" s="35">
        <v>12</v>
      </c>
      <c r="Q18" s="4">
        <v>338.07</v>
      </c>
      <c r="R18" s="4">
        <v>422.58</v>
      </c>
      <c r="S18" s="4">
        <v>718.39</v>
      </c>
      <c r="T18" s="4">
        <v>845.17</v>
      </c>
      <c r="U18" s="4">
        <v>1014.2</v>
      </c>
    </row>
    <row r="19" spans="1:59" x14ac:dyDescent="0.35">
      <c r="A19" s="31" t="s">
        <v>108</v>
      </c>
      <c r="B19" s="2"/>
      <c r="C19" s="2"/>
      <c r="D19" s="389">
        <f>+(D18-D17)/D17</f>
        <v>-2.5025711347273273E-3</v>
      </c>
      <c r="E19" s="389">
        <f t="shared" ref="E19:K19" si="0">+(E18-E17)/E17</f>
        <v>6.8152866242038229E-2</v>
      </c>
      <c r="F19" s="389">
        <f t="shared" si="0"/>
        <v>2.5834464043419218E-2</v>
      </c>
      <c r="G19" s="389">
        <f t="shared" si="0"/>
        <v>4.2059182090213913E-2</v>
      </c>
      <c r="H19" s="389">
        <f t="shared" si="0"/>
        <v>2.9178148808558877E-3</v>
      </c>
      <c r="I19" s="389">
        <f t="shared" si="0"/>
        <v>0.26556776556776568</v>
      </c>
      <c r="J19" s="389">
        <f t="shared" si="0"/>
        <v>2.7778747164543705E-2</v>
      </c>
      <c r="K19" s="389">
        <f t="shared" si="0"/>
        <v>1.069083864487036E-2</v>
      </c>
      <c r="N19" s="31" t="s">
        <v>108</v>
      </c>
      <c r="O19" s="2"/>
      <c r="P19" s="2"/>
      <c r="Q19" s="390">
        <f>+(Q18-Q17)/Q17</f>
        <v>1.0702861072079834E-2</v>
      </c>
      <c r="R19" s="390">
        <f>+(R18-R17)/R17</f>
        <v>1.0690966492071394E-2</v>
      </c>
      <c r="S19" s="390">
        <f>+(S18-S17)/S17</f>
        <v>1.0692328254477445E-2</v>
      </c>
      <c r="T19" s="390">
        <f>+(T18-T17)/T17</f>
        <v>1.069083864487036E-2</v>
      </c>
      <c r="U19" s="390">
        <f>+(U18-U17)/U17</f>
        <v>1.0692895652087276E-2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32" t="s">
        <v>180</v>
      </c>
      <c r="B20" s="332"/>
      <c r="C20" s="332"/>
      <c r="D20" s="332"/>
      <c r="E20" s="332"/>
      <c r="F20" s="332"/>
      <c r="G20" s="332"/>
      <c r="H20" s="332"/>
      <c r="I20" s="332"/>
      <c r="J20" s="331"/>
      <c r="K20" s="331"/>
      <c r="N20" s="427" t="s">
        <v>136</v>
      </c>
      <c r="O20" s="427"/>
      <c r="P20" s="427"/>
      <c r="Q20" s="427"/>
      <c r="R20" s="427"/>
      <c r="S20" s="427"/>
      <c r="T20" s="427"/>
      <c r="U20" s="427"/>
      <c r="V20" s="427"/>
      <c r="W20" s="427"/>
      <c r="X20" s="427"/>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W23" s="42" t="s">
        <v>116</v>
      </c>
      <c r="X23" s="414" t="s">
        <v>118</v>
      </c>
      <c r="Y23" s="414"/>
      <c r="Z23" s="414"/>
      <c r="AA23" s="414"/>
      <c r="AB23" s="414"/>
      <c r="AC23" s="414"/>
      <c r="AD23" s="414"/>
    </row>
    <row r="24" spans="1:59" x14ac:dyDescent="0.35">
      <c r="C24" s="5"/>
      <c r="I24" s="5"/>
      <c r="J24" s="5"/>
      <c r="W24" s="42"/>
      <c r="X24" s="414"/>
      <c r="Y24" s="414"/>
      <c r="Z24" s="414"/>
      <c r="AA24" s="414"/>
      <c r="AB24" s="414"/>
      <c r="AC24" s="414"/>
      <c r="AD24" s="414"/>
    </row>
    <row r="25" spans="1:59" x14ac:dyDescent="0.35">
      <c r="W25" s="42"/>
      <c r="X25" s="23"/>
      <c r="Y25" s="23"/>
      <c r="Z25" s="23"/>
      <c r="AA25" s="23"/>
      <c r="AB25" s="23"/>
      <c r="AC25" s="23"/>
      <c r="AD25" s="23"/>
    </row>
    <row r="26" spans="1:59" x14ac:dyDescent="0.35">
      <c r="W26" s="42" t="s">
        <v>114</v>
      </c>
      <c r="X26" s="414" t="s">
        <v>119</v>
      </c>
      <c r="Y26" s="414"/>
      <c r="Z26" s="414"/>
      <c r="AA26" s="414"/>
      <c r="AB26" s="414"/>
      <c r="AC26" s="414"/>
      <c r="AD26" s="414"/>
    </row>
    <row r="27" spans="1:59" x14ac:dyDescent="0.35">
      <c r="W27" s="23"/>
      <c r="X27" s="414"/>
      <c r="Y27" s="414"/>
      <c r="Z27" s="414"/>
      <c r="AA27" s="414"/>
      <c r="AB27" s="414"/>
      <c r="AC27" s="414"/>
      <c r="AD27" s="414"/>
    </row>
  </sheetData>
  <mergeCells count="9">
    <mergeCell ref="X23:AD24"/>
    <mergeCell ref="X26:AD27"/>
    <mergeCell ref="W5:AE5"/>
    <mergeCell ref="I1:K1"/>
    <mergeCell ref="A5:K5"/>
    <mergeCell ref="N5:U5"/>
    <mergeCell ref="A4:K4"/>
    <mergeCell ref="N4:U4"/>
    <mergeCell ref="N20:X20"/>
  </mergeCells>
  <conditionalFormatting sqref="A20:U1048576 A1:U18">
    <cfRule type="expression" dxfId="47" priority="3">
      <formula>ROW()=CELL("FILA")</formula>
    </cfRule>
  </conditionalFormatting>
  <conditionalFormatting sqref="A19:C19">
    <cfRule type="expression" dxfId="46" priority="2">
      <formula>ROW()=CELL("FILA")</formula>
    </cfRule>
  </conditionalFormatting>
  <conditionalFormatting sqref="D19:U19">
    <cfRule type="expression" dxfId="45" priority="1">
      <formula>ROW()=CELL("FILA")</formula>
    </cfRule>
  </conditionalFormatting>
  <hyperlinks>
    <hyperlink ref="I1:K1" location="INDICE!A1" display="REGRESAR" xr:uid="{00000000-0004-0000-11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CARIBE S.A. E.S.P.</oddFooter>
  </headerFooter>
  <colBreaks count="1" manualBreakCount="1">
    <brk id="12" max="1048575" man="1"/>
  </col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6"/>
  <dimension ref="A1:BG27"/>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2.54296875" customWidth="1"/>
    <col min="2" max="2" width="7.453125" customWidth="1"/>
    <col min="3" max="3" width="7.54296875" customWidth="1"/>
    <col min="4" max="4" width="10.7265625" customWidth="1"/>
    <col min="5" max="5" width="10" bestFit="1" customWidth="1"/>
    <col min="6" max="6" width="9" bestFit="1" customWidth="1"/>
    <col min="7" max="7" width="8.81640625" customWidth="1"/>
    <col min="8" max="8" width="8.7265625" customWidth="1"/>
    <col min="9" max="9" width="9" bestFit="1" customWidth="1"/>
    <col min="10" max="10" width="9" customWidth="1"/>
    <col min="11" max="11" width="10" customWidth="1"/>
    <col min="12" max="13" width="2.453125" customWidth="1"/>
    <col min="14" max="14" width="14.81640625" customWidth="1"/>
    <col min="15" max="15" width="9.81640625" customWidth="1"/>
    <col min="16" max="16" width="9" bestFit="1" customWidth="1"/>
    <col min="17" max="20" width="11.7265625" customWidth="1"/>
    <col min="21" max="21" width="14.1796875" customWidth="1"/>
    <col min="22" max="22" width="6" customWidth="1"/>
    <col min="23" max="23" width="10.7265625" customWidth="1"/>
    <col min="24" max="24" width="9.54296875" customWidth="1"/>
    <col min="25" max="25" width="12" customWidth="1"/>
    <col min="26" max="26" width="12.54296875" customWidth="1"/>
    <col min="27" max="27" width="9.7265625" customWidth="1"/>
    <col min="28" max="28" width="11.453125" customWidth="1"/>
    <col min="29" max="29" width="10.81640625" customWidth="1"/>
    <col min="30" max="30" width="11.1796875" customWidth="1"/>
  </cols>
  <sheetData>
    <row r="1" spans="1:31" ht="23.25" customHeight="1" x14ac:dyDescent="0.35">
      <c r="I1" s="423" t="s">
        <v>69</v>
      </c>
      <c r="J1" s="423"/>
      <c r="K1" s="423"/>
    </row>
    <row r="2" spans="1:31" ht="33" customHeight="1" x14ac:dyDescent="0.55000000000000004">
      <c r="A2" s="8" t="s">
        <v>9</v>
      </c>
      <c r="C2" s="17" t="s">
        <v>150</v>
      </c>
      <c r="D2" s="17"/>
      <c r="E2" s="17"/>
      <c r="F2" s="17"/>
      <c r="G2" s="17"/>
      <c r="H2" s="17"/>
      <c r="I2" s="17"/>
      <c r="J2" s="17"/>
      <c r="K2" s="17"/>
    </row>
    <row r="3" spans="1:31" ht="23.5" x14ac:dyDescent="0.55000000000000004">
      <c r="A3" s="8" t="s">
        <v>15</v>
      </c>
      <c r="C3" s="17" t="s">
        <v>127</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ht="29" x14ac:dyDescent="0.35">
      <c r="B6" s="9" t="s">
        <v>0</v>
      </c>
      <c r="C6" s="9" t="s">
        <v>1</v>
      </c>
      <c r="D6" s="1" t="s">
        <v>2</v>
      </c>
      <c r="E6" s="1" t="s">
        <v>3</v>
      </c>
      <c r="F6" s="1" t="s">
        <v>4</v>
      </c>
      <c r="G6" s="1" t="s">
        <v>5</v>
      </c>
      <c r="H6" s="1" t="s">
        <v>6</v>
      </c>
      <c r="I6" s="1" t="s">
        <v>7</v>
      </c>
      <c r="J6" s="1" t="s">
        <v>116</v>
      </c>
      <c r="K6" s="1" t="s">
        <v>114</v>
      </c>
      <c r="O6" s="9" t="s">
        <v>0</v>
      </c>
      <c r="P6" s="9" t="s">
        <v>1</v>
      </c>
      <c r="Q6" s="1" t="s">
        <v>10</v>
      </c>
      <c r="R6" s="1" t="s">
        <v>11</v>
      </c>
      <c r="S6" s="1" t="s">
        <v>12</v>
      </c>
      <c r="T6" s="1" t="s">
        <v>13</v>
      </c>
      <c r="U6" s="22" t="s">
        <v>14</v>
      </c>
    </row>
    <row r="7" spans="1:31" x14ac:dyDescent="0.35">
      <c r="A7" s="63" t="s">
        <v>163</v>
      </c>
      <c r="B7" s="35">
        <v>2022</v>
      </c>
      <c r="C7" s="35">
        <v>1</v>
      </c>
      <c r="D7" s="4">
        <v>292.77999999999997</v>
      </c>
      <c r="E7" s="4">
        <v>43.68</v>
      </c>
      <c r="F7" s="4">
        <v>235.51</v>
      </c>
      <c r="G7" s="4">
        <v>171.69</v>
      </c>
      <c r="H7" s="4">
        <v>119.94</v>
      </c>
      <c r="I7" s="4">
        <v>24.75</v>
      </c>
      <c r="J7" s="4">
        <v>888.36</v>
      </c>
      <c r="K7" s="4">
        <v>615.66999999999996</v>
      </c>
      <c r="N7" s="63" t="s">
        <v>163</v>
      </c>
      <c r="O7" s="35">
        <v>2022</v>
      </c>
      <c r="P7" s="35">
        <v>1</v>
      </c>
      <c r="Q7" s="4">
        <v>246.27</v>
      </c>
      <c r="R7" s="4">
        <v>307.83999999999997</v>
      </c>
      <c r="S7" s="4">
        <v>523.32000000000005</v>
      </c>
      <c r="T7" s="4">
        <v>615.66999999999996</v>
      </c>
      <c r="U7" s="4">
        <v>738.8</v>
      </c>
    </row>
    <row r="8" spans="1:31" x14ac:dyDescent="0.35">
      <c r="A8" s="63" t="s">
        <v>164</v>
      </c>
      <c r="B8" s="35">
        <v>2022</v>
      </c>
      <c r="C8" s="35">
        <v>2</v>
      </c>
      <c r="D8" s="4">
        <v>267.10000000000002</v>
      </c>
      <c r="E8" s="4">
        <v>45.13</v>
      </c>
      <c r="F8" s="4">
        <v>224.77</v>
      </c>
      <c r="G8" s="4">
        <v>180.76</v>
      </c>
      <c r="H8" s="4">
        <v>123.07</v>
      </c>
      <c r="I8" s="4">
        <v>29.78</v>
      </c>
      <c r="J8" s="4">
        <v>870.61</v>
      </c>
      <c r="K8" s="4">
        <v>634.14</v>
      </c>
      <c r="N8" s="63" t="s">
        <v>164</v>
      </c>
      <c r="O8" s="35">
        <v>2022</v>
      </c>
      <c r="P8" s="35">
        <v>2</v>
      </c>
      <c r="Q8" s="4">
        <v>253.66</v>
      </c>
      <c r="R8" s="4">
        <v>317.07</v>
      </c>
      <c r="S8" s="4">
        <v>539.02</v>
      </c>
      <c r="T8" s="4">
        <v>634.14</v>
      </c>
      <c r="U8" s="4">
        <v>760.97</v>
      </c>
    </row>
    <row r="9" spans="1:31" x14ac:dyDescent="0.35">
      <c r="A9" s="63" t="s">
        <v>165</v>
      </c>
      <c r="B9" s="35">
        <v>2022</v>
      </c>
      <c r="C9" s="35">
        <v>3</v>
      </c>
      <c r="D9" s="4">
        <v>298.72000000000003</v>
      </c>
      <c r="E9" s="4">
        <v>43.11</v>
      </c>
      <c r="F9" s="4">
        <v>239.05</v>
      </c>
      <c r="G9" s="4">
        <v>186.75</v>
      </c>
      <c r="H9" s="4">
        <v>121.62</v>
      </c>
      <c r="I9" s="4">
        <v>26.89</v>
      </c>
      <c r="J9" s="4">
        <v>916.14</v>
      </c>
      <c r="K9" s="4">
        <v>665.85</v>
      </c>
      <c r="N9" s="63" t="s">
        <v>165</v>
      </c>
      <c r="O9" s="35">
        <v>2022</v>
      </c>
      <c r="P9" s="35">
        <v>3</v>
      </c>
      <c r="Q9" s="4">
        <v>266.33999999999997</v>
      </c>
      <c r="R9" s="4">
        <v>332.92</v>
      </c>
      <c r="S9" s="4">
        <v>565.97</v>
      </c>
      <c r="T9" s="4">
        <v>665.85</v>
      </c>
      <c r="U9" s="4">
        <v>799.02</v>
      </c>
    </row>
    <row r="10" spans="1:31" x14ac:dyDescent="0.35">
      <c r="A10" s="63" t="s">
        <v>166</v>
      </c>
      <c r="B10" s="35">
        <v>2022</v>
      </c>
      <c r="C10" s="35">
        <v>4</v>
      </c>
      <c r="D10" s="4">
        <v>276.5</v>
      </c>
      <c r="E10" s="4">
        <v>40.33</v>
      </c>
      <c r="F10" s="4">
        <v>218.65</v>
      </c>
      <c r="G10" s="4">
        <v>187.09</v>
      </c>
      <c r="H10" s="4">
        <v>133.43</v>
      </c>
      <c r="I10" s="4">
        <v>42.12</v>
      </c>
      <c r="J10" s="4">
        <v>898.12</v>
      </c>
      <c r="K10" s="4">
        <v>699.14</v>
      </c>
      <c r="N10" s="63" t="s">
        <v>166</v>
      </c>
      <c r="O10" s="35">
        <v>2022</v>
      </c>
      <c r="P10" s="35">
        <v>4</v>
      </c>
      <c r="Q10" s="4">
        <v>279.66000000000003</v>
      </c>
      <c r="R10" s="4">
        <v>349.57</v>
      </c>
      <c r="S10" s="4">
        <v>594.27</v>
      </c>
      <c r="T10" s="4">
        <v>699.14</v>
      </c>
      <c r="U10" s="4">
        <v>838.97</v>
      </c>
    </row>
    <row r="11" spans="1:31" x14ac:dyDescent="0.35">
      <c r="A11" s="63" t="s">
        <v>167</v>
      </c>
      <c r="B11" s="35">
        <v>2022</v>
      </c>
      <c r="C11" s="35">
        <v>5</v>
      </c>
      <c r="D11" s="4">
        <v>280.39999999999998</v>
      </c>
      <c r="E11" s="4">
        <v>40.98</v>
      </c>
      <c r="F11" s="4">
        <v>222.34</v>
      </c>
      <c r="G11" s="4">
        <v>208.05</v>
      </c>
      <c r="H11" s="4">
        <v>123.35</v>
      </c>
      <c r="I11" s="4">
        <v>49.87</v>
      </c>
      <c r="J11" s="4">
        <v>924.99</v>
      </c>
      <c r="K11" s="4">
        <v>727.18</v>
      </c>
      <c r="N11" s="63" t="s">
        <v>167</v>
      </c>
      <c r="O11" s="35">
        <v>2022</v>
      </c>
      <c r="P11" s="35">
        <v>5</v>
      </c>
      <c r="Q11" s="4">
        <v>290.87</v>
      </c>
      <c r="R11" s="4">
        <v>363.59</v>
      </c>
      <c r="S11" s="4">
        <v>618.1</v>
      </c>
      <c r="T11" s="4">
        <v>727.18</v>
      </c>
      <c r="U11" s="4">
        <v>872.61</v>
      </c>
    </row>
    <row r="12" spans="1:31" x14ac:dyDescent="0.35">
      <c r="A12" s="63" t="s">
        <v>168</v>
      </c>
      <c r="B12" s="35">
        <v>2022</v>
      </c>
      <c r="C12" s="35">
        <v>6</v>
      </c>
      <c r="D12" s="4">
        <v>258.27999999999997</v>
      </c>
      <c r="E12" s="4">
        <v>49.52</v>
      </c>
      <c r="F12" s="4">
        <v>205.13</v>
      </c>
      <c r="G12" s="4">
        <v>210.1</v>
      </c>
      <c r="H12" s="4">
        <v>125.76</v>
      </c>
      <c r="I12" s="4">
        <v>68.73</v>
      </c>
      <c r="J12" s="4">
        <v>917.54</v>
      </c>
      <c r="K12" s="4">
        <v>756.26</v>
      </c>
      <c r="N12" s="63" t="s">
        <v>168</v>
      </c>
      <c r="O12" s="35">
        <v>2022</v>
      </c>
      <c r="P12" s="35">
        <v>6</v>
      </c>
      <c r="Q12" s="4">
        <v>302.5</v>
      </c>
      <c r="R12" s="4">
        <v>378.13</v>
      </c>
      <c r="S12" s="4">
        <v>642.82000000000005</v>
      </c>
      <c r="T12" s="4">
        <v>756.26</v>
      </c>
      <c r="U12" s="4">
        <v>907.51</v>
      </c>
    </row>
    <row r="13" spans="1:31" x14ac:dyDescent="0.35">
      <c r="A13" s="63" t="s">
        <v>172</v>
      </c>
      <c r="B13" s="35">
        <v>2022</v>
      </c>
      <c r="C13" s="35">
        <v>7</v>
      </c>
      <c r="D13" s="4">
        <v>275.88</v>
      </c>
      <c r="E13" s="4">
        <v>41.91</v>
      </c>
      <c r="F13" s="4">
        <v>152.03</v>
      </c>
      <c r="G13" s="4">
        <v>220.33</v>
      </c>
      <c r="H13" s="4">
        <v>125.86</v>
      </c>
      <c r="I13" s="4">
        <v>63.51</v>
      </c>
      <c r="J13" s="4">
        <v>879.52</v>
      </c>
      <c r="K13" s="4">
        <v>794.08</v>
      </c>
      <c r="N13" s="63" t="s">
        <v>173</v>
      </c>
      <c r="O13" s="35">
        <v>2022</v>
      </c>
      <c r="P13" s="35">
        <v>7</v>
      </c>
      <c r="Q13" s="4">
        <v>317.63</v>
      </c>
      <c r="R13" s="4">
        <v>397.04</v>
      </c>
      <c r="S13" s="4">
        <v>674.96</v>
      </c>
      <c r="T13" s="4">
        <v>794.08</v>
      </c>
      <c r="U13" s="4">
        <v>952.89</v>
      </c>
    </row>
    <row r="14" spans="1:31" x14ac:dyDescent="0.35">
      <c r="A14" s="63" t="s">
        <v>177</v>
      </c>
      <c r="B14" s="35">
        <v>2022</v>
      </c>
      <c r="C14" s="35">
        <v>8</v>
      </c>
      <c r="D14" s="4">
        <v>265.25</v>
      </c>
      <c r="E14" s="4">
        <v>52.12</v>
      </c>
      <c r="F14" s="4">
        <v>151.44999999999999</v>
      </c>
      <c r="G14" s="4">
        <v>220.8</v>
      </c>
      <c r="H14" s="4">
        <v>124.71</v>
      </c>
      <c r="I14" s="4">
        <v>84.15</v>
      </c>
      <c r="J14" s="4">
        <v>898.48</v>
      </c>
      <c r="K14" s="4">
        <v>817.9</v>
      </c>
      <c r="N14" s="63" t="s">
        <v>177</v>
      </c>
      <c r="O14" s="35">
        <v>2022</v>
      </c>
      <c r="P14" s="35">
        <v>8</v>
      </c>
      <c r="Q14" s="4">
        <v>327.16000000000003</v>
      </c>
      <c r="R14" s="4">
        <v>408.95</v>
      </c>
      <c r="S14" s="4">
        <v>695.21</v>
      </c>
      <c r="T14" s="4">
        <v>817.9</v>
      </c>
      <c r="U14" s="4">
        <v>981.48</v>
      </c>
    </row>
    <row r="15" spans="1:31" x14ac:dyDescent="0.35">
      <c r="A15" s="63" t="s">
        <v>182</v>
      </c>
      <c r="B15" s="35">
        <v>2022</v>
      </c>
      <c r="C15" s="35">
        <v>9</v>
      </c>
      <c r="D15" s="4">
        <v>271.48</v>
      </c>
      <c r="E15" s="4">
        <v>50.85</v>
      </c>
      <c r="F15" s="4">
        <v>148.88</v>
      </c>
      <c r="G15" s="4">
        <v>221.72</v>
      </c>
      <c r="H15" s="4">
        <v>121.82</v>
      </c>
      <c r="I15" s="4">
        <v>53.17</v>
      </c>
      <c r="J15" s="4">
        <v>867.91</v>
      </c>
      <c r="K15" s="4">
        <v>822.8</v>
      </c>
      <c r="N15" s="63" t="s">
        <v>182</v>
      </c>
      <c r="O15" s="35">
        <v>2022</v>
      </c>
      <c r="P15" s="35">
        <v>9</v>
      </c>
      <c r="Q15" s="4">
        <v>330.5</v>
      </c>
      <c r="R15" s="4">
        <v>413.13</v>
      </c>
      <c r="S15" s="4">
        <v>699.38</v>
      </c>
      <c r="T15" s="4">
        <v>822.8</v>
      </c>
      <c r="U15" s="4">
        <v>987.37</v>
      </c>
    </row>
    <row r="16" spans="1:31" x14ac:dyDescent="0.35">
      <c r="A16" s="63" t="s">
        <v>209</v>
      </c>
      <c r="B16" s="35">
        <v>2022</v>
      </c>
      <c r="C16" s="35">
        <v>10</v>
      </c>
      <c r="D16" s="4">
        <v>272.16000000000003</v>
      </c>
      <c r="E16" s="4">
        <v>46.17</v>
      </c>
      <c r="F16" s="4">
        <v>146.52000000000001</v>
      </c>
      <c r="G16" s="4">
        <v>224.5</v>
      </c>
      <c r="H16" s="4">
        <v>118.12</v>
      </c>
      <c r="I16" s="4">
        <v>34.409999999999997</v>
      </c>
      <c r="J16" s="4">
        <v>841.87</v>
      </c>
      <c r="K16" s="4">
        <v>798.12</v>
      </c>
      <c r="N16" s="63" t="s">
        <v>209</v>
      </c>
      <c r="O16" s="35">
        <v>2022</v>
      </c>
      <c r="P16" s="35">
        <v>10</v>
      </c>
      <c r="Q16" s="4">
        <v>320.58999999999997</v>
      </c>
      <c r="R16" s="4">
        <v>400.74</v>
      </c>
      <c r="S16" s="4">
        <v>678.4</v>
      </c>
      <c r="T16" s="4">
        <v>798.12</v>
      </c>
      <c r="U16" s="4">
        <v>957.74</v>
      </c>
    </row>
    <row r="17" spans="1:59" x14ac:dyDescent="0.35">
      <c r="A17" s="63" t="s">
        <v>320</v>
      </c>
      <c r="B17" s="35">
        <v>2022</v>
      </c>
      <c r="C17" s="35">
        <v>11</v>
      </c>
      <c r="D17" s="4">
        <v>269.01</v>
      </c>
      <c r="E17" s="4">
        <v>47.1</v>
      </c>
      <c r="F17" s="4">
        <v>145.22</v>
      </c>
      <c r="G17" s="4">
        <v>240.94</v>
      </c>
      <c r="H17" s="4">
        <v>118.87</v>
      </c>
      <c r="I17" s="4">
        <v>32.020000000000003</v>
      </c>
      <c r="J17" s="4">
        <v>853.16</v>
      </c>
      <c r="K17" s="4">
        <v>798.12</v>
      </c>
      <c r="N17" s="63" t="s">
        <v>320</v>
      </c>
      <c r="O17" s="35">
        <v>2022</v>
      </c>
      <c r="P17" s="35">
        <v>11</v>
      </c>
      <c r="Q17" s="4">
        <v>320.58999999999997</v>
      </c>
      <c r="R17" s="4">
        <v>400.74</v>
      </c>
      <c r="S17" s="4">
        <v>678.4</v>
      </c>
      <c r="T17" s="4">
        <v>798.12</v>
      </c>
      <c r="U17" s="4">
        <v>957.74</v>
      </c>
    </row>
    <row r="18" spans="1:59" x14ac:dyDescent="0.35">
      <c r="A18" s="63" t="s">
        <v>327</v>
      </c>
      <c r="B18" s="35">
        <v>2022</v>
      </c>
      <c r="C18" s="35">
        <v>12</v>
      </c>
      <c r="D18" s="4">
        <v>283.24</v>
      </c>
      <c r="E18" s="4">
        <v>50.31</v>
      </c>
      <c r="F18" s="4">
        <v>153.34</v>
      </c>
      <c r="G18" s="4">
        <v>233.67</v>
      </c>
      <c r="H18" s="4">
        <v>123.18</v>
      </c>
      <c r="I18" s="4">
        <v>41.33</v>
      </c>
      <c r="J18" s="4">
        <v>885.06</v>
      </c>
      <c r="K18" s="4">
        <v>798.12</v>
      </c>
      <c r="N18" s="63" t="s">
        <v>327</v>
      </c>
      <c r="O18" s="35">
        <v>2022</v>
      </c>
      <c r="P18" s="35">
        <v>12</v>
      </c>
      <c r="Q18" s="4">
        <v>323.06</v>
      </c>
      <c r="R18" s="4">
        <v>403.82</v>
      </c>
      <c r="S18" s="4">
        <v>678.4</v>
      </c>
      <c r="T18" s="4">
        <v>798.12</v>
      </c>
      <c r="U18" s="4">
        <v>957.74</v>
      </c>
    </row>
    <row r="19" spans="1:59" x14ac:dyDescent="0.35">
      <c r="A19" s="31" t="s">
        <v>108</v>
      </c>
      <c r="B19" s="2"/>
      <c r="C19" s="2"/>
      <c r="D19" s="389">
        <f>+(D18-D17)/D17</f>
        <v>5.2897661796959289E-2</v>
      </c>
      <c r="E19" s="389">
        <f t="shared" ref="E19:K19" si="0">+(E18-E17)/E17</f>
        <v>6.8152866242038229E-2</v>
      </c>
      <c r="F19" s="389">
        <f t="shared" si="0"/>
        <v>5.5915163200661096E-2</v>
      </c>
      <c r="G19" s="389">
        <f t="shared" si="0"/>
        <v>-3.0173487175230392E-2</v>
      </c>
      <c r="H19" s="389">
        <f t="shared" si="0"/>
        <v>3.625809708084464E-2</v>
      </c>
      <c r="I19" s="389">
        <f t="shared" si="0"/>
        <v>0.29075577763897548</v>
      </c>
      <c r="J19" s="389">
        <f t="shared" si="0"/>
        <v>3.7390407426508482E-2</v>
      </c>
      <c r="K19" s="389">
        <f t="shared" si="0"/>
        <v>0</v>
      </c>
      <c r="N19" s="31" t="s">
        <v>108</v>
      </c>
      <c r="O19" s="2"/>
      <c r="P19" s="2"/>
      <c r="Q19" s="390">
        <f>+(Q18-Q17)/Q17</f>
        <v>7.7045447456253391E-3</v>
      </c>
      <c r="R19" s="390">
        <f>+(R18-R17)/R17</f>
        <v>7.685781304586475E-3</v>
      </c>
      <c r="S19" s="390">
        <f>+(S18-S17)/S17</f>
        <v>0</v>
      </c>
      <c r="T19" s="390">
        <f>+(T18-T17)/T17</f>
        <v>0</v>
      </c>
      <c r="U19" s="390">
        <f>+(U18-U17)/U17</f>
        <v>0</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330"/>
      <c r="K20" s="330"/>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W23" s="42" t="s">
        <v>116</v>
      </c>
      <c r="X23" s="414" t="s">
        <v>118</v>
      </c>
      <c r="Y23" s="414"/>
      <c r="Z23" s="414"/>
      <c r="AA23" s="414"/>
      <c r="AB23" s="414"/>
      <c r="AC23" s="414"/>
      <c r="AD23" s="414"/>
    </row>
    <row r="24" spans="1:59" x14ac:dyDescent="0.35">
      <c r="C24" s="5"/>
      <c r="I24" s="5"/>
      <c r="J24" s="5"/>
      <c r="W24" s="42"/>
      <c r="X24" s="414"/>
      <c r="Y24" s="414"/>
      <c r="Z24" s="414"/>
      <c r="AA24" s="414"/>
      <c r="AB24" s="414"/>
      <c r="AC24" s="414"/>
      <c r="AD24" s="414"/>
    </row>
    <row r="25" spans="1:59" x14ac:dyDescent="0.35">
      <c r="W25" s="42"/>
      <c r="X25" s="23"/>
      <c r="Y25" s="23"/>
      <c r="Z25" s="23"/>
      <c r="AA25" s="23"/>
      <c r="AB25" s="23"/>
      <c r="AC25" s="23"/>
      <c r="AD25" s="23"/>
    </row>
    <row r="26" spans="1:59" x14ac:dyDescent="0.35">
      <c r="W26" s="42" t="s">
        <v>114</v>
      </c>
      <c r="X26" s="414" t="s">
        <v>119</v>
      </c>
      <c r="Y26" s="414"/>
      <c r="Z26" s="414"/>
      <c r="AA26" s="414"/>
      <c r="AB26" s="414"/>
      <c r="AC26" s="414"/>
      <c r="AD26" s="414"/>
    </row>
    <row r="27" spans="1:59" x14ac:dyDescent="0.35">
      <c r="W27" s="23"/>
      <c r="X27" s="414"/>
      <c r="Y27" s="414"/>
      <c r="Z27" s="414"/>
      <c r="AA27" s="414"/>
      <c r="AB27" s="414"/>
      <c r="AC27" s="414"/>
      <c r="AD27" s="414"/>
    </row>
  </sheetData>
  <mergeCells count="8">
    <mergeCell ref="X23:AD24"/>
    <mergeCell ref="X26:AD27"/>
    <mergeCell ref="I1:K1"/>
    <mergeCell ref="A4:K4"/>
    <mergeCell ref="N4:U4"/>
    <mergeCell ref="A5:K5"/>
    <mergeCell ref="N5:U5"/>
    <mergeCell ref="W5:AE5"/>
  </mergeCells>
  <conditionalFormatting sqref="A20:U1048576 A1:U18">
    <cfRule type="expression" dxfId="44" priority="3">
      <formula>ROW()=CELL("FILA")</formula>
    </cfRule>
  </conditionalFormatting>
  <conditionalFormatting sqref="A19:C19">
    <cfRule type="expression" dxfId="43" priority="2">
      <formula>ROW()=CELL("FILA")</formula>
    </cfRule>
  </conditionalFormatting>
  <conditionalFormatting sqref="D19:U19">
    <cfRule type="expression" dxfId="42" priority="1">
      <formula>ROW()=CELL("FILA")</formula>
    </cfRule>
  </conditionalFormatting>
  <hyperlinks>
    <hyperlink ref="I1:K1" location="INDICE!A1" display="REGRESAR" xr:uid="{00000000-0004-0000-12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CARIBE S.A. E.S.P.</oddFooter>
  </headerFooter>
  <colBreaks count="1" manualBreakCount="1">
    <brk id="12" max="1048575"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7"/>
  <dimension ref="A1:BG43"/>
  <sheetViews>
    <sheetView showGridLines="0" showWhiteSpace="0" view="pageLayout" zoomScale="85" zoomScaleNormal="85" zoomScalePageLayoutView="85" workbookViewId="0">
      <selection activeCell="Q19" sqref="Q19:U19"/>
    </sheetView>
  </sheetViews>
  <sheetFormatPr baseColWidth="10" defaultColWidth="9.1796875" defaultRowHeight="14.5" x14ac:dyDescent="0.35"/>
  <cols>
    <col min="1" max="1" width="9.26953125" customWidth="1"/>
    <col min="2" max="2" width="7.1796875" customWidth="1"/>
    <col min="3" max="3" width="9" bestFit="1" customWidth="1"/>
    <col min="4" max="4" width="10.26953125" customWidth="1"/>
    <col min="5" max="5" width="10" bestFit="1" customWidth="1"/>
    <col min="6" max="8" width="8.81640625" customWidth="1"/>
    <col min="9" max="10" width="9.81640625" customWidth="1"/>
    <col min="11" max="11" width="9" customWidth="1"/>
    <col min="12" max="13" width="2.453125" customWidth="1"/>
    <col min="14" max="14" width="14.81640625" customWidth="1"/>
    <col min="16" max="16" width="9" bestFit="1" customWidth="1"/>
    <col min="17" max="20" width="11.7265625" customWidth="1"/>
    <col min="21" max="21" width="15.1796875" customWidth="1"/>
    <col min="23" max="23" width="14.81640625" customWidth="1"/>
    <col min="24" max="24" width="13.453125" customWidth="1"/>
    <col min="25" max="25" width="11.54296875" customWidth="1"/>
    <col min="26" max="26" width="12.54296875" customWidth="1"/>
    <col min="27" max="27" width="11" customWidth="1"/>
    <col min="31" max="31" width="5.1796875" customWidth="1"/>
  </cols>
  <sheetData>
    <row r="1" spans="1:31" ht="24.75" customHeight="1" x14ac:dyDescent="0.35">
      <c r="I1" s="423" t="s">
        <v>69</v>
      </c>
      <c r="J1" s="423"/>
      <c r="K1" s="423"/>
    </row>
    <row r="2" spans="1:31" ht="31.5" customHeight="1" x14ac:dyDescent="0.55000000000000004">
      <c r="A2" s="8" t="s">
        <v>9</v>
      </c>
      <c r="C2" s="17" t="s">
        <v>151</v>
      </c>
      <c r="D2" s="17"/>
      <c r="E2" s="17"/>
      <c r="F2" s="17"/>
      <c r="G2" s="17"/>
      <c r="H2" s="17"/>
      <c r="I2" s="17"/>
      <c r="J2" s="17"/>
      <c r="K2" s="17"/>
    </row>
    <row r="3" spans="1:31" ht="23.5" x14ac:dyDescent="0.55000000000000004">
      <c r="A3" s="8" t="s">
        <v>15</v>
      </c>
      <c r="C3" s="17" t="s">
        <v>66</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279.87900000000002</v>
      </c>
      <c r="E7" s="4">
        <v>41.290999999999997</v>
      </c>
      <c r="F7" s="4">
        <v>51.942</v>
      </c>
      <c r="G7" s="4">
        <v>169.90199999999999</v>
      </c>
      <c r="H7" s="4">
        <v>110.75700000000001</v>
      </c>
      <c r="I7" s="4">
        <v>23.196000000000002</v>
      </c>
      <c r="J7" s="4">
        <v>676.97</v>
      </c>
      <c r="K7" s="4">
        <v>677.83</v>
      </c>
      <c r="N7" s="63" t="s">
        <v>163</v>
      </c>
      <c r="O7" s="35">
        <v>2022</v>
      </c>
      <c r="P7" s="35">
        <v>1</v>
      </c>
      <c r="Q7" s="4">
        <v>288.82</v>
      </c>
      <c r="R7" s="4">
        <v>361.02</v>
      </c>
      <c r="S7" s="4">
        <v>576.16</v>
      </c>
      <c r="T7" s="4">
        <v>677.83</v>
      </c>
      <c r="U7" s="4">
        <v>813.4</v>
      </c>
    </row>
    <row r="8" spans="1:31" x14ac:dyDescent="0.35">
      <c r="A8" s="63" t="s">
        <v>164</v>
      </c>
      <c r="B8" s="35">
        <v>2022</v>
      </c>
      <c r="C8" s="35">
        <v>2</v>
      </c>
      <c r="D8" s="4">
        <v>283.32100000000003</v>
      </c>
      <c r="E8" s="4">
        <v>45.128999999999998</v>
      </c>
      <c r="F8" s="4">
        <v>53.145000000000003</v>
      </c>
      <c r="G8" s="4">
        <v>174.20500000000001</v>
      </c>
      <c r="H8" s="4">
        <v>110.126</v>
      </c>
      <c r="I8" s="4">
        <v>26.67</v>
      </c>
      <c r="J8" s="4">
        <v>692.6</v>
      </c>
      <c r="K8" s="4">
        <v>683.93</v>
      </c>
      <c r="N8" s="63" t="s">
        <v>164</v>
      </c>
      <c r="O8" s="35">
        <v>2022</v>
      </c>
      <c r="P8" s="35">
        <v>2</v>
      </c>
      <c r="Q8" s="4">
        <v>293.62</v>
      </c>
      <c r="R8" s="4">
        <v>367.02</v>
      </c>
      <c r="S8" s="4">
        <v>581.34</v>
      </c>
      <c r="T8" s="4">
        <v>683.93</v>
      </c>
      <c r="U8" s="4">
        <v>820.72</v>
      </c>
    </row>
    <row r="9" spans="1:31" x14ac:dyDescent="0.35">
      <c r="A9" s="63" t="s">
        <v>165</v>
      </c>
      <c r="B9" s="35">
        <v>2022</v>
      </c>
      <c r="C9" s="35">
        <v>3</v>
      </c>
      <c r="D9" s="4">
        <v>348.88299999999998</v>
      </c>
      <c r="E9" s="4">
        <v>43.11</v>
      </c>
      <c r="F9" s="4">
        <v>63.472999999999999</v>
      </c>
      <c r="G9" s="4">
        <v>187.017</v>
      </c>
      <c r="H9" s="4">
        <v>111.02</v>
      </c>
      <c r="I9" s="4">
        <v>20.440999999999999</v>
      </c>
      <c r="J9" s="4">
        <v>773.95</v>
      </c>
      <c r="K9" s="4">
        <v>690.09</v>
      </c>
      <c r="N9" s="63" t="s">
        <v>165</v>
      </c>
      <c r="O9" s="35">
        <v>2022</v>
      </c>
      <c r="P9" s="35">
        <v>3</v>
      </c>
      <c r="Q9" s="4">
        <v>298.41000000000003</v>
      </c>
      <c r="R9" s="4">
        <v>373.01</v>
      </c>
      <c r="S9" s="4">
        <v>586.57000000000005</v>
      </c>
      <c r="T9" s="4">
        <v>690.09</v>
      </c>
      <c r="U9" s="4">
        <v>828.1</v>
      </c>
    </row>
    <row r="10" spans="1:31" x14ac:dyDescent="0.35">
      <c r="A10" s="63" t="s">
        <v>166</v>
      </c>
      <c r="B10" s="35">
        <v>2022</v>
      </c>
      <c r="C10" s="35">
        <v>4</v>
      </c>
      <c r="D10" s="4">
        <v>242.828</v>
      </c>
      <c r="E10" s="4">
        <v>40.328000000000003</v>
      </c>
      <c r="F10" s="4">
        <v>46.14</v>
      </c>
      <c r="G10" s="4">
        <v>200.059</v>
      </c>
      <c r="H10" s="4">
        <v>114.50700000000001</v>
      </c>
      <c r="I10" s="4">
        <v>39.393000000000001</v>
      </c>
      <c r="J10" s="4">
        <v>683.26</v>
      </c>
      <c r="K10" s="4">
        <v>696.3</v>
      </c>
      <c r="N10" s="63" t="s">
        <v>166</v>
      </c>
      <c r="O10" s="35">
        <v>2022</v>
      </c>
      <c r="P10" s="35">
        <v>4</v>
      </c>
      <c r="Q10" s="4">
        <v>301.39999999999998</v>
      </c>
      <c r="R10" s="4">
        <v>376.74</v>
      </c>
      <c r="S10" s="4">
        <v>591.85</v>
      </c>
      <c r="T10" s="4">
        <v>696.3</v>
      </c>
      <c r="U10" s="4">
        <v>835.56</v>
      </c>
    </row>
    <row r="11" spans="1:31" x14ac:dyDescent="0.35">
      <c r="A11" s="63" t="s">
        <v>167</v>
      </c>
      <c r="B11" s="35">
        <v>2022</v>
      </c>
      <c r="C11" s="35">
        <v>5</v>
      </c>
      <c r="D11" s="4">
        <v>188.58699999999999</v>
      </c>
      <c r="E11" s="4">
        <v>40.978999999999999</v>
      </c>
      <c r="F11" s="4">
        <v>37.765999999999998</v>
      </c>
      <c r="G11" s="4">
        <v>245.34800000000001</v>
      </c>
      <c r="H11" s="4">
        <v>124.91200000000001</v>
      </c>
      <c r="I11" s="4">
        <v>42.743000000000002</v>
      </c>
      <c r="J11" s="4">
        <v>680.34</v>
      </c>
      <c r="K11" s="4">
        <v>702.56</v>
      </c>
      <c r="N11" s="63" t="s">
        <v>167</v>
      </c>
      <c r="O11" s="35">
        <v>2022</v>
      </c>
      <c r="P11" s="35">
        <v>5</v>
      </c>
      <c r="Q11" s="4">
        <v>305.14</v>
      </c>
      <c r="R11" s="4">
        <v>381.43</v>
      </c>
      <c r="S11" s="4">
        <v>597.17999999999995</v>
      </c>
      <c r="T11" s="4">
        <v>702.56</v>
      </c>
      <c r="U11" s="4">
        <v>843.08</v>
      </c>
    </row>
    <row r="12" spans="1:31" x14ac:dyDescent="0.35">
      <c r="A12" s="63" t="s">
        <v>168</v>
      </c>
      <c r="B12" s="35">
        <v>2022</v>
      </c>
      <c r="C12" s="35">
        <v>6</v>
      </c>
      <c r="D12" s="4">
        <v>202.35499999999999</v>
      </c>
      <c r="E12" s="4">
        <v>49.521999999999998</v>
      </c>
      <c r="F12" s="4">
        <v>41.045999999999999</v>
      </c>
      <c r="G12" s="4">
        <v>242.18299999999999</v>
      </c>
      <c r="H12" s="4">
        <v>116.806</v>
      </c>
      <c r="I12" s="4">
        <v>64.177000000000007</v>
      </c>
      <c r="J12" s="4">
        <v>716.09</v>
      </c>
      <c r="K12" s="4">
        <v>708.89</v>
      </c>
      <c r="N12" s="63" t="s">
        <v>168</v>
      </c>
      <c r="O12" s="35">
        <v>2022</v>
      </c>
      <c r="P12" s="35">
        <v>6</v>
      </c>
      <c r="Q12" s="4">
        <v>307.70999999999998</v>
      </c>
      <c r="R12" s="4">
        <v>384.64</v>
      </c>
      <c r="S12" s="4">
        <v>602.54999999999995</v>
      </c>
      <c r="T12" s="4">
        <v>708.89</v>
      </c>
      <c r="U12" s="4">
        <v>850.66</v>
      </c>
    </row>
    <row r="13" spans="1:31" x14ac:dyDescent="0.35">
      <c r="A13" s="63" t="s">
        <v>172</v>
      </c>
      <c r="B13" s="35">
        <v>2022</v>
      </c>
      <c r="C13" s="35">
        <v>7</v>
      </c>
      <c r="D13" s="4">
        <v>204.88499999999999</v>
      </c>
      <c r="E13" s="4">
        <v>41.911999999999999</v>
      </c>
      <c r="F13" s="4">
        <v>40.639000000000003</v>
      </c>
      <c r="G13" s="4">
        <v>306.57799999999997</v>
      </c>
      <c r="H13" s="4">
        <v>128.14599999999999</v>
      </c>
      <c r="I13" s="4">
        <v>40.639000000000003</v>
      </c>
      <c r="J13" s="4">
        <v>780.38</v>
      </c>
      <c r="K13" s="4">
        <v>715.27</v>
      </c>
      <c r="N13" s="63" t="s">
        <v>172</v>
      </c>
      <c r="O13" s="35">
        <v>2022</v>
      </c>
      <c r="P13" s="35">
        <v>7</v>
      </c>
      <c r="Q13" s="4">
        <v>309.3</v>
      </c>
      <c r="R13" s="4">
        <v>386.63</v>
      </c>
      <c r="S13" s="4">
        <v>607.98</v>
      </c>
      <c r="T13" s="4">
        <v>715.27</v>
      </c>
      <c r="U13" s="4">
        <v>858.32</v>
      </c>
    </row>
    <row r="14" spans="1:31" x14ac:dyDescent="0.35">
      <c r="A14" s="63" t="s">
        <v>177</v>
      </c>
      <c r="B14" s="35">
        <v>2022</v>
      </c>
      <c r="C14" s="35">
        <v>8</v>
      </c>
      <c r="D14" s="4">
        <v>209.71700000000001</v>
      </c>
      <c r="E14" s="4">
        <v>52.116</v>
      </c>
      <c r="F14" s="4">
        <v>74.679000000000002</v>
      </c>
      <c r="G14" s="4">
        <v>310.19299999999998</v>
      </c>
      <c r="H14" s="4">
        <v>125.042</v>
      </c>
      <c r="I14" s="4">
        <v>42.9</v>
      </c>
      <c r="J14" s="4">
        <v>814.64700000000005</v>
      </c>
      <c r="K14" s="4">
        <v>721.7</v>
      </c>
      <c r="N14" s="63" t="s">
        <v>177</v>
      </c>
      <c r="O14" s="35">
        <v>2022</v>
      </c>
      <c r="P14" s="35">
        <v>8</v>
      </c>
      <c r="Q14" s="4">
        <v>311.77999999999997</v>
      </c>
      <c r="R14" s="4">
        <v>389.73</v>
      </c>
      <c r="S14" s="4">
        <v>613.45000000000005</v>
      </c>
      <c r="T14" s="4">
        <v>721.7</v>
      </c>
      <c r="U14" s="4">
        <v>866.04</v>
      </c>
    </row>
    <row r="15" spans="1:31" x14ac:dyDescent="0.35">
      <c r="A15" s="63" t="s">
        <v>182</v>
      </c>
      <c r="B15" s="35">
        <v>2022</v>
      </c>
      <c r="C15" s="35">
        <v>9</v>
      </c>
      <c r="D15" s="4">
        <v>243.21</v>
      </c>
      <c r="E15" s="4">
        <v>50.84</v>
      </c>
      <c r="F15" s="4">
        <v>48.57</v>
      </c>
      <c r="G15" s="4">
        <v>306.79000000000002</v>
      </c>
      <c r="H15" s="4">
        <v>128.22</v>
      </c>
      <c r="I15" s="4">
        <v>48.57</v>
      </c>
      <c r="J15" s="4">
        <v>826.16</v>
      </c>
      <c r="K15" s="4">
        <v>728.2</v>
      </c>
      <c r="N15" s="63" t="s">
        <v>182</v>
      </c>
      <c r="O15" s="35">
        <v>2022</v>
      </c>
      <c r="P15" s="35">
        <v>9</v>
      </c>
      <c r="Q15" s="4">
        <v>314.97000000000003</v>
      </c>
      <c r="R15" s="4">
        <v>393.71</v>
      </c>
      <c r="S15" s="4">
        <v>618.97</v>
      </c>
      <c r="T15" s="4">
        <v>728.2</v>
      </c>
      <c r="U15" s="4">
        <v>873.84</v>
      </c>
    </row>
    <row r="16" spans="1:31" x14ac:dyDescent="0.35">
      <c r="A16" s="63" t="s">
        <v>209</v>
      </c>
      <c r="B16" s="35">
        <v>2022</v>
      </c>
      <c r="C16" s="35">
        <v>10</v>
      </c>
      <c r="D16" s="4">
        <v>276.03100000000001</v>
      </c>
      <c r="E16" s="4">
        <v>49.805999999999997</v>
      </c>
      <c r="F16" s="4">
        <v>53.875</v>
      </c>
      <c r="G16" s="4">
        <v>305.38099999999997</v>
      </c>
      <c r="H16" s="4">
        <v>126.42400000000001</v>
      </c>
      <c r="I16" s="4">
        <v>32.353999999999999</v>
      </c>
      <c r="J16" s="4">
        <v>843.87</v>
      </c>
      <c r="K16" s="4">
        <v>728.2</v>
      </c>
      <c r="N16" s="63" t="s">
        <v>209</v>
      </c>
      <c r="O16" s="35">
        <v>2022</v>
      </c>
      <c r="P16" s="35">
        <v>10</v>
      </c>
      <c r="Q16" s="4">
        <v>314.97000000000003</v>
      </c>
      <c r="R16" s="4">
        <v>393.71</v>
      </c>
      <c r="S16" s="4">
        <v>618.97</v>
      </c>
      <c r="T16" s="4">
        <v>728.2</v>
      </c>
      <c r="U16" s="4">
        <v>873.84</v>
      </c>
    </row>
    <row r="17" spans="1:59" x14ac:dyDescent="0.35">
      <c r="A17" s="63" t="s">
        <v>320</v>
      </c>
      <c r="B17" s="35">
        <v>2022</v>
      </c>
      <c r="C17" s="35">
        <v>11</v>
      </c>
      <c r="D17" s="4">
        <v>280.98899999999998</v>
      </c>
      <c r="E17" s="4">
        <v>47.098999999999997</v>
      </c>
      <c r="F17" s="4">
        <v>54.223999999999997</v>
      </c>
      <c r="G17" s="4">
        <v>299.89299999999997</v>
      </c>
      <c r="H17" s="4">
        <v>124.80200000000001</v>
      </c>
      <c r="I17" s="4">
        <v>29.523</v>
      </c>
      <c r="J17" s="4">
        <v>836.53</v>
      </c>
      <c r="K17" s="4">
        <v>720.92</v>
      </c>
      <c r="N17" s="63" t="s">
        <v>320</v>
      </c>
      <c r="O17" s="35">
        <v>2022</v>
      </c>
      <c r="P17" s="35">
        <v>11</v>
      </c>
      <c r="Q17" s="4">
        <v>311.8</v>
      </c>
      <c r="R17" s="4">
        <v>389.74</v>
      </c>
      <c r="S17" s="4">
        <v>612.78</v>
      </c>
      <c r="T17" s="4">
        <v>720.92</v>
      </c>
      <c r="U17" s="4">
        <v>865.1</v>
      </c>
    </row>
    <row r="18" spans="1:59" x14ac:dyDescent="0.35">
      <c r="A18" s="63" t="s">
        <v>327</v>
      </c>
      <c r="B18" s="35">
        <v>2022</v>
      </c>
      <c r="C18" s="35">
        <v>12</v>
      </c>
      <c r="D18" s="4">
        <v>259.66199999999998</v>
      </c>
      <c r="E18" s="4">
        <v>50.307000000000002</v>
      </c>
      <c r="F18" s="4">
        <v>51.395000000000003</v>
      </c>
      <c r="G18" s="4">
        <v>305.13</v>
      </c>
      <c r="H18" s="4">
        <v>120.136</v>
      </c>
      <c r="I18" s="4">
        <v>38.372</v>
      </c>
      <c r="J18" s="4">
        <v>825</v>
      </c>
      <c r="K18" s="4">
        <v>728.63</v>
      </c>
      <c r="N18" s="63" t="s">
        <v>327</v>
      </c>
      <c r="O18" s="35">
        <v>2022</v>
      </c>
      <c r="P18" s="35">
        <v>12</v>
      </c>
      <c r="Q18" s="4">
        <v>322.64</v>
      </c>
      <c r="R18" s="4">
        <v>403.3</v>
      </c>
      <c r="S18" s="4">
        <v>619.34</v>
      </c>
      <c r="T18" s="4">
        <v>728.63</v>
      </c>
      <c r="U18" s="4">
        <f>+T18*1.2</f>
        <v>874.35599999999999</v>
      </c>
    </row>
    <row r="19" spans="1:59" x14ac:dyDescent="0.35">
      <c r="A19" s="31" t="s">
        <v>108</v>
      </c>
      <c r="B19" s="2"/>
      <c r="C19" s="2"/>
      <c r="D19" s="389">
        <f>+(D18-D17)/D17</f>
        <v>-7.5899768318332742E-2</v>
      </c>
      <c r="E19" s="389">
        <f t="shared" ref="E19:K19" si="0">+(E18-E17)/E17</f>
        <v>6.8111849508482258E-2</v>
      </c>
      <c r="F19" s="389">
        <f t="shared" si="0"/>
        <v>-5.2172469755089879E-2</v>
      </c>
      <c r="G19" s="389">
        <f t="shared" si="0"/>
        <v>1.7462895099252144E-2</v>
      </c>
      <c r="H19" s="389">
        <f t="shared" si="0"/>
        <v>-3.7387221358632157E-2</v>
      </c>
      <c r="I19" s="389">
        <f t="shared" si="0"/>
        <v>0.29973241201774886</v>
      </c>
      <c r="J19" s="389">
        <f t="shared" si="0"/>
        <v>-1.3783127921293884E-2</v>
      </c>
      <c r="K19" s="389">
        <f t="shared" si="0"/>
        <v>1.0694667924318977E-2</v>
      </c>
      <c r="N19" s="31" t="s">
        <v>108</v>
      </c>
      <c r="O19" s="2"/>
      <c r="P19" s="2"/>
      <c r="Q19" s="390">
        <f>+(Q18-Q17)/Q17</f>
        <v>3.4765875561257133E-2</v>
      </c>
      <c r="R19" s="390">
        <f>+(R18-R17)/R17</f>
        <v>3.4792425719710585E-2</v>
      </c>
      <c r="S19" s="390">
        <f>+(S18-S17)/S17</f>
        <v>1.0705310225529651E-2</v>
      </c>
      <c r="T19" s="390">
        <f>+(T18-T17)/T17</f>
        <v>1.0694667924318977E-2</v>
      </c>
      <c r="U19" s="390">
        <f>+(U18-U17)/U17</f>
        <v>1.0699341116633882E-2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c r="N20" s="391" t="s">
        <v>321</v>
      </c>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X23" s="42" t="s">
        <v>116</v>
      </c>
      <c r="Y23" s="414" t="s">
        <v>118</v>
      </c>
      <c r="Z23" s="414"/>
      <c r="AA23" s="414"/>
      <c r="AB23" s="414"/>
      <c r="AC23" s="414"/>
      <c r="AD23" s="414"/>
      <c r="AE23" s="414"/>
    </row>
    <row r="24" spans="1:59" x14ac:dyDescent="0.35">
      <c r="C24" s="5"/>
      <c r="I24" s="5"/>
      <c r="J24" s="5"/>
      <c r="X24" s="42"/>
      <c r="Y24" s="414"/>
      <c r="Z24" s="414"/>
      <c r="AA24" s="414"/>
      <c r="AB24" s="414"/>
      <c r="AC24" s="414"/>
      <c r="AD24" s="414"/>
      <c r="AE24" s="414"/>
    </row>
    <row r="25" spans="1:59" x14ac:dyDescent="0.35">
      <c r="X25" s="42"/>
      <c r="Y25" s="23"/>
      <c r="Z25" s="23"/>
      <c r="AA25" s="23"/>
      <c r="AB25" s="23"/>
      <c r="AC25" s="23"/>
      <c r="AD25" s="23"/>
      <c r="AE25" s="23"/>
    </row>
    <row r="26" spans="1:59" x14ac:dyDescent="0.35">
      <c r="X26" s="42" t="s">
        <v>114</v>
      </c>
      <c r="Y26" s="414" t="s">
        <v>119</v>
      </c>
      <c r="Z26" s="414"/>
      <c r="AA26" s="414"/>
      <c r="AB26" s="414"/>
      <c r="AC26" s="414"/>
      <c r="AD26" s="414"/>
      <c r="AE26" s="414"/>
    </row>
    <row r="27" spans="1:59" x14ac:dyDescent="0.35">
      <c r="X27" s="23"/>
      <c r="Y27" s="414"/>
      <c r="Z27" s="414"/>
      <c r="AA27" s="414"/>
      <c r="AB27" s="414"/>
      <c r="AC27" s="414"/>
      <c r="AD27" s="414"/>
      <c r="AE27" s="414"/>
    </row>
    <row r="42" spans="4:14" x14ac:dyDescent="0.35">
      <c r="N42" s="23"/>
    </row>
    <row r="43" spans="4:14" x14ac:dyDescent="0.35">
      <c r="D43" t="s">
        <v>107</v>
      </c>
    </row>
  </sheetData>
  <mergeCells count="8">
    <mergeCell ref="Y23:AE24"/>
    <mergeCell ref="Y26:AE27"/>
    <mergeCell ref="W5:AE5"/>
    <mergeCell ref="I1:K1"/>
    <mergeCell ref="A5:K5"/>
    <mergeCell ref="N5:U5"/>
    <mergeCell ref="A4:K4"/>
    <mergeCell ref="N4:U4"/>
  </mergeCells>
  <conditionalFormatting sqref="A20:U1048576 A1:U18">
    <cfRule type="expression" dxfId="41" priority="3">
      <formula>ROW()=CELL("FILA")</formula>
    </cfRule>
  </conditionalFormatting>
  <conditionalFormatting sqref="A19:C19">
    <cfRule type="expression" dxfId="40" priority="2">
      <formula>ROW()=CELL("FILA")</formula>
    </cfRule>
  </conditionalFormatting>
  <conditionalFormatting sqref="D19:U19">
    <cfRule type="expression" dxfId="39" priority="1">
      <formula>ROW()=CELL("FILA")</formula>
    </cfRule>
  </conditionalFormatting>
  <hyperlinks>
    <hyperlink ref="I1:K1" location="INDICE!A1" display="REGRESAR" xr:uid="{00000000-0004-0000-13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 CAQUETÁ S.A. E.S.P.</oddFooter>
  </headerFooter>
  <colBreaks count="1" manualBreakCount="1">
    <brk id="12" max="1048575" man="1"/>
  </col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6"/>
  <dimension ref="A1:BG28"/>
  <sheetViews>
    <sheetView showGridLines="0" showWhiteSpace="0" view="pageLayout" zoomScale="85" zoomScaleNormal="85" zoomScalePageLayoutView="85" workbookViewId="0">
      <selection activeCell="Q19" sqref="Q19:U19"/>
    </sheetView>
  </sheetViews>
  <sheetFormatPr baseColWidth="10" defaultColWidth="9.1796875" defaultRowHeight="14.5" x14ac:dyDescent="0.35"/>
  <cols>
    <col min="1" max="1" width="11.26953125" customWidth="1"/>
    <col min="2" max="2" width="6.54296875" customWidth="1"/>
    <col min="3" max="3" width="9" bestFit="1" customWidth="1"/>
    <col min="4" max="4" width="10.453125" customWidth="1"/>
    <col min="5" max="5" width="10" bestFit="1" customWidth="1"/>
    <col min="6" max="8" width="9" customWidth="1"/>
    <col min="9" max="9" width="9" bestFit="1" customWidth="1"/>
    <col min="10" max="10" width="9" customWidth="1"/>
    <col min="11" max="11" width="9.54296875" customWidth="1"/>
    <col min="12" max="13" width="2.453125" customWidth="1"/>
    <col min="14" max="14" width="14.81640625" customWidth="1"/>
    <col min="16" max="16" width="9" bestFit="1" customWidth="1"/>
    <col min="17" max="20" width="12.26953125" customWidth="1"/>
    <col min="21" max="21" width="15.453125" customWidth="1"/>
    <col min="22" max="22" width="15.1796875" customWidth="1"/>
    <col min="23" max="23" width="13.1796875" customWidth="1"/>
    <col min="24" max="24" width="12.81640625" customWidth="1"/>
    <col min="25" max="25" width="12.453125" customWidth="1"/>
    <col min="26" max="26" width="12.54296875" customWidth="1"/>
  </cols>
  <sheetData>
    <row r="1" spans="1:30" ht="23.5" x14ac:dyDescent="0.35">
      <c r="I1" s="423" t="s">
        <v>69</v>
      </c>
      <c r="J1" s="423"/>
      <c r="K1" s="423"/>
    </row>
    <row r="2" spans="1:30" ht="31.5" customHeight="1" x14ac:dyDescent="0.55000000000000004">
      <c r="A2" s="8" t="s">
        <v>9</v>
      </c>
      <c r="C2" s="17" t="s">
        <v>152</v>
      </c>
      <c r="D2" s="17"/>
      <c r="E2" s="17"/>
      <c r="F2" s="17"/>
      <c r="G2" s="17"/>
      <c r="H2" s="17"/>
      <c r="I2" s="17"/>
      <c r="J2" s="17"/>
      <c r="K2" s="17"/>
    </row>
    <row r="3" spans="1:30" ht="23.5" x14ac:dyDescent="0.55000000000000004">
      <c r="A3" s="8" t="s">
        <v>15</v>
      </c>
      <c r="C3" s="17" t="s">
        <v>18</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t="s">
        <v>117</v>
      </c>
      <c r="W5" s="416"/>
      <c r="X5" s="416"/>
      <c r="Y5" s="416"/>
      <c r="Z5" s="416"/>
      <c r="AA5" s="416"/>
      <c r="AB5" s="416"/>
      <c r="AC5" s="416"/>
      <c r="AD5" s="416"/>
    </row>
    <row r="6" spans="1:30"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35">
      <c r="A7" s="63" t="s">
        <v>163</v>
      </c>
      <c r="B7" s="35">
        <v>2022</v>
      </c>
      <c r="C7" s="35">
        <v>1</v>
      </c>
      <c r="D7" s="4">
        <v>285.55700000000002</v>
      </c>
      <c r="E7" s="4">
        <v>43.683999999999997</v>
      </c>
      <c r="F7" s="4">
        <v>73.628299999999996</v>
      </c>
      <c r="G7" s="4">
        <v>205.4288</v>
      </c>
      <c r="H7" s="4">
        <v>103.04430000000001</v>
      </c>
      <c r="I7" s="4">
        <v>21.277000000000001</v>
      </c>
      <c r="J7" s="4">
        <v>732.61929999999995</v>
      </c>
      <c r="K7" s="4">
        <v>688.0154</v>
      </c>
      <c r="N7" s="63" t="s">
        <v>163</v>
      </c>
      <c r="O7" s="35">
        <v>2022</v>
      </c>
      <c r="P7" s="35">
        <v>1</v>
      </c>
      <c r="Q7" s="4">
        <v>275.20620000000002</v>
      </c>
      <c r="R7" s="4">
        <v>344.0077</v>
      </c>
      <c r="S7" s="4">
        <v>584.81309999999996</v>
      </c>
      <c r="T7" s="4">
        <v>688.0154</v>
      </c>
      <c r="U7" s="4">
        <v>825.61847999999998</v>
      </c>
    </row>
    <row r="8" spans="1:30" x14ac:dyDescent="0.35">
      <c r="A8" s="63" t="s">
        <v>164</v>
      </c>
      <c r="B8" s="35">
        <v>2022</v>
      </c>
      <c r="C8" s="35">
        <v>2</v>
      </c>
      <c r="D8" s="4">
        <v>271.20030000000003</v>
      </c>
      <c r="E8" s="4">
        <v>45.128999999999998</v>
      </c>
      <c r="F8" s="4">
        <v>72.349999999999994</v>
      </c>
      <c r="G8" s="4">
        <v>208.54179999999999</v>
      </c>
      <c r="H8" s="4">
        <v>104.16679999999999</v>
      </c>
      <c r="I8" s="4">
        <v>24.4268</v>
      </c>
      <c r="J8" s="4">
        <v>725.82349999999997</v>
      </c>
      <c r="K8" s="4">
        <v>694.20759999999996</v>
      </c>
      <c r="N8" s="63" t="s">
        <v>164</v>
      </c>
      <c r="O8" s="35">
        <v>2022</v>
      </c>
      <c r="P8" s="35">
        <v>2</v>
      </c>
      <c r="Q8" s="4">
        <v>278.20409999999998</v>
      </c>
      <c r="R8" s="4">
        <v>347.75510000000003</v>
      </c>
      <c r="S8" s="4">
        <v>590.07640000000004</v>
      </c>
      <c r="T8" s="4">
        <v>694.20759999999996</v>
      </c>
      <c r="U8" s="4">
        <v>833.04909999999995</v>
      </c>
    </row>
    <row r="9" spans="1:30" x14ac:dyDescent="0.35">
      <c r="A9" s="63" t="s">
        <v>165</v>
      </c>
      <c r="B9" s="35">
        <v>2022</v>
      </c>
      <c r="C9" s="35">
        <v>3</v>
      </c>
      <c r="D9" s="4">
        <v>311.5179</v>
      </c>
      <c r="E9" s="4">
        <v>43.110599999999998</v>
      </c>
      <c r="F9" s="4">
        <v>79.707999999999998</v>
      </c>
      <c r="G9" s="4">
        <v>218.31970000000001</v>
      </c>
      <c r="H9" s="4">
        <v>101.1664</v>
      </c>
      <c r="I9" s="4">
        <v>22.209099999999999</v>
      </c>
      <c r="J9" s="4">
        <v>776.03009999999995</v>
      </c>
      <c r="K9" s="4">
        <v>700.45540000000005</v>
      </c>
      <c r="N9" s="63" t="s">
        <v>165</v>
      </c>
      <c r="O9" s="35">
        <v>2022</v>
      </c>
      <c r="P9" s="35">
        <v>3</v>
      </c>
      <c r="Q9" s="4">
        <v>280.18220000000002</v>
      </c>
      <c r="R9" s="4">
        <v>350.22770000000003</v>
      </c>
      <c r="S9" s="4">
        <v>595.38710000000003</v>
      </c>
      <c r="T9" s="4">
        <v>700.45540000000005</v>
      </c>
      <c r="U9" s="4">
        <v>840.54650000000004</v>
      </c>
    </row>
    <row r="10" spans="1:30" x14ac:dyDescent="0.35">
      <c r="A10" s="63" t="s">
        <v>166</v>
      </c>
      <c r="B10" s="35">
        <v>2022</v>
      </c>
      <c r="C10" s="35">
        <v>4</v>
      </c>
      <c r="D10" s="4">
        <v>265.37549999999999</v>
      </c>
      <c r="E10" s="4">
        <v>40.327800000000003</v>
      </c>
      <c r="F10" s="4">
        <v>72.298100000000005</v>
      </c>
      <c r="G10" s="4">
        <v>227.8364</v>
      </c>
      <c r="H10" s="4">
        <v>110.0682</v>
      </c>
      <c r="I10" s="4">
        <v>35.662300000000002</v>
      </c>
      <c r="J10" s="4">
        <v>751.5684</v>
      </c>
      <c r="K10" s="4">
        <v>717.96680000000003</v>
      </c>
      <c r="N10" s="63" t="s">
        <v>166</v>
      </c>
      <c r="O10" s="35">
        <v>2022</v>
      </c>
      <c r="P10" s="35">
        <v>4</v>
      </c>
      <c r="Q10" s="4">
        <v>287.18669999999997</v>
      </c>
      <c r="R10" s="4">
        <v>358.98340000000002</v>
      </c>
      <c r="S10" s="4">
        <v>610.27179999999998</v>
      </c>
      <c r="T10" s="4">
        <v>717.96680000000003</v>
      </c>
      <c r="U10" s="4">
        <v>861.56020000000001</v>
      </c>
    </row>
    <row r="11" spans="1:30" x14ac:dyDescent="0.35">
      <c r="A11" s="63" t="s">
        <v>167</v>
      </c>
      <c r="B11" s="35">
        <v>2022</v>
      </c>
      <c r="C11" s="35">
        <v>5</v>
      </c>
      <c r="D11" s="4">
        <v>249.14</v>
      </c>
      <c r="E11" s="4">
        <v>40.98</v>
      </c>
      <c r="F11" s="4">
        <v>70.89</v>
      </c>
      <c r="G11" s="4">
        <v>228.16</v>
      </c>
      <c r="H11" s="4">
        <v>115.57</v>
      </c>
      <c r="I11" s="4">
        <v>42.05</v>
      </c>
      <c r="J11" s="4">
        <v>746.78679999999997</v>
      </c>
      <c r="K11" s="4">
        <v>735.91600000000005</v>
      </c>
      <c r="N11" s="63" t="s">
        <v>167</v>
      </c>
      <c r="O11" s="35">
        <v>2022</v>
      </c>
      <c r="P11" s="35">
        <v>5</v>
      </c>
      <c r="Q11" s="4">
        <v>294.3664</v>
      </c>
      <c r="R11" s="4">
        <v>367.95800000000003</v>
      </c>
      <c r="S11" s="4">
        <v>625.52859999999998</v>
      </c>
      <c r="T11" s="4">
        <v>735.91600000000005</v>
      </c>
      <c r="U11" s="4">
        <v>883.0992</v>
      </c>
    </row>
    <row r="12" spans="1:30" x14ac:dyDescent="0.35">
      <c r="A12" s="63" t="s">
        <v>168</v>
      </c>
      <c r="B12" s="35">
        <v>2022</v>
      </c>
      <c r="C12" s="35">
        <v>6</v>
      </c>
      <c r="D12" s="4">
        <v>248.4768</v>
      </c>
      <c r="E12" s="4">
        <v>49.521799999999999</v>
      </c>
      <c r="F12" s="4">
        <v>72.509100000000004</v>
      </c>
      <c r="G12" s="4">
        <v>234.3297</v>
      </c>
      <c r="H12" s="4">
        <v>108.94580000000001</v>
      </c>
      <c r="I12" s="4">
        <v>59.391100000000002</v>
      </c>
      <c r="J12" s="4">
        <v>773.17430000000002</v>
      </c>
      <c r="K12" s="4">
        <v>740.33150000000001</v>
      </c>
      <c r="N12" s="63" t="s">
        <v>168</v>
      </c>
      <c r="O12" s="35">
        <v>2022</v>
      </c>
      <c r="P12" s="35">
        <v>6</v>
      </c>
      <c r="Q12" s="4">
        <v>296.13260000000002</v>
      </c>
      <c r="R12" s="4">
        <v>370.16570000000002</v>
      </c>
      <c r="S12" s="4">
        <v>629.28179999999998</v>
      </c>
      <c r="T12" s="4">
        <v>740.33150000000001</v>
      </c>
      <c r="U12" s="4">
        <v>888.39779999999996</v>
      </c>
    </row>
    <row r="13" spans="1:30" x14ac:dyDescent="0.35">
      <c r="A13" s="63" t="s">
        <v>172</v>
      </c>
      <c r="B13" s="35">
        <v>2022</v>
      </c>
      <c r="C13" s="35">
        <v>7</v>
      </c>
      <c r="D13" s="4">
        <v>249.11269999999999</v>
      </c>
      <c r="E13" s="4">
        <v>41.912399999999998</v>
      </c>
      <c r="F13" s="4">
        <v>71.879599999999996</v>
      </c>
      <c r="G13" s="4">
        <v>243.7569</v>
      </c>
      <c r="H13" s="4">
        <v>112.2971</v>
      </c>
      <c r="I13" s="4">
        <v>54.4908</v>
      </c>
      <c r="J13" s="4">
        <v>773.44960000000003</v>
      </c>
      <c r="K13" s="4">
        <v>749.21550000000002</v>
      </c>
      <c r="N13" s="63" t="s">
        <v>172</v>
      </c>
      <c r="O13" s="35">
        <v>2022</v>
      </c>
      <c r="P13" s="35">
        <v>7</v>
      </c>
      <c r="Q13" s="4">
        <v>299.68619999999999</v>
      </c>
      <c r="R13" s="4">
        <v>374.60770000000002</v>
      </c>
      <c r="S13" s="4">
        <v>636.83309999999994</v>
      </c>
      <c r="T13" s="4">
        <v>749.21550000000002</v>
      </c>
      <c r="U13" s="4">
        <v>899.05859999999996</v>
      </c>
    </row>
    <row r="14" spans="1:30" x14ac:dyDescent="0.35">
      <c r="A14" s="63" t="s">
        <v>177</v>
      </c>
      <c r="B14" s="35">
        <v>2022</v>
      </c>
      <c r="C14" s="35">
        <v>8</v>
      </c>
      <c r="D14" s="4">
        <v>255.00880000000001</v>
      </c>
      <c r="E14" s="4">
        <v>52.116300000000003</v>
      </c>
      <c r="F14" s="4">
        <v>58.954300000000003</v>
      </c>
      <c r="G14" s="4">
        <v>246.37260000000001</v>
      </c>
      <c r="H14" s="4">
        <v>111.1973</v>
      </c>
      <c r="I14" s="4">
        <v>67.270200000000003</v>
      </c>
      <c r="J14" s="4">
        <v>790.91959999999995</v>
      </c>
      <c r="K14" s="4">
        <v>771.69190000000003</v>
      </c>
      <c r="N14" s="63" t="s">
        <v>177</v>
      </c>
      <c r="O14" s="35">
        <v>2022</v>
      </c>
      <c r="P14" s="35">
        <v>8</v>
      </c>
      <c r="Q14" s="4">
        <v>308.67680000000001</v>
      </c>
      <c r="R14" s="4">
        <v>385.84500000000003</v>
      </c>
      <c r="S14" s="4">
        <v>655.93811500000004</v>
      </c>
      <c r="T14" s="4">
        <v>771.69190000000003</v>
      </c>
      <c r="U14" s="4">
        <v>926.03027999999995</v>
      </c>
    </row>
    <row r="15" spans="1:30" x14ac:dyDescent="0.35">
      <c r="A15" s="63" t="s">
        <v>182</v>
      </c>
      <c r="B15" s="35">
        <v>2022</v>
      </c>
      <c r="C15" s="35">
        <v>9</v>
      </c>
      <c r="D15" s="4">
        <v>260.51</v>
      </c>
      <c r="E15" s="4">
        <v>50.84</v>
      </c>
      <c r="F15" s="4">
        <v>60.7</v>
      </c>
      <c r="G15" s="4">
        <v>247.75</v>
      </c>
      <c r="H15" s="4">
        <v>114.63</v>
      </c>
      <c r="I15" s="4">
        <v>49.15</v>
      </c>
      <c r="J15" s="4">
        <v>783.61</v>
      </c>
      <c r="K15" s="4">
        <v>794.84370000000001</v>
      </c>
      <c r="N15" s="63" t="s">
        <v>182</v>
      </c>
      <c r="O15" s="35">
        <v>2022</v>
      </c>
      <c r="P15" s="35">
        <v>9</v>
      </c>
      <c r="Q15" s="4">
        <v>317.93709999999999</v>
      </c>
      <c r="R15" s="4">
        <v>397.42129999999997</v>
      </c>
      <c r="S15" s="4">
        <v>675.61630000000002</v>
      </c>
      <c r="T15" s="4">
        <v>794.84270000000004</v>
      </c>
      <c r="U15" s="4">
        <v>953.81119999999999</v>
      </c>
    </row>
    <row r="16" spans="1:30" x14ac:dyDescent="0.35">
      <c r="A16" s="63" t="s">
        <v>209</v>
      </c>
      <c r="B16" s="35">
        <v>2022</v>
      </c>
      <c r="C16" s="35">
        <v>10</v>
      </c>
      <c r="D16" s="4">
        <v>291.34820000000002</v>
      </c>
      <c r="E16" s="4">
        <v>46.165700000000001</v>
      </c>
      <c r="F16" s="4">
        <v>64.943399999999997</v>
      </c>
      <c r="G16" s="4">
        <v>251.483</v>
      </c>
      <c r="H16" s="4">
        <v>112.5146</v>
      </c>
      <c r="I16" s="4">
        <v>27.919599999999999</v>
      </c>
      <c r="J16" s="4">
        <v>794.37450000000001</v>
      </c>
      <c r="K16" s="4">
        <v>794.84270000000004</v>
      </c>
      <c r="N16" s="63" t="s">
        <v>209</v>
      </c>
      <c r="O16" s="35">
        <v>2022</v>
      </c>
      <c r="P16" s="35">
        <v>10</v>
      </c>
      <c r="Q16" s="4">
        <v>317.93709999999999</v>
      </c>
      <c r="R16" s="4">
        <v>397.42129999999997</v>
      </c>
      <c r="S16" s="4">
        <v>675.61630000000002</v>
      </c>
      <c r="T16" s="4">
        <v>794.84270000000004</v>
      </c>
      <c r="U16" s="4">
        <v>953.81119999999999</v>
      </c>
    </row>
    <row r="17" spans="1:59" x14ac:dyDescent="0.35">
      <c r="A17" s="63" t="s">
        <v>320</v>
      </c>
      <c r="B17" s="35">
        <v>2022</v>
      </c>
      <c r="C17" s="35">
        <v>11</v>
      </c>
      <c r="D17" s="4">
        <v>300.66000000000003</v>
      </c>
      <c r="E17" s="4">
        <v>47.098799999999997</v>
      </c>
      <c r="F17" s="4">
        <v>66.457800000000006</v>
      </c>
      <c r="G17" s="4">
        <v>258.4264</v>
      </c>
      <c r="H17" s="4">
        <v>110.0543</v>
      </c>
      <c r="I17" s="4">
        <v>27.1647</v>
      </c>
      <c r="J17" s="4">
        <v>809.86199999999997</v>
      </c>
      <c r="K17" s="4">
        <v>794.84270000000004</v>
      </c>
      <c r="N17" s="63" t="s">
        <v>320</v>
      </c>
      <c r="O17" s="35">
        <v>2022</v>
      </c>
      <c r="P17" s="35">
        <v>11</v>
      </c>
      <c r="Q17" s="4">
        <v>317.93709999999999</v>
      </c>
      <c r="R17" s="4">
        <v>397.42129999999997</v>
      </c>
      <c r="S17" s="4">
        <v>675.61630000000002</v>
      </c>
      <c r="T17" s="4">
        <v>794.84270000000004</v>
      </c>
      <c r="U17" s="4">
        <v>953.81119999999999</v>
      </c>
    </row>
    <row r="18" spans="1:59" x14ac:dyDescent="0.35">
      <c r="A18" s="63" t="s">
        <v>327</v>
      </c>
      <c r="B18" s="35">
        <v>2022</v>
      </c>
      <c r="C18" s="35">
        <v>12</v>
      </c>
      <c r="D18" s="4">
        <v>270.4486</v>
      </c>
      <c r="E18" s="4">
        <v>50.307000000000002</v>
      </c>
      <c r="F18" s="4">
        <v>61.960599999999999</v>
      </c>
      <c r="G18" s="4">
        <v>241.9357</v>
      </c>
      <c r="H18" s="4">
        <v>114.4158</v>
      </c>
      <c r="I18" s="4">
        <v>35.790010000000002</v>
      </c>
      <c r="J18" s="4">
        <v>774.85760000000005</v>
      </c>
      <c r="K18" s="4">
        <v>800.95640000000003</v>
      </c>
      <c r="N18" s="63" t="s">
        <v>327</v>
      </c>
      <c r="O18" s="35">
        <v>2022</v>
      </c>
      <c r="P18" s="35">
        <v>12</v>
      </c>
      <c r="Q18" s="4">
        <v>320.38260000000002</v>
      </c>
      <c r="R18" s="4">
        <v>400.47820000000002</v>
      </c>
      <c r="S18" s="4">
        <v>680.81290000000001</v>
      </c>
      <c r="T18" s="4">
        <v>800.95640000000003</v>
      </c>
      <c r="U18" s="4">
        <v>961.14769999999999</v>
      </c>
    </row>
    <row r="19" spans="1:59" x14ac:dyDescent="0.35">
      <c r="A19" s="31" t="s">
        <v>108</v>
      </c>
      <c r="B19" s="2"/>
      <c r="C19" s="2"/>
      <c r="D19" s="389">
        <f>+(D18-D17)/D17</f>
        <v>-0.10048360274063735</v>
      </c>
      <c r="E19" s="389">
        <f t="shared" ref="E19:K19" si="0">+(E18-E17)/E17</f>
        <v>6.8116385130831472E-2</v>
      </c>
      <c r="F19" s="389">
        <f t="shared" si="0"/>
        <v>-6.7670010141774276E-2</v>
      </c>
      <c r="G19" s="389">
        <f t="shared" si="0"/>
        <v>-6.3811978961901744E-2</v>
      </c>
      <c r="H19" s="389">
        <f t="shared" si="0"/>
        <v>3.9630436975202299E-2</v>
      </c>
      <c r="I19" s="389">
        <f t="shared" si="0"/>
        <v>0.3175190596619879</v>
      </c>
      <c r="J19" s="389">
        <f t="shared" si="0"/>
        <v>-4.3222672504698231E-2</v>
      </c>
      <c r="K19" s="389">
        <f t="shared" si="0"/>
        <v>7.6917105736770235E-3</v>
      </c>
      <c r="N19" s="31" t="s">
        <v>108</v>
      </c>
      <c r="O19" s="2"/>
      <c r="P19" s="2"/>
      <c r="Q19" s="390">
        <f>+(Q18-Q17)/Q17</f>
        <v>7.6917729953504587E-3</v>
      </c>
      <c r="R19" s="390">
        <f>+(R18-R17)/R17</f>
        <v>7.6918373524520241E-3</v>
      </c>
      <c r="S19" s="390">
        <f>+(S18-S17)/S17</f>
        <v>7.6916439109002985E-3</v>
      </c>
      <c r="T19" s="390">
        <f>+(T18-T17)/T17</f>
        <v>7.6917105736770235E-3</v>
      </c>
      <c r="U19" s="390">
        <f>+(U18-U17)/U17</f>
        <v>7.6917738017754471E-3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c r="V24" s="42" t="s">
        <v>116</v>
      </c>
      <c r="W24" s="414" t="s">
        <v>118</v>
      </c>
      <c r="X24" s="414"/>
      <c r="Y24" s="414"/>
      <c r="Z24" s="414"/>
      <c r="AA24" s="414"/>
      <c r="AB24" s="414"/>
      <c r="AC24" s="414"/>
    </row>
    <row r="25" spans="1:59" x14ac:dyDescent="0.35">
      <c r="V25" s="42"/>
      <c r="W25" s="414"/>
      <c r="X25" s="414"/>
      <c r="Y25" s="414"/>
      <c r="Z25" s="414"/>
      <c r="AA25" s="414"/>
      <c r="AB25" s="414"/>
      <c r="AC25" s="414"/>
    </row>
    <row r="26" spans="1:59" x14ac:dyDescent="0.35">
      <c r="V26" s="42"/>
      <c r="W26" s="23"/>
      <c r="X26" s="23"/>
      <c r="Y26" s="23"/>
      <c r="Z26" s="23"/>
      <c r="AA26" s="23"/>
      <c r="AB26" s="23"/>
      <c r="AC26" s="23"/>
    </row>
    <row r="27" spans="1:59" x14ac:dyDescent="0.35">
      <c r="V27" s="42" t="s">
        <v>114</v>
      </c>
      <c r="W27" s="414" t="s">
        <v>119</v>
      </c>
      <c r="X27" s="414"/>
      <c r="Y27" s="414"/>
      <c r="Z27" s="414"/>
      <c r="AA27" s="414"/>
      <c r="AB27" s="414"/>
      <c r="AC27" s="414"/>
    </row>
    <row r="28" spans="1:59" x14ac:dyDescent="0.35">
      <c r="V28" s="23"/>
      <c r="W28" s="414"/>
      <c r="X28" s="414"/>
      <c r="Y28" s="414"/>
      <c r="Z28" s="414"/>
      <c r="AA28" s="414"/>
      <c r="AB28" s="414"/>
      <c r="AC28" s="414"/>
    </row>
  </sheetData>
  <mergeCells count="8">
    <mergeCell ref="W24:AC25"/>
    <mergeCell ref="W27:AC28"/>
    <mergeCell ref="V5:AD5"/>
    <mergeCell ref="I1:K1"/>
    <mergeCell ref="A5:K5"/>
    <mergeCell ref="N5:U5"/>
    <mergeCell ref="A4:K4"/>
    <mergeCell ref="N4:U4"/>
  </mergeCells>
  <conditionalFormatting sqref="A20:U1048576 A1:U18">
    <cfRule type="expression" dxfId="38" priority="3">
      <formula>ROW()=CELL("FILA")</formula>
    </cfRule>
  </conditionalFormatting>
  <conditionalFormatting sqref="A19:C19">
    <cfRule type="expression" dxfId="37" priority="2">
      <formula>ROW()=CELL("FILA")</formula>
    </cfRule>
  </conditionalFormatting>
  <conditionalFormatting sqref="D19:U19">
    <cfRule type="expression" dxfId="36" priority="1">
      <formula>ROW()=CELL("FILA")</formula>
    </cfRule>
  </conditionalFormatting>
  <hyperlinks>
    <hyperlink ref="I1:K1" location="INDICE!A1" display="REGRESAR" xr:uid="{00000000-0004-0000-14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HUILA S.A. E.S.P.</oddFooter>
  </headerFooter>
  <colBreaks count="1" manualBreakCount="1">
    <brk id="12" max="1048575"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5"/>
  <dimension ref="A1:BG29"/>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0.26953125" customWidth="1"/>
    <col min="2" max="2" width="6.453125" customWidth="1"/>
    <col min="3" max="3" width="9" bestFit="1" customWidth="1"/>
    <col min="4" max="4" width="10" customWidth="1"/>
    <col min="5" max="5" width="10" bestFit="1" customWidth="1"/>
    <col min="6" max="6" width="9" bestFit="1" customWidth="1"/>
    <col min="7" max="7" width="9.26953125" customWidth="1"/>
    <col min="8" max="8" width="8.81640625" customWidth="1"/>
    <col min="9" max="10" width="9.7265625" customWidth="1"/>
    <col min="11" max="11" width="10.7265625" customWidth="1"/>
    <col min="12" max="13" width="2.453125" customWidth="1"/>
    <col min="14" max="14" width="14.81640625" customWidth="1"/>
    <col min="16" max="16" width="9" bestFit="1" customWidth="1"/>
    <col min="17" max="20" width="12.1796875" customWidth="1"/>
    <col min="21" max="21" width="14.26953125" customWidth="1"/>
    <col min="23" max="23" width="11.453125" customWidth="1"/>
    <col min="24" max="24" width="13.26953125" customWidth="1"/>
    <col min="25" max="25" width="13.7265625" customWidth="1"/>
    <col min="26" max="26" width="12.81640625" customWidth="1"/>
    <col min="27" max="27" width="12.26953125" customWidth="1"/>
  </cols>
  <sheetData>
    <row r="1" spans="1:31" ht="23.5" x14ac:dyDescent="0.35">
      <c r="I1" s="423" t="s">
        <v>69</v>
      </c>
      <c r="J1" s="423"/>
      <c r="K1" s="423"/>
    </row>
    <row r="2" spans="1:31" ht="26.25" customHeight="1" x14ac:dyDescent="0.55000000000000004">
      <c r="A2" s="8" t="s">
        <v>9</v>
      </c>
      <c r="C2" s="17" t="s">
        <v>153</v>
      </c>
      <c r="D2" s="17"/>
      <c r="E2" s="17"/>
      <c r="F2" s="17"/>
      <c r="G2" s="17"/>
      <c r="H2" s="17"/>
      <c r="I2" s="17"/>
      <c r="J2" s="17"/>
      <c r="K2" s="17"/>
    </row>
    <row r="3" spans="1:31" ht="23.5" x14ac:dyDescent="0.55000000000000004">
      <c r="A3" s="8" t="s">
        <v>15</v>
      </c>
      <c r="C3" s="17" t="s">
        <v>123</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257.2201</v>
      </c>
      <c r="E7" s="4">
        <v>43.683999999999997</v>
      </c>
      <c r="F7" s="4">
        <v>41.956099999999999</v>
      </c>
      <c r="G7" s="4">
        <v>230.50839999999999</v>
      </c>
      <c r="H7" s="4">
        <v>52.790399999999998</v>
      </c>
      <c r="I7" s="4">
        <v>20.676400000000001</v>
      </c>
      <c r="J7" s="4">
        <v>646.83540000000005</v>
      </c>
      <c r="K7" s="4">
        <v>704.5222</v>
      </c>
      <c r="N7" s="63" t="s">
        <v>163</v>
      </c>
      <c r="O7" s="35">
        <v>2022</v>
      </c>
      <c r="P7" s="35">
        <v>1</v>
      </c>
      <c r="Q7" s="4">
        <v>281.80889999999999</v>
      </c>
      <c r="R7" s="4">
        <v>352.2611</v>
      </c>
      <c r="S7" s="4">
        <v>598.84389999999996</v>
      </c>
      <c r="T7" s="4">
        <v>704.5222</v>
      </c>
      <c r="U7" s="4">
        <v>845.42660000000001</v>
      </c>
    </row>
    <row r="8" spans="1:31" x14ac:dyDescent="0.35">
      <c r="A8" s="63" t="s">
        <v>164</v>
      </c>
      <c r="B8" s="35">
        <v>2022</v>
      </c>
      <c r="C8" s="35">
        <v>2</v>
      </c>
      <c r="D8" s="4">
        <v>317.88</v>
      </c>
      <c r="E8" s="4">
        <v>45.128999999999998</v>
      </c>
      <c r="F8" s="4">
        <v>50.229300000000002</v>
      </c>
      <c r="G8" s="4">
        <v>252.30500000000001</v>
      </c>
      <c r="H8" s="4">
        <v>54.701000000000001</v>
      </c>
      <c r="I8" s="4">
        <v>23.593299999999999</v>
      </c>
      <c r="J8" s="4">
        <v>743.83759999999995</v>
      </c>
      <c r="K8" s="4">
        <v>725.65779999999995</v>
      </c>
      <c r="N8" s="63" t="s">
        <v>164</v>
      </c>
      <c r="O8" s="35">
        <v>2022</v>
      </c>
      <c r="P8" s="35">
        <v>2</v>
      </c>
      <c r="Q8" s="4">
        <v>290.26310000000001</v>
      </c>
      <c r="R8" s="4">
        <v>362.82889999999998</v>
      </c>
      <c r="S8" s="4">
        <v>616.80920000000003</v>
      </c>
      <c r="T8" s="4">
        <v>725.65779999999995</v>
      </c>
      <c r="U8" s="4">
        <v>870.7894</v>
      </c>
    </row>
    <row r="9" spans="1:31" x14ac:dyDescent="0.35">
      <c r="A9" s="63" t="s">
        <v>165</v>
      </c>
      <c r="B9" s="35">
        <v>2022</v>
      </c>
      <c r="C9" s="35">
        <v>3</v>
      </c>
      <c r="D9" s="4">
        <v>299.7038</v>
      </c>
      <c r="E9" s="4">
        <v>43.110799999999998</v>
      </c>
      <c r="F9" s="4">
        <v>47.9191</v>
      </c>
      <c r="G9" s="4">
        <v>260.17849999999999</v>
      </c>
      <c r="H9" s="4">
        <v>57.542099999999998</v>
      </c>
      <c r="I9" s="4">
        <v>19.390499999999999</v>
      </c>
      <c r="J9" s="4">
        <v>727.84479999999996</v>
      </c>
      <c r="K9" s="4">
        <v>761.94069999999999</v>
      </c>
      <c r="N9" s="63" t="s">
        <v>165</v>
      </c>
      <c r="O9" s="35">
        <v>2022</v>
      </c>
      <c r="P9" s="35">
        <v>3</v>
      </c>
      <c r="Q9" s="4">
        <v>304.77620000000002</v>
      </c>
      <c r="R9" s="4">
        <v>380.97030000000001</v>
      </c>
      <c r="S9" s="4">
        <v>647.64959999999996</v>
      </c>
      <c r="T9" s="4">
        <v>761.94069999999999</v>
      </c>
      <c r="U9" s="4">
        <v>914.3288</v>
      </c>
    </row>
    <row r="10" spans="1:31" x14ac:dyDescent="0.35">
      <c r="A10" s="63" t="s">
        <v>166</v>
      </c>
      <c r="B10" s="35">
        <v>2022</v>
      </c>
      <c r="C10" s="35">
        <v>4</v>
      </c>
      <c r="D10" s="4">
        <v>288.84460000000001</v>
      </c>
      <c r="E10" s="4">
        <v>40.327800000000003</v>
      </c>
      <c r="F10" s="4">
        <v>56.753300000000003</v>
      </c>
      <c r="G10" s="4">
        <v>258.5</v>
      </c>
      <c r="H10" s="4">
        <v>57.846400000000003</v>
      </c>
      <c r="I10" s="4">
        <v>33.143300000000004</v>
      </c>
      <c r="J10" s="4">
        <v>735.41539999999998</v>
      </c>
      <c r="K10" s="4">
        <v>769.56010000000003</v>
      </c>
      <c r="N10" s="63" t="s">
        <v>166</v>
      </c>
      <c r="O10" s="35">
        <v>2022</v>
      </c>
      <c r="P10" s="35">
        <v>4</v>
      </c>
      <c r="Q10" s="4">
        <v>307.82400000000001</v>
      </c>
      <c r="R10" s="4">
        <v>384.78</v>
      </c>
      <c r="S10" s="4">
        <v>654.12609999999995</v>
      </c>
      <c r="T10" s="4">
        <v>769.56010000000003</v>
      </c>
      <c r="U10" s="4">
        <v>923.47209999999995</v>
      </c>
    </row>
    <row r="11" spans="1:31" x14ac:dyDescent="0.35">
      <c r="A11" s="63" t="s">
        <v>167</v>
      </c>
      <c r="B11" s="35">
        <v>2022</v>
      </c>
      <c r="C11" s="35">
        <v>5</v>
      </c>
      <c r="D11" s="4">
        <v>290.64109999999999</v>
      </c>
      <c r="E11" s="4">
        <v>40.978900000000003</v>
      </c>
      <c r="F11" s="4">
        <v>57.939399999999999</v>
      </c>
      <c r="G11" s="4">
        <v>262.27280000000002</v>
      </c>
      <c r="H11" s="4">
        <v>57.572600000000001</v>
      </c>
      <c r="I11" s="4">
        <v>41.2042</v>
      </c>
      <c r="J11" s="4">
        <v>750.60889999999995</v>
      </c>
      <c r="K11" s="4">
        <v>808.03809999999999</v>
      </c>
      <c r="N11" s="63" t="s">
        <v>167</v>
      </c>
      <c r="O11" s="35">
        <v>2022</v>
      </c>
      <c r="P11" s="35">
        <v>5</v>
      </c>
      <c r="Q11" s="4">
        <v>323.21519999999998</v>
      </c>
      <c r="R11" s="4">
        <v>404.01900000000001</v>
      </c>
      <c r="S11" s="4">
        <v>686.83240000000001</v>
      </c>
      <c r="T11" s="4">
        <v>808.03809999999999</v>
      </c>
      <c r="U11" s="4">
        <v>969.64570000000003</v>
      </c>
    </row>
    <row r="12" spans="1:31" x14ac:dyDescent="0.35">
      <c r="A12" s="63" t="s">
        <v>168</v>
      </c>
      <c r="B12" s="35">
        <v>2022</v>
      </c>
      <c r="C12" s="35">
        <v>6</v>
      </c>
      <c r="D12" s="4">
        <v>292.34649999999999</v>
      </c>
      <c r="E12" s="4">
        <v>49.521700000000003</v>
      </c>
      <c r="F12" s="4">
        <v>59.0944</v>
      </c>
      <c r="G12" s="4">
        <v>276.02109999999999</v>
      </c>
      <c r="H12" s="4">
        <v>60.303400000000003</v>
      </c>
      <c r="I12" s="4">
        <v>56.447099999999999</v>
      </c>
      <c r="J12" s="4">
        <v>793.73419999999999</v>
      </c>
      <c r="K12" s="4">
        <v>830.74959999999999</v>
      </c>
      <c r="N12" s="63" t="s">
        <v>168</v>
      </c>
      <c r="O12" s="35">
        <v>2022</v>
      </c>
      <c r="P12" s="35">
        <v>6</v>
      </c>
      <c r="Q12" s="4">
        <v>332.2998</v>
      </c>
      <c r="R12" s="4">
        <v>415.37479999999999</v>
      </c>
      <c r="S12" s="4">
        <v>706.13710000000003</v>
      </c>
      <c r="T12" s="4">
        <v>830.74959999999999</v>
      </c>
      <c r="U12" s="4">
        <v>996.89949999999999</v>
      </c>
    </row>
    <row r="13" spans="1:31" x14ac:dyDescent="0.35">
      <c r="A13" s="63" t="s">
        <v>172</v>
      </c>
      <c r="B13" s="35">
        <v>2022</v>
      </c>
      <c r="C13" s="35">
        <v>7</v>
      </c>
      <c r="D13" s="4">
        <v>304.96170000000001</v>
      </c>
      <c r="E13" s="4">
        <v>41.912399999999998</v>
      </c>
      <c r="F13" s="4">
        <v>60.6066</v>
      </c>
      <c r="G13" s="4">
        <v>282.52319999999997</v>
      </c>
      <c r="H13" s="4">
        <v>60.393900000000002</v>
      </c>
      <c r="I13" s="4">
        <v>50.460099999999997</v>
      </c>
      <c r="J13" s="4">
        <v>800.85789999999997</v>
      </c>
      <c r="K13" s="4">
        <v>800.95849999999996</v>
      </c>
      <c r="N13" s="63" t="s">
        <v>172</v>
      </c>
      <c r="O13" s="35">
        <v>2022</v>
      </c>
      <c r="P13" s="35">
        <v>7</v>
      </c>
      <c r="Q13" s="4">
        <v>320.38339999999999</v>
      </c>
      <c r="R13" s="4">
        <v>400.47919999999999</v>
      </c>
      <c r="S13" s="4">
        <v>680.81470000000002</v>
      </c>
      <c r="T13" s="4">
        <v>800.95849999999996</v>
      </c>
      <c r="U13" s="4">
        <v>961.15020000000004</v>
      </c>
    </row>
    <row r="14" spans="1:31" x14ac:dyDescent="0.35">
      <c r="A14" s="63" t="s">
        <v>177</v>
      </c>
      <c r="B14" s="35">
        <v>2022</v>
      </c>
      <c r="C14" s="35">
        <v>8</v>
      </c>
      <c r="D14" s="4">
        <v>312.04750000000001</v>
      </c>
      <c r="E14" s="4">
        <v>52.116300000000003</v>
      </c>
      <c r="F14" s="4">
        <v>63.706299999999999</v>
      </c>
      <c r="G14" s="4">
        <v>280.74540000000002</v>
      </c>
      <c r="H14" s="4">
        <v>60.499200000000002</v>
      </c>
      <c r="I14" s="4">
        <v>68.465900000000005</v>
      </c>
      <c r="J14" s="4">
        <v>837.5806</v>
      </c>
      <c r="K14" s="4"/>
      <c r="N14" s="63" t="s">
        <v>177</v>
      </c>
      <c r="O14" s="35">
        <v>2022</v>
      </c>
      <c r="P14" s="35">
        <v>8</v>
      </c>
      <c r="Q14" s="4">
        <v>335.03219999999999</v>
      </c>
      <c r="R14" s="4">
        <v>418.7903</v>
      </c>
      <c r="S14" s="4">
        <v>711.94350999999995</v>
      </c>
      <c r="T14" s="4">
        <v>837.5806</v>
      </c>
      <c r="U14" s="4">
        <f>+T14*1.2</f>
        <v>1005.09672</v>
      </c>
    </row>
    <row r="15" spans="1:31" x14ac:dyDescent="0.35">
      <c r="A15" s="63" t="s">
        <v>182</v>
      </c>
      <c r="B15" s="35">
        <v>2022</v>
      </c>
      <c r="C15" s="35">
        <v>9</v>
      </c>
      <c r="D15" s="4">
        <v>311.99</v>
      </c>
      <c r="E15" s="4">
        <v>50.84</v>
      </c>
      <c r="F15" s="4">
        <v>64.03</v>
      </c>
      <c r="G15" s="4">
        <v>270.77</v>
      </c>
      <c r="H15" s="4">
        <v>63.86</v>
      </c>
      <c r="I15" s="4">
        <v>41.69</v>
      </c>
      <c r="J15" s="4">
        <v>803.2</v>
      </c>
      <c r="K15" s="4"/>
      <c r="N15" s="63" t="s">
        <v>182</v>
      </c>
      <c r="O15" s="35">
        <v>2022</v>
      </c>
      <c r="P15" s="35">
        <v>9</v>
      </c>
      <c r="Q15" s="4">
        <v>338.45</v>
      </c>
      <c r="R15" s="4">
        <v>423.07</v>
      </c>
      <c r="S15" s="4">
        <v>682.72</v>
      </c>
      <c r="T15" s="4">
        <v>803.2</v>
      </c>
      <c r="U15" s="4">
        <v>963.84</v>
      </c>
    </row>
    <row r="16" spans="1:31" x14ac:dyDescent="0.35">
      <c r="A16" s="63" t="s">
        <v>209</v>
      </c>
      <c r="B16" s="35">
        <v>2022</v>
      </c>
      <c r="C16" s="35">
        <v>10</v>
      </c>
      <c r="D16" s="4">
        <v>310.7919</v>
      </c>
      <c r="E16" s="4">
        <v>46.165700000000001</v>
      </c>
      <c r="F16" s="4">
        <v>63.306199999999997</v>
      </c>
      <c r="G16" s="4">
        <v>263.03370000000001</v>
      </c>
      <c r="H16" s="4">
        <v>61.933900000000001</v>
      </c>
      <c r="I16" s="4">
        <v>28.583100000000002</v>
      </c>
      <c r="J16" s="4">
        <v>773.81449999999995</v>
      </c>
      <c r="K16" s="4"/>
      <c r="N16" s="63" t="s">
        <v>209</v>
      </c>
      <c r="O16" s="35">
        <v>2022</v>
      </c>
      <c r="P16" s="35">
        <v>10</v>
      </c>
      <c r="Q16" s="4">
        <v>326.07299999999998</v>
      </c>
      <c r="R16" s="4">
        <v>407.59120000000001</v>
      </c>
      <c r="S16" s="4">
        <v>657.7423</v>
      </c>
      <c r="T16" s="4">
        <v>773.81449999999995</v>
      </c>
      <c r="U16" s="4">
        <v>928.57740000000001</v>
      </c>
    </row>
    <row r="17" spans="1:59" x14ac:dyDescent="0.35">
      <c r="A17" s="63" t="s">
        <v>320</v>
      </c>
      <c r="B17" s="35">
        <v>2022</v>
      </c>
      <c r="C17" s="35">
        <v>11</v>
      </c>
      <c r="D17" s="4">
        <v>311.83870000000002</v>
      </c>
      <c r="E17" s="4">
        <v>47.098799999999997</v>
      </c>
      <c r="F17" s="4">
        <v>63.137500000000003</v>
      </c>
      <c r="G17" s="4">
        <v>270.16750000000002</v>
      </c>
      <c r="H17" s="4">
        <v>60.572899999999997</v>
      </c>
      <c r="I17" s="4">
        <v>25.890599999999999</v>
      </c>
      <c r="J17" s="4">
        <v>778.70600000000002</v>
      </c>
      <c r="K17" s="4"/>
      <c r="N17" s="63" t="s">
        <v>320</v>
      </c>
      <c r="O17" s="35">
        <v>2022</v>
      </c>
      <c r="P17" s="35">
        <v>11</v>
      </c>
      <c r="Q17" s="4">
        <v>328.13409999999999</v>
      </c>
      <c r="R17" s="4">
        <v>410.16759999999999</v>
      </c>
      <c r="S17" s="4">
        <v>661.90009999999995</v>
      </c>
      <c r="T17" s="4">
        <v>778.70600000000002</v>
      </c>
      <c r="U17" s="4">
        <v>934.44719999999995</v>
      </c>
    </row>
    <row r="18" spans="1:59" x14ac:dyDescent="0.35">
      <c r="A18" s="63" t="s">
        <v>327</v>
      </c>
      <c r="B18" s="35">
        <v>2022</v>
      </c>
      <c r="C18" s="35">
        <v>12</v>
      </c>
      <c r="D18" s="4">
        <v>312.86020000000002</v>
      </c>
      <c r="E18" s="4">
        <v>50.306899999999999</v>
      </c>
      <c r="F18" s="4">
        <v>63.919699999999999</v>
      </c>
      <c r="G18" s="4">
        <v>271.49220000000003</v>
      </c>
      <c r="H18" s="4">
        <v>60.264800000000001</v>
      </c>
      <c r="I18" s="4">
        <v>33.719000000000001</v>
      </c>
      <c r="J18" s="4">
        <v>792.56280000000004</v>
      </c>
      <c r="K18" s="4"/>
      <c r="N18" s="63" t="s">
        <v>327</v>
      </c>
      <c r="O18" s="35">
        <v>2022</v>
      </c>
      <c r="P18" s="35">
        <v>12</v>
      </c>
      <c r="Q18" s="4">
        <v>330.66070000000002</v>
      </c>
      <c r="R18" s="4">
        <v>413.32589999999999</v>
      </c>
      <c r="S18" s="4">
        <v>673.67830000000004</v>
      </c>
      <c r="T18" s="4">
        <v>792.56280000000004</v>
      </c>
      <c r="U18" s="4">
        <v>951.07529999999997</v>
      </c>
    </row>
    <row r="19" spans="1:59" x14ac:dyDescent="0.35">
      <c r="A19" s="31" t="s">
        <v>108</v>
      </c>
      <c r="B19" s="2"/>
      <c r="C19" s="2"/>
      <c r="D19" s="389">
        <f>+(D18-D17)/D17</f>
        <v>3.2757319729719344E-3</v>
      </c>
      <c r="E19" s="389">
        <f t="shared" ref="E19:K19" si="0">+(E18-E17)/E17</f>
        <v>6.8114261934486692E-2</v>
      </c>
      <c r="F19" s="389">
        <f t="shared" si="0"/>
        <v>1.2388833894278297E-2</v>
      </c>
      <c r="G19" s="389">
        <f t="shared" si="0"/>
        <v>4.9032544625093955E-3</v>
      </c>
      <c r="H19" s="389">
        <f t="shared" si="0"/>
        <v>-5.0864330418387768E-3</v>
      </c>
      <c r="I19" s="389">
        <f t="shared" si="0"/>
        <v>0.30236456474550616</v>
      </c>
      <c r="J19" s="389">
        <f t="shared" si="0"/>
        <v>1.7794649071665072E-2</v>
      </c>
      <c r="K19" s="389" t="e">
        <f t="shared" si="0"/>
        <v>#DIV/0!</v>
      </c>
      <c r="N19" s="31" t="s">
        <v>108</v>
      </c>
      <c r="O19" s="2"/>
      <c r="P19" s="2"/>
      <c r="Q19" s="390">
        <f>+(Q18-Q17)/Q17</f>
        <v>7.6999007418004726E-3</v>
      </c>
      <c r="R19" s="390">
        <f>+(R18-R17)/R17</f>
        <v>7.7000231125032717E-3</v>
      </c>
      <c r="S19" s="390">
        <f>+(S18-S17)/S17</f>
        <v>1.7794528207504552E-2</v>
      </c>
      <c r="T19" s="390">
        <f>+(T18-T17)/T17</f>
        <v>1.7794649071665072E-2</v>
      </c>
      <c r="U19" s="390">
        <f>+(U18-U17)/U17</f>
        <v>1.7794584862579736E-2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5" spans="1:59" x14ac:dyDescent="0.35">
      <c r="W25" s="42" t="s">
        <v>116</v>
      </c>
      <c r="X25" s="414" t="s">
        <v>118</v>
      </c>
      <c r="Y25" s="414"/>
      <c r="Z25" s="414"/>
      <c r="AA25" s="414"/>
      <c r="AB25" s="414"/>
      <c r="AC25" s="414"/>
      <c r="AD25" s="414"/>
    </row>
    <row r="26" spans="1:59" x14ac:dyDescent="0.35">
      <c r="W26" s="42"/>
      <c r="X26" s="414"/>
      <c r="Y26" s="414"/>
      <c r="Z26" s="414"/>
      <c r="AA26" s="414"/>
      <c r="AB26" s="414"/>
      <c r="AC26" s="414"/>
      <c r="AD26" s="414"/>
    </row>
    <row r="27" spans="1:59" x14ac:dyDescent="0.35">
      <c r="W27" s="42"/>
      <c r="X27" s="23"/>
      <c r="Y27" s="23"/>
      <c r="Z27" s="23"/>
      <c r="AA27" s="23"/>
      <c r="AB27" s="23"/>
      <c r="AC27" s="23"/>
      <c r="AD27" s="23"/>
    </row>
    <row r="28" spans="1:59" x14ac:dyDescent="0.35">
      <c r="W28" s="42" t="s">
        <v>114</v>
      </c>
      <c r="X28" s="414" t="s">
        <v>119</v>
      </c>
      <c r="Y28" s="414"/>
      <c r="Z28" s="414"/>
      <c r="AA28" s="414"/>
      <c r="AB28" s="414"/>
      <c r="AC28" s="414"/>
      <c r="AD28" s="414"/>
    </row>
    <row r="29" spans="1:59" x14ac:dyDescent="0.35">
      <c r="W29" s="23"/>
      <c r="X29" s="414"/>
      <c r="Y29" s="414"/>
      <c r="Z29" s="414"/>
      <c r="AA29" s="414"/>
      <c r="AB29" s="414"/>
      <c r="AC29" s="414"/>
      <c r="AD29" s="414"/>
    </row>
  </sheetData>
  <mergeCells count="8">
    <mergeCell ref="X25:AD26"/>
    <mergeCell ref="X28:AD29"/>
    <mergeCell ref="W5:AE5"/>
    <mergeCell ref="I1:K1"/>
    <mergeCell ref="A5:K5"/>
    <mergeCell ref="N5:U5"/>
    <mergeCell ref="A4:K4"/>
    <mergeCell ref="N4:U4"/>
  </mergeCells>
  <conditionalFormatting sqref="A20:U1048576 A1:U18">
    <cfRule type="expression" dxfId="35" priority="3">
      <formula>ROW()=CELL("FILA")</formula>
    </cfRule>
  </conditionalFormatting>
  <conditionalFormatting sqref="A19:C19">
    <cfRule type="expression" dxfId="34" priority="2">
      <formula>ROW()=CELL("FILA")</formula>
    </cfRule>
  </conditionalFormatting>
  <conditionalFormatting sqref="D19:U19">
    <cfRule type="expression" dxfId="33" priority="1">
      <formula>ROW()=CELL("FILA")</formula>
    </cfRule>
  </conditionalFormatting>
  <hyperlinks>
    <hyperlink ref="I1:K1" location="INDICE!A1" display="REGRESAR" xr:uid="{00000000-0004-0000-15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EMPRESAS MUNICIPALES DE CALI E.S.P.</oddFooter>
  </headerFooter>
  <colBreaks count="1" manualBreakCount="1">
    <brk id="12" max="1048575" man="1"/>
  </col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8"/>
  <dimension ref="A1:BG28"/>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11.7265625" customWidth="1"/>
    <col min="2" max="2" width="6.54296875" customWidth="1"/>
    <col min="3" max="3" width="9" bestFit="1" customWidth="1"/>
    <col min="4" max="4" width="9.7265625" customWidth="1"/>
    <col min="5" max="5" width="10" bestFit="1" customWidth="1"/>
    <col min="6" max="6" width="9" bestFit="1" customWidth="1"/>
    <col min="7" max="7" width="8" bestFit="1" customWidth="1"/>
    <col min="8" max="11" width="9.7265625" customWidth="1"/>
    <col min="12" max="13" width="2.453125" customWidth="1"/>
    <col min="14" max="14" width="14.81640625" customWidth="1"/>
    <col min="16" max="16" width="9" bestFit="1" customWidth="1"/>
    <col min="17" max="20" width="11.54296875" customWidth="1"/>
    <col min="21" max="21" width="15.26953125" customWidth="1"/>
    <col min="23" max="23" width="13.7265625" customWidth="1"/>
    <col min="24" max="24" width="13.453125" customWidth="1"/>
    <col min="26" max="26" width="12.81640625" customWidth="1"/>
    <col min="27" max="27" width="13.1796875" customWidth="1"/>
  </cols>
  <sheetData>
    <row r="1" spans="1:31" ht="23.5" x14ac:dyDescent="0.35">
      <c r="I1" s="423" t="s">
        <v>69</v>
      </c>
      <c r="J1" s="423"/>
      <c r="K1" s="423"/>
    </row>
    <row r="2" spans="1:31" ht="30" customHeight="1" x14ac:dyDescent="0.55000000000000004">
      <c r="A2" s="8" t="s">
        <v>9</v>
      </c>
      <c r="C2" s="17" t="s">
        <v>148</v>
      </c>
      <c r="D2" s="17"/>
      <c r="E2" s="17"/>
      <c r="F2" s="17"/>
      <c r="G2" s="17"/>
      <c r="H2" s="17"/>
      <c r="I2" s="17"/>
      <c r="J2" s="17"/>
      <c r="K2" s="17"/>
    </row>
    <row r="3" spans="1:31" ht="23.5" x14ac:dyDescent="0.55000000000000004">
      <c r="A3" s="8" t="s">
        <v>15</v>
      </c>
      <c r="C3" s="17" t="s">
        <v>55</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282.39999999999998</v>
      </c>
      <c r="E7" s="4">
        <v>43.68</v>
      </c>
      <c r="F7" s="4">
        <v>43.95</v>
      </c>
      <c r="G7" s="4">
        <v>230.51</v>
      </c>
      <c r="H7" s="4">
        <v>59.34</v>
      </c>
      <c r="I7" s="4">
        <v>19.41</v>
      </c>
      <c r="J7" s="4">
        <v>679.29</v>
      </c>
      <c r="K7" s="4">
        <v>672.03</v>
      </c>
      <c r="N7" s="63" t="s">
        <v>163</v>
      </c>
      <c r="O7" s="35">
        <v>2022</v>
      </c>
      <c r="P7" s="35">
        <v>1</v>
      </c>
      <c r="Q7" s="4">
        <v>268.81</v>
      </c>
      <c r="R7" s="4">
        <v>336.01</v>
      </c>
      <c r="S7" s="4">
        <v>571.22</v>
      </c>
      <c r="T7" s="4">
        <v>672.03</v>
      </c>
      <c r="U7" s="4">
        <v>806.43</v>
      </c>
    </row>
    <row r="8" spans="1:31" x14ac:dyDescent="0.35">
      <c r="A8" s="63" t="s">
        <v>164</v>
      </c>
      <c r="B8" s="35">
        <v>2022</v>
      </c>
      <c r="C8" s="35">
        <v>2</v>
      </c>
      <c r="D8" s="4">
        <v>281.45</v>
      </c>
      <c r="E8" s="4">
        <v>45.13</v>
      </c>
      <c r="F8" s="4">
        <v>44.26</v>
      </c>
      <c r="G8" s="4">
        <v>252.31</v>
      </c>
      <c r="H8" s="4">
        <v>60.99</v>
      </c>
      <c r="I8" s="4">
        <v>23.12</v>
      </c>
      <c r="J8" s="4">
        <v>707.26</v>
      </c>
      <c r="K8" s="4">
        <v>678.75</v>
      </c>
      <c r="N8" s="63" t="s">
        <v>164</v>
      </c>
      <c r="O8" s="35">
        <v>2022</v>
      </c>
      <c r="P8" s="35">
        <v>2</v>
      </c>
      <c r="Q8" s="4">
        <v>271.5</v>
      </c>
      <c r="R8" s="4">
        <v>339.37</v>
      </c>
      <c r="S8" s="4">
        <v>576.92999999999995</v>
      </c>
      <c r="T8" s="4">
        <v>678.75</v>
      </c>
      <c r="U8" s="4">
        <v>814.49</v>
      </c>
    </row>
    <row r="9" spans="1:31" x14ac:dyDescent="0.35">
      <c r="A9" s="63" t="s">
        <v>165</v>
      </c>
      <c r="B9" s="35">
        <v>2022</v>
      </c>
      <c r="C9" s="35">
        <v>3</v>
      </c>
      <c r="D9" s="4">
        <v>306.10000000000002</v>
      </c>
      <c r="E9" s="4">
        <v>43.11</v>
      </c>
      <c r="F9" s="4">
        <v>47.43</v>
      </c>
      <c r="G9" s="4">
        <v>260.18</v>
      </c>
      <c r="H9" s="4">
        <v>61.94</v>
      </c>
      <c r="I9" s="4">
        <v>19.489999999999998</v>
      </c>
      <c r="J9" s="4">
        <v>738.25</v>
      </c>
      <c r="K9" s="4">
        <v>685.53</v>
      </c>
      <c r="N9" s="63" t="s">
        <v>165</v>
      </c>
      <c r="O9" s="35">
        <v>2022</v>
      </c>
      <c r="P9" s="35">
        <v>3</v>
      </c>
      <c r="Q9" s="4">
        <v>274.20999999999998</v>
      </c>
      <c r="R9" s="4">
        <v>342.77</v>
      </c>
      <c r="S9" s="4">
        <v>582.70000000000005</v>
      </c>
      <c r="T9" s="4">
        <v>685.53</v>
      </c>
      <c r="U9" s="4">
        <v>822.64</v>
      </c>
    </row>
    <row r="10" spans="1:31" x14ac:dyDescent="0.35">
      <c r="A10" s="63" t="s">
        <v>166</v>
      </c>
      <c r="B10" s="35">
        <v>2022</v>
      </c>
      <c r="C10" s="35">
        <v>4</v>
      </c>
      <c r="D10" s="4">
        <v>263.02999999999997</v>
      </c>
      <c r="E10" s="4">
        <v>40.33</v>
      </c>
      <c r="F10" s="4">
        <v>67.209999999999994</v>
      </c>
      <c r="G10" s="4">
        <v>258.5</v>
      </c>
      <c r="H10" s="4">
        <v>65.48</v>
      </c>
      <c r="I10" s="4">
        <v>33.32</v>
      </c>
      <c r="J10" s="4">
        <v>727.87</v>
      </c>
      <c r="K10" s="4">
        <v>692.39</v>
      </c>
      <c r="N10" s="63" t="s">
        <v>166</v>
      </c>
      <c r="O10" s="35">
        <v>2022</v>
      </c>
      <c r="P10" s="35">
        <v>4</v>
      </c>
      <c r="Q10" s="4">
        <v>276.95999999999998</v>
      </c>
      <c r="R10" s="4">
        <v>346.19</v>
      </c>
      <c r="S10" s="4">
        <v>588.53</v>
      </c>
      <c r="T10" s="4">
        <v>692.39</v>
      </c>
      <c r="U10" s="4">
        <v>830.87</v>
      </c>
    </row>
    <row r="11" spans="1:31" x14ac:dyDescent="0.35">
      <c r="A11" s="63" t="s">
        <v>167</v>
      </c>
      <c r="B11" s="35">
        <v>2022</v>
      </c>
      <c r="C11" s="35">
        <v>5</v>
      </c>
      <c r="D11" s="4">
        <v>253.53</v>
      </c>
      <c r="E11" s="4">
        <v>40.98</v>
      </c>
      <c r="F11" s="4">
        <v>66.14</v>
      </c>
      <c r="G11" s="4">
        <v>217.71</v>
      </c>
      <c r="H11" s="4">
        <v>64.5</v>
      </c>
      <c r="I11" s="4">
        <v>39.06</v>
      </c>
      <c r="J11" s="4">
        <v>681.93</v>
      </c>
      <c r="K11" s="4">
        <v>623.23</v>
      </c>
      <c r="N11" s="63" t="s">
        <v>167</v>
      </c>
      <c r="O11" s="35">
        <v>2022</v>
      </c>
      <c r="P11" s="35">
        <v>5</v>
      </c>
      <c r="Q11" s="4">
        <v>279.72000000000003</v>
      </c>
      <c r="R11" s="4">
        <v>349.66</v>
      </c>
      <c r="S11" s="4">
        <v>594.41999999999996</v>
      </c>
      <c r="T11" s="4">
        <v>699.31</v>
      </c>
      <c r="U11" s="4">
        <v>839.17</v>
      </c>
    </row>
    <row r="12" spans="1:31" x14ac:dyDescent="0.35">
      <c r="A12" s="63" t="s">
        <v>168</v>
      </c>
      <c r="B12" s="35">
        <v>2022</v>
      </c>
      <c r="C12" s="35">
        <v>6</v>
      </c>
      <c r="D12" s="4">
        <v>263.13</v>
      </c>
      <c r="E12" s="4">
        <v>49.52</v>
      </c>
      <c r="F12" s="4">
        <v>69.53</v>
      </c>
      <c r="G12" s="4">
        <v>276.02</v>
      </c>
      <c r="H12" s="4">
        <v>63.87</v>
      </c>
      <c r="I12" s="4">
        <v>54.54</v>
      </c>
      <c r="J12" s="4">
        <v>776.63</v>
      </c>
      <c r="K12" s="4">
        <v>709.8</v>
      </c>
      <c r="N12" s="63" t="s">
        <v>168</v>
      </c>
      <c r="O12" s="35">
        <v>2022</v>
      </c>
      <c r="P12" s="35">
        <v>6</v>
      </c>
      <c r="Q12" s="4">
        <v>283.92</v>
      </c>
      <c r="R12" s="4">
        <v>354.9</v>
      </c>
      <c r="S12" s="4">
        <v>603.33000000000004</v>
      </c>
      <c r="T12" s="4">
        <v>709.8</v>
      </c>
      <c r="U12" s="4">
        <v>851.76</v>
      </c>
    </row>
    <row r="13" spans="1:31" x14ac:dyDescent="0.35">
      <c r="A13" s="63" t="s">
        <v>172</v>
      </c>
      <c r="B13" s="35">
        <v>2022</v>
      </c>
      <c r="C13" s="35">
        <v>7</v>
      </c>
      <c r="D13" s="4">
        <v>280.20999999999998</v>
      </c>
      <c r="E13" s="4">
        <v>41.91</v>
      </c>
      <c r="F13" s="4">
        <v>72.28</v>
      </c>
      <c r="G13" s="4">
        <v>282.52</v>
      </c>
      <c r="H13" s="4">
        <v>65.23</v>
      </c>
      <c r="I13" s="4">
        <v>50.83</v>
      </c>
      <c r="J13" s="4">
        <v>792.98</v>
      </c>
      <c r="K13" s="4">
        <v>720.45</v>
      </c>
      <c r="N13" s="63" t="s">
        <v>172</v>
      </c>
      <c r="O13" s="35">
        <v>2022</v>
      </c>
      <c r="P13" s="35">
        <v>7</v>
      </c>
      <c r="Q13" s="4">
        <v>288.18</v>
      </c>
      <c r="R13" s="4">
        <v>360.22</v>
      </c>
      <c r="S13" s="4">
        <v>612.38</v>
      </c>
      <c r="T13" s="4">
        <v>720.45</v>
      </c>
      <c r="U13" s="4">
        <v>864.54</v>
      </c>
    </row>
    <row r="14" spans="1:31" x14ac:dyDescent="0.35">
      <c r="A14" s="63" t="s">
        <v>178</v>
      </c>
      <c r="B14" s="35">
        <v>2022</v>
      </c>
      <c r="C14" s="35">
        <v>8</v>
      </c>
      <c r="D14" s="4">
        <v>281.17</v>
      </c>
      <c r="E14" s="4">
        <v>52.12</v>
      </c>
      <c r="F14" s="4">
        <v>74.930000000000007</v>
      </c>
      <c r="G14" s="4">
        <v>280.75</v>
      </c>
      <c r="H14" s="4">
        <v>67.52</v>
      </c>
      <c r="I14" s="4">
        <v>65.7</v>
      </c>
      <c r="J14" s="4">
        <v>822.19</v>
      </c>
      <c r="K14" s="4">
        <v>756.47</v>
      </c>
      <c r="N14" s="63" t="s">
        <v>177</v>
      </c>
      <c r="O14" s="35">
        <v>2022</v>
      </c>
      <c r="P14" s="35">
        <v>8</v>
      </c>
      <c r="Q14" s="4">
        <v>302.58999999999997</v>
      </c>
      <c r="R14" s="4">
        <v>378.24</v>
      </c>
      <c r="S14" s="4">
        <v>643</v>
      </c>
      <c r="T14" s="4">
        <v>756.47</v>
      </c>
      <c r="U14" s="4">
        <f>+T14*1.2</f>
        <v>907.76400000000001</v>
      </c>
    </row>
    <row r="15" spans="1:31" x14ac:dyDescent="0.35">
      <c r="A15" s="63" t="s">
        <v>182</v>
      </c>
      <c r="B15" s="35">
        <v>2022</v>
      </c>
      <c r="C15" s="35">
        <v>9</v>
      </c>
      <c r="D15" s="4">
        <v>283.44</v>
      </c>
      <c r="E15" s="4">
        <v>50.85</v>
      </c>
      <c r="F15" s="4">
        <v>75.8</v>
      </c>
      <c r="G15" s="4">
        <v>270.77999999999997</v>
      </c>
      <c r="H15" s="4">
        <v>68.59</v>
      </c>
      <c r="I15" s="4">
        <v>42.9</v>
      </c>
      <c r="J15" s="4">
        <v>792.36</v>
      </c>
      <c r="K15" s="4">
        <v>782.19</v>
      </c>
      <c r="N15" s="63" t="s">
        <v>182</v>
      </c>
      <c r="O15" s="35">
        <v>2022</v>
      </c>
      <c r="P15" s="35">
        <v>9</v>
      </c>
      <c r="Q15" s="4">
        <v>312.88</v>
      </c>
      <c r="R15" s="4">
        <v>391.1</v>
      </c>
      <c r="S15" s="4">
        <v>664.86</v>
      </c>
      <c r="T15" s="4">
        <v>782.19</v>
      </c>
      <c r="U15" s="4">
        <v>938.63</v>
      </c>
    </row>
    <row r="16" spans="1:31" x14ac:dyDescent="0.35">
      <c r="A16" s="63" t="s">
        <v>209</v>
      </c>
      <c r="B16" s="35">
        <v>2022</v>
      </c>
      <c r="C16" s="35">
        <v>10</v>
      </c>
      <c r="D16" s="4">
        <v>292.77</v>
      </c>
      <c r="E16" s="4">
        <v>46.17</v>
      </c>
      <c r="F16" s="4">
        <v>76.98</v>
      </c>
      <c r="G16" s="4">
        <v>263.02999999999997</v>
      </c>
      <c r="H16" s="4">
        <v>55.58</v>
      </c>
      <c r="I16" s="4">
        <v>27.58</v>
      </c>
      <c r="J16" s="4">
        <v>762.1</v>
      </c>
      <c r="K16" s="4">
        <v>751.69</v>
      </c>
      <c r="N16" s="63" t="s">
        <v>209</v>
      </c>
      <c r="O16" s="35">
        <v>2022</v>
      </c>
      <c r="P16" s="35">
        <v>10</v>
      </c>
      <c r="Q16" s="4">
        <v>300.67</v>
      </c>
      <c r="R16" s="4">
        <v>375.84</v>
      </c>
      <c r="S16" s="4">
        <v>638.92999999999995</v>
      </c>
      <c r="T16" s="4">
        <v>751.69</v>
      </c>
      <c r="U16" s="4">
        <v>902.02</v>
      </c>
    </row>
    <row r="17" spans="1:59" x14ac:dyDescent="0.35">
      <c r="A17" s="63" t="s">
        <v>320</v>
      </c>
      <c r="B17" s="35">
        <v>2022</v>
      </c>
      <c r="C17" s="35">
        <v>11</v>
      </c>
      <c r="D17" s="4">
        <v>292.52</v>
      </c>
      <c r="E17" s="4">
        <v>47.1</v>
      </c>
      <c r="F17" s="4">
        <v>76.77</v>
      </c>
      <c r="G17" s="4">
        <v>270.17</v>
      </c>
      <c r="H17" s="4">
        <v>56.11</v>
      </c>
      <c r="I17" s="4">
        <v>25.77</v>
      </c>
      <c r="J17" s="4">
        <v>768.45</v>
      </c>
      <c r="K17" s="4">
        <v>751.69</v>
      </c>
      <c r="N17" s="63" t="s">
        <v>320</v>
      </c>
      <c r="O17" s="35">
        <v>2022</v>
      </c>
      <c r="P17" s="35">
        <v>11</v>
      </c>
      <c r="Q17" s="4">
        <v>300.67</v>
      </c>
      <c r="R17" s="4">
        <v>375.84</v>
      </c>
      <c r="S17" s="4">
        <v>638.92999999999995</v>
      </c>
      <c r="T17" s="4">
        <v>751.69</v>
      </c>
      <c r="U17" s="4">
        <f>+T17*1.2</f>
        <v>902.02800000000002</v>
      </c>
    </row>
    <row r="18" spans="1:59" x14ac:dyDescent="0.35">
      <c r="A18" s="63" t="s">
        <v>327</v>
      </c>
      <c r="B18" s="35">
        <v>2022</v>
      </c>
      <c r="C18" s="35">
        <v>12</v>
      </c>
      <c r="D18" s="4">
        <v>283.24</v>
      </c>
      <c r="E18" s="4">
        <v>50.31</v>
      </c>
      <c r="F18" s="4">
        <v>75.599999999999994</v>
      </c>
      <c r="G18" s="4">
        <v>271.49</v>
      </c>
      <c r="H18" s="4">
        <v>56.59</v>
      </c>
      <c r="I18" s="4">
        <v>34.369999999999997</v>
      </c>
      <c r="J18" s="4">
        <v>771.6</v>
      </c>
      <c r="K18" s="4">
        <v>757.47</v>
      </c>
      <c r="N18" s="63" t="s">
        <v>327</v>
      </c>
      <c r="O18" s="35">
        <v>2022</v>
      </c>
      <c r="P18" s="35">
        <v>12</v>
      </c>
      <c r="Q18" s="4">
        <v>302.99</v>
      </c>
      <c r="R18" s="4">
        <v>378.73</v>
      </c>
      <c r="S18" s="4">
        <v>643.85</v>
      </c>
      <c r="T18" s="4">
        <v>757.47</v>
      </c>
      <c r="U18" s="4">
        <v>908.96</v>
      </c>
    </row>
    <row r="19" spans="1:59" x14ac:dyDescent="0.35">
      <c r="A19" s="31" t="s">
        <v>108</v>
      </c>
      <c r="B19" s="2"/>
      <c r="C19" s="2"/>
      <c r="D19" s="389">
        <f>+(D18-D17)/D17</f>
        <v>-3.172432654177483E-2</v>
      </c>
      <c r="E19" s="389">
        <f t="shared" ref="E19:K19" si="0">+(E18-E17)/E17</f>
        <v>6.8152866242038229E-2</v>
      </c>
      <c r="F19" s="389">
        <f t="shared" si="0"/>
        <v>-1.5240328253223939E-2</v>
      </c>
      <c r="G19" s="389">
        <f t="shared" si="0"/>
        <v>4.8858126364881111E-3</v>
      </c>
      <c r="H19" s="389">
        <f t="shared" si="0"/>
        <v>8.5546248440563893E-3</v>
      </c>
      <c r="I19" s="389">
        <f t="shared" si="0"/>
        <v>0.33372138145129987</v>
      </c>
      <c r="J19" s="389">
        <f t="shared" si="0"/>
        <v>4.0991606480577491E-3</v>
      </c>
      <c r="K19" s="389">
        <f t="shared" si="0"/>
        <v>7.6893400204871322E-3</v>
      </c>
      <c r="N19" s="31" t="s">
        <v>108</v>
      </c>
      <c r="O19" s="2"/>
      <c r="P19" s="2"/>
      <c r="Q19" s="390">
        <f>+(Q18-Q17)/Q17</f>
        <v>7.7161007084178435E-3</v>
      </c>
      <c r="R19" s="390">
        <f>+(R18-R17)/R17</f>
        <v>7.6894423158792129E-3</v>
      </c>
      <c r="S19" s="390">
        <f>+(S18-S17)/S17</f>
        <v>7.7003740628865027E-3</v>
      </c>
      <c r="T19" s="390">
        <f>+(T18-T17)/T17</f>
        <v>7.6893400204871322E-3</v>
      </c>
      <c r="U19" s="390">
        <f>+(U18-U17)/U17</f>
        <v>7.6849055683415775E-3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c r="W24" s="42" t="s">
        <v>116</v>
      </c>
      <c r="X24" s="414" t="s">
        <v>118</v>
      </c>
      <c r="Y24" s="414"/>
      <c r="Z24" s="414"/>
      <c r="AA24" s="414"/>
      <c r="AB24" s="414"/>
      <c r="AC24" s="414"/>
      <c r="AD24" s="414"/>
    </row>
    <row r="25" spans="1:59" x14ac:dyDescent="0.35">
      <c r="W25" s="42"/>
      <c r="X25" s="414"/>
      <c r="Y25" s="414"/>
      <c r="Z25" s="414"/>
      <c r="AA25" s="414"/>
      <c r="AB25" s="414"/>
      <c r="AC25" s="414"/>
      <c r="AD25" s="414"/>
    </row>
    <row r="26" spans="1:59" x14ac:dyDescent="0.35">
      <c r="W26" s="42"/>
      <c r="X26" s="23"/>
      <c r="Y26" s="23"/>
      <c r="Z26" s="23"/>
      <c r="AA26" s="23"/>
      <c r="AB26" s="23"/>
      <c r="AC26" s="23"/>
      <c r="AD26" s="23"/>
    </row>
    <row r="27" spans="1:59" x14ac:dyDescent="0.35">
      <c r="W27" s="42" t="s">
        <v>114</v>
      </c>
      <c r="X27" s="414" t="s">
        <v>119</v>
      </c>
      <c r="Y27" s="414"/>
      <c r="Z27" s="414"/>
      <c r="AA27" s="414"/>
      <c r="AB27" s="414"/>
      <c r="AC27" s="414"/>
      <c r="AD27" s="414"/>
    </row>
    <row r="28" spans="1:59" x14ac:dyDescent="0.35">
      <c r="W28" s="23"/>
      <c r="X28" s="414"/>
      <c r="Y28" s="414"/>
      <c r="Z28" s="414"/>
      <c r="AA28" s="414"/>
      <c r="AB28" s="414"/>
      <c r="AC28" s="414"/>
      <c r="AD28" s="414"/>
    </row>
  </sheetData>
  <mergeCells count="8">
    <mergeCell ref="X24:AD25"/>
    <mergeCell ref="X27:AD28"/>
    <mergeCell ref="W5:AE5"/>
    <mergeCell ref="I1:K1"/>
    <mergeCell ref="A5:K5"/>
    <mergeCell ref="N5:U5"/>
    <mergeCell ref="A4:K4"/>
    <mergeCell ref="N4:U4"/>
  </mergeCells>
  <conditionalFormatting sqref="A20:U1048576 A1:U18">
    <cfRule type="expression" dxfId="32" priority="3">
      <formula>ROW()=CELL("FILA")</formula>
    </cfRule>
  </conditionalFormatting>
  <conditionalFormatting sqref="A19:C19">
    <cfRule type="expression" dxfId="31" priority="2">
      <formula>ROW()=CELL("FILA")</formula>
    </cfRule>
  </conditionalFormatting>
  <conditionalFormatting sqref="D19:U19">
    <cfRule type="expression" dxfId="30" priority="1">
      <formula>ROW()=CELL("FILA")</formula>
    </cfRule>
  </conditionalFormatting>
  <hyperlinks>
    <hyperlink ref="I1:K1" location="INDICE!A1" display="REGRESAR" xr:uid="{00000000-0004-0000-16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PEREIRA S.A. E.S.P.</oddFooter>
  </headerFooter>
  <colBreaks count="1" manualBreakCount="1">
    <brk id="12" max="1048575" man="1"/>
  </col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
  <dimension ref="A1:BG28"/>
  <sheetViews>
    <sheetView showGridLines="0" view="pageLayout" zoomScale="85" zoomScaleNormal="89" zoomScalePageLayoutView="85" workbookViewId="0">
      <selection activeCell="D18" sqref="D18"/>
    </sheetView>
  </sheetViews>
  <sheetFormatPr baseColWidth="10" defaultColWidth="9.1796875" defaultRowHeight="14.5" x14ac:dyDescent="0.35"/>
  <cols>
    <col min="1" max="1" width="12.1796875" customWidth="1"/>
    <col min="2" max="2" width="7.453125" customWidth="1"/>
    <col min="3" max="3" width="9" bestFit="1" customWidth="1"/>
    <col min="4" max="4" width="11.54296875" bestFit="1" customWidth="1"/>
    <col min="5" max="5" width="10" bestFit="1" customWidth="1"/>
    <col min="6" max="6" width="9" bestFit="1" customWidth="1"/>
    <col min="7" max="8" width="8.54296875" customWidth="1"/>
    <col min="9" max="9" width="9" customWidth="1"/>
    <col min="10" max="10" width="10.26953125" customWidth="1"/>
    <col min="11" max="11" width="8.7265625" customWidth="1"/>
    <col min="12" max="12" width="2.453125" customWidth="1"/>
    <col min="13" max="13" width="14.81640625" customWidth="1"/>
    <col min="15" max="15" width="9" bestFit="1" customWidth="1"/>
    <col min="16" max="19" width="12.54296875" customWidth="1"/>
    <col min="20" max="20" width="14" customWidth="1"/>
  </cols>
  <sheetData>
    <row r="1" spans="1:31" ht="23.5" x14ac:dyDescent="0.35">
      <c r="I1" s="423" t="s">
        <v>69</v>
      </c>
      <c r="J1" s="423"/>
    </row>
    <row r="2" spans="1:31" ht="30" customHeight="1" x14ac:dyDescent="0.55000000000000004">
      <c r="A2" s="8" t="s">
        <v>9</v>
      </c>
      <c r="C2" s="17" t="s">
        <v>154</v>
      </c>
      <c r="D2" s="17"/>
      <c r="E2" s="17"/>
      <c r="F2" s="17"/>
      <c r="G2" s="17"/>
      <c r="H2" s="17"/>
      <c r="I2" s="17"/>
      <c r="J2" s="17"/>
    </row>
    <row r="3" spans="1:31" ht="23.5" x14ac:dyDescent="0.55000000000000004">
      <c r="A3" s="8" t="s">
        <v>15</v>
      </c>
      <c r="C3" s="17" t="s">
        <v>125</v>
      </c>
      <c r="D3" s="17"/>
      <c r="E3" s="17"/>
      <c r="F3" s="17"/>
      <c r="G3" s="17"/>
      <c r="H3" s="17"/>
      <c r="I3" s="17"/>
      <c r="J3" s="17"/>
      <c r="M3" s="10"/>
      <c r="N3" s="10"/>
      <c r="O3" s="10"/>
      <c r="P3" s="10"/>
      <c r="Q3" s="10"/>
      <c r="R3" s="10"/>
      <c r="S3" s="10"/>
      <c r="T3" s="10"/>
    </row>
    <row r="4" spans="1:31" s="20" customFormat="1" ht="17" x14ac:dyDescent="0.4">
      <c r="A4" s="418"/>
      <c r="B4" s="418"/>
      <c r="C4" s="418"/>
      <c r="D4" s="418"/>
      <c r="E4" s="418"/>
      <c r="F4" s="418"/>
      <c r="G4" s="418"/>
      <c r="H4" s="418"/>
      <c r="I4" s="418"/>
      <c r="J4" s="418"/>
      <c r="M4" s="421"/>
      <c r="N4" s="421"/>
      <c r="O4" s="421"/>
      <c r="P4" s="421"/>
      <c r="Q4" s="421"/>
      <c r="R4" s="421"/>
      <c r="S4" s="421"/>
      <c r="T4" s="421"/>
    </row>
    <row r="5" spans="1:31" ht="33" customHeight="1" x14ac:dyDescent="0.35">
      <c r="A5" s="416" t="s">
        <v>109</v>
      </c>
      <c r="B5" s="419"/>
      <c r="C5" s="419"/>
      <c r="D5" s="419"/>
      <c r="E5" s="419"/>
      <c r="F5" s="419"/>
      <c r="G5" s="419"/>
      <c r="H5" s="419"/>
      <c r="I5" s="419"/>
      <c r="J5" s="419"/>
      <c r="M5" s="416" t="s">
        <v>111</v>
      </c>
      <c r="N5" s="416"/>
      <c r="O5" s="416"/>
      <c r="P5" s="416"/>
      <c r="Q5" s="416"/>
      <c r="R5" s="416"/>
      <c r="S5" s="416"/>
      <c r="T5" s="416"/>
      <c r="U5" s="30"/>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8</v>
      </c>
      <c r="K6" s="12" t="s">
        <v>114</v>
      </c>
      <c r="L6"/>
      <c r="N6" s="14" t="s">
        <v>0</v>
      </c>
      <c r="O6" s="14" t="s">
        <v>1</v>
      </c>
      <c r="P6" s="12" t="s">
        <v>10</v>
      </c>
      <c r="Q6" s="12" t="s">
        <v>11</v>
      </c>
      <c r="R6" s="12" t="s">
        <v>12</v>
      </c>
      <c r="S6" s="12" t="s">
        <v>13</v>
      </c>
      <c r="T6" s="13" t="s">
        <v>14</v>
      </c>
    </row>
    <row r="7" spans="1:31" x14ac:dyDescent="0.35">
      <c r="A7" s="63" t="s">
        <v>163</v>
      </c>
      <c r="B7" s="35">
        <v>2022</v>
      </c>
      <c r="C7" s="35">
        <v>1</v>
      </c>
      <c r="D7" s="4">
        <v>241.173</v>
      </c>
      <c r="E7" s="4">
        <v>43.683999999999997</v>
      </c>
      <c r="F7" s="4">
        <v>45.911999999999999</v>
      </c>
      <c r="G7" s="4">
        <v>230.50800000000001</v>
      </c>
      <c r="H7" s="4">
        <v>89.15</v>
      </c>
      <c r="I7" s="4">
        <v>18.404</v>
      </c>
      <c r="J7" s="4">
        <v>668.83100000000002</v>
      </c>
      <c r="K7" s="4">
        <v>706.43100000000004</v>
      </c>
      <c r="M7" s="63" t="s">
        <v>163</v>
      </c>
      <c r="N7" s="35">
        <v>2022</v>
      </c>
      <c r="O7" s="35">
        <v>1</v>
      </c>
      <c r="P7" s="4">
        <v>282.572</v>
      </c>
      <c r="Q7" s="4">
        <v>353.21499999999997</v>
      </c>
      <c r="R7" s="4">
        <v>600.46600000000001</v>
      </c>
      <c r="S7" s="4">
        <v>706.43100000000004</v>
      </c>
      <c r="T7" s="4">
        <v>847.71699999999998</v>
      </c>
    </row>
    <row r="8" spans="1:31" x14ac:dyDescent="0.35">
      <c r="A8" s="63" t="s">
        <v>164</v>
      </c>
      <c r="B8" s="35">
        <v>2022</v>
      </c>
      <c r="C8" s="35">
        <v>2</v>
      </c>
      <c r="D8" s="4">
        <v>261.44499999999999</v>
      </c>
      <c r="E8" s="4">
        <v>45.128999999999998</v>
      </c>
      <c r="F8" s="4">
        <v>49.494</v>
      </c>
      <c r="G8" s="4">
        <v>230.50800000000001</v>
      </c>
      <c r="H8" s="4">
        <v>92.766999999999996</v>
      </c>
      <c r="I8" s="4">
        <v>24.202999999999999</v>
      </c>
      <c r="J8" s="4">
        <v>703.54600000000005</v>
      </c>
      <c r="K8" s="4">
        <v>710.66899999999998</v>
      </c>
      <c r="M8" s="63" t="s">
        <v>164</v>
      </c>
      <c r="N8" s="35">
        <v>2022</v>
      </c>
      <c r="O8" s="35">
        <v>2</v>
      </c>
      <c r="P8" s="4">
        <v>284.26799999999997</v>
      </c>
      <c r="Q8" s="4">
        <v>355.33499999999998</v>
      </c>
      <c r="R8" s="4">
        <v>604.06899999999996</v>
      </c>
      <c r="S8" s="4">
        <v>710.66899999999998</v>
      </c>
      <c r="T8" s="4">
        <v>852.803</v>
      </c>
    </row>
    <row r="9" spans="1:31" x14ac:dyDescent="0.35">
      <c r="A9" s="63" t="s">
        <v>165</v>
      </c>
      <c r="B9" s="35">
        <v>2022</v>
      </c>
      <c r="C9" s="35">
        <v>3</v>
      </c>
      <c r="D9" s="4">
        <v>253.70099999999999</v>
      </c>
      <c r="E9" s="4">
        <v>43.110999999999997</v>
      </c>
      <c r="F9" s="4">
        <v>47.863</v>
      </c>
      <c r="G9" s="4">
        <v>252.30500000000001</v>
      </c>
      <c r="H9" s="4">
        <v>92.515000000000001</v>
      </c>
      <c r="I9" s="4">
        <v>19.602</v>
      </c>
      <c r="J9" s="4">
        <v>709.09799999999996</v>
      </c>
      <c r="K9" s="4">
        <v>714.93299999999999</v>
      </c>
      <c r="M9" s="63" t="s">
        <v>165</v>
      </c>
      <c r="N9" s="35">
        <v>2022</v>
      </c>
      <c r="O9" s="35">
        <v>3</v>
      </c>
      <c r="P9" s="4">
        <v>285.97300000000001</v>
      </c>
      <c r="Q9" s="4">
        <v>357.46699999999998</v>
      </c>
      <c r="R9" s="4">
        <v>607.69299999999998</v>
      </c>
      <c r="S9" s="4">
        <v>714.93299999999999</v>
      </c>
      <c r="T9" s="4">
        <v>857.92</v>
      </c>
    </row>
    <row r="10" spans="1:31" x14ac:dyDescent="0.35">
      <c r="A10" s="63" t="s">
        <v>166</v>
      </c>
      <c r="B10" s="35">
        <v>2022</v>
      </c>
      <c r="C10" s="35">
        <v>4</v>
      </c>
      <c r="D10" s="4">
        <v>255.68100000000001</v>
      </c>
      <c r="E10" s="4">
        <v>40.328000000000003</v>
      </c>
      <c r="F10" s="4">
        <v>48.225000000000001</v>
      </c>
      <c r="G10" s="4">
        <v>258.5</v>
      </c>
      <c r="H10" s="4">
        <v>91.024000000000001</v>
      </c>
      <c r="I10" s="4">
        <v>27.779</v>
      </c>
      <c r="J10" s="4">
        <v>721.53700000000003</v>
      </c>
      <c r="K10" s="4">
        <v>719.22299999999996</v>
      </c>
      <c r="M10" s="63" t="s">
        <v>166</v>
      </c>
      <c r="N10" s="35">
        <v>2022</v>
      </c>
      <c r="O10" s="35">
        <v>4</v>
      </c>
      <c r="P10" s="4">
        <v>287.68900000000002</v>
      </c>
      <c r="Q10" s="4">
        <v>359.61099999999999</v>
      </c>
      <c r="R10" s="4">
        <v>611.34</v>
      </c>
      <c r="S10" s="4">
        <v>719.22299999999996</v>
      </c>
      <c r="T10" s="4">
        <v>863.06700000000001</v>
      </c>
    </row>
    <row r="11" spans="1:31" x14ac:dyDescent="0.35">
      <c r="A11" s="63" t="s">
        <v>167</v>
      </c>
      <c r="B11" s="35">
        <v>2022</v>
      </c>
      <c r="C11" s="35">
        <v>5</v>
      </c>
      <c r="D11" s="4">
        <v>258.60899999999998</v>
      </c>
      <c r="E11" s="4">
        <v>40.978999999999999</v>
      </c>
      <c r="F11" s="4">
        <v>49.512</v>
      </c>
      <c r="G11" s="4">
        <v>262.27300000000002</v>
      </c>
      <c r="H11" s="4">
        <v>96.870999999999995</v>
      </c>
      <c r="I11" s="4">
        <v>34.685000000000002</v>
      </c>
      <c r="J11" s="4">
        <v>742.93</v>
      </c>
      <c r="K11" s="4">
        <v>723.53800000000001</v>
      </c>
      <c r="M11" s="63" t="s">
        <v>167</v>
      </c>
      <c r="N11" s="35">
        <v>2022</v>
      </c>
      <c r="O11" s="35">
        <v>5</v>
      </c>
      <c r="P11" s="4">
        <v>289.41500000000002</v>
      </c>
      <c r="Q11" s="4">
        <v>361.76900000000001</v>
      </c>
      <c r="R11" s="4">
        <v>615.00800000000004</v>
      </c>
      <c r="S11" s="4">
        <v>723.53800000000001</v>
      </c>
      <c r="T11" s="4">
        <v>868.24599999999998</v>
      </c>
    </row>
    <row r="12" spans="1:31" x14ac:dyDescent="0.35">
      <c r="A12" s="63" t="s">
        <v>168</v>
      </c>
      <c r="B12" s="35">
        <v>2022</v>
      </c>
      <c r="C12" s="35">
        <v>6</v>
      </c>
      <c r="D12" s="4"/>
      <c r="E12" s="4"/>
      <c r="F12" s="4"/>
      <c r="G12" s="4"/>
      <c r="H12" s="4"/>
      <c r="I12" s="4"/>
      <c r="J12" s="4"/>
      <c r="K12" s="4"/>
      <c r="M12" s="63" t="s">
        <v>168</v>
      </c>
      <c r="N12" s="35">
        <v>2022</v>
      </c>
      <c r="O12" s="35">
        <v>6</v>
      </c>
      <c r="P12" s="4"/>
      <c r="Q12" s="4"/>
      <c r="R12" s="4"/>
      <c r="S12" s="4"/>
      <c r="T12" s="4"/>
    </row>
    <row r="13" spans="1:31" x14ac:dyDescent="0.35">
      <c r="A13" s="63" t="s">
        <v>172</v>
      </c>
      <c r="B13" s="35">
        <v>2022</v>
      </c>
      <c r="C13" s="35">
        <v>7</v>
      </c>
      <c r="D13" s="4">
        <v>265.42</v>
      </c>
      <c r="E13" s="4">
        <v>41.911999999999999</v>
      </c>
      <c r="F13" s="4">
        <v>50.825000000000003</v>
      </c>
      <c r="G13" s="4">
        <v>282.52300000000002</v>
      </c>
      <c r="H13" s="4">
        <v>93.691999999999993</v>
      </c>
      <c r="I13" s="4">
        <v>44.752000000000002</v>
      </c>
      <c r="J13" s="4">
        <v>779.12400000000002</v>
      </c>
      <c r="K13" s="4">
        <v>732.24699999999996</v>
      </c>
      <c r="M13" s="63" t="s">
        <v>172</v>
      </c>
      <c r="N13" s="35">
        <v>2022</v>
      </c>
      <c r="O13" s="35">
        <v>7</v>
      </c>
      <c r="P13" s="4">
        <v>292.899</v>
      </c>
      <c r="Q13" s="4">
        <v>366.12299999999999</v>
      </c>
      <c r="R13" s="4">
        <v>622.41</v>
      </c>
      <c r="S13" s="4">
        <v>732.24699999999996</v>
      </c>
      <c r="T13" s="4">
        <v>878.69600000000003</v>
      </c>
    </row>
    <row r="14" spans="1:31" x14ac:dyDescent="0.35">
      <c r="A14" s="63" t="s">
        <v>177</v>
      </c>
      <c r="B14" s="35">
        <v>2022</v>
      </c>
      <c r="C14" s="35">
        <v>8</v>
      </c>
      <c r="D14" s="4">
        <v>273.47500000000002</v>
      </c>
      <c r="E14" s="4">
        <v>52.116</v>
      </c>
      <c r="F14" s="4">
        <v>44.494999999999997</v>
      </c>
      <c r="G14" s="4">
        <v>280.745</v>
      </c>
      <c r="H14" s="4">
        <v>92.411000000000001</v>
      </c>
      <c r="I14" s="4">
        <v>68.688999999999993</v>
      </c>
      <c r="J14" s="4">
        <v>811.93200000000002</v>
      </c>
      <c r="K14" s="4">
        <v>736.64</v>
      </c>
      <c r="M14" s="63" t="s">
        <v>177</v>
      </c>
      <c r="N14" s="35">
        <v>2022</v>
      </c>
      <c r="O14" s="35">
        <v>8</v>
      </c>
      <c r="P14" s="4">
        <v>294.65600000000001</v>
      </c>
      <c r="Q14" s="4">
        <v>368.32</v>
      </c>
      <c r="R14" s="4">
        <v>626.14400000000001</v>
      </c>
      <c r="S14" s="4">
        <v>736.64</v>
      </c>
      <c r="T14" s="4">
        <f>+S14*1.2</f>
        <v>883.96799999999996</v>
      </c>
    </row>
    <row r="15" spans="1:31" x14ac:dyDescent="0.35">
      <c r="A15" s="63" t="s">
        <v>182</v>
      </c>
      <c r="B15" s="35">
        <v>2022</v>
      </c>
      <c r="C15" s="35">
        <v>9</v>
      </c>
      <c r="D15" s="4"/>
      <c r="E15" s="4"/>
      <c r="F15" s="4"/>
      <c r="G15" s="4"/>
      <c r="H15" s="4"/>
      <c r="I15" s="4"/>
      <c r="J15" s="4"/>
      <c r="K15" s="4"/>
      <c r="M15" s="63" t="s">
        <v>182</v>
      </c>
      <c r="N15" s="35">
        <v>2022</v>
      </c>
      <c r="O15" s="35">
        <v>9</v>
      </c>
      <c r="P15" s="4"/>
      <c r="Q15" s="4"/>
      <c r="R15" s="4"/>
      <c r="S15" s="4"/>
      <c r="T15" s="4"/>
    </row>
    <row r="16" spans="1:31" x14ac:dyDescent="0.35">
      <c r="A16" s="63" t="s">
        <v>209</v>
      </c>
      <c r="B16" s="35">
        <v>2022</v>
      </c>
      <c r="C16" s="35">
        <v>10</v>
      </c>
      <c r="D16" s="4">
        <v>273.70400000000001</v>
      </c>
      <c r="E16" s="4">
        <v>46.165999999999997</v>
      </c>
      <c r="F16" s="4">
        <v>44.237000000000002</v>
      </c>
      <c r="G16" s="4">
        <v>263.03399999999999</v>
      </c>
      <c r="H16" s="4">
        <v>94.948999999999998</v>
      </c>
      <c r="I16" s="4">
        <v>25.617000000000001</v>
      </c>
      <c r="J16" s="4">
        <v>747.70600000000002</v>
      </c>
      <c r="K16" s="4">
        <v>708.50199999999995</v>
      </c>
      <c r="M16" s="63" t="s">
        <v>209</v>
      </c>
      <c r="N16" s="35">
        <v>2022</v>
      </c>
      <c r="O16" s="35">
        <v>10</v>
      </c>
      <c r="P16" s="4">
        <v>283.40100000000001</v>
      </c>
      <c r="Q16" s="4">
        <v>354.25099999999998</v>
      </c>
      <c r="R16" s="4">
        <v>602.22699999999998</v>
      </c>
      <c r="S16" s="4">
        <v>708.50199999999995</v>
      </c>
      <c r="T16" s="4">
        <v>850.20299999999997</v>
      </c>
    </row>
    <row r="17" spans="1:59" x14ac:dyDescent="0.35">
      <c r="A17" s="63" t="s">
        <v>320</v>
      </c>
      <c r="B17" s="35">
        <v>2022</v>
      </c>
      <c r="C17" s="35">
        <v>11</v>
      </c>
      <c r="D17" s="4"/>
      <c r="E17" s="4"/>
      <c r="F17" s="4"/>
      <c r="G17" s="4"/>
      <c r="H17" s="4"/>
      <c r="I17" s="4"/>
      <c r="J17" s="4"/>
      <c r="K17" s="4"/>
      <c r="M17" s="63" t="s">
        <v>320</v>
      </c>
      <c r="N17" s="35">
        <v>2022</v>
      </c>
      <c r="O17" s="35">
        <v>11</v>
      </c>
      <c r="P17" s="4"/>
      <c r="Q17" s="4"/>
      <c r="R17" s="4"/>
      <c r="S17" s="4"/>
      <c r="T17" s="4"/>
    </row>
    <row r="18" spans="1:59" x14ac:dyDescent="0.35">
      <c r="A18" s="63" t="s">
        <v>327</v>
      </c>
      <c r="B18" s="35">
        <v>2022</v>
      </c>
      <c r="C18" s="35">
        <v>12</v>
      </c>
      <c r="D18" s="4"/>
      <c r="E18" s="4"/>
      <c r="F18" s="4"/>
      <c r="G18" s="4"/>
      <c r="H18" s="4"/>
      <c r="I18" s="4"/>
      <c r="J18" s="4"/>
      <c r="K18" s="4"/>
      <c r="M18" s="63" t="s">
        <v>327</v>
      </c>
      <c r="N18" s="35">
        <v>2022</v>
      </c>
      <c r="O18" s="35">
        <v>12</v>
      </c>
      <c r="P18" s="4"/>
      <c r="Q18" s="4"/>
      <c r="R18" s="4"/>
      <c r="S18" s="4"/>
      <c r="T18" s="4"/>
    </row>
    <row r="19" spans="1:59" x14ac:dyDescent="0.35">
      <c r="A19" s="31" t="s">
        <v>108</v>
      </c>
      <c r="B19" s="2"/>
      <c r="C19" s="2"/>
      <c r="D19" s="389" t="e">
        <f>+(D18-D17)/D17</f>
        <v>#DIV/0!</v>
      </c>
      <c r="E19" s="389" t="e">
        <f t="shared" ref="E19:K19" si="0">+(E18-E17)/E17</f>
        <v>#DIV/0!</v>
      </c>
      <c r="F19" s="389" t="e">
        <f t="shared" si="0"/>
        <v>#DIV/0!</v>
      </c>
      <c r="G19" s="389" t="e">
        <f t="shared" si="0"/>
        <v>#DIV/0!</v>
      </c>
      <c r="H19" s="389" t="e">
        <f t="shared" si="0"/>
        <v>#DIV/0!</v>
      </c>
      <c r="I19" s="389" t="e">
        <f t="shared" si="0"/>
        <v>#DIV/0!</v>
      </c>
      <c r="J19" s="389" t="e">
        <f t="shared" si="0"/>
        <v>#DIV/0!</v>
      </c>
      <c r="K19" s="389" t="e">
        <f t="shared" si="0"/>
        <v>#DIV/0!</v>
      </c>
      <c r="N19" s="31" t="s">
        <v>108</v>
      </c>
      <c r="O19" s="2"/>
      <c r="P19" s="2"/>
      <c r="Q19" s="390" t="e">
        <f>+(Q18-Q17)/Q17</f>
        <v>#DIV/0!</v>
      </c>
      <c r="R19" s="390" t="e">
        <f>+(R18-R17)/R17</f>
        <v>#DIV/0!</v>
      </c>
      <c r="S19" s="390" t="e">
        <f>+(S18-S17)/S17</f>
        <v>#DIV/0!</v>
      </c>
      <c r="T19" s="390" t="e">
        <f>+(T18-T17)/T17</f>
        <v>#DIV/0!</v>
      </c>
      <c r="U19" s="390" t="e">
        <f>+(U18-U17)/U17</f>
        <v>#DIV/0!</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427"/>
      <c r="B20" s="427"/>
      <c r="C20" s="427"/>
      <c r="D20" s="427"/>
      <c r="E20" s="427"/>
      <c r="F20" s="427"/>
      <c r="G20" s="427"/>
      <c r="H20" s="427"/>
      <c r="I20" s="427"/>
      <c r="J20" s="427"/>
    </row>
    <row r="21" spans="1:59" x14ac:dyDescent="0.35">
      <c r="A21" s="3"/>
      <c r="B21" s="2"/>
      <c r="C21" s="2"/>
      <c r="D21" s="2"/>
      <c r="E21" s="2"/>
      <c r="F21" s="6"/>
      <c r="G21" s="6"/>
      <c r="H21" s="6"/>
      <c r="I21" s="6"/>
      <c r="J21" s="6"/>
    </row>
    <row r="22" spans="1:59" x14ac:dyDescent="0.35">
      <c r="E22" s="5"/>
      <c r="F22" s="5"/>
      <c r="G22" s="5"/>
      <c r="H22" s="5"/>
      <c r="I22" s="5"/>
      <c r="J22" s="5"/>
    </row>
    <row r="23" spans="1:59" x14ac:dyDescent="0.35">
      <c r="C23" s="5"/>
      <c r="F23" s="7"/>
      <c r="G23" s="7"/>
      <c r="H23" s="7"/>
      <c r="I23" s="7"/>
      <c r="J23" s="7"/>
    </row>
    <row r="24" spans="1:59" x14ac:dyDescent="0.35">
      <c r="C24" s="5"/>
      <c r="I24" s="5"/>
      <c r="W24" s="42" t="s">
        <v>116</v>
      </c>
      <c r="X24" s="414" t="s">
        <v>118</v>
      </c>
      <c r="Y24" s="414"/>
      <c r="Z24" s="414"/>
      <c r="AA24" s="414"/>
      <c r="AB24" s="414"/>
      <c r="AC24" s="414"/>
      <c r="AD24" s="414"/>
    </row>
    <row r="25" spans="1:59" x14ac:dyDescent="0.35">
      <c r="W25" s="42"/>
      <c r="X25" s="414"/>
      <c r="Y25" s="414"/>
      <c r="Z25" s="414"/>
      <c r="AA25" s="414"/>
      <c r="AB25" s="414"/>
      <c r="AC25" s="414"/>
      <c r="AD25" s="414"/>
    </row>
    <row r="26" spans="1:59" x14ac:dyDescent="0.35">
      <c r="W26" s="42"/>
      <c r="X26" s="23"/>
      <c r="Y26" s="23"/>
      <c r="Z26" s="23"/>
      <c r="AA26" s="23"/>
      <c r="AB26" s="23"/>
      <c r="AC26" s="23"/>
      <c r="AD26" s="23"/>
    </row>
    <row r="27" spans="1:59" x14ac:dyDescent="0.35">
      <c r="W27" s="42" t="s">
        <v>114</v>
      </c>
      <c r="X27" s="414" t="s">
        <v>119</v>
      </c>
      <c r="Y27" s="414"/>
      <c r="Z27" s="414"/>
      <c r="AA27" s="414"/>
      <c r="AB27" s="414"/>
      <c r="AC27" s="414"/>
      <c r="AD27" s="414"/>
    </row>
    <row r="28" spans="1:59" x14ac:dyDescent="0.35">
      <c r="W28" s="23"/>
      <c r="X28" s="414"/>
      <c r="Y28" s="414"/>
      <c r="Z28" s="414"/>
      <c r="AA28" s="414"/>
      <c r="AB28" s="414"/>
      <c r="AC28" s="414"/>
      <c r="AD28" s="414"/>
    </row>
  </sheetData>
  <mergeCells count="9">
    <mergeCell ref="W5:AE5"/>
    <mergeCell ref="X24:AD25"/>
    <mergeCell ref="X27:AD28"/>
    <mergeCell ref="A20:J20"/>
    <mergeCell ref="I1:J1"/>
    <mergeCell ref="A5:J5"/>
    <mergeCell ref="M5:T5"/>
    <mergeCell ref="A4:J4"/>
    <mergeCell ref="M4:T4"/>
  </mergeCells>
  <phoneticPr fontId="1" type="noConversion"/>
  <conditionalFormatting sqref="A20:T1048576 A1:T18">
    <cfRule type="expression" dxfId="29" priority="3">
      <formula>ROW()=CELL("FILA")</formula>
    </cfRule>
  </conditionalFormatting>
  <conditionalFormatting sqref="A19:C19">
    <cfRule type="expression" dxfId="28" priority="2">
      <formula>ROW()=CELL("FILA")</formula>
    </cfRule>
  </conditionalFormatting>
  <conditionalFormatting sqref="D19:U19">
    <cfRule type="expression" dxfId="27" priority="1">
      <formula>ROW()=CELL("FILA")</formula>
    </cfRule>
  </conditionalFormatting>
  <hyperlinks>
    <hyperlink ref="I1:J1" location="INDICE!A1" display="REGRESAR" xr:uid="{00000000-0004-0000-17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MUNICIPAL DE ENERGÍA ELÉCTRICA S.A. E.S.P.</oddFooter>
  </headerFooter>
  <colBreaks count="1" manualBreakCount="1">
    <brk id="11" max="1048575"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9"/>
  <dimension ref="A1:BG29"/>
  <sheetViews>
    <sheetView showGridLines="0" view="pageLayout" zoomScale="70" zoomScaleNormal="85" zoomScalePageLayoutView="70" workbookViewId="0">
      <selection activeCell="Q19" sqref="Q19:U19"/>
    </sheetView>
  </sheetViews>
  <sheetFormatPr baseColWidth="10" defaultColWidth="9.1796875" defaultRowHeight="14.5" x14ac:dyDescent="0.35"/>
  <cols>
    <col min="1" max="1" width="12.26953125" customWidth="1"/>
    <col min="2" max="2" width="6.81640625" customWidth="1"/>
    <col min="3" max="3" width="7.26953125" customWidth="1"/>
    <col min="4" max="4" width="9.1796875" customWidth="1"/>
    <col min="5" max="5" width="9" customWidth="1"/>
    <col min="6" max="6" width="9" bestFit="1" customWidth="1"/>
    <col min="7" max="7" width="9.1796875" customWidth="1"/>
    <col min="8" max="8" width="8.7265625" customWidth="1"/>
    <col min="9" max="9" width="9" bestFit="1" customWidth="1"/>
    <col min="10" max="10" width="11" customWidth="1"/>
    <col min="11" max="11" width="10.81640625" customWidth="1"/>
    <col min="12" max="13" width="2.453125" customWidth="1"/>
    <col min="14" max="14" width="14.81640625" customWidth="1"/>
    <col min="16" max="16" width="9" bestFit="1" customWidth="1"/>
    <col min="17" max="20" width="11.7265625" customWidth="1"/>
    <col min="21" max="21" width="15.1796875" customWidth="1"/>
    <col min="23" max="23" width="12.54296875" customWidth="1"/>
    <col min="24" max="24" width="12.7265625" customWidth="1"/>
    <col min="25" max="25" width="14" customWidth="1"/>
    <col min="26" max="26" width="12.81640625" customWidth="1"/>
    <col min="27" max="27" width="11.7265625" customWidth="1"/>
  </cols>
  <sheetData>
    <row r="1" spans="1:31" ht="23.5" x14ac:dyDescent="0.35">
      <c r="I1" s="423" t="s">
        <v>69</v>
      </c>
      <c r="J1" s="423"/>
      <c r="K1" s="423"/>
    </row>
    <row r="2" spans="1:31" ht="30" customHeight="1" x14ac:dyDescent="0.55000000000000004">
      <c r="A2" s="8" t="s">
        <v>9</v>
      </c>
      <c r="C2" s="66" t="s">
        <v>155</v>
      </c>
      <c r="D2" s="17"/>
      <c r="E2" s="17"/>
      <c r="F2" s="17"/>
      <c r="G2" s="17"/>
      <c r="H2" s="17"/>
      <c r="I2" s="17"/>
      <c r="J2" s="17"/>
      <c r="K2" s="17"/>
    </row>
    <row r="3" spans="1:31" ht="23.5" x14ac:dyDescent="0.55000000000000004">
      <c r="A3" s="8" t="s">
        <v>15</v>
      </c>
      <c r="C3" s="17" t="s">
        <v>61</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265.36869999999999</v>
      </c>
      <c r="E7" s="4">
        <v>43.683999999999997</v>
      </c>
      <c r="F7" s="4">
        <v>49.886400000000002</v>
      </c>
      <c r="G7" s="4">
        <v>169.9023</v>
      </c>
      <c r="H7" s="4">
        <v>178.15180000000001</v>
      </c>
      <c r="I7" s="4">
        <v>21.577400000000001</v>
      </c>
      <c r="J7" s="4">
        <v>728.57060000000001</v>
      </c>
      <c r="K7" s="4"/>
      <c r="N7" s="63" t="s">
        <v>163</v>
      </c>
      <c r="O7" s="35">
        <v>2022</v>
      </c>
      <c r="P7" s="35">
        <v>1</v>
      </c>
      <c r="Q7" s="4">
        <v>291.4282</v>
      </c>
      <c r="R7" s="4">
        <v>364.28530000000001</v>
      </c>
      <c r="S7" s="4">
        <v>619.28499999999997</v>
      </c>
      <c r="T7" s="4">
        <v>728.57060000000001</v>
      </c>
      <c r="U7" s="4">
        <v>874.28471999999999</v>
      </c>
    </row>
    <row r="8" spans="1:31" x14ac:dyDescent="0.35">
      <c r="A8" s="63" t="s">
        <v>164</v>
      </c>
      <c r="B8" s="35">
        <v>2022</v>
      </c>
      <c r="C8" s="35">
        <v>2</v>
      </c>
      <c r="D8" s="4">
        <v>261.87880000000001</v>
      </c>
      <c r="E8" s="4">
        <v>45.128999999999998</v>
      </c>
      <c r="F8" s="4">
        <v>49.621499999999997</v>
      </c>
      <c r="G8" s="4">
        <v>174.20509999999999</v>
      </c>
      <c r="H8" s="4">
        <v>179.12430000000001</v>
      </c>
      <c r="I8" s="4">
        <v>25.441800000000001</v>
      </c>
      <c r="J8" s="4">
        <v>735.40039999999999</v>
      </c>
      <c r="K8" s="4"/>
      <c r="N8" s="63" t="s">
        <v>164</v>
      </c>
      <c r="O8" s="35">
        <v>2022</v>
      </c>
      <c r="P8" s="35">
        <v>2</v>
      </c>
      <c r="Q8" s="4">
        <v>294.16019999999997</v>
      </c>
      <c r="R8" s="4">
        <v>367.7002</v>
      </c>
      <c r="S8" s="4">
        <v>625.09029999999996</v>
      </c>
      <c r="T8" s="4">
        <v>735.40039999999999</v>
      </c>
      <c r="U8" s="4">
        <v>882.48047999999994</v>
      </c>
    </row>
    <row r="9" spans="1:31" x14ac:dyDescent="0.35">
      <c r="A9" s="63" t="s">
        <v>165</v>
      </c>
      <c r="B9" s="35">
        <v>2022</v>
      </c>
      <c r="C9" s="35">
        <v>3</v>
      </c>
      <c r="D9" s="4">
        <v>277.0498</v>
      </c>
      <c r="E9" s="4">
        <v>43.110799999999998</v>
      </c>
      <c r="F9" s="4">
        <v>51.706899999999997</v>
      </c>
      <c r="G9" s="4">
        <v>187.0172</v>
      </c>
      <c r="H9" s="4">
        <v>184.48689999999999</v>
      </c>
      <c r="I9" s="4">
        <v>51.706899999999997</v>
      </c>
      <c r="J9" s="4">
        <v>762.05840000000001</v>
      </c>
      <c r="K9" s="4"/>
      <c r="N9" s="63" t="s">
        <v>165</v>
      </c>
      <c r="O9" s="35">
        <v>2022</v>
      </c>
      <c r="P9" s="35">
        <v>3</v>
      </c>
      <c r="Q9" s="4">
        <v>304.82339999999999</v>
      </c>
      <c r="R9" s="4">
        <v>381.0292</v>
      </c>
      <c r="S9" s="4">
        <v>647.74969999999996</v>
      </c>
      <c r="T9" s="4">
        <v>762.05840000000001</v>
      </c>
      <c r="U9" s="4">
        <v>914.4701</v>
      </c>
    </row>
    <row r="10" spans="1:31" x14ac:dyDescent="0.35">
      <c r="A10" s="63" t="s">
        <v>166</v>
      </c>
      <c r="B10" s="35">
        <v>2022</v>
      </c>
      <c r="C10" s="35">
        <v>4</v>
      </c>
      <c r="D10" s="4">
        <v>282.55349999999999</v>
      </c>
      <c r="E10" s="4">
        <v>40.327800000000003</v>
      </c>
      <c r="F10" s="4">
        <v>52.725900000000003</v>
      </c>
      <c r="G10" s="4">
        <v>200.059</v>
      </c>
      <c r="H10" s="4">
        <v>175.66739999999999</v>
      </c>
      <c r="I10" s="4">
        <v>33.467100000000002</v>
      </c>
      <c r="J10" s="4">
        <v>784.80079999999998</v>
      </c>
      <c r="K10" s="4"/>
      <c r="N10" s="63" t="s">
        <v>166</v>
      </c>
      <c r="O10" s="35">
        <v>2022</v>
      </c>
      <c r="P10" s="35">
        <v>4</v>
      </c>
      <c r="Q10" s="4">
        <v>313.9203</v>
      </c>
      <c r="R10" s="4">
        <v>392.40039999999999</v>
      </c>
      <c r="S10" s="4">
        <v>667.08069999999998</v>
      </c>
      <c r="T10" s="4">
        <v>784.80079999999998</v>
      </c>
      <c r="U10" s="4">
        <v>941.76095999999995</v>
      </c>
    </row>
    <row r="11" spans="1:31" x14ac:dyDescent="0.35">
      <c r="A11" s="63" t="s">
        <v>167</v>
      </c>
      <c r="B11" s="35">
        <v>2022</v>
      </c>
      <c r="C11" s="35">
        <v>5</v>
      </c>
      <c r="D11" s="4">
        <v>287.81220000000002</v>
      </c>
      <c r="E11" s="4">
        <v>40.978900000000003</v>
      </c>
      <c r="F11" s="4">
        <v>54.465000000000003</v>
      </c>
      <c r="G11" s="4">
        <v>245.34780000000001</v>
      </c>
      <c r="H11" s="4">
        <v>185.5934</v>
      </c>
      <c r="I11" s="4">
        <v>42.366399999999999</v>
      </c>
      <c r="J11" s="4">
        <v>856.56370000000004</v>
      </c>
      <c r="K11" s="4"/>
      <c r="N11" s="63" t="s">
        <v>167</v>
      </c>
      <c r="O11" s="35">
        <v>2022</v>
      </c>
      <c r="P11" s="35">
        <v>5</v>
      </c>
      <c r="Q11" s="4">
        <v>342.62549999999999</v>
      </c>
      <c r="R11" s="4">
        <v>428.28190000000001</v>
      </c>
      <c r="S11" s="4">
        <v>728.07920000000001</v>
      </c>
      <c r="T11" s="4">
        <v>856.57370000000003</v>
      </c>
      <c r="U11" s="4">
        <v>1027.8884399999999</v>
      </c>
    </row>
    <row r="12" spans="1:31" x14ac:dyDescent="0.35">
      <c r="A12" s="63" t="s">
        <v>168</v>
      </c>
      <c r="B12" s="35">
        <v>2022</v>
      </c>
      <c r="C12" s="35">
        <v>6</v>
      </c>
      <c r="D12" s="4">
        <v>293.43090000000001</v>
      </c>
      <c r="E12" s="4">
        <v>49.521799999999999</v>
      </c>
      <c r="F12" s="4">
        <v>56.264699999999998</v>
      </c>
      <c r="G12" s="4">
        <v>242.1832</v>
      </c>
      <c r="H12" s="4">
        <v>199.47980000000001</v>
      </c>
      <c r="I12" s="4">
        <v>59.671900000000001</v>
      </c>
      <c r="J12" s="4">
        <v>900.55219999999997</v>
      </c>
      <c r="K12" s="4"/>
      <c r="N12" s="63" t="s">
        <v>168</v>
      </c>
      <c r="O12" s="35">
        <v>2022</v>
      </c>
      <c r="P12" s="35">
        <v>6</v>
      </c>
      <c r="Q12" s="4">
        <v>360.22089999999997</v>
      </c>
      <c r="R12" s="4">
        <v>450.27609999999999</v>
      </c>
      <c r="S12" s="4">
        <v>765.46939999999995</v>
      </c>
      <c r="T12" s="4">
        <v>900.55219999999997</v>
      </c>
      <c r="U12" s="4">
        <v>1080.66264</v>
      </c>
    </row>
    <row r="13" spans="1:31" x14ac:dyDescent="0.35">
      <c r="A13" s="63" t="s">
        <v>172</v>
      </c>
      <c r="B13" s="35">
        <v>2022</v>
      </c>
      <c r="C13" s="35">
        <v>7</v>
      </c>
      <c r="D13" s="4">
        <v>294.39949999999999</v>
      </c>
      <c r="E13" s="4">
        <v>41.912399999999998</v>
      </c>
      <c r="F13" s="4">
        <v>55.7303</v>
      </c>
      <c r="G13" s="4">
        <v>306.57760000000002</v>
      </c>
      <c r="H13" s="4">
        <v>199.35480000000001</v>
      </c>
      <c r="I13" s="4">
        <v>54.4114</v>
      </c>
      <c r="J13" s="4">
        <v>952.38599999999997</v>
      </c>
      <c r="K13" s="4"/>
      <c r="N13" s="63" t="s">
        <v>172</v>
      </c>
      <c r="O13" s="35">
        <v>2022</v>
      </c>
      <c r="P13" s="35">
        <v>7</v>
      </c>
      <c r="Q13" s="4">
        <v>380.95440000000002</v>
      </c>
      <c r="R13" s="4">
        <v>476.19299999999998</v>
      </c>
      <c r="S13" s="4">
        <v>809.52809999999999</v>
      </c>
      <c r="T13" s="4">
        <v>952.38599999999997</v>
      </c>
      <c r="U13" s="4">
        <v>1142.8633</v>
      </c>
    </row>
    <row r="14" spans="1:31" x14ac:dyDescent="0.35">
      <c r="A14" s="63" t="s">
        <v>177</v>
      </c>
      <c r="B14" s="35">
        <v>2022</v>
      </c>
      <c r="C14" s="35">
        <v>8</v>
      </c>
      <c r="D14" s="4">
        <v>300.3972</v>
      </c>
      <c r="E14" s="4">
        <v>52.116300000000003</v>
      </c>
      <c r="F14" s="4">
        <v>58.153300000000002</v>
      </c>
      <c r="G14" s="4">
        <v>310.1927</v>
      </c>
      <c r="H14" s="4">
        <v>195.54839999999999</v>
      </c>
      <c r="I14" s="4">
        <v>66.009799999999998</v>
      </c>
      <c r="J14" s="4">
        <v>982.41780000000006</v>
      </c>
      <c r="K14" s="4"/>
      <c r="N14" s="63" t="s">
        <v>178</v>
      </c>
      <c r="O14" s="35">
        <v>2022</v>
      </c>
      <c r="P14" s="35">
        <v>8</v>
      </c>
      <c r="Q14" s="4">
        <v>392.96710000000002</v>
      </c>
      <c r="R14" s="4">
        <v>491.20890000000003</v>
      </c>
      <c r="S14" s="4">
        <v>835.05510000000004</v>
      </c>
      <c r="T14" s="4">
        <v>982.41780000000006</v>
      </c>
      <c r="U14" s="4">
        <v>1178.9014</v>
      </c>
    </row>
    <row r="15" spans="1:31" x14ac:dyDescent="0.35">
      <c r="A15" s="63" t="s">
        <v>182</v>
      </c>
      <c r="B15" s="35">
        <v>2022</v>
      </c>
      <c r="C15" s="35">
        <v>9</v>
      </c>
      <c r="D15" s="4">
        <v>300.2</v>
      </c>
      <c r="E15" s="4">
        <v>50.84</v>
      </c>
      <c r="F15" s="4">
        <v>58.21</v>
      </c>
      <c r="G15" s="4">
        <v>306.79000000000002</v>
      </c>
      <c r="H15" s="4">
        <v>193.91</v>
      </c>
      <c r="I15" s="4">
        <v>47.94</v>
      </c>
      <c r="J15" s="4">
        <v>957.91</v>
      </c>
      <c r="K15" s="4"/>
      <c r="N15" s="63" t="s">
        <v>182</v>
      </c>
      <c r="O15" s="35">
        <v>2022</v>
      </c>
      <c r="P15" s="35">
        <v>9</v>
      </c>
      <c r="Q15" s="4">
        <v>396.98</v>
      </c>
      <c r="R15" s="4">
        <v>496.23</v>
      </c>
      <c r="S15" s="4">
        <v>814.23</v>
      </c>
      <c r="T15" s="4">
        <v>957.91</v>
      </c>
      <c r="U15" s="4">
        <v>1149.5</v>
      </c>
    </row>
    <row r="16" spans="1:31" x14ac:dyDescent="0.35">
      <c r="A16" s="63" t="s">
        <v>209</v>
      </c>
      <c r="B16" s="35">
        <v>2022</v>
      </c>
      <c r="C16" s="35">
        <v>10</v>
      </c>
      <c r="D16" s="4">
        <v>300.0829</v>
      </c>
      <c r="E16" s="4">
        <v>46.165700000000001</v>
      </c>
      <c r="F16" s="4">
        <v>57.389299999999999</v>
      </c>
      <c r="G16" s="4">
        <v>305.38060000000002</v>
      </c>
      <c r="H16" s="4">
        <v>214.39269999999999</v>
      </c>
      <c r="I16" s="4">
        <v>28.718399999999999</v>
      </c>
      <c r="J16" s="4">
        <v>952.12959999999998</v>
      </c>
      <c r="K16" s="4"/>
      <c r="N16" s="63" t="s">
        <v>209</v>
      </c>
      <c r="O16" s="35">
        <v>2022</v>
      </c>
      <c r="P16" s="35">
        <v>10</v>
      </c>
      <c r="Q16" s="4">
        <v>400.67809999999997</v>
      </c>
      <c r="R16" s="4">
        <v>500.84769999999997</v>
      </c>
      <c r="S16" s="4">
        <v>809.31020000000001</v>
      </c>
      <c r="T16" s="4">
        <v>952.12959999999998</v>
      </c>
      <c r="U16" s="4">
        <f>+T16*1.2</f>
        <v>1142.5555199999999</v>
      </c>
    </row>
    <row r="17" spans="1:59" x14ac:dyDescent="0.35">
      <c r="A17" s="63" t="s">
        <v>320</v>
      </c>
      <c r="B17" s="35">
        <v>2022</v>
      </c>
      <c r="C17" s="35">
        <v>11</v>
      </c>
      <c r="D17" s="4">
        <v>293.7029</v>
      </c>
      <c r="E17" s="4">
        <v>47.098799999999997</v>
      </c>
      <c r="F17" s="4">
        <v>56.345399999999998</v>
      </c>
      <c r="G17" s="4">
        <v>299.89280000000002</v>
      </c>
      <c r="H17" s="4">
        <v>197.79300000000001</v>
      </c>
      <c r="I17" s="4">
        <v>27.091899999999999</v>
      </c>
      <c r="J17" s="4">
        <v>921.92489999999998</v>
      </c>
      <c r="K17" s="4"/>
      <c r="N17" s="63" t="s">
        <v>320</v>
      </c>
      <c r="O17" s="35">
        <v>2022</v>
      </c>
      <c r="P17" s="35">
        <v>11</v>
      </c>
      <c r="Q17" s="4">
        <v>403.55340000000001</v>
      </c>
      <c r="R17" s="4">
        <v>504.4418</v>
      </c>
      <c r="S17" s="4">
        <v>783.63620000000003</v>
      </c>
      <c r="T17" s="4">
        <v>921.92489999999998</v>
      </c>
      <c r="U17" s="4">
        <f>+T17*1.2</f>
        <v>1106.30988</v>
      </c>
    </row>
    <row r="18" spans="1:59" x14ac:dyDescent="0.35">
      <c r="A18" s="63" t="s">
        <v>327</v>
      </c>
      <c r="B18" s="35">
        <v>2022</v>
      </c>
      <c r="C18" s="35">
        <v>12</v>
      </c>
      <c r="D18" s="4">
        <v>292.54180000000002</v>
      </c>
      <c r="E18" s="4">
        <v>50.307000000000002</v>
      </c>
      <c r="F18" s="4">
        <v>56.9818</v>
      </c>
      <c r="G18" s="4">
        <v>305.12959999999998</v>
      </c>
      <c r="H18" s="4">
        <v>200.33090000000001</v>
      </c>
      <c r="I18" s="4">
        <v>32.269399999999997</v>
      </c>
      <c r="J18" s="4">
        <v>937.56050000000005</v>
      </c>
      <c r="K18" s="4"/>
      <c r="N18" s="63" t="s">
        <v>327</v>
      </c>
      <c r="O18" s="35">
        <v>2022</v>
      </c>
      <c r="P18" s="35">
        <v>12</v>
      </c>
      <c r="Q18" s="4">
        <v>406.6574</v>
      </c>
      <c r="R18" s="4">
        <v>508.3218</v>
      </c>
      <c r="S18" s="4">
        <v>796.92639999999994</v>
      </c>
      <c r="T18" s="4">
        <v>937.56050000000005</v>
      </c>
      <c r="U18" s="4">
        <f>+T18*1.2</f>
        <v>1125.0726</v>
      </c>
    </row>
    <row r="19" spans="1:59" x14ac:dyDescent="0.35">
      <c r="A19" s="31" t="s">
        <v>108</v>
      </c>
      <c r="B19" s="2"/>
      <c r="C19" s="2"/>
      <c r="D19" s="389">
        <f>+(D18-D17)/D17</f>
        <v>-3.9533147272293742E-3</v>
      </c>
      <c r="E19" s="389">
        <f t="shared" ref="E19:K19" si="0">+(E18-E17)/E17</f>
        <v>6.8116385130831472E-2</v>
      </c>
      <c r="F19" s="389">
        <f t="shared" si="0"/>
        <v>1.1294622098698418E-2</v>
      </c>
      <c r="G19" s="389">
        <f t="shared" si="0"/>
        <v>1.746223984036949E-2</v>
      </c>
      <c r="H19" s="389">
        <f t="shared" si="0"/>
        <v>1.2831091090180175E-2</v>
      </c>
      <c r="I19" s="389">
        <f t="shared" si="0"/>
        <v>0.19110878159154576</v>
      </c>
      <c r="J19" s="389">
        <f t="shared" si="0"/>
        <v>1.6959732837240938E-2</v>
      </c>
      <c r="K19" s="389" t="e">
        <f t="shared" si="0"/>
        <v>#DIV/0!</v>
      </c>
      <c r="N19" s="31" t="s">
        <v>108</v>
      </c>
      <c r="O19" s="2"/>
      <c r="P19" s="2"/>
      <c r="Q19" s="390">
        <f>+(Q18-Q17)/Q17</f>
        <v>7.6916710403133384E-3</v>
      </c>
      <c r="R19" s="390">
        <f>+(R18-R17)/R17</f>
        <v>7.6916702779190691E-3</v>
      </c>
      <c r="S19" s="390">
        <f>+(S18-S17)/S17</f>
        <v>1.6959655513617049E-2</v>
      </c>
      <c r="T19" s="390">
        <f>+(T18-T17)/T17</f>
        <v>1.6959732837240938E-2</v>
      </c>
      <c r="U19" s="390">
        <f>+(U18-U17)/U17</f>
        <v>1.6959732837240813E-2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331"/>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5" spans="1:59" x14ac:dyDescent="0.35">
      <c r="W25" s="42" t="s">
        <v>116</v>
      </c>
      <c r="X25" s="414" t="s">
        <v>118</v>
      </c>
      <c r="Y25" s="414"/>
      <c r="Z25" s="414"/>
      <c r="AA25" s="414"/>
      <c r="AB25" s="414"/>
      <c r="AC25" s="414"/>
      <c r="AD25" s="414"/>
    </row>
    <row r="26" spans="1:59" x14ac:dyDescent="0.35">
      <c r="W26" s="42"/>
      <c r="X26" s="414"/>
      <c r="Y26" s="414"/>
      <c r="Z26" s="414"/>
      <c r="AA26" s="414"/>
      <c r="AB26" s="414"/>
      <c r="AC26" s="414"/>
      <c r="AD26" s="414"/>
    </row>
    <row r="27" spans="1:59" x14ac:dyDescent="0.35">
      <c r="W27" s="42"/>
      <c r="X27" s="23"/>
      <c r="Y27" s="23"/>
      <c r="Z27" s="23"/>
      <c r="AA27" s="23"/>
      <c r="AB27" s="23"/>
      <c r="AC27" s="23"/>
      <c r="AD27" s="23"/>
    </row>
    <row r="28" spans="1:59" x14ac:dyDescent="0.35">
      <c r="W28" s="42" t="s">
        <v>114</v>
      </c>
      <c r="X28" s="414" t="s">
        <v>119</v>
      </c>
      <c r="Y28" s="414"/>
      <c r="Z28" s="414"/>
      <c r="AA28" s="414"/>
      <c r="AB28" s="414"/>
      <c r="AC28" s="414"/>
      <c r="AD28" s="414"/>
    </row>
    <row r="29" spans="1:59" x14ac:dyDescent="0.35">
      <c r="W29" s="23"/>
      <c r="X29" s="414"/>
      <c r="Y29" s="414"/>
      <c r="Z29" s="414"/>
      <c r="AA29" s="414"/>
      <c r="AB29" s="414"/>
      <c r="AC29" s="414"/>
      <c r="AD29" s="414"/>
    </row>
  </sheetData>
  <mergeCells count="8">
    <mergeCell ref="X25:AD26"/>
    <mergeCell ref="X28:AD29"/>
    <mergeCell ref="W5:AE5"/>
    <mergeCell ref="I1:K1"/>
    <mergeCell ref="A5:K5"/>
    <mergeCell ref="N5:U5"/>
    <mergeCell ref="A4:K4"/>
    <mergeCell ref="N4:U4"/>
  </mergeCells>
  <conditionalFormatting sqref="A20:U1048576 A1:U18">
    <cfRule type="expression" dxfId="26" priority="3">
      <formula>ROW()=CELL("FILA")</formula>
    </cfRule>
  </conditionalFormatting>
  <conditionalFormatting sqref="A19:C19">
    <cfRule type="expression" dxfId="25" priority="2">
      <formula>ROW()=CELL("FILA")</formula>
    </cfRule>
  </conditionalFormatting>
  <conditionalFormatting sqref="D19:U19">
    <cfRule type="expression" dxfId="24" priority="1">
      <formula>ROW()=CELL("FILA")</formula>
    </cfRule>
  </conditionalFormatting>
  <hyperlinks>
    <hyperlink ref="I1:K1" location="INDICE!A1" display="REGRESAR" xr:uid="{00000000-0004-0000-18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DEL VALLE DE SIBUNDOY S.A. E.S.P.</oddFooter>
  </headerFooter>
  <colBreaks count="1" manualBreakCount="1">
    <brk id="12" max="1048575"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7"/>
  <dimension ref="A1:BG28"/>
  <sheetViews>
    <sheetView showGridLines="0" showWhiteSpace="0" view="pageLayout" zoomScale="85" zoomScaleNormal="85" zoomScalePageLayoutView="85" workbookViewId="0">
      <selection activeCell="Q19" sqref="Q19:U19"/>
    </sheetView>
  </sheetViews>
  <sheetFormatPr baseColWidth="10" defaultColWidth="9.1796875" defaultRowHeight="14.5" x14ac:dyDescent="0.35"/>
  <cols>
    <col min="1" max="1" width="10.81640625" customWidth="1"/>
    <col min="2" max="2" width="7.26953125" customWidth="1"/>
    <col min="3" max="3" width="9" bestFit="1" customWidth="1"/>
    <col min="4" max="5" width="9.1796875" customWidth="1"/>
    <col min="6" max="6" width="9" bestFit="1" customWidth="1"/>
    <col min="7" max="7" width="8.7265625" customWidth="1"/>
    <col min="8" max="8" width="9.1796875" customWidth="1"/>
    <col min="9" max="9" width="7.7265625" customWidth="1"/>
    <col min="10" max="10" width="10.1796875" customWidth="1"/>
    <col min="11" max="11" width="10.81640625" customWidth="1"/>
    <col min="12" max="13" width="2.453125" customWidth="1"/>
    <col min="14" max="14" width="14.81640625" customWidth="1"/>
    <col min="16" max="16" width="9" bestFit="1" customWidth="1"/>
    <col min="17" max="20" width="12.1796875" customWidth="1"/>
    <col min="21" max="21" width="14.7265625" customWidth="1"/>
    <col min="22" max="22" width="12.453125" customWidth="1"/>
    <col min="23" max="23" width="14.26953125" customWidth="1"/>
    <col min="24" max="24" width="11.7265625" customWidth="1"/>
    <col min="25" max="25" width="12.1796875" customWidth="1"/>
    <col min="26" max="26" width="12.453125" customWidth="1"/>
    <col min="27" max="27" width="12.7265625" customWidth="1"/>
  </cols>
  <sheetData>
    <row r="1" spans="1:30" ht="23.5" x14ac:dyDescent="0.35">
      <c r="I1" s="423" t="s">
        <v>69</v>
      </c>
      <c r="J1" s="423"/>
      <c r="K1" s="423"/>
    </row>
    <row r="2" spans="1:30" ht="31.5" customHeight="1" x14ac:dyDescent="0.55000000000000004">
      <c r="A2" s="8" t="s">
        <v>9</v>
      </c>
      <c r="C2" s="17" t="s">
        <v>156</v>
      </c>
      <c r="D2" s="17"/>
      <c r="E2" s="17"/>
      <c r="F2" s="17"/>
      <c r="G2" s="17"/>
      <c r="H2" s="17"/>
      <c r="I2" s="17"/>
      <c r="J2" s="17"/>
      <c r="K2" s="17"/>
    </row>
    <row r="3" spans="1:30" ht="23.5" x14ac:dyDescent="0.55000000000000004">
      <c r="A3" s="8" t="s">
        <v>15</v>
      </c>
      <c r="C3" s="17" t="s">
        <v>19</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t="s">
        <v>117</v>
      </c>
      <c r="W5" s="416"/>
      <c r="X5" s="416"/>
      <c r="Y5" s="416"/>
      <c r="Z5" s="416"/>
      <c r="AA5" s="416"/>
      <c r="AB5" s="416"/>
      <c r="AC5" s="416"/>
      <c r="AD5" s="416"/>
    </row>
    <row r="6" spans="1:30"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35">
      <c r="A7" s="63" t="s">
        <v>163</v>
      </c>
      <c r="B7" s="35">
        <v>2022</v>
      </c>
      <c r="C7" s="35">
        <v>1</v>
      </c>
      <c r="D7" s="4">
        <v>272.32</v>
      </c>
      <c r="E7" s="4">
        <v>41.29</v>
      </c>
      <c r="F7" s="4">
        <v>61.04</v>
      </c>
      <c r="G7" s="4">
        <v>170.54</v>
      </c>
      <c r="H7" s="4">
        <v>72.650000000000006</v>
      </c>
      <c r="I7" s="4">
        <v>22.79</v>
      </c>
      <c r="J7" s="4">
        <v>640.63</v>
      </c>
      <c r="K7" s="4">
        <v>683.56</v>
      </c>
      <c r="N7" s="63" t="s">
        <v>163</v>
      </c>
      <c r="O7" s="35">
        <v>2022</v>
      </c>
      <c r="P7" s="35">
        <v>1</v>
      </c>
      <c r="Q7" s="4">
        <v>273.43</v>
      </c>
      <c r="R7" s="4">
        <v>341.78</v>
      </c>
      <c r="S7" s="4">
        <v>581.03</v>
      </c>
      <c r="T7" s="4">
        <v>683.56</v>
      </c>
      <c r="U7" s="4">
        <v>820.28</v>
      </c>
    </row>
    <row r="8" spans="1:30" x14ac:dyDescent="0.35">
      <c r="A8" s="63" t="s">
        <v>164</v>
      </c>
      <c r="B8" s="35">
        <v>2022</v>
      </c>
      <c r="C8" s="35">
        <v>2</v>
      </c>
      <c r="D8" s="4">
        <v>266.07</v>
      </c>
      <c r="E8" s="4">
        <v>47.52</v>
      </c>
      <c r="F8" s="4">
        <v>61.65</v>
      </c>
      <c r="G8" s="4">
        <v>174.21</v>
      </c>
      <c r="H8" s="4">
        <v>75.650000000000006</v>
      </c>
      <c r="I8" s="4">
        <v>25.79</v>
      </c>
      <c r="J8" s="4">
        <v>650.89</v>
      </c>
      <c r="K8" s="4">
        <v>690.4</v>
      </c>
      <c r="N8" s="63" t="s">
        <v>164</v>
      </c>
      <c r="O8" s="35">
        <v>2022</v>
      </c>
      <c r="P8" s="35">
        <v>2</v>
      </c>
      <c r="Q8" s="4">
        <v>276.16000000000003</v>
      </c>
      <c r="R8" s="4">
        <v>345.2</v>
      </c>
      <c r="S8" s="4">
        <v>586.84</v>
      </c>
      <c r="T8" s="4">
        <v>690.4</v>
      </c>
      <c r="U8" s="4">
        <v>828.48</v>
      </c>
    </row>
    <row r="9" spans="1:30" x14ac:dyDescent="0.35">
      <c r="A9" s="63" t="s">
        <v>165</v>
      </c>
      <c r="B9" s="35">
        <v>2022</v>
      </c>
      <c r="C9" s="35">
        <v>3</v>
      </c>
      <c r="D9" s="4">
        <v>290.75</v>
      </c>
      <c r="E9" s="4">
        <v>43.11</v>
      </c>
      <c r="F9" s="4">
        <v>65.37</v>
      </c>
      <c r="G9" s="4">
        <v>187.02</v>
      </c>
      <c r="H9" s="4">
        <v>75.12</v>
      </c>
      <c r="I9" s="4">
        <v>19.07</v>
      </c>
      <c r="J9" s="4">
        <v>680.43</v>
      </c>
      <c r="K9" s="4">
        <v>697.3</v>
      </c>
      <c r="N9" s="63" t="s">
        <v>165</v>
      </c>
      <c r="O9" s="35">
        <v>2022</v>
      </c>
      <c r="P9" s="35">
        <v>3</v>
      </c>
      <c r="Q9" s="4">
        <v>278.92</v>
      </c>
      <c r="R9" s="4">
        <v>348.65</v>
      </c>
      <c r="S9" s="4">
        <v>592.71</v>
      </c>
      <c r="T9" s="4">
        <v>697.3</v>
      </c>
      <c r="U9" s="4">
        <v>836.76</v>
      </c>
    </row>
    <row r="10" spans="1:30" x14ac:dyDescent="0.35">
      <c r="A10" s="63" t="s">
        <v>166</v>
      </c>
      <c r="B10" s="35">
        <v>2022</v>
      </c>
      <c r="C10" s="35">
        <v>4</v>
      </c>
      <c r="D10" s="4">
        <v>264.91000000000003</v>
      </c>
      <c r="E10" s="4">
        <v>40.33</v>
      </c>
      <c r="F10" s="4">
        <v>61.73</v>
      </c>
      <c r="G10" s="4">
        <v>200.06</v>
      </c>
      <c r="H10" s="4">
        <v>75.42</v>
      </c>
      <c r="I10" s="4">
        <v>36.950000000000003</v>
      </c>
      <c r="J10" s="4">
        <v>679.4</v>
      </c>
      <c r="K10" s="4">
        <v>704.28</v>
      </c>
      <c r="N10" s="63" t="s">
        <v>166</v>
      </c>
      <c r="O10" s="35">
        <v>2022</v>
      </c>
      <c r="P10" s="35">
        <v>4</v>
      </c>
      <c r="Q10" s="4">
        <v>281.70999999999998</v>
      </c>
      <c r="R10" s="4">
        <v>352.14</v>
      </c>
      <c r="S10" s="4">
        <v>598.63</v>
      </c>
      <c r="T10" s="4">
        <v>704.28</v>
      </c>
      <c r="U10" s="4">
        <v>845.13</v>
      </c>
    </row>
    <row r="11" spans="1:30" x14ac:dyDescent="0.35">
      <c r="A11" s="63" t="s">
        <v>167</v>
      </c>
      <c r="B11" s="35">
        <v>2022</v>
      </c>
      <c r="C11" s="35">
        <v>5</v>
      </c>
      <c r="D11" s="4">
        <v>267.89999999999998</v>
      </c>
      <c r="E11" s="4">
        <v>40.98</v>
      </c>
      <c r="F11" s="4">
        <v>63.3</v>
      </c>
      <c r="G11" s="4">
        <v>245.35</v>
      </c>
      <c r="H11" s="4">
        <v>81.45</v>
      </c>
      <c r="I11" s="4">
        <v>41.43</v>
      </c>
      <c r="J11" s="4">
        <v>740.4</v>
      </c>
      <c r="K11" s="4">
        <v>711.32</v>
      </c>
      <c r="N11" s="63" t="s">
        <v>167</v>
      </c>
      <c r="O11" s="35">
        <v>2022</v>
      </c>
      <c r="P11" s="35">
        <v>5</v>
      </c>
      <c r="Q11" s="4">
        <v>284.52999999999997</v>
      </c>
      <c r="R11" s="4">
        <v>355.66</v>
      </c>
      <c r="S11" s="4">
        <v>604.62</v>
      </c>
      <c r="T11" s="4">
        <v>711.32</v>
      </c>
      <c r="U11" s="4">
        <v>853.58</v>
      </c>
    </row>
    <row r="12" spans="1:30" x14ac:dyDescent="0.35">
      <c r="A12" s="63" t="s">
        <v>168</v>
      </c>
      <c r="B12" s="35">
        <v>2022</v>
      </c>
      <c r="C12" s="35">
        <v>6</v>
      </c>
      <c r="D12" s="4">
        <v>276.2</v>
      </c>
      <c r="E12" s="4">
        <v>49.52</v>
      </c>
      <c r="F12" s="4">
        <v>65.47</v>
      </c>
      <c r="G12" s="4">
        <v>242.18</v>
      </c>
      <c r="H12" s="4">
        <v>83.58</v>
      </c>
      <c r="I12" s="4">
        <v>55.84</v>
      </c>
      <c r="J12" s="4">
        <v>772.8</v>
      </c>
      <c r="K12" s="4">
        <v>718.43</v>
      </c>
      <c r="N12" s="63" t="s">
        <v>168</v>
      </c>
      <c r="O12" s="35">
        <v>2022</v>
      </c>
      <c r="P12" s="35">
        <v>6</v>
      </c>
      <c r="Q12" s="4">
        <v>287.37</v>
      </c>
      <c r="R12" s="4">
        <v>359.22</v>
      </c>
      <c r="S12" s="4">
        <v>610.66999999999996</v>
      </c>
      <c r="T12" s="4">
        <v>718.43</v>
      </c>
      <c r="U12" s="4">
        <v>862.12</v>
      </c>
    </row>
    <row r="13" spans="1:30" x14ac:dyDescent="0.35">
      <c r="A13" s="63" t="s">
        <v>172</v>
      </c>
      <c r="B13" s="35">
        <v>2022</v>
      </c>
      <c r="C13" s="35">
        <v>7</v>
      </c>
      <c r="D13" s="4">
        <v>274.43</v>
      </c>
      <c r="E13" s="4">
        <v>41.91</v>
      </c>
      <c r="F13" s="4">
        <v>64.95</v>
      </c>
      <c r="G13" s="4">
        <v>306.58</v>
      </c>
      <c r="H13" s="4">
        <v>85.02</v>
      </c>
      <c r="I13" s="4">
        <v>52.39</v>
      </c>
      <c r="J13" s="4">
        <v>825.28</v>
      </c>
      <c r="K13" s="4">
        <v>725.62</v>
      </c>
      <c r="N13" s="63" t="s">
        <v>172</v>
      </c>
      <c r="O13" s="35">
        <v>2022</v>
      </c>
      <c r="P13" s="35">
        <v>7</v>
      </c>
      <c r="Q13" s="4">
        <v>290.25</v>
      </c>
      <c r="R13" s="4">
        <v>362.81</v>
      </c>
      <c r="S13" s="4">
        <v>616.77</v>
      </c>
      <c r="T13" s="4">
        <v>725.62</v>
      </c>
      <c r="U13" s="4">
        <v>870.74</v>
      </c>
    </row>
    <row r="14" spans="1:30" x14ac:dyDescent="0.35">
      <c r="A14" s="63" t="s">
        <v>177</v>
      </c>
      <c r="B14" s="35">
        <v>2022</v>
      </c>
      <c r="C14" s="35">
        <v>8</v>
      </c>
      <c r="D14" s="4">
        <v>281.18</v>
      </c>
      <c r="E14" s="4">
        <v>52.12</v>
      </c>
      <c r="F14" s="4">
        <v>67.819999999999993</v>
      </c>
      <c r="G14" s="4">
        <v>310.19</v>
      </c>
      <c r="H14" s="4">
        <v>88.92</v>
      </c>
      <c r="I14" s="4">
        <v>73.12</v>
      </c>
      <c r="J14" s="4">
        <v>873.36</v>
      </c>
      <c r="K14" s="4">
        <v>740.13</v>
      </c>
      <c r="N14" s="63" t="s">
        <v>177</v>
      </c>
      <c r="O14" s="35">
        <v>2022</v>
      </c>
      <c r="P14" s="35">
        <v>8</v>
      </c>
      <c r="Q14" s="4">
        <v>296.05</v>
      </c>
      <c r="R14" s="4">
        <v>370.06</v>
      </c>
      <c r="S14" s="4">
        <v>629.11</v>
      </c>
      <c r="T14" s="4">
        <v>740.13</v>
      </c>
      <c r="U14" s="4">
        <v>888.15</v>
      </c>
    </row>
    <row r="15" spans="1:30" x14ac:dyDescent="0.35">
      <c r="A15" s="63" t="s">
        <v>182</v>
      </c>
      <c r="B15" s="35">
        <v>2022</v>
      </c>
      <c r="C15" s="35">
        <v>9</v>
      </c>
      <c r="D15" s="4">
        <v>282.36</v>
      </c>
      <c r="E15" s="4">
        <v>50.85</v>
      </c>
      <c r="F15" s="4">
        <v>68.58</v>
      </c>
      <c r="G15" s="4">
        <v>306.8</v>
      </c>
      <c r="H15" s="4">
        <v>95.34</v>
      </c>
      <c r="I15" s="4">
        <v>49.85</v>
      </c>
      <c r="J15" s="4">
        <v>853.77</v>
      </c>
      <c r="K15" s="4">
        <v>754.93</v>
      </c>
      <c r="N15" s="63" t="s">
        <v>182</v>
      </c>
      <c r="O15" s="35">
        <v>2022</v>
      </c>
      <c r="P15" s="35">
        <v>9</v>
      </c>
      <c r="Q15" s="4">
        <v>301.97000000000003</v>
      </c>
      <c r="R15" s="4">
        <v>377.47</v>
      </c>
      <c r="S15" s="4">
        <v>641.69000000000005</v>
      </c>
      <c r="T15" s="4">
        <v>754.93</v>
      </c>
      <c r="U15" s="4">
        <v>905.92</v>
      </c>
    </row>
    <row r="16" spans="1:30" x14ac:dyDescent="0.35">
      <c r="A16" s="63" t="s">
        <v>209</v>
      </c>
      <c r="B16" s="35">
        <v>2022</v>
      </c>
      <c r="C16" s="35">
        <v>10</v>
      </c>
      <c r="D16" s="4">
        <v>290.52999999999997</v>
      </c>
      <c r="E16" s="4">
        <v>49.81</v>
      </c>
      <c r="F16" s="4">
        <v>69.66</v>
      </c>
      <c r="G16" s="4">
        <v>305.38</v>
      </c>
      <c r="H16" s="4">
        <v>97.41</v>
      </c>
      <c r="I16" s="4">
        <v>30.53</v>
      </c>
      <c r="J16" s="4">
        <v>843.32</v>
      </c>
      <c r="K16" s="4">
        <v>744.48</v>
      </c>
      <c r="N16" s="63" t="s">
        <v>209</v>
      </c>
      <c r="O16" s="35">
        <v>2022</v>
      </c>
      <c r="P16" s="35">
        <v>10</v>
      </c>
      <c r="Q16" s="4">
        <v>297.79000000000002</v>
      </c>
      <c r="R16" s="4">
        <v>372.24</v>
      </c>
      <c r="S16" s="4">
        <v>632.79999999999995</v>
      </c>
      <c r="T16" s="4">
        <v>744.48</v>
      </c>
      <c r="U16" s="4">
        <v>893.37</v>
      </c>
    </row>
    <row r="17" spans="1:59" x14ac:dyDescent="0.35">
      <c r="A17" s="63" t="s">
        <v>320</v>
      </c>
      <c r="B17" s="35">
        <v>2022</v>
      </c>
      <c r="C17" s="35">
        <v>11</v>
      </c>
      <c r="D17" s="4">
        <v>284.91000000000003</v>
      </c>
      <c r="E17" s="4">
        <v>43.46</v>
      </c>
      <c r="F17" s="4">
        <v>67.650000000000006</v>
      </c>
      <c r="G17" s="4">
        <v>299.89</v>
      </c>
      <c r="H17" s="4">
        <v>89.62</v>
      </c>
      <c r="I17" s="4">
        <v>28.91</v>
      </c>
      <c r="J17" s="4">
        <v>814.44</v>
      </c>
      <c r="K17" s="4">
        <v>715.6</v>
      </c>
      <c r="N17" s="63" t="s">
        <v>320</v>
      </c>
      <c r="O17" s="35">
        <v>2022</v>
      </c>
      <c r="P17" s="35">
        <v>11</v>
      </c>
      <c r="Q17" s="4">
        <v>286.24</v>
      </c>
      <c r="R17" s="4">
        <v>357.81</v>
      </c>
      <c r="S17" s="4">
        <v>608.26</v>
      </c>
      <c r="T17" s="4">
        <v>715.6</v>
      </c>
      <c r="U17" s="4">
        <v>858.72</v>
      </c>
    </row>
    <row r="18" spans="1:59" x14ac:dyDescent="0.35">
      <c r="A18" s="63" t="s">
        <v>327</v>
      </c>
      <c r="B18" s="35">
        <v>2022</v>
      </c>
      <c r="C18" s="35">
        <v>12</v>
      </c>
      <c r="D18" s="4">
        <v>286.89999999999998</v>
      </c>
      <c r="E18" s="4">
        <v>50.31</v>
      </c>
      <c r="F18" s="4">
        <v>57.29</v>
      </c>
      <c r="G18" s="4">
        <v>305.13</v>
      </c>
      <c r="H18" s="4">
        <v>90.06</v>
      </c>
      <c r="I18" s="4">
        <v>35.590000000000003</v>
      </c>
      <c r="J18" s="4">
        <v>825.28</v>
      </c>
      <c r="K18" s="4">
        <v>721.1</v>
      </c>
      <c r="N18" s="63" t="s">
        <v>327</v>
      </c>
      <c r="O18" s="35">
        <v>2022</v>
      </c>
      <c r="P18" s="35">
        <v>12</v>
      </c>
      <c r="Q18" s="4">
        <v>288.44</v>
      </c>
      <c r="R18" s="4">
        <v>360.55</v>
      </c>
      <c r="S18" s="4">
        <v>612.92999999999995</v>
      </c>
      <c r="T18" s="4">
        <v>721.1</v>
      </c>
      <c r="U18" s="4">
        <v>865.32</v>
      </c>
    </row>
    <row r="19" spans="1:59" x14ac:dyDescent="0.35">
      <c r="A19" s="31" t="s">
        <v>108</v>
      </c>
      <c r="B19" s="2"/>
      <c r="C19" s="2"/>
      <c r="D19" s="389">
        <f>+(D18-D17)/D17</f>
        <v>6.9846618230316668E-3</v>
      </c>
      <c r="E19" s="389">
        <f t="shared" ref="E19:K19" si="0">+(E18-E17)/E17</f>
        <v>0.1576161988034975</v>
      </c>
      <c r="F19" s="389">
        <f t="shared" si="0"/>
        <v>-0.1531411677753142</v>
      </c>
      <c r="G19" s="389">
        <f t="shared" si="0"/>
        <v>1.7473073460268797E-2</v>
      </c>
      <c r="H19" s="389">
        <f t="shared" si="0"/>
        <v>4.9096183887524852E-3</v>
      </c>
      <c r="I19" s="389">
        <f t="shared" si="0"/>
        <v>0.23106191629194062</v>
      </c>
      <c r="J19" s="389">
        <f t="shared" si="0"/>
        <v>1.3309758852708508E-2</v>
      </c>
      <c r="K19" s="389">
        <f t="shared" si="0"/>
        <v>7.6858580212409164E-3</v>
      </c>
      <c r="N19" s="31" t="s">
        <v>108</v>
      </c>
      <c r="O19" s="2"/>
      <c r="P19" s="2"/>
      <c r="Q19" s="390">
        <f>+(Q18-Q17)/Q17</f>
        <v>7.6858580212408765E-3</v>
      </c>
      <c r="R19" s="390">
        <f>+(R18-R17)/R17</f>
        <v>7.6576954249462257E-3</v>
      </c>
      <c r="S19" s="390">
        <f>+(S18-S17)/S17</f>
        <v>7.6776378522341749E-3</v>
      </c>
      <c r="T19" s="390">
        <f>+(T18-T17)/T17</f>
        <v>7.6858580212409164E-3</v>
      </c>
      <c r="U19" s="390">
        <f>+(U18-U17)/U17</f>
        <v>7.6858580212409433E-3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6"/>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c r="V24" s="42" t="s">
        <v>116</v>
      </c>
      <c r="W24" s="414" t="s">
        <v>118</v>
      </c>
      <c r="X24" s="414"/>
      <c r="Y24" s="414"/>
      <c r="Z24" s="414"/>
      <c r="AA24" s="414"/>
      <c r="AB24" s="414"/>
      <c r="AC24" s="414"/>
    </row>
    <row r="25" spans="1:59" x14ac:dyDescent="0.35">
      <c r="V25" s="42"/>
      <c r="W25" s="414"/>
      <c r="X25" s="414"/>
      <c r="Y25" s="414"/>
      <c r="Z25" s="414"/>
      <c r="AA25" s="414"/>
      <c r="AB25" s="414"/>
      <c r="AC25" s="414"/>
    </row>
    <row r="26" spans="1:59" x14ac:dyDescent="0.35">
      <c r="V26" s="42"/>
      <c r="W26" s="23"/>
      <c r="X26" s="23"/>
      <c r="Y26" s="23"/>
      <c r="Z26" s="23"/>
      <c r="AA26" s="23"/>
      <c r="AB26" s="23"/>
      <c r="AC26" s="23"/>
    </row>
    <row r="27" spans="1:59" x14ac:dyDescent="0.35">
      <c r="V27" s="42" t="s">
        <v>114</v>
      </c>
      <c r="W27" s="414" t="s">
        <v>119</v>
      </c>
      <c r="X27" s="414"/>
      <c r="Y27" s="414"/>
      <c r="Z27" s="414"/>
      <c r="AA27" s="414"/>
      <c r="AB27" s="414"/>
      <c r="AC27" s="414"/>
    </row>
    <row r="28" spans="1:59" x14ac:dyDescent="0.35">
      <c r="V28" s="23"/>
      <c r="W28" s="414"/>
      <c r="X28" s="414"/>
      <c r="Y28" s="414"/>
      <c r="Z28" s="414"/>
      <c r="AA28" s="414"/>
      <c r="AB28" s="414"/>
      <c r="AC28" s="414"/>
    </row>
  </sheetData>
  <mergeCells count="8">
    <mergeCell ref="V5:AD5"/>
    <mergeCell ref="W24:AC25"/>
    <mergeCell ref="W27:AC28"/>
    <mergeCell ref="I1:K1"/>
    <mergeCell ref="A5:K5"/>
    <mergeCell ref="N5:U5"/>
    <mergeCell ref="A4:K4"/>
    <mergeCell ref="N4:U4"/>
  </mergeCells>
  <conditionalFormatting sqref="A20:U1048576 A1:U18">
    <cfRule type="expression" dxfId="23" priority="3">
      <formula>ROW()=CELL("FILA")</formula>
    </cfRule>
  </conditionalFormatting>
  <conditionalFormatting sqref="A19:C19">
    <cfRule type="expression" dxfId="22" priority="2">
      <formula>ROW()=CELL("FILA")</formula>
    </cfRule>
  </conditionalFormatting>
  <conditionalFormatting sqref="D19:U19">
    <cfRule type="expression" dxfId="21" priority="1">
      <formula>ROW()=CELL("FILA")</formula>
    </cfRule>
  </conditionalFormatting>
  <hyperlinks>
    <hyperlink ref="I1:K1" location="INDICE!A1" display="REGRESAR" xr:uid="{00000000-0004-0000-19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META S.A. E.S.P.</oddFooter>
  </headerFooter>
  <colBreaks count="1" manualBreakCount="1">
    <brk id="12" max="1048575" man="1"/>
  </col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30"/>
  <dimension ref="A1:BG27"/>
  <sheetViews>
    <sheetView showGridLines="0" view="pageLayout" topLeftCell="A6" zoomScale="85" zoomScaleNormal="85" zoomScalePageLayoutView="85" workbookViewId="0">
      <selection activeCell="Q19" sqref="Q19:U19"/>
    </sheetView>
  </sheetViews>
  <sheetFormatPr baseColWidth="10" defaultColWidth="9.1796875" defaultRowHeight="14.5" x14ac:dyDescent="0.35"/>
  <cols>
    <col min="1" max="1" width="13.54296875" customWidth="1"/>
    <col min="2" max="2" width="7.54296875" customWidth="1"/>
    <col min="3" max="3" width="7.26953125" customWidth="1"/>
    <col min="4" max="4" width="9.1796875" customWidth="1"/>
    <col min="5" max="5" width="8.81640625" customWidth="1"/>
    <col min="6" max="6" width="9" bestFit="1" customWidth="1"/>
    <col min="7" max="7" width="9.1796875" customWidth="1"/>
    <col min="8" max="8" width="8.81640625" customWidth="1"/>
    <col min="9" max="9" width="9" bestFit="1" customWidth="1"/>
    <col min="10" max="10" width="9" customWidth="1"/>
    <col min="11" max="11" width="10.453125" customWidth="1"/>
    <col min="12" max="13" width="2.453125" customWidth="1"/>
    <col min="14" max="14" width="14.81640625" customWidth="1"/>
    <col min="16" max="16" width="9" bestFit="1" customWidth="1"/>
    <col min="17" max="20" width="12" customWidth="1"/>
    <col min="21" max="21" width="14.54296875" customWidth="1"/>
    <col min="24" max="24" width="13.453125" customWidth="1"/>
    <col min="25" max="25" width="12.54296875" customWidth="1"/>
    <col min="26" max="26" width="10.26953125" customWidth="1"/>
    <col min="27" max="27" width="12.81640625" customWidth="1"/>
    <col min="28" max="28" width="13.26953125" customWidth="1"/>
  </cols>
  <sheetData>
    <row r="1" spans="1:31" ht="23.5" x14ac:dyDescent="0.35">
      <c r="I1" s="423" t="s">
        <v>69</v>
      </c>
      <c r="J1" s="423"/>
      <c r="K1" s="423"/>
    </row>
    <row r="2" spans="1:31" ht="28.5" customHeight="1" x14ac:dyDescent="0.55000000000000004">
      <c r="A2" s="8" t="s">
        <v>9</v>
      </c>
      <c r="C2" s="17" t="s">
        <v>157</v>
      </c>
      <c r="D2" s="17"/>
      <c r="E2" s="17"/>
      <c r="F2" s="17"/>
      <c r="G2" s="17"/>
      <c r="H2" s="17"/>
      <c r="I2" s="17"/>
      <c r="J2" s="17"/>
      <c r="K2" s="17"/>
    </row>
    <row r="3" spans="1:31" ht="23.5" x14ac:dyDescent="0.55000000000000004">
      <c r="A3" s="8" t="s">
        <v>15</v>
      </c>
      <c r="C3" s="17" t="s">
        <v>58</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268.62209999999999</v>
      </c>
      <c r="E7" s="4">
        <v>41.290999999999997</v>
      </c>
      <c r="F7" s="4">
        <v>40.255600000000001</v>
      </c>
      <c r="G7" s="4">
        <v>205.4288</v>
      </c>
      <c r="H7" s="4">
        <v>86.472399999999993</v>
      </c>
      <c r="I7" s="4">
        <v>27.223600000000001</v>
      </c>
      <c r="J7" s="4">
        <v>669.29240000000004</v>
      </c>
      <c r="K7" s="4">
        <v>642.72270000000003</v>
      </c>
      <c r="N7" s="63" t="s">
        <v>163</v>
      </c>
      <c r="O7" s="35">
        <v>2022</v>
      </c>
      <c r="P7" s="35">
        <v>1</v>
      </c>
      <c r="Q7" s="4">
        <v>269.68389999999999</v>
      </c>
      <c r="R7" s="4">
        <v>337.10489999999999</v>
      </c>
      <c r="S7" s="4">
        <v>546.3143</v>
      </c>
      <c r="T7" s="4">
        <v>642.72270000000003</v>
      </c>
      <c r="U7" s="4">
        <v>771.26729999999998</v>
      </c>
    </row>
    <row r="8" spans="1:31" x14ac:dyDescent="0.35">
      <c r="A8" s="63" t="s">
        <v>164</v>
      </c>
      <c r="B8" s="35">
        <v>2022</v>
      </c>
      <c r="C8" s="35">
        <v>2</v>
      </c>
      <c r="D8" s="4">
        <v>273.98970000000003</v>
      </c>
      <c r="E8" s="4">
        <v>47.521999999999998</v>
      </c>
      <c r="F8" s="4">
        <v>41.865600000000001</v>
      </c>
      <c r="G8" s="4">
        <v>208.54179999999999</v>
      </c>
      <c r="H8" s="4">
        <v>89.617999999999995</v>
      </c>
      <c r="I8" s="4">
        <v>31.288499999999999</v>
      </c>
      <c r="J8" s="4">
        <v>692.82560000000001</v>
      </c>
      <c r="K8" s="4">
        <v>655.57719999999995</v>
      </c>
      <c r="N8" s="63" t="s">
        <v>164</v>
      </c>
      <c r="O8" s="35">
        <v>2022</v>
      </c>
      <c r="P8" s="35">
        <v>2</v>
      </c>
      <c r="Q8" s="4">
        <v>274.16210000000001</v>
      </c>
      <c r="R8" s="4">
        <v>342.70269999999999</v>
      </c>
      <c r="S8" s="4">
        <v>557.24059999999997</v>
      </c>
      <c r="T8" s="4">
        <v>655.57719999999995</v>
      </c>
      <c r="U8" s="4">
        <v>786.69259999999997</v>
      </c>
    </row>
    <row r="9" spans="1:31" x14ac:dyDescent="0.35">
      <c r="A9" s="63" t="s">
        <v>165</v>
      </c>
      <c r="B9" s="35">
        <v>2022</v>
      </c>
      <c r="C9" s="35">
        <v>3</v>
      </c>
      <c r="D9" s="4">
        <v>315.42469999999997</v>
      </c>
      <c r="E9" s="4">
        <v>43.110799999999998</v>
      </c>
      <c r="F9" s="4">
        <v>47.0017</v>
      </c>
      <c r="G9" s="4">
        <v>218.31970000000001</v>
      </c>
      <c r="H9" s="4">
        <v>92.060699999999997</v>
      </c>
      <c r="I9" s="4">
        <v>24.726500000000001</v>
      </c>
      <c r="J9" s="4">
        <v>740.64409999999998</v>
      </c>
      <c r="K9" s="4">
        <v>668.68870000000004</v>
      </c>
      <c r="N9" s="63" t="s">
        <v>165</v>
      </c>
      <c r="O9" s="35">
        <v>2022</v>
      </c>
      <c r="P9" s="35">
        <v>3</v>
      </c>
      <c r="Q9" s="4">
        <v>278.64030000000002</v>
      </c>
      <c r="R9" s="4">
        <v>348.30040000000002</v>
      </c>
      <c r="S9" s="4">
        <v>568.3854</v>
      </c>
      <c r="T9" s="4">
        <v>668.68870000000004</v>
      </c>
      <c r="U9" s="4">
        <v>802.42650000000003</v>
      </c>
    </row>
    <row r="10" spans="1:31" x14ac:dyDescent="0.35">
      <c r="A10" s="63" t="s">
        <v>166</v>
      </c>
      <c r="B10" s="35">
        <v>2022</v>
      </c>
      <c r="C10" s="35">
        <v>4</v>
      </c>
      <c r="D10" s="4">
        <v>267.86489999999998</v>
      </c>
      <c r="E10" s="4">
        <v>40.327800000000003</v>
      </c>
      <c r="F10" s="4">
        <v>40.881900000000002</v>
      </c>
      <c r="G10" s="4">
        <v>227.8364</v>
      </c>
      <c r="H10" s="4">
        <v>97.159099999999995</v>
      </c>
      <c r="I10" s="4">
        <v>48.018000000000001</v>
      </c>
      <c r="J10" s="4">
        <v>722.08820000000003</v>
      </c>
      <c r="K10" s="4">
        <v>682.0625</v>
      </c>
      <c r="N10" s="63" t="s">
        <v>166</v>
      </c>
      <c r="O10" s="35">
        <v>2022</v>
      </c>
      <c r="P10" s="35">
        <v>4</v>
      </c>
      <c r="Q10" s="4">
        <v>281.42410000000001</v>
      </c>
      <c r="R10" s="4">
        <v>351.7801</v>
      </c>
      <c r="S10" s="4">
        <v>579.75310000000002</v>
      </c>
      <c r="T10" s="4">
        <v>682.0625</v>
      </c>
      <c r="U10" s="4">
        <v>818.47500000000002</v>
      </c>
    </row>
    <row r="11" spans="1:31" x14ac:dyDescent="0.35">
      <c r="A11" s="63" t="s">
        <v>167</v>
      </c>
      <c r="B11" s="35">
        <v>2022</v>
      </c>
      <c r="C11" s="35">
        <v>5</v>
      </c>
      <c r="D11" s="4">
        <v>247.0102</v>
      </c>
      <c r="E11" s="4">
        <v>40.989699999999999</v>
      </c>
      <c r="F11" s="4">
        <v>38.536099999999998</v>
      </c>
      <c r="G11" s="4">
        <v>228.155</v>
      </c>
      <c r="H11" s="4">
        <v>98.886099999999999</v>
      </c>
      <c r="I11" s="4">
        <v>56.069800000000001</v>
      </c>
      <c r="J11" s="4">
        <v>709.64700000000005</v>
      </c>
      <c r="K11" s="4">
        <v>695.7038</v>
      </c>
      <c r="N11" s="63" t="s">
        <v>167</v>
      </c>
      <c r="O11" s="35">
        <v>2022</v>
      </c>
      <c r="P11" s="35">
        <v>5</v>
      </c>
      <c r="Q11" s="4">
        <v>284.93400000000003</v>
      </c>
      <c r="R11" s="4">
        <v>356.16750000000002</v>
      </c>
      <c r="S11" s="4">
        <v>591.34820000000002</v>
      </c>
      <c r="T11" s="4">
        <v>695.7038</v>
      </c>
      <c r="U11" s="4">
        <v>834.84450000000004</v>
      </c>
    </row>
    <row r="12" spans="1:31" x14ac:dyDescent="0.35">
      <c r="A12" s="63" t="s">
        <v>168</v>
      </c>
      <c r="B12" s="35">
        <v>2022</v>
      </c>
      <c r="C12" s="35">
        <v>6</v>
      </c>
      <c r="D12" s="4">
        <v>244.66902999999999</v>
      </c>
      <c r="E12" s="4">
        <v>49.521799999999999</v>
      </c>
      <c r="F12" s="4">
        <v>38.857869999999998</v>
      </c>
      <c r="G12" s="4">
        <v>234.32965999999999</v>
      </c>
      <c r="H12" s="4">
        <v>78.960430000000002</v>
      </c>
      <c r="I12" s="4">
        <v>73.468980000000002</v>
      </c>
      <c r="J12" s="4">
        <v>719.80777</v>
      </c>
      <c r="K12" s="4">
        <v>709.61784</v>
      </c>
      <c r="N12" s="63" t="s">
        <v>168</v>
      </c>
      <c r="O12" s="35">
        <v>2022</v>
      </c>
      <c r="P12" s="35">
        <v>6</v>
      </c>
      <c r="Q12" s="4">
        <v>283.84714000000002</v>
      </c>
      <c r="R12" s="4">
        <v>354.80892</v>
      </c>
      <c r="S12" s="4">
        <v>603.17516000000001</v>
      </c>
      <c r="T12" s="4">
        <v>709.61784</v>
      </c>
      <c r="U12" s="4">
        <v>851.54141000000004</v>
      </c>
    </row>
    <row r="13" spans="1:31" x14ac:dyDescent="0.35">
      <c r="A13" s="63" t="s">
        <v>172</v>
      </c>
      <c r="B13" s="35">
        <v>2022</v>
      </c>
      <c r="C13" s="35">
        <v>7</v>
      </c>
      <c r="D13" s="4">
        <v>253.08062000000001</v>
      </c>
      <c r="E13" s="4">
        <v>41.912430000000001</v>
      </c>
      <c r="F13" s="4">
        <v>39.510570000000001</v>
      </c>
      <c r="G13" s="4">
        <v>243.74824000000001</v>
      </c>
      <c r="H13" s="4">
        <v>85.380099999999999</v>
      </c>
      <c r="I13" s="4">
        <v>65.774280000000005</v>
      </c>
      <c r="J13" s="4">
        <v>729.40624000000003</v>
      </c>
      <c r="K13" s="4">
        <v>723.59900000000005</v>
      </c>
      <c r="N13" s="63" t="s">
        <v>172</v>
      </c>
      <c r="O13" s="35">
        <v>2022</v>
      </c>
      <c r="P13" s="35">
        <v>7</v>
      </c>
      <c r="Q13" s="4">
        <v>289.43959999999998</v>
      </c>
      <c r="R13" s="4">
        <v>361.79950000000002</v>
      </c>
      <c r="S13" s="4">
        <v>615.05915000000005</v>
      </c>
      <c r="T13" s="4">
        <v>723.59900000000005</v>
      </c>
      <c r="U13" s="4">
        <v>868.31880000000001</v>
      </c>
    </row>
    <row r="14" spans="1:31" x14ac:dyDescent="0.35">
      <c r="A14" s="63" t="s">
        <v>177</v>
      </c>
      <c r="B14" s="35">
        <v>2022</v>
      </c>
      <c r="C14" s="35">
        <v>8</v>
      </c>
      <c r="D14" s="4">
        <v>248.23410000000001</v>
      </c>
      <c r="E14" s="4">
        <v>52.116340000000001</v>
      </c>
      <c r="F14" s="4">
        <v>40.564900000000002</v>
      </c>
      <c r="G14" s="4">
        <v>246.37260000000001</v>
      </c>
      <c r="H14" s="4">
        <v>87.462800000000001</v>
      </c>
      <c r="I14" s="4">
        <v>92.419300000000007</v>
      </c>
      <c r="J14" s="4">
        <v>767.17004000000009</v>
      </c>
      <c r="K14" s="4">
        <v>738.07100000000003</v>
      </c>
      <c r="N14" s="63" t="s">
        <v>177</v>
      </c>
      <c r="O14" s="35">
        <v>2022</v>
      </c>
      <c r="P14" s="35">
        <v>8</v>
      </c>
      <c r="Q14" s="4">
        <v>295.22840000000002</v>
      </c>
      <c r="R14" s="4">
        <v>369.03550000000001</v>
      </c>
      <c r="S14" s="4">
        <v>627.36030000000005</v>
      </c>
      <c r="T14" s="4">
        <v>738.07100000000003</v>
      </c>
      <c r="U14" s="4">
        <v>885.68529999999998</v>
      </c>
    </row>
    <row r="15" spans="1:31" x14ac:dyDescent="0.35">
      <c r="A15" s="63" t="s">
        <v>182</v>
      </c>
      <c r="B15" s="35">
        <v>2022</v>
      </c>
      <c r="C15" s="35">
        <v>9</v>
      </c>
      <c r="D15" s="4">
        <v>254.9</v>
      </c>
      <c r="E15" s="4">
        <v>50.84</v>
      </c>
      <c r="F15" s="4">
        <v>41.55</v>
      </c>
      <c r="G15" s="4">
        <v>247.75</v>
      </c>
      <c r="H15" s="4">
        <v>147.41</v>
      </c>
      <c r="I15" s="4">
        <v>56.34</v>
      </c>
      <c r="J15" s="4">
        <v>798.81</v>
      </c>
      <c r="K15" s="4">
        <v>753.05</v>
      </c>
      <c r="N15" s="63" t="s">
        <v>182</v>
      </c>
      <c r="O15" s="35">
        <v>2022</v>
      </c>
      <c r="P15" s="35">
        <v>9</v>
      </c>
      <c r="Q15" s="4">
        <v>301.22000000000003</v>
      </c>
      <c r="R15" s="4">
        <v>376.52</v>
      </c>
      <c r="S15" s="4">
        <v>640.09</v>
      </c>
      <c r="T15" s="4">
        <v>753.05</v>
      </c>
      <c r="U15" s="4">
        <v>903.66</v>
      </c>
    </row>
    <row r="16" spans="1:31" x14ac:dyDescent="0.35">
      <c r="A16" s="63" t="s">
        <v>209</v>
      </c>
      <c r="B16" s="35">
        <v>2022</v>
      </c>
      <c r="C16" s="35">
        <v>10</v>
      </c>
      <c r="D16" s="4">
        <v>285.45519999999999</v>
      </c>
      <c r="E16" s="4">
        <v>49.805700000000002</v>
      </c>
      <c r="F16" s="4">
        <v>45.761800000000001</v>
      </c>
      <c r="G16" s="4">
        <v>251.483</v>
      </c>
      <c r="H16" s="4">
        <v>146.4135</v>
      </c>
      <c r="I16" s="4">
        <v>37.847299999999997</v>
      </c>
      <c r="J16" s="4">
        <v>816.76639999999998</v>
      </c>
      <c r="K16" s="4">
        <v>753.0521</v>
      </c>
      <c r="N16" s="63" t="s">
        <v>209</v>
      </c>
      <c r="O16" s="35">
        <v>2022</v>
      </c>
      <c r="P16" s="35">
        <v>10</v>
      </c>
      <c r="Q16" s="4">
        <v>301.2208</v>
      </c>
      <c r="R16" s="4">
        <v>376.52609999999999</v>
      </c>
      <c r="S16" s="4">
        <v>640.09429999999998</v>
      </c>
      <c r="T16" s="4">
        <v>753.0521</v>
      </c>
      <c r="U16" s="4">
        <v>903.66250000000002</v>
      </c>
    </row>
    <row r="17" spans="1:59" x14ac:dyDescent="0.35">
      <c r="A17" s="63" t="s">
        <v>320</v>
      </c>
      <c r="B17" s="35">
        <v>2022</v>
      </c>
      <c r="C17" s="35">
        <v>11</v>
      </c>
      <c r="D17" s="4">
        <v>299.21179999999998</v>
      </c>
      <c r="E17" s="4">
        <v>46.165700000000001</v>
      </c>
      <c r="F17" s="4">
        <v>47.393500000000003</v>
      </c>
      <c r="G17" s="4">
        <v>258.4264</v>
      </c>
      <c r="H17" s="4">
        <v>149.01490000000001</v>
      </c>
      <c r="I17" s="4">
        <v>34.633899999999997</v>
      </c>
      <c r="J17" s="4">
        <v>834.84630000000004</v>
      </c>
      <c r="K17" s="4">
        <v>753.0521</v>
      </c>
      <c r="N17" s="63" t="s">
        <v>320</v>
      </c>
      <c r="O17" s="35">
        <v>2022</v>
      </c>
      <c r="P17" s="35">
        <v>11</v>
      </c>
      <c r="Q17" s="4">
        <v>301.2208</v>
      </c>
      <c r="R17" s="4">
        <v>376.52609999999999</v>
      </c>
      <c r="S17" s="4">
        <v>640.09429999999998</v>
      </c>
      <c r="T17" s="4">
        <v>753.0521</v>
      </c>
      <c r="U17" s="4">
        <v>903.66250000000002</v>
      </c>
    </row>
    <row r="18" spans="1:59" x14ac:dyDescent="0.35">
      <c r="A18" s="63" t="s">
        <v>327</v>
      </c>
      <c r="B18" s="35">
        <v>2022</v>
      </c>
      <c r="C18" s="35">
        <v>12</v>
      </c>
      <c r="D18" s="4">
        <v>254.31630000000001</v>
      </c>
      <c r="E18" s="4">
        <v>50.307000000000002</v>
      </c>
      <c r="F18" s="4">
        <v>41.591200000000001</v>
      </c>
      <c r="G18" s="4">
        <v>241.9357</v>
      </c>
      <c r="H18" s="4">
        <v>149.6679</v>
      </c>
      <c r="I18" s="4">
        <v>44.703899999999997</v>
      </c>
      <c r="J18" s="4">
        <v>782.52179999999998</v>
      </c>
      <c r="K18" s="4">
        <v>761.33569999999997</v>
      </c>
      <c r="N18" s="63" t="s">
        <v>327</v>
      </c>
      <c r="O18" s="35">
        <v>2022</v>
      </c>
      <c r="P18" s="35">
        <v>12</v>
      </c>
      <c r="Q18" s="4">
        <v>304.53429999999997</v>
      </c>
      <c r="R18" s="4">
        <v>380.6678</v>
      </c>
      <c r="S18" s="4">
        <v>647.13530000000003</v>
      </c>
      <c r="T18" s="4">
        <v>761.33569999999997</v>
      </c>
      <c r="U18" s="4">
        <v>913.6028</v>
      </c>
    </row>
    <row r="19" spans="1:59" x14ac:dyDescent="0.35">
      <c r="A19" s="31" t="s">
        <v>108</v>
      </c>
      <c r="B19" s="2"/>
      <c r="C19" s="2"/>
      <c r="D19" s="389">
        <f>+(D18-D17)/D17</f>
        <v>-0.15004588722770951</v>
      </c>
      <c r="E19" s="389">
        <f t="shared" ref="E19:K19" si="0">+(E18-E17)/E17</f>
        <v>8.9705127399779511E-2</v>
      </c>
      <c r="F19" s="389">
        <f t="shared" si="0"/>
        <v>-0.12242818107968396</v>
      </c>
      <c r="G19" s="389">
        <f t="shared" si="0"/>
        <v>-6.3811978961901744E-2</v>
      </c>
      <c r="H19" s="389">
        <f t="shared" si="0"/>
        <v>4.3821121243579775E-3</v>
      </c>
      <c r="I19" s="389">
        <f t="shared" si="0"/>
        <v>0.290755589177078</v>
      </c>
      <c r="J19" s="389">
        <f t="shared" si="0"/>
        <v>-6.267560867191968E-2</v>
      </c>
      <c r="K19" s="389">
        <f t="shared" si="0"/>
        <v>1.1000035721299999E-2</v>
      </c>
      <c r="N19" s="31" t="s">
        <v>108</v>
      </c>
      <c r="O19" s="2"/>
      <c r="P19" s="2"/>
      <c r="Q19" s="390">
        <f>+(Q18-Q17)/Q17</f>
        <v>1.1000236371458997E-2</v>
      </c>
      <c r="R19" s="390">
        <f>+(R18-R17)/R17</f>
        <v>1.0999768674734673E-2</v>
      </c>
      <c r="S19" s="390">
        <f>+(S18-S17)/S17</f>
        <v>1.0999941727336197E-2</v>
      </c>
      <c r="T19" s="390">
        <f>+(T18-T17)/T17</f>
        <v>1.1000035721299999E-2</v>
      </c>
      <c r="U19" s="390">
        <f>+(U18-U17)/U17</f>
        <v>1.1000013832597877E-2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W23" s="42" t="s">
        <v>116</v>
      </c>
      <c r="X23" s="414" t="s">
        <v>118</v>
      </c>
      <c r="Y23" s="414"/>
      <c r="Z23" s="414"/>
      <c r="AA23" s="414"/>
      <c r="AB23" s="414"/>
      <c r="AC23" s="414"/>
      <c r="AD23" s="414"/>
    </row>
    <row r="24" spans="1:59" x14ac:dyDescent="0.35">
      <c r="C24" s="5"/>
      <c r="I24" s="5"/>
      <c r="J24" s="5"/>
      <c r="W24" s="42"/>
      <c r="X24" s="414"/>
      <c r="Y24" s="414"/>
      <c r="Z24" s="414"/>
      <c r="AA24" s="414"/>
      <c r="AB24" s="414"/>
      <c r="AC24" s="414"/>
      <c r="AD24" s="414"/>
    </row>
    <row r="25" spans="1:59" x14ac:dyDescent="0.35">
      <c r="W25" s="42"/>
      <c r="X25" s="23"/>
      <c r="Y25" s="23"/>
      <c r="Z25" s="23"/>
      <c r="AA25" s="23"/>
      <c r="AB25" s="23"/>
      <c r="AC25" s="23"/>
      <c r="AD25" s="23"/>
    </row>
    <row r="26" spans="1:59" x14ac:dyDescent="0.35">
      <c r="W26" s="42" t="s">
        <v>114</v>
      </c>
      <c r="X26" s="414" t="s">
        <v>119</v>
      </c>
      <c r="Y26" s="414"/>
      <c r="Z26" s="414"/>
      <c r="AA26" s="414"/>
      <c r="AB26" s="414"/>
      <c r="AC26" s="414"/>
      <c r="AD26" s="414"/>
    </row>
    <row r="27" spans="1:59" x14ac:dyDescent="0.35">
      <c r="W27" s="23"/>
      <c r="X27" s="414"/>
      <c r="Y27" s="414"/>
      <c r="Z27" s="414"/>
      <c r="AA27" s="414"/>
      <c r="AB27" s="414"/>
      <c r="AC27" s="414"/>
      <c r="AD27" s="414"/>
    </row>
  </sheetData>
  <mergeCells count="8">
    <mergeCell ref="W5:AE5"/>
    <mergeCell ref="X23:AD24"/>
    <mergeCell ref="X26:AD27"/>
    <mergeCell ref="I1:K1"/>
    <mergeCell ref="A5:K5"/>
    <mergeCell ref="N5:U5"/>
    <mergeCell ref="A4:K4"/>
    <mergeCell ref="N4:U4"/>
  </mergeCells>
  <conditionalFormatting sqref="A20:U1048576 A1:U18">
    <cfRule type="expression" dxfId="20" priority="3">
      <formula>ROW()=CELL("FILA")</formula>
    </cfRule>
  </conditionalFormatting>
  <conditionalFormatting sqref="A19:C19">
    <cfRule type="expression" dxfId="19" priority="2">
      <formula>ROW()=CELL("FILA")</formula>
    </cfRule>
  </conditionalFormatting>
  <conditionalFormatting sqref="D19:U19">
    <cfRule type="expression" dxfId="18" priority="1">
      <formula>ROW()=CELL("FILA")</formula>
    </cfRule>
  </conditionalFormatting>
  <hyperlinks>
    <hyperlink ref="I1:K1" location="INDICE!A1" display="REGRESAR" xr:uid="{00000000-0004-0000-1A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ARAUCA E.S.P.</oddFooter>
  </headerFooter>
  <colBreaks count="1" manualBreakCount="1">
    <brk id="12" max="1048575" man="1"/>
  </col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31"/>
  <dimension ref="A1:BG27"/>
  <sheetViews>
    <sheetView showGridLines="0" view="pageLayout" zoomScale="85" zoomScaleNormal="85" zoomScalePageLayoutView="85" workbookViewId="0">
      <selection activeCell="Q19" sqref="Q19:U19"/>
    </sheetView>
  </sheetViews>
  <sheetFormatPr baseColWidth="10" defaultColWidth="9.1796875" defaultRowHeight="14.5" x14ac:dyDescent="0.35"/>
  <cols>
    <col min="1" max="1" width="9.26953125" customWidth="1"/>
    <col min="2" max="2" width="6.7265625" customWidth="1"/>
    <col min="3" max="3" width="9" bestFit="1" customWidth="1"/>
    <col min="4" max="4" width="11.54296875" bestFit="1" customWidth="1"/>
    <col min="5" max="5" width="10" bestFit="1" customWidth="1"/>
    <col min="6" max="6" width="9" bestFit="1" customWidth="1"/>
    <col min="7" max="7" width="9.54296875" customWidth="1"/>
    <col min="8" max="8" width="8" bestFit="1" customWidth="1"/>
    <col min="9" max="9" width="9" bestFit="1" customWidth="1"/>
    <col min="10" max="10" width="9" customWidth="1"/>
    <col min="11" max="11" width="10" customWidth="1"/>
    <col min="12" max="13" width="2.453125" customWidth="1"/>
    <col min="14" max="14" width="14.81640625" customWidth="1"/>
    <col min="16" max="16" width="9" bestFit="1" customWidth="1"/>
    <col min="17" max="20" width="10.453125" bestFit="1" customWidth="1"/>
    <col min="21" max="21" width="15.7265625" customWidth="1"/>
    <col min="23" max="23" width="10.54296875" customWidth="1"/>
    <col min="24" max="24" width="11.1796875" customWidth="1"/>
    <col min="25" max="25" width="12.54296875" customWidth="1"/>
    <col min="26" max="26" width="10.453125" customWidth="1"/>
    <col min="27" max="27" width="12.54296875" customWidth="1"/>
    <col min="28" max="28" width="11" customWidth="1"/>
    <col min="29" max="29" width="11.453125" customWidth="1"/>
    <col min="30" max="30" width="10.81640625" customWidth="1"/>
  </cols>
  <sheetData>
    <row r="1" spans="1:31" ht="23.5" x14ac:dyDescent="0.35">
      <c r="I1" s="423" t="s">
        <v>69</v>
      </c>
      <c r="J1" s="423"/>
      <c r="K1" s="423"/>
    </row>
    <row r="2" spans="1:31" ht="27" customHeight="1" x14ac:dyDescent="0.55000000000000004">
      <c r="A2" s="8" t="s">
        <v>9</v>
      </c>
      <c r="C2" s="17" t="s">
        <v>158</v>
      </c>
      <c r="D2" s="17"/>
      <c r="E2" s="17"/>
      <c r="F2" s="17"/>
      <c r="G2" s="17"/>
      <c r="H2" s="17"/>
      <c r="I2" s="17"/>
      <c r="J2" s="17"/>
      <c r="K2" s="17"/>
    </row>
    <row r="3" spans="1:31" ht="23.5" x14ac:dyDescent="0.55000000000000004">
      <c r="A3" s="8" t="s">
        <v>15</v>
      </c>
      <c r="C3" s="17" t="s">
        <v>63</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287.41730000000001</v>
      </c>
      <c r="E7" s="4">
        <v>43.683999999999997</v>
      </c>
      <c r="F7" s="4">
        <v>53.560200000000002</v>
      </c>
      <c r="G7" s="4">
        <v>169.9023</v>
      </c>
      <c r="H7" s="4">
        <v>64.482200000000006</v>
      </c>
      <c r="I7" s="4">
        <v>22.467199999999998</v>
      </c>
      <c r="J7" s="4">
        <v>641.51319999999998</v>
      </c>
      <c r="K7" s="4">
        <v>715.03</v>
      </c>
      <c r="N7" s="63" t="s">
        <v>163</v>
      </c>
      <c r="O7" s="35">
        <v>2022</v>
      </c>
      <c r="P7" s="35">
        <v>1</v>
      </c>
      <c r="Q7" s="4">
        <v>286.012</v>
      </c>
      <c r="R7" s="4">
        <v>357.51499999999999</v>
      </c>
      <c r="S7" s="4">
        <v>607.77549999999997</v>
      </c>
      <c r="T7" s="4">
        <v>715.00300000000004</v>
      </c>
      <c r="U7" s="4">
        <v>858.03599999999994</v>
      </c>
    </row>
    <row r="8" spans="1:31" x14ac:dyDescent="0.35">
      <c r="A8" s="63" t="s">
        <v>164</v>
      </c>
      <c r="B8" s="35">
        <v>2022</v>
      </c>
      <c r="C8" s="35">
        <v>2</v>
      </c>
      <c r="D8" s="4">
        <v>264.42660000000001</v>
      </c>
      <c r="E8" s="4">
        <v>45.128999999999998</v>
      </c>
      <c r="F8" s="4">
        <v>50.083100000000002</v>
      </c>
      <c r="G8" s="4">
        <v>174.20509999999999</v>
      </c>
      <c r="H8" s="4">
        <v>62.831800000000001</v>
      </c>
      <c r="I8" s="4">
        <v>30.193100000000001</v>
      </c>
      <c r="J8" s="4">
        <v>626.86869999999999</v>
      </c>
      <c r="K8" s="4">
        <v>729.3306</v>
      </c>
      <c r="N8" s="63" t="s">
        <v>164</v>
      </c>
      <c r="O8" s="35">
        <v>2022</v>
      </c>
      <c r="P8" s="35">
        <v>2</v>
      </c>
      <c r="Q8" s="4">
        <v>291.73219999999998</v>
      </c>
      <c r="R8" s="4">
        <v>364.6653</v>
      </c>
      <c r="S8" s="4">
        <v>619.93100000000004</v>
      </c>
      <c r="T8" s="4">
        <v>729.3306</v>
      </c>
      <c r="U8" s="4">
        <v>875.19669999999996</v>
      </c>
    </row>
    <row r="9" spans="1:31" x14ac:dyDescent="0.35">
      <c r="A9" s="63" t="s">
        <v>165</v>
      </c>
      <c r="B9" s="35">
        <v>2022</v>
      </c>
      <c r="C9" s="35">
        <v>3</v>
      </c>
      <c r="D9" s="4">
        <v>295.79629999999997</v>
      </c>
      <c r="E9" s="4">
        <v>43.110799999999998</v>
      </c>
      <c r="F9" s="4">
        <v>54.833399999999997</v>
      </c>
      <c r="G9" s="4">
        <v>187.0172</v>
      </c>
      <c r="H9" s="4">
        <v>63.173999999999999</v>
      </c>
      <c r="I9" s="4">
        <v>24.2529</v>
      </c>
      <c r="J9" s="4">
        <v>668.18460000000005</v>
      </c>
      <c r="K9" s="4">
        <v>726.05700000000002</v>
      </c>
      <c r="N9" s="63" t="s">
        <v>165</v>
      </c>
      <c r="O9" s="35">
        <v>2022</v>
      </c>
      <c r="P9" s="35">
        <v>3</v>
      </c>
      <c r="Q9" s="4">
        <v>290.4228</v>
      </c>
      <c r="R9" s="4">
        <v>363.02850000000001</v>
      </c>
      <c r="S9" s="4">
        <v>617.14840000000004</v>
      </c>
      <c r="T9" s="4">
        <v>726.05700000000002</v>
      </c>
      <c r="U9" s="4">
        <v>871.26840000000004</v>
      </c>
    </row>
    <row r="10" spans="1:31" x14ac:dyDescent="0.35">
      <c r="A10" s="63" t="s">
        <v>166</v>
      </c>
      <c r="B10" s="35">
        <v>2022</v>
      </c>
      <c r="C10" s="35">
        <v>4</v>
      </c>
      <c r="D10" s="4">
        <v>263.59429999999998</v>
      </c>
      <c r="E10" s="4">
        <v>40.327800000000003</v>
      </c>
      <c r="F10" s="4">
        <v>49.656300000000002</v>
      </c>
      <c r="G10" s="4">
        <v>197.55609999999999</v>
      </c>
      <c r="H10" s="4">
        <v>65.424599999999998</v>
      </c>
      <c r="I10" s="4">
        <v>43.299199999999999</v>
      </c>
      <c r="J10" s="4">
        <v>659.85829999999999</v>
      </c>
      <c r="K10" s="4">
        <v>654.30970000000002</v>
      </c>
      <c r="N10" s="63" t="s">
        <v>166</v>
      </c>
      <c r="O10" s="35">
        <v>2022</v>
      </c>
      <c r="P10" s="35">
        <v>4</v>
      </c>
      <c r="Q10" s="4">
        <v>261.72390000000001</v>
      </c>
      <c r="R10" s="4">
        <v>327.15480000000002</v>
      </c>
      <c r="S10" s="4">
        <v>556.16319999999996</v>
      </c>
      <c r="T10" s="4">
        <v>654.30970000000002</v>
      </c>
      <c r="U10" s="4">
        <v>785.17160000000001</v>
      </c>
    </row>
    <row r="11" spans="1:31" x14ac:dyDescent="0.35">
      <c r="A11" s="63" t="s">
        <v>167</v>
      </c>
      <c r="B11" s="35">
        <v>2022</v>
      </c>
      <c r="C11" s="35">
        <v>5</v>
      </c>
      <c r="D11" s="4">
        <v>255.7971</v>
      </c>
      <c r="E11" s="4">
        <v>40.978900000000003</v>
      </c>
      <c r="F11" s="4">
        <v>49.144100000000002</v>
      </c>
      <c r="G11" s="4">
        <v>247.85069999999999</v>
      </c>
      <c r="H11" s="4">
        <v>65.163799999999995</v>
      </c>
      <c r="I11" s="4">
        <v>49.8461</v>
      </c>
      <c r="J11" s="4">
        <v>708.78070000000002</v>
      </c>
      <c r="K11" s="4">
        <v>667.39589999999998</v>
      </c>
      <c r="N11" s="63" t="s">
        <v>167</v>
      </c>
      <c r="O11" s="35">
        <v>2022</v>
      </c>
      <c r="P11" s="35">
        <v>5</v>
      </c>
      <c r="Q11" s="4">
        <v>266.95839999999998</v>
      </c>
      <c r="R11" s="4">
        <v>333.69799999999998</v>
      </c>
      <c r="S11" s="4">
        <v>567.28650000000005</v>
      </c>
      <c r="T11" s="4">
        <v>667.39589999999998</v>
      </c>
      <c r="U11" s="4">
        <f>+T11*1.2</f>
        <v>800.87507999999991</v>
      </c>
    </row>
    <row r="12" spans="1:31" x14ac:dyDescent="0.35">
      <c r="A12" s="63" t="s">
        <v>168</v>
      </c>
      <c r="B12" s="35">
        <v>2022</v>
      </c>
      <c r="C12" s="35">
        <v>6</v>
      </c>
      <c r="D12" s="4">
        <v>263.53230000000002</v>
      </c>
      <c r="E12" s="4">
        <v>49.521799999999999</v>
      </c>
      <c r="F12" s="4">
        <v>51.301499999999997</v>
      </c>
      <c r="G12" s="4">
        <v>242.1832</v>
      </c>
      <c r="H12" s="4">
        <v>67.637600000000006</v>
      </c>
      <c r="I12" s="4">
        <v>66.781800000000004</v>
      </c>
      <c r="J12" s="4">
        <v>740.95820000000003</v>
      </c>
      <c r="K12" s="4">
        <v>680.74379999999996</v>
      </c>
      <c r="N12" s="63" t="s">
        <v>168</v>
      </c>
      <c r="O12" s="35">
        <v>2022</v>
      </c>
      <c r="P12" s="35">
        <v>6</v>
      </c>
      <c r="Q12" s="4">
        <v>272.29750000000001</v>
      </c>
      <c r="R12" s="4">
        <v>340.37189999999998</v>
      </c>
      <c r="S12" s="4">
        <v>578.63220000000001</v>
      </c>
      <c r="T12" s="4">
        <v>680.74379999999996</v>
      </c>
      <c r="U12" s="4">
        <f>+T12*1.2</f>
        <v>816.89255999999989</v>
      </c>
    </row>
    <row r="13" spans="1:31" x14ac:dyDescent="0.35">
      <c r="A13" s="63" t="s">
        <v>172</v>
      </c>
      <c r="B13" s="35">
        <v>2022</v>
      </c>
      <c r="C13" s="35">
        <v>7</v>
      </c>
      <c r="D13" s="4">
        <v>268.5301</v>
      </c>
      <c r="E13" s="4">
        <v>41.912399999999998</v>
      </c>
      <c r="F13" s="4">
        <v>51.39</v>
      </c>
      <c r="G13" s="4">
        <v>306.57760000000002</v>
      </c>
      <c r="H13" s="4">
        <v>71.719700000000003</v>
      </c>
      <c r="I13" s="4">
        <v>64.450699999999998</v>
      </c>
      <c r="J13" s="4">
        <v>804.58050000000003</v>
      </c>
      <c r="K13" s="4">
        <v>694.3587</v>
      </c>
      <c r="N13" s="63" t="s">
        <v>172</v>
      </c>
      <c r="O13" s="35">
        <v>2022</v>
      </c>
      <c r="P13" s="35">
        <v>7</v>
      </c>
      <c r="Q13" s="4">
        <v>277.74349999999998</v>
      </c>
      <c r="R13" s="4">
        <v>347.17939999999999</v>
      </c>
      <c r="S13" s="4">
        <v>590.20489999999995</v>
      </c>
      <c r="T13" s="4">
        <v>694.3587</v>
      </c>
      <c r="U13" s="4">
        <f>+T13*1.2</f>
        <v>833.23043999999993</v>
      </c>
    </row>
    <row r="14" spans="1:31" x14ac:dyDescent="0.35">
      <c r="A14" s="63" t="s">
        <v>177</v>
      </c>
      <c r="B14" s="35">
        <v>2022</v>
      </c>
      <c r="C14" s="35">
        <v>8</v>
      </c>
      <c r="D14" s="4">
        <v>270.48689999999999</v>
      </c>
      <c r="E14" s="4">
        <v>52.116300000000003</v>
      </c>
      <c r="F14" s="4">
        <v>111.43389999999999</v>
      </c>
      <c r="G14" s="4">
        <v>310.1927</v>
      </c>
      <c r="H14" s="4">
        <v>75.420299999999997</v>
      </c>
      <c r="I14" s="4">
        <v>88.097899999999996</v>
      </c>
      <c r="J14" s="4">
        <v>907.74800000000005</v>
      </c>
      <c r="K14" s="4">
        <v>708.24590000000001</v>
      </c>
      <c r="N14" s="63" t="s">
        <v>177</v>
      </c>
      <c r="O14" s="35">
        <v>2022</v>
      </c>
      <c r="P14" s="35">
        <v>8</v>
      </c>
      <c r="Q14" s="4">
        <v>283.29840000000002</v>
      </c>
      <c r="R14" s="4">
        <v>354.12290000000002</v>
      </c>
      <c r="S14" s="4">
        <v>602.00900000000001</v>
      </c>
      <c r="T14" s="4">
        <v>708.24590000000001</v>
      </c>
      <c r="U14" s="4">
        <v>849.89509999999996</v>
      </c>
    </row>
    <row r="15" spans="1:31" x14ac:dyDescent="0.35">
      <c r="A15" s="63" t="s">
        <v>182</v>
      </c>
      <c r="B15" s="35">
        <v>2022</v>
      </c>
      <c r="C15" s="35">
        <v>9</v>
      </c>
      <c r="D15" s="4">
        <v>272.55</v>
      </c>
      <c r="E15" s="4">
        <v>50.84</v>
      </c>
      <c r="F15" s="4">
        <v>112.93</v>
      </c>
      <c r="G15" s="4">
        <v>306.79000000000002</v>
      </c>
      <c r="H15" s="4">
        <v>82.02</v>
      </c>
      <c r="I15" s="4">
        <v>56.09</v>
      </c>
      <c r="J15" s="4">
        <v>881.25</v>
      </c>
      <c r="K15" s="4">
        <v>722.41</v>
      </c>
      <c r="N15" s="63" t="s">
        <v>182</v>
      </c>
      <c r="O15" s="35">
        <v>2022</v>
      </c>
      <c r="P15" s="35">
        <v>9</v>
      </c>
      <c r="Q15" s="4">
        <v>288.96429999999998</v>
      </c>
      <c r="R15" s="4">
        <v>361.2054</v>
      </c>
      <c r="S15" s="4">
        <v>614.04920000000004</v>
      </c>
      <c r="T15" s="4">
        <v>722.41</v>
      </c>
      <c r="U15" s="4">
        <f>+T15*1.2</f>
        <v>866.89199999999994</v>
      </c>
    </row>
    <row r="16" spans="1:31" x14ac:dyDescent="0.35">
      <c r="A16" s="63" t="s">
        <v>209</v>
      </c>
      <c r="B16" s="35">
        <v>2022</v>
      </c>
      <c r="C16" s="35">
        <v>10</v>
      </c>
      <c r="D16" s="4">
        <v>288.39400000000001</v>
      </c>
      <c r="E16" s="4">
        <v>49.805700000000002</v>
      </c>
      <c r="F16" s="4">
        <v>114.4426</v>
      </c>
      <c r="G16" s="4">
        <v>305.38060000000002</v>
      </c>
      <c r="H16" s="4">
        <v>79.353300000000004</v>
      </c>
      <c r="I16" s="4">
        <v>35.038699999999999</v>
      </c>
      <c r="J16" s="4">
        <v>872.41489999999999</v>
      </c>
      <c r="K16" s="4">
        <v>713.56650000000002</v>
      </c>
      <c r="N16" s="63" t="s">
        <v>209</v>
      </c>
      <c r="O16" s="35">
        <v>2022</v>
      </c>
      <c r="P16" s="35">
        <v>10</v>
      </c>
      <c r="Q16" s="4">
        <v>285.42660000000001</v>
      </c>
      <c r="R16" s="4">
        <v>356.78320000000002</v>
      </c>
      <c r="S16" s="4">
        <v>606.53150000000005</v>
      </c>
      <c r="T16" s="4">
        <v>713.56650000000002</v>
      </c>
      <c r="U16" s="4">
        <f>+T16*1.2</f>
        <v>856.27980000000002</v>
      </c>
    </row>
    <row r="17" spans="1:59" x14ac:dyDescent="0.35">
      <c r="A17" s="63" t="s">
        <v>320</v>
      </c>
      <c r="B17" s="35">
        <v>2022</v>
      </c>
      <c r="C17" s="35">
        <v>11</v>
      </c>
      <c r="D17" s="4">
        <v>284.27699999999999</v>
      </c>
      <c r="E17" s="4">
        <v>47.098799999999997</v>
      </c>
      <c r="F17" s="4">
        <v>171.0119</v>
      </c>
      <c r="G17" s="4">
        <v>299.89280000000002</v>
      </c>
      <c r="H17" s="4">
        <v>77.118099999999998</v>
      </c>
      <c r="I17" s="4">
        <v>33.587400000000002</v>
      </c>
      <c r="J17" s="4">
        <v>912.98599999999999</v>
      </c>
      <c r="K17" s="4">
        <v>709.37940000000003</v>
      </c>
      <c r="N17" s="63" t="s">
        <v>320</v>
      </c>
      <c r="O17" s="35">
        <v>2022</v>
      </c>
      <c r="P17" s="35">
        <v>11</v>
      </c>
      <c r="Q17" s="4">
        <v>283.7518</v>
      </c>
      <c r="R17" s="4">
        <v>354.68970000000002</v>
      </c>
      <c r="S17" s="4">
        <v>602.97249999999997</v>
      </c>
      <c r="T17" s="4">
        <v>709.37940000000003</v>
      </c>
      <c r="U17" s="4">
        <f>+T17*1.2</f>
        <v>851.25527999999997</v>
      </c>
    </row>
    <row r="18" spans="1:59" x14ac:dyDescent="0.35">
      <c r="A18" s="63" t="s">
        <v>327</v>
      </c>
      <c r="B18" s="35">
        <v>2022</v>
      </c>
      <c r="C18" s="35">
        <v>12</v>
      </c>
      <c r="D18" s="4">
        <v>281.98090000000002</v>
      </c>
      <c r="E18" s="4">
        <v>50.307000000000002</v>
      </c>
      <c r="F18" s="4">
        <v>113.5517</v>
      </c>
      <c r="G18" s="4">
        <v>305.12959999999998</v>
      </c>
      <c r="H18" s="4">
        <v>80.289900000000003</v>
      </c>
      <c r="I18" s="4">
        <v>40.842700000000001</v>
      </c>
      <c r="J18" s="4">
        <v>872.10180000000003</v>
      </c>
      <c r="K18" s="4">
        <v>714.83569999999997</v>
      </c>
      <c r="N18" s="63" t="s">
        <v>327</v>
      </c>
      <c r="O18" s="35">
        <v>2022</v>
      </c>
      <c r="P18" s="35">
        <v>12</v>
      </c>
      <c r="Q18" s="4">
        <v>285.93430000000001</v>
      </c>
      <c r="R18" s="4">
        <v>357.41789999999997</v>
      </c>
      <c r="S18" s="4">
        <v>607.61030000000005</v>
      </c>
      <c r="T18" s="4">
        <v>714.83569999999997</v>
      </c>
      <c r="U18" s="4">
        <f>+T18*1.2</f>
        <v>857.80283999999995</v>
      </c>
    </row>
    <row r="19" spans="1:59" x14ac:dyDescent="0.35">
      <c r="A19" s="31" t="s">
        <v>108</v>
      </c>
      <c r="B19" s="2"/>
      <c r="C19" s="2"/>
      <c r="D19" s="389">
        <f>+(D18-D17)/D17</f>
        <v>-8.0769812541991344E-3</v>
      </c>
      <c r="E19" s="389">
        <f t="shared" ref="E19:K19" si="0">+(E18-E17)/E17</f>
        <v>6.8116385130831472E-2</v>
      </c>
      <c r="F19" s="389">
        <f t="shared" si="0"/>
        <v>-0.33600117886533043</v>
      </c>
      <c r="G19" s="389">
        <f t="shared" si="0"/>
        <v>1.746223984036949E-2</v>
      </c>
      <c r="H19" s="389">
        <f t="shared" si="0"/>
        <v>4.1129125328554575E-2</v>
      </c>
      <c r="I19" s="389">
        <f t="shared" si="0"/>
        <v>0.21601255232616987</v>
      </c>
      <c r="J19" s="389">
        <f t="shared" si="0"/>
        <v>-4.4780752388316976E-2</v>
      </c>
      <c r="K19" s="389">
        <f t="shared" si="0"/>
        <v>7.6916527319512542E-3</v>
      </c>
      <c r="N19" s="31" t="s">
        <v>108</v>
      </c>
      <c r="O19" s="2"/>
      <c r="P19" s="2"/>
      <c r="Q19" s="390">
        <f>+(Q18-Q17)/Q17</f>
        <v>7.6915811635380089E-3</v>
      </c>
      <c r="R19" s="390">
        <f>+(R18-R17)/R17</f>
        <v>7.6917937002398389E-3</v>
      </c>
      <c r="S19" s="390">
        <f>+(S18-S17)/S17</f>
        <v>7.6915613896157524E-3</v>
      </c>
      <c r="T19" s="390">
        <f>+(T18-T17)/T17</f>
        <v>7.6916527319512542E-3</v>
      </c>
      <c r="U19" s="390">
        <f>+(U18-U17)/U17</f>
        <v>7.6916527319513088E-3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W23" s="42" t="s">
        <v>116</v>
      </c>
      <c r="X23" s="414" t="s">
        <v>118</v>
      </c>
      <c r="Y23" s="414"/>
      <c r="Z23" s="414"/>
      <c r="AA23" s="414"/>
      <c r="AB23" s="414"/>
      <c r="AC23" s="414"/>
      <c r="AD23" s="414"/>
    </row>
    <row r="24" spans="1:59" x14ac:dyDescent="0.35">
      <c r="C24" s="5"/>
      <c r="I24" s="5"/>
      <c r="J24" s="5"/>
      <c r="W24" s="42"/>
      <c r="X24" s="414"/>
      <c r="Y24" s="414"/>
      <c r="Z24" s="414"/>
      <c r="AA24" s="414"/>
      <c r="AB24" s="414"/>
      <c r="AC24" s="414"/>
      <c r="AD24" s="414"/>
    </row>
    <row r="25" spans="1:59" x14ac:dyDescent="0.35">
      <c r="W25" s="42"/>
      <c r="X25" s="23"/>
      <c r="Y25" s="23"/>
      <c r="Z25" s="23"/>
      <c r="AA25" s="23"/>
      <c r="AB25" s="23"/>
      <c r="AC25" s="23"/>
      <c r="AD25" s="23"/>
    </row>
    <row r="26" spans="1:59" x14ac:dyDescent="0.35">
      <c r="W26" s="42" t="s">
        <v>114</v>
      </c>
      <c r="X26" s="414" t="s">
        <v>119</v>
      </c>
      <c r="Y26" s="414"/>
      <c r="Z26" s="414"/>
      <c r="AA26" s="414"/>
      <c r="AB26" s="414"/>
      <c r="AC26" s="414"/>
      <c r="AD26" s="414"/>
    </row>
    <row r="27" spans="1:59" x14ac:dyDescent="0.35">
      <c r="W27" s="23"/>
      <c r="X27" s="414"/>
      <c r="Y27" s="414"/>
      <c r="Z27" s="414"/>
      <c r="AA27" s="414"/>
      <c r="AB27" s="414"/>
      <c r="AC27" s="414"/>
      <c r="AD27" s="414"/>
    </row>
  </sheetData>
  <mergeCells count="8">
    <mergeCell ref="W5:AE5"/>
    <mergeCell ref="X23:AD24"/>
    <mergeCell ref="X26:AD27"/>
    <mergeCell ref="I1:K1"/>
    <mergeCell ref="A5:K5"/>
    <mergeCell ref="N5:U5"/>
    <mergeCell ref="A4:K4"/>
    <mergeCell ref="N4:U4"/>
  </mergeCells>
  <conditionalFormatting sqref="A20:U1048576 A1:U18">
    <cfRule type="expression" dxfId="17" priority="3">
      <formula>ROW()=CELL("FILA")</formula>
    </cfRule>
  </conditionalFormatting>
  <conditionalFormatting sqref="A19:C19">
    <cfRule type="expression" dxfId="16" priority="2">
      <formula>ROW()=CELL("FILA")</formula>
    </cfRule>
  </conditionalFormatting>
  <conditionalFormatting sqref="D19:U19">
    <cfRule type="expression" dxfId="15" priority="1">
      <formula>ROW()=CELL("FILA")</formula>
    </cfRule>
  </conditionalFormatting>
  <hyperlinks>
    <hyperlink ref="I1:K1" location="INDICE!A1" display="REGRESAR" xr:uid="{00000000-0004-0000-1B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CASANARE S.A. E.S.P.</oddFooter>
  </headerFooter>
  <colBreaks count="1" manualBreakCount="1">
    <brk id="12" max="1048575" man="1"/>
  </col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14"/>
  <dimension ref="A1:BG29"/>
  <sheetViews>
    <sheetView showGridLines="0" showWhiteSpace="0" view="pageLayout" zoomScale="85" zoomScaleNormal="85" zoomScalePageLayoutView="85" workbookViewId="0">
      <selection activeCell="Q19" sqref="Q19:U19"/>
    </sheetView>
  </sheetViews>
  <sheetFormatPr baseColWidth="10" defaultColWidth="9.1796875" defaultRowHeight="14.5" x14ac:dyDescent="0.35"/>
  <cols>
    <col min="1" max="1" width="13" customWidth="1"/>
    <col min="2" max="2" width="7.26953125" customWidth="1"/>
    <col min="3" max="3" width="9" bestFit="1" customWidth="1"/>
    <col min="4" max="4" width="9.7265625" customWidth="1"/>
    <col min="5" max="5" width="9" customWidth="1"/>
    <col min="6" max="6" width="9" bestFit="1" customWidth="1"/>
    <col min="7" max="7" width="8.7265625" customWidth="1"/>
    <col min="8" max="8" width="9.7265625" customWidth="1"/>
    <col min="9" max="9" width="6.54296875" customWidth="1"/>
    <col min="10" max="10" width="9" customWidth="1"/>
    <col min="11" max="11" width="11.26953125" customWidth="1"/>
    <col min="12" max="13" width="2.453125" customWidth="1"/>
    <col min="14" max="14" width="14.81640625" customWidth="1"/>
    <col min="16" max="16" width="9" bestFit="1" customWidth="1"/>
    <col min="17" max="20" width="11.7265625" customWidth="1"/>
    <col min="21" max="21" width="14.81640625" customWidth="1"/>
    <col min="23" max="23" width="15.26953125" customWidth="1"/>
    <col min="24" max="24" width="13.54296875" customWidth="1"/>
    <col min="25" max="25" width="12" customWidth="1"/>
    <col min="26" max="27" width="12.453125" customWidth="1"/>
    <col min="28" max="28" width="13.26953125" customWidth="1"/>
    <col min="30" max="30" width="5.26953125" customWidth="1"/>
  </cols>
  <sheetData>
    <row r="1" spans="1:31" ht="23.5" x14ac:dyDescent="0.35">
      <c r="I1" s="423" t="s">
        <v>69</v>
      </c>
      <c r="J1" s="423"/>
      <c r="K1" s="423"/>
    </row>
    <row r="2" spans="1:31" ht="54.75" customHeight="1" x14ac:dyDescent="0.55000000000000004">
      <c r="A2" s="16" t="s">
        <v>9</v>
      </c>
      <c r="C2" s="428" t="s">
        <v>159</v>
      </c>
      <c r="D2" s="428"/>
      <c r="E2" s="428"/>
      <c r="F2" s="428"/>
      <c r="G2" s="428"/>
      <c r="H2" s="428"/>
      <c r="I2" s="428"/>
      <c r="J2" s="428"/>
      <c r="K2" s="428"/>
    </row>
    <row r="3" spans="1:31" ht="23.5" x14ac:dyDescent="0.55000000000000004">
      <c r="A3" s="8" t="s">
        <v>15</v>
      </c>
      <c r="C3" s="17" t="s">
        <v>25</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282.06439999999998</v>
      </c>
      <c r="E7" s="4">
        <v>43.683999999999997</v>
      </c>
      <c r="F7" s="4">
        <v>25.8108</v>
      </c>
      <c r="G7" s="4">
        <v>197.6326</v>
      </c>
      <c r="H7" s="4">
        <v>119.8634</v>
      </c>
      <c r="I7" s="4">
        <v>21.093499999999999</v>
      </c>
      <c r="J7" s="4">
        <v>690.14869999999996</v>
      </c>
      <c r="K7" s="4">
        <v>650.66039999999998</v>
      </c>
      <c r="N7" s="63" t="s">
        <v>163</v>
      </c>
      <c r="O7" s="35">
        <v>2022</v>
      </c>
      <c r="P7" s="35">
        <v>1</v>
      </c>
      <c r="Q7" s="4">
        <v>260.26420000000002</v>
      </c>
      <c r="R7" s="4">
        <v>325.33019999999999</v>
      </c>
      <c r="S7" s="4">
        <v>553.06129999999996</v>
      </c>
      <c r="T7" s="4">
        <v>650.66039999999998</v>
      </c>
      <c r="U7" s="4">
        <v>780.79250000000002</v>
      </c>
    </row>
    <row r="8" spans="1:31" x14ac:dyDescent="0.35">
      <c r="A8" s="63" t="s">
        <v>164</v>
      </c>
      <c r="B8" s="35">
        <v>2022</v>
      </c>
      <c r="C8" s="35">
        <v>2</v>
      </c>
      <c r="D8" s="4">
        <v>259.82127000000003</v>
      </c>
      <c r="E8" s="4">
        <v>45.128999999999998</v>
      </c>
      <c r="F8" s="4">
        <v>53.52469</v>
      </c>
      <c r="G8" s="4">
        <v>192.53108</v>
      </c>
      <c r="H8" s="4">
        <v>123.02261</v>
      </c>
      <c r="I8" s="4">
        <v>25.647369999999999</v>
      </c>
      <c r="J8" s="4">
        <v>699.67601999999999</v>
      </c>
      <c r="K8" s="4">
        <v>657.16697999999997</v>
      </c>
      <c r="N8" s="63" t="s">
        <v>164</v>
      </c>
      <c r="O8" s="35">
        <v>2022</v>
      </c>
      <c r="P8" s="35">
        <v>2</v>
      </c>
      <c r="Q8" s="4">
        <v>262.86678999999998</v>
      </c>
      <c r="R8" s="4">
        <v>328.58348999999998</v>
      </c>
      <c r="S8" s="4">
        <v>558.59193000000005</v>
      </c>
      <c r="T8" s="4">
        <v>657.16697999999997</v>
      </c>
      <c r="U8" s="4">
        <v>788.60037999999997</v>
      </c>
    </row>
    <row r="9" spans="1:31" x14ac:dyDescent="0.35">
      <c r="A9" s="63" t="s">
        <v>165</v>
      </c>
      <c r="B9" s="35">
        <v>2022</v>
      </c>
      <c r="C9" s="35">
        <v>3</v>
      </c>
      <c r="D9" s="4">
        <v>274.36241999999999</v>
      </c>
      <c r="E9" s="4">
        <v>43.11083</v>
      </c>
      <c r="F9" s="4">
        <v>55.764769999999999</v>
      </c>
      <c r="G9" s="4">
        <v>209.77529000000001</v>
      </c>
      <c r="H9" s="4">
        <v>109.86802</v>
      </c>
      <c r="I9" s="4">
        <v>17.05705</v>
      </c>
      <c r="J9" s="4">
        <v>709.93838000000005</v>
      </c>
      <c r="K9" s="4">
        <v>663.73865000000001</v>
      </c>
      <c r="N9" s="63" t="s">
        <v>165</v>
      </c>
      <c r="O9" s="35">
        <v>2022</v>
      </c>
      <c r="P9" s="35">
        <v>3</v>
      </c>
      <c r="Q9" s="4">
        <v>265.49545999999998</v>
      </c>
      <c r="R9" s="4">
        <v>331.86932999999999</v>
      </c>
      <c r="S9" s="4">
        <v>564.17788499999995</v>
      </c>
      <c r="T9" s="4">
        <v>663.73865000000001</v>
      </c>
      <c r="U9" s="4">
        <v>796.48638000000005</v>
      </c>
    </row>
    <row r="10" spans="1:31" x14ac:dyDescent="0.35">
      <c r="A10" s="63" t="s">
        <v>166</v>
      </c>
      <c r="B10" s="35">
        <v>2022</v>
      </c>
      <c r="C10" s="35">
        <v>4</v>
      </c>
      <c r="D10" s="4">
        <v>279.02393999999998</v>
      </c>
      <c r="E10" s="4">
        <v>40.327800000000003</v>
      </c>
      <c r="F10" s="4">
        <v>56.775599999999997</v>
      </c>
      <c r="G10" s="4">
        <v>209.97781000000001</v>
      </c>
      <c r="H10" s="4">
        <v>122.13479</v>
      </c>
      <c r="I10" s="4">
        <v>32.377679999999998</v>
      </c>
      <c r="J10" s="4">
        <v>740.61761999999999</v>
      </c>
      <c r="K10" s="4">
        <v>670.37603999999999</v>
      </c>
      <c r="N10" s="63" t="s">
        <v>166</v>
      </c>
      <c r="O10" s="35">
        <v>2022</v>
      </c>
      <c r="P10" s="35">
        <v>4</v>
      </c>
      <c r="Q10" s="4">
        <v>268.15042</v>
      </c>
      <c r="R10" s="4">
        <v>335.18801999999999</v>
      </c>
      <c r="S10" s="4">
        <v>569.81962999999996</v>
      </c>
      <c r="T10" s="4">
        <v>670.37603999999999</v>
      </c>
      <c r="U10" s="4">
        <v>804.45124999999996</v>
      </c>
    </row>
    <row r="11" spans="1:31" x14ac:dyDescent="0.35">
      <c r="A11" s="63" t="s">
        <v>167</v>
      </c>
      <c r="B11" s="35">
        <v>2022</v>
      </c>
      <c r="C11" s="35">
        <v>5</v>
      </c>
      <c r="D11" s="4">
        <v>283.72570000000002</v>
      </c>
      <c r="E11" s="4">
        <v>40.9788</v>
      </c>
      <c r="F11" s="4">
        <v>58.597439999999999</v>
      </c>
      <c r="G11" s="4">
        <v>214.67860999999999</v>
      </c>
      <c r="H11" s="4">
        <v>135.63921999999999</v>
      </c>
      <c r="I11" s="4">
        <v>43.933540000000001</v>
      </c>
      <c r="J11" s="4">
        <v>777.55341999999996</v>
      </c>
      <c r="K11" s="4">
        <v>677.07979999999998</v>
      </c>
      <c r="N11" s="63" t="s">
        <v>167</v>
      </c>
      <c r="O11" s="35">
        <v>2022</v>
      </c>
      <c r="P11" s="35">
        <v>5</v>
      </c>
      <c r="Q11" s="4">
        <v>270.83192000000003</v>
      </c>
      <c r="R11" s="4">
        <v>338.53989999999999</v>
      </c>
      <c r="S11" s="4">
        <v>575.51783</v>
      </c>
      <c r="T11" s="4">
        <v>677.07979999999998</v>
      </c>
      <c r="U11" s="4">
        <v>812.49576000000002</v>
      </c>
    </row>
    <row r="12" spans="1:31" x14ac:dyDescent="0.35">
      <c r="A12" s="63" t="s">
        <v>168</v>
      </c>
      <c r="B12" s="35">
        <v>2022</v>
      </c>
      <c r="C12" s="35">
        <v>6</v>
      </c>
      <c r="D12" s="4">
        <v>286.70933000000002</v>
      </c>
      <c r="E12" s="4">
        <v>49.521799999999999</v>
      </c>
      <c r="F12" s="4">
        <v>59.795340000000003</v>
      </c>
      <c r="G12" s="4">
        <v>214.37298999999999</v>
      </c>
      <c r="H12" s="4">
        <v>133.20979</v>
      </c>
      <c r="I12" s="4">
        <v>57.194699999999997</v>
      </c>
      <c r="J12" s="4">
        <v>800.80394999999999</v>
      </c>
      <c r="K12" s="4">
        <v>683.85059999999999</v>
      </c>
      <c r="N12" s="63" t="s">
        <v>168</v>
      </c>
      <c r="O12" s="35">
        <v>2022</v>
      </c>
      <c r="P12" s="35">
        <v>6</v>
      </c>
      <c r="Q12" s="4">
        <v>273.54023999999998</v>
      </c>
      <c r="R12" s="4">
        <v>341.92529999999999</v>
      </c>
      <c r="S12" s="4">
        <v>581.27301</v>
      </c>
      <c r="T12" s="4">
        <v>683.85059999999999</v>
      </c>
      <c r="U12" s="4">
        <v>820.62072000000001</v>
      </c>
    </row>
    <row r="13" spans="1:31" x14ac:dyDescent="0.35">
      <c r="A13" s="63" t="s">
        <v>172</v>
      </c>
      <c r="B13" s="35">
        <v>2022</v>
      </c>
      <c r="C13" s="35">
        <v>7</v>
      </c>
      <c r="D13" s="4">
        <v>290.79154</v>
      </c>
      <c r="E13" s="4">
        <v>41.91245</v>
      </c>
      <c r="F13" s="4">
        <v>47.822119999999998</v>
      </c>
      <c r="G13" s="4">
        <v>217.54655</v>
      </c>
      <c r="H13" s="4">
        <v>133.64501000000001</v>
      </c>
      <c r="I13" s="4">
        <v>51.99971</v>
      </c>
      <c r="J13" s="4">
        <v>783.69755999999995</v>
      </c>
      <c r="K13" s="4">
        <v>690.68911000000003</v>
      </c>
      <c r="N13" s="63" t="s">
        <v>172</v>
      </c>
      <c r="O13" s="35">
        <v>2022</v>
      </c>
      <c r="P13" s="35">
        <v>7</v>
      </c>
      <c r="Q13" s="4">
        <v>276.27</v>
      </c>
      <c r="R13" s="4">
        <v>345.34</v>
      </c>
      <c r="S13" s="4">
        <f>+T13*0.85</f>
        <v>587.07799999999997</v>
      </c>
      <c r="T13" s="4">
        <v>690.68</v>
      </c>
      <c r="U13" s="4">
        <v>828.82</v>
      </c>
    </row>
    <row r="14" spans="1:31" x14ac:dyDescent="0.35">
      <c r="A14" s="63" t="s">
        <v>177</v>
      </c>
      <c r="B14" s="35">
        <v>2022</v>
      </c>
      <c r="C14" s="35">
        <v>8</v>
      </c>
      <c r="D14" s="4">
        <v>296.8</v>
      </c>
      <c r="E14" s="4">
        <v>52.116300000000003</v>
      </c>
      <c r="F14" s="4">
        <v>62.802399999999999</v>
      </c>
      <c r="G14" s="4">
        <v>221.14830000000001</v>
      </c>
      <c r="H14" s="4">
        <v>133.97</v>
      </c>
      <c r="I14" s="4">
        <v>69.153700000000001</v>
      </c>
      <c r="J14" s="4">
        <v>835.99555999999995</v>
      </c>
      <c r="K14" s="4">
        <v>697.596</v>
      </c>
      <c r="N14" s="63" t="s">
        <v>177</v>
      </c>
      <c r="O14" s="35">
        <v>2022</v>
      </c>
      <c r="P14" s="35">
        <v>8</v>
      </c>
      <c r="Q14" s="4">
        <v>279.03840000000002</v>
      </c>
      <c r="R14" s="4">
        <v>348.798</v>
      </c>
      <c r="S14" s="4">
        <v>592.95659999999998</v>
      </c>
      <c r="T14" s="4">
        <v>697.596</v>
      </c>
      <c r="U14" s="4">
        <v>837.11519999999996</v>
      </c>
    </row>
    <row r="15" spans="1:31" x14ac:dyDescent="0.35">
      <c r="A15" s="63" t="s">
        <v>182</v>
      </c>
      <c r="B15" s="35">
        <v>2022</v>
      </c>
      <c r="C15" s="35">
        <v>9</v>
      </c>
      <c r="D15" s="4">
        <v>296.22000000000003</v>
      </c>
      <c r="E15" s="4">
        <v>50.84</v>
      </c>
      <c r="F15" s="4">
        <v>63.57</v>
      </c>
      <c r="G15" s="4">
        <v>217.03</v>
      </c>
      <c r="H15" s="4">
        <v>129.52000000000001</v>
      </c>
      <c r="I15" s="4">
        <v>47.58</v>
      </c>
      <c r="J15" s="4">
        <v>804.78</v>
      </c>
      <c r="K15" s="4">
        <v>704.57</v>
      </c>
      <c r="N15" s="63" t="s">
        <v>182</v>
      </c>
      <c r="O15" s="35">
        <v>2022</v>
      </c>
      <c r="P15" s="35">
        <v>9</v>
      </c>
      <c r="Q15" s="4">
        <v>281.82</v>
      </c>
      <c r="R15" s="4">
        <v>352.28</v>
      </c>
      <c r="S15" s="4">
        <v>598.88</v>
      </c>
      <c r="T15" s="4">
        <v>704.57</v>
      </c>
      <c r="U15" s="4">
        <v>845.48</v>
      </c>
    </row>
    <row r="16" spans="1:31" x14ac:dyDescent="0.35">
      <c r="A16" s="63" t="s">
        <v>209</v>
      </c>
      <c r="B16" s="35">
        <v>2022</v>
      </c>
      <c r="C16" s="35">
        <v>10</v>
      </c>
      <c r="D16" s="4">
        <v>296.32240000000002</v>
      </c>
      <c r="E16" s="4">
        <v>46.16574</v>
      </c>
      <c r="F16" s="4">
        <v>63.080419999999997</v>
      </c>
      <c r="G16" s="4">
        <v>215.81450000000001</v>
      </c>
      <c r="H16" s="4">
        <v>132.98514</v>
      </c>
      <c r="I16" s="4">
        <v>30.259730000000001</v>
      </c>
      <c r="J16" s="4">
        <v>784.63153</v>
      </c>
      <c r="K16" s="4">
        <v>686.95766000000003</v>
      </c>
      <c r="N16" s="63" t="s">
        <v>209</v>
      </c>
      <c r="O16" s="35">
        <v>2022</v>
      </c>
      <c r="P16" s="35">
        <v>10</v>
      </c>
      <c r="Q16" s="4">
        <v>274.78305999999998</v>
      </c>
      <c r="R16" s="4">
        <v>343.47883000000002</v>
      </c>
      <c r="S16" s="4">
        <v>583.91400999999996</v>
      </c>
      <c r="T16" s="4">
        <v>686.95766000000003</v>
      </c>
      <c r="U16" s="4">
        <v>824.34919000000002</v>
      </c>
    </row>
    <row r="17" spans="1:59" x14ac:dyDescent="0.35">
      <c r="A17" s="63" t="s">
        <v>320</v>
      </c>
      <c r="B17" s="35">
        <v>2022</v>
      </c>
      <c r="C17" s="35">
        <v>11</v>
      </c>
      <c r="D17" s="4">
        <v>291.74299999999999</v>
      </c>
      <c r="E17" s="4">
        <v>47.098840000000003</v>
      </c>
      <c r="F17" s="4">
        <v>62.455469999999998</v>
      </c>
      <c r="G17" s="4">
        <v>185.33776</v>
      </c>
      <c r="H17" s="4">
        <v>128.50679</v>
      </c>
      <c r="I17" s="4">
        <v>27.46874</v>
      </c>
      <c r="J17" s="4">
        <v>742.61059999999998</v>
      </c>
      <c r="K17" s="4">
        <v>650.13672999999994</v>
      </c>
      <c r="N17" s="63" t="s">
        <v>320</v>
      </c>
      <c r="O17" s="35">
        <v>2022</v>
      </c>
      <c r="P17" s="35">
        <v>11</v>
      </c>
      <c r="Q17" s="4">
        <v>260.05468999999999</v>
      </c>
      <c r="R17" s="4">
        <v>325.06835999999998</v>
      </c>
      <c r="S17" s="4">
        <v>552.61622</v>
      </c>
      <c r="T17" s="4">
        <v>650.13672999999994</v>
      </c>
      <c r="U17" s="4">
        <v>780.16408000000001</v>
      </c>
    </row>
    <row r="18" spans="1:59" x14ac:dyDescent="0.35">
      <c r="A18" s="63" t="s">
        <v>327</v>
      </c>
      <c r="B18" s="35">
        <v>2022</v>
      </c>
      <c r="C18" s="35">
        <v>12</v>
      </c>
      <c r="D18" s="4">
        <v>290.33055000000002</v>
      </c>
      <c r="E18" s="4">
        <v>50.306950000000001</v>
      </c>
      <c r="F18" s="4">
        <v>46.906289999999998</v>
      </c>
      <c r="G18" s="4">
        <v>188.03674000000001</v>
      </c>
      <c r="H18" s="4">
        <v>126.39601999999999</v>
      </c>
      <c r="I18" s="4">
        <v>35.085129999999999</v>
      </c>
      <c r="J18" s="4">
        <v>737.06168000000002</v>
      </c>
      <c r="K18" s="4">
        <v>655.07776999999999</v>
      </c>
      <c r="N18" s="63" t="s">
        <v>327</v>
      </c>
      <c r="O18" s="35">
        <v>2022</v>
      </c>
      <c r="P18" s="35">
        <v>12</v>
      </c>
      <c r="Q18" s="4">
        <v>262.03111000000001</v>
      </c>
      <c r="R18" s="4">
        <v>327.53888000000001</v>
      </c>
      <c r="S18" s="4">
        <v>556.81610000000001</v>
      </c>
      <c r="T18" s="4">
        <v>655.07776999999999</v>
      </c>
      <c r="U18" s="4">
        <v>786.09331999999995</v>
      </c>
    </row>
    <row r="19" spans="1:59" x14ac:dyDescent="0.35">
      <c r="A19" s="31" t="s">
        <v>108</v>
      </c>
      <c r="B19" s="2"/>
      <c r="C19" s="2"/>
      <c r="D19" s="389">
        <f>+(D18-D17)/D17</f>
        <v>-4.8414186458628945E-3</v>
      </c>
      <c r="E19" s="389">
        <f t="shared" ref="E19:K19" si="0">+(E18-E17)/E17</f>
        <v>6.8114416406009098E-2</v>
      </c>
      <c r="F19" s="389">
        <f t="shared" si="0"/>
        <v>-0.24896426205743069</v>
      </c>
      <c r="G19" s="389">
        <f t="shared" si="0"/>
        <v>1.4562493903023355E-2</v>
      </c>
      <c r="H19" s="389">
        <f t="shared" si="0"/>
        <v>-1.6425357757360544E-2</v>
      </c>
      <c r="I19" s="389">
        <f t="shared" si="0"/>
        <v>0.27727482221608996</v>
      </c>
      <c r="J19" s="389">
        <f t="shared" si="0"/>
        <v>-7.4721799015526483E-3</v>
      </c>
      <c r="K19" s="389">
        <f t="shared" si="0"/>
        <v>7.6000013104936311E-3</v>
      </c>
      <c r="N19" s="31" t="s">
        <v>108</v>
      </c>
      <c r="O19" s="2"/>
      <c r="P19" s="2"/>
      <c r="Q19" s="390">
        <f>+(Q18-Q17)/Q17</f>
        <v>7.6000167503228596E-3</v>
      </c>
      <c r="R19" s="390">
        <f>+(R18-R17)/R17</f>
        <v>7.6000014273921394E-3</v>
      </c>
      <c r="S19" s="390">
        <f>+(S18-S17)/S17</f>
        <v>7.5999940790735521E-3</v>
      </c>
      <c r="T19" s="390">
        <f>+(T18-T17)/T17</f>
        <v>7.6000013104936311E-3</v>
      </c>
      <c r="U19" s="390">
        <f>+(U18-U17)/U17</f>
        <v>7.5999910172741304E-3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row>
    <row r="25" spans="1:59" x14ac:dyDescent="0.35">
      <c r="W25" s="42" t="s">
        <v>116</v>
      </c>
      <c r="X25" s="414" t="s">
        <v>118</v>
      </c>
      <c r="Y25" s="414"/>
      <c r="Z25" s="414"/>
      <c r="AA25" s="414"/>
      <c r="AB25" s="414"/>
      <c r="AC25" s="414"/>
      <c r="AD25" s="414"/>
    </row>
    <row r="26" spans="1:59" x14ac:dyDescent="0.35">
      <c r="W26" s="42"/>
      <c r="X26" s="414"/>
      <c r="Y26" s="414"/>
      <c r="Z26" s="414"/>
      <c r="AA26" s="414"/>
      <c r="AB26" s="414"/>
      <c r="AC26" s="414"/>
      <c r="AD26" s="414"/>
    </row>
    <row r="27" spans="1:59" x14ac:dyDescent="0.35">
      <c r="W27" s="42"/>
      <c r="X27" s="23"/>
      <c r="Y27" s="23"/>
      <c r="Z27" s="23"/>
      <c r="AA27" s="23"/>
      <c r="AB27" s="23"/>
      <c r="AC27" s="23"/>
      <c r="AD27" s="23"/>
    </row>
    <row r="28" spans="1:59" x14ac:dyDescent="0.35">
      <c r="W28" s="42" t="s">
        <v>114</v>
      </c>
      <c r="X28" s="414" t="s">
        <v>119</v>
      </c>
      <c r="Y28" s="414"/>
      <c r="Z28" s="414"/>
      <c r="AA28" s="414"/>
      <c r="AB28" s="414"/>
      <c r="AC28" s="414"/>
      <c r="AD28" s="414"/>
    </row>
    <row r="29" spans="1:59" x14ac:dyDescent="0.35">
      <c r="W29" s="23"/>
      <c r="X29" s="414"/>
      <c r="Y29" s="414"/>
      <c r="Z29" s="414"/>
      <c r="AA29" s="414"/>
      <c r="AB29" s="414"/>
      <c r="AC29" s="414"/>
      <c r="AD29" s="414"/>
    </row>
  </sheetData>
  <mergeCells count="9">
    <mergeCell ref="W5:AE5"/>
    <mergeCell ref="N5:V5"/>
    <mergeCell ref="X25:AD26"/>
    <mergeCell ref="X28:AD29"/>
    <mergeCell ref="I1:K1"/>
    <mergeCell ref="A5:K5"/>
    <mergeCell ref="A4:K4"/>
    <mergeCell ref="N4:U4"/>
    <mergeCell ref="C2:K2"/>
  </mergeCells>
  <conditionalFormatting sqref="A20:U1048576 A1:U18">
    <cfRule type="expression" dxfId="14" priority="3">
      <formula>ROW()=CELL("FILA")</formula>
    </cfRule>
  </conditionalFormatting>
  <conditionalFormatting sqref="A19:C19">
    <cfRule type="expression" dxfId="13" priority="2">
      <formula>ROW()=CELL("FILA")</formula>
    </cfRule>
  </conditionalFormatting>
  <conditionalFormatting sqref="D19:U19">
    <cfRule type="expression" dxfId="12" priority="1">
      <formula>ROW()=CELL("FILA")</formula>
    </cfRule>
  </conditionalFormatting>
  <hyperlinks>
    <hyperlink ref="I1:K1" location="INDICE!A1" display="REGRESAR" xr:uid="{00000000-0004-0000-1C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ELÉCTRICA DEL DEPARTAMENTO DEL GUAVIARE E.S.P.</oddFooter>
  </headerFooter>
  <colBreaks count="1" manualBreakCount="1">
    <brk id="12" max="1048575" man="1"/>
  </col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8"/>
  <dimension ref="A1:BG26"/>
  <sheetViews>
    <sheetView showGridLines="0" showWhiteSpace="0" view="pageLayout" zoomScale="80" zoomScaleNormal="85" zoomScalePageLayoutView="80" workbookViewId="0">
      <selection activeCell="Q19" sqref="Q19:U19"/>
    </sheetView>
  </sheetViews>
  <sheetFormatPr baseColWidth="10" defaultColWidth="9.1796875" defaultRowHeight="14.5" x14ac:dyDescent="0.35"/>
  <cols>
    <col min="1" max="1" width="10.7265625" customWidth="1"/>
    <col min="2" max="2" width="7.26953125" customWidth="1"/>
    <col min="3" max="3" width="9" bestFit="1" customWidth="1"/>
    <col min="4" max="4" width="10" customWidth="1"/>
    <col min="5" max="5" width="10" bestFit="1" customWidth="1"/>
    <col min="6" max="6" width="9" bestFit="1" customWidth="1"/>
    <col min="7" max="7" width="8.81640625" customWidth="1"/>
    <col min="8" max="8" width="8" bestFit="1" customWidth="1"/>
    <col min="9" max="9" width="9" bestFit="1" customWidth="1"/>
    <col min="10" max="10" width="9" customWidth="1"/>
    <col min="11" max="11" width="10.81640625" customWidth="1"/>
    <col min="12" max="13" width="2.453125" customWidth="1"/>
    <col min="14" max="14" width="14.81640625" customWidth="1"/>
    <col min="16" max="16" width="9" bestFit="1" customWidth="1"/>
    <col min="17" max="20" width="12.453125" customWidth="1"/>
    <col min="21" max="21" width="15.1796875" customWidth="1"/>
    <col min="22" max="22" width="12.54296875" customWidth="1"/>
    <col min="23" max="23" width="14.26953125" customWidth="1"/>
    <col min="24" max="24" width="12.54296875" customWidth="1"/>
    <col min="25" max="25" width="12.7265625" customWidth="1"/>
    <col min="26" max="26" width="11.54296875" customWidth="1"/>
  </cols>
  <sheetData>
    <row r="1" spans="1:30" ht="23.5" x14ac:dyDescent="0.35">
      <c r="I1" s="423" t="s">
        <v>69</v>
      </c>
      <c r="J1" s="423"/>
      <c r="K1" s="423"/>
    </row>
    <row r="2" spans="1:30" ht="27.75" customHeight="1" x14ac:dyDescent="0.55000000000000004">
      <c r="A2" s="8" t="s">
        <v>9</v>
      </c>
      <c r="C2" s="17" t="s">
        <v>160</v>
      </c>
      <c r="D2" s="17"/>
      <c r="E2" s="17"/>
      <c r="F2" s="17"/>
      <c r="G2" s="17"/>
      <c r="H2" s="17"/>
      <c r="I2" s="17"/>
      <c r="J2" s="17"/>
      <c r="K2" s="17"/>
    </row>
    <row r="3" spans="1:30" ht="23.5" x14ac:dyDescent="0.55000000000000004">
      <c r="A3" s="8" t="s">
        <v>15</v>
      </c>
      <c r="C3" s="17" t="s">
        <v>121</v>
      </c>
      <c r="D3" s="17"/>
      <c r="E3" s="17"/>
      <c r="F3" s="17"/>
      <c r="G3" s="17"/>
      <c r="H3" s="17"/>
      <c r="I3" s="17"/>
      <c r="J3" s="17"/>
      <c r="K3" s="17"/>
      <c r="N3" s="10"/>
      <c r="O3" s="10"/>
      <c r="P3" s="10"/>
      <c r="Q3" s="10"/>
      <c r="R3" s="10"/>
      <c r="S3" s="10"/>
      <c r="T3" s="10"/>
      <c r="U3" s="10"/>
    </row>
    <row r="4" spans="1:30" s="20" customFormat="1" ht="17" x14ac:dyDescent="0.4">
      <c r="A4" s="418"/>
      <c r="B4" s="418"/>
      <c r="C4" s="418"/>
      <c r="D4" s="418"/>
      <c r="E4" s="418"/>
      <c r="F4" s="418"/>
      <c r="G4" s="418"/>
      <c r="H4" s="418"/>
      <c r="I4" s="418"/>
      <c r="J4" s="418"/>
      <c r="K4" s="418"/>
      <c r="N4" s="421"/>
      <c r="O4" s="421"/>
      <c r="P4" s="421"/>
      <c r="Q4" s="421"/>
      <c r="R4" s="421"/>
      <c r="S4" s="421"/>
      <c r="T4" s="421"/>
      <c r="U4" s="421"/>
    </row>
    <row r="5" spans="1:30" ht="33" customHeight="1" x14ac:dyDescent="0.35">
      <c r="A5" s="416" t="s">
        <v>109</v>
      </c>
      <c r="B5" s="419"/>
      <c r="C5" s="419"/>
      <c r="D5" s="419"/>
      <c r="E5" s="419"/>
      <c r="F5" s="419"/>
      <c r="G5" s="419"/>
      <c r="H5" s="419"/>
      <c r="I5" s="419"/>
      <c r="J5" s="419"/>
      <c r="K5" s="419"/>
      <c r="N5" s="416" t="s">
        <v>111</v>
      </c>
      <c r="O5" s="416"/>
      <c r="P5" s="416"/>
      <c r="Q5" s="416"/>
      <c r="R5" s="416"/>
      <c r="S5" s="416"/>
      <c r="T5" s="416"/>
      <c r="U5" s="416"/>
      <c r="V5" s="416" t="s">
        <v>117</v>
      </c>
      <c r="W5" s="416"/>
      <c r="X5" s="416"/>
      <c r="Y5" s="416"/>
      <c r="Z5" s="416"/>
      <c r="AA5" s="416"/>
      <c r="AB5" s="416"/>
      <c r="AC5" s="416"/>
      <c r="AD5" s="416"/>
    </row>
    <row r="6" spans="1:30"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35">
      <c r="A7" s="63" t="s">
        <v>163</v>
      </c>
      <c r="B7" s="35">
        <v>2022</v>
      </c>
      <c r="C7" s="35">
        <v>1</v>
      </c>
      <c r="D7" s="4">
        <v>267.2</v>
      </c>
      <c r="E7" s="4">
        <v>43.68</v>
      </c>
      <c r="F7" s="4">
        <v>54.84</v>
      </c>
      <c r="G7" s="4">
        <v>238.6</v>
      </c>
      <c r="H7" s="4">
        <v>53.23</v>
      </c>
      <c r="I7" s="4">
        <v>18.91</v>
      </c>
      <c r="J7" s="4">
        <v>676.46</v>
      </c>
      <c r="K7" s="4">
        <v>621.84</v>
      </c>
      <c r="N7" s="63" t="s">
        <v>163</v>
      </c>
      <c r="O7" s="35">
        <v>2022</v>
      </c>
      <c r="P7" s="35">
        <v>1</v>
      </c>
      <c r="Q7" s="4">
        <v>248.74</v>
      </c>
      <c r="R7" s="4">
        <v>310.92</v>
      </c>
      <c r="S7" s="4">
        <v>528.55999999999995</v>
      </c>
      <c r="T7" s="4">
        <v>621.84</v>
      </c>
      <c r="U7" s="4">
        <v>746.21</v>
      </c>
    </row>
    <row r="8" spans="1:30" x14ac:dyDescent="0.35">
      <c r="A8" s="63" t="s">
        <v>164</v>
      </c>
      <c r="B8" s="35">
        <v>2022</v>
      </c>
      <c r="C8" s="35">
        <v>2</v>
      </c>
      <c r="D8" s="4">
        <v>248.83</v>
      </c>
      <c r="E8" s="4">
        <v>45.13</v>
      </c>
      <c r="F8" s="4">
        <v>52.33</v>
      </c>
      <c r="G8" s="4">
        <v>256.35000000000002</v>
      </c>
      <c r="H8" s="4">
        <v>55.03</v>
      </c>
      <c r="I8" s="4">
        <v>22.37</v>
      </c>
      <c r="J8" s="4">
        <v>680.03</v>
      </c>
      <c r="K8" s="4">
        <v>626.80999999999995</v>
      </c>
      <c r="N8" s="63" t="s">
        <v>164</v>
      </c>
      <c r="O8" s="35">
        <v>2022</v>
      </c>
      <c r="P8" s="35">
        <v>2</v>
      </c>
      <c r="Q8" s="4">
        <v>250.73</v>
      </c>
      <c r="R8" s="4">
        <v>313.41000000000003</v>
      </c>
      <c r="S8" s="4">
        <v>532.79</v>
      </c>
      <c r="T8" s="4">
        <v>626.80999999999995</v>
      </c>
      <c r="U8" s="4">
        <v>752.18</v>
      </c>
    </row>
    <row r="9" spans="1:30" x14ac:dyDescent="0.35">
      <c r="A9" s="63" t="s">
        <v>165</v>
      </c>
      <c r="B9" s="35">
        <v>2022</v>
      </c>
      <c r="C9" s="35">
        <v>3</v>
      </c>
      <c r="D9" s="4">
        <v>284.24</v>
      </c>
      <c r="E9" s="4">
        <v>43.11</v>
      </c>
      <c r="F9" s="4">
        <v>58.15</v>
      </c>
      <c r="G9" s="4">
        <v>267.77</v>
      </c>
      <c r="H9" s="4">
        <v>55.59</v>
      </c>
      <c r="I9" s="4">
        <v>18.25</v>
      </c>
      <c r="J9" s="4">
        <v>727.11</v>
      </c>
      <c r="K9" s="4">
        <v>658.16</v>
      </c>
      <c r="N9" s="63" t="s">
        <v>165</v>
      </c>
      <c r="O9" s="35">
        <v>2022</v>
      </c>
      <c r="P9" s="35">
        <v>3</v>
      </c>
      <c r="Q9" s="4">
        <v>263.26</v>
      </c>
      <c r="R9" s="4">
        <v>329.08</v>
      </c>
      <c r="S9" s="4">
        <v>559.42999999999995</v>
      </c>
      <c r="T9" s="4">
        <v>658.16</v>
      </c>
      <c r="U9" s="4">
        <v>789.79</v>
      </c>
    </row>
    <row r="10" spans="1:30" x14ac:dyDescent="0.35">
      <c r="A10" s="63" t="s">
        <v>166</v>
      </c>
      <c r="B10" s="35">
        <v>2022</v>
      </c>
      <c r="C10" s="35">
        <v>4</v>
      </c>
      <c r="D10" s="4">
        <v>252.43</v>
      </c>
      <c r="E10" s="4">
        <v>40.33</v>
      </c>
      <c r="F10" s="4">
        <v>52.84</v>
      </c>
      <c r="G10" s="4">
        <v>267.27</v>
      </c>
      <c r="H10" s="4">
        <v>58.79</v>
      </c>
      <c r="I10" s="4">
        <v>33.81</v>
      </c>
      <c r="J10" s="4">
        <v>705.46</v>
      </c>
      <c r="K10" s="4">
        <v>664.74</v>
      </c>
      <c r="N10" s="63" t="s">
        <v>166</v>
      </c>
      <c r="O10" s="35">
        <v>2022</v>
      </c>
      <c r="P10" s="35">
        <v>4</v>
      </c>
      <c r="Q10" s="4">
        <v>265.89</v>
      </c>
      <c r="R10" s="4">
        <v>332.37</v>
      </c>
      <c r="S10" s="4">
        <v>565.03</v>
      </c>
      <c r="T10" s="4">
        <v>664.74</v>
      </c>
      <c r="U10" s="4">
        <v>797.68</v>
      </c>
    </row>
    <row r="11" spans="1:30" x14ac:dyDescent="0.35">
      <c r="A11" s="63" t="s">
        <v>167</v>
      </c>
      <c r="B11" s="35">
        <v>2022</v>
      </c>
      <c r="C11" s="35">
        <v>5</v>
      </c>
      <c r="D11" s="4">
        <v>240.3</v>
      </c>
      <c r="E11" s="4">
        <v>40.98</v>
      </c>
      <c r="F11" s="4">
        <v>51.7</v>
      </c>
      <c r="G11" s="4">
        <v>301.04000000000002</v>
      </c>
      <c r="H11" s="4">
        <v>57.89</v>
      </c>
      <c r="I11" s="4">
        <v>38.08</v>
      </c>
      <c r="J11" s="4">
        <v>729.98</v>
      </c>
      <c r="K11" s="4">
        <v>678.03</v>
      </c>
      <c r="N11" s="63" t="s">
        <v>167</v>
      </c>
      <c r="O11" s="35">
        <v>2022</v>
      </c>
      <c r="P11" s="35">
        <v>5</v>
      </c>
      <c r="Q11" s="4">
        <v>271.20999999999998</v>
      </c>
      <c r="R11" s="4">
        <v>339.02</v>
      </c>
      <c r="S11" s="4">
        <v>576.33000000000004</v>
      </c>
      <c r="T11" s="4">
        <v>678.03</v>
      </c>
      <c r="U11" s="4">
        <v>813.64</v>
      </c>
    </row>
    <row r="12" spans="1:30" x14ac:dyDescent="0.35">
      <c r="A12" s="63" t="s">
        <v>168</v>
      </c>
      <c r="B12" s="35">
        <v>2022</v>
      </c>
      <c r="C12" s="35">
        <v>6</v>
      </c>
      <c r="D12" s="4">
        <v>249.16</v>
      </c>
      <c r="E12" s="4">
        <v>49.52</v>
      </c>
      <c r="F12" s="4">
        <v>54.17</v>
      </c>
      <c r="G12" s="4">
        <v>320.41000000000003</v>
      </c>
      <c r="H12" s="4">
        <v>59.29</v>
      </c>
      <c r="I12" s="4">
        <v>54.92</v>
      </c>
      <c r="J12" s="4">
        <v>787.47</v>
      </c>
      <c r="K12" s="4">
        <v>705.15</v>
      </c>
      <c r="N12" s="63" t="s">
        <v>168</v>
      </c>
      <c r="O12" s="35">
        <v>2022</v>
      </c>
      <c r="P12" s="35">
        <v>6</v>
      </c>
      <c r="Q12" s="4">
        <v>282.06</v>
      </c>
      <c r="R12" s="4">
        <v>352.58</v>
      </c>
      <c r="S12" s="4">
        <v>599.38</v>
      </c>
      <c r="T12" s="4">
        <v>705.15</v>
      </c>
      <c r="U12" s="4">
        <v>846.18</v>
      </c>
    </row>
    <row r="13" spans="1:30" x14ac:dyDescent="0.35">
      <c r="A13" s="63" t="s">
        <v>172</v>
      </c>
      <c r="B13" s="35">
        <v>2022</v>
      </c>
      <c r="C13" s="35">
        <v>7</v>
      </c>
      <c r="D13" s="4">
        <v>259.43</v>
      </c>
      <c r="E13" s="4">
        <v>41.91</v>
      </c>
      <c r="F13" s="4">
        <v>55.29</v>
      </c>
      <c r="G13" s="4">
        <v>328.93</v>
      </c>
      <c r="H13" s="4">
        <v>60.52</v>
      </c>
      <c r="I13" s="4">
        <v>49.76</v>
      </c>
      <c r="J13" s="4">
        <v>795.83</v>
      </c>
      <c r="K13" s="4">
        <v>733.36</v>
      </c>
      <c r="N13" s="63" t="s">
        <v>172</v>
      </c>
      <c r="O13" s="35">
        <v>2022</v>
      </c>
      <c r="P13" s="35">
        <v>7</v>
      </c>
      <c r="Q13" s="4">
        <v>293.33999999999997</v>
      </c>
      <c r="R13" s="4">
        <v>366.68</v>
      </c>
      <c r="S13" s="4">
        <v>623.36</v>
      </c>
      <c r="T13" s="4">
        <v>733.36</v>
      </c>
      <c r="U13" s="4">
        <v>880.03</v>
      </c>
    </row>
    <row r="14" spans="1:30" x14ac:dyDescent="0.35">
      <c r="A14" s="63" t="s">
        <v>177</v>
      </c>
      <c r="B14" s="35">
        <v>2022</v>
      </c>
      <c r="C14" s="35">
        <v>8</v>
      </c>
      <c r="D14" s="4">
        <v>256.8</v>
      </c>
      <c r="E14" s="4">
        <v>52.12</v>
      </c>
      <c r="F14" s="4">
        <v>56.81</v>
      </c>
      <c r="G14" s="4">
        <v>335.4</v>
      </c>
      <c r="H14" s="4">
        <v>61.32</v>
      </c>
      <c r="I14" s="4">
        <v>64.67</v>
      </c>
      <c r="J14" s="4">
        <v>827.12</v>
      </c>
      <c r="K14" s="4">
        <v>762.69</v>
      </c>
      <c r="N14" s="63" t="s">
        <v>177</v>
      </c>
      <c r="O14" s="35">
        <v>2022</v>
      </c>
      <c r="P14" s="35">
        <v>8</v>
      </c>
      <c r="Q14" s="4">
        <v>305.08</v>
      </c>
      <c r="R14" s="4">
        <v>381.35</v>
      </c>
      <c r="S14" s="4">
        <v>648.29</v>
      </c>
      <c r="T14" s="4">
        <v>762.69</v>
      </c>
      <c r="U14" s="4">
        <v>915.23</v>
      </c>
    </row>
    <row r="15" spans="1:30" x14ac:dyDescent="0.35">
      <c r="A15" s="63" t="s">
        <v>182</v>
      </c>
      <c r="B15" s="35">
        <v>2022</v>
      </c>
      <c r="C15" s="35">
        <v>9</v>
      </c>
      <c r="D15" s="4">
        <v>260.60000000000002</v>
      </c>
      <c r="E15" s="4">
        <v>50.85</v>
      </c>
      <c r="F15" s="4">
        <v>57.88</v>
      </c>
      <c r="G15" s="4">
        <v>314.86</v>
      </c>
      <c r="H15" s="4">
        <v>62.54</v>
      </c>
      <c r="I15" s="4">
        <v>42.18</v>
      </c>
      <c r="J15" s="4">
        <v>788.9</v>
      </c>
      <c r="K15" s="4">
        <v>767.27</v>
      </c>
      <c r="N15" s="63" t="s">
        <v>182</v>
      </c>
      <c r="O15" s="35">
        <v>2022</v>
      </c>
      <c r="P15" s="35">
        <v>9</v>
      </c>
      <c r="Q15" s="4">
        <v>308.2</v>
      </c>
      <c r="R15" s="4">
        <v>385.25</v>
      </c>
      <c r="S15" s="4">
        <v>652.17999999999995</v>
      </c>
      <c r="T15" s="4">
        <v>767.27</v>
      </c>
      <c r="U15" s="4">
        <v>920.72</v>
      </c>
    </row>
    <row r="16" spans="1:30" x14ac:dyDescent="0.35">
      <c r="A16" s="63" t="s">
        <v>209</v>
      </c>
      <c r="B16" s="35">
        <v>2022</v>
      </c>
      <c r="C16" s="35">
        <v>10</v>
      </c>
      <c r="D16" s="4">
        <v>275.85000000000002</v>
      </c>
      <c r="E16" s="4">
        <v>46.17</v>
      </c>
      <c r="F16" s="4">
        <v>59.79</v>
      </c>
      <c r="G16" s="4">
        <v>303</v>
      </c>
      <c r="H16" s="4">
        <v>60.75</v>
      </c>
      <c r="I16" s="4">
        <v>26.61</v>
      </c>
      <c r="J16" s="4">
        <v>772.16</v>
      </c>
      <c r="K16" s="4">
        <v>750.54</v>
      </c>
      <c r="N16" s="63" t="s">
        <v>209</v>
      </c>
      <c r="O16" s="35">
        <v>2022</v>
      </c>
      <c r="P16" s="35">
        <v>10</v>
      </c>
      <c r="Q16" s="4">
        <v>301.48</v>
      </c>
      <c r="R16" s="4">
        <v>376.85</v>
      </c>
      <c r="S16" s="4">
        <v>637.96</v>
      </c>
      <c r="T16" s="4">
        <v>750.54</v>
      </c>
      <c r="U16" s="4">
        <v>900.65</v>
      </c>
    </row>
    <row r="17" spans="1:59" x14ac:dyDescent="0.35">
      <c r="A17" s="63" t="s">
        <v>320</v>
      </c>
      <c r="B17" s="35">
        <v>2022</v>
      </c>
      <c r="C17" s="35">
        <v>11</v>
      </c>
      <c r="D17" s="4">
        <v>275.68</v>
      </c>
      <c r="E17" s="4">
        <v>47.1</v>
      </c>
      <c r="F17" s="4">
        <v>59.6</v>
      </c>
      <c r="G17" s="4">
        <v>305.31</v>
      </c>
      <c r="H17" s="4">
        <v>60.27</v>
      </c>
      <c r="I17" s="4">
        <v>24.86</v>
      </c>
      <c r="J17" s="4">
        <v>772.81</v>
      </c>
      <c r="K17" s="4">
        <v>750.54</v>
      </c>
      <c r="N17" s="63" t="s">
        <v>320</v>
      </c>
      <c r="O17" s="35">
        <v>2022</v>
      </c>
      <c r="P17" s="35">
        <v>11</v>
      </c>
      <c r="Q17" s="4">
        <v>301.48</v>
      </c>
      <c r="R17" s="4">
        <v>376.85</v>
      </c>
      <c r="S17" s="4">
        <v>637.96</v>
      </c>
      <c r="T17" s="4">
        <v>750.54</v>
      </c>
      <c r="U17" s="4">
        <v>900.65</v>
      </c>
    </row>
    <row r="18" spans="1:59" x14ac:dyDescent="0.35">
      <c r="A18" s="63" t="s">
        <v>327</v>
      </c>
      <c r="B18" s="35">
        <v>2022</v>
      </c>
      <c r="C18" s="35">
        <v>12</v>
      </c>
      <c r="D18" s="4">
        <v>267.77999999999997</v>
      </c>
      <c r="E18" s="4">
        <v>50.31</v>
      </c>
      <c r="F18" s="4">
        <v>58.98</v>
      </c>
      <c r="G18" s="4">
        <v>307.61</v>
      </c>
      <c r="H18" s="4">
        <v>61.18</v>
      </c>
      <c r="I18" s="4">
        <v>32.840000000000003</v>
      </c>
      <c r="J18" s="4">
        <v>778.69</v>
      </c>
      <c r="K18" s="4">
        <v>756.32</v>
      </c>
      <c r="N18" s="63" t="s">
        <v>327</v>
      </c>
      <c r="O18" s="35">
        <v>2022</v>
      </c>
      <c r="P18" s="35">
        <v>12</v>
      </c>
      <c r="Q18" s="4">
        <v>303.8</v>
      </c>
      <c r="R18" s="4">
        <v>379.75</v>
      </c>
      <c r="S18" s="4">
        <v>642.87</v>
      </c>
      <c r="T18" s="4">
        <v>756.32</v>
      </c>
      <c r="U18" s="4">
        <v>907.59</v>
      </c>
    </row>
    <row r="19" spans="1:59" x14ac:dyDescent="0.35">
      <c r="A19" s="31" t="s">
        <v>108</v>
      </c>
      <c r="B19" s="2"/>
      <c r="C19" s="2"/>
      <c r="D19" s="389">
        <f>+(D18-D17)/D17</f>
        <v>-2.8656413232733727E-2</v>
      </c>
      <c r="E19" s="389">
        <f t="shared" ref="E19:K19" si="0">+(E18-E17)/E17</f>
        <v>6.8152866242038229E-2</v>
      </c>
      <c r="F19" s="389">
        <f t="shared" si="0"/>
        <v>-1.0402684563758466E-2</v>
      </c>
      <c r="G19" s="389">
        <f t="shared" si="0"/>
        <v>7.5333267826144289E-3</v>
      </c>
      <c r="H19" s="389">
        <f t="shared" si="0"/>
        <v>1.5098722415795528E-2</v>
      </c>
      <c r="I19" s="389">
        <f t="shared" si="0"/>
        <v>0.32099758648431231</v>
      </c>
      <c r="J19" s="389">
        <f t="shared" si="0"/>
        <v>7.6085971972413785E-3</v>
      </c>
      <c r="K19" s="389">
        <f t="shared" si="0"/>
        <v>7.7011218589283538E-3</v>
      </c>
      <c r="N19" s="31" t="s">
        <v>108</v>
      </c>
      <c r="O19" s="2"/>
      <c r="P19" s="2"/>
      <c r="Q19" s="390">
        <f>+(Q18-Q17)/Q17</f>
        <v>7.6953695104152618E-3</v>
      </c>
      <c r="R19" s="390">
        <f>+(R18-R17)/R17</f>
        <v>7.6953695104152236E-3</v>
      </c>
      <c r="S19" s="390">
        <f>+(S18-S17)/S17</f>
        <v>7.6964072982631639E-3</v>
      </c>
      <c r="T19" s="390">
        <f>+(T18-T17)/T17</f>
        <v>7.7011218589283538E-3</v>
      </c>
      <c r="U19" s="390">
        <f>+(U18-U17)/U17</f>
        <v>7.7055459945595452E-3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c r="V22" s="42" t="s">
        <v>116</v>
      </c>
      <c r="W22" s="414" t="s">
        <v>118</v>
      </c>
      <c r="X22" s="414"/>
      <c r="Y22" s="414"/>
      <c r="Z22" s="414"/>
      <c r="AA22" s="414"/>
      <c r="AB22" s="414"/>
      <c r="AC22" s="414"/>
    </row>
    <row r="23" spans="1:59" x14ac:dyDescent="0.35">
      <c r="C23" s="5"/>
      <c r="F23" s="7"/>
      <c r="G23" s="7"/>
      <c r="H23" s="7"/>
      <c r="I23" s="7"/>
      <c r="J23" s="7"/>
      <c r="K23" s="7"/>
      <c r="V23" s="42"/>
      <c r="W23" s="414"/>
      <c r="X23" s="414"/>
      <c r="Y23" s="414"/>
      <c r="Z23" s="414"/>
      <c r="AA23" s="414"/>
      <c r="AB23" s="414"/>
      <c r="AC23" s="414"/>
    </row>
    <row r="24" spans="1:59" x14ac:dyDescent="0.35">
      <c r="C24" s="5"/>
      <c r="I24" s="5"/>
      <c r="J24" s="5"/>
      <c r="V24" s="42"/>
      <c r="W24" s="23"/>
      <c r="X24" s="23"/>
      <c r="Y24" s="23"/>
      <c r="Z24" s="23"/>
      <c r="AA24" s="23"/>
      <c r="AB24" s="23"/>
      <c r="AC24" s="23"/>
    </row>
    <row r="25" spans="1:59" x14ac:dyDescent="0.35">
      <c r="V25" s="42" t="s">
        <v>114</v>
      </c>
      <c r="W25" s="414" t="s">
        <v>119</v>
      </c>
      <c r="X25" s="414"/>
      <c r="Y25" s="414"/>
      <c r="Z25" s="414"/>
      <c r="AA25" s="414"/>
      <c r="AB25" s="414"/>
      <c r="AC25" s="414"/>
    </row>
    <row r="26" spans="1:59" x14ac:dyDescent="0.35">
      <c r="V26" s="23"/>
      <c r="W26" s="414"/>
      <c r="X26" s="414"/>
      <c r="Y26" s="414"/>
      <c r="Z26" s="414"/>
      <c r="AA26" s="414"/>
      <c r="AB26" s="414"/>
      <c r="AC26" s="414"/>
    </row>
  </sheetData>
  <mergeCells count="8">
    <mergeCell ref="V5:AD5"/>
    <mergeCell ref="W22:AC23"/>
    <mergeCell ref="W25:AC26"/>
    <mergeCell ref="I1:K1"/>
    <mergeCell ref="A5:K5"/>
    <mergeCell ref="N5:U5"/>
    <mergeCell ref="A4:K4"/>
    <mergeCell ref="N4:U4"/>
  </mergeCells>
  <conditionalFormatting sqref="A20:U1048576 A1:U18">
    <cfRule type="expression" dxfId="11" priority="3">
      <formula>ROW()=CELL("FILA")</formula>
    </cfRule>
  </conditionalFormatting>
  <conditionalFormatting sqref="A19:C19">
    <cfRule type="expression" dxfId="10" priority="2">
      <formula>ROW()=CELL("FILA")</formula>
    </cfRule>
  </conditionalFormatting>
  <conditionalFormatting sqref="D19:U19">
    <cfRule type="expression" dxfId="9" priority="1">
      <formula>ROW()=CELL("FILA")</formula>
    </cfRule>
  </conditionalFormatting>
  <hyperlinks>
    <hyperlink ref="I1:K1" location="INDICE!A1" display="REGRESAR" xr:uid="{00000000-0004-0000-1D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EMPRESAS PÚBLICAS DE MEDELLÍN E.S.P.</oddFooter>
  </headerFooter>
  <colBreaks count="1" manualBreakCount="1">
    <brk id="12" max="1048575" man="1"/>
  </colBreak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2"/>
  <dimension ref="A1:BG28"/>
  <sheetViews>
    <sheetView showGridLines="0" view="pageLayout" zoomScale="80" zoomScaleNormal="85" zoomScalePageLayoutView="80" workbookViewId="0">
      <selection activeCell="Q19" sqref="Q19:U19"/>
    </sheetView>
  </sheetViews>
  <sheetFormatPr baseColWidth="10" defaultColWidth="9.1796875" defaultRowHeight="14.5" x14ac:dyDescent="0.35"/>
  <cols>
    <col min="1" max="1" width="11.81640625" customWidth="1"/>
    <col min="2" max="2" width="6.453125" customWidth="1"/>
    <col min="3" max="3" width="9" bestFit="1" customWidth="1"/>
    <col min="4" max="4" width="10.26953125" customWidth="1"/>
    <col min="5" max="5" width="8.54296875" customWidth="1"/>
    <col min="6" max="6" width="9" bestFit="1" customWidth="1"/>
    <col min="7" max="8" width="8" bestFit="1" customWidth="1"/>
    <col min="9" max="9" width="9" bestFit="1" customWidth="1"/>
    <col min="10" max="10" width="9" customWidth="1"/>
    <col min="11" max="11" width="8.7265625" customWidth="1"/>
    <col min="12" max="13" width="2.453125" customWidth="1"/>
    <col min="14" max="14" width="14.81640625" customWidth="1"/>
    <col min="16" max="16" width="9" bestFit="1" customWidth="1"/>
    <col min="17" max="20" width="12" customWidth="1"/>
    <col min="21" max="21" width="15.1796875" customWidth="1"/>
    <col min="23" max="23" width="14" customWidth="1"/>
    <col min="24" max="24" width="13.81640625" customWidth="1"/>
    <col min="25" max="25" width="11.54296875" customWidth="1"/>
    <col min="26" max="26" width="12.453125" customWidth="1"/>
    <col min="27" max="27" width="12.54296875" customWidth="1"/>
  </cols>
  <sheetData>
    <row r="1" spans="1:31" ht="23.5" x14ac:dyDescent="0.35">
      <c r="I1" s="423" t="s">
        <v>69</v>
      </c>
      <c r="J1" s="423"/>
      <c r="K1" s="423"/>
    </row>
    <row r="2" spans="1:31" ht="28.5" customHeight="1" x14ac:dyDescent="0.55000000000000004">
      <c r="A2" s="8" t="s">
        <v>9</v>
      </c>
      <c r="C2" s="17" t="s">
        <v>161</v>
      </c>
      <c r="D2" s="17"/>
      <c r="E2" s="17"/>
      <c r="F2" s="17"/>
      <c r="G2" s="17"/>
      <c r="H2" s="17"/>
      <c r="I2" s="17"/>
      <c r="J2" s="17"/>
      <c r="K2" s="17"/>
    </row>
    <row r="3" spans="1:31" ht="23.5" x14ac:dyDescent="0.55000000000000004">
      <c r="A3" s="8" t="s">
        <v>15</v>
      </c>
      <c r="C3" s="17" t="s">
        <v>49</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269.14030000000002</v>
      </c>
      <c r="E7" s="4">
        <v>43.683999999999997</v>
      </c>
      <c r="F7" s="4">
        <v>58.698999999999998</v>
      </c>
      <c r="G7" s="4">
        <v>238.6028</v>
      </c>
      <c r="H7" s="4">
        <v>62.4876</v>
      </c>
      <c r="I7" s="4">
        <v>20.869700000000002</v>
      </c>
      <c r="J7" s="4">
        <v>693.48329999999999</v>
      </c>
      <c r="K7" s="4">
        <v>636.24180000000001</v>
      </c>
      <c r="N7" s="63" t="s">
        <v>163</v>
      </c>
      <c r="O7" s="35">
        <v>2022</v>
      </c>
      <c r="P7" s="35">
        <v>1</v>
      </c>
      <c r="Q7" s="4">
        <v>254.4967</v>
      </c>
      <c r="R7" s="4">
        <v>318.12090000000001</v>
      </c>
      <c r="S7" s="4">
        <v>540.80550000000005</v>
      </c>
      <c r="T7" s="4">
        <v>636.24180000000001</v>
      </c>
      <c r="U7" s="4">
        <v>763.49019999999996</v>
      </c>
    </row>
    <row r="8" spans="1:31" x14ac:dyDescent="0.35">
      <c r="A8" s="63" t="s">
        <v>164</v>
      </c>
      <c r="B8" s="35">
        <v>2022</v>
      </c>
      <c r="C8" s="35">
        <v>2</v>
      </c>
      <c r="D8" s="4">
        <v>254.6062</v>
      </c>
      <c r="E8" s="4">
        <v>45.128999999999998</v>
      </c>
      <c r="F8" s="4">
        <v>56.540199999999999</v>
      </c>
      <c r="G8" s="4">
        <v>256.34769999999997</v>
      </c>
      <c r="H8" s="4">
        <v>65.109399999999994</v>
      </c>
      <c r="I8" s="4">
        <v>24.412400000000002</v>
      </c>
      <c r="J8" s="4">
        <v>702.14490000000001</v>
      </c>
      <c r="K8" s="4">
        <v>642.60419999999999</v>
      </c>
      <c r="N8" s="63" t="s">
        <v>164</v>
      </c>
      <c r="O8" s="35">
        <v>2022</v>
      </c>
      <c r="P8" s="35">
        <v>2</v>
      </c>
      <c r="Q8" s="4">
        <v>257.04169999999999</v>
      </c>
      <c r="R8" s="4">
        <v>321.3021</v>
      </c>
      <c r="S8" s="4">
        <v>546.21360000000004</v>
      </c>
      <c r="T8" s="4">
        <v>642.60419999999999</v>
      </c>
      <c r="U8" s="4">
        <v>771.12509999999997</v>
      </c>
    </row>
    <row r="9" spans="1:31" x14ac:dyDescent="0.35">
      <c r="A9" s="63" t="s">
        <v>165</v>
      </c>
      <c r="B9" s="35">
        <v>2022</v>
      </c>
      <c r="C9" s="35">
        <v>3</v>
      </c>
      <c r="D9" s="4">
        <v>283.68029999999999</v>
      </c>
      <c r="E9" s="4">
        <v>43.110799999999998</v>
      </c>
      <c r="F9" s="4">
        <v>61.618299999999998</v>
      </c>
      <c r="G9" s="4">
        <v>267.77330000000001</v>
      </c>
      <c r="H9" s="4">
        <v>66.620999999999995</v>
      </c>
      <c r="I9" s="4">
        <v>21</v>
      </c>
      <c r="J9" s="4">
        <v>743.80359999999996</v>
      </c>
      <c r="K9" s="4">
        <v>674.73440000000005</v>
      </c>
      <c r="N9" s="63" t="s">
        <v>165</v>
      </c>
      <c r="O9" s="35">
        <v>2022</v>
      </c>
      <c r="P9" s="35">
        <v>3</v>
      </c>
      <c r="Q9" s="4">
        <v>269.8938</v>
      </c>
      <c r="R9" s="4">
        <v>337.36720000000003</v>
      </c>
      <c r="S9" s="4">
        <v>573.52430000000004</v>
      </c>
      <c r="T9" s="4">
        <v>674.73440000000005</v>
      </c>
      <c r="U9" s="4">
        <v>809.68129999999996</v>
      </c>
    </row>
    <row r="10" spans="1:31" x14ac:dyDescent="0.35">
      <c r="A10" s="63" t="s">
        <v>166</v>
      </c>
      <c r="B10" s="35">
        <v>2022</v>
      </c>
      <c r="C10" s="35">
        <v>4</v>
      </c>
      <c r="D10" s="4">
        <v>253.53039999999999</v>
      </c>
      <c r="E10" s="4">
        <v>40.327800000000003</v>
      </c>
      <c r="F10" s="4">
        <v>56.030500000000004</v>
      </c>
      <c r="G10" s="4">
        <v>267.26609999999999</v>
      </c>
      <c r="H10" s="4">
        <v>70.614199999999997</v>
      </c>
      <c r="I10" s="4">
        <v>34.096800000000002</v>
      </c>
      <c r="J10" s="4">
        <v>721.86580000000004</v>
      </c>
      <c r="K10" s="4">
        <v>688.22910000000002</v>
      </c>
      <c r="N10" s="63" t="s">
        <v>166</v>
      </c>
      <c r="O10" s="35">
        <v>2022</v>
      </c>
      <c r="P10" s="35">
        <v>4</v>
      </c>
      <c r="Q10" s="4">
        <v>275.29160000000002</v>
      </c>
      <c r="R10" s="4">
        <v>344.1146</v>
      </c>
      <c r="S10" s="4">
        <v>584.99469999999997</v>
      </c>
      <c r="T10" s="4">
        <v>688.22910000000002</v>
      </c>
      <c r="U10" s="4">
        <v>825.87490000000003</v>
      </c>
    </row>
    <row r="11" spans="1:31" x14ac:dyDescent="0.35">
      <c r="A11" s="63" t="s">
        <v>167</v>
      </c>
      <c r="B11" s="35">
        <v>2022</v>
      </c>
      <c r="C11" s="35">
        <v>5</v>
      </c>
      <c r="D11" s="4">
        <v>243.65969999999999</v>
      </c>
      <c r="E11" s="4">
        <v>40.978900000000003</v>
      </c>
      <c r="F11" s="4">
        <v>55.098100000000002</v>
      </c>
      <c r="G11" s="4">
        <v>301.03980000000001</v>
      </c>
      <c r="H11" s="4">
        <v>68.454800000000006</v>
      </c>
      <c r="I11" s="4">
        <v>40.618899999999996</v>
      </c>
      <c r="J11" s="4">
        <v>749.85090000000002</v>
      </c>
      <c r="K11" s="4">
        <v>713.69359999999995</v>
      </c>
      <c r="N11" s="63" t="s">
        <v>167</v>
      </c>
      <c r="O11" s="35">
        <v>2022</v>
      </c>
      <c r="P11" s="35">
        <v>5</v>
      </c>
      <c r="Q11" s="4">
        <v>285.47739999999999</v>
      </c>
      <c r="R11" s="4">
        <v>356.84679999999997</v>
      </c>
      <c r="S11" s="4">
        <v>606.6395</v>
      </c>
      <c r="T11" s="4">
        <v>713.69359999999995</v>
      </c>
      <c r="U11" s="4">
        <v>856.43230000000005</v>
      </c>
    </row>
    <row r="12" spans="1:31" x14ac:dyDescent="0.35">
      <c r="A12" s="63" t="s">
        <v>168</v>
      </c>
      <c r="B12" s="35">
        <v>2022</v>
      </c>
      <c r="C12" s="35">
        <v>6</v>
      </c>
      <c r="D12" s="4">
        <v>236.72300000000001</v>
      </c>
      <c r="E12" s="4">
        <v>49.521799999999999</v>
      </c>
      <c r="F12" s="4">
        <v>54.904899999999998</v>
      </c>
      <c r="G12" s="4">
        <v>320.40699999999998</v>
      </c>
      <c r="H12" s="4">
        <v>67.893100000000004</v>
      </c>
      <c r="I12" s="4">
        <v>57.5839</v>
      </c>
      <c r="J12" s="4">
        <v>787.0335</v>
      </c>
      <c r="K12" s="4">
        <v>749.37829999999997</v>
      </c>
      <c r="N12" s="63" t="s">
        <v>168</v>
      </c>
      <c r="O12" s="35">
        <v>2022</v>
      </c>
      <c r="P12" s="35">
        <v>6</v>
      </c>
      <c r="Q12" s="4">
        <v>299.75130000000001</v>
      </c>
      <c r="R12" s="4">
        <v>374.6891</v>
      </c>
      <c r="S12" s="4">
        <v>636.97149999999999</v>
      </c>
      <c r="T12" s="4">
        <v>749.37829999999997</v>
      </c>
      <c r="U12" s="4">
        <v>899.25390000000004</v>
      </c>
    </row>
    <row r="13" spans="1:31" x14ac:dyDescent="0.35">
      <c r="A13" s="63" t="s">
        <v>172</v>
      </c>
      <c r="B13" s="35">
        <v>2022</v>
      </c>
      <c r="C13" s="35">
        <v>7</v>
      </c>
      <c r="D13" s="4">
        <v>248.2321</v>
      </c>
      <c r="E13" s="4">
        <v>41.912399999999998</v>
      </c>
      <c r="F13" s="4">
        <v>56.249299999999998</v>
      </c>
      <c r="G13" s="4">
        <v>328.92660000000001</v>
      </c>
      <c r="H13" s="4">
        <v>70.094300000000004</v>
      </c>
      <c r="I13" s="4">
        <v>51.544499999999999</v>
      </c>
      <c r="J13" s="4">
        <v>796.95920000000001</v>
      </c>
      <c r="K13" s="4">
        <v>773.35839999999996</v>
      </c>
      <c r="N13" s="63" t="s">
        <v>172</v>
      </c>
      <c r="O13" s="35">
        <v>2022</v>
      </c>
      <c r="P13" s="35">
        <v>7</v>
      </c>
      <c r="Q13" s="4">
        <v>309.3433</v>
      </c>
      <c r="R13" s="4">
        <v>386.67919999999998</v>
      </c>
      <c r="S13" s="4">
        <v>657.3546</v>
      </c>
      <c r="T13" s="4">
        <v>773.35839999999996</v>
      </c>
      <c r="U13" s="4">
        <v>928.03</v>
      </c>
    </row>
    <row r="14" spans="1:31" x14ac:dyDescent="0.35">
      <c r="A14" s="63" t="s">
        <v>177</v>
      </c>
      <c r="B14" s="35">
        <v>2022</v>
      </c>
      <c r="C14" s="35">
        <v>8</v>
      </c>
      <c r="D14" s="4">
        <v>249.5522</v>
      </c>
      <c r="E14" s="4">
        <v>52.116300000000003</v>
      </c>
      <c r="F14" s="4">
        <v>58.613100000000003</v>
      </c>
      <c r="G14" s="4">
        <v>335.39859999999999</v>
      </c>
      <c r="H14" s="4">
        <v>70.102400000000003</v>
      </c>
      <c r="I14" s="4">
        <v>68.273399999999995</v>
      </c>
      <c r="J14" s="4">
        <v>834.05600000000004</v>
      </c>
      <c r="K14" s="4">
        <v>792.69230000000005</v>
      </c>
      <c r="N14" s="63" t="s">
        <v>177</v>
      </c>
      <c r="O14" s="35">
        <v>2022</v>
      </c>
      <c r="P14" s="35">
        <v>8</v>
      </c>
      <c r="Q14" s="4">
        <v>317.07690000000002</v>
      </c>
      <c r="R14" s="4">
        <v>396.34620000000001</v>
      </c>
      <c r="S14" s="4">
        <v>673.7885</v>
      </c>
      <c r="T14" s="4">
        <v>792.69230000000005</v>
      </c>
      <c r="U14" s="4">
        <v>951.23080000000004</v>
      </c>
    </row>
    <row r="15" spans="1:31" x14ac:dyDescent="0.35">
      <c r="A15" s="63" t="s">
        <v>182</v>
      </c>
      <c r="B15" s="35">
        <v>2022</v>
      </c>
      <c r="C15" s="35">
        <v>9</v>
      </c>
      <c r="D15" s="4">
        <v>247.75</v>
      </c>
      <c r="E15" s="4">
        <v>50.84</v>
      </c>
      <c r="F15" s="4">
        <v>58.59</v>
      </c>
      <c r="G15" s="4">
        <v>314.85000000000002</v>
      </c>
      <c r="H15" s="4">
        <v>73.94</v>
      </c>
      <c r="I15" s="4">
        <v>44.12</v>
      </c>
      <c r="J15" s="4">
        <v>790.12</v>
      </c>
      <c r="K15" s="4">
        <v>797.44</v>
      </c>
      <c r="N15" s="63" t="s">
        <v>182</v>
      </c>
      <c r="O15" s="35">
        <v>2022</v>
      </c>
      <c r="P15" s="35">
        <v>9</v>
      </c>
      <c r="Q15" s="4">
        <v>320.31</v>
      </c>
      <c r="R15" s="4">
        <v>400.39</v>
      </c>
      <c r="S15" s="4">
        <v>677.83</v>
      </c>
      <c r="T15" s="4">
        <v>797.44</v>
      </c>
      <c r="U15" s="4">
        <v>956.93</v>
      </c>
    </row>
    <row r="16" spans="1:31" x14ac:dyDescent="0.35">
      <c r="A16" s="63" t="s">
        <v>209</v>
      </c>
      <c r="B16" s="35">
        <v>2022</v>
      </c>
      <c r="C16" s="35">
        <v>10</v>
      </c>
      <c r="D16" s="4">
        <v>272.24299999999999</v>
      </c>
      <c r="E16" s="4">
        <v>46.165700000000001</v>
      </c>
      <c r="F16" s="4">
        <v>62.320500000000003</v>
      </c>
      <c r="G16" s="4">
        <v>303.00200000000001</v>
      </c>
      <c r="H16" s="4">
        <v>72.4255</v>
      </c>
      <c r="I16" s="4">
        <v>28.0975</v>
      </c>
      <c r="J16" s="4">
        <v>784.25429999999994</v>
      </c>
      <c r="K16" s="4">
        <v>791.54740000000004</v>
      </c>
      <c r="N16" s="63" t="s">
        <v>209</v>
      </c>
      <c r="O16" s="35">
        <v>2022</v>
      </c>
      <c r="P16" s="35">
        <v>10</v>
      </c>
      <c r="Q16" s="4">
        <v>317.94929999999999</v>
      </c>
      <c r="R16" s="4">
        <v>397.4366</v>
      </c>
      <c r="S16" s="4">
        <v>672.81529999999998</v>
      </c>
      <c r="T16" s="4">
        <v>791.54740000000004</v>
      </c>
      <c r="U16" s="4">
        <v>949.85680000000002</v>
      </c>
    </row>
    <row r="17" spans="1:59" x14ac:dyDescent="0.35">
      <c r="A17" s="63" t="s">
        <v>320</v>
      </c>
      <c r="B17" s="35">
        <v>2022</v>
      </c>
      <c r="C17" s="35">
        <v>11</v>
      </c>
      <c r="D17" s="4">
        <v>283.79489999999998</v>
      </c>
      <c r="E17" s="4">
        <v>47.098799999999997</v>
      </c>
      <c r="F17" s="4">
        <v>64.476799999999997</v>
      </c>
      <c r="G17" s="4">
        <v>305.3057</v>
      </c>
      <c r="H17" s="4">
        <v>72.297399999999996</v>
      </c>
      <c r="I17" s="4">
        <v>26.1815</v>
      </c>
      <c r="J17" s="4">
        <v>799.15509999999995</v>
      </c>
      <c r="K17" s="4">
        <v>791.54740000000004</v>
      </c>
      <c r="N17" s="63" t="s">
        <v>320</v>
      </c>
      <c r="O17" s="35">
        <v>2022</v>
      </c>
      <c r="P17" s="35">
        <v>11</v>
      </c>
      <c r="Q17" s="4">
        <v>317.94929999999999</v>
      </c>
      <c r="R17" s="4">
        <v>397.4366</v>
      </c>
      <c r="S17" s="4">
        <v>672.81529999999998</v>
      </c>
      <c r="T17" s="4">
        <v>791.54740000000004</v>
      </c>
      <c r="U17" s="4">
        <f>+T17*1.2</f>
        <v>949.85688000000005</v>
      </c>
    </row>
    <row r="18" spans="1:59" x14ac:dyDescent="0.35">
      <c r="A18" s="63" t="s">
        <v>327</v>
      </c>
      <c r="B18" s="35">
        <v>2022</v>
      </c>
      <c r="C18" s="35">
        <v>12</v>
      </c>
      <c r="D18" s="4">
        <v>252.72309999999999</v>
      </c>
      <c r="E18" s="4">
        <v>50.307000000000002</v>
      </c>
      <c r="F18" s="4">
        <v>59.373100000000001</v>
      </c>
      <c r="G18" s="4">
        <v>307.60599999999999</v>
      </c>
      <c r="H18" s="4">
        <v>73.519099999999995</v>
      </c>
      <c r="I18" s="4">
        <v>34.746299999999998</v>
      </c>
      <c r="J18" s="4">
        <v>778.27449999999999</v>
      </c>
      <c r="K18" s="4">
        <v>791.54740000000004</v>
      </c>
      <c r="N18" s="63" t="s">
        <v>327</v>
      </c>
      <c r="O18" s="35">
        <v>2022</v>
      </c>
      <c r="P18" s="35">
        <v>12</v>
      </c>
      <c r="Q18" s="4">
        <v>320.39490000000001</v>
      </c>
      <c r="R18" s="4">
        <v>400.49360000000001</v>
      </c>
      <c r="S18" s="4">
        <v>672.81529999999998</v>
      </c>
      <c r="T18" s="4">
        <v>791.54740000000004</v>
      </c>
      <c r="U18" s="4">
        <f>+T18*1.2</f>
        <v>949.85688000000005</v>
      </c>
    </row>
    <row r="19" spans="1:59" x14ac:dyDescent="0.35">
      <c r="A19" s="31" t="s">
        <v>108</v>
      </c>
      <c r="B19" s="2"/>
      <c r="C19" s="2"/>
      <c r="D19" s="389">
        <f>+(D18-D17)/D17</f>
        <v>-0.10948681600691203</v>
      </c>
      <c r="E19" s="389">
        <f t="shared" ref="E19:K19" si="0">+(E18-E17)/E17</f>
        <v>6.8116385130831472E-2</v>
      </c>
      <c r="F19" s="389">
        <f t="shared" si="0"/>
        <v>-7.9155603255744653E-2</v>
      </c>
      <c r="G19" s="389">
        <f t="shared" si="0"/>
        <v>7.5344155055080625E-3</v>
      </c>
      <c r="H19" s="389">
        <f t="shared" si="0"/>
        <v>1.6898256368832052E-2</v>
      </c>
      <c r="I19" s="389">
        <f t="shared" si="0"/>
        <v>0.32713175333728006</v>
      </c>
      <c r="J19" s="389">
        <f t="shared" si="0"/>
        <v>-2.6128344798149895E-2</v>
      </c>
      <c r="K19" s="389">
        <f t="shared" si="0"/>
        <v>0</v>
      </c>
      <c r="N19" s="31" t="s">
        <v>108</v>
      </c>
      <c r="O19" s="2"/>
      <c r="P19" s="2"/>
      <c r="Q19" s="390">
        <f>+(Q18-Q17)/Q17</f>
        <v>7.6917923706704599E-3</v>
      </c>
      <c r="R19" s="390">
        <f>+(R18-R17)/R17</f>
        <v>7.6917928545081563E-3</v>
      </c>
      <c r="S19" s="390">
        <f>+(S18-S17)/S17</f>
        <v>0</v>
      </c>
      <c r="T19" s="390">
        <f>+(T18-T17)/T17</f>
        <v>0</v>
      </c>
      <c r="U19" s="390">
        <f>+(U18-U17)/U17</f>
        <v>0</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row>
    <row r="24" spans="1:59" x14ac:dyDescent="0.35">
      <c r="C24" s="5"/>
      <c r="I24" s="5"/>
      <c r="J24" s="5"/>
      <c r="W24" s="42" t="s">
        <v>116</v>
      </c>
      <c r="X24" s="414" t="s">
        <v>118</v>
      </c>
      <c r="Y24" s="414"/>
      <c r="Z24" s="414"/>
      <c r="AA24" s="414"/>
      <c r="AB24" s="414"/>
      <c r="AC24" s="414"/>
      <c r="AD24" s="414"/>
    </row>
    <row r="25" spans="1:59" x14ac:dyDescent="0.35">
      <c r="W25" s="42"/>
      <c r="X25" s="414"/>
      <c r="Y25" s="414"/>
      <c r="Z25" s="414"/>
      <c r="AA25" s="414"/>
      <c r="AB25" s="414"/>
      <c r="AC25" s="414"/>
      <c r="AD25" s="414"/>
    </row>
    <row r="26" spans="1:59" x14ac:dyDescent="0.35">
      <c r="W26" s="42"/>
      <c r="X26" s="23"/>
      <c r="Y26" s="23"/>
      <c r="Z26" s="23"/>
      <c r="AA26" s="23"/>
      <c r="AB26" s="23"/>
      <c r="AC26" s="23"/>
      <c r="AD26" s="23"/>
    </row>
    <row r="27" spans="1:59" x14ac:dyDescent="0.35">
      <c r="W27" s="42" t="s">
        <v>114</v>
      </c>
      <c r="X27" s="414" t="s">
        <v>119</v>
      </c>
      <c r="Y27" s="414"/>
      <c r="Z27" s="414"/>
      <c r="AA27" s="414"/>
      <c r="AB27" s="414"/>
      <c r="AC27" s="414"/>
      <c r="AD27" s="414"/>
    </row>
    <row r="28" spans="1:59" x14ac:dyDescent="0.35">
      <c r="W28" s="23"/>
      <c r="X28" s="414"/>
      <c r="Y28" s="414"/>
      <c r="Z28" s="414"/>
      <c r="AA28" s="414"/>
      <c r="AB28" s="414"/>
      <c r="AC28" s="414"/>
      <c r="AD28" s="414"/>
    </row>
  </sheetData>
  <mergeCells count="8">
    <mergeCell ref="W5:AE5"/>
    <mergeCell ref="X24:AD25"/>
    <mergeCell ref="X27:AD28"/>
    <mergeCell ref="I1:K1"/>
    <mergeCell ref="A5:K5"/>
    <mergeCell ref="N5:U5"/>
    <mergeCell ref="A4:K4"/>
    <mergeCell ref="N4:U4"/>
  </mergeCells>
  <conditionalFormatting sqref="I13:I14">
    <cfRule type="expression" dxfId="8" priority="4">
      <formula>ROW()=CELL("FILA")</formula>
    </cfRule>
  </conditionalFormatting>
  <conditionalFormatting sqref="A20:U1048576 A1:U18">
    <cfRule type="expression" dxfId="7" priority="3">
      <formula>ROW()=CELL("FILA")</formula>
    </cfRule>
  </conditionalFormatting>
  <conditionalFormatting sqref="A19:C19">
    <cfRule type="expression" dxfId="6" priority="2">
      <formula>ROW()=CELL("FILA")</formula>
    </cfRule>
  </conditionalFormatting>
  <conditionalFormatting sqref="D19:U19">
    <cfRule type="expression" dxfId="5" priority="1">
      <formula>ROW()=CELL("FILA")</formula>
    </cfRule>
  </conditionalFormatting>
  <hyperlinks>
    <hyperlink ref="I1:K1" location="INDICE!A1" display="REGRESAR" xr:uid="{00000000-0004-0000-1E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 xml:space="preserve">&amp;L&amp;K00B050
&amp;C&amp;K000000PUBLICACIÓN DE ELECTRIFICADORA DE SANTANDER S.A. E.S.P. </oddFooter>
  </headerFooter>
  <colBreaks count="1" manualBreakCount="1">
    <brk id="12" max="1048575" man="1"/>
  </col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3"/>
  <dimension ref="A1:BG33"/>
  <sheetViews>
    <sheetView showGridLines="0" showWhiteSpace="0" zoomScale="90" zoomScaleNormal="90" zoomScalePageLayoutView="115" workbookViewId="0">
      <selection activeCell="T19" sqref="T19:U19"/>
    </sheetView>
  </sheetViews>
  <sheetFormatPr baseColWidth="10" defaultColWidth="9.1796875" defaultRowHeight="14.5" x14ac:dyDescent="0.35"/>
  <cols>
    <col min="1" max="1" width="11.1796875" customWidth="1"/>
    <col min="2" max="2" width="7.453125" customWidth="1"/>
    <col min="3" max="3" width="9" bestFit="1" customWidth="1"/>
    <col min="4" max="4" width="9.453125" customWidth="1"/>
    <col min="5" max="5" width="10" bestFit="1" customWidth="1"/>
    <col min="6" max="6" width="9" bestFit="1" customWidth="1"/>
    <col min="7" max="7" width="9" customWidth="1"/>
    <col min="8" max="8" width="8" bestFit="1" customWidth="1"/>
    <col min="9" max="9" width="9" bestFit="1" customWidth="1"/>
    <col min="10" max="10" width="9" customWidth="1"/>
    <col min="11" max="11" width="11.7265625" customWidth="1"/>
    <col min="12" max="13" width="2.453125" customWidth="1"/>
    <col min="14" max="14" width="14.81640625" customWidth="1"/>
    <col min="16" max="16" width="9" bestFit="1" customWidth="1"/>
    <col min="17" max="20" width="11.54296875" customWidth="1"/>
    <col min="21" max="21" width="16.1796875" customWidth="1"/>
    <col min="22" max="22" width="7.54296875" customWidth="1"/>
    <col min="23" max="23" width="14.26953125" customWidth="1"/>
    <col min="24" max="24" width="11.54296875" customWidth="1"/>
    <col min="25" max="25" width="12.453125" customWidth="1"/>
    <col min="26" max="26" width="11.54296875" customWidth="1"/>
    <col min="27" max="29" width="9.1796875" customWidth="1"/>
    <col min="30" max="30" width="11.26953125" customWidth="1"/>
    <col min="31" max="31" width="4" customWidth="1"/>
  </cols>
  <sheetData>
    <row r="1" spans="1:31" ht="23.5" x14ac:dyDescent="0.35">
      <c r="I1" s="423" t="s">
        <v>69</v>
      </c>
      <c r="J1" s="423"/>
      <c r="K1" s="423"/>
    </row>
    <row r="2" spans="1:31" ht="28.5" customHeight="1" x14ac:dyDescent="0.55000000000000004">
      <c r="A2" s="8" t="s">
        <v>9</v>
      </c>
      <c r="C2" s="17" t="s">
        <v>162</v>
      </c>
      <c r="D2" s="17"/>
      <c r="E2" s="17"/>
      <c r="F2" s="17"/>
      <c r="G2" s="17"/>
      <c r="H2" s="17"/>
      <c r="I2" s="17"/>
      <c r="J2" s="17"/>
      <c r="K2" s="17"/>
    </row>
    <row r="3" spans="1:31" ht="23.5" x14ac:dyDescent="0.55000000000000004">
      <c r="A3" s="8" t="s">
        <v>15</v>
      </c>
      <c r="C3" s="17" t="s">
        <v>24</v>
      </c>
      <c r="D3" s="17"/>
      <c r="E3" s="17"/>
      <c r="F3" s="17"/>
      <c r="G3" s="17"/>
      <c r="H3" s="17"/>
      <c r="I3" s="17"/>
      <c r="J3" s="17"/>
      <c r="K3" s="17"/>
      <c r="N3" s="10"/>
      <c r="O3" s="10"/>
      <c r="P3" s="10"/>
      <c r="Q3" s="10"/>
      <c r="R3" s="10"/>
      <c r="S3" s="10"/>
      <c r="T3" s="10"/>
      <c r="U3" s="10"/>
    </row>
    <row r="4" spans="1:31" s="20" customFormat="1" ht="17" x14ac:dyDescent="0.4">
      <c r="A4" s="418"/>
      <c r="B4" s="418"/>
      <c r="C4" s="418"/>
      <c r="D4" s="418"/>
      <c r="E4" s="418"/>
      <c r="F4" s="418"/>
      <c r="G4" s="418"/>
      <c r="H4" s="418"/>
      <c r="I4" s="418"/>
      <c r="J4" s="418"/>
      <c r="K4" s="418"/>
      <c r="N4" s="421"/>
      <c r="O4" s="421"/>
      <c r="P4" s="421"/>
      <c r="Q4" s="421"/>
      <c r="R4" s="421"/>
      <c r="S4" s="421"/>
      <c r="T4" s="421"/>
      <c r="U4" s="421"/>
    </row>
    <row r="5" spans="1:31" ht="33" customHeight="1" x14ac:dyDescent="0.35">
      <c r="A5" s="416" t="s">
        <v>109</v>
      </c>
      <c r="B5" s="419"/>
      <c r="C5" s="419"/>
      <c r="D5" s="419"/>
      <c r="E5" s="419"/>
      <c r="F5" s="419"/>
      <c r="G5" s="419"/>
      <c r="H5" s="419"/>
      <c r="I5" s="419"/>
      <c r="J5" s="419"/>
      <c r="K5" s="419"/>
      <c r="N5" s="416" t="s">
        <v>111</v>
      </c>
      <c r="O5" s="416"/>
      <c r="P5" s="416"/>
      <c r="Q5" s="416"/>
      <c r="R5" s="416"/>
      <c r="S5" s="416"/>
      <c r="T5" s="416"/>
      <c r="U5" s="416"/>
      <c r="V5" s="30"/>
      <c r="W5" s="416" t="s">
        <v>117</v>
      </c>
      <c r="X5" s="416"/>
      <c r="Y5" s="416"/>
      <c r="Z5" s="416"/>
      <c r="AA5" s="416"/>
      <c r="AB5" s="416"/>
      <c r="AC5" s="416"/>
      <c r="AD5" s="416"/>
      <c r="AE5" s="416"/>
    </row>
    <row r="6" spans="1:31" s="19" customFormat="1" ht="29" x14ac:dyDescent="0.3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35">
      <c r="A7" s="63" t="s">
        <v>163</v>
      </c>
      <c r="B7" s="35">
        <v>2022</v>
      </c>
      <c r="C7" s="35">
        <v>1</v>
      </c>
      <c r="D7" s="4">
        <v>237.91550000000001</v>
      </c>
      <c r="E7" s="4">
        <v>43.683999999999997</v>
      </c>
      <c r="F7" s="4">
        <v>39.878500000000003</v>
      </c>
      <c r="G7" s="4">
        <v>238.6028</v>
      </c>
      <c r="H7" s="4">
        <v>46.511000000000003</v>
      </c>
      <c r="I7" s="4">
        <v>18.0383</v>
      </c>
      <c r="J7" s="4">
        <v>624.63009999999997</v>
      </c>
      <c r="K7" s="4"/>
      <c r="N7" s="63" t="s">
        <v>163</v>
      </c>
      <c r="O7" s="35">
        <v>2022</v>
      </c>
      <c r="P7" s="35">
        <v>1</v>
      </c>
      <c r="Q7" s="4"/>
      <c r="R7" s="4"/>
      <c r="S7" s="4"/>
      <c r="T7" s="4">
        <v>624.63009999999997</v>
      </c>
      <c r="U7" s="4">
        <v>749.55611999999996</v>
      </c>
    </row>
    <row r="8" spans="1:31" x14ac:dyDescent="0.35">
      <c r="A8" s="63" t="s">
        <v>164</v>
      </c>
      <c r="B8" s="35">
        <v>2022</v>
      </c>
      <c r="C8" s="35">
        <v>2</v>
      </c>
      <c r="D8" s="4">
        <v>285.22149999999999</v>
      </c>
      <c r="E8" s="4">
        <v>45.128999999999998</v>
      </c>
      <c r="F8" s="4">
        <v>47.068899999999999</v>
      </c>
      <c r="G8" s="4">
        <v>256.34769999999997</v>
      </c>
      <c r="H8" s="4">
        <v>47.174100000000003</v>
      </c>
      <c r="I8" s="4">
        <v>20.547799999999999</v>
      </c>
      <c r="J8" s="4">
        <v>701.48900000000003</v>
      </c>
      <c r="K8" s="4">
        <v>636.01620000000003</v>
      </c>
      <c r="N8" s="63" t="s">
        <v>164</v>
      </c>
      <c r="O8" s="35">
        <v>2022</v>
      </c>
      <c r="P8" s="35">
        <v>2</v>
      </c>
      <c r="Q8" s="4"/>
      <c r="R8" s="4"/>
      <c r="S8" s="4"/>
      <c r="T8" s="4">
        <v>636.01620000000003</v>
      </c>
      <c r="U8" s="4">
        <v>763.21943999999996</v>
      </c>
    </row>
    <row r="9" spans="1:31" x14ac:dyDescent="0.35">
      <c r="A9" s="63" t="s">
        <v>165</v>
      </c>
      <c r="B9" s="35">
        <v>2022</v>
      </c>
      <c r="C9" s="35">
        <v>3</v>
      </c>
      <c r="D9" s="4">
        <v>331.59559999999999</v>
      </c>
      <c r="E9" s="4">
        <v>43.110799999999998</v>
      </c>
      <c r="F9" s="4">
        <v>53.661700000000003</v>
      </c>
      <c r="G9" s="4">
        <v>267.77330000000001</v>
      </c>
      <c r="H9" s="4">
        <v>41.080100000000002</v>
      </c>
      <c r="I9" s="4">
        <v>18.856300000000001</v>
      </c>
      <c r="J9" s="4">
        <v>756.07780000000002</v>
      </c>
      <c r="K9" s="4">
        <v>636.07860000000005</v>
      </c>
      <c r="N9" s="63" t="s">
        <v>165</v>
      </c>
      <c r="O9" s="35">
        <v>2022</v>
      </c>
      <c r="P9" s="35">
        <v>3</v>
      </c>
      <c r="Q9" s="4"/>
      <c r="R9" s="4"/>
      <c r="S9" s="4"/>
      <c r="T9" s="4">
        <v>636.07860000000005</v>
      </c>
      <c r="U9" s="4">
        <v>763.29432000000008</v>
      </c>
    </row>
    <row r="10" spans="1:31" x14ac:dyDescent="0.35">
      <c r="A10" s="63" t="s">
        <v>166</v>
      </c>
      <c r="B10" s="35">
        <v>2022</v>
      </c>
      <c r="C10" s="35">
        <v>4</v>
      </c>
      <c r="D10" s="4">
        <v>264.0444</v>
      </c>
      <c r="E10" s="4">
        <v>40.327800000000003</v>
      </c>
      <c r="F10" s="4">
        <v>43.723599999999998</v>
      </c>
      <c r="G10" s="4">
        <v>267.26609999999999</v>
      </c>
      <c r="H10" s="4">
        <v>53.876800000000003</v>
      </c>
      <c r="I10" s="4">
        <v>29.662600000000001</v>
      </c>
      <c r="J10" s="4">
        <v>698.86959999999999</v>
      </c>
      <c r="K10" s="4">
        <v>648.80010000000004</v>
      </c>
      <c r="N10" s="63" t="s">
        <v>166</v>
      </c>
      <c r="O10" s="35">
        <v>2022</v>
      </c>
      <c r="P10" s="35">
        <v>4</v>
      </c>
      <c r="Q10" s="4"/>
      <c r="R10" s="4"/>
      <c r="S10" s="4"/>
      <c r="T10" s="4">
        <v>648.80010000000004</v>
      </c>
      <c r="U10" s="4">
        <v>778.56011999999998</v>
      </c>
    </row>
    <row r="11" spans="1:31" x14ac:dyDescent="0.35">
      <c r="A11" s="63" t="s">
        <v>167</v>
      </c>
      <c r="B11" s="35">
        <v>2022</v>
      </c>
      <c r="C11" s="35">
        <v>5</v>
      </c>
      <c r="D11" s="4">
        <v>226.7576</v>
      </c>
      <c r="E11" s="4">
        <v>40.978900000000003</v>
      </c>
      <c r="F11" s="4">
        <v>38.966270000000002</v>
      </c>
      <c r="G11" s="4">
        <v>301.03980000000001</v>
      </c>
      <c r="H11" s="4">
        <v>52.280500000000004</v>
      </c>
      <c r="I11" s="4">
        <v>37.4878</v>
      </c>
      <c r="J11" s="4">
        <v>697.50750000000005</v>
      </c>
      <c r="K11" s="4">
        <v>668.26409999999998</v>
      </c>
      <c r="N11" s="63" t="s">
        <v>167</v>
      </c>
      <c r="O11" s="35">
        <v>2022</v>
      </c>
      <c r="P11" s="35">
        <v>5</v>
      </c>
      <c r="Q11" s="4"/>
      <c r="R11" s="4"/>
      <c r="S11" s="4"/>
      <c r="T11" s="4">
        <v>668.26409999999998</v>
      </c>
      <c r="U11" s="4">
        <v>801.91692</v>
      </c>
    </row>
    <row r="12" spans="1:31" x14ac:dyDescent="0.35">
      <c r="A12" s="63" t="s">
        <v>168</v>
      </c>
      <c r="B12" s="35">
        <v>2022</v>
      </c>
      <c r="C12" s="35">
        <v>6</v>
      </c>
      <c r="D12" s="4">
        <v>208.08789999999999</v>
      </c>
      <c r="E12" s="4">
        <v>49.521799999999999</v>
      </c>
      <c r="F12" s="4">
        <v>37.017600000000002</v>
      </c>
      <c r="G12" s="4">
        <v>320.40699999999998</v>
      </c>
      <c r="H12" s="4">
        <v>51.874000000000002</v>
      </c>
      <c r="I12" s="4">
        <v>48.969200000000001</v>
      </c>
      <c r="J12" s="4">
        <v>715.87750000000005</v>
      </c>
      <c r="K12" s="4">
        <v>701.67729999999995</v>
      </c>
      <c r="N12" s="63" t="s">
        <v>168</v>
      </c>
      <c r="O12" s="35">
        <v>2022</v>
      </c>
      <c r="P12" s="35">
        <v>6</v>
      </c>
      <c r="Q12" s="4"/>
      <c r="R12" s="4"/>
      <c r="S12" s="4"/>
      <c r="T12" s="4">
        <v>701.67729999999995</v>
      </c>
      <c r="U12" s="4">
        <v>842.01275999999996</v>
      </c>
    </row>
    <row r="13" spans="1:31" x14ac:dyDescent="0.35">
      <c r="A13" s="63" t="s">
        <v>172</v>
      </c>
      <c r="B13" s="35">
        <v>2022</v>
      </c>
      <c r="C13" s="35">
        <v>7</v>
      </c>
      <c r="D13" s="4">
        <v>209.75579999999999</v>
      </c>
      <c r="E13" s="4">
        <v>41.912399999999998</v>
      </c>
      <c r="F13" s="4">
        <v>36.614400000000003</v>
      </c>
      <c r="G13" s="4">
        <v>328.92660000000001</v>
      </c>
      <c r="H13" s="4">
        <v>50.706299999999999</v>
      </c>
      <c r="I13" s="4">
        <v>48.824800000000003</v>
      </c>
      <c r="J13" s="4">
        <v>716.74030000000005</v>
      </c>
      <c r="K13" s="4">
        <v>736.76</v>
      </c>
      <c r="N13" s="63" t="s">
        <v>172</v>
      </c>
      <c r="O13" s="35">
        <v>2022</v>
      </c>
      <c r="P13" s="35">
        <v>7</v>
      </c>
      <c r="Q13" s="4"/>
      <c r="R13" s="4"/>
      <c r="S13" s="4"/>
      <c r="T13" s="4">
        <v>736.76120000000003</v>
      </c>
      <c r="U13" s="4">
        <v>884.11350000000004</v>
      </c>
    </row>
    <row r="14" spans="1:31" x14ac:dyDescent="0.35">
      <c r="A14" s="63" t="s">
        <v>177</v>
      </c>
      <c r="B14" s="35">
        <v>2022</v>
      </c>
      <c r="C14" s="35">
        <v>8</v>
      </c>
      <c r="D14" s="4">
        <v>214.84950000000001</v>
      </c>
      <c r="E14" s="4">
        <v>52.116300000000003</v>
      </c>
      <c r="F14" s="4">
        <v>39.075299999999999</v>
      </c>
      <c r="G14" s="4">
        <v>335.39859999999999</v>
      </c>
      <c r="H14" s="4">
        <v>52.8035</v>
      </c>
      <c r="I14" s="4">
        <v>59.951599999999999</v>
      </c>
      <c r="J14" s="4">
        <v>754.19479999999999</v>
      </c>
      <c r="K14" s="4">
        <v>751.63679999999999</v>
      </c>
      <c r="N14" s="63" t="s">
        <v>177</v>
      </c>
      <c r="O14" s="35">
        <v>2022</v>
      </c>
      <c r="P14" s="35">
        <v>8</v>
      </c>
      <c r="Q14" s="4"/>
      <c r="R14" s="4"/>
      <c r="S14" s="4"/>
      <c r="T14" s="4">
        <v>751.63679999999999</v>
      </c>
      <c r="U14" s="4">
        <f>+T14*1.2</f>
        <v>901.96415999999999</v>
      </c>
    </row>
    <row r="15" spans="1:31" x14ac:dyDescent="0.35">
      <c r="A15" s="63" t="s">
        <v>182</v>
      </c>
      <c r="B15" s="35">
        <v>2022</v>
      </c>
      <c r="C15" s="35">
        <v>9</v>
      </c>
      <c r="D15" s="4">
        <v>231.24</v>
      </c>
      <c r="E15" s="4">
        <v>50.84</v>
      </c>
      <c r="F15" s="4">
        <v>41.71</v>
      </c>
      <c r="G15" s="4">
        <v>314.85000000000002</v>
      </c>
      <c r="H15" s="4">
        <v>54.36</v>
      </c>
      <c r="I15" s="4">
        <v>38.979999999999997</v>
      </c>
      <c r="J15" s="4">
        <v>732.01</v>
      </c>
      <c r="K15" s="4">
        <v>774.04</v>
      </c>
      <c r="N15" s="63" t="s">
        <v>182</v>
      </c>
      <c r="O15" s="35">
        <v>2022</v>
      </c>
      <c r="P15" s="35">
        <v>9</v>
      </c>
      <c r="Q15" s="4"/>
      <c r="R15" s="4"/>
      <c r="S15" s="4"/>
      <c r="T15" s="4">
        <v>774.04</v>
      </c>
      <c r="U15" s="4">
        <v>928.84</v>
      </c>
    </row>
    <row r="16" spans="1:31" x14ac:dyDescent="0.35">
      <c r="A16" s="63" t="s">
        <v>209</v>
      </c>
      <c r="B16" s="35">
        <v>2022</v>
      </c>
      <c r="C16" s="35">
        <v>10</v>
      </c>
      <c r="D16" s="4">
        <v>274.11739999999998</v>
      </c>
      <c r="E16" s="4">
        <v>46.165700000000001</v>
      </c>
      <c r="F16" s="4">
        <v>47.735599999999998</v>
      </c>
      <c r="G16" s="4">
        <v>303.00200000000001</v>
      </c>
      <c r="H16" s="4">
        <v>52.999099999999999</v>
      </c>
      <c r="I16" s="4">
        <v>25.888500000000001</v>
      </c>
      <c r="J16" s="4">
        <v>749.90830000000005</v>
      </c>
      <c r="K16" s="4">
        <v>774.04</v>
      </c>
      <c r="N16" s="63" t="s">
        <v>209</v>
      </c>
      <c r="O16" s="35">
        <v>2022</v>
      </c>
      <c r="P16" s="35">
        <v>10</v>
      </c>
      <c r="Q16" s="4"/>
      <c r="R16" s="4"/>
      <c r="S16" s="4"/>
      <c r="T16" s="4">
        <v>774.04</v>
      </c>
      <c r="U16" s="4">
        <v>928.84</v>
      </c>
    </row>
    <row r="17" spans="1:59" x14ac:dyDescent="0.35">
      <c r="A17" s="63" t="s">
        <v>320</v>
      </c>
      <c r="B17" s="35">
        <v>2022</v>
      </c>
      <c r="C17" s="35">
        <v>11</v>
      </c>
      <c r="D17" s="4">
        <v>277.87209999999999</v>
      </c>
      <c r="E17" s="4">
        <v>47.098799999999997</v>
      </c>
      <c r="F17" s="4">
        <v>48.311900000000001</v>
      </c>
      <c r="G17" s="4">
        <v>305.3057</v>
      </c>
      <c r="H17" s="4">
        <v>55.802500000000002</v>
      </c>
      <c r="I17" s="4">
        <v>23.5579</v>
      </c>
      <c r="J17" s="4">
        <v>757.94889999999998</v>
      </c>
      <c r="K17" s="4">
        <v>774.04129999999998</v>
      </c>
      <c r="N17" s="63" t="s">
        <v>320</v>
      </c>
      <c r="O17" s="35">
        <v>2022</v>
      </c>
      <c r="P17" s="35">
        <v>11</v>
      </c>
      <c r="Q17" s="4"/>
      <c r="R17" s="4"/>
      <c r="S17" s="4"/>
      <c r="T17" s="4">
        <v>774.04129999999998</v>
      </c>
      <c r="U17" s="4">
        <f>+T17*1.2</f>
        <v>928.84955999999988</v>
      </c>
    </row>
    <row r="18" spans="1:59" x14ac:dyDescent="0.35">
      <c r="A18" s="63" t="s">
        <v>327</v>
      </c>
      <c r="B18" s="35">
        <v>2022</v>
      </c>
      <c r="C18" s="35">
        <v>12</v>
      </c>
      <c r="D18" s="4">
        <v>282.66000000000003</v>
      </c>
      <c r="E18" s="4">
        <v>50.31</v>
      </c>
      <c r="F18" s="4">
        <v>49.44</v>
      </c>
      <c r="G18" s="4">
        <v>307.61</v>
      </c>
      <c r="H18" s="4">
        <v>56.51</v>
      </c>
      <c r="I18" s="4">
        <v>32.06</v>
      </c>
      <c r="J18" s="4">
        <v>778.59</v>
      </c>
      <c r="K18" s="4">
        <v>781.92</v>
      </c>
      <c r="N18" s="63" t="s">
        <v>327</v>
      </c>
      <c r="O18" s="35">
        <v>2022</v>
      </c>
      <c r="P18" s="35">
        <v>12</v>
      </c>
      <c r="Q18" s="4"/>
      <c r="R18" s="4"/>
      <c r="S18" s="4"/>
      <c r="T18" s="4">
        <v>781.92</v>
      </c>
      <c r="U18" s="4">
        <v>938.3</v>
      </c>
    </row>
    <row r="19" spans="1:59" x14ac:dyDescent="0.35">
      <c r="A19" s="31" t="s">
        <v>108</v>
      </c>
      <c r="B19" s="2"/>
      <c r="C19" s="2"/>
      <c r="D19" s="389">
        <f>+(D18-D17)/D17</f>
        <v>1.7230589181137783E-2</v>
      </c>
      <c r="E19" s="389">
        <f t="shared" ref="E19:K19" si="0">+(E18-E17)/E17</f>
        <v>6.8180081021172623E-2</v>
      </c>
      <c r="F19" s="389">
        <f t="shared" si="0"/>
        <v>2.3350354674521106E-2</v>
      </c>
      <c r="G19" s="389">
        <f t="shared" si="0"/>
        <v>7.5475171279147822E-3</v>
      </c>
      <c r="H19" s="389">
        <f t="shared" si="0"/>
        <v>1.2678643429953783E-2</v>
      </c>
      <c r="I19" s="389">
        <f t="shared" si="0"/>
        <v>0.36090228755534248</v>
      </c>
      <c r="J19" s="389">
        <f t="shared" si="0"/>
        <v>2.7232838519852792E-2</v>
      </c>
      <c r="K19" s="389">
        <f t="shared" si="0"/>
        <v>1.0178655841748988E-2</v>
      </c>
      <c r="N19" s="31" t="s">
        <v>108</v>
      </c>
      <c r="O19" s="2"/>
      <c r="P19" s="2"/>
      <c r="Q19" s="390" t="e">
        <f>+(Q18-Q17)/Q17</f>
        <v>#DIV/0!</v>
      </c>
      <c r="R19" s="390" t="e">
        <f>+(R18-R17)/R17</f>
        <v>#DIV/0!</v>
      </c>
      <c r="S19" s="390" t="e">
        <f>+(S18-S17)/S17</f>
        <v>#DIV/0!</v>
      </c>
      <c r="T19" s="390">
        <f>+(T18-T17)/T17</f>
        <v>1.0178655841748988E-2</v>
      </c>
      <c r="U19" s="390">
        <f>+(U18-U17)/U17</f>
        <v>1.0174349439321554E-2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35">
      <c r="A20" s="3"/>
      <c r="B20" s="2"/>
      <c r="C20" s="2"/>
      <c r="D20" s="2"/>
      <c r="E20" s="2"/>
      <c r="F20" s="6"/>
      <c r="G20" s="6"/>
      <c r="H20" s="6"/>
      <c r="I20" s="6"/>
      <c r="J20" s="6"/>
      <c r="K20" s="6"/>
    </row>
    <row r="21" spans="1:59" x14ac:dyDescent="0.35">
      <c r="A21" s="3"/>
      <c r="B21" s="2"/>
      <c r="C21" s="2"/>
      <c r="D21" s="2"/>
      <c r="E21" s="2"/>
      <c r="F21" s="6"/>
      <c r="G21" s="6"/>
      <c r="H21" s="6"/>
      <c r="I21" s="6"/>
      <c r="J21" s="6"/>
      <c r="K21" s="6"/>
    </row>
    <row r="22" spans="1:59" x14ac:dyDescent="0.35">
      <c r="E22" s="5"/>
      <c r="F22" s="5"/>
      <c r="G22" s="5"/>
      <c r="H22" s="5"/>
      <c r="I22" s="5"/>
      <c r="J22" s="5"/>
      <c r="K22" s="5"/>
    </row>
    <row r="23" spans="1:59" x14ac:dyDescent="0.35">
      <c r="C23" s="5"/>
      <c r="F23" s="7"/>
      <c r="G23" s="7"/>
      <c r="H23" s="7"/>
      <c r="I23" s="7"/>
      <c r="J23" s="7"/>
      <c r="K23" s="7"/>
      <c r="X23" s="42" t="s">
        <v>116</v>
      </c>
      <c r="Y23" s="414" t="s">
        <v>118</v>
      </c>
      <c r="Z23" s="414"/>
      <c r="AA23" s="414"/>
      <c r="AB23" s="414"/>
      <c r="AC23" s="414"/>
      <c r="AD23" s="414"/>
      <c r="AE23" s="414"/>
    </row>
    <row r="24" spans="1:59" x14ac:dyDescent="0.35">
      <c r="C24" s="5"/>
      <c r="I24" s="5"/>
      <c r="J24" s="5"/>
      <c r="X24" s="42"/>
      <c r="Y24" s="414"/>
      <c r="Z24" s="414"/>
      <c r="AA24" s="414"/>
      <c r="AB24" s="414"/>
      <c r="AC24" s="414"/>
      <c r="AD24" s="414"/>
      <c r="AE24" s="414"/>
    </row>
    <row r="25" spans="1:59" x14ac:dyDescent="0.35">
      <c r="X25" s="42"/>
      <c r="Y25" s="23"/>
      <c r="Z25" s="23"/>
      <c r="AA25" s="23"/>
      <c r="AB25" s="23"/>
      <c r="AC25" s="23"/>
      <c r="AD25" s="23"/>
      <c r="AE25" s="23"/>
    </row>
    <row r="26" spans="1:59" x14ac:dyDescent="0.35">
      <c r="X26" s="42" t="s">
        <v>114</v>
      </c>
      <c r="Y26" s="414" t="s">
        <v>119</v>
      </c>
      <c r="Z26" s="414"/>
      <c r="AA26" s="414"/>
      <c r="AB26" s="414"/>
      <c r="AC26" s="414"/>
      <c r="AD26" s="414"/>
      <c r="AE26" s="414"/>
    </row>
    <row r="27" spans="1:59" x14ac:dyDescent="0.35">
      <c r="X27" s="23"/>
      <c r="Y27" s="414"/>
      <c r="Z27" s="414"/>
      <c r="AA27" s="414"/>
      <c r="AB27" s="414"/>
      <c r="AC27" s="414"/>
      <c r="AD27" s="414"/>
      <c r="AE27" s="414"/>
    </row>
    <row r="29" spans="1:59" x14ac:dyDescent="0.35">
      <c r="X29" s="42"/>
      <c r="Y29" s="414"/>
      <c r="Z29" s="414"/>
      <c r="AA29" s="414"/>
      <c r="AB29" s="414"/>
      <c r="AC29" s="414"/>
      <c r="AD29" s="414"/>
      <c r="AE29" s="414"/>
    </row>
    <row r="30" spans="1:59" x14ac:dyDescent="0.35">
      <c r="X30" s="42"/>
      <c r="Y30" s="414"/>
      <c r="Z30" s="414"/>
      <c r="AA30" s="414"/>
      <c r="AB30" s="414"/>
      <c r="AC30" s="414"/>
      <c r="AD30" s="414"/>
      <c r="AE30" s="414"/>
    </row>
    <row r="31" spans="1:59" x14ac:dyDescent="0.35">
      <c r="X31" s="42"/>
      <c r="Y31" s="23"/>
      <c r="Z31" s="23"/>
      <c r="AA31" s="23"/>
      <c r="AB31" s="23"/>
      <c r="AC31" s="23"/>
      <c r="AD31" s="23"/>
      <c r="AE31" s="23"/>
    </row>
    <row r="32" spans="1:59" x14ac:dyDescent="0.35">
      <c r="X32" s="42"/>
      <c r="Y32" s="414"/>
      <c r="Z32" s="414"/>
      <c r="AA32" s="414"/>
      <c r="AB32" s="414"/>
      <c r="AC32" s="414"/>
      <c r="AD32" s="414"/>
      <c r="AE32" s="414"/>
    </row>
    <row r="33" spans="24:31" x14ac:dyDescent="0.35">
      <c r="X33" s="23"/>
      <c r="Y33" s="414"/>
      <c r="Z33" s="414"/>
      <c r="AA33" s="414"/>
      <c r="AB33" s="414"/>
      <c r="AC33" s="414"/>
      <c r="AD33" s="414"/>
      <c r="AE33" s="414"/>
    </row>
  </sheetData>
  <mergeCells count="10">
    <mergeCell ref="W5:AE5"/>
    <mergeCell ref="Y29:AE30"/>
    <mergeCell ref="Y32:AE33"/>
    <mergeCell ref="I1:K1"/>
    <mergeCell ref="A5:K5"/>
    <mergeCell ref="N5:U5"/>
    <mergeCell ref="A4:K4"/>
    <mergeCell ref="N4:U4"/>
    <mergeCell ref="Y23:AE24"/>
    <mergeCell ref="Y26:AE27"/>
  </mergeCells>
  <conditionalFormatting sqref="A20:U1048576 A1:U18">
    <cfRule type="expression" dxfId="4" priority="3">
      <formula>ROW()=CELL("FILA")</formula>
    </cfRule>
  </conditionalFormatting>
  <conditionalFormatting sqref="A19:C19">
    <cfRule type="expression" dxfId="3" priority="2">
      <formula>ROW()=CELL("FILA")</formula>
    </cfRule>
  </conditionalFormatting>
  <conditionalFormatting sqref="D19:U19">
    <cfRule type="expression" dxfId="2" priority="1">
      <formula>ROW()=CELL("FILA")</formula>
    </cfRule>
  </conditionalFormatting>
  <hyperlinks>
    <hyperlink ref="I1:K1" location="INDICE!A1" display="REGRESAR" xr:uid="{00000000-0004-0000-1F00-000000000000}"/>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RUITOQUE S.A. E.S.P.</oddFooter>
  </headerFooter>
  <colBreaks count="1" manualBreakCount="1">
    <brk id="12" max="1048575" man="1"/>
  </colBreaks>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3"/>
  <dimension ref="A1:P35"/>
  <sheetViews>
    <sheetView topLeftCell="A6" workbookViewId="0">
      <selection activeCell="O19" sqref="O19"/>
    </sheetView>
  </sheetViews>
  <sheetFormatPr baseColWidth="10" defaultRowHeight="14.5" x14ac:dyDescent="0.35"/>
  <cols>
    <col min="3" max="3" width="28.26953125" customWidth="1"/>
    <col min="4" max="12" width="14.7265625" customWidth="1"/>
    <col min="13" max="15" width="14.7265625" bestFit="1" customWidth="1"/>
    <col min="16" max="16" width="14.453125" bestFit="1" customWidth="1"/>
  </cols>
  <sheetData>
    <row r="1" spans="1:16" ht="24" thickBot="1" x14ac:dyDescent="0.4">
      <c r="A1" s="423" t="s">
        <v>69</v>
      </c>
      <c r="B1" s="423"/>
      <c r="C1" s="423"/>
      <c r="D1" s="68" t="s">
        <v>202</v>
      </c>
      <c r="E1" s="68" t="s">
        <v>202</v>
      </c>
      <c r="F1" s="68" t="s">
        <v>202</v>
      </c>
      <c r="G1" s="68" t="s">
        <v>202</v>
      </c>
      <c r="H1" s="68" t="s">
        <v>202</v>
      </c>
      <c r="I1" s="68" t="s">
        <v>202</v>
      </c>
      <c r="J1" s="68" t="s">
        <v>202</v>
      </c>
      <c r="K1" s="68" t="s">
        <v>202</v>
      </c>
      <c r="L1" s="85" t="s">
        <v>202</v>
      </c>
      <c r="M1" s="86" t="s">
        <v>202</v>
      </c>
      <c r="N1" s="86" t="s">
        <v>203</v>
      </c>
      <c r="O1" s="337" t="s">
        <v>203</v>
      </c>
      <c r="P1" s="337" t="s">
        <v>203</v>
      </c>
    </row>
    <row r="2" spans="1:16" ht="15.5" thickTop="1" thickBot="1" x14ac:dyDescent="0.4">
      <c r="D2" s="68">
        <v>44562</v>
      </c>
      <c r="E2" s="68">
        <v>44593</v>
      </c>
      <c r="F2" s="68">
        <v>44621</v>
      </c>
      <c r="G2" s="68">
        <v>44652</v>
      </c>
      <c r="H2" s="68">
        <v>44682</v>
      </c>
      <c r="I2" s="68">
        <v>44713</v>
      </c>
      <c r="J2" s="68">
        <v>44743</v>
      </c>
      <c r="K2" s="68">
        <v>44774</v>
      </c>
      <c r="L2" s="83">
        <v>44805</v>
      </c>
      <c r="M2" s="95">
        <v>44835</v>
      </c>
      <c r="N2" s="95">
        <v>44835</v>
      </c>
      <c r="O2" s="337">
        <v>44866</v>
      </c>
      <c r="P2" s="337">
        <v>44896</v>
      </c>
    </row>
    <row r="3" spans="1:16" ht="36" customHeight="1" thickTop="1" thickBot="1" x14ac:dyDescent="0.4">
      <c r="A3" s="69" t="s">
        <v>184</v>
      </c>
      <c r="B3" s="431" t="s">
        <v>185</v>
      </c>
      <c r="C3" s="432"/>
      <c r="D3" s="70">
        <v>276890660460</v>
      </c>
      <c r="E3" s="70">
        <v>281711177607</v>
      </c>
      <c r="F3" s="70">
        <v>281265022292</v>
      </c>
      <c r="G3" s="70">
        <v>285008146105</v>
      </c>
      <c r="H3" s="70">
        <v>291785149344</v>
      </c>
      <c r="I3" s="70">
        <v>296604201687</v>
      </c>
      <c r="J3" s="70">
        <v>309373626976</v>
      </c>
      <c r="K3" s="70">
        <v>322049975877</v>
      </c>
      <c r="L3" s="84">
        <v>323990363048</v>
      </c>
      <c r="M3" s="88">
        <v>328641800232</v>
      </c>
      <c r="N3" s="88">
        <v>305636967469</v>
      </c>
      <c r="O3" s="333">
        <v>316465342665</v>
      </c>
      <c r="P3" s="333">
        <v>327923544774</v>
      </c>
    </row>
    <row r="4" spans="1:16" ht="15.5" thickTop="1" thickBot="1" x14ac:dyDescent="0.4">
      <c r="A4" s="71" t="s">
        <v>186</v>
      </c>
      <c r="B4" s="431" t="s">
        <v>187</v>
      </c>
      <c r="C4" s="432"/>
      <c r="D4" s="70">
        <v>186824062</v>
      </c>
      <c r="E4" s="70">
        <v>192639133</v>
      </c>
      <c r="F4" s="70">
        <v>195729454</v>
      </c>
      <c r="G4" s="70">
        <v>203084863</v>
      </c>
      <c r="H4" s="70">
        <v>204270483</v>
      </c>
      <c r="I4" s="70">
        <v>210754327</v>
      </c>
      <c r="J4" s="70">
        <v>207704952</v>
      </c>
      <c r="K4" s="70">
        <v>212990349</v>
      </c>
      <c r="L4" s="94">
        <v>212164117</v>
      </c>
      <c r="M4" s="87">
        <v>211731575</v>
      </c>
      <c r="N4" s="87">
        <v>214214595</v>
      </c>
      <c r="O4" s="333">
        <v>217673867</v>
      </c>
      <c r="P4" s="333">
        <v>219510975</v>
      </c>
    </row>
    <row r="5" spans="1:16" ht="15.5" thickTop="1" thickBot="1" x14ac:dyDescent="0.4">
      <c r="A5" s="71" t="s">
        <v>188</v>
      </c>
      <c r="B5" s="431" t="s">
        <v>189</v>
      </c>
      <c r="C5" s="432"/>
      <c r="D5" s="70">
        <v>16276228887</v>
      </c>
      <c r="E5" s="70">
        <v>15822776285</v>
      </c>
      <c r="F5" s="70">
        <v>36688609745</v>
      </c>
      <c r="G5" s="70">
        <v>35164170726</v>
      </c>
      <c r="H5" s="70">
        <v>19879023406</v>
      </c>
      <c r="I5" s="70">
        <v>27529299814</v>
      </c>
      <c r="J5" s="70">
        <v>47638047408</v>
      </c>
      <c r="K5" s="70">
        <v>17383798489</v>
      </c>
      <c r="L5" s="94">
        <v>18582608391</v>
      </c>
      <c r="M5" s="87">
        <v>19139686287</v>
      </c>
      <c r="N5" s="87">
        <v>19139686287</v>
      </c>
      <c r="O5" s="333">
        <v>20920806366</v>
      </c>
      <c r="P5" s="333">
        <v>10248477654.999998</v>
      </c>
    </row>
    <row r="6" spans="1:16" ht="30" thickTop="1" thickBot="1" x14ac:dyDescent="0.4">
      <c r="A6" s="435" t="s">
        <v>190</v>
      </c>
      <c r="B6" s="436"/>
      <c r="C6" s="72" t="s">
        <v>191</v>
      </c>
      <c r="D6" s="70">
        <f>+D3-D4-D5</f>
        <v>260427607511</v>
      </c>
      <c r="E6" s="70">
        <f t="shared" ref="E6:N6" si="0">+E3-E4-E5</f>
        <v>265695762189</v>
      </c>
      <c r="F6" s="70">
        <f t="shared" si="0"/>
        <v>244380683093</v>
      </c>
      <c r="G6" s="70">
        <f t="shared" si="0"/>
        <v>249640890516</v>
      </c>
      <c r="H6" s="70">
        <f t="shared" si="0"/>
        <v>271701855455</v>
      </c>
      <c r="I6" s="70">
        <f t="shared" si="0"/>
        <v>268864147546</v>
      </c>
      <c r="J6" s="70">
        <f t="shared" si="0"/>
        <v>261527874616</v>
      </c>
      <c r="K6" s="70">
        <f t="shared" si="0"/>
        <v>304453187039</v>
      </c>
      <c r="L6" s="94">
        <f t="shared" si="0"/>
        <v>305195590540</v>
      </c>
      <c r="M6" s="87">
        <f t="shared" si="0"/>
        <v>309290382370</v>
      </c>
      <c r="N6" s="87">
        <f t="shared" si="0"/>
        <v>286283066587</v>
      </c>
      <c r="O6" s="333">
        <f t="shared" ref="O6:P6" si="1">+O3-O4-O5</f>
        <v>295326862432</v>
      </c>
      <c r="P6" s="333">
        <f t="shared" si="1"/>
        <v>317455556144</v>
      </c>
    </row>
    <row r="7" spans="1:16" ht="15.5" thickTop="1" thickBot="1" x14ac:dyDescent="0.4">
      <c r="A7" s="71" t="s">
        <v>192</v>
      </c>
      <c r="B7" s="431" t="s">
        <v>193</v>
      </c>
      <c r="C7" s="432"/>
      <c r="D7" s="70">
        <v>121161451</v>
      </c>
      <c r="E7" s="70">
        <v>173374038</v>
      </c>
      <c r="F7" s="70">
        <v>533298835</v>
      </c>
      <c r="G7" s="70">
        <v>154040588</v>
      </c>
      <c r="H7" s="70">
        <v>66384618</v>
      </c>
      <c r="I7" s="70">
        <v>92068652</v>
      </c>
      <c r="J7" s="70">
        <v>49888918</v>
      </c>
      <c r="K7" s="70">
        <v>135787643</v>
      </c>
      <c r="L7" s="84">
        <v>63274470</v>
      </c>
      <c r="M7" s="88">
        <v>2279249447.8000002</v>
      </c>
      <c r="N7" s="88">
        <v>2259157458.8000002</v>
      </c>
      <c r="O7" s="333">
        <v>65449459</v>
      </c>
      <c r="P7" s="333">
        <v>131918275</v>
      </c>
    </row>
    <row r="8" spans="1:16" ht="44.5" thickTop="1" thickBot="1" x14ac:dyDescent="0.4">
      <c r="A8" s="435" t="s">
        <v>194</v>
      </c>
      <c r="B8" s="436"/>
      <c r="C8" s="72" t="s">
        <v>195</v>
      </c>
      <c r="D8" s="70">
        <f>+D6-D7</f>
        <v>260306446060</v>
      </c>
      <c r="E8" s="70">
        <f t="shared" ref="E8:N8" si="2">+E6-E7</f>
        <v>265522388151</v>
      </c>
      <c r="F8" s="70">
        <f t="shared" si="2"/>
        <v>243847384258</v>
      </c>
      <c r="G8" s="70">
        <f t="shared" si="2"/>
        <v>249486849928</v>
      </c>
      <c r="H8" s="70">
        <f t="shared" si="2"/>
        <v>271635470837</v>
      </c>
      <c r="I8" s="70">
        <f t="shared" si="2"/>
        <v>268772078894</v>
      </c>
      <c r="J8" s="70">
        <f t="shared" si="2"/>
        <v>261477985698</v>
      </c>
      <c r="K8" s="70">
        <f t="shared" si="2"/>
        <v>304317399396</v>
      </c>
      <c r="L8" s="84">
        <f t="shared" si="2"/>
        <v>305132316070</v>
      </c>
      <c r="M8" s="87">
        <f t="shared" si="2"/>
        <v>307011132922.20001</v>
      </c>
      <c r="N8" s="87">
        <f t="shared" si="2"/>
        <v>284023909128.20001</v>
      </c>
      <c r="O8" s="333">
        <f t="shared" ref="O8:P8" si="3">+O6-O7</f>
        <v>295261412973</v>
      </c>
      <c r="P8" s="333">
        <f t="shared" si="3"/>
        <v>317323637869</v>
      </c>
    </row>
    <row r="9" spans="1:16" ht="15.5" thickTop="1" thickBot="1" x14ac:dyDescent="0.4">
      <c r="A9" s="71" t="s">
        <v>196</v>
      </c>
      <c r="B9" s="431" t="s">
        <v>197</v>
      </c>
      <c r="C9" s="432"/>
      <c r="D9" s="70">
        <v>6304195854.29</v>
      </c>
      <c r="E9" s="70">
        <v>6171462245.1100006</v>
      </c>
      <c r="F9" s="70">
        <v>5776857452.9799995</v>
      </c>
      <c r="G9" s="70">
        <v>6406091080.8500004</v>
      </c>
      <c r="H9" s="70">
        <v>6142778803.2399998</v>
      </c>
      <c r="I9" s="70">
        <v>6443179093.54</v>
      </c>
      <c r="J9" s="70">
        <v>6081113079.1599998</v>
      </c>
      <c r="K9" s="70">
        <v>6437445240.6800003</v>
      </c>
      <c r="L9" s="84">
        <v>6485641464.8300009</v>
      </c>
      <c r="M9" s="93">
        <v>6315318629.2600002</v>
      </c>
      <c r="N9" s="93">
        <v>6315318629.2600002</v>
      </c>
      <c r="O9" s="333">
        <v>6492606172.249999</v>
      </c>
      <c r="P9" s="333">
        <v>6292788990.75</v>
      </c>
    </row>
    <row r="10" spans="1:16" ht="30" thickTop="1" thickBot="1" x14ac:dyDescent="0.4">
      <c r="A10" s="433"/>
      <c r="B10" s="434"/>
      <c r="C10" s="108" t="s">
        <v>300</v>
      </c>
      <c r="D10" s="109">
        <f>+D8/D9</f>
        <v>41.290983350852223</v>
      </c>
      <c r="E10" s="109">
        <f t="shared" ref="E10:L10" si="4">+E8/E9</f>
        <v>43.024226286304909</v>
      </c>
      <c r="F10" s="109">
        <f t="shared" si="4"/>
        <v>42.211078643148966</v>
      </c>
      <c r="G10" s="109">
        <f t="shared" si="4"/>
        <v>38.945254879969099</v>
      </c>
      <c r="H10" s="109">
        <f t="shared" si="4"/>
        <v>44.220291750327434</v>
      </c>
      <c r="I10" s="109">
        <f t="shared" si="4"/>
        <v>41.714202723850057</v>
      </c>
      <c r="J10" s="109">
        <f t="shared" si="4"/>
        <v>42.998375839134809</v>
      </c>
      <c r="K10" s="109">
        <f t="shared" si="4"/>
        <v>47.27300784990512</v>
      </c>
      <c r="L10" s="109">
        <f t="shared" si="4"/>
        <v>47.047361116807899</v>
      </c>
      <c r="M10" s="110">
        <f t="shared" ref="M10" si="5">+M8/M9</f>
        <v>48.61372021670649</v>
      </c>
      <c r="N10" s="110">
        <f t="shared" ref="N10:O10" si="6">+N8/N9</f>
        <v>44.97380509231418</v>
      </c>
      <c r="O10" s="334">
        <f t="shared" si="6"/>
        <v>45.476562899344593</v>
      </c>
      <c r="P10" s="334">
        <f t="shared" ref="P10" si="7">+P8/P9</f>
        <v>50.426549870883257</v>
      </c>
    </row>
    <row r="11" spans="1:16" ht="15.5" thickTop="1" thickBot="1" x14ac:dyDescent="0.4">
      <c r="A11" s="71" t="s">
        <v>198</v>
      </c>
      <c r="B11" s="431" t="s">
        <v>199</v>
      </c>
      <c r="C11" s="432"/>
      <c r="D11" s="73">
        <v>2.3930129999999998</v>
      </c>
      <c r="E11" s="73">
        <v>2.1047760000000002</v>
      </c>
      <c r="F11" s="73">
        <v>0.89974600000000005</v>
      </c>
      <c r="G11" s="73">
        <v>1.3825480000000001</v>
      </c>
      <c r="H11" s="73">
        <v>-3.2414190000000001</v>
      </c>
      <c r="I11" s="73">
        <v>7.8075950000000001</v>
      </c>
      <c r="J11" s="73">
        <v>-1.08595</v>
      </c>
      <c r="K11" s="73">
        <v>4.843337</v>
      </c>
      <c r="L11" s="91">
        <v>3.798718</v>
      </c>
      <c r="M11" s="92">
        <v>1.1919310000000001</v>
      </c>
      <c r="N11" s="92">
        <v>1.1919310000000001</v>
      </c>
      <c r="O11" s="335">
        <v>1.6222730000000001</v>
      </c>
      <c r="P11" s="335">
        <v>-0.119599</v>
      </c>
    </row>
    <row r="12" spans="1:16" ht="19.5" thickTop="1" thickBot="1" x14ac:dyDescent="0.4">
      <c r="A12" s="433" t="s">
        <v>200</v>
      </c>
      <c r="B12" s="434"/>
      <c r="C12" s="74" t="s">
        <v>201</v>
      </c>
      <c r="D12" s="75">
        <f t="shared" ref="D12:N12" si="8">+(D8/D9)+D11</f>
        <v>43.683996350852226</v>
      </c>
      <c r="E12" s="75">
        <f t="shared" si="8"/>
        <v>45.12900228630491</v>
      </c>
      <c r="F12" s="75">
        <f t="shared" si="8"/>
        <v>43.110824643148966</v>
      </c>
      <c r="G12" s="75">
        <f t="shared" si="8"/>
        <v>40.327802879969099</v>
      </c>
      <c r="H12" s="75">
        <f t="shared" si="8"/>
        <v>40.978872750327433</v>
      </c>
      <c r="I12" s="75">
        <f t="shared" si="8"/>
        <v>49.521797723850057</v>
      </c>
      <c r="J12" s="75">
        <f t="shared" si="8"/>
        <v>41.912425839134812</v>
      </c>
      <c r="K12" s="75">
        <f t="shared" si="8"/>
        <v>52.116344849905119</v>
      </c>
      <c r="L12" s="89">
        <f t="shared" si="8"/>
        <v>50.8460791168079</v>
      </c>
      <c r="M12" s="90">
        <f t="shared" si="8"/>
        <v>49.805651216706487</v>
      </c>
      <c r="N12" s="90">
        <f t="shared" si="8"/>
        <v>46.165736092314177</v>
      </c>
      <c r="O12" s="336">
        <f t="shared" ref="O12:P12" si="9">+(O8/O9)+O11</f>
        <v>47.098835899344593</v>
      </c>
      <c r="P12" s="336">
        <f t="shared" si="9"/>
        <v>50.306950870883256</v>
      </c>
    </row>
    <row r="13" spans="1:16" ht="19" thickTop="1" x14ac:dyDescent="0.45">
      <c r="A13" s="111" t="s">
        <v>249</v>
      </c>
      <c r="M13" s="429">
        <f>+N12-M12</f>
        <v>-3.63991512439231</v>
      </c>
      <c r="N13" s="430"/>
    </row>
    <row r="33" spans="3:15" x14ac:dyDescent="0.35">
      <c r="D33" s="81">
        <v>44562</v>
      </c>
      <c r="E33" s="81">
        <v>44593</v>
      </c>
      <c r="F33" s="81">
        <v>44621</v>
      </c>
      <c r="G33" s="81">
        <v>44652</v>
      </c>
      <c r="H33" s="81">
        <v>44682</v>
      </c>
      <c r="I33" s="81">
        <v>44713</v>
      </c>
      <c r="J33" s="81">
        <v>44743</v>
      </c>
      <c r="K33" s="81">
        <v>44774</v>
      </c>
      <c r="L33" s="81">
        <v>44805</v>
      </c>
      <c r="M33" s="81">
        <v>44835</v>
      </c>
      <c r="N33" s="81">
        <v>44866</v>
      </c>
      <c r="O33" s="81">
        <v>44896</v>
      </c>
    </row>
    <row r="34" spans="3:15" x14ac:dyDescent="0.35">
      <c r="C34" s="326" t="s">
        <v>207</v>
      </c>
      <c r="D34" s="82">
        <f>+D12</f>
        <v>43.683996350852226</v>
      </c>
      <c r="E34" s="82">
        <f t="shared" ref="E34:M34" si="10">+E12</f>
        <v>45.12900228630491</v>
      </c>
      <c r="F34" s="82">
        <f t="shared" si="10"/>
        <v>43.110824643148966</v>
      </c>
      <c r="G34" s="82">
        <f t="shared" si="10"/>
        <v>40.327802879969099</v>
      </c>
      <c r="H34" s="82">
        <f t="shared" si="10"/>
        <v>40.978872750327433</v>
      </c>
      <c r="I34" s="82">
        <f t="shared" si="10"/>
        <v>49.521797723850057</v>
      </c>
      <c r="J34" s="82">
        <f t="shared" si="10"/>
        <v>41.912425839134812</v>
      </c>
      <c r="K34" s="82">
        <f t="shared" si="10"/>
        <v>52.116344849905119</v>
      </c>
      <c r="L34" s="82">
        <f t="shared" si="10"/>
        <v>50.8460791168079</v>
      </c>
      <c r="M34" s="82">
        <f t="shared" si="10"/>
        <v>49.805651216706487</v>
      </c>
      <c r="N34" s="82"/>
      <c r="O34" s="82"/>
    </row>
    <row r="35" spans="3:15" x14ac:dyDescent="0.35">
      <c r="C35" s="326" t="s">
        <v>208</v>
      </c>
      <c r="D35" s="82"/>
      <c r="E35" s="82"/>
      <c r="F35" s="82"/>
      <c r="G35" s="82"/>
      <c r="H35" s="82"/>
      <c r="I35" s="82"/>
      <c r="J35" s="82"/>
      <c r="K35" s="82"/>
      <c r="L35" s="329">
        <f t="shared" ref="L35" si="11">+L12</f>
        <v>50.8460791168079</v>
      </c>
      <c r="M35" s="82">
        <f>+N12</f>
        <v>46.165736092314177</v>
      </c>
      <c r="N35" s="82">
        <f>+O12</f>
        <v>47.098835899344593</v>
      </c>
      <c r="O35" s="82">
        <f>+P12</f>
        <v>50.306950870883256</v>
      </c>
    </row>
  </sheetData>
  <mergeCells count="12">
    <mergeCell ref="M13:N13"/>
    <mergeCell ref="B9:C9"/>
    <mergeCell ref="B11:C11"/>
    <mergeCell ref="A12:B12"/>
    <mergeCell ref="A1:C1"/>
    <mergeCell ref="A10:B10"/>
    <mergeCell ref="B3:C3"/>
    <mergeCell ref="B4:C4"/>
    <mergeCell ref="B5:C5"/>
    <mergeCell ref="A6:B6"/>
    <mergeCell ref="B7:C7"/>
    <mergeCell ref="A8:B8"/>
  </mergeCells>
  <hyperlinks>
    <hyperlink ref="A1:C1" location="INDICE!A1" display="REGRESAR" xr:uid="{00000000-0004-0000-2000-000000000000}"/>
  </hyperlinks>
  <pageMargins left="0.7" right="0.7" top="0.75" bottom="0.75" header="0.3" footer="0.3"/>
  <drawing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4"/>
  <dimension ref="A1:AU189"/>
  <sheetViews>
    <sheetView showGridLines="0" zoomScale="85" zoomScaleNormal="85" workbookViewId="0">
      <pane xSplit="4" ySplit="7" topLeftCell="Z8" activePane="bottomRight" state="frozen"/>
      <selection pane="topRight" activeCell="E1" sqref="E1"/>
      <selection pane="bottomLeft" activeCell="A8" sqref="A8"/>
      <selection pane="bottomRight" activeCell="AR33" sqref="AR33"/>
    </sheetView>
  </sheetViews>
  <sheetFormatPr baseColWidth="10" defaultColWidth="11.453125" defaultRowHeight="14.5" x14ac:dyDescent="0.35"/>
  <cols>
    <col min="1" max="1" width="32.81640625" customWidth="1"/>
    <col min="2" max="2" width="23.81640625" bestFit="1" customWidth="1"/>
    <col min="3" max="3" width="11" bestFit="1" customWidth="1"/>
    <col min="4" max="6" width="10.90625"/>
    <col min="7" max="7" width="1.1796875" customWidth="1"/>
    <col min="8" max="8" width="14.81640625" customWidth="1"/>
    <col min="9" max="14" width="10.90625"/>
    <col min="15" max="15" width="1.1796875" customWidth="1"/>
    <col min="16" max="16" width="14.81640625" customWidth="1"/>
    <col min="17" max="21" width="10.90625"/>
    <col min="22" max="22" width="11.453125" customWidth="1"/>
    <col min="23" max="23" width="1.1796875" customWidth="1"/>
    <col min="24" max="24" width="14.81640625" customWidth="1"/>
    <col min="25" max="30" width="10.90625"/>
    <col min="31" max="31" width="1.1796875" customWidth="1"/>
    <col min="32" max="32" width="14.81640625" customWidth="1"/>
    <col min="33" max="38" width="10.90625"/>
    <col min="39" max="39" width="1.1796875" customWidth="1"/>
    <col min="40" max="40" width="14.81640625" customWidth="1"/>
    <col min="47" max="47" width="1.1796875" customWidth="1"/>
  </cols>
  <sheetData>
    <row r="1" spans="1:47" ht="24" thickBot="1" x14ac:dyDescent="0.6">
      <c r="A1" s="327" t="s">
        <v>69</v>
      </c>
    </row>
    <row r="2" spans="1:47" ht="15" customHeight="1" x14ac:dyDescent="0.35">
      <c r="A2" s="15" t="s">
        <v>250</v>
      </c>
      <c r="B2" s="328" t="s">
        <v>298</v>
      </c>
      <c r="E2" s="499" t="s">
        <v>252</v>
      </c>
      <c r="F2" s="500"/>
      <c r="G2" s="197"/>
      <c r="H2" s="503" t="s">
        <v>262</v>
      </c>
      <c r="I2" s="504"/>
      <c r="J2" s="504"/>
      <c r="K2" s="504"/>
      <c r="L2" s="504"/>
      <c r="M2" s="504"/>
      <c r="N2" s="504"/>
      <c r="O2" s="504"/>
      <c r="P2" s="504"/>
      <c r="Q2" s="504"/>
      <c r="R2" s="504"/>
      <c r="S2" s="504"/>
      <c r="T2" s="504"/>
      <c r="U2" s="504"/>
      <c r="V2" s="504"/>
      <c r="W2" s="254"/>
      <c r="X2" s="469" t="s">
        <v>263</v>
      </c>
      <c r="Y2" s="469"/>
      <c r="Z2" s="469"/>
      <c r="AA2" s="469"/>
      <c r="AB2" s="469"/>
      <c r="AC2" s="469"/>
      <c r="AD2" s="470"/>
      <c r="AE2" s="254"/>
      <c r="AF2" s="469" t="s">
        <v>301</v>
      </c>
      <c r="AG2" s="469"/>
      <c r="AH2" s="469"/>
      <c r="AI2" s="469"/>
      <c r="AJ2" s="469"/>
      <c r="AK2" s="469"/>
      <c r="AL2" s="470"/>
      <c r="AM2" s="254"/>
      <c r="AN2" s="469" t="s">
        <v>301</v>
      </c>
      <c r="AO2" s="469"/>
      <c r="AP2" s="469"/>
      <c r="AQ2" s="469"/>
      <c r="AR2" s="469"/>
      <c r="AS2" s="469"/>
      <c r="AT2" s="470"/>
      <c r="AU2" s="254"/>
    </row>
    <row r="3" spans="1:47" ht="15.75" customHeight="1" thickBot="1" x14ac:dyDescent="0.4">
      <c r="A3" s="15" t="s">
        <v>251</v>
      </c>
      <c r="B3" s="328" t="s">
        <v>299</v>
      </c>
      <c r="E3" s="501"/>
      <c r="F3" s="502"/>
      <c r="G3" s="198"/>
      <c r="H3" s="505"/>
      <c r="I3" s="506"/>
      <c r="J3" s="506"/>
      <c r="K3" s="506"/>
      <c r="L3" s="506"/>
      <c r="M3" s="506"/>
      <c r="N3" s="506"/>
      <c r="O3" s="506"/>
      <c r="P3" s="506"/>
      <c r="Q3" s="506"/>
      <c r="R3" s="506"/>
      <c r="S3" s="506"/>
      <c r="T3" s="506"/>
      <c r="U3" s="506"/>
      <c r="V3" s="506"/>
      <c r="W3" s="255"/>
      <c r="X3" s="471"/>
      <c r="Y3" s="471"/>
      <c r="Z3" s="471"/>
      <c r="AA3" s="471"/>
      <c r="AB3" s="471"/>
      <c r="AC3" s="471"/>
      <c r="AD3" s="472"/>
      <c r="AE3" s="255"/>
      <c r="AF3" s="471"/>
      <c r="AG3" s="471"/>
      <c r="AH3" s="471"/>
      <c r="AI3" s="471"/>
      <c r="AJ3" s="471"/>
      <c r="AK3" s="471"/>
      <c r="AL3" s="472"/>
      <c r="AM3" s="255"/>
      <c r="AN3" s="471"/>
      <c r="AO3" s="471"/>
      <c r="AP3" s="471"/>
      <c r="AQ3" s="471"/>
      <c r="AR3" s="471"/>
      <c r="AS3" s="471"/>
      <c r="AT3" s="472"/>
      <c r="AU3" s="255"/>
    </row>
    <row r="4" spans="1:47" ht="15" customHeight="1" thickBot="1" x14ac:dyDescent="0.4">
      <c r="A4" s="519" t="s">
        <v>241</v>
      </c>
      <c r="B4" s="519" t="s">
        <v>294</v>
      </c>
      <c r="C4" s="521" t="s">
        <v>130</v>
      </c>
      <c r="D4" s="523" t="s">
        <v>242</v>
      </c>
      <c r="E4" s="523" t="s">
        <v>256</v>
      </c>
      <c r="F4" s="526" t="s">
        <v>245</v>
      </c>
      <c r="G4" s="199"/>
      <c r="H4" s="529" t="s">
        <v>259</v>
      </c>
      <c r="I4" s="473"/>
      <c r="J4" s="473"/>
      <c r="K4" s="473"/>
      <c r="L4" s="473"/>
      <c r="M4" s="473"/>
      <c r="N4" s="473"/>
      <c r="O4" s="473"/>
      <c r="P4" s="473"/>
      <c r="Q4" s="473"/>
      <c r="R4" s="473"/>
      <c r="S4" s="473"/>
      <c r="T4" s="473"/>
      <c r="U4" s="473"/>
      <c r="V4" s="473"/>
      <c r="W4" s="251"/>
      <c r="X4" s="473" t="s">
        <v>260</v>
      </c>
      <c r="Y4" s="473"/>
      <c r="Z4" s="473"/>
      <c r="AA4" s="473"/>
      <c r="AB4" s="473"/>
      <c r="AC4" s="473"/>
      <c r="AD4" s="474"/>
      <c r="AE4" s="251"/>
      <c r="AF4" s="473" t="s">
        <v>260</v>
      </c>
      <c r="AG4" s="473"/>
      <c r="AH4" s="473"/>
      <c r="AI4" s="473"/>
      <c r="AJ4" s="473"/>
      <c r="AK4" s="473"/>
      <c r="AL4" s="474"/>
      <c r="AM4" s="251"/>
      <c r="AN4" s="473" t="s">
        <v>260</v>
      </c>
      <c r="AO4" s="473"/>
      <c r="AP4" s="473"/>
      <c r="AQ4" s="473"/>
      <c r="AR4" s="473"/>
      <c r="AS4" s="473"/>
      <c r="AT4" s="474"/>
      <c r="AU4" s="251"/>
    </row>
    <row r="5" spans="1:47" ht="26" x14ac:dyDescent="0.6">
      <c r="A5" s="520"/>
      <c r="B5" s="520"/>
      <c r="C5" s="522"/>
      <c r="D5" s="524"/>
      <c r="E5" s="524"/>
      <c r="F5" s="527"/>
      <c r="G5" s="200"/>
      <c r="H5" s="517" t="s">
        <v>257</v>
      </c>
      <c r="I5" s="517"/>
      <c r="J5" s="517"/>
      <c r="K5" s="517"/>
      <c r="L5" s="517"/>
      <c r="M5" s="517"/>
      <c r="N5" s="518"/>
      <c r="O5" s="251"/>
      <c r="P5" s="517" t="s">
        <v>258</v>
      </c>
      <c r="Q5" s="517"/>
      <c r="R5" s="517"/>
      <c r="S5" s="517"/>
      <c r="T5" s="517"/>
      <c r="U5" s="517"/>
      <c r="V5" s="517"/>
      <c r="W5" s="252"/>
      <c r="X5" s="475" t="s">
        <v>261</v>
      </c>
      <c r="Y5" s="475"/>
      <c r="Z5" s="475"/>
      <c r="AA5" s="475"/>
      <c r="AB5" s="475"/>
      <c r="AC5" s="475"/>
      <c r="AD5" s="476"/>
      <c r="AE5" s="252"/>
      <c r="AF5" s="475" t="s">
        <v>302</v>
      </c>
      <c r="AG5" s="475"/>
      <c r="AH5" s="475"/>
      <c r="AI5" s="475"/>
      <c r="AJ5" s="475"/>
      <c r="AK5" s="475"/>
      <c r="AL5" s="476"/>
      <c r="AM5" s="252"/>
      <c r="AN5" s="475" t="s">
        <v>324</v>
      </c>
      <c r="AO5" s="475"/>
      <c r="AP5" s="475"/>
      <c r="AQ5" s="475"/>
      <c r="AR5" s="475"/>
      <c r="AS5" s="475"/>
      <c r="AT5" s="476"/>
      <c r="AU5" s="252"/>
    </row>
    <row r="6" spans="1:47" x14ac:dyDescent="0.35">
      <c r="A6" s="520"/>
      <c r="B6" s="520"/>
      <c r="C6" s="522"/>
      <c r="D6" s="524"/>
      <c r="E6" s="524"/>
      <c r="F6" s="527"/>
      <c r="G6" s="200"/>
      <c r="H6" s="477" t="s">
        <v>254</v>
      </c>
      <c r="I6" s="479" t="s">
        <v>253</v>
      </c>
      <c r="J6" s="480"/>
      <c r="K6" s="481"/>
      <c r="L6" s="480" t="s">
        <v>255</v>
      </c>
      <c r="M6" s="480"/>
      <c r="N6" s="482"/>
      <c r="O6" s="252"/>
      <c r="P6" s="477" t="s">
        <v>254</v>
      </c>
      <c r="Q6" s="479" t="s">
        <v>253</v>
      </c>
      <c r="R6" s="480"/>
      <c r="S6" s="481"/>
      <c r="T6" s="480" t="s">
        <v>255</v>
      </c>
      <c r="U6" s="480"/>
      <c r="V6" s="480"/>
      <c r="W6" s="252"/>
      <c r="X6" s="477" t="s">
        <v>254</v>
      </c>
      <c r="Y6" s="479" t="s">
        <v>253</v>
      </c>
      <c r="Z6" s="480"/>
      <c r="AA6" s="481"/>
      <c r="AB6" s="480" t="s">
        <v>255</v>
      </c>
      <c r="AC6" s="480"/>
      <c r="AD6" s="482"/>
      <c r="AE6" s="252"/>
      <c r="AF6" s="477" t="s">
        <v>254</v>
      </c>
      <c r="AG6" s="479" t="s">
        <v>253</v>
      </c>
      <c r="AH6" s="480"/>
      <c r="AI6" s="481"/>
      <c r="AJ6" s="480" t="s">
        <v>255</v>
      </c>
      <c r="AK6" s="480"/>
      <c r="AL6" s="482"/>
      <c r="AM6" s="252"/>
      <c r="AN6" s="477" t="s">
        <v>254</v>
      </c>
      <c r="AO6" s="479" t="s">
        <v>253</v>
      </c>
      <c r="AP6" s="480"/>
      <c r="AQ6" s="481"/>
      <c r="AR6" s="480" t="s">
        <v>255</v>
      </c>
      <c r="AS6" s="480"/>
      <c r="AT6" s="482"/>
      <c r="AU6" s="252"/>
    </row>
    <row r="7" spans="1:47" ht="15" thickBot="1" x14ac:dyDescent="0.4">
      <c r="A7" s="520"/>
      <c r="B7" s="520"/>
      <c r="C7" s="522"/>
      <c r="D7" s="525"/>
      <c r="E7" s="525"/>
      <c r="F7" s="528"/>
      <c r="G7" s="201"/>
      <c r="H7" s="478"/>
      <c r="I7" s="112" t="s">
        <v>246</v>
      </c>
      <c r="J7" s="113" t="s">
        <v>247</v>
      </c>
      <c r="K7" s="114" t="s">
        <v>248</v>
      </c>
      <c r="L7" s="113" t="s">
        <v>246</v>
      </c>
      <c r="M7" s="113" t="s">
        <v>247</v>
      </c>
      <c r="N7" s="115" t="s">
        <v>248</v>
      </c>
      <c r="O7" s="253"/>
      <c r="P7" s="478"/>
      <c r="Q7" s="112" t="s">
        <v>246</v>
      </c>
      <c r="R7" s="113" t="s">
        <v>247</v>
      </c>
      <c r="S7" s="114" t="s">
        <v>248</v>
      </c>
      <c r="T7" s="113" t="s">
        <v>246</v>
      </c>
      <c r="U7" s="113" t="s">
        <v>247</v>
      </c>
      <c r="V7" s="113" t="s">
        <v>248</v>
      </c>
      <c r="W7" s="253"/>
      <c r="X7" s="478"/>
      <c r="Y7" s="112" t="s">
        <v>246</v>
      </c>
      <c r="Z7" s="113" t="s">
        <v>247</v>
      </c>
      <c r="AA7" s="114" t="s">
        <v>248</v>
      </c>
      <c r="AB7" s="113" t="s">
        <v>246</v>
      </c>
      <c r="AC7" s="113" t="s">
        <v>247</v>
      </c>
      <c r="AD7" s="115" t="s">
        <v>248</v>
      </c>
      <c r="AE7" s="253"/>
      <c r="AF7" s="478"/>
      <c r="AG7" s="112" t="s">
        <v>246</v>
      </c>
      <c r="AH7" s="113" t="s">
        <v>247</v>
      </c>
      <c r="AI7" s="114" t="s">
        <v>248</v>
      </c>
      <c r="AJ7" s="113" t="s">
        <v>246</v>
      </c>
      <c r="AK7" s="113" t="s">
        <v>247</v>
      </c>
      <c r="AL7" s="115" t="s">
        <v>248</v>
      </c>
      <c r="AM7" s="253"/>
      <c r="AN7" s="478"/>
      <c r="AO7" s="112" t="s">
        <v>246</v>
      </c>
      <c r="AP7" s="113" t="s">
        <v>247</v>
      </c>
      <c r="AQ7" s="114" t="s">
        <v>248</v>
      </c>
      <c r="AR7" s="113" t="s">
        <v>246</v>
      </c>
      <c r="AS7" s="113" t="s">
        <v>247</v>
      </c>
      <c r="AT7" s="115" t="s">
        <v>248</v>
      </c>
      <c r="AU7" s="253"/>
    </row>
    <row r="8" spans="1:47" x14ac:dyDescent="0.35">
      <c r="A8" s="234" t="s">
        <v>213</v>
      </c>
      <c r="B8" s="238" t="s">
        <v>264</v>
      </c>
      <c r="C8" s="497" t="s">
        <v>133</v>
      </c>
      <c r="D8" s="140" t="s">
        <v>243</v>
      </c>
      <c r="E8" s="140">
        <v>1.5100961114540163</v>
      </c>
      <c r="F8" s="141" t="s">
        <v>214</v>
      </c>
      <c r="G8" s="202"/>
      <c r="H8" s="514">
        <v>36.206711013000003</v>
      </c>
      <c r="I8" s="142">
        <v>292.468205162</v>
      </c>
      <c r="J8" s="143">
        <v>185.114058556</v>
      </c>
      <c r="K8" s="144">
        <v>97.511974589999994</v>
      </c>
      <c r="L8" s="208">
        <v>314.85679895590903</v>
      </c>
      <c r="M8" s="208">
        <v>195.833006554847</v>
      </c>
      <c r="N8" s="209">
        <v>85.752851159103002</v>
      </c>
      <c r="O8" s="202"/>
      <c r="P8" s="511">
        <v>37.035948777000002</v>
      </c>
      <c r="Q8" s="142">
        <v>293.37912349700002</v>
      </c>
      <c r="R8" s="143">
        <v>185.87988993100001</v>
      </c>
      <c r="S8" s="144">
        <v>97.933394739999997</v>
      </c>
      <c r="T8" s="222">
        <v>304.21860618699498</v>
      </c>
      <c r="U8" s="223">
        <v>198.887720472366</v>
      </c>
      <c r="V8" s="223">
        <v>85.473635679571998</v>
      </c>
      <c r="W8" s="256"/>
      <c r="X8" s="483">
        <v>35.981203243000003</v>
      </c>
      <c r="Y8" s="142">
        <v>292.14749287500001</v>
      </c>
      <c r="Z8" s="143">
        <v>184.79407729799999</v>
      </c>
      <c r="AA8" s="144">
        <v>96.844505060000003</v>
      </c>
      <c r="AB8" s="208">
        <v>303.00203910616699</v>
      </c>
      <c r="AC8" s="208">
        <v>197.79016013418399</v>
      </c>
      <c r="AD8" s="209">
        <v>84.404088940942998</v>
      </c>
      <c r="AE8" s="256"/>
      <c r="AF8" s="483">
        <v>34.236492769000002</v>
      </c>
      <c r="AG8" s="142">
        <v>293.43333478300002</v>
      </c>
      <c r="AH8" s="143">
        <v>184.31882997599999</v>
      </c>
      <c r="AI8" s="144">
        <v>83.829162924664999</v>
      </c>
      <c r="AJ8" s="208">
        <v>305.30573295618399</v>
      </c>
      <c r="AK8" s="208">
        <v>191.514120481444</v>
      </c>
      <c r="AL8" s="209">
        <v>93.486033375000005</v>
      </c>
      <c r="AM8" s="256"/>
      <c r="AN8" s="483">
        <v>34.667441582999999</v>
      </c>
      <c r="AO8" s="142">
        <v>298.328868382</v>
      </c>
      <c r="AP8" s="143">
        <v>187.29505901100001</v>
      </c>
      <c r="AQ8" s="144">
        <v>94.472036872000004</v>
      </c>
      <c r="AR8" s="208">
        <v>307.60601214366301</v>
      </c>
      <c r="AS8" s="208">
        <v>190.90466302866801</v>
      </c>
      <c r="AT8" s="209">
        <v>84.804038415511002</v>
      </c>
      <c r="AU8" s="256"/>
    </row>
    <row r="9" spans="1:47" x14ac:dyDescent="0.35">
      <c r="A9" s="154" t="s">
        <v>215</v>
      </c>
      <c r="B9" s="239" t="s">
        <v>265</v>
      </c>
      <c r="C9" s="491"/>
      <c r="D9" s="140" t="s">
        <v>243</v>
      </c>
      <c r="E9" s="140">
        <v>1.5100961114540163</v>
      </c>
      <c r="F9" s="141" t="s">
        <v>214</v>
      </c>
      <c r="G9" s="202"/>
      <c r="H9" s="515"/>
      <c r="I9" s="148">
        <v>394.00291666099997</v>
      </c>
      <c r="J9" s="149">
        <v>252.32128129099999</v>
      </c>
      <c r="K9" s="150">
        <v>95.056309321000001</v>
      </c>
      <c r="L9" s="210">
        <v>314.85679895590903</v>
      </c>
      <c r="M9" s="210">
        <v>195.833006554847</v>
      </c>
      <c r="N9" s="211">
        <v>85.752851159103002</v>
      </c>
      <c r="O9" s="202"/>
      <c r="P9" s="512"/>
      <c r="Q9" s="148">
        <v>396.20172207500002</v>
      </c>
      <c r="R9" s="149">
        <v>253.896877821</v>
      </c>
      <c r="S9" s="150">
        <v>96.069354348999994</v>
      </c>
      <c r="T9" s="224">
        <v>304.21860618699498</v>
      </c>
      <c r="U9" s="225">
        <v>198.887720472366</v>
      </c>
      <c r="V9" s="225">
        <v>85.473635679571998</v>
      </c>
      <c r="W9" s="256"/>
      <c r="X9" s="484"/>
      <c r="Y9" s="148">
        <v>395.02150360299999</v>
      </c>
      <c r="Z9" s="149">
        <v>252.80789023599999</v>
      </c>
      <c r="AA9" s="150">
        <v>95.000066501000006</v>
      </c>
      <c r="AB9" s="210">
        <v>303.00203910616699</v>
      </c>
      <c r="AC9" s="210">
        <v>197.79016013418399</v>
      </c>
      <c r="AD9" s="211">
        <v>84.404088940942998</v>
      </c>
      <c r="AE9" s="256"/>
      <c r="AF9" s="484"/>
      <c r="AG9" s="148">
        <v>398.76390344100002</v>
      </c>
      <c r="AH9" s="149">
        <v>254.37172636599999</v>
      </c>
      <c r="AI9" s="150">
        <v>83.829162924664999</v>
      </c>
      <c r="AJ9" s="210">
        <v>305.30573295618399</v>
      </c>
      <c r="AK9" s="210">
        <v>191.514120481444</v>
      </c>
      <c r="AL9" s="211">
        <v>94.166541104000004</v>
      </c>
      <c r="AM9" s="256"/>
      <c r="AN9" s="484"/>
      <c r="AO9" s="148">
        <v>371.84121614100002</v>
      </c>
      <c r="AP9" s="149">
        <v>249.140499801</v>
      </c>
      <c r="AQ9" s="150">
        <v>90.794102791</v>
      </c>
      <c r="AR9" s="210">
        <v>307.60601214366301</v>
      </c>
      <c r="AS9" s="210">
        <v>190.90466302866801</v>
      </c>
      <c r="AT9" s="211">
        <v>84.804038415511002</v>
      </c>
      <c r="AU9" s="256"/>
    </row>
    <row r="10" spans="1:47" x14ac:dyDescent="0.35">
      <c r="A10" s="154" t="s">
        <v>216</v>
      </c>
      <c r="B10" s="239" t="s">
        <v>266</v>
      </c>
      <c r="C10" s="491"/>
      <c r="D10" s="140" t="s">
        <v>243</v>
      </c>
      <c r="E10" s="140">
        <v>1.5100961114540163</v>
      </c>
      <c r="F10" s="141" t="s">
        <v>214</v>
      </c>
      <c r="G10" s="202"/>
      <c r="H10" s="515"/>
      <c r="I10" s="148">
        <v>371.612027721</v>
      </c>
      <c r="J10" s="149">
        <v>275.87866413900002</v>
      </c>
      <c r="K10" s="150">
        <v>105.52412506899999</v>
      </c>
      <c r="L10" s="210">
        <v>314.85679895590903</v>
      </c>
      <c r="M10" s="210">
        <v>195.833006554847</v>
      </c>
      <c r="N10" s="211">
        <v>85.752851159103002</v>
      </c>
      <c r="O10" s="202"/>
      <c r="P10" s="512"/>
      <c r="Q10" s="148">
        <v>346.72166177000003</v>
      </c>
      <c r="R10" s="149">
        <v>263.78522639099998</v>
      </c>
      <c r="S10" s="150">
        <v>104.606670747</v>
      </c>
      <c r="T10" s="224">
        <v>304.21860618699498</v>
      </c>
      <c r="U10" s="225">
        <v>198.887720472366</v>
      </c>
      <c r="V10" s="225">
        <v>85.473635679571998</v>
      </c>
      <c r="W10" s="256"/>
      <c r="X10" s="484"/>
      <c r="Y10" s="148">
        <v>345.53816345500002</v>
      </c>
      <c r="Z10" s="149">
        <v>262.69711804100001</v>
      </c>
      <c r="AA10" s="150">
        <v>103.535319266</v>
      </c>
      <c r="AB10" s="210">
        <v>303.00203910616699</v>
      </c>
      <c r="AC10" s="210">
        <v>197.79016013418399</v>
      </c>
      <c r="AD10" s="211">
        <v>84.404088940942998</v>
      </c>
      <c r="AE10" s="256"/>
      <c r="AF10" s="484"/>
      <c r="AG10" s="148">
        <v>347.67679699600001</v>
      </c>
      <c r="AH10" s="149">
        <v>263.94546589599997</v>
      </c>
      <c r="AI10" s="150">
        <v>83.829162924664999</v>
      </c>
      <c r="AJ10" s="210">
        <v>305.30573295618399</v>
      </c>
      <c r="AK10" s="210">
        <v>191.514120481444</v>
      </c>
      <c r="AL10" s="211">
        <v>102.70927334700001</v>
      </c>
      <c r="AM10" s="256"/>
      <c r="AN10" s="484"/>
      <c r="AO10" s="148">
        <v>353.41886070999999</v>
      </c>
      <c r="AP10" s="149">
        <v>268.24967850500002</v>
      </c>
      <c r="AQ10" s="150">
        <v>104.306565405</v>
      </c>
      <c r="AR10" s="210">
        <v>307.60601214366301</v>
      </c>
      <c r="AS10" s="210">
        <v>190.90466302866801</v>
      </c>
      <c r="AT10" s="211">
        <v>84.804038415511002</v>
      </c>
      <c r="AU10" s="256"/>
    </row>
    <row r="11" spans="1:47" x14ac:dyDescent="0.35">
      <c r="A11" s="154" t="s">
        <v>217</v>
      </c>
      <c r="B11" s="239" t="s">
        <v>267</v>
      </c>
      <c r="C11" s="491"/>
      <c r="D11" s="140" t="s">
        <v>243</v>
      </c>
      <c r="E11" s="140">
        <v>1.5100961114540163</v>
      </c>
      <c r="F11" s="141" t="s">
        <v>214</v>
      </c>
      <c r="G11" s="202"/>
      <c r="H11" s="515"/>
      <c r="I11" s="148">
        <v>217.229565648</v>
      </c>
      <c r="J11" s="149">
        <v>146.777245795</v>
      </c>
      <c r="K11" s="150">
        <v>72.729216278999999</v>
      </c>
      <c r="L11" s="206">
        <v>314.85679895590903</v>
      </c>
      <c r="M11" s="206">
        <v>195.833006554847</v>
      </c>
      <c r="N11" s="207">
        <v>85.752851159103002</v>
      </c>
      <c r="O11" s="202"/>
      <c r="P11" s="512"/>
      <c r="Q11" s="148">
        <v>218.77180359100001</v>
      </c>
      <c r="R11" s="149">
        <v>147.967956606</v>
      </c>
      <c r="S11" s="150">
        <v>73.559002089000003</v>
      </c>
      <c r="T11" s="220">
        <v>304.21860618699498</v>
      </c>
      <c r="U11" s="221">
        <v>198.887720472366</v>
      </c>
      <c r="V11" s="221">
        <v>85.473635679571998</v>
      </c>
      <c r="W11" s="256"/>
      <c r="X11" s="484"/>
      <c r="Y11" s="148">
        <v>217.599963497</v>
      </c>
      <c r="Z11" s="149">
        <v>146.8892778</v>
      </c>
      <c r="AA11" s="150">
        <v>72.488629109000001</v>
      </c>
      <c r="AB11" s="206">
        <v>303.00203910616699</v>
      </c>
      <c r="AC11" s="206">
        <v>197.79016013418399</v>
      </c>
      <c r="AD11" s="207">
        <v>84.404088940942998</v>
      </c>
      <c r="AE11" s="256"/>
      <c r="AF11" s="484"/>
      <c r="AG11" s="148">
        <v>218.07037371800001</v>
      </c>
      <c r="AH11" s="149">
        <v>146.63135302200001</v>
      </c>
      <c r="AI11" s="150">
        <v>83.829162924664999</v>
      </c>
      <c r="AJ11" s="206">
        <v>305.30573295618399</v>
      </c>
      <c r="AK11" s="206">
        <v>191.514120481444</v>
      </c>
      <c r="AL11" s="207">
        <v>71.230559545999995</v>
      </c>
      <c r="AM11" s="256"/>
      <c r="AN11" s="484"/>
      <c r="AO11" s="148">
        <v>221.61165046599999</v>
      </c>
      <c r="AP11" s="149">
        <v>148.98986395599999</v>
      </c>
      <c r="AQ11" s="150">
        <v>72.248225482999999</v>
      </c>
      <c r="AR11" s="206">
        <v>307.60601214366301</v>
      </c>
      <c r="AS11" s="206">
        <v>190.90466302866801</v>
      </c>
      <c r="AT11" s="207">
        <v>84.804038415511002</v>
      </c>
      <c r="AU11" s="256"/>
    </row>
    <row r="12" spans="1:47" x14ac:dyDescent="0.35">
      <c r="A12" s="154" t="s">
        <v>218</v>
      </c>
      <c r="B12" s="239" t="s">
        <v>268</v>
      </c>
      <c r="C12" s="491"/>
      <c r="D12" s="140" t="s">
        <v>243</v>
      </c>
      <c r="E12" s="140">
        <v>1.5100961114540163</v>
      </c>
      <c r="F12" s="141" t="s">
        <v>214</v>
      </c>
      <c r="G12" s="202"/>
      <c r="H12" s="515"/>
      <c r="I12" s="148">
        <v>297.48643237099998</v>
      </c>
      <c r="J12" s="149">
        <v>192.22197558299999</v>
      </c>
      <c r="K12" s="150">
        <v>84.454906104000003</v>
      </c>
      <c r="L12" s="210">
        <v>314.85679895590903</v>
      </c>
      <c r="M12" s="210">
        <v>195.833006554847</v>
      </c>
      <c r="N12" s="211">
        <v>85.752851159103002</v>
      </c>
      <c r="O12" s="202"/>
      <c r="P12" s="512"/>
      <c r="Q12" s="148">
        <v>298.83354209300001</v>
      </c>
      <c r="R12" s="149">
        <v>193.28979518700001</v>
      </c>
      <c r="S12" s="150">
        <v>85.318022188</v>
      </c>
      <c r="T12" s="224">
        <v>304.21860618699498</v>
      </c>
      <c r="U12" s="225">
        <v>198.887720472366</v>
      </c>
      <c r="V12" s="225">
        <v>85.473635679571998</v>
      </c>
      <c r="W12" s="256"/>
      <c r="X12" s="484"/>
      <c r="Y12" s="148">
        <v>297.63653256800001</v>
      </c>
      <c r="Z12" s="149">
        <v>192.217394353</v>
      </c>
      <c r="AA12" s="150">
        <v>84.253105595999997</v>
      </c>
      <c r="AB12" s="210">
        <v>303.00203910616699</v>
      </c>
      <c r="AC12" s="210">
        <v>197.79016013418399</v>
      </c>
      <c r="AD12" s="211">
        <v>84.404088940942998</v>
      </c>
      <c r="AE12" s="256"/>
      <c r="AF12" s="484"/>
      <c r="AG12" s="148">
        <v>268.56709695799998</v>
      </c>
      <c r="AH12" s="149">
        <v>174.033891756</v>
      </c>
      <c r="AI12" s="150">
        <v>83.829162924664999</v>
      </c>
      <c r="AJ12" s="210">
        <v>305.30573295618399</v>
      </c>
      <c r="AK12" s="210">
        <v>191.514120481444</v>
      </c>
      <c r="AL12" s="211">
        <v>78.804558073999999</v>
      </c>
      <c r="AM12" s="256"/>
      <c r="AN12" s="484"/>
      <c r="AO12" s="148">
        <v>273.203990745</v>
      </c>
      <c r="AP12" s="149">
        <v>176.98726121999999</v>
      </c>
      <c r="AQ12" s="150">
        <v>80.075291915999998</v>
      </c>
      <c r="AR12" s="210">
        <v>307.60601214366301</v>
      </c>
      <c r="AS12" s="210">
        <v>190.90466302866801</v>
      </c>
      <c r="AT12" s="211">
        <v>84.804038415511002</v>
      </c>
      <c r="AU12" s="256"/>
    </row>
    <row r="13" spans="1:47" x14ac:dyDescent="0.35">
      <c r="A13" s="154" t="s">
        <v>219</v>
      </c>
      <c r="B13" s="239" t="s">
        <v>269</v>
      </c>
      <c r="C13" s="491"/>
      <c r="D13" s="140" t="s">
        <v>243</v>
      </c>
      <c r="E13" s="140">
        <v>1.5100961114540163</v>
      </c>
      <c r="F13" s="141" t="s">
        <v>214</v>
      </c>
      <c r="G13" s="202"/>
      <c r="H13" s="515"/>
      <c r="I13" s="148">
        <v>412.93488051399999</v>
      </c>
      <c r="J13" s="149">
        <v>226.03095906900001</v>
      </c>
      <c r="K13" s="150">
        <v>87.631945736000006</v>
      </c>
      <c r="L13" s="210">
        <v>314.85679895590903</v>
      </c>
      <c r="M13" s="210">
        <v>195.833006554847</v>
      </c>
      <c r="N13" s="211">
        <v>85.752851159103002</v>
      </c>
      <c r="O13" s="202"/>
      <c r="P13" s="512"/>
      <c r="Q13" s="148">
        <v>348.39080146600003</v>
      </c>
      <c r="R13" s="149">
        <v>212.440298176</v>
      </c>
      <c r="S13" s="150">
        <v>84.576719646000001</v>
      </c>
      <c r="T13" s="224">
        <v>304.21860618699498</v>
      </c>
      <c r="U13" s="225">
        <v>198.887720472366</v>
      </c>
      <c r="V13" s="225">
        <v>85.473635679571998</v>
      </c>
      <c r="W13" s="256"/>
      <c r="X13" s="484"/>
      <c r="Y13" s="148">
        <v>347.17893974399999</v>
      </c>
      <c r="Z13" s="149">
        <v>211.34913788099999</v>
      </c>
      <c r="AA13" s="150">
        <v>83.502093529000007</v>
      </c>
      <c r="AB13" s="210">
        <v>303.00203910616699</v>
      </c>
      <c r="AC13" s="210">
        <v>197.79016013418399</v>
      </c>
      <c r="AD13" s="211">
        <v>84.404088940942998</v>
      </c>
      <c r="AE13" s="256"/>
      <c r="AF13" s="484"/>
      <c r="AG13" s="148">
        <v>350.25733537600001</v>
      </c>
      <c r="AH13" s="149">
        <v>212.22977097899999</v>
      </c>
      <c r="AI13" s="150">
        <v>83.829162924664999</v>
      </c>
      <c r="AJ13" s="210">
        <v>305.30573295618399</v>
      </c>
      <c r="AK13" s="210">
        <v>191.514120481444</v>
      </c>
      <c r="AL13" s="211">
        <v>82.310332205999998</v>
      </c>
      <c r="AM13" s="256"/>
      <c r="AN13" s="484"/>
      <c r="AO13" s="148">
        <v>358.55145639300002</v>
      </c>
      <c r="AP13" s="149">
        <v>217.10016912399999</v>
      </c>
      <c r="AQ13" s="150">
        <v>84.081270344999993</v>
      </c>
      <c r="AR13" s="210">
        <v>307.60601214366301</v>
      </c>
      <c r="AS13" s="210">
        <v>190.90466302866801</v>
      </c>
      <c r="AT13" s="211">
        <v>84.804038415511002</v>
      </c>
      <c r="AU13" s="256"/>
    </row>
    <row r="14" spans="1:47" x14ac:dyDescent="0.35">
      <c r="A14" s="235" t="s">
        <v>220</v>
      </c>
      <c r="B14" s="240" t="s">
        <v>24</v>
      </c>
      <c r="C14" s="492"/>
      <c r="D14" s="98" t="s">
        <v>244</v>
      </c>
      <c r="E14" s="98">
        <v>1.5100961114540163</v>
      </c>
      <c r="F14" s="99">
        <v>1.4330279297565309</v>
      </c>
      <c r="G14" s="196"/>
      <c r="H14" s="515"/>
      <c r="I14" s="116">
        <v>404.53670857499998</v>
      </c>
      <c r="J14" s="117">
        <v>292.44906908399997</v>
      </c>
      <c r="K14" s="118">
        <v>57.722212613000004</v>
      </c>
      <c r="L14" s="212">
        <v>314.85679895590903</v>
      </c>
      <c r="M14" s="212">
        <v>195.833006554847</v>
      </c>
      <c r="N14" s="213">
        <v>85.752851159103002</v>
      </c>
      <c r="O14" s="196"/>
      <c r="P14" s="512"/>
      <c r="Q14" s="116">
        <v>415.04317372200001</v>
      </c>
      <c r="R14" s="117">
        <v>302.913596122</v>
      </c>
      <c r="S14" s="118">
        <v>61.341070162999998</v>
      </c>
      <c r="T14" s="226">
        <v>304.21860618699498</v>
      </c>
      <c r="U14" s="227">
        <v>198.887720472366</v>
      </c>
      <c r="V14" s="227">
        <v>85.473635679571998</v>
      </c>
      <c r="W14" s="257"/>
      <c r="X14" s="484"/>
      <c r="Y14" s="116">
        <v>398.07970888099999</v>
      </c>
      <c r="Z14" s="117">
        <v>291.26287273700001</v>
      </c>
      <c r="AA14" s="118">
        <v>60.882524091999997</v>
      </c>
      <c r="AB14" s="212">
        <v>303.00203910616699</v>
      </c>
      <c r="AC14" s="212">
        <v>197.79016013418399</v>
      </c>
      <c r="AD14" s="213">
        <v>84.404088940942998</v>
      </c>
      <c r="AE14" s="257"/>
      <c r="AF14" s="484"/>
      <c r="AG14" s="116">
        <v>523.487369683</v>
      </c>
      <c r="AH14" s="117">
        <v>414.92870591299999</v>
      </c>
      <c r="AI14" s="118">
        <v>83.829162924664999</v>
      </c>
      <c r="AJ14" s="212">
        <v>305.30573295618399</v>
      </c>
      <c r="AK14" s="212">
        <v>191.514120481444</v>
      </c>
      <c r="AL14" s="213">
        <v>174.04717715500001</v>
      </c>
      <c r="AM14" s="257"/>
      <c r="AN14" s="484"/>
      <c r="AO14" s="116">
        <v>541.88989320200005</v>
      </c>
      <c r="AP14" s="117">
        <v>431.14425698899998</v>
      </c>
      <c r="AQ14" s="118">
        <v>178.88689992499999</v>
      </c>
      <c r="AR14" s="212">
        <v>307.60601214366301</v>
      </c>
      <c r="AS14" s="212">
        <v>190.90466302866801</v>
      </c>
      <c r="AT14" s="213">
        <v>84.804038415511002</v>
      </c>
      <c r="AU14" s="257"/>
    </row>
    <row r="15" spans="1:47" ht="3" customHeight="1" x14ac:dyDescent="0.35">
      <c r="A15" s="183"/>
      <c r="B15" s="241"/>
      <c r="C15" s="237"/>
      <c r="D15" s="184"/>
      <c r="E15" s="184"/>
      <c r="F15" s="185"/>
      <c r="G15" s="196"/>
      <c r="H15" s="515"/>
      <c r="I15" s="186"/>
      <c r="J15" s="187"/>
      <c r="K15" s="188"/>
      <c r="L15" s="189"/>
      <c r="M15" s="189"/>
      <c r="N15" s="190"/>
      <c r="O15" s="196"/>
      <c r="P15" s="512"/>
      <c r="Q15" s="186"/>
      <c r="R15" s="187"/>
      <c r="S15" s="188"/>
      <c r="T15" s="191"/>
      <c r="U15" s="189"/>
      <c r="V15" s="189"/>
      <c r="W15" s="257"/>
      <c r="X15" s="484"/>
      <c r="Y15" s="186"/>
      <c r="Z15" s="187"/>
      <c r="AA15" s="188"/>
      <c r="AB15" s="189"/>
      <c r="AC15" s="189"/>
      <c r="AD15" s="190"/>
      <c r="AE15" s="257"/>
      <c r="AF15" s="484"/>
      <c r="AG15" s="186"/>
      <c r="AH15" s="187"/>
      <c r="AI15" s="188"/>
      <c r="AJ15" s="189"/>
      <c r="AK15" s="189"/>
      <c r="AL15" s="190"/>
      <c r="AM15" s="257"/>
      <c r="AN15" s="484"/>
      <c r="AO15" s="186"/>
      <c r="AP15" s="187"/>
      <c r="AQ15" s="188"/>
      <c r="AR15" s="189"/>
      <c r="AS15" s="189"/>
      <c r="AT15" s="190"/>
      <c r="AU15" s="257"/>
    </row>
    <row r="16" spans="1:47" x14ac:dyDescent="0.35">
      <c r="A16" s="100" t="s">
        <v>221</v>
      </c>
      <c r="B16" s="242" t="s">
        <v>270</v>
      </c>
      <c r="C16" s="490" t="s">
        <v>131</v>
      </c>
      <c r="D16" s="101" t="s">
        <v>244</v>
      </c>
      <c r="E16" s="101">
        <v>1.5100961114540163</v>
      </c>
      <c r="F16" s="102">
        <v>1.3734683359510527</v>
      </c>
      <c r="G16" s="203"/>
      <c r="H16" s="515"/>
      <c r="I16" s="122">
        <v>289.33174746700001</v>
      </c>
      <c r="J16" s="123">
        <v>189.36169900100001</v>
      </c>
      <c r="K16" s="124">
        <v>112.84633765700001</v>
      </c>
      <c r="L16" s="215">
        <v>270.77573770503199</v>
      </c>
      <c r="M16" s="216">
        <v>156.32172327696799</v>
      </c>
      <c r="N16" s="217">
        <v>95.024908971952996</v>
      </c>
      <c r="O16" s="203"/>
      <c r="P16" s="512"/>
      <c r="Q16" s="122">
        <v>291.49568491799999</v>
      </c>
      <c r="R16" s="123">
        <v>190.836855611</v>
      </c>
      <c r="S16" s="124">
        <v>113.656727164</v>
      </c>
      <c r="T16" s="215">
        <v>278.91866351652999</v>
      </c>
      <c r="U16" s="216">
        <v>164.13603205438</v>
      </c>
      <c r="V16" s="216">
        <v>95.134075288727999</v>
      </c>
      <c r="W16" s="258"/>
      <c r="X16" s="484"/>
      <c r="Y16" s="122">
        <v>267.94559087800002</v>
      </c>
      <c r="Z16" s="123">
        <v>176.11472813500001</v>
      </c>
      <c r="AA16" s="124">
        <v>105.827360228</v>
      </c>
      <c r="AB16" s="215">
        <v>263.03372975120197</v>
      </c>
      <c r="AC16" s="216">
        <v>155.36299993000199</v>
      </c>
      <c r="AD16" s="217">
        <v>90.664928226929007</v>
      </c>
      <c r="AE16" s="258"/>
      <c r="AF16" s="484"/>
      <c r="AG16" s="122">
        <v>267.74235093599998</v>
      </c>
      <c r="AH16" s="123">
        <v>175.353202509</v>
      </c>
      <c r="AI16" s="124">
        <v>104.452966105</v>
      </c>
      <c r="AJ16" s="215">
        <v>270.16759647002601</v>
      </c>
      <c r="AK16" s="216">
        <v>161.689817957927</v>
      </c>
      <c r="AL16" s="217">
        <v>90.877026933305999</v>
      </c>
      <c r="AM16" s="258"/>
      <c r="AN16" s="484"/>
      <c r="AO16" s="122">
        <v>269.99992539800002</v>
      </c>
      <c r="AP16" s="123">
        <v>176.823246998</v>
      </c>
      <c r="AQ16" s="124">
        <v>105.283584819</v>
      </c>
      <c r="AR16" s="215">
        <v>271.49223952911899</v>
      </c>
      <c r="AS16" s="216">
        <v>163.22881117996701</v>
      </c>
      <c r="AT16" s="217">
        <v>94.085379991459007</v>
      </c>
      <c r="AU16" s="258"/>
    </row>
    <row r="17" spans="1:47" x14ac:dyDescent="0.35">
      <c r="A17" s="100" t="s">
        <v>222</v>
      </c>
      <c r="B17" s="242" t="s">
        <v>271</v>
      </c>
      <c r="C17" s="491"/>
      <c r="D17" s="103" t="s">
        <v>244</v>
      </c>
      <c r="E17" s="103">
        <v>1.5100961114540163</v>
      </c>
      <c r="F17" s="104">
        <v>1.4005981747368907</v>
      </c>
      <c r="G17" s="203"/>
      <c r="H17" s="515"/>
      <c r="I17" s="128">
        <v>375.42008438099998</v>
      </c>
      <c r="J17" s="129">
        <v>252.080210639</v>
      </c>
      <c r="K17" s="130">
        <v>123.78861541400001</v>
      </c>
      <c r="L17" s="218">
        <v>270.77573770503199</v>
      </c>
      <c r="M17" s="210">
        <v>156.32172327696799</v>
      </c>
      <c r="N17" s="211">
        <v>95.024908971952996</v>
      </c>
      <c r="O17" s="203"/>
      <c r="P17" s="512"/>
      <c r="Q17" s="128">
        <v>377.11795300300003</v>
      </c>
      <c r="R17" s="129">
        <v>253.09839385500001</v>
      </c>
      <c r="S17" s="130">
        <v>124.926549679</v>
      </c>
      <c r="T17" s="218">
        <v>278.91866351652999</v>
      </c>
      <c r="U17" s="210">
        <v>164.13603205438</v>
      </c>
      <c r="V17" s="210">
        <v>95.134075288727999</v>
      </c>
      <c r="W17" s="258"/>
      <c r="X17" s="484"/>
      <c r="Y17" s="128">
        <v>352.609799662</v>
      </c>
      <c r="Z17" s="129">
        <v>237.130748657</v>
      </c>
      <c r="AA17" s="130">
        <v>117.86585804800001</v>
      </c>
      <c r="AB17" s="218">
        <v>263.03372975120197</v>
      </c>
      <c r="AC17" s="210">
        <v>155.36299993000199</v>
      </c>
      <c r="AD17" s="211">
        <v>90.664928226929007</v>
      </c>
      <c r="AE17" s="258"/>
      <c r="AF17" s="484"/>
      <c r="AG17" s="128">
        <v>371.10685598100002</v>
      </c>
      <c r="AH17" s="129">
        <v>253.95441904</v>
      </c>
      <c r="AI17" s="130">
        <v>124.412237351</v>
      </c>
      <c r="AJ17" s="218">
        <v>270.16759647002601</v>
      </c>
      <c r="AK17" s="210">
        <v>161.689817957927</v>
      </c>
      <c r="AL17" s="211">
        <v>90.877026933305999</v>
      </c>
      <c r="AM17" s="258"/>
      <c r="AN17" s="484"/>
      <c r="AO17" s="128">
        <v>375.35478390200001</v>
      </c>
      <c r="AP17" s="129">
        <v>257.38095751399999</v>
      </c>
      <c r="AQ17" s="130">
        <v>125.778851612</v>
      </c>
      <c r="AR17" s="218">
        <v>271.49223952911899</v>
      </c>
      <c r="AS17" s="210">
        <v>163.22881117996701</v>
      </c>
      <c r="AT17" s="211">
        <v>94.085379991459007</v>
      </c>
      <c r="AU17" s="258"/>
    </row>
    <row r="18" spans="1:47" x14ac:dyDescent="0.35">
      <c r="A18" s="100" t="s">
        <v>223</v>
      </c>
      <c r="B18" s="242" t="s">
        <v>272</v>
      </c>
      <c r="C18" s="491"/>
      <c r="D18" s="103" t="s">
        <v>244</v>
      </c>
      <c r="E18" s="103">
        <v>1.5100961114540163</v>
      </c>
      <c r="F18" s="104">
        <v>1.4330279297565309</v>
      </c>
      <c r="G18" s="203"/>
      <c r="H18" s="515"/>
      <c r="I18" s="128">
        <v>428.36630717899999</v>
      </c>
      <c r="J18" s="129">
        <v>286.22717605399998</v>
      </c>
      <c r="K18" s="130">
        <v>99.071840436000002</v>
      </c>
      <c r="L18" s="218">
        <v>270.77573770503199</v>
      </c>
      <c r="M18" s="210">
        <v>156.32172327696799</v>
      </c>
      <c r="N18" s="211">
        <v>95.024908971952996</v>
      </c>
      <c r="O18" s="203"/>
      <c r="P18" s="512"/>
      <c r="Q18" s="128">
        <v>429.59807094400003</v>
      </c>
      <c r="R18" s="129">
        <v>287.364630659</v>
      </c>
      <c r="S18" s="130">
        <v>99.632624758999995</v>
      </c>
      <c r="T18" s="218">
        <v>278.91866351652999</v>
      </c>
      <c r="U18" s="210">
        <v>164.13603205438</v>
      </c>
      <c r="V18" s="210">
        <v>95.134075288727999</v>
      </c>
      <c r="W18" s="258"/>
      <c r="X18" s="484"/>
      <c r="Y18" s="128">
        <v>409.025480055</v>
      </c>
      <c r="Z18" s="129">
        <v>273.77337145899997</v>
      </c>
      <c r="AA18" s="130">
        <v>95.481066631999994</v>
      </c>
      <c r="AB18" s="218">
        <v>263.03372975120197</v>
      </c>
      <c r="AC18" s="210">
        <v>155.36299993000199</v>
      </c>
      <c r="AD18" s="211">
        <v>90.664928226929007</v>
      </c>
      <c r="AE18" s="258"/>
      <c r="AF18" s="484"/>
      <c r="AG18" s="128">
        <v>409.31193501799999</v>
      </c>
      <c r="AH18" s="129">
        <v>273.51818031699997</v>
      </c>
      <c r="AI18" s="130">
        <v>93.778609454999994</v>
      </c>
      <c r="AJ18" s="218">
        <v>270.16759647002601</v>
      </c>
      <c r="AK18" s="210">
        <v>161.689817957927</v>
      </c>
      <c r="AL18" s="211">
        <v>90.877026933305999</v>
      </c>
      <c r="AM18" s="258"/>
      <c r="AN18" s="484"/>
      <c r="AO18" s="128">
        <v>412.58982999800003</v>
      </c>
      <c r="AP18" s="129">
        <v>275.79244561399997</v>
      </c>
      <c r="AQ18" s="130">
        <v>94.289944008999996</v>
      </c>
      <c r="AR18" s="218">
        <v>271.49223952911899</v>
      </c>
      <c r="AS18" s="210">
        <v>163.22881117996701</v>
      </c>
      <c r="AT18" s="211">
        <v>94.085379991459007</v>
      </c>
      <c r="AU18" s="258"/>
    </row>
    <row r="19" spans="1:47" x14ac:dyDescent="0.35">
      <c r="A19" s="100" t="s">
        <v>274</v>
      </c>
      <c r="B19" s="242" t="s">
        <v>273</v>
      </c>
      <c r="C19" s="491"/>
      <c r="D19" s="103" t="s">
        <v>244</v>
      </c>
      <c r="E19" s="103">
        <v>1.5100961114540163</v>
      </c>
      <c r="F19" s="104">
        <v>1.4005981747368907</v>
      </c>
      <c r="G19" s="203"/>
      <c r="H19" s="515"/>
      <c r="I19" s="128">
        <v>265.88132523899998</v>
      </c>
      <c r="J19" s="129">
        <v>178.977373083</v>
      </c>
      <c r="K19" s="130">
        <v>104.332313734</v>
      </c>
      <c r="L19" s="214">
        <v>270.77573770503199</v>
      </c>
      <c r="M19" s="206">
        <v>156.32172327696799</v>
      </c>
      <c r="N19" s="207">
        <v>95.024908971952996</v>
      </c>
      <c r="O19" s="203"/>
      <c r="P19" s="512"/>
      <c r="Q19" s="128">
        <v>268.27823197800001</v>
      </c>
      <c r="R19" s="129">
        <v>180.11877831300001</v>
      </c>
      <c r="S19" s="130">
        <v>105.027655315</v>
      </c>
      <c r="T19" s="214">
        <v>278.91866351652999</v>
      </c>
      <c r="U19" s="206">
        <v>164.13603205438</v>
      </c>
      <c r="V19" s="206">
        <v>95.134075288727999</v>
      </c>
      <c r="W19" s="258"/>
      <c r="X19" s="484"/>
      <c r="Y19" s="128">
        <v>250.90617440599999</v>
      </c>
      <c r="Z19" s="129">
        <v>168.88245601400001</v>
      </c>
      <c r="AA19" s="130">
        <v>99.146141866999997</v>
      </c>
      <c r="AB19" s="214">
        <v>263.03372975120197</v>
      </c>
      <c r="AC19" s="206">
        <v>155.36299993000199</v>
      </c>
      <c r="AD19" s="207">
        <v>90.664928226929007</v>
      </c>
      <c r="AE19" s="258"/>
      <c r="AF19" s="484"/>
      <c r="AG19" s="128">
        <v>249.95093638099999</v>
      </c>
      <c r="AH19" s="129">
        <v>167.55914994</v>
      </c>
      <c r="AI19" s="130">
        <v>97.371267351</v>
      </c>
      <c r="AJ19" s="214">
        <v>270.16759647002601</v>
      </c>
      <c r="AK19" s="206">
        <v>161.689817957927</v>
      </c>
      <c r="AL19" s="207">
        <v>90.877026933305999</v>
      </c>
      <c r="AM19" s="258"/>
      <c r="AN19" s="484"/>
      <c r="AO19" s="128">
        <v>246.33217126400001</v>
      </c>
      <c r="AP19" s="129">
        <v>163.68082582599999</v>
      </c>
      <c r="AQ19" s="130">
        <v>97.697345514000006</v>
      </c>
      <c r="AR19" s="214">
        <v>271.49223952911899</v>
      </c>
      <c r="AS19" s="206">
        <v>163.22881117996701</v>
      </c>
      <c r="AT19" s="207">
        <v>94.085379991459007</v>
      </c>
      <c r="AU19" s="258"/>
    </row>
    <row r="20" spans="1:47" x14ac:dyDescent="0.35">
      <c r="A20" s="154" t="s">
        <v>224</v>
      </c>
      <c r="B20" s="239" t="s">
        <v>275</v>
      </c>
      <c r="C20" s="491"/>
      <c r="D20" s="155" t="s">
        <v>243</v>
      </c>
      <c r="E20" s="155">
        <v>1.5100961114540163</v>
      </c>
      <c r="F20" s="141" t="s">
        <v>214</v>
      </c>
      <c r="G20" s="202"/>
      <c r="H20" s="515"/>
      <c r="I20" s="156">
        <v>232.01152778100001</v>
      </c>
      <c r="J20" s="157">
        <v>144.388612247</v>
      </c>
      <c r="K20" s="158">
        <v>96.783046712000001</v>
      </c>
      <c r="L20" s="218">
        <v>270.77573770503199</v>
      </c>
      <c r="M20" s="210">
        <v>156.32172327696799</v>
      </c>
      <c r="N20" s="211">
        <v>95.024908971952996</v>
      </c>
      <c r="O20" s="202"/>
      <c r="P20" s="512"/>
      <c r="Q20" s="156">
        <v>233.88519028900001</v>
      </c>
      <c r="R20" s="157">
        <v>145.717868944</v>
      </c>
      <c r="S20" s="158">
        <v>97.830753352000002</v>
      </c>
      <c r="T20" s="218">
        <v>278.91866351652999</v>
      </c>
      <c r="U20" s="210">
        <v>164.13603205438</v>
      </c>
      <c r="V20" s="210">
        <v>95.134075288727999</v>
      </c>
      <c r="W20" s="256"/>
      <c r="X20" s="484"/>
      <c r="Y20" s="156">
        <v>232.64105210899999</v>
      </c>
      <c r="Z20" s="157">
        <v>144.61866042099999</v>
      </c>
      <c r="AA20" s="158">
        <v>96.747251684000005</v>
      </c>
      <c r="AB20" s="218">
        <v>263.03372975120197</v>
      </c>
      <c r="AC20" s="210">
        <v>155.36299993000199</v>
      </c>
      <c r="AD20" s="211">
        <v>90.664928226929007</v>
      </c>
      <c r="AE20" s="256"/>
      <c r="AF20" s="484"/>
      <c r="AG20" s="156">
        <v>233.103399389</v>
      </c>
      <c r="AH20" s="157">
        <v>144.370992188</v>
      </c>
      <c r="AI20" s="158">
        <v>95.799206248000004</v>
      </c>
      <c r="AJ20" s="218">
        <v>270.16759647002601</v>
      </c>
      <c r="AK20" s="210">
        <v>161.689817957927</v>
      </c>
      <c r="AL20" s="211">
        <v>90.877026933305999</v>
      </c>
      <c r="AM20" s="256"/>
      <c r="AN20" s="484"/>
      <c r="AO20" s="156">
        <v>237.51689143900001</v>
      </c>
      <c r="AP20" s="157">
        <v>146.866995954</v>
      </c>
      <c r="AQ20" s="158">
        <v>97.293841190999999</v>
      </c>
      <c r="AR20" s="218">
        <v>271.49223952911899</v>
      </c>
      <c r="AS20" s="210">
        <v>163.22881117996701</v>
      </c>
      <c r="AT20" s="211">
        <v>94.085379991459007</v>
      </c>
      <c r="AU20" s="256"/>
    </row>
    <row r="21" spans="1:47" x14ac:dyDescent="0.35">
      <c r="A21" s="100" t="s">
        <v>225</v>
      </c>
      <c r="B21" s="242" t="s">
        <v>276</v>
      </c>
      <c r="C21" s="491"/>
      <c r="D21" s="103" t="s">
        <v>244</v>
      </c>
      <c r="E21" s="103">
        <v>1.5100961114540163</v>
      </c>
      <c r="F21" s="104">
        <v>1.4330279297565309</v>
      </c>
      <c r="G21" s="203"/>
      <c r="H21" s="515"/>
      <c r="I21" s="128">
        <v>177.198116774</v>
      </c>
      <c r="J21" s="129">
        <v>112.109743939</v>
      </c>
      <c r="K21" s="130">
        <v>67.801636316</v>
      </c>
      <c r="L21" s="218">
        <v>270.77573770503199</v>
      </c>
      <c r="M21" s="210">
        <v>156.32172327696799</v>
      </c>
      <c r="N21" s="211">
        <v>95.024908971952996</v>
      </c>
      <c r="O21" s="203"/>
      <c r="P21" s="512"/>
      <c r="Q21" s="128">
        <v>179.03812684299999</v>
      </c>
      <c r="R21" s="129">
        <v>113.332913068</v>
      </c>
      <c r="S21" s="130">
        <v>68.732663001000006</v>
      </c>
      <c r="T21" s="218">
        <v>278.91866351652999</v>
      </c>
      <c r="U21" s="210">
        <v>164.13603205438</v>
      </c>
      <c r="V21" s="210">
        <v>95.134075288727999</v>
      </c>
      <c r="W21" s="258"/>
      <c r="X21" s="484"/>
      <c r="Y21" s="128">
        <v>170.94567999500001</v>
      </c>
      <c r="Z21" s="129">
        <v>108.501234686</v>
      </c>
      <c r="AA21" s="130">
        <v>66.109433693</v>
      </c>
      <c r="AB21" s="218">
        <v>263.03372975120197</v>
      </c>
      <c r="AC21" s="210">
        <v>155.36299993000199</v>
      </c>
      <c r="AD21" s="211">
        <v>90.664928226929007</v>
      </c>
      <c r="AE21" s="258"/>
      <c r="AF21" s="484"/>
      <c r="AG21" s="128">
        <v>170.03034211299999</v>
      </c>
      <c r="AH21" s="129">
        <v>107.253924497</v>
      </c>
      <c r="AI21" s="130">
        <v>64.579355105000005</v>
      </c>
      <c r="AJ21" s="218">
        <v>270.16759647002601</v>
      </c>
      <c r="AK21" s="210">
        <v>161.689817957927</v>
      </c>
      <c r="AL21" s="211">
        <v>90.877026933305999</v>
      </c>
      <c r="AM21" s="258"/>
      <c r="AN21" s="484"/>
      <c r="AO21" s="128">
        <v>171.67120093299999</v>
      </c>
      <c r="AP21" s="129">
        <v>108.293342559</v>
      </c>
      <c r="AQ21" s="130">
        <v>65.251986759999994</v>
      </c>
      <c r="AR21" s="218">
        <v>271.49223952911899</v>
      </c>
      <c r="AS21" s="210">
        <v>163.22881117996701</v>
      </c>
      <c r="AT21" s="211">
        <v>94.085379991459007</v>
      </c>
      <c r="AU21" s="258"/>
    </row>
    <row r="22" spans="1:47" x14ac:dyDescent="0.35">
      <c r="A22" s="162" t="s">
        <v>226</v>
      </c>
      <c r="B22" s="243" t="s">
        <v>277</v>
      </c>
      <c r="C22" s="492"/>
      <c r="D22" s="163" t="s">
        <v>243</v>
      </c>
      <c r="E22" s="163">
        <v>1.5100961114540163</v>
      </c>
      <c r="F22" s="141" t="s">
        <v>214</v>
      </c>
      <c r="G22" s="202"/>
      <c r="H22" s="515"/>
      <c r="I22" s="164">
        <v>-249.16417535400001</v>
      </c>
      <c r="J22" s="165">
        <v>-322.46364904500001</v>
      </c>
      <c r="K22" s="166">
        <v>34.100653938999997</v>
      </c>
      <c r="L22" s="219">
        <v>270.77573770503199</v>
      </c>
      <c r="M22" s="212">
        <v>156.32172327696799</v>
      </c>
      <c r="N22" s="213">
        <v>95.024908971952996</v>
      </c>
      <c r="O22" s="202"/>
      <c r="P22" s="512"/>
      <c r="Q22" s="164">
        <v>-246.06446276400001</v>
      </c>
      <c r="R22" s="165">
        <v>-318.61484737299998</v>
      </c>
      <c r="S22" s="166">
        <v>34.768262034000003</v>
      </c>
      <c r="T22" s="219">
        <v>278.91866351652999</v>
      </c>
      <c r="U22" s="212">
        <v>164.13603205438</v>
      </c>
      <c r="V22" s="212">
        <v>95.134075288727999</v>
      </c>
      <c r="W22" s="256"/>
      <c r="X22" s="484"/>
      <c r="Y22" s="164">
        <v>-247.23062321099999</v>
      </c>
      <c r="Z22" s="165">
        <v>-319.68829806500003</v>
      </c>
      <c r="AA22" s="166">
        <v>33.726957658000003</v>
      </c>
      <c r="AB22" s="219">
        <v>263.03372975120197</v>
      </c>
      <c r="AC22" s="212">
        <v>155.36299993000199</v>
      </c>
      <c r="AD22" s="213">
        <v>90.664928226929007</v>
      </c>
      <c r="AE22" s="256"/>
      <c r="AF22" s="484"/>
      <c r="AG22" s="164">
        <v>-253.12055493599999</v>
      </c>
      <c r="AH22" s="165">
        <v>-326.41431938900001</v>
      </c>
      <c r="AI22" s="166">
        <v>32.015213312999997</v>
      </c>
      <c r="AJ22" s="219">
        <v>270.16759647002601</v>
      </c>
      <c r="AK22" s="212">
        <v>161.689817957927</v>
      </c>
      <c r="AL22" s="213">
        <v>90.877026933305999</v>
      </c>
      <c r="AM22" s="256"/>
      <c r="AN22" s="484"/>
      <c r="AO22" s="164">
        <v>-257.92678879099998</v>
      </c>
      <c r="AP22" s="165">
        <v>-332.19338763000002</v>
      </c>
      <c r="AQ22" s="166">
        <v>32.400319670999998</v>
      </c>
      <c r="AR22" s="219">
        <v>271.49223952911899</v>
      </c>
      <c r="AS22" s="212">
        <v>163.22881117996701</v>
      </c>
      <c r="AT22" s="213">
        <v>94.085379991459007</v>
      </c>
      <c r="AU22" s="256"/>
    </row>
    <row r="23" spans="1:47" ht="3" customHeight="1" x14ac:dyDescent="0.35">
      <c r="A23" s="183"/>
      <c r="B23" s="241"/>
      <c r="C23" s="237"/>
      <c r="D23" s="184"/>
      <c r="E23" s="184"/>
      <c r="F23" s="185"/>
      <c r="G23" s="196"/>
      <c r="H23" s="515"/>
      <c r="I23" s="186"/>
      <c r="J23" s="187"/>
      <c r="K23" s="188"/>
      <c r="L23" s="189"/>
      <c r="M23" s="189"/>
      <c r="N23" s="190"/>
      <c r="O23" s="196"/>
      <c r="P23" s="512"/>
      <c r="Q23" s="186"/>
      <c r="R23" s="187"/>
      <c r="S23" s="188"/>
      <c r="T23" s="191"/>
      <c r="U23" s="189"/>
      <c r="V23" s="189"/>
      <c r="W23" s="257"/>
      <c r="X23" s="484"/>
      <c r="Y23" s="186"/>
      <c r="Z23" s="187"/>
      <c r="AA23" s="188"/>
      <c r="AB23" s="189"/>
      <c r="AC23" s="189"/>
      <c r="AD23" s="190"/>
      <c r="AE23" s="257"/>
      <c r="AF23" s="484"/>
      <c r="AG23" s="186"/>
      <c r="AH23" s="187"/>
      <c r="AI23" s="188"/>
      <c r="AJ23" s="189"/>
      <c r="AK23" s="189"/>
      <c r="AL23" s="190"/>
      <c r="AM23" s="257"/>
      <c r="AN23" s="484"/>
      <c r="AO23" s="186"/>
      <c r="AP23" s="187"/>
      <c r="AQ23" s="188"/>
      <c r="AR23" s="189"/>
      <c r="AS23" s="189"/>
      <c r="AT23" s="190"/>
      <c r="AU23" s="257"/>
    </row>
    <row r="24" spans="1:47" x14ac:dyDescent="0.35">
      <c r="A24" s="105" t="s">
        <v>227</v>
      </c>
      <c r="B24" s="244" t="s">
        <v>278</v>
      </c>
      <c r="C24" s="490" t="s">
        <v>134</v>
      </c>
      <c r="D24" s="103" t="s">
        <v>244</v>
      </c>
      <c r="E24" s="103">
        <v>1.5100961114540163</v>
      </c>
      <c r="F24" s="102">
        <v>1.4005981747368907</v>
      </c>
      <c r="G24" s="203"/>
      <c r="H24" s="515"/>
      <c r="I24" s="122">
        <v>473.768960037</v>
      </c>
      <c r="J24" s="123">
        <v>303.97159051199998</v>
      </c>
      <c r="K24" s="124">
        <v>118.513491444</v>
      </c>
      <c r="L24" s="216">
        <v>259.87836188394499</v>
      </c>
      <c r="M24" s="216">
        <v>155.851433249114</v>
      </c>
      <c r="N24" s="217">
        <v>105.284934074918</v>
      </c>
      <c r="O24" s="203"/>
      <c r="P24" s="512"/>
      <c r="Q24" s="122">
        <v>464.92826273200001</v>
      </c>
      <c r="R24" s="123">
        <v>295.82548817999998</v>
      </c>
      <c r="S24" s="124">
        <v>119.640024107</v>
      </c>
      <c r="T24" s="215">
        <v>259.87836188394499</v>
      </c>
      <c r="U24" s="216">
        <v>159.47965492865001</v>
      </c>
      <c r="V24" s="216">
        <v>108.238395648637</v>
      </c>
      <c r="W24" s="258"/>
      <c r="X24" s="484"/>
      <c r="Y24" s="122">
        <v>434.57270864700001</v>
      </c>
      <c r="Z24" s="123">
        <v>276.87027189200001</v>
      </c>
      <c r="AA24" s="124">
        <v>112.884670474</v>
      </c>
      <c r="AB24" s="215">
        <v>251.483003085756</v>
      </c>
      <c r="AC24" s="216">
        <v>152.55336291820001</v>
      </c>
      <c r="AD24" s="217">
        <v>103.885743719476</v>
      </c>
      <c r="AE24" s="258"/>
      <c r="AF24" s="484"/>
      <c r="AG24" s="122">
        <v>434.41954821600001</v>
      </c>
      <c r="AH24" s="123">
        <v>275.746754952</v>
      </c>
      <c r="AI24" s="124">
        <v>111.415822893</v>
      </c>
      <c r="AJ24" s="215">
        <v>259.87836188394499</v>
      </c>
      <c r="AK24" s="216">
        <v>155.74893434603501</v>
      </c>
      <c r="AL24" s="217">
        <v>102.787622531343</v>
      </c>
      <c r="AM24" s="258"/>
      <c r="AN24" s="484"/>
      <c r="AO24" s="122">
        <v>435.73806960000002</v>
      </c>
      <c r="AP24" s="123">
        <v>276.53957829699999</v>
      </c>
      <c r="AQ24" s="124">
        <v>112.35556735199999</v>
      </c>
      <c r="AR24" s="215">
        <v>241.93571</v>
      </c>
      <c r="AS24" s="216">
        <v>154.228357383804</v>
      </c>
      <c r="AT24" s="217">
        <v>100.85756660846199</v>
      </c>
      <c r="AU24" s="258"/>
    </row>
    <row r="25" spans="1:47" x14ac:dyDescent="0.35">
      <c r="A25" s="105" t="s">
        <v>228</v>
      </c>
      <c r="B25" s="244" t="s">
        <v>279</v>
      </c>
      <c r="C25" s="491"/>
      <c r="D25" s="103" t="s">
        <v>244</v>
      </c>
      <c r="E25" s="103">
        <v>1.5100961114540163</v>
      </c>
      <c r="F25" s="104">
        <v>1.4330279297565309</v>
      </c>
      <c r="G25" s="203"/>
      <c r="H25" s="515"/>
      <c r="I25" s="128">
        <v>423.10012115500001</v>
      </c>
      <c r="J25" s="129">
        <v>298.29916198500001</v>
      </c>
      <c r="K25" s="130">
        <v>157.67064500800001</v>
      </c>
      <c r="L25" s="210">
        <v>259.87836188394499</v>
      </c>
      <c r="M25" s="210">
        <v>155.851433249114</v>
      </c>
      <c r="N25" s="211">
        <v>105.284934074918</v>
      </c>
      <c r="O25" s="203"/>
      <c r="P25" s="512"/>
      <c r="Q25" s="128">
        <v>424.40874855099997</v>
      </c>
      <c r="R25" s="129">
        <v>299.37670819900001</v>
      </c>
      <c r="S25" s="130">
        <v>158.59246043799999</v>
      </c>
      <c r="T25" s="218">
        <v>259.87836188394499</v>
      </c>
      <c r="U25" s="210">
        <v>159.47965492865001</v>
      </c>
      <c r="V25" s="210">
        <v>108.238395648637</v>
      </c>
      <c r="W25" s="258"/>
      <c r="X25" s="484"/>
      <c r="Y25" s="128">
        <v>404.269928456</v>
      </c>
      <c r="Z25" s="129">
        <v>285.35074119799998</v>
      </c>
      <c r="AA25" s="130">
        <v>151.631020036</v>
      </c>
      <c r="AB25" s="218">
        <v>251.483003085756</v>
      </c>
      <c r="AC25" s="210">
        <v>152.55336291820001</v>
      </c>
      <c r="AD25" s="211">
        <v>103.885743719476</v>
      </c>
      <c r="AE25" s="258"/>
      <c r="AF25" s="484"/>
      <c r="AG25" s="128">
        <v>404.14219631600002</v>
      </c>
      <c r="AH25" s="129">
        <v>284.927543034</v>
      </c>
      <c r="AI25" s="130">
        <v>150.484143133</v>
      </c>
      <c r="AJ25" s="218">
        <v>258.42640826072699</v>
      </c>
      <c r="AK25" s="210">
        <v>155.74893434603501</v>
      </c>
      <c r="AL25" s="211">
        <v>102.787622531343</v>
      </c>
      <c r="AM25" s="258"/>
      <c r="AN25" s="484"/>
      <c r="AO25" s="128">
        <v>406.78906039999998</v>
      </c>
      <c r="AP25" s="129">
        <v>286.88294564</v>
      </c>
      <c r="AQ25" s="130">
        <v>151.5648248</v>
      </c>
      <c r="AR25" s="218">
        <v>241.93571</v>
      </c>
      <c r="AS25" s="210">
        <v>154.228357383804</v>
      </c>
      <c r="AT25" s="211">
        <v>100.85756660846199</v>
      </c>
      <c r="AU25" s="258"/>
    </row>
    <row r="26" spans="1:47" x14ac:dyDescent="0.35">
      <c r="A26" s="170" t="s">
        <v>229</v>
      </c>
      <c r="B26" s="245" t="s">
        <v>280</v>
      </c>
      <c r="C26" s="491"/>
      <c r="D26" s="155" t="s">
        <v>243</v>
      </c>
      <c r="E26" s="155">
        <v>1.5100961114540163</v>
      </c>
      <c r="F26" s="141" t="s">
        <v>214</v>
      </c>
      <c r="G26" s="202"/>
      <c r="H26" s="515"/>
      <c r="I26" s="156">
        <v>289.65425159799997</v>
      </c>
      <c r="J26" s="157">
        <v>216.769270089</v>
      </c>
      <c r="K26" s="158">
        <v>82.476408094000007</v>
      </c>
      <c r="L26" s="206">
        <v>259.87836188394499</v>
      </c>
      <c r="M26" s="206">
        <v>155.851433249114</v>
      </c>
      <c r="N26" s="207">
        <v>105.284934074918</v>
      </c>
      <c r="O26" s="202"/>
      <c r="P26" s="512"/>
      <c r="Q26" s="156">
        <v>291.19886310800001</v>
      </c>
      <c r="R26" s="157">
        <v>218.079757583</v>
      </c>
      <c r="S26" s="158">
        <v>83.388457591000005</v>
      </c>
      <c r="T26" s="214">
        <v>259.87836188394499</v>
      </c>
      <c r="U26" s="206">
        <v>159.47965492865001</v>
      </c>
      <c r="V26" s="206">
        <v>108.238395648637</v>
      </c>
      <c r="W26" s="256"/>
      <c r="X26" s="484"/>
      <c r="Y26" s="156">
        <v>290.001056484</v>
      </c>
      <c r="Z26" s="157">
        <v>216.99286785300001</v>
      </c>
      <c r="AA26" s="158">
        <v>82.318193223999998</v>
      </c>
      <c r="AB26" s="214">
        <v>251.483003085756</v>
      </c>
      <c r="AC26" s="206">
        <v>152.55336291820001</v>
      </c>
      <c r="AD26" s="207">
        <v>103.885743719476</v>
      </c>
      <c r="AE26" s="256"/>
      <c r="AF26" s="484"/>
      <c r="AG26" s="156">
        <v>291.427574607</v>
      </c>
      <c r="AH26" s="157">
        <v>217.691174743</v>
      </c>
      <c r="AI26" s="158">
        <v>81.273947691000004</v>
      </c>
      <c r="AJ26" s="214">
        <v>258.42640826072699</v>
      </c>
      <c r="AK26" s="206">
        <v>155.74893434603501</v>
      </c>
      <c r="AL26" s="207">
        <v>102.787622531343</v>
      </c>
      <c r="AM26" s="256"/>
      <c r="AN26" s="484"/>
      <c r="AO26" s="156">
        <v>295.81805379999997</v>
      </c>
      <c r="AP26" s="157">
        <v>220.98602388899999</v>
      </c>
      <c r="AQ26" s="158">
        <v>82.471701590999999</v>
      </c>
      <c r="AR26" s="214">
        <v>241.93571</v>
      </c>
      <c r="AS26" s="206">
        <v>154.228357383804</v>
      </c>
      <c r="AT26" s="207">
        <v>100.85756660846199</v>
      </c>
      <c r="AU26" s="256"/>
    </row>
    <row r="27" spans="1:47" x14ac:dyDescent="0.35">
      <c r="A27" s="105" t="s">
        <v>230</v>
      </c>
      <c r="B27" s="244" t="s">
        <v>281</v>
      </c>
      <c r="C27" s="491"/>
      <c r="D27" s="103" t="s">
        <v>244</v>
      </c>
      <c r="E27" s="103">
        <v>1.5100961114540163</v>
      </c>
      <c r="F27" s="104">
        <v>1.4330279297565309</v>
      </c>
      <c r="G27" s="203"/>
      <c r="H27" s="515"/>
      <c r="I27" s="128">
        <v>217.637439043</v>
      </c>
      <c r="J27" s="129">
        <v>144.02663766699999</v>
      </c>
      <c r="K27" s="130">
        <v>104.971890176</v>
      </c>
      <c r="L27" s="210">
        <v>259.87836188394499</v>
      </c>
      <c r="M27" s="210">
        <v>155.851433249114</v>
      </c>
      <c r="N27" s="211">
        <v>105.284934074918</v>
      </c>
      <c r="O27" s="203"/>
      <c r="P27" s="512"/>
      <c r="Q27" s="128">
        <v>218.99531425999999</v>
      </c>
      <c r="R27" s="129">
        <v>145.13505713999999</v>
      </c>
      <c r="S27" s="130">
        <v>104.753738377</v>
      </c>
      <c r="T27" s="218">
        <v>259.87836188394499</v>
      </c>
      <c r="U27" s="210">
        <v>159.47965492865001</v>
      </c>
      <c r="V27" s="210">
        <v>108.238395648637</v>
      </c>
      <c r="W27" s="258"/>
      <c r="X27" s="484"/>
      <c r="Y27" s="128">
        <v>209.03125446600001</v>
      </c>
      <c r="Z27" s="129">
        <v>138.77670120400001</v>
      </c>
      <c r="AA27" s="130">
        <v>100.606115573</v>
      </c>
      <c r="AB27" s="218">
        <v>251.483003085756</v>
      </c>
      <c r="AC27" s="210">
        <v>152.55336291820001</v>
      </c>
      <c r="AD27" s="211">
        <v>103.885743719476</v>
      </c>
      <c r="AE27" s="258"/>
      <c r="AF27" s="484"/>
      <c r="AG27" s="128">
        <v>208.051679756</v>
      </c>
      <c r="AH27" s="129">
        <v>137.65657754</v>
      </c>
      <c r="AI27" s="130">
        <v>98.212973618000007</v>
      </c>
      <c r="AJ27" s="218">
        <v>258.42640826072699</v>
      </c>
      <c r="AK27" s="210">
        <v>155.74893434603501</v>
      </c>
      <c r="AL27" s="211">
        <v>102.787622531343</v>
      </c>
      <c r="AM27" s="258"/>
      <c r="AN27" s="484"/>
      <c r="AO27" s="128">
        <v>209.48900879999999</v>
      </c>
      <c r="AP27" s="129">
        <v>138.66143811000001</v>
      </c>
      <c r="AQ27" s="130">
        <v>99.136491129000007</v>
      </c>
      <c r="AR27" s="218">
        <v>241.93571</v>
      </c>
      <c r="AS27" s="210">
        <v>154.228357383804</v>
      </c>
      <c r="AT27" s="211">
        <v>100.85756660846199</v>
      </c>
      <c r="AU27" s="258"/>
    </row>
    <row r="28" spans="1:47" x14ac:dyDescent="0.35">
      <c r="A28" s="105" t="s">
        <v>231</v>
      </c>
      <c r="B28" s="244" t="s">
        <v>282</v>
      </c>
      <c r="C28" s="492"/>
      <c r="D28" s="103" t="s">
        <v>244</v>
      </c>
      <c r="E28" s="103">
        <v>1.5100961114540163</v>
      </c>
      <c r="F28" s="104">
        <v>1.4330279297565309</v>
      </c>
      <c r="G28" s="203"/>
      <c r="H28" s="515"/>
      <c r="I28" s="128">
        <v>539.76547904999995</v>
      </c>
      <c r="J28" s="129">
        <v>431.916362268</v>
      </c>
      <c r="K28" s="130">
        <v>112.333287528</v>
      </c>
      <c r="L28" s="212">
        <v>259.87836188394499</v>
      </c>
      <c r="M28" s="212">
        <v>155.851433249114</v>
      </c>
      <c r="N28" s="213">
        <v>105.284934074918</v>
      </c>
      <c r="O28" s="203"/>
      <c r="P28" s="512"/>
      <c r="Q28" s="128">
        <v>524.15243505399997</v>
      </c>
      <c r="R28" s="129">
        <v>419.80368693499997</v>
      </c>
      <c r="S28" s="130">
        <v>109.93266029</v>
      </c>
      <c r="T28" s="219">
        <v>259.87836188394499</v>
      </c>
      <c r="U28" s="212">
        <v>159.47965492865001</v>
      </c>
      <c r="V28" s="212">
        <v>108.238395648637</v>
      </c>
      <c r="W28" s="258"/>
      <c r="X28" s="484"/>
      <c r="Y28" s="128">
        <v>498.69552188</v>
      </c>
      <c r="Z28" s="129">
        <v>399.499557778</v>
      </c>
      <c r="AA28" s="130">
        <v>105.166178313</v>
      </c>
      <c r="AB28" s="219">
        <v>251.483003085756</v>
      </c>
      <c r="AC28" s="212">
        <v>152.55336291820001</v>
      </c>
      <c r="AD28" s="213">
        <v>103.885743719476</v>
      </c>
      <c r="AE28" s="258"/>
      <c r="AF28" s="484"/>
      <c r="AG28" s="128">
        <v>497.99387423100001</v>
      </c>
      <c r="AH28" s="129">
        <v>398.448368088</v>
      </c>
      <c r="AI28" s="130">
        <v>102.41512636100001</v>
      </c>
      <c r="AJ28" s="219">
        <v>258.42640826072699</v>
      </c>
      <c r="AK28" s="212">
        <v>155.74893434603501</v>
      </c>
      <c r="AL28" s="213">
        <v>102.787622531343</v>
      </c>
      <c r="AM28" s="258"/>
      <c r="AN28" s="484"/>
      <c r="AO28" s="128">
        <v>503.897066</v>
      </c>
      <c r="AP28" s="129">
        <v>403.33377032700002</v>
      </c>
      <c r="AQ28" s="130">
        <v>104.358196116</v>
      </c>
      <c r="AR28" s="219">
        <v>241.93571</v>
      </c>
      <c r="AS28" s="212">
        <v>154.228357383804</v>
      </c>
      <c r="AT28" s="213">
        <v>100.85756660846199</v>
      </c>
      <c r="AU28" s="258"/>
    </row>
    <row r="29" spans="1:47" ht="3" customHeight="1" x14ac:dyDescent="0.35">
      <c r="A29" s="183"/>
      <c r="B29" s="241"/>
      <c r="C29" s="237"/>
      <c r="D29" s="184"/>
      <c r="E29" s="184"/>
      <c r="F29" s="185"/>
      <c r="G29" s="196"/>
      <c r="H29" s="515"/>
      <c r="I29" s="186"/>
      <c r="J29" s="187"/>
      <c r="K29" s="188"/>
      <c r="L29" s="189"/>
      <c r="M29" s="189"/>
      <c r="N29" s="190"/>
      <c r="O29" s="196"/>
      <c r="P29" s="512"/>
      <c r="Q29" s="186"/>
      <c r="R29" s="187"/>
      <c r="S29" s="188"/>
      <c r="T29" s="191"/>
      <c r="U29" s="189"/>
      <c r="V29" s="189"/>
      <c r="W29" s="257"/>
      <c r="X29" s="484"/>
      <c r="Y29" s="186"/>
      <c r="Z29" s="187"/>
      <c r="AA29" s="188"/>
      <c r="AB29" s="228"/>
      <c r="AC29" s="228"/>
      <c r="AD29" s="229"/>
      <c r="AE29" s="257"/>
      <c r="AF29" s="484"/>
      <c r="AG29" s="186"/>
      <c r="AH29" s="187"/>
      <c r="AI29" s="188"/>
      <c r="AJ29" s="228"/>
      <c r="AK29" s="228"/>
      <c r="AL29" s="229"/>
      <c r="AM29" s="257"/>
      <c r="AN29" s="484"/>
      <c r="AO29" s="186"/>
      <c r="AP29" s="187"/>
      <c r="AQ29" s="188"/>
      <c r="AR29" s="228"/>
      <c r="AS29" s="228"/>
      <c r="AT29" s="229"/>
      <c r="AU29" s="257"/>
    </row>
    <row r="30" spans="1:47" x14ac:dyDescent="0.35">
      <c r="A30" s="230" t="s">
        <v>232</v>
      </c>
      <c r="B30" s="246" t="s">
        <v>283</v>
      </c>
      <c r="C30" s="493" t="s">
        <v>135</v>
      </c>
      <c r="D30" s="171" t="s">
        <v>243</v>
      </c>
      <c r="E30" s="171">
        <v>1.5100961114540163</v>
      </c>
      <c r="F30" s="172" t="s">
        <v>214</v>
      </c>
      <c r="G30" s="202"/>
      <c r="H30" s="515"/>
      <c r="I30" s="173">
        <v>238.847405197</v>
      </c>
      <c r="J30" s="174">
        <v>64.408024569000005</v>
      </c>
      <c r="K30" s="175">
        <v>35.913036398999999</v>
      </c>
      <c r="L30" s="215">
        <v>306.795723944119</v>
      </c>
      <c r="M30" s="216">
        <v>221.24488546811699</v>
      </c>
      <c r="N30" s="217">
        <v>64.901117249148996</v>
      </c>
      <c r="O30" s="202"/>
      <c r="P30" s="512"/>
      <c r="Q30" s="173">
        <v>241.69756487199999</v>
      </c>
      <c r="R30" s="174">
        <v>65.439847913999998</v>
      </c>
      <c r="S30" s="175">
        <v>36.707861078999997</v>
      </c>
      <c r="T30" s="215">
        <v>308.62681930985798</v>
      </c>
      <c r="U30" s="216">
        <v>222.25820638737201</v>
      </c>
      <c r="V30" s="216">
        <v>67.310595360888996</v>
      </c>
      <c r="W30" s="256"/>
      <c r="X30" s="484"/>
      <c r="Y30" s="173">
        <v>240.546270953</v>
      </c>
      <c r="Z30" s="174">
        <v>64.366151205999998</v>
      </c>
      <c r="AA30" s="175">
        <v>35.641599923999998</v>
      </c>
      <c r="AB30" s="215">
        <v>305.38060216829501</v>
      </c>
      <c r="AC30" s="216">
        <v>219.83535968229799</v>
      </c>
      <c r="AD30" s="217">
        <v>66.104954068929999</v>
      </c>
      <c r="AE30" s="256"/>
      <c r="AF30" s="484"/>
      <c r="AG30" s="173">
        <v>240.95427502699999</v>
      </c>
      <c r="AH30" s="174">
        <v>62.951995822999997</v>
      </c>
      <c r="AI30" s="175">
        <v>33.926098611999997</v>
      </c>
      <c r="AJ30" s="215">
        <v>299.89280255693501</v>
      </c>
      <c r="AK30" s="216">
        <v>213.25127460899299</v>
      </c>
      <c r="AL30" s="217">
        <v>57.698388603490997</v>
      </c>
      <c r="AM30" s="256"/>
      <c r="AN30" s="484"/>
      <c r="AO30" s="173">
        <v>243.66114029100001</v>
      </c>
      <c r="AP30" s="174">
        <v>63.632629811999998</v>
      </c>
      <c r="AQ30" s="175">
        <v>34.333528076</v>
      </c>
      <c r="AR30" s="215">
        <v>305.12960977492202</v>
      </c>
      <c r="AS30" s="216">
        <v>216.73691825531901</v>
      </c>
      <c r="AT30" s="217">
        <v>59.344808832162002</v>
      </c>
      <c r="AU30" s="256"/>
    </row>
    <row r="31" spans="1:47" x14ac:dyDescent="0.35">
      <c r="A31" s="231" t="s">
        <v>233</v>
      </c>
      <c r="B31" s="244" t="s">
        <v>293</v>
      </c>
      <c r="C31" s="494"/>
      <c r="D31" s="103" t="s">
        <v>244</v>
      </c>
      <c r="E31" s="103">
        <v>1.5100961114540163</v>
      </c>
      <c r="F31" s="104">
        <v>1.4330279297565309</v>
      </c>
      <c r="G31" s="203"/>
      <c r="H31" s="515"/>
      <c r="I31" s="128">
        <v>350.59148255700001</v>
      </c>
      <c r="J31" s="129">
        <v>237.481284827</v>
      </c>
      <c r="K31" s="130">
        <v>75.847668369999994</v>
      </c>
      <c r="L31" s="218">
        <v>306.795723944119</v>
      </c>
      <c r="M31" s="210">
        <v>221.24488546811699</v>
      </c>
      <c r="N31" s="211">
        <v>64.901117249148996</v>
      </c>
      <c r="O31" s="203"/>
      <c r="P31" s="512"/>
      <c r="Q31" s="128">
        <v>350.446205265</v>
      </c>
      <c r="R31" s="129">
        <v>237.59677501799999</v>
      </c>
      <c r="S31" s="130">
        <v>76.391872225</v>
      </c>
      <c r="T31" s="218">
        <v>308.62681930985798</v>
      </c>
      <c r="U31" s="210">
        <v>222.25820638737201</v>
      </c>
      <c r="V31" s="210">
        <v>67.310595360888996</v>
      </c>
      <c r="W31" s="258"/>
      <c r="X31" s="484"/>
      <c r="Y31" s="128">
        <v>333.511926647</v>
      </c>
      <c r="Z31" s="129">
        <v>226.33337059300001</v>
      </c>
      <c r="AA31" s="130">
        <v>73.346291461000007</v>
      </c>
      <c r="AB31" s="218">
        <v>305.38060216829501</v>
      </c>
      <c r="AC31" s="210">
        <v>219.83535968229799</v>
      </c>
      <c r="AD31" s="211">
        <v>66.104954068929999</v>
      </c>
      <c r="AE31" s="258"/>
      <c r="AF31" s="484"/>
      <c r="AG31" s="128">
        <v>332.80719583400003</v>
      </c>
      <c r="AH31" s="129">
        <v>225.36388373200001</v>
      </c>
      <c r="AI31" s="130">
        <v>71.740529041000002</v>
      </c>
      <c r="AJ31" s="218">
        <v>299.89280255693501</v>
      </c>
      <c r="AK31" s="210">
        <v>213.25127460899299</v>
      </c>
      <c r="AL31" s="211">
        <v>57.698388603490997</v>
      </c>
      <c r="AM31" s="258"/>
      <c r="AN31" s="484"/>
      <c r="AO31" s="128">
        <v>334.03118445500002</v>
      </c>
      <c r="AP31" s="129">
        <v>226.251992027</v>
      </c>
      <c r="AQ31" s="130">
        <v>72.186301126000004</v>
      </c>
      <c r="AR31" s="218">
        <v>305.12960977492202</v>
      </c>
      <c r="AS31" s="210">
        <v>216.73691825531901</v>
      </c>
      <c r="AT31" s="211">
        <v>59.344808832162002</v>
      </c>
      <c r="AU31" s="258"/>
    </row>
    <row r="32" spans="1:47" x14ac:dyDescent="0.35">
      <c r="A32" s="232" t="s">
        <v>303</v>
      </c>
      <c r="B32" s="245" t="s">
        <v>304</v>
      </c>
      <c r="C32" s="494"/>
      <c r="D32" s="155" t="s">
        <v>243</v>
      </c>
      <c r="E32" s="155">
        <v>1.5100961114540163</v>
      </c>
      <c r="F32" s="338" t="s">
        <v>214</v>
      </c>
      <c r="G32" s="203"/>
      <c r="H32" s="515"/>
      <c r="I32" s="186"/>
      <c r="J32" s="187"/>
      <c r="K32" s="188"/>
      <c r="L32" s="218"/>
      <c r="M32" s="210"/>
      <c r="N32" s="211"/>
      <c r="O32" s="203"/>
      <c r="P32" s="512"/>
      <c r="Q32" s="186"/>
      <c r="R32" s="187"/>
      <c r="S32" s="188"/>
      <c r="T32" s="218"/>
      <c r="U32" s="210"/>
      <c r="V32" s="210"/>
      <c r="W32" s="258"/>
      <c r="X32" s="484"/>
      <c r="Y32" s="156">
        <v>491.90722399999999</v>
      </c>
      <c r="Z32" s="157">
        <v>338.47456560000001</v>
      </c>
      <c r="AA32" s="158">
        <v>131.4137427</v>
      </c>
      <c r="AB32" s="218">
        <v>305.38060216829501</v>
      </c>
      <c r="AC32" s="210">
        <v>219.83535968229799</v>
      </c>
      <c r="AD32" s="211">
        <v>66.104954068929999</v>
      </c>
      <c r="AE32" s="258"/>
      <c r="AF32" s="484"/>
      <c r="AG32" s="156">
        <v>493.9867198</v>
      </c>
      <c r="AH32" s="157">
        <v>339.89999599999999</v>
      </c>
      <c r="AI32" s="158">
        <v>131.95339469999999</v>
      </c>
      <c r="AJ32" s="218">
        <v>299.89280255693501</v>
      </c>
      <c r="AK32" s="210">
        <v>213.25127460899299</v>
      </c>
      <c r="AL32" s="211">
        <v>57.698388603490997</v>
      </c>
      <c r="AM32" s="258"/>
      <c r="AN32" s="484"/>
      <c r="AO32" s="156">
        <v>499.32000249999999</v>
      </c>
      <c r="AP32" s="157">
        <v>342.96503360000003</v>
      </c>
      <c r="AQ32" s="158">
        <v>131.61262189999999</v>
      </c>
      <c r="AR32" s="218">
        <v>305.12960977492202</v>
      </c>
      <c r="AS32" s="210">
        <v>216.73691825531901</v>
      </c>
      <c r="AT32" s="211">
        <v>59.344808832162002</v>
      </c>
      <c r="AU32" s="258"/>
    </row>
    <row r="33" spans="1:47" x14ac:dyDescent="0.35">
      <c r="A33" s="232" t="s">
        <v>234</v>
      </c>
      <c r="B33" s="245" t="s">
        <v>284</v>
      </c>
      <c r="C33" s="494"/>
      <c r="D33" s="155" t="s">
        <v>243</v>
      </c>
      <c r="E33" s="155">
        <v>1.5100961114540163</v>
      </c>
      <c r="F33" s="141" t="s">
        <v>214</v>
      </c>
      <c r="G33" s="202"/>
      <c r="H33" s="515"/>
      <c r="I33" s="156">
        <v>183.280953821</v>
      </c>
      <c r="J33" s="157">
        <v>141.26407108800001</v>
      </c>
      <c r="K33" s="158">
        <v>78.997937032999999</v>
      </c>
      <c r="L33" s="214">
        <v>306.795723944119</v>
      </c>
      <c r="M33" s="206">
        <v>221.24488546811699</v>
      </c>
      <c r="N33" s="207">
        <v>64.901117249148996</v>
      </c>
      <c r="O33" s="202"/>
      <c r="P33" s="512"/>
      <c r="Q33" s="156">
        <v>183.95387378500001</v>
      </c>
      <c r="R33" s="157">
        <v>141.92992129500001</v>
      </c>
      <c r="S33" s="158">
        <v>79.699889162999995</v>
      </c>
      <c r="T33" s="214">
        <v>308.62681930985798</v>
      </c>
      <c r="U33" s="206">
        <v>222.25820638737201</v>
      </c>
      <c r="V33" s="206">
        <v>67.310595360888996</v>
      </c>
      <c r="W33" s="256"/>
      <c r="X33" s="484"/>
      <c r="Y33" s="156">
        <v>182.77280829599999</v>
      </c>
      <c r="Z33" s="157">
        <v>140.83696629299999</v>
      </c>
      <c r="AA33" s="158">
        <v>78.622628887999994</v>
      </c>
      <c r="AB33" s="214">
        <v>305.38060216829501</v>
      </c>
      <c r="AC33" s="206">
        <v>219.83535968229799</v>
      </c>
      <c r="AD33" s="207">
        <v>66.104954068929999</v>
      </c>
      <c r="AE33" s="256"/>
      <c r="AF33" s="484"/>
      <c r="AG33" s="156">
        <v>177.95337595999999</v>
      </c>
      <c r="AH33" s="157">
        <v>135.65023172299999</v>
      </c>
      <c r="AI33" s="158">
        <v>72.631634411999997</v>
      </c>
      <c r="AJ33" s="214">
        <v>299.89280255693501</v>
      </c>
      <c r="AK33" s="206">
        <v>213.25127460899299</v>
      </c>
      <c r="AL33" s="207">
        <v>57.698388603490997</v>
      </c>
      <c r="AM33" s="256"/>
      <c r="AN33" s="484"/>
      <c r="AO33" s="156">
        <v>180.79073045800001</v>
      </c>
      <c r="AP33" s="157">
        <v>137.77745522500001</v>
      </c>
      <c r="AQ33" s="158">
        <v>73.673248689000005</v>
      </c>
      <c r="AR33" s="214">
        <v>305.12960977492202</v>
      </c>
      <c r="AS33" s="206">
        <v>216.73691825531901</v>
      </c>
      <c r="AT33" s="207">
        <v>59.344808832162002</v>
      </c>
      <c r="AU33" s="256"/>
    </row>
    <row r="34" spans="1:47" x14ac:dyDescent="0.35">
      <c r="A34" s="232" t="s">
        <v>235</v>
      </c>
      <c r="B34" s="245" t="s">
        <v>285</v>
      </c>
      <c r="C34" s="494"/>
      <c r="D34" s="155" t="s">
        <v>243</v>
      </c>
      <c r="E34" s="155">
        <v>1.5100961114540163</v>
      </c>
      <c r="F34" s="141" t="s">
        <v>214</v>
      </c>
      <c r="G34" s="202"/>
      <c r="H34" s="515"/>
      <c r="I34" s="156">
        <v>586.37577178200002</v>
      </c>
      <c r="J34" s="157">
        <v>377.81999888500002</v>
      </c>
      <c r="K34" s="158">
        <v>32.716335829000002</v>
      </c>
      <c r="L34" s="218">
        <v>306.795723944119</v>
      </c>
      <c r="M34" s="210">
        <v>221.24488546811699</v>
      </c>
      <c r="N34" s="211">
        <v>64.901117249148996</v>
      </c>
      <c r="O34" s="202"/>
      <c r="P34" s="512"/>
      <c r="Q34" s="156">
        <v>588.39085207300002</v>
      </c>
      <c r="R34" s="157">
        <v>379.36893219199999</v>
      </c>
      <c r="S34" s="158">
        <v>33.569526042</v>
      </c>
      <c r="T34" s="218">
        <v>308.62681930985798</v>
      </c>
      <c r="U34" s="210">
        <v>222.25820638737201</v>
      </c>
      <c r="V34" s="210">
        <v>67.310595360888996</v>
      </c>
      <c r="W34" s="256"/>
      <c r="X34" s="484"/>
      <c r="Y34" s="156">
        <v>587.19292313200003</v>
      </c>
      <c r="Z34" s="157">
        <v>378.29295241699998</v>
      </c>
      <c r="AA34" s="158">
        <v>32.505416343</v>
      </c>
      <c r="AB34" s="218">
        <v>305.38060216829501</v>
      </c>
      <c r="AC34" s="210">
        <v>219.83535968229799</v>
      </c>
      <c r="AD34" s="211">
        <v>66.104954068929999</v>
      </c>
      <c r="AE34" s="256"/>
      <c r="AF34" s="484"/>
      <c r="AG34" s="156">
        <v>576.99340502799998</v>
      </c>
      <c r="AH34" s="157">
        <v>364.90332402400003</v>
      </c>
      <c r="AI34" s="158">
        <v>13.947804466999999</v>
      </c>
      <c r="AJ34" s="218">
        <v>299.89280255693501</v>
      </c>
      <c r="AK34" s="210">
        <v>213.25127460899299</v>
      </c>
      <c r="AL34" s="211">
        <v>57.698388603490997</v>
      </c>
      <c r="AM34" s="256"/>
      <c r="AN34" s="484"/>
      <c r="AO34" s="156">
        <v>587.523923029</v>
      </c>
      <c r="AP34" s="157">
        <v>371.48128150299999</v>
      </c>
      <c r="AQ34" s="158">
        <v>13.972512884</v>
      </c>
      <c r="AR34" s="218">
        <v>305.12960977492202</v>
      </c>
      <c r="AS34" s="210">
        <v>216.73691825531901</v>
      </c>
      <c r="AT34" s="211">
        <v>59.344808832162002</v>
      </c>
      <c r="AU34" s="256"/>
    </row>
    <row r="35" spans="1:47" x14ac:dyDescent="0.35">
      <c r="A35" s="233" t="s">
        <v>236</v>
      </c>
      <c r="B35" s="243" t="s">
        <v>286</v>
      </c>
      <c r="C35" s="495"/>
      <c r="D35" s="163" t="s">
        <v>243</v>
      </c>
      <c r="E35" s="163">
        <v>1.5100961114540163</v>
      </c>
      <c r="F35" s="179" t="s">
        <v>214</v>
      </c>
      <c r="G35" s="202"/>
      <c r="H35" s="515"/>
      <c r="I35" s="164">
        <v>319.91547501100001</v>
      </c>
      <c r="J35" s="165">
        <v>221.73782351400001</v>
      </c>
      <c r="K35" s="166">
        <v>77.785812415999999</v>
      </c>
      <c r="L35" s="219">
        <v>306.795723944119</v>
      </c>
      <c r="M35" s="212">
        <v>221.24488546811699</v>
      </c>
      <c r="N35" s="213">
        <v>64.901117249148996</v>
      </c>
      <c r="O35" s="202"/>
      <c r="P35" s="512"/>
      <c r="Q35" s="164">
        <v>320.63745663100002</v>
      </c>
      <c r="R35" s="165">
        <v>222.245504797</v>
      </c>
      <c r="S35" s="166">
        <v>78.401039166999993</v>
      </c>
      <c r="T35" s="219">
        <v>308.62681930985798</v>
      </c>
      <c r="U35" s="212">
        <v>222.25820638737201</v>
      </c>
      <c r="V35" s="212">
        <v>67.310595360888996</v>
      </c>
      <c r="W35" s="256"/>
      <c r="X35" s="484"/>
      <c r="Y35" s="164">
        <v>319.434301275</v>
      </c>
      <c r="Z35" s="165">
        <v>221.14967089800001</v>
      </c>
      <c r="AA35" s="166">
        <v>77.335854827000006</v>
      </c>
      <c r="AB35" s="219">
        <v>305.38060216829501</v>
      </c>
      <c r="AC35" s="212">
        <v>219.83535968229799</v>
      </c>
      <c r="AD35" s="213">
        <v>66.104954068929999</v>
      </c>
      <c r="AE35" s="256"/>
      <c r="AF35" s="484"/>
      <c r="AG35" s="164">
        <v>321.57738441700002</v>
      </c>
      <c r="AH35" s="165">
        <v>221.922292115</v>
      </c>
      <c r="AI35" s="166">
        <v>76.155096556000004</v>
      </c>
      <c r="AJ35" s="219">
        <v>299.89280255693501</v>
      </c>
      <c r="AK35" s="212">
        <v>213.25127460899299</v>
      </c>
      <c r="AL35" s="213">
        <v>57.698388603490997</v>
      </c>
      <c r="AM35" s="256"/>
      <c r="AN35" s="484"/>
      <c r="AO35" s="164">
        <v>335.00090166500001</v>
      </c>
      <c r="AP35" s="165">
        <v>232.91606886100001</v>
      </c>
      <c r="AQ35" s="166">
        <v>87.401864208000006</v>
      </c>
      <c r="AR35" s="219">
        <v>305.12960977492202</v>
      </c>
      <c r="AS35" s="212">
        <v>216.73691825531901</v>
      </c>
      <c r="AT35" s="213">
        <v>59.344808832162002</v>
      </c>
      <c r="AU35" s="256"/>
    </row>
    <row r="36" spans="1:47" ht="3" customHeight="1" x14ac:dyDescent="0.35">
      <c r="A36" s="183"/>
      <c r="B36" s="241"/>
      <c r="C36" s="237"/>
      <c r="D36" s="184"/>
      <c r="E36" s="184"/>
      <c r="F36" s="185"/>
      <c r="G36" s="196"/>
      <c r="H36" s="515"/>
      <c r="I36" s="186"/>
      <c r="J36" s="187"/>
      <c r="K36" s="188"/>
      <c r="L36" s="189"/>
      <c r="M36" s="189"/>
      <c r="N36" s="190"/>
      <c r="O36" s="196"/>
      <c r="P36" s="512"/>
      <c r="Q36" s="186"/>
      <c r="R36" s="187"/>
      <c r="S36" s="188"/>
      <c r="T36" s="191"/>
      <c r="U36" s="189"/>
      <c r="V36" s="189"/>
      <c r="W36" s="257"/>
      <c r="X36" s="484"/>
      <c r="Y36" s="186"/>
      <c r="Z36" s="187"/>
      <c r="AA36" s="188"/>
      <c r="AB36" s="189"/>
      <c r="AC36" s="189"/>
      <c r="AD36" s="190"/>
      <c r="AE36" s="257"/>
      <c r="AF36" s="484"/>
      <c r="AG36" s="186"/>
      <c r="AH36" s="187"/>
      <c r="AI36" s="188"/>
      <c r="AJ36" s="189"/>
      <c r="AK36" s="189"/>
      <c r="AL36" s="190"/>
      <c r="AM36" s="257"/>
      <c r="AN36" s="484"/>
      <c r="AO36" s="186"/>
      <c r="AP36" s="187"/>
      <c r="AQ36" s="188"/>
      <c r="AR36" s="189"/>
      <c r="AS36" s="189"/>
      <c r="AT36" s="190"/>
      <c r="AU36" s="257"/>
    </row>
    <row r="37" spans="1:47" x14ac:dyDescent="0.35">
      <c r="A37" s="231" t="s">
        <v>237</v>
      </c>
      <c r="B37" s="244" t="s">
        <v>287</v>
      </c>
      <c r="C37" s="494" t="s">
        <v>132</v>
      </c>
      <c r="D37" s="103" t="s">
        <v>244</v>
      </c>
      <c r="E37" s="103">
        <v>1.5100961114540163</v>
      </c>
      <c r="F37" s="104">
        <v>1.4330279297565309</v>
      </c>
      <c r="G37" s="203"/>
      <c r="H37" s="515"/>
      <c r="I37" s="128">
        <v>194.65731248899999</v>
      </c>
      <c r="J37" s="129">
        <v>143.90261141799999</v>
      </c>
      <c r="K37" s="130">
        <v>712.391479172</v>
      </c>
      <c r="L37" s="458" t="s">
        <v>214</v>
      </c>
      <c r="M37" s="459"/>
      <c r="N37" s="460"/>
      <c r="O37" s="203"/>
      <c r="P37" s="512"/>
      <c r="Q37" s="128">
        <v>196.64858218099999</v>
      </c>
      <c r="R37" s="129">
        <v>145.407017943</v>
      </c>
      <c r="S37" s="130">
        <v>709.48028367999996</v>
      </c>
      <c r="T37" s="458" t="s">
        <v>214</v>
      </c>
      <c r="U37" s="459"/>
      <c r="V37" s="459"/>
      <c r="W37" s="258"/>
      <c r="X37" s="484"/>
      <c r="Y37" s="128">
        <v>187.685131412</v>
      </c>
      <c r="Z37" s="129">
        <v>138.949177561</v>
      </c>
      <c r="AA37" s="130">
        <v>675.16303655700005</v>
      </c>
      <c r="AB37" s="458" t="s">
        <v>214</v>
      </c>
      <c r="AC37" s="459"/>
      <c r="AD37" s="460"/>
      <c r="AE37" s="258"/>
      <c r="AF37" s="484"/>
      <c r="AG37" s="128">
        <v>186.75738644800001</v>
      </c>
      <c r="AH37" s="128">
        <v>137.840083561</v>
      </c>
      <c r="AI37" s="128">
        <v>671.47071880700003</v>
      </c>
      <c r="AJ37" s="458" t="s">
        <v>214</v>
      </c>
      <c r="AK37" s="459"/>
      <c r="AL37" s="460"/>
      <c r="AM37" s="258"/>
      <c r="AN37" s="484"/>
      <c r="AO37" s="128">
        <v>188.78200834800001</v>
      </c>
      <c r="AP37" s="128">
        <v>139.33290079099999</v>
      </c>
      <c r="AQ37" s="128">
        <v>674.25015771100004</v>
      </c>
      <c r="AR37" s="458" t="s">
        <v>214</v>
      </c>
      <c r="AS37" s="459"/>
      <c r="AT37" s="460"/>
      <c r="AU37" s="258"/>
    </row>
    <row r="38" spans="1:47" x14ac:dyDescent="0.35">
      <c r="A38" s="233" t="s">
        <v>238</v>
      </c>
      <c r="B38" s="245" t="s">
        <v>288</v>
      </c>
      <c r="C38" s="494"/>
      <c r="D38" s="163" t="s">
        <v>243</v>
      </c>
      <c r="E38" s="163">
        <v>1.5100961114540163</v>
      </c>
      <c r="F38" s="179" t="s">
        <v>214</v>
      </c>
      <c r="G38" s="204"/>
      <c r="H38" s="516"/>
      <c r="I38" s="164">
        <v>217.03578782</v>
      </c>
      <c r="J38" s="165">
        <v>149.45569108399999</v>
      </c>
      <c r="K38" s="166">
        <v>-13.200822691999999</v>
      </c>
      <c r="L38" s="461"/>
      <c r="M38" s="462"/>
      <c r="N38" s="463"/>
      <c r="O38" s="204"/>
      <c r="P38" s="513"/>
      <c r="Q38" s="164">
        <v>216.96081713699999</v>
      </c>
      <c r="R38" s="165">
        <v>149.59569997899999</v>
      </c>
      <c r="S38" s="166">
        <v>-12.276909386</v>
      </c>
      <c r="T38" s="461"/>
      <c r="U38" s="462"/>
      <c r="V38" s="462"/>
      <c r="W38" s="259"/>
      <c r="X38" s="485"/>
      <c r="Y38" s="164">
        <v>215.81450317900001</v>
      </c>
      <c r="Z38" s="165">
        <v>148.515642969</v>
      </c>
      <c r="AA38" s="166">
        <v>-13.337808131999999</v>
      </c>
      <c r="AB38" s="461"/>
      <c r="AC38" s="462"/>
      <c r="AD38" s="463"/>
      <c r="AE38" s="259"/>
      <c r="AF38" s="485"/>
      <c r="AG38" s="164">
        <v>185.337758321</v>
      </c>
      <c r="AH38" s="164">
        <v>135.67957780500001</v>
      </c>
      <c r="AI38" s="164">
        <v>99.489277040000005</v>
      </c>
      <c r="AJ38" s="461"/>
      <c r="AK38" s="462"/>
      <c r="AL38" s="463"/>
      <c r="AM38" s="259"/>
      <c r="AN38" s="485"/>
      <c r="AO38" s="164">
        <v>188.036743</v>
      </c>
      <c r="AP38" s="164">
        <v>137.46424099999999</v>
      </c>
      <c r="AQ38" s="164">
        <v>100.778696</v>
      </c>
      <c r="AR38" s="461"/>
      <c r="AS38" s="462"/>
      <c r="AT38" s="463"/>
      <c r="AU38" s="259"/>
    </row>
    <row r="39" spans="1:47" x14ac:dyDescent="0.35">
      <c r="A39" s="170" t="s">
        <v>239</v>
      </c>
      <c r="B39" s="245" t="s">
        <v>289</v>
      </c>
      <c r="C39" s="494"/>
      <c r="D39" s="155" t="s">
        <v>243</v>
      </c>
      <c r="E39" s="155">
        <v>1.5100961114540163</v>
      </c>
      <c r="F39" s="141" t="s">
        <v>214</v>
      </c>
      <c r="G39" s="202"/>
      <c r="H39" s="507">
        <v>39.689612429999997</v>
      </c>
      <c r="I39" s="156">
        <v>220.19100626100001</v>
      </c>
      <c r="J39" s="157">
        <v>133.07053289000001</v>
      </c>
      <c r="K39" s="158">
        <v>102.28944612399999</v>
      </c>
      <c r="L39" s="461"/>
      <c r="M39" s="462"/>
      <c r="N39" s="463"/>
      <c r="O39" s="202"/>
      <c r="P39" s="509">
        <v>41.376805230999999</v>
      </c>
      <c r="Q39" s="156">
        <v>223.235548653</v>
      </c>
      <c r="R39" s="157">
        <v>135.20358464</v>
      </c>
      <c r="S39" s="158">
        <v>104.35489271100001</v>
      </c>
      <c r="T39" s="461"/>
      <c r="U39" s="462"/>
      <c r="V39" s="462"/>
      <c r="W39" s="256"/>
      <c r="X39" s="486">
        <v>40.763949277999998</v>
      </c>
      <c r="Y39" s="156">
        <v>222.38740805099999</v>
      </c>
      <c r="Z39" s="157">
        <v>134.542925518</v>
      </c>
      <c r="AA39" s="158">
        <v>103.71950661699999</v>
      </c>
      <c r="AB39" s="461"/>
      <c r="AC39" s="462"/>
      <c r="AD39" s="463"/>
      <c r="AE39" s="256"/>
      <c r="AF39" s="486">
        <v>41.302090800999999</v>
      </c>
      <c r="AG39" s="156">
        <v>225.84831006100001</v>
      </c>
      <c r="AH39" s="156">
        <v>136.454933963</v>
      </c>
      <c r="AI39" s="156">
        <v>105.236645559</v>
      </c>
      <c r="AJ39" s="461"/>
      <c r="AK39" s="462"/>
      <c r="AL39" s="463"/>
      <c r="AM39" s="256"/>
      <c r="AN39" s="486">
        <v>44.548456250999998</v>
      </c>
      <c r="AO39" s="156">
        <v>233.59030344000001</v>
      </c>
      <c r="AP39" s="156">
        <v>141.66192609300001</v>
      </c>
      <c r="AQ39" s="156">
        <v>109.785930373</v>
      </c>
      <c r="AR39" s="461"/>
      <c r="AS39" s="462"/>
      <c r="AT39" s="463"/>
      <c r="AU39" s="256"/>
    </row>
    <row r="40" spans="1:47" ht="15" thickBot="1" x14ac:dyDescent="0.4">
      <c r="A40" s="236" t="s">
        <v>240</v>
      </c>
      <c r="B40" s="247" t="s">
        <v>290</v>
      </c>
      <c r="C40" s="496"/>
      <c r="D40" s="106" t="s">
        <v>244</v>
      </c>
      <c r="E40" s="106">
        <v>1.5100961114540163</v>
      </c>
      <c r="F40" s="107">
        <v>1.4330279297565309</v>
      </c>
      <c r="G40" s="205"/>
      <c r="H40" s="508"/>
      <c r="I40" s="134">
        <v>184.80322844299999</v>
      </c>
      <c r="J40" s="135">
        <v>107.737345764</v>
      </c>
      <c r="K40" s="136">
        <v>74.998470355999999</v>
      </c>
      <c r="L40" s="464"/>
      <c r="M40" s="465"/>
      <c r="N40" s="466"/>
      <c r="O40" s="205"/>
      <c r="P40" s="510"/>
      <c r="Q40" s="134">
        <v>187.819538462</v>
      </c>
      <c r="R40" s="135">
        <v>109.80635073800001</v>
      </c>
      <c r="S40" s="136">
        <v>76.83087123</v>
      </c>
      <c r="T40" s="464"/>
      <c r="U40" s="465"/>
      <c r="V40" s="465"/>
      <c r="W40" s="260"/>
      <c r="X40" s="487"/>
      <c r="Y40" s="134">
        <v>180.61159786600001</v>
      </c>
      <c r="Z40" s="135">
        <v>106.00575501500001</v>
      </c>
      <c r="AA40" s="136">
        <v>74.589256745</v>
      </c>
      <c r="AB40" s="464"/>
      <c r="AC40" s="465"/>
      <c r="AD40" s="466"/>
      <c r="AE40" s="260"/>
      <c r="AF40" s="487"/>
      <c r="AG40" s="134">
        <v>181.76095174700001</v>
      </c>
      <c r="AH40" s="134">
        <v>106.96431103800001</v>
      </c>
      <c r="AI40" s="134">
        <v>75.338663419</v>
      </c>
      <c r="AJ40" s="464"/>
      <c r="AK40" s="465"/>
      <c r="AL40" s="466"/>
      <c r="AM40" s="260"/>
      <c r="AN40" s="487"/>
      <c r="AO40" s="134">
        <v>187.75450746800001</v>
      </c>
      <c r="AP40" s="134">
        <v>111.08634817799999</v>
      </c>
      <c r="AQ40" s="134">
        <v>79.146112770000002</v>
      </c>
      <c r="AR40" s="464"/>
      <c r="AS40" s="465"/>
      <c r="AT40" s="466"/>
      <c r="AU40" s="260"/>
    </row>
    <row r="41" spans="1:47" x14ac:dyDescent="0.35">
      <c r="G41" s="248"/>
      <c r="O41" s="248"/>
      <c r="W41" s="249"/>
      <c r="AE41" s="249"/>
      <c r="AM41" s="249"/>
      <c r="AU41" s="249"/>
    </row>
    <row r="42" spans="1:47" ht="21" x14ac:dyDescent="0.5">
      <c r="G42" s="249"/>
      <c r="I42" s="488" t="s">
        <v>297</v>
      </c>
      <c r="J42" s="488"/>
      <c r="K42" s="488"/>
      <c r="L42" s="488"/>
      <c r="O42" s="249"/>
      <c r="Q42" s="488" t="s">
        <v>297</v>
      </c>
      <c r="R42" s="488"/>
      <c r="S42" s="488"/>
      <c r="T42" s="488"/>
      <c r="W42" s="249"/>
      <c r="Y42" s="488" t="s">
        <v>297</v>
      </c>
      <c r="Z42" s="488"/>
      <c r="AA42" s="488"/>
      <c r="AB42" s="488"/>
      <c r="AE42" s="249"/>
      <c r="AG42" s="488" t="s">
        <v>297</v>
      </c>
      <c r="AH42" s="488"/>
      <c r="AI42" s="488"/>
      <c r="AJ42" s="488"/>
      <c r="AM42" s="249"/>
      <c r="AO42" s="488" t="s">
        <v>297</v>
      </c>
      <c r="AP42" s="488"/>
      <c r="AQ42" s="488"/>
      <c r="AR42" s="488"/>
      <c r="AU42" s="249"/>
    </row>
    <row r="43" spans="1:47" x14ac:dyDescent="0.35">
      <c r="A43" t="s">
        <v>292</v>
      </c>
      <c r="G43" s="249"/>
      <c r="O43" s="249"/>
      <c r="W43" s="249"/>
      <c r="AE43" s="249"/>
      <c r="AM43" s="249"/>
      <c r="AU43" s="249"/>
    </row>
    <row r="44" spans="1:47" x14ac:dyDescent="0.35">
      <c r="A44" t="s">
        <v>291</v>
      </c>
      <c r="G44" s="249"/>
      <c r="O44" s="249"/>
      <c r="W44" s="249"/>
      <c r="AE44" s="249"/>
      <c r="AM44" s="249"/>
      <c r="AU44" s="249"/>
    </row>
    <row r="45" spans="1:47" x14ac:dyDescent="0.35">
      <c r="G45" s="249"/>
      <c r="O45" s="249"/>
      <c r="W45" s="249"/>
      <c r="AE45" s="249"/>
      <c r="AM45" s="249"/>
      <c r="AU45" s="249"/>
    </row>
    <row r="46" spans="1:47" x14ac:dyDescent="0.35">
      <c r="G46" s="249"/>
      <c r="O46" s="249"/>
      <c r="W46" s="249"/>
      <c r="AE46" s="249"/>
      <c r="AM46" s="249"/>
      <c r="AU46" s="249"/>
    </row>
    <row r="47" spans="1:47" x14ac:dyDescent="0.35">
      <c r="G47" s="249"/>
      <c r="O47" s="249"/>
      <c r="W47" s="249"/>
      <c r="AE47" s="249"/>
      <c r="AM47" s="249"/>
      <c r="AU47" s="249"/>
    </row>
    <row r="48" spans="1:47" x14ac:dyDescent="0.35">
      <c r="G48" s="249"/>
      <c r="O48" s="249"/>
      <c r="W48" s="249"/>
      <c r="AE48" s="249"/>
      <c r="AM48" s="249"/>
      <c r="AU48" s="249"/>
    </row>
    <row r="49" spans="7:47" x14ac:dyDescent="0.35">
      <c r="G49" s="249"/>
      <c r="O49" s="249"/>
      <c r="W49" s="249"/>
      <c r="AE49" s="249"/>
      <c r="AM49" s="249"/>
      <c r="AU49" s="249"/>
    </row>
    <row r="50" spans="7:47" x14ac:dyDescent="0.35">
      <c r="G50" s="249"/>
      <c r="O50" s="249"/>
      <c r="W50" s="249"/>
      <c r="AE50" s="249"/>
      <c r="AM50" s="249"/>
      <c r="AU50" s="249"/>
    </row>
    <row r="51" spans="7:47" x14ac:dyDescent="0.35">
      <c r="G51" s="249"/>
      <c r="O51" s="249"/>
      <c r="W51" s="249"/>
      <c r="AE51" s="249"/>
      <c r="AM51" s="249"/>
      <c r="AU51" s="249"/>
    </row>
    <row r="52" spans="7:47" x14ac:dyDescent="0.35">
      <c r="G52" s="249"/>
      <c r="O52" s="249"/>
      <c r="W52" s="249"/>
      <c r="AE52" s="249"/>
      <c r="AM52" s="249"/>
      <c r="AU52" s="249"/>
    </row>
    <row r="53" spans="7:47" x14ac:dyDescent="0.35">
      <c r="G53" s="249"/>
      <c r="O53" s="249"/>
      <c r="W53" s="249"/>
      <c r="AE53" s="249"/>
      <c r="AM53" s="249"/>
      <c r="AU53" s="249"/>
    </row>
    <row r="54" spans="7:47" x14ac:dyDescent="0.35">
      <c r="G54" s="249"/>
      <c r="O54" s="249"/>
      <c r="W54" s="249"/>
      <c r="AE54" s="249"/>
      <c r="AM54" s="249"/>
      <c r="AU54" s="249"/>
    </row>
    <row r="55" spans="7:47" x14ac:dyDescent="0.35">
      <c r="G55" s="249"/>
      <c r="O55" s="249"/>
      <c r="W55" s="249"/>
      <c r="AE55" s="249"/>
      <c r="AM55" s="249"/>
      <c r="AU55" s="249"/>
    </row>
    <row r="56" spans="7:47" x14ac:dyDescent="0.35">
      <c r="G56" s="249"/>
      <c r="O56" s="249"/>
      <c r="W56" s="249"/>
      <c r="AE56" s="249"/>
      <c r="AM56" s="249"/>
      <c r="AU56" s="249"/>
    </row>
    <row r="57" spans="7:47" x14ac:dyDescent="0.35">
      <c r="G57" s="249"/>
      <c r="O57" s="249"/>
      <c r="W57" s="249"/>
      <c r="AE57" s="249"/>
      <c r="AM57" s="249"/>
      <c r="AU57" s="249"/>
    </row>
    <row r="58" spans="7:47" x14ac:dyDescent="0.35">
      <c r="G58" s="249"/>
      <c r="O58" s="249"/>
      <c r="W58" s="249"/>
      <c r="AE58" s="249"/>
      <c r="AM58" s="249"/>
      <c r="AU58" s="249"/>
    </row>
    <row r="59" spans="7:47" x14ac:dyDescent="0.35">
      <c r="G59" s="249"/>
      <c r="O59" s="249"/>
      <c r="W59" s="249"/>
      <c r="AE59" s="249"/>
      <c r="AM59" s="249"/>
      <c r="AU59" s="249"/>
    </row>
    <row r="60" spans="7:47" x14ac:dyDescent="0.35">
      <c r="G60" s="249"/>
      <c r="O60" s="249"/>
      <c r="W60" s="249"/>
      <c r="AE60" s="249"/>
      <c r="AM60" s="249"/>
      <c r="AU60" s="249"/>
    </row>
    <row r="61" spans="7:47" x14ac:dyDescent="0.35">
      <c r="G61" s="249"/>
      <c r="O61" s="249"/>
      <c r="W61" s="249"/>
      <c r="AE61" s="249"/>
      <c r="AM61" s="249"/>
      <c r="AU61" s="249"/>
    </row>
    <row r="62" spans="7:47" x14ac:dyDescent="0.35">
      <c r="G62" s="249"/>
      <c r="O62" s="249"/>
      <c r="W62" s="249"/>
      <c r="AE62" s="249"/>
      <c r="AM62" s="249"/>
      <c r="AU62" s="249"/>
    </row>
    <row r="63" spans="7:47" x14ac:dyDescent="0.35">
      <c r="G63" s="249"/>
      <c r="O63" s="249"/>
      <c r="W63" s="249"/>
      <c r="AE63" s="249"/>
      <c r="AM63" s="249"/>
      <c r="AU63" s="249"/>
    </row>
    <row r="64" spans="7:47" x14ac:dyDescent="0.35">
      <c r="G64" s="249"/>
      <c r="O64" s="249"/>
      <c r="W64" s="249"/>
      <c r="AE64" s="249"/>
      <c r="AM64" s="249"/>
      <c r="AU64" s="249"/>
    </row>
    <row r="65" spans="7:47" x14ac:dyDescent="0.35">
      <c r="G65" s="249"/>
      <c r="O65" s="249"/>
      <c r="W65" s="249"/>
      <c r="AE65" s="249"/>
      <c r="AM65" s="249"/>
      <c r="AU65" s="249"/>
    </row>
    <row r="66" spans="7:47" x14ac:dyDescent="0.35">
      <c r="G66" s="249"/>
      <c r="O66" s="249"/>
      <c r="W66" s="249"/>
      <c r="AE66" s="249"/>
      <c r="AM66" s="249"/>
      <c r="AU66" s="249"/>
    </row>
    <row r="67" spans="7:47" x14ac:dyDescent="0.35">
      <c r="G67" s="249"/>
      <c r="O67" s="249"/>
      <c r="W67" s="249"/>
      <c r="AE67" s="249"/>
      <c r="AM67" s="249"/>
      <c r="AU67" s="249"/>
    </row>
    <row r="68" spans="7:47" x14ac:dyDescent="0.35">
      <c r="G68" s="249"/>
      <c r="O68" s="249"/>
      <c r="W68" s="249"/>
      <c r="AE68" s="249"/>
      <c r="AM68" s="249"/>
      <c r="AU68" s="249"/>
    </row>
    <row r="69" spans="7:47" x14ac:dyDescent="0.35">
      <c r="G69" s="249"/>
      <c r="O69" s="249"/>
      <c r="W69" s="249"/>
      <c r="AE69" s="249"/>
      <c r="AM69" s="249"/>
      <c r="AU69" s="249"/>
    </row>
    <row r="70" spans="7:47" x14ac:dyDescent="0.35">
      <c r="G70" s="249"/>
      <c r="O70" s="249"/>
      <c r="W70" s="249"/>
      <c r="AE70" s="249"/>
      <c r="AM70" s="249"/>
      <c r="AU70" s="249"/>
    </row>
    <row r="71" spans="7:47" x14ac:dyDescent="0.35">
      <c r="G71" s="249"/>
      <c r="O71" s="249"/>
      <c r="W71" s="249"/>
      <c r="AE71" s="249"/>
      <c r="AM71" s="249"/>
      <c r="AU71" s="249"/>
    </row>
    <row r="72" spans="7:47" x14ac:dyDescent="0.35">
      <c r="G72" s="249"/>
      <c r="O72" s="249"/>
      <c r="W72" s="249"/>
      <c r="AE72" s="249"/>
      <c r="AM72" s="249"/>
      <c r="AU72" s="249"/>
    </row>
    <row r="73" spans="7:47" x14ac:dyDescent="0.35">
      <c r="G73" s="249"/>
      <c r="O73" s="249"/>
      <c r="W73" s="249"/>
      <c r="AE73" s="249"/>
      <c r="AM73" s="249"/>
      <c r="AU73" s="249"/>
    </row>
    <row r="74" spans="7:47" x14ac:dyDescent="0.35">
      <c r="G74" s="249"/>
      <c r="O74" s="249"/>
      <c r="W74" s="249"/>
      <c r="AE74" s="249"/>
      <c r="AM74" s="249"/>
      <c r="AU74" s="249"/>
    </row>
    <row r="75" spans="7:47" x14ac:dyDescent="0.35">
      <c r="G75" s="249"/>
      <c r="O75" s="249"/>
      <c r="W75" s="249"/>
      <c r="AE75" s="249"/>
      <c r="AM75" s="249"/>
      <c r="AU75" s="249"/>
    </row>
    <row r="76" spans="7:47" x14ac:dyDescent="0.35">
      <c r="G76" s="249"/>
      <c r="O76" s="249"/>
      <c r="W76" s="249"/>
      <c r="AE76" s="249"/>
      <c r="AM76" s="249"/>
      <c r="AU76" s="249"/>
    </row>
    <row r="77" spans="7:47" x14ac:dyDescent="0.35">
      <c r="G77" s="249"/>
      <c r="O77" s="249"/>
      <c r="W77" s="249"/>
      <c r="AE77" s="249"/>
      <c r="AM77" s="249"/>
      <c r="AU77" s="249"/>
    </row>
    <row r="78" spans="7:47" x14ac:dyDescent="0.35">
      <c r="G78" s="249"/>
      <c r="O78" s="249"/>
      <c r="W78" s="249"/>
      <c r="AE78" s="249"/>
      <c r="AM78" s="249"/>
      <c r="AU78" s="249"/>
    </row>
    <row r="79" spans="7:47" x14ac:dyDescent="0.35">
      <c r="G79" s="249"/>
      <c r="O79" s="249"/>
      <c r="W79" s="249"/>
      <c r="AE79" s="249"/>
      <c r="AM79" s="249"/>
      <c r="AU79" s="249"/>
    </row>
    <row r="80" spans="7:47" x14ac:dyDescent="0.35">
      <c r="G80" s="249"/>
      <c r="O80" s="249"/>
      <c r="W80" s="249"/>
      <c r="AE80" s="249"/>
      <c r="AM80" s="249"/>
      <c r="AU80" s="249"/>
    </row>
    <row r="81" spans="7:47" x14ac:dyDescent="0.35">
      <c r="G81" s="249"/>
      <c r="O81" s="249"/>
      <c r="W81" s="249"/>
      <c r="AE81" s="249"/>
      <c r="AM81" s="249"/>
      <c r="AU81" s="249"/>
    </row>
    <row r="82" spans="7:47" x14ac:dyDescent="0.35">
      <c r="G82" s="249"/>
      <c r="O82" s="249"/>
      <c r="W82" s="249"/>
      <c r="AE82" s="249"/>
      <c r="AM82" s="249"/>
      <c r="AU82" s="249"/>
    </row>
    <row r="83" spans="7:47" x14ac:dyDescent="0.35">
      <c r="G83" s="249"/>
      <c r="O83" s="249"/>
      <c r="W83" s="249"/>
      <c r="AE83" s="249"/>
      <c r="AM83" s="249"/>
      <c r="AU83" s="249"/>
    </row>
    <row r="84" spans="7:47" x14ac:dyDescent="0.35">
      <c r="G84" s="249"/>
      <c r="O84" s="249"/>
      <c r="W84" s="249"/>
      <c r="AE84" s="249"/>
      <c r="AM84" s="249"/>
      <c r="AU84" s="249"/>
    </row>
    <row r="85" spans="7:47" x14ac:dyDescent="0.35">
      <c r="G85" s="249"/>
      <c r="O85" s="249"/>
      <c r="W85" s="249"/>
      <c r="AE85" s="249"/>
      <c r="AM85" s="249"/>
      <c r="AU85" s="249"/>
    </row>
    <row r="86" spans="7:47" x14ac:dyDescent="0.35">
      <c r="G86" s="249"/>
      <c r="O86" s="249"/>
      <c r="W86" s="249"/>
      <c r="AE86" s="249"/>
      <c r="AM86" s="249"/>
      <c r="AU86" s="249"/>
    </row>
    <row r="87" spans="7:47" x14ac:dyDescent="0.35">
      <c r="G87" s="249"/>
      <c r="O87" s="249"/>
      <c r="W87" s="249"/>
      <c r="AE87" s="249"/>
      <c r="AM87" s="249"/>
      <c r="AU87" s="249"/>
    </row>
    <row r="88" spans="7:47" x14ac:dyDescent="0.35">
      <c r="G88" s="249"/>
      <c r="O88" s="249"/>
      <c r="W88" s="249"/>
      <c r="AE88" s="249"/>
      <c r="AM88" s="249"/>
      <c r="AU88" s="249"/>
    </row>
    <row r="89" spans="7:47" x14ac:dyDescent="0.35">
      <c r="G89" s="249"/>
      <c r="O89" s="249"/>
      <c r="W89" s="249"/>
      <c r="AE89" s="249"/>
      <c r="AM89" s="249"/>
      <c r="AU89" s="249"/>
    </row>
    <row r="90" spans="7:47" x14ac:dyDescent="0.35">
      <c r="G90" s="249"/>
      <c r="O90" s="249"/>
      <c r="W90" s="249"/>
      <c r="AE90" s="249"/>
      <c r="AM90" s="249"/>
      <c r="AU90" s="249"/>
    </row>
    <row r="91" spans="7:47" x14ac:dyDescent="0.35">
      <c r="G91" s="249"/>
      <c r="O91" s="249"/>
      <c r="W91" s="249"/>
      <c r="AE91" s="249"/>
      <c r="AM91" s="249"/>
      <c r="AU91" s="249"/>
    </row>
    <row r="92" spans="7:47" x14ac:dyDescent="0.35">
      <c r="G92" s="249"/>
      <c r="O92" s="249"/>
      <c r="W92" s="249"/>
      <c r="AE92" s="249"/>
      <c r="AM92" s="249"/>
      <c r="AU92" s="249"/>
    </row>
    <row r="93" spans="7:47" x14ac:dyDescent="0.35">
      <c r="G93" s="249"/>
      <c r="O93" s="249"/>
      <c r="W93" s="249"/>
      <c r="AE93" s="249"/>
      <c r="AM93" s="249"/>
      <c r="AU93" s="249"/>
    </row>
    <row r="94" spans="7:47" x14ac:dyDescent="0.35">
      <c r="G94" s="249"/>
      <c r="O94" s="249"/>
      <c r="W94" s="249"/>
      <c r="AE94" s="249"/>
      <c r="AM94" s="249"/>
      <c r="AU94" s="249"/>
    </row>
    <row r="95" spans="7:47" x14ac:dyDescent="0.35">
      <c r="G95" s="249"/>
      <c r="O95" s="249"/>
      <c r="W95" s="249"/>
      <c r="AE95" s="249"/>
      <c r="AM95" s="249"/>
      <c r="AU95" s="249"/>
    </row>
    <row r="96" spans="7:47" x14ac:dyDescent="0.35">
      <c r="G96" s="249"/>
      <c r="O96" s="249"/>
      <c r="W96" s="249"/>
      <c r="AE96" s="249"/>
      <c r="AM96" s="249"/>
      <c r="AU96" s="249"/>
    </row>
    <row r="97" spans="7:47" x14ac:dyDescent="0.35">
      <c r="G97" s="249"/>
      <c r="O97" s="249"/>
      <c r="W97" s="249"/>
      <c r="AE97" s="249"/>
      <c r="AM97" s="249"/>
      <c r="AU97" s="249"/>
    </row>
    <row r="98" spans="7:47" x14ac:dyDescent="0.35">
      <c r="G98" s="249"/>
      <c r="O98" s="249"/>
      <c r="W98" s="249"/>
      <c r="AE98" s="249"/>
      <c r="AM98" s="249"/>
      <c r="AU98" s="249"/>
    </row>
    <row r="99" spans="7:47" x14ac:dyDescent="0.35">
      <c r="G99" s="249"/>
      <c r="O99" s="249"/>
      <c r="W99" s="249"/>
      <c r="AE99" s="249"/>
      <c r="AM99" s="249"/>
      <c r="AU99" s="249"/>
    </row>
    <row r="100" spans="7:47" x14ac:dyDescent="0.35">
      <c r="G100" s="249"/>
      <c r="O100" s="249"/>
      <c r="W100" s="249"/>
      <c r="AE100" s="249"/>
      <c r="AM100" s="249"/>
      <c r="AU100" s="249"/>
    </row>
    <row r="101" spans="7:47" x14ac:dyDescent="0.35">
      <c r="G101" s="249"/>
      <c r="O101" s="249"/>
      <c r="W101" s="249"/>
      <c r="AE101" s="249"/>
      <c r="AM101" s="249"/>
      <c r="AU101" s="249"/>
    </row>
    <row r="102" spans="7:47" x14ac:dyDescent="0.35">
      <c r="G102" s="249"/>
      <c r="O102" s="249"/>
      <c r="W102" s="249"/>
      <c r="AE102" s="249"/>
      <c r="AM102" s="249"/>
      <c r="AU102" s="249"/>
    </row>
    <row r="103" spans="7:47" x14ac:dyDescent="0.35">
      <c r="G103" s="249"/>
      <c r="O103" s="249"/>
      <c r="W103" s="249"/>
      <c r="AE103" s="249"/>
      <c r="AM103" s="249"/>
      <c r="AU103" s="249"/>
    </row>
    <row r="104" spans="7:47" x14ac:dyDescent="0.35">
      <c r="G104" s="249"/>
      <c r="O104" s="249"/>
      <c r="W104" s="249"/>
      <c r="AE104" s="249"/>
      <c r="AM104" s="249"/>
      <c r="AU104" s="249"/>
    </row>
    <row r="105" spans="7:47" x14ac:dyDescent="0.35">
      <c r="G105" s="249"/>
      <c r="O105" s="249"/>
      <c r="W105" s="249"/>
      <c r="AE105" s="249"/>
      <c r="AM105" s="249"/>
      <c r="AU105" s="249"/>
    </row>
    <row r="106" spans="7:47" x14ac:dyDescent="0.35">
      <c r="G106" s="249"/>
      <c r="O106" s="249"/>
      <c r="W106" s="249"/>
      <c r="AE106" s="249"/>
      <c r="AM106" s="249"/>
      <c r="AU106" s="249"/>
    </row>
    <row r="107" spans="7:47" x14ac:dyDescent="0.35">
      <c r="G107" s="249"/>
      <c r="O107" s="249"/>
      <c r="W107" s="249"/>
      <c r="AE107" s="249"/>
      <c r="AM107" s="249"/>
      <c r="AU107" s="249"/>
    </row>
    <row r="108" spans="7:47" x14ac:dyDescent="0.35">
      <c r="G108" s="249"/>
      <c r="O108" s="249"/>
      <c r="W108" s="249"/>
      <c r="AE108" s="249"/>
      <c r="AM108" s="249"/>
      <c r="AU108" s="249"/>
    </row>
    <row r="109" spans="7:47" x14ac:dyDescent="0.35">
      <c r="G109" s="249"/>
      <c r="O109" s="249"/>
      <c r="W109" s="249"/>
      <c r="AE109" s="249"/>
      <c r="AM109" s="249"/>
      <c r="AU109" s="249"/>
    </row>
    <row r="110" spans="7:47" x14ac:dyDescent="0.35">
      <c r="G110" s="249"/>
      <c r="O110" s="249"/>
      <c r="W110" s="249"/>
      <c r="AE110" s="249"/>
      <c r="AM110" s="249"/>
      <c r="AU110" s="249"/>
    </row>
    <row r="111" spans="7:47" x14ac:dyDescent="0.35">
      <c r="G111" s="249"/>
      <c r="O111" s="249"/>
      <c r="W111" s="249"/>
      <c r="AE111" s="249"/>
      <c r="AM111" s="249"/>
      <c r="AU111" s="249"/>
    </row>
    <row r="112" spans="7:47" x14ac:dyDescent="0.35">
      <c r="G112" s="249"/>
      <c r="O112" s="249"/>
      <c r="W112" s="249"/>
      <c r="AE112" s="249"/>
      <c r="AM112" s="249"/>
      <c r="AU112" s="249"/>
    </row>
    <row r="113" spans="1:47" x14ac:dyDescent="0.35">
      <c r="G113" s="249"/>
      <c r="O113" s="249"/>
      <c r="W113" s="249"/>
      <c r="AE113" s="249"/>
      <c r="AM113" s="249"/>
      <c r="AU113" s="249"/>
    </row>
    <row r="114" spans="1:47" x14ac:dyDescent="0.35">
      <c r="G114" s="249"/>
      <c r="O114" s="249"/>
      <c r="W114" s="249"/>
      <c r="AE114" s="249"/>
      <c r="AM114" s="249"/>
      <c r="AU114" s="249"/>
    </row>
    <row r="115" spans="1:47" x14ac:dyDescent="0.35">
      <c r="G115" s="249"/>
      <c r="O115" s="249"/>
      <c r="W115" s="249"/>
      <c r="AE115" s="249"/>
      <c r="AM115" s="249"/>
      <c r="AU115" s="249"/>
    </row>
    <row r="116" spans="1:47" x14ac:dyDescent="0.35">
      <c r="G116" s="249"/>
      <c r="O116" s="249"/>
      <c r="W116" s="249"/>
      <c r="AE116" s="249"/>
      <c r="AM116" s="249"/>
      <c r="AU116" s="249"/>
    </row>
    <row r="117" spans="1:47" ht="15" thickBot="1" x14ac:dyDescent="0.4">
      <c r="G117" s="250"/>
      <c r="O117" s="250"/>
      <c r="W117" s="249"/>
      <c r="AE117" s="249"/>
      <c r="AM117" s="249"/>
      <c r="AU117" s="249"/>
    </row>
    <row r="118" spans="1:47" ht="15" thickBot="1" x14ac:dyDescent="0.4">
      <c r="G118" s="250"/>
      <c r="O118" s="250"/>
      <c r="W118" s="250"/>
      <c r="AE118" s="250"/>
      <c r="AM118" s="250"/>
      <c r="AU118" s="250"/>
    </row>
    <row r="119" spans="1:47" ht="15" thickBot="1" x14ac:dyDescent="0.4">
      <c r="G119" s="250"/>
      <c r="O119" s="250"/>
      <c r="W119" s="250"/>
      <c r="AE119" s="250"/>
      <c r="AM119" s="250"/>
      <c r="AU119" s="250"/>
    </row>
    <row r="120" spans="1:47" ht="15" thickBot="1" x14ac:dyDescent="0.4">
      <c r="G120" s="249"/>
      <c r="O120" s="249"/>
      <c r="W120" s="262"/>
      <c r="AE120" s="250"/>
      <c r="AM120" s="250"/>
      <c r="AU120" s="250"/>
    </row>
    <row r="121" spans="1:47" ht="21.5" thickBot="1" x14ac:dyDescent="0.55000000000000004">
      <c r="I121" s="498"/>
      <c r="J121" s="498"/>
      <c r="K121" s="498"/>
      <c r="L121" s="498"/>
      <c r="Q121" s="498"/>
      <c r="R121" s="498"/>
      <c r="S121" s="498"/>
      <c r="T121" s="498"/>
      <c r="W121" s="250"/>
      <c r="X121" s="451" t="s">
        <v>295</v>
      </c>
      <c r="Y121" s="452"/>
      <c r="Z121" s="452"/>
      <c r="AA121" s="452"/>
      <c r="AB121" s="452"/>
      <c r="AC121" s="452"/>
      <c r="AD121" s="489"/>
      <c r="AE121" s="250"/>
      <c r="AF121" s="451" t="s">
        <v>295</v>
      </c>
      <c r="AG121" s="452"/>
      <c r="AH121" s="452"/>
      <c r="AI121" s="452"/>
      <c r="AJ121" s="452"/>
      <c r="AK121" s="452"/>
      <c r="AL121" s="489"/>
      <c r="AM121" s="250"/>
      <c r="AN121" s="451" t="s">
        <v>295</v>
      </c>
      <c r="AO121" s="452"/>
      <c r="AP121" s="452"/>
      <c r="AQ121" s="452"/>
      <c r="AR121" s="452"/>
      <c r="AS121" s="452"/>
      <c r="AT121" s="489"/>
      <c r="AU121" s="250"/>
    </row>
    <row r="122" spans="1:47" ht="15" thickBot="1" x14ac:dyDescent="0.4">
      <c r="A122" s="234" t="s">
        <v>213</v>
      </c>
      <c r="B122" s="238" t="s">
        <v>264</v>
      </c>
      <c r="C122" s="497" t="s">
        <v>133</v>
      </c>
      <c r="D122" s="276" t="s">
        <v>243</v>
      </c>
      <c r="P122" s="454"/>
      <c r="Q122" s="261"/>
      <c r="R122" s="6"/>
      <c r="S122" s="6"/>
      <c r="T122" s="225"/>
      <c r="U122" s="225"/>
      <c r="V122" s="225"/>
      <c r="W122" s="250"/>
      <c r="X122" s="455">
        <f>+(X8-P8)/P8</f>
        <v>-2.8478966216062343E-2</v>
      </c>
      <c r="Y122" s="145">
        <f>+(Y8-Q8)/Q8</f>
        <v>-4.1980854238001216E-3</v>
      </c>
      <c r="Z122" s="146">
        <f t="shared" ref="Z122:AA122" si="0">+(Z8-R8)/R8</f>
        <v>-5.8414744779711203E-3</v>
      </c>
      <c r="AA122" s="147">
        <f t="shared" si="0"/>
        <v>-1.1118675941856707E-2</v>
      </c>
      <c r="AB122" s="265">
        <f t="shared" ref="AB122:AD128" si="1">+(AB8-T8)/T8</f>
        <v>-3.9989897267499628E-3</v>
      </c>
      <c r="AC122" s="265">
        <f t="shared" si="1"/>
        <v>-5.518492220511444E-3</v>
      </c>
      <c r="AD122" s="266">
        <f t="shared" si="1"/>
        <v>-1.2513177076479733E-2</v>
      </c>
      <c r="AE122" s="250"/>
      <c r="AF122" s="455">
        <f t="shared" ref="AF122:AL122" si="2">+(AF8-X8)/X8</f>
        <v>-4.848949775851167E-2</v>
      </c>
      <c r="AG122" s="145">
        <f t="shared" si="2"/>
        <v>4.4013450033274018E-3</v>
      </c>
      <c r="AH122" s="146">
        <f t="shared" si="2"/>
        <v>-2.571767066071142E-3</v>
      </c>
      <c r="AI122" s="147">
        <f t="shared" si="2"/>
        <v>-0.13439422430081449</v>
      </c>
      <c r="AJ122" s="265">
        <f t="shared" si="2"/>
        <v>7.6028988346504862E-3</v>
      </c>
      <c r="AK122" s="265">
        <f t="shared" si="2"/>
        <v>-3.1730798177635487E-2</v>
      </c>
      <c r="AL122" s="266">
        <f t="shared" si="2"/>
        <v>0.10760076375460419</v>
      </c>
      <c r="AM122" s="250"/>
      <c r="AN122" s="455">
        <f t="shared" ref="AN122" si="3">+(AN8-AF8)/AF8</f>
        <v>1.2587411242959057E-2</v>
      </c>
      <c r="AO122" s="145">
        <f t="shared" ref="AO122:AO128" si="4">+(AO8-AG8)/AG8</f>
        <v>1.6683631403433843E-2</v>
      </c>
      <c r="AP122" s="146">
        <f t="shared" ref="AP122:AP128" si="5">+(AP8-AH8)/AH8</f>
        <v>1.6147178426575027E-2</v>
      </c>
      <c r="AQ122" s="147">
        <f t="shared" ref="AQ122:AQ128" si="6">+(AQ8-AI8)/AI8</f>
        <v>0.12695908650429288</v>
      </c>
      <c r="AR122" s="265">
        <f t="shared" ref="AR122:AR128" si="7">+(AR8-AJ8)/AJ8</f>
        <v>7.5343465227662313E-3</v>
      </c>
      <c r="AS122" s="265">
        <f t="shared" ref="AS122:AS128" si="8">+(AS8-AK8)/AK8</f>
        <v>-3.1823107938144727E-3</v>
      </c>
      <c r="AT122" s="266">
        <f t="shared" ref="AT122:AT128" si="9">+(AT8-AL8)/AL8</f>
        <v>-9.2869433497760737E-2</v>
      </c>
      <c r="AU122" s="250"/>
    </row>
    <row r="123" spans="1:47" ht="15" thickBot="1" x14ac:dyDescent="0.4">
      <c r="A123" s="154" t="s">
        <v>215</v>
      </c>
      <c r="B123" s="239" t="s">
        <v>265</v>
      </c>
      <c r="C123" s="491"/>
      <c r="D123" s="277" t="s">
        <v>243</v>
      </c>
      <c r="P123" s="454"/>
      <c r="Q123" s="6"/>
      <c r="R123" s="6"/>
      <c r="S123" s="6"/>
      <c r="T123" s="225"/>
      <c r="U123" s="225"/>
      <c r="V123" s="225"/>
      <c r="W123" s="250"/>
      <c r="X123" s="456"/>
      <c r="Y123" s="151">
        <f t="shared" ref="Y123:AA123" si="10">+(Y9-Q9)/Q9</f>
        <v>-2.9788322620582226E-3</v>
      </c>
      <c r="Z123" s="152">
        <f t="shared" si="10"/>
        <v>-4.2890940382802195E-3</v>
      </c>
      <c r="AA123" s="153">
        <f t="shared" si="10"/>
        <v>-1.1130374043271772E-2</v>
      </c>
      <c r="AB123" s="267">
        <f t="shared" si="1"/>
        <v>-3.9989897267499628E-3</v>
      </c>
      <c r="AC123" s="267">
        <f t="shared" si="1"/>
        <v>-5.518492220511444E-3</v>
      </c>
      <c r="AD123" s="268">
        <f t="shared" si="1"/>
        <v>-1.2513177076479733E-2</v>
      </c>
      <c r="AE123" s="250"/>
      <c r="AF123" s="456"/>
      <c r="AG123" s="151">
        <f t="shared" ref="AG123:AL128" si="11">+(AG9-Y9)/Y9</f>
        <v>9.4739142144554846E-3</v>
      </c>
      <c r="AH123" s="152">
        <f t="shared" si="11"/>
        <v>6.1858675713805204E-3</v>
      </c>
      <c r="AI123" s="153">
        <f t="shared" si="11"/>
        <v>-0.11758837638516198</v>
      </c>
      <c r="AJ123" s="267">
        <f t="shared" si="11"/>
        <v>7.6028988346504862E-3</v>
      </c>
      <c r="AK123" s="267">
        <f t="shared" si="11"/>
        <v>-3.1730798177635487E-2</v>
      </c>
      <c r="AL123" s="268">
        <f t="shared" si="11"/>
        <v>0.11566326093381248</v>
      </c>
      <c r="AM123" s="250"/>
      <c r="AN123" s="456"/>
      <c r="AO123" s="151">
        <f t="shared" si="4"/>
        <v>-6.7515357001172033E-2</v>
      </c>
      <c r="AP123" s="152">
        <f t="shared" si="5"/>
        <v>-2.0565283098614082E-2</v>
      </c>
      <c r="AQ123" s="153">
        <f t="shared" si="6"/>
        <v>8.3084926812333842E-2</v>
      </c>
      <c r="AR123" s="267">
        <f t="shared" si="7"/>
        <v>7.5343465227662313E-3</v>
      </c>
      <c r="AS123" s="267">
        <f t="shared" si="8"/>
        <v>-3.1823107938144727E-3</v>
      </c>
      <c r="AT123" s="268">
        <f t="shared" si="9"/>
        <v>-9.942493988548233E-2</v>
      </c>
      <c r="AU123" s="250"/>
    </row>
    <row r="124" spans="1:47" ht="15" thickBot="1" x14ac:dyDescent="0.4">
      <c r="A124" s="154" t="s">
        <v>216</v>
      </c>
      <c r="B124" s="239" t="s">
        <v>266</v>
      </c>
      <c r="C124" s="491"/>
      <c r="D124" s="277" t="s">
        <v>243</v>
      </c>
      <c r="P124" s="454"/>
      <c r="Q124" s="6"/>
      <c r="R124" s="6"/>
      <c r="S124" s="6"/>
      <c r="T124" s="225"/>
      <c r="U124" s="225"/>
      <c r="V124" s="225"/>
      <c r="W124" s="250"/>
      <c r="X124" s="456"/>
      <c r="Y124" s="151">
        <f t="shared" ref="Y124:AA124" si="12">+(Y10-Q10)/Q10</f>
        <v>-3.4133959469341995E-3</v>
      </c>
      <c r="Z124" s="152">
        <f t="shared" si="12"/>
        <v>-4.1249783579126757E-3</v>
      </c>
      <c r="AA124" s="153">
        <f t="shared" si="12"/>
        <v>-1.0241712821461902E-2</v>
      </c>
      <c r="AB124" s="267">
        <f t="shared" si="1"/>
        <v>-3.9989897267499628E-3</v>
      </c>
      <c r="AC124" s="267">
        <f t="shared" si="1"/>
        <v>-5.518492220511444E-3</v>
      </c>
      <c r="AD124" s="268">
        <f t="shared" si="1"/>
        <v>-1.2513177076479733E-2</v>
      </c>
      <c r="AE124" s="250"/>
      <c r="AF124" s="456"/>
      <c r="AG124" s="151">
        <f t="shared" si="11"/>
        <v>6.1892831738642609E-3</v>
      </c>
      <c r="AH124" s="152">
        <f t="shared" si="11"/>
        <v>4.7520424445810991E-3</v>
      </c>
      <c r="AI124" s="153">
        <f t="shared" si="11"/>
        <v>-0.19033269497828567</v>
      </c>
      <c r="AJ124" s="267">
        <f t="shared" si="11"/>
        <v>7.6028988346504862E-3</v>
      </c>
      <c r="AK124" s="267">
        <f t="shared" si="11"/>
        <v>-3.1730798177635487E-2</v>
      </c>
      <c r="AL124" s="268">
        <f t="shared" si="11"/>
        <v>0.21687556415501422</v>
      </c>
      <c r="AM124" s="250"/>
      <c r="AN124" s="456"/>
      <c r="AO124" s="151">
        <f t="shared" si="4"/>
        <v>1.6515521782335233E-2</v>
      </c>
      <c r="AP124" s="152">
        <f t="shared" si="5"/>
        <v>1.6307204196097068E-2</v>
      </c>
      <c r="AQ124" s="153">
        <f t="shared" si="6"/>
        <v>0.24427540209052892</v>
      </c>
      <c r="AR124" s="267">
        <f t="shared" si="7"/>
        <v>7.5343465227662313E-3</v>
      </c>
      <c r="AS124" s="267">
        <f t="shared" si="8"/>
        <v>-3.1823107938144727E-3</v>
      </c>
      <c r="AT124" s="268">
        <f t="shared" si="9"/>
        <v>-0.17432929226357916</v>
      </c>
      <c r="AU124" s="250"/>
    </row>
    <row r="125" spans="1:47" ht="15" thickBot="1" x14ac:dyDescent="0.4">
      <c r="A125" s="154" t="s">
        <v>217</v>
      </c>
      <c r="B125" s="239" t="s">
        <v>267</v>
      </c>
      <c r="C125" s="491"/>
      <c r="D125" s="277" t="s">
        <v>243</v>
      </c>
      <c r="P125" s="454"/>
      <c r="Q125" s="6"/>
      <c r="R125" s="6"/>
      <c r="S125" s="6"/>
      <c r="T125" s="221"/>
      <c r="U125" s="221"/>
      <c r="V125" s="221"/>
      <c r="W125" s="250"/>
      <c r="X125" s="456"/>
      <c r="Y125" s="151">
        <f t="shared" ref="Y125:AA125" si="13">+(Y11-Q11)/Q11</f>
        <v>-5.3564493904835727E-3</v>
      </c>
      <c r="Z125" s="152">
        <f t="shared" si="13"/>
        <v>-7.2899486533576927E-3</v>
      </c>
      <c r="AA125" s="153">
        <f t="shared" si="13"/>
        <v>-1.455121670499205E-2</v>
      </c>
      <c r="AB125" s="97">
        <f t="shared" si="1"/>
        <v>-3.9989897267499628E-3</v>
      </c>
      <c r="AC125" s="97">
        <f t="shared" si="1"/>
        <v>-5.518492220511444E-3</v>
      </c>
      <c r="AD125" s="181">
        <f t="shared" si="1"/>
        <v>-1.2513177076479733E-2</v>
      </c>
      <c r="AE125" s="250"/>
      <c r="AF125" s="456"/>
      <c r="AG125" s="151">
        <f t="shared" si="11"/>
        <v>2.1618120400396764E-3</v>
      </c>
      <c r="AH125" s="152">
        <f t="shared" si="11"/>
        <v>-1.7559129016290181E-3</v>
      </c>
      <c r="AI125" s="153">
        <f t="shared" si="11"/>
        <v>0.15644569300120736</v>
      </c>
      <c r="AJ125" s="97">
        <f t="shared" si="11"/>
        <v>7.6028988346504862E-3</v>
      </c>
      <c r="AK125" s="97">
        <f t="shared" si="11"/>
        <v>-3.1730798177635487E-2</v>
      </c>
      <c r="AL125" s="181">
        <f t="shared" si="11"/>
        <v>-0.1560769100198503</v>
      </c>
      <c r="AM125" s="250"/>
      <c r="AN125" s="456"/>
      <c r="AO125" s="151">
        <f t="shared" si="4"/>
        <v>1.6239146508637677E-2</v>
      </c>
      <c r="AP125" s="152">
        <f t="shared" si="5"/>
        <v>1.6084629142350738E-2</v>
      </c>
      <c r="AQ125" s="153">
        <f t="shared" si="6"/>
        <v>-0.13814926736262981</v>
      </c>
      <c r="AR125" s="97">
        <f t="shared" si="7"/>
        <v>7.5343465227662313E-3</v>
      </c>
      <c r="AS125" s="97">
        <f t="shared" si="8"/>
        <v>-3.1823107938144727E-3</v>
      </c>
      <c r="AT125" s="181">
        <f t="shared" si="9"/>
        <v>0.19055695976591883</v>
      </c>
      <c r="AU125" s="250"/>
    </row>
    <row r="126" spans="1:47" ht="15" thickBot="1" x14ac:dyDescent="0.4">
      <c r="A126" s="154" t="s">
        <v>218</v>
      </c>
      <c r="B126" s="239" t="s">
        <v>268</v>
      </c>
      <c r="C126" s="491"/>
      <c r="D126" s="277" t="s">
        <v>243</v>
      </c>
      <c r="P126" s="454"/>
      <c r="Q126" s="6"/>
      <c r="R126" s="6"/>
      <c r="S126" s="6"/>
      <c r="T126" s="225"/>
      <c r="U126" s="225"/>
      <c r="V126" s="225"/>
      <c r="W126" s="250"/>
      <c r="X126" s="456"/>
      <c r="Y126" s="151">
        <f t="shared" ref="Y126:AA126" si="14">+(Y12-Q12)/Q12</f>
        <v>-4.0056063205497769E-3</v>
      </c>
      <c r="Z126" s="152">
        <f t="shared" si="14"/>
        <v>-5.5481502940313157E-3</v>
      </c>
      <c r="AA126" s="153">
        <f t="shared" si="14"/>
        <v>-1.2481730878072134E-2</v>
      </c>
      <c r="AB126" s="267">
        <f t="shared" si="1"/>
        <v>-3.9989897267499628E-3</v>
      </c>
      <c r="AC126" s="267">
        <f t="shared" si="1"/>
        <v>-5.518492220511444E-3</v>
      </c>
      <c r="AD126" s="268">
        <f t="shared" si="1"/>
        <v>-1.2513177076479733E-2</v>
      </c>
      <c r="AE126" s="250"/>
      <c r="AF126" s="456"/>
      <c r="AG126" s="151">
        <f t="shared" si="11"/>
        <v>-9.7667565735932077E-2</v>
      </c>
      <c r="AH126" s="152">
        <f t="shared" si="11"/>
        <v>-9.4598632232037669E-2</v>
      </c>
      <c r="AI126" s="153">
        <f t="shared" si="11"/>
        <v>-5.0317750109750928E-3</v>
      </c>
      <c r="AJ126" s="267">
        <f t="shared" si="11"/>
        <v>7.6028988346504862E-3</v>
      </c>
      <c r="AK126" s="267">
        <f t="shared" si="11"/>
        <v>-3.1730798177635487E-2</v>
      </c>
      <c r="AL126" s="268">
        <f t="shared" si="11"/>
        <v>-6.6341938372925929E-2</v>
      </c>
      <c r="AM126" s="250"/>
      <c r="AN126" s="456"/>
      <c r="AO126" s="151">
        <f t="shared" si="4"/>
        <v>1.7265308518880713E-2</v>
      </c>
      <c r="AP126" s="152">
        <f t="shared" si="5"/>
        <v>1.6970082287998772E-2</v>
      </c>
      <c r="AQ126" s="153">
        <f t="shared" si="6"/>
        <v>-4.4780013037211214E-2</v>
      </c>
      <c r="AR126" s="267">
        <f t="shared" si="7"/>
        <v>7.5343465227662313E-3</v>
      </c>
      <c r="AS126" s="267">
        <f t="shared" si="8"/>
        <v>-3.1823107938144727E-3</v>
      </c>
      <c r="AT126" s="268">
        <f t="shared" si="9"/>
        <v>7.6131133631601594E-2</v>
      </c>
      <c r="AU126" s="250"/>
    </row>
    <row r="127" spans="1:47" ht="15" thickBot="1" x14ac:dyDescent="0.4">
      <c r="A127" s="154" t="s">
        <v>219</v>
      </c>
      <c r="B127" s="239" t="s">
        <v>269</v>
      </c>
      <c r="C127" s="491"/>
      <c r="D127" s="277" t="s">
        <v>243</v>
      </c>
      <c r="P127" s="454"/>
      <c r="Q127" s="6"/>
      <c r="R127" s="6"/>
      <c r="S127" s="6"/>
      <c r="T127" s="225"/>
      <c r="U127" s="225"/>
      <c r="V127" s="225"/>
      <c r="W127" s="250"/>
      <c r="X127" s="456"/>
      <c r="Y127" s="151">
        <f t="shared" ref="Y127:AA128" si="15">+(Y13-Q13)/Q13</f>
        <v>-3.4784549904894797E-3</v>
      </c>
      <c r="Z127" s="152">
        <f t="shared" si="15"/>
        <v>-5.1363150229436104E-3</v>
      </c>
      <c r="AA127" s="153">
        <f t="shared" si="15"/>
        <v>-1.2705932808672342E-2</v>
      </c>
      <c r="AB127" s="267">
        <f t="shared" si="1"/>
        <v>-3.9989897267499628E-3</v>
      </c>
      <c r="AC127" s="267">
        <f t="shared" si="1"/>
        <v>-5.518492220511444E-3</v>
      </c>
      <c r="AD127" s="268">
        <f t="shared" si="1"/>
        <v>-1.2513177076479733E-2</v>
      </c>
      <c r="AE127" s="250"/>
      <c r="AF127" s="456"/>
      <c r="AG127" s="151">
        <f t="shared" si="11"/>
        <v>8.8668847087036637E-3</v>
      </c>
      <c r="AH127" s="152">
        <f t="shared" si="11"/>
        <v>4.1667219787565168E-3</v>
      </c>
      <c r="AI127" s="153">
        <f t="shared" si="11"/>
        <v>3.9169005451510268E-3</v>
      </c>
      <c r="AJ127" s="267">
        <f t="shared" si="11"/>
        <v>7.6028988346504862E-3</v>
      </c>
      <c r="AK127" s="267">
        <f t="shared" si="11"/>
        <v>-3.1730798177635487E-2</v>
      </c>
      <c r="AL127" s="268">
        <f t="shared" si="11"/>
        <v>-2.480634245584936E-2</v>
      </c>
      <c r="AM127" s="250"/>
      <c r="AN127" s="456"/>
      <c r="AO127" s="151">
        <f t="shared" si="4"/>
        <v>2.3680077986364796E-2</v>
      </c>
      <c r="AP127" s="152">
        <f t="shared" si="5"/>
        <v>2.2948703768247099E-2</v>
      </c>
      <c r="AQ127" s="153">
        <f t="shared" si="6"/>
        <v>3.0073951777564107E-3</v>
      </c>
      <c r="AR127" s="267">
        <f t="shared" si="7"/>
        <v>7.5343465227662313E-3</v>
      </c>
      <c r="AS127" s="267">
        <f t="shared" si="8"/>
        <v>-3.1823107938144727E-3</v>
      </c>
      <c r="AT127" s="268">
        <f t="shared" si="9"/>
        <v>3.0296393449973529E-2</v>
      </c>
      <c r="AU127" s="250"/>
    </row>
    <row r="128" spans="1:47" ht="15" thickBot="1" x14ac:dyDescent="0.4">
      <c r="A128" s="235" t="s">
        <v>220</v>
      </c>
      <c r="B128" s="240" t="s">
        <v>24</v>
      </c>
      <c r="C128" s="492"/>
      <c r="D128" s="278" t="s">
        <v>244</v>
      </c>
      <c r="P128" s="454"/>
      <c r="Q128" s="182"/>
      <c r="R128" s="182"/>
      <c r="S128" s="182"/>
      <c r="T128" s="225"/>
      <c r="U128" s="225"/>
      <c r="V128" s="225"/>
      <c r="W128" s="250"/>
      <c r="X128" s="456"/>
      <c r="Y128" s="119">
        <f t="shared" si="15"/>
        <v>-4.0871566899597568E-2</v>
      </c>
      <c r="Z128" s="120">
        <f t="shared" si="15"/>
        <v>-3.846220022526689E-2</v>
      </c>
      <c r="AA128" s="121">
        <f t="shared" si="15"/>
        <v>-7.475351665393485E-3</v>
      </c>
      <c r="AB128" s="269">
        <f t="shared" si="1"/>
        <v>-3.9989897267499628E-3</v>
      </c>
      <c r="AC128" s="269">
        <f t="shared" si="1"/>
        <v>-5.518492220511444E-3</v>
      </c>
      <c r="AD128" s="270">
        <f t="shared" si="1"/>
        <v>-1.2513177076479733E-2</v>
      </c>
      <c r="AE128" s="250"/>
      <c r="AF128" s="456"/>
      <c r="AG128" s="119">
        <f t="shared" si="11"/>
        <v>0.31503153264083794</v>
      </c>
      <c r="AH128" s="120">
        <f t="shared" si="11"/>
        <v>0.42458495315215067</v>
      </c>
      <c r="AI128" s="121">
        <f t="shared" si="11"/>
        <v>0.37690025462791554</v>
      </c>
      <c r="AJ128" s="269">
        <f t="shared" si="11"/>
        <v>7.6028988346504862E-3</v>
      </c>
      <c r="AK128" s="269">
        <f t="shared" si="11"/>
        <v>-3.1730798177635487E-2</v>
      </c>
      <c r="AL128" s="270">
        <f t="shared" si="11"/>
        <v>1.0620704439660467</v>
      </c>
      <c r="AM128" s="250"/>
      <c r="AN128" s="456"/>
      <c r="AO128" s="119">
        <f t="shared" si="4"/>
        <v>3.5153710642806493E-2</v>
      </c>
      <c r="AP128" s="120">
        <f t="shared" si="5"/>
        <v>3.9080330777114237E-2</v>
      </c>
      <c r="AQ128" s="121">
        <f t="shared" si="6"/>
        <v>1.1339459167182764</v>
      </c>
      <c r="AR128" s="269">
        <f t="shared" si="7"/>
        <v>7.5343465227662313E-3</v>
      </c>
      <c r="AS128" s="269">
        <f t="shared" si="8"/>
        <v>-3.1823107938144727E-3</v>
      </c>
      <c r="AT128" s="270">
        <f t="shared" si="9"/>
        <v>-0.51275257776810912</v>
      </c>
      <c r="AU128" s="250"/>
    </row>
    <row r="129" spans="1:47" ht="3" customHeight="1" thickBot="1" x14ac:dyDescent="0.4">
      <c r="A129" s="183"/>
      <c r="B129" s="241"/>
      <c r="C129" s="237"/>
      <c r="D129" s="257"/>
      <c r="P129" s="454"/>
      <c r="Q129" s="182"/>
      <c r="R129" s="182"/>
      <c r="S129" s="182"/>
      <c r="T129" s="180"/>
      <c r="U129" s="180"/>
      <c r="V129" s="180"/>
      <c r="W129" s="250"/>
      <c r="X129" s="456"/>
      <c r="Y129" s="192"/>
      <c r="Z129" s="193"/>
      <c r="AA129" s="194"/>
      <c r="AB129" s="193"/>
      <c r="AC129" s="193"/>
      <c r="AD129" s="195"/>
      <c r="AE129" s="250"/>
      <c r="AF129" s="456"/>
      <c r="AG129" s="192"/>
      <c r="AH129" s="193"/>
      <c r="AI129" s="194"/>
      <c r="AJ129" s="193"/>
      <c r="AK129" s="193"/>
      <c r="AL129" s="195"/>
      <c r="AM129" s="250"/>
      <c r="AN129" s="456"/>
      <c r="AO129" s="192"/>
      <c r="AP129" s="193"/>
      <c r="AQ129" s="194"/>
      <c r="AR129" s="193"/>
      <c r="AS129" s="193"/>
      <c r="AT129" s="195"/>
      <c r="AU129" s="250"/>
    </row>
    <row r="130" spans="1:47" ht="15" thickBot="1" x14ac:dyDescent="0.4">
      <c r="A130" s="100" t="s">
        <v>221</v>
      </c>
      <c r="B130" s="242" t="s">
        <v>270</v>
      </c>
      <c r="C130" s="490" t="s">
        <v>131</v>
      </c>
      <c r="D130" s="279" t="s">
        <v>244</v>
      </c>
      <c r="P130" s="454"/>
      <c r="Q130" s="182"/>
      <c r="R130" s="182"/>
      <c r="S130" s="182"/>
      <c r="T130" s="225"/>
      <c r="U130" s="225"/>
      <c r="V130" s="225"/>
      <c r="W130" s="250"/>
      <c r="X130" s="456"/>
      <c r="Y130" s="125">
        <f t="shared" ref="Y130:AD135" si="16">+(Y16-Q16)/Q16</f>
        <v>-8.0790540850115167E-2</v>
      </c>
      <c r="Z130" s="126">
        <f t="shared" si="16"/>
        <v>-7.7145095630843125E-2</v>
      </c>
      <c r="AA130" s="127">
        <f t="shared" si="16"/>
        <v>-6.8886084716329038E-2</v>
      </c>
      <c r="AB130" s="271">
        <f t="shared" si="16"/>
        <v>-5.6951849564511485E-2</v>
      </c>
      <c r="AC130" s="272">
        <f t="shared" si="16"/>
        <v>-5.3449763678163044E-2</v>
      </c>
      <c r="AD130" s="273">
        <f t="shared" si="16"/>
        <v>-4.6977353258917109E-2</v>
      </c>
      <c r="AE130" s="250"/>
      <c r="AF130" s="456"/>
      <c r="AG130" s="125">
        <f t="shared" ref="AG130:AL135" si="17">+(AG16-Y16)/Y16</f>
        <v>-7.585119849670423E-4</v>
      </c>
      <c r="AH130" s="126">
        <f t="shared" si="17"/>
        <v>-4.3240314655357149E-3</v>
      </c>
      <c r="AI130" s="127">
        <f t="shared" si="17"/>
        <v>-1.2987134140348348E-2</v>
      </c>
      <c r="AJ130" s="271">
        <f t="shared" si="17"/>
        <v>2.712149018139921E-2</v>
      </c>
      <c r="AK130" s="272">
        <f t="shared" si="17"/>
        <v>4.0722810648452526E-2</v>
      </c>
      <c r="AL130" s="273">
        <f t="shared" si="17"/>
        <v>2.3393688223755172E-3</v>
      </c>
      <c r="AM130" s="250"/>
      <c r="AN130" s="456"/>
      <c r="AO130" s="125">
        <f t="shared" ref="AO130:AO135" si="18">+(AO16-AG16)/AG16</f>
        <v>8.4318915334379713E-3</v>
      </c>
      <c r="AP130" s="126">
        <f t="shared" ref="AP130:AP135" si="19">+(AP16-AH16)/AH16</f>
        <v>8.3833341391330047E-3</v>
      </c>
      <c r="AQ130" s="127">
        <f t="shared" ref="AQ130:AQ135" si="20">+(AQ16-AI16)/AI16</f>
        <v>7.9520835546692623E-3</v>
      </c>
      <c r="AR130" s="271">
        <f t="shared" ref="AR130:AR135" si="21">+(AR16-AJ16)/AJ16</f>
        <v>4.9030419502582405E-3</v>
      </c>
      <c r="AS130" s="272">
        <f t="shared" ref="AS130:AS135" si="22">+(AS16-AK16)/AK16</f>
        <v>9.5181826628097516E-3</v>
      </c>
      <c r="AT130" s="273">
        <f t="shared" ref="AT130:AT135" si="23">+(AT16-AL16)/AL16</f>
        <v>3.530433561066644E-2</v>
      </c>
      <c r="AU130" s="250"/>
    </row>
    <row r="131" spans="1:47" ht="15" thickBot="1" x14ac:dyDescent="0.4">
      <c r="A131" s="100" t="s">
        <v>222</v>
      </c>
      <c r="B131" s="242" t="s">
        <v>271</v>
      </c>
      <c r="C131" s="491"/>
      <c r="D131" s="280" t="s">
        <v>244</v>
      </c>
      <c r="P131" s="454"/>
      <c r="Q131" s="182"/>
      <c r="R131" s="182"/>
      <c r="S131" s="182"/>
      <c r="T131" s="225"/>
      <c r="U131" s="225"/>
      <c r="V131" s="225"/>
      <c r="W131" s="250"/>
      <c r="X131" s="456"/>
      <c r="Y131" s="131">
        <f t="shared" si="16"/>
        <v>-6.4988031319752781E-2</v>
      </c>
      <c r="Z131" s="132">
        <f t="shared" si="16"/>
        <v>-6.308868639896574E-2</v>
      </c>
      <c r="AA131" s="133">
        <f t="shared" si="16"/>
        <v>-5.6518743606883519E-2</v>
      </c>
      <c r="AB131" s="274">
        <f t="shared" si="16"/>
        <v>-5.6951849564511485E-2</v>
      </c>
      <c r="AC131" s="267">
        <f t="shared" si="16"/>
        <v>-5.3449763678163044E-2</v>
      </c>
      <c r="AD131" s="268">
        <f t="shared" si="16"/>
        <v>-4.6977353258917109E-2</v>
      </c>
      <c r="AE131" s="250"/>
      <c r="AF131" s="456"/>
      <c r="AG131" s="131">
        <f t="shared" si="17"/>
        <v>5.24575787080526E-2</v>
      </c>
      <c r="AH131" s="132">
        <f t="shared" si="17"/>
        <v>7.0946810897707588E-2</v>
      </c>
      <c r="AI131" s="133">
        <f t="shared" si="17"/>
        <v>5.5540929421088417E-2</v>
      </c>
      <c r="AJ131" s="274">
        <f t="shared" si="17"/>
        <v>2.712149018139921E-2</v>
      </c>
      <c r="AK131" s="267">
        <f t="shared" si="17"/>
        <v>4.0722810648452526E-2</v>
      </c>
      <c r="AL131" s="268">
        <f t="shared" si="17"/>
        <v>2.3393688223755172E-3</v>
      </c>
      <c r="AM131" s="250"/>
      <c r="AN131" s="456"/>
      <c r="AO131" s="131">
        <f t="shared" si="18"/>
        <v>1.1446643608269717E-2</v>
      </c>
      <c r="AP131" s="132">
        <f t="shared" si="19"/>
        <v>1.3492730258260534E-2</v>
      </c>
      <c r="AQ131" s="133">
        <f t="shared" si="20"/>
        <v>1.0984564622404571E-2</v>
      </c>
      <c r="AR131" s="274">
        <f t="shared" si="21"/>
        <v>4.9030419502582405E-3</v>
      </c>
      <c r="AS131" s="267">
        <f t="shared" si="22"/>
        <v>9.5181826628097516E-3</v>
      </c>
      <c r="AT131" s="268">
        <f t="shared" si="23"/>
        <v>3.530433561066644E-2</v>
      </c>
      <c r="AU131" s="250"/>
    </row>
    <row r="132" spans="1:47" ht="15" thickBot="1" x14ac:dyDescent="0.4">
      <c r="A132" s="100" t="s">
        <v>223</v>
      </c>
      <c r="B132" s="242" t="s">
        <v>272</v>
      </c>
      <c r="C132" s="491"/>
      <c r="D132" s="280" t="s">
        <v>244</v>
      </c>
      <c r="P132" s="454"/>
      <c r="Q132" s="182"/>
      <c r="R132" s="182"/>
      <c r="S132" s="182"/>
      <c r="T132" s="225"/>
      <c r="U132" s="225"/>
      <c r="V132" s="225"/>
      <c r="W132" s="250"/>
      <c r="X132" s="456"/>
      <c r="Y132" s="131">
        <f t="shared" si="16"/>
        <v>-4.7887996433023446E-2</v>
      </c>
      <c r="Z132" s="132">
        <f t="shared" si="16"/>
        <v>-4.7296214460463767E-2</v>
      </c>
      <c r="AA132" s="133">
        <f t="shared" si="16"/>
        <v>-4.1668661616033394E-2</v>
      </c>
      <c r="AB132" s="274">
        <f t="shared" si="16"/>
        <v>-5.6951849564511485E-2</v>
      </c>
      <c r="AC132" s="267">
        <f t="shared" si="16"/>
        <v>-5.3449763678163044E-2</v>
      </c>
      <c r="AD132" s="268">
        <f t="shared" si="16"/>
        <v>-4.6977353258917109E-2</v>
      </c>
      <c r="AE132" s="250"/>
      <c r="AF132" s="456"/>
      <c r="AG132" s="131">
        <f t="shared" si="17"/>
        <v>7.003352528587325E-4</v>
      </c>
      <c r="AH132" s="132">
        <f t="shared" si="17"/>
        <v>-9.3212550453694587E-4</v>
      </c>
      <c r="AI132" s="133">
        <f t="shared" si="17"/>
        <v>-1.7830311673847909E-2</v>
      </c>
      <c r="AJ132" s="274">
        <f t="shared" si="17"/>
        <v>2.712149018139921E-2</v>
      </c>
      <c r="AK132" s="267">
        <f t="shared" si="17"/>
        <v>4.0722810648452526E-2</v>
      </c>
      <c r="AL132" s="268">
        <f t="shared" si="17"/>
        <v>2.3393688223755172E-3</v>
      </c>
      <c r="AM132" s="250"/>
      <c r="AN132" s="456"/>
      <c r="AO132" s="131">
        <f t="shared" si="18"/>
        <v>8.0083054012482988E-3</v>
      </c>
      <c r="AP132" s="132">
        <f t="shared" si="19"/>
        <v>8.3148597082804126E-3</v>
      </c>
      <c r="AQ132" s="133">
        <f t="shared" si="20"/>
        <v>5.4525712950069588E-3</v>
      </c>
      <c r="AR132" s="274">
        <f t="shared" si="21"/>
        <v>4.9030419502582405E-3</v>
      </c>
      <c r="AS132" s="267">
        <f t="shared" si="22"/>
        <v>9.5181826628097516E-3</v>
      </c>
      <c r="AT132" s="268">
        <f t="shared" si="23"/>
        <v>3.530433561066644E-2</v>
      </c>
      <c r="AU132" s="250"/>
    </row>
    <row r="133" spans="1:47" ht="15" thickBot="1" x14ac:dyDescent="0.4">
      <c r="A133" s="100" t="s">
        <v>274</v>
      </c>
      <c r="B133" s="242" t="s">
        <v>273</v>
      </c>
      <c r="C133" s="491"/>
      <c r="D133" s="280" t="s">
        <v>244</v>
      </c>
      <c r="P133" s="454"/>
      <c r="Q133" s="182"/>
      <c r="R133" s="182"/>
      <c r="S133" s="182"/>
      <c r="T133" s="221"/>
      <c r="U133" s="221"/>
      <c r="V133" s="221"/>
      <c r="W133" s="250"/>
      <c r="X133" s="456"/>
      <c r="Y133" s="131">
        <f t="shared" si="16"/>
        <v>-6.475388421906926E-2</v>
      </c>
      <c r="Z133" s="132">
        <f t="shared" si="16"/>
        <v>-6.2382847608893739E-2</v>
      </c>
      <c r="AA133" s="133">
        <f t="shared" si="16"/>
        <v>-5.599966437754049E-2</v>
      </c>
      <c r="AB133" s="96">
        <f t="shared" si="16"/>
        <v>-5.6951849564511485E-2</v>
      </c>
      <c r="AC133" s="97">
        <f t="shared" si="16"/>
        <v>-5.3449763678163044E-2</v>
      </c>
      <c r="AD133" s="181">
        <f t="shared" si="16"/>
        <v>-4.6977353258917109E-2</v>
      </c>
      <c r="AE133" s="250"/>
      <c r="AF133" s="456"/>
      <c r="AG133" s="131">
        <f t="shared" si="17"/>
        <v>-3.8071523240169295E-3</v>
      </c>
      <c r="AH133" s="132">
        <f t="shared" si="17"/>
        <v>-7.8356633674862963E-3</v>
      </c>
      <c r="AI133" s="133">
        <f t="shared" si="17"/>
        <v>-1.7901599422606981E-2</v>
      </c>
      <c r="AJ133" s="96">
        <f t="shared" si="17"/>
        <v>2.712149018139921E-2</v>
      </c>
      <c r="AK133" s="97">
        <f t="shared" si="17"/>
        <v>4.0722810648452526E-2</v>
      </c>
      <c r="AL133" s="181">
        <f t="shared" si="17"/>
        <v>2.3393688223755172E-3</v>
      </c>
      <c r="AM133" s="250"/>
      <c r="AN133" s="456"/>
      <c r="AO133" s="131">
        <f t="shared" si="18"/>
        <v>-1.4477901821035392E-2</v>
      </c>
      <c r="AP133" s="132">
        <f t="shared" si="19"/>
        <v>-2.3146000175990201E-2</v>
      </c>
      <c r="AQ133" s="133">
        <f t="shared" si="20"/>
        <v>3.348812969893593E-3</v>
      </c>
      <c r="AR133" s="96">
        <f t="shared" si="21"/>
        <v>4.9030419502582405E-3</v>
      </c>
      <c r="AS133" s="97">
        <f t="shared" si="22"/>
        <v>9.5181826628097516E-3</v>
      </c>
      <c r="AT133" s="181">
        <f t="shared" si="23"/>
        <v>3.530433561066644E-2</v>
      </c>
      <c r="AU133" s="250"/>
    </row>
    <row r="134" spans="1:47" ht="15" thickBot="1" x14ac:dyDescent="0.4">
      <c r="A134" s="154" t="s">
        <v>224</v>
      </c>
      <c r="B134" s="239" t="s">
        <v>275</v>
      </c>
      <c r="C134" s="491"/>
      <c r="D134" s="281" t="s">
        <v>243</v>
      </c>
      <c r="P134" s="454"/>
      <c r="Q134" s="182"/>
      <c r="R134" s="182"/>
      <c r="S134" s="182"/>
      <c r="T134" s="225"/>
      <c r="U134" s="225"/>
      <c r="V134" s="225"/>
      <c r="W134" s="250"/>
      <c r="X134" s="456"/>
      <c r="Y134" s="159">
        <f t="shared" si="16"/>
        <v>-5.319439757868822E-3</v>
      </c>
      <c r="Z134" s="160">
        <f t="shared" si="16"/>
        <v>-7.5434024047005945E-3</v>
      </c>
      <c r="AA134" s="161">
        <f t="shared" si="16"/>
        <v>-1.1075266527913803E-2</v>
      </c>
      <c r="AB134" s="274">
        <f t="shared" si="16"/>
        <v>-5.6951849564511485E-2</v>
      </c>
      <c r="AC134" s="267">
        <f t="shared" si="16"/>
        <v>-5.3449763678163044E-2</v>
      </c>
      <c r="AD134" s="268">
        <f t="shared" si="16"/>
        <v>-4.6977353258917109E-2</v>
      </c>
      <c r="AE134" s="250"/>
      <c r="AF134" s="456"/>
      <c r="AG134" s="159">
        <f t="shared" si="17"/>
        <v>1.9873847535016834E-3</v>
      </c>
      <c r="AH134" s="160">
        <f t="shared" si="17"/>
        <v>-1.7125606908472021E-3</v>
      </c>
      <c r="AI134" s="161">
        <f t="shared" si="17"/>
        <v>-9.7991975947445756E-3</v>
      </c>
      <c r="AJ134" s="274">
        <f t="shared" si="17"/>
        <v>2.712149018139921E-2</v>
      </c>
      <c r="AK134" s="267">
        <f t="shared" si="17"/>
        <v>4.0722810648452526E-2</v>
      </c>
      <c r="AL134" s="268">
        <f t="shared" si="17"/>
        <v>2.3393688223755172E-3</v>
      </c>
      <c r="AM134" s="250"/>
      <c r="AN134" s="456"/>
      <c r="AO134" s="159">
        <f t="shared" si="18"/>
        <v>1.8933623711916883E-2</v>
      </c>
      <c r="AP134" s="160">
        <f t="shared" si="19"/>
        <v>1.7288817706189227E-2</v>
      </c>
      <c r="AQ134" s="161">
        <f t="shared" si="20"/>
        <v>1.5601746627532184E-2</v>
      </c>
      <c r="AR134" s="274">
        <f t="shared" si="21"/>
        <v>4.9030419502582405E-3</v>
      </c>
      <c r="AS134" s="267">
        <f t="shared" si="22"/>
        <v>9.5181826628097516E-3</v>
      </c>
      <c r="AT134" s="268">
        <f t="shared" si="23"/>
        <v>3.530433561066644E-2</v>
      </c>
      <c r="AU134" s="250"/>
    </row>
    <row r="135" spans="1:47" ht="15" thickBot="1" x14ac:dyDescent="0.4">
      <c r="A135" s="100" t="s">
        <v>225</v>
      </c>
      <c r="B135" s="242" t="s">
        <v>276</v>
      </c>
      <c r="C135" s="491"/>
      <c r="D135" s="280" t="s">
        <v>244</v>
      </c>
      <c r="P135" s="454"/>
      <c r="Q135" s="182"/>
      <c r="R135" s="182"/>
      <c r="S135" s="182"/>
      <c r="T135" s="225"/>
      <c r="U135" s="225"/>
      <c r="V135" s="225"/>
      <c r="W135" s="250"/>
      <c r="X135" s="456"/>
      <c r="Y135" s="131">
        <f t="shared" si="16"/>
        <v>-4.5199572798794489E-2</v>
      </c>
      <c r="Z135" s="132">
        <f t="shared" si="16"/>
        <v>-4.2632614403028492E-2</v>
      </c>
      <c r="AA135" s="133">
        <f t="shared" si="16"/>
        <v>-3.8165687076053494E-2</v>
      </c>
      <c r="AB135" s="274">
        <f t="shared" si="16"/>
        <v>-5.6951849564511485E-2</v>
      </c>
      <c r="AC135" s="267">
        <f t="shared" si="16"/>
        <v>-5.3449763678163044E-2</v>
      </c>
      <c r="AD135" s="268">
        <f t="shared" si="16"/>
        <v>-4.6977353258917109E-2</v>
      </c>
      <c r="AE135" s="250"/>
      <c r="AF135" s="456"/>
      <c r="AG135" s="131">
        <f t="shared" si="17"/>
        <v>-5.3545540432890131E-3</v>
      </c>
      <c r="AH135" s="132">
        <f t="shared" si="17"/>
        <v>-1.1495815624676437E-2</v>
      </c>
      <c r="AI135" s="133">
        <f t="shared" si="17"/>
        <v>-2.3144633110992862E-2</v>
      </c>
      <c r="AJ135" s="274">
        <f t="shared" si="17"/>
        <v>2.712149018139921E-2</v>
      </c>
      <c r="AK135" s="267">
        <f t="shared" si="17"/>
        <v>4.0722810648452526E-2</v>
      </c>
      <c r="AL135" s="268">
        <f t="shared" si="17"/>
        <v>2.3393688223755172E-3</v>
      </c>
      <c r="AM135" s="250"/>
      <c r="AN135" s="456"/>
      <c r="AO135" s="131">
        <f t="shared" si="18"/>
        <v>9.6503882754615158E-3</v>
      </c>
      <c r="AP135" s="132">
        <f t="shared" si="19"/>
        <v>9.6911890811889993E-3</v>
      </c>
      <c r="AQ135" s="133">
        <f t="shared" si="20"/>
        <v>1.0415583337838432E-2</v>
      </c>
      <c r="AR135" s="274">
        <f t="shared" si="21"/>
        <v>4.9030419502582405E-3</v>
      </c>
      <c r="AS135" s="267">
        <f t="shared" si="22"/>
        <v>9.5181826628097516E-3</v>
      </c>
      <c r="AT135" s="268">
        <f t="shared" si="23"/>
        <v>3.530433561066644E-2</v>
      </c>
      <c r="AU135" s="250"/>
    </row>
    <row r="136" spans="1:47" ht="15" thickBot="1" x14ac:dyDescent="0.4">
      <c r="A136" s="162" t="s">
        <v>226</v>
      </c>
      <c r="B136" s="243" t="s">
        <v>277</v>
      </c>
      <c r="C136" s="492"/>
      <c r="D136" s="282" t="s">
        <v>243</v>
      </c>
      <c r="P136" s="454"/>
      <c r="Q136" s="182"/>
      <c r="R136" s="182"/>
      <c r="S136" s="182"/>
      <c r="T136" s="225"/>
      <c r="U136" s="225"/>
      <c r="V136" s="225"/>
      <c r="W136" s="250"/>
      <c r="X136" s="456"/>
      <c r="Y136" s="167">
        <f>+(Y22-Q22)/ABS(Q22)</f>
        <v>-4.7392477316744591E-3</v>
      </c>
      <c r="Z136" s="168">
        <f>+(Z22-R22)/ABS(R22)</f>
        <v>-3.3691169788562011E-3</v>
      </c>
      <c r="AA136" s="169">
        <f>+(AA22-S22)/S22</f>
        <v>-2.9949854122179136E-2</v>
      </c>
      <c r="AB136" s="275">
        <f>+(AB22-T22)/T22</f>
        <v>-5.6951849564511485E-2</v>
      </c>
      <c r="AC136" s="269">
        <f>+(AC22-U22)/U22</f>
        <v>-5.3449763678163044E-2</v>
      </c>
      <c r="AD136" s="270">
        <f>+(AD22-V22)/V22</f>
        <v>-4.6977353258917109E-2</v>
      </c>
      <c r="AE136" s="250"/>
      <c r="AF136" s="456"/>
      <c r="AG136" s="167">
        <f>+(AG22-Y22)/ABS(Y22)</f>
        <v>-2.382363336912843E-2</v>
      </c>
      <c r="AH136" s="168">
        <f>+(AH22-Z22)/ABS(Z22)</f>
        <v>-2.1039310367977345E-2</v>
      </c>
      <c r="AI136" s="169">
        <f>+(AI22-AA22)/AA22</f>
        <v>-5.0753001867453719E-2</v>
      </c>
      <c r="AJ136" s="275">
        <f>+(AJ22-AB22)/AB22</f>
        <v>2.712149018139921E-2</v>
      </c>
      <c r="AK136" s="269">
        <f>+(AK22-AC22)/AC22</f>
        <v>4.0722810648452526E-2</v>
      </c>
      <c r="AL136" s="270">
        <f>+(AL22-AD22)/AD22</f>
        <v>2.3393688223755172E-3</v>
      </c>
      <c r="AM136" s="250"/>
      <c r="AN136" s="456"/>
      <c r="AO136" s="167">
        <f>+(AO22-AG22)/ABS(AG22)</f>
        <v>-1.8987923980394304E-2</v>
      </c>
      <c r="AP136" s="168">
        <f>+(AP22-AH22)/ABS(AH22)</f>
        <v>-1.7704701962271682E-2</v>
      </c>
      <c r="AQ136" s="169">
        <f>+(AQ22-AI22)/AI22</f>
        <v>1.2028854977006401E-2</v>
      </c>
      <c r="AR136" s="275">
        <f>+(AR22-AJ22)/AJ22</f>
        <v>4.9030419502582405E-3</v>
      </c>
      <c r="AS136" s="269">
        <f>+(AS22-AK22)/AK22</f>
        <v>9.5181826628097516E-3</v>
      </c>
      <c r="AT136" s="270">
        <f>+(AT22-AL22)/AL22</f>
        <v>3.530433561066644E-2</v>
      </c>
      <c r="AU136" s="250"/>
    </row>
    <row r="137" spans="1:47" ht="3" customHeight="1" thickBot="1" x14ac:dyDescent="0.4">
      <c r="A137" s="183"/>
      <c r="B137" s="241"/>
      <c r="C137" s="237"/>
      <c r="D137" s="257"/>
      <c r="P137" s="454"/>
      <c r="Q137" s="182"/>
      <c r="R137" s="182"/>
      <c r="S137" s="182"/>
      <c r="T137" s="180"/>
      <c r="U137" s="180"/>
      <c r="V137" s="180"/>
      <c r="W137" s="250"/>
      <c r="X137" s="456"/>
      <c r="Y137" s="192"/>
      <c r="Z137" s="193"/>
      <c r="AA137" s="194"/>
      <c r="AB137" s="193"/>
      <c r="AC137" s="193"/>
      <c r="AD137" s="195"/>
      <c r="AE137" s="250"/>
      <c r="AF137" s="456"/>
      <c r="AG137" s="192"/>
      <c r="AH137" s="193"/>
      <c r="AI137" s="194"/>
      <c r="AJ137" s="193"/>
      <c r="AK137" s="193"/>
      <c r="AL137" s="195"/>
      <c r="AM137" s="250"/>
      <c r="AN137" s="456"/>
      <c r="AO137" s="192"/>
      <c r="AP137" s="193"/>
      <c r="AQ137" s="194"/>
      <c r="AR137" s="193"/>
      <c r="AS137" s="193"/>
      <c r="AT137" s="195"/>
      <c r="AU137" s="250"/>
    </row>
    <row r="138" spans="1:47" ht="15" thickBot="1" x14ac:dyDescent="0.4">
      <c r="A138" s="105" t="s">
        <v>227</v>
      </c>
      <c r="B138" s="244" t="s">
        <v>278</v>
      </c>
      <c r="C138" s="490" t="s">
        <v>134</v>
      </c>
      <c r="D138" s="280" t="s">
        <v>244</v>
      </c>
      <c r="P138" s="454"/>
      <c r="Q138" s="182"/>
      <c r="R138" s="182"/>
      <c r="S138" s="182"/>
      <c r="T138" s="225"/>
      <c r="U138" s="225"/>
      <c r="V138" s="225"/>
      <c r="W138" s="250"/>
      <c r="X138" s="456"/>
      <c r="Y138" s="125">
        <f t="shared" ref="Y138:AD142" si="24">+(Y24-Q24)/Q24</f>
        <v>-6.5290834131324763E-2</v>
      </c>
      <c r="Z138" s="126">
        <f t="shared" si="24"/>
        <v>-6.4075669762662088E-2</v>
      </c>
      <c r="AA138" s="127">
        <f t="shared" si="24"/>
        <v>-5.64639942479312E-2</v>
      </c>
      <c r="AB138" s="271">
        <f t="shared" si="24"/>
        <v>-3.2304955046384913E-2</v>
      </c>
      <c r="AC138" s="272">
        <f t="shared" si="24"/>
        <v>-4.3430568078096039E-2</v>
      </c>
      <c r="AD138" s="273">
        <f t="shared" si="24"/>
        <v>-4.0213566572905958E-2</v>
      </c>
      <c r="AE138" s="250"/>
      <c r="AF138" s="456"/>
      <c r="AG138" s="125">
        <f t="shared" ref="AG138:AL142" si="25">+(AG24-Y24)/Y24</f>
        <v>-3.5243913838228265E-4</v>
      </c>
      <c r="AH138" s="126">
        <f t="shared" si="25"/>
        <v>-4.0579182890326951E-3</v>
      </c>
      <c r="AI138" s="127">
        <f t="shared" si="25"/>
        <v>-1.3011931335161367E-2</v>
      </c>
      <c r="AJ138" s="271">
        <f t="shared" si="25"/>
        <v>3.3383404425650853E-2</v>
      </c>
      <c r="AK138" s="272">
        <f t="shared" si="25"/>
        <v>2.094723686654151E-2</v>
      </c>
      <c r="AL138" s="273">
        <f t="shared" si="25"/>
        <v>-1.0570470488215047E-2</v>
      </c>
      <c r="AM138" s="250"/>
      <c r="AN138" s="456"/>
      <c r="AO138" s="125">
        <f t="shared" ref="AO138:AO142" si="26">+(AO24-AG24)/AG24</f>
        <v>3.0351336384715783E-3</v>
      </c>
      <c r="AP138" s="126">
        <f t="shared" ref="AP138:AP142" si="27">+(AP24-AH24)/AH24</f>
        <v>2.8751864918156404E-3</v>
      </c>
      <c r="AQ138" s="127">
        <f t="shared" ref="AQ138:AQ142" si="28">+(AQ24-AI24)/AI24</f>
        <v>8.4345691177320058E-3</v>
      </c>
      <c r="AR138" s="271">
        <f t="shared" ref="AR138:AR142" si="29">+(AR24-AJ24)/AJ24</f>
        <v>-6.9042500321583974E-2</v>
      </c>
      <c r="AS138" s="272">
        <f t="shared" ref="AS138:AS142" si="30">+(AS24-AK24)/AK24</f>
        <v>-9.7630007461410838E-3</v>
      </c>
      <c r="AT138" s="273">
        <f t="shared" ref="AT138:AT142" si="31">+(AT24-AL24)/AL24</f>
        <v>-1.8777123892446086E-2</v>
      </c>
      <c r="AU138" s="250"/>
    </row>
    <row r="139" spans="1:47" ht="15" thickBot="1" x14ac:dyDescent="0.4">
      <c r="A139" s="105" t="s">
        <v>228</v>
      </c>
      <c r="B139" s="244" t="s">
        <v>279</v>
      </c>
      <c r="C139" s="491"/>
      <c r="D139" s="280" t="s">
        <v>244</v>
      </c>
      <c r="P139" s="454"/>
      <c r="Q139" s="182"/>
      <c r="R139" s="182"/>
      <c r="S139" s="182"/>
      <c r="T139" s="225"/>
      <c r="U139" s="225"/>
      <c r="V139" s="225"/>
      <c r="W139" s="250"/>
      <c r="X139" s="456"/>
      <c r="Y139" s="131">
        <f t="shared" si="24"/>
        <v>-4.7451472580989806E-2</v>
      </c>
      <c r="Z139" s="132">
        <f t="shared" si="24"/>
        <v>-4.6850561907029735E-2</v>
      </c>
      <c r="AA139" s="133">
        <f t="shared" si="24"/>
        <v>-4.3895153544966245E-2</v>
      </c>
      <c r="AB139" s="274">
        <f t="shared" si="24"/>
        <v>-3.2304955046384913E-2</v>
      </c>
      <c r="AC139" s="267">
        <f t="shared" si="24"/>
        <v>-4.3430568078096039E-2</v>
      </c>
      <c r="AD139" s="268">
        <f t="shared" si="24"/>
        <v>-4.0213566572905958E-2</v>
      </c>
      <c r="AE139" s="250"/>
      <c r="AF139" s="456"/>
      <c r="AG139" s="131">
        <f t="shared" si="25"/>
        <v>-3.1595755956377033E-4</v>
      </c>
      <c r="AH139" s="132">
        <f t="shared" si="25"/>
        <v>-1.4830806544369006E-3</v>
      </c>
      <c r="AI139" s="133">
        <f t="shared" si="25"/>
        <v>-7.5636034284258073E-3</v>
      </c>
      <c r="AJ139" s="274">
        <f t="shared" si="25"/>
        <v>2.760983879536098E-2</v>
      </c>
      <c r="AK139" s="267">
        <f t="shared" si="25"/>
        <v>2.094723686654151E-2</v>
      </c>
      <c r="AL139" s="268">
        <f t="shared" si="25"/>
        <v>-1.0570470488215047E-2</v>
      </c>
      <c r="AM139" s="250"/>
      <c r="AN139" s="456"/>
      <c r="AO139" s="131">
        <f t="shared" si="26"/>
        <v>6.5493385945039175E-3</v>
      </c>
      <c r="AP139" s="132">
        <f t="shared" si="27"/>
        <v>6.8628065408428114E-3</v>
      </c>
      <c r="AQ139" s="133">
        <f t="shared" si="28"/>
        <v>7.1813657206717891E-3</v>
      </c>
      <c r="AR139" s="274">
        <f t="shared" si="29"/>
        <v>-6.3811970191875608E-2</v>
      </c>
      <c r="AS139" s="267">
        <f t="shared" si="30"/>
        <v>-9.7630007461410838E-3</v>
      </c>
      <c r="AT139" s="268">
        <f t="shared" si="31"/>
        <v>-1.8777123892446086E-2</v>
      </c>
      <c r="AU139" s="250"/>
    </row>
    <row r="140" spans="1:47" ht="15" thickBot="1" x14ac:dyDescent="0.4">
      <c r="A140" s="170" t="s">
        <v>229</v>
      </c>
      <c r="B140" s="245" t="s">
        <v>280</v>
      </c>
      <c r="C140" s="491"/>
      <c r="D140" s="281" t="s">
        <v>243</v>
      </c>
      <c r="P140" s="454"/>
      <c r="Q140" s="182"/>
      <c r="R140" s="182"/>
      <c r="S140" s="182"/>
      <c r="T140" s="221"/>
      <c r="U140" s="221"/>
      <c r="V140" s="221"/>
      <c r="W140" s="250"/>
      <c r="X140" s="456"/>
      <c r="Y140" s="159">
        <f t="shared" si="24"/>
        <v>-4.113362982312763E-3</v>
      </c>
      <c r="Z140" s="160">
        <f t="shared" si="24"/>
        <v>-4.9839092910140053E-3</v>
      </c>
      <c r="AA140" s="161">
        <f t="shared" si="24"/>
        <v>-1.2834682375939752E-2</v>
      </c>
      <c r="AB140" s="96">
        <f t="shared" si="24"/>
        <v>-3.2304955046384913E-2</v>
      </c>
      <c r="AC140" s="97">
        <f t="shared" si="24"/>
        <v>-4.3430568078096039E-2</v>
      </c>
      <c r="AD140" s="181">
        <f t="shared" si="24"/>
        <v>-4.0213566572905958E-2</v>
      </c>
      <c r="AE140" s="250"/>
      <c r="AF140" s="456"/>
      <c r="AG140" s="159">
        <f t="shared" si="25"/>
        <v>4.9190100901535787E-3</v>
      </c>
      <c r="AH140" s="160">
        <f t="shared" si="25"/>
        <v>3.2181098711182524E-3</v>
      </c>
      <c r="AI140" s="161">
        <f t="shared" si="25"/>
        <v>-1.2685476832058834E-2</v>
      </c>
      <c r="AJ140" s="96">
        <f t="shared" si="25"/>
        <v>2.760983879536098E-2</v>
      </c>
      <c r="AK140" s="97">
        <f t="shared" si="25"/>
        <v>2.094723686654151E-2</v>
      </c>
      <c r="AL140" s="181">
        <f t="shared" si="25"/>
        <v>-1.0570470488215047E-2</v>
      </c>
      <c r="AM140" s="250"/>
      <c r="AN140" s="456"/>
      <c r="AO140" s="159">
        <f t="shared" si="26"/>
        <v>1.5065421310665907E-2</v>
      </c>
      <c r="AP140" s="160">
        <f t="shared" si="27"/>
        <v>1.513542820415111E-2</v>
      </c>
      <c r="AQ140" s="161">
        <f t="shared" si="28"/>
        <v>1.4737242794625936E-2</v>
      </c>
      <c r="AR140" s="96">
        <f t="shared" si="29"/>
        <v>-6.3811970191875608E-2</v>
      </c>
      <c r="AS140" s="97">
        <f t="shared" si="30"/>
        <v>-9.7630007461410838E-3</v>
      </c>
      <c r="AT140" s="181">
        <f t="shared" si="31"/>
        <v>-1.8777123892446086E-2</v>
      </c>
      <c r="AU140" s="250"/>
    </row>
    <row r="141" spans="1:47" ht="15" thickBot="1" x14ac:dyDescent="0.4">
      <c r="A141" s="105" t="s">
        <v>230</v>
      </c>
      <c r="B141" s="244" t="s">
        <v>281</v>
      </c>
      <c r="C141" s="491"/>
      <c r="D141" s="280" t="s">
        <v>244</v>
      </c>
      <c r="P141" s="454"/>
      <c r="Q141" s="182"/>
      <c r="R141" s="182"/>
      <c r="S141" s="182"/>
      <c r="T141" s="225"/>
      <c r="U141" s="225"/>
      <c r="V141" s="225"/>
      <c r="W141" s="250"/>
      <c r="X141" s="456"/>
      <c r="Y141" s="131">
        <f t="shared" si="24"/>
        <v>-4.5498963426086135E-2</v>
      </c>
      <c r="Z141" s="132">
        <f t="shared" si="24"/>
        <v>-4.3809924778315912E-2</v>
      </c>
      <c r="AA141" s="133">
        <f t="shared" si="24"/>
        <v>-3.9594031375501444E-2</v>
      </c>
      <c r="AB141" s="274">
        <f t="shared" si="24"/>
        <v>-3.2304955046384913E-2</v>
      </c>
      <c r="AC141" s="267">
        <f t="shared" si="24"/>
        <v>-4.3430568078096039E-2</v>
      </c>
      <c r="AD141" s="268">
        <f t="shared" si="24"/>
        <v>-4.0213566572905958E-2</v>
      </c>
      <c r="AE141" s="250"/>
      <c r="AF141" s="456"/>
      <c r="AG141" s="131">
        <f t="shared" si="25"/>
        <v>-4.6862595380890342E-3</v>
      </c>
      <c r="AH141" s="132">
        <f t="shared" si="25"/>
        <v>-8.0714100730311863E-3</v>
      </c>
      <c r="AI141" s="133">
        <f t="shared" si="25"/>
        <v>-2.3787241375635079E-2</v>
      </c>
      <c r="AJ141" s="274">
        <f t="shared" si="25"/>
        <v>2.760983879536098E-2</v>
      </c>
      <c r="AK141" s="267">
        <f t="shared" si="25"/>
        <v>2.094723686654151E-2</v>
      </c>
      <c r="AL141" s="268">
        <f t="shared" si="25"/>
        <v>-1.0570470488215047E-2</v>
      </c>
      <c r="AM141" s="250"/>
      <c r="AN141" s="456"/>
      <c r="AO141" s="131">
        <f t="shared" si="26"/>
        <v>6.9085192952331531E-3</v>
      </c>
      <c r="AP141" s="132">
        <f t="shared" si="27"/>
        <v>7.2997642971910637E-3</v>
      </c>
      <c r="AQ141" s="133">
        <f t="shared" si="28"/>
        <v>9.4032130071942163E-3</v>
      </c>
      <c r="AR141" s="274">
        <f t="shared" si="29"/>
        <v>-6.3811970191875608E-2</v>
      </c>
      <c r="AS141" s="267">
        <f t="shared" si="30"/>
        <v>-9.7630007461410838E-3</v>
      </c>
      <c r="AT141" s="268">
        <f t="shared" si="31"/>
        <v>-1.8777123892446086E-2</v>
      </c>
      <c r="AU141" s="250"/>
    </row>
    <row r="142" spans="1:47" ht="15" thickBot="1" x14ac:dyDescent="0.4">
      <c r="A142" s="105" t="s">
        <v>231</v>
      </c>
      <c r="B142" s="244" t="s">
        <v>282</v>
      </c>
      <c r="C142" s="492"/>
      <c r="D142" s="280" t="s">
        <v>244</v>
      </c>
      <c r="P142" s="454"/>
      <c r="Q142" s="182"/>
      <c r="R142" s="182"/>
      <c r="S142" s="182"/>
      <c r="T142" s="225"/>
      <c r="U142" s="225"/>
      <c r="V142" s="225"/>
      <c r="W142" s="250"/>
      <c r="X142" s="456"/>
      <c r="Y142" s="131">
        <f t="shared" si="24"/>
        <v>-4.8567766686760327E-2</v>
      </c>
      <c r="Z142" s="132">
        <f t="shared" si="24"/>
        <v>-4.8365771404346322E-2</v>
      </c>
      <c r="AA142" s="133">
        <f t="shared" si="24"/>
        <v>-4.335819732212539E-2</v>
      </c>
      <c r="AB142" s="275">
        <f t="shared" si="24"/>
        <v>-3.2304955046384913E-2</v>
      </c>
      <c r="AC142" s="269">
        <f t="shared" si="24"/>
        <v>-4.3430568078096039E-2</v>
      </c>
      <c r="AD142" s="270">
        <f t="shared" si="24"/>
        <v>-4.0213566572905958E-2</v>
      </c>
      <c r="AE142" s="250"/>
      <c r="AF142" s="456"/>
      <c r="AG142" s="131">
        <f t="shared" si="25"/>
        <v>-1.4069660107532116E-3</v>
      </c>
      <c r="AH142" s="132">
        <f t="shared" si="25"/>
        <v>-2.6312662167805004E-3</v>
      </c>
      <c r="AI142" s="133">
        <f t="shared" si="25"/>
        <v>-2.6159094075019072E-2</v>
      </c>
      <c r="AJ142" s="275">
        <f t="shared" si="25"/>
        <v>2.760983879536098E-2</v>
      </c>
      <c r="AK142" s="269">
        <f t="shared" si="25"/>
        <v>2.094723686654151E-2</v>
      </c>
      <c r="AL142" s="270">
        <f t="shared" si="25"/>
        <v>-1.0570470488215047E-2</v>
      </c>
      <c r="AM142" s="250"/>
      <c r="AN142" s="456"/>
      <c r="AO142" s="131">
        <f t="shared" si="26"/>
        <v>1.1853944545232954E-2</v>
      </c>
      <c r="AP142" s="132">
        <f t="shared" si="27"/>
        <v>1.2261067255572385E-2</v>
      </c>
      <c r="AQ142" s="133">
        <f t="shared" si="28"/>
        <v>1.897248799118724E-2</v>
      </c>
      <c r="AR142" s="275">
        <f t="shared" si="29"/>
        <v>-6.3811970191875608E-2</v>
      </c>
      <c r="AS142" s="269">
        <f t="shared" si="30"/>
        <v>-9.7630007461410838E-3</v>
      </c>
      <c r="AT142" s="270">
        <f t="shared" si="31"/>
        <v>-1.8777123892446086E-2</v>
      </c>
      <c r="AU142" s="250"/>
    </row>
    <row r="143" spans="1:47" ht="3" customHeight="1" thickBot="1" x14ac:dyDescent="0.4">
      <c r="A143" s="183"/>
      <c r="B143" s="241"/>
      <c r="C143" s="237"/>
      <c r="D143" s="257"/>
      <c r="P143" s="454"/>
      <c r="Q143" s="182"/>
      <c r="R143" s="182"/>
      <c r="S143" s="182"/>
      <c r="T143" s="180"/>
      <c r="U143" s="180"/>
      <c r="V143" s="180"/>
      <c r="W143" s="250"/>
      <c r="X143" s="456"/>
      <c r="Y143" s="192"/>
      <c r="Z143" s="193"/>
      <c r="AA143" s="194"/>
      <c r="AB143" s="263"/>
      <c r="AC143" s="263"/>
      <c r="AD143" s="264"/>
      <c r="AE143" s="250"/>
      <c r="AF143" s="456"/>
      <c r="AG143" s="192"/>
      <c r="AH143" s="193"/>
      <c r="AI143" s="194"/>
      <c r="AJ143" s="263"/>
      <c r="AK143" s="263"/>
      <c r="AL143" s="264"/>
      <c r="AM143" s="250"/>
      <c r="AN143" s="456"/>
      <c r="AO143" s="192"/>
      <c r="AP143" s="193"/>
      <c r="AQ143" s="194"/>
      <c r="AR143" s="263"/>
      <c r="AS143" s="263"/>
      <c r="AT143" s="264"/>
      <c r="AU143" s="250"/>
    </row>
    <row r="144" spans="1:47" ht="15" thickBot="1" x14ac:dyDescent="0.4">
      <c r="A144" s="230" t="s">
        <v>232</v>
      </c>
      <c r="B144" s="246" t="s">
        <v>283</v>
      </c>
      <c r="C144" s="493" t="s">
        <v>135</v>
      </c>
      <c r="D144" s="283" t="s">
        <v>243</v>
      </c>
      <c r="P144" s="454"/>
      <c r="Q144" s="182"/>
      <c r="R144" s="182"/>
      <c r="S144" s="182"/>
      <c r="T144" s="225"/>
      <c r="U144" s="225"/>
      <c r="V144" s="225"/>
      <c r="W144" s="250"/>
      <c r="X144" s="456"/>
      <c r="Y144" s="176">
        <f t="shared" ref="Y144:AD145" si="32">+(Y30-Q30)/Q30</f>
        <v>-4.7633658188062158E-3</v>
      </c>
      <c r="Z144" s="177">
        <f t="shared" si="32"/>
        <v>-1.6407383914018796E-2</v>
      </c>
      <c r="AA144" s="178">
        <f t="shared" si="32"/>
        <v>-2.9047215600638499E-2</v>
      </c>
      <c r="AB144" s="271">
        <f t="shared" si="32"/>
        <v>-1.0518260042409985E-2</v>
      </c>
      <c r="AC144" s="272">
        <f t="shared" si="32"/>
        <v>-1.0901044980320152E-2</v>
      </c>
      <c r="AD144" s="273">
        <f t="shared" si="32"/>
        <v>-1.7911612361989869E-2</v>
      </c>
      <c r="AE144" s="250"/>
      <c r="AF144" s="456"/>
      <c r="AG144" s="176">
        <f t="shared" ref="AG144:AL145" si="33">+(AG30-Y30)/Y30</f>
        <v>1.6961563044962334E-3</v>
      </c>
      <c r="AH144" s="177">
        <f t="shared" si="33"/>
        <v>-2.1970482256645753E-2</v>
      </c>
      <c r="AI144" s="178">
        <f t="shared" si="33"/>
        <v>-4.8131995074801141E-2</v>
      </c>
      <c r="AJ144" s="271">
        <f t="shared" si="33"/>
        <v>-1.7970360829715312E-2</v>
      </c>
      <c r="AK144" s="272">
        <f t="shared" si="33"/>
        <v>-2.9950073012913862E-2</v>
      </c>
      <c r="AL144" s="273">
        <f t="shared" si="33"/>
        <v>-0.12716997665066335</v>
      </c>
      <c r="AM144" s="250"/>
      <c r="AN144" s="456"/>
      <c r="AO144" s="176">
        <f t="shared" ref="AO144:AO145" si="34">+(AO30-AG30)/AG30</f>
        <v>1.1233937491653547E-2</v>
      </c>
      <c r="AP144" s="177">
        <f t="shared" ref="AP144:AP145" si="35">+(AP30-AH30)/AH30</f>
        <v>1.0811952506060587E-2</v>
      </c>
      <c r="AQ144" s="178">
        <f t="shared" ref="AQ144:AQ145" si="36">+(AQ30-AI30)/AI30</f>
        <v>1.2009322635638732E-2</v>
      </c>
      <c r="AR144" s="271">
        <f t="shared" ref="AR144:AR145" si="37">+(AR30-AJ30)/AJ30</f>
        <v>1.7462263760040699E-2</v>
      </c>
      <c r="AS144" s="272">
        <f t="shared" ref="AS144:AS145" si="38">+(AS30-AK30)/AK30</f>
        <v>1.63452417938281E-2</v>
      </c>
      <c r="AT144" s="273">
        <f t="shared" ref="AT144:AT145" si="39">+(AT30-AL30)/AL30</f>
        <v>2.8534942977097102E-2</v>
      </c>
      <c r="AU144" s="250"/>
    </row>
    <row r="145" spans="1:47" ht="15" thickBot="1" x14ac:dyDescent="0.4">
      <c r="A145" s="231" t="s">
        <v>233</v>
      </c>
      <c r="B145" s="244" t="s">
        <v>293</v>
      </c>
      <c r="C145" s="494"/>
      <c r="D145" s="280" t="s">
        <v>244</v>
      </c>
      <c r="P145" s="454"/>
      <c r="Q145" s="182"/>
      <c r="R145" s="182"/>
      <c r="S145" s="182"/>
      <c r="T145" s="225"/>
      <c r="U145" s="225"/>
      <c r="V145" s="225"/>
      <c r="W145" s="250"/>
      <c r="X145" s="456"/>
      <c r="Y145" s="131">
        <f t="shared" si="32"/>
        <v>-4.8322048758366966E-2</v>
      </c>
      <c r="Z145" s="132">
        <f t="shared" si="32"/>
        <v>-4.7405544221493227E-2</v>
      </c>
      <c r="AA145" s="133">
        <f t="shared" si="32"/>
        <v>-3.9867863887793245E-2</v>
      </c>
      <c r="AB145" s="274">
        <f t="shared" si="32"/>
        <v>-1.0518260042409985E-2</v>
      </c>
      <c r="AC145" s="267">
        <f t="shared" si="32"/>
        <v>-1.0901044980320152E-2</v>
      </c>
      <c r="AD145" s="268">
        <f t="shared" si="32"/>
        <v>-1.7911612361989869E-2</v>
      </c>
      <c r="AE145" s="250"/>
      <c r="AF145" s="456"/>
      <c r="AG145" s="131">
        <f t="shared" si="33"/>
        <v>-2.113060303675075E-3</v>
      </c>
      <c r="AH145" s="132">
        <f t="shared" si="33"/>
        <v>-4.2834463979391259E-3</v>
      </c>
      <c r="AI145" s="133">
        <f t="shared" si="33"/>
        <v>-2.1892891760639698E-2</v>
      </c>
      <c r="AJ145" s="274">
        <f t="shared" si="33"/>
        <v>-1.7970360829715312E-2</v>
      </c>
      <c r="AK145" s="267">
        <f t="shared" si="33"/>
        <v>-2.9950073012913862E-2</v>
      </c>
      <c r="AL145" s="268">
        <f t="shared" si="33"/>
        <v>-0.12716997665066335</v>
      </c>
      <c r="AM145" s="250"/>
      <c r="AN145" s="456"/>
      <c r="AO145" s="131">
        <f t="shared" si="34"/>
        <v>3.6777709025573456E-3</v>
      </c>
      <c r="AP145" s="132">
        <f t="shared" si="35"/>
        <v>3.9407747163965395E-3</v>
      </c>
      <c r="AQ145" s="133">
        <f t="shared" si="36"/>
        <v>6.2136715599802866E-3</v>
      </c>
      <c r="AR145" s="274">
        <f t="shared" si="37"/>
        <v>1.7462263760040699E-2</v>
      </c>
      <c r="AS145" s="267">
        <f t="shared" si="38"/>
        <v>1.63452417938281E-2</v>
      </c>
      <c r="AT145" s="268">
        <f t="shared" si="39"/>
        <v>2.8534942977097102E-2</v>
      </c>
      <c r="AU145" s="250"/>
    </row>
    <row r="146" spans="1:47" ht="15" thickBot="1" x14ac:dyDescent="0.4">
      <c r="A146" s="232" t="s">
        <v>303</v>
      </c>
      <c r="B146" s="245" t="s">
        <v>304</v>
      </c>
      <c r="C146" s="494"/>
      <c r="D146" s="281" t="s">
        <v>243</v>
      </c>
      <c r="P146" s="454"/>
      <c r="Q146" s="182"/>
      <c r="R146" s="182"/>
      <c r="S146" s="182"/>
      <c r="T146" s="225"/>
      <c r="U146" s="225"/>
      <c r="V146" s="225"/>
      <c r="W146" s="250"/>
      <c r="X146" s="456"/>
      <c r="Y146" s="192" t="e">
        <f>+(Y32-Q32)/Q32</f>
        <v>#DIV/0!</v>
      </c>
      <c r="Z146" s="193" t="e">
        <f>+(Z32-R32)/R32</f>
        <v>#DIV/0!</v>
      </c>
      <c r="AA146" s="194" t="e">
        <f>+(AA32-S32)/S32</f>
        <v>#DIV/0!</v>
      </c>
      <c r="AB146" s="274"/>
      <c r="AC146" s="267"/>
      <c r="AD146" s="268"/>
      <c r="AE146" s="250"/>
      <c r="AF146" s="456"/>
      <c r="AG146" s="131">
        <f>+(AG32-Y32)/Y32</f>
        <v>4.2274146394727843E-3</v>
      </c>
      <c r="AH146" s="132">
        <f>+(AH32-Z32)/Z32</f>
        <v>4.211336817799529E-3</v>
      </c>
      <c r="AI146" s="133">
        <f>+(AI32-AA32)/AA32</f>
        <v>4.1065111525812256E-3</v>
      </c>
      <c r="AJ146" s="274"/>
      <c r="AK146" s="267"/>
      <c r="AL146" s="268"/>
      <c r="AM146" s="250"/>
      <c r="AN146" s="456"/>
      <c r="AO146" s="131">
        <f>+(AO32-AG32)/AG32</f>
        <v>1.0796409065732102E-2</v>
      </c>
      <c r="AP146" s="132">
        <f>+(AP32-AH32)/AH32</f>
        <v>9.0174687733742698E-3</v>
      </c>
      <c r="AQ146" s="133">
        <f>+(AQ32-AI32)/AI32</f>
        <v>-2.5825239341113848E-3</v>
      </c>
      <c r="AR146" s="274"/>
      <c r="AS146" s="267"/>
      <c r="AT146" s="268"/>
      <c r="AU146" s="250"/>
    </row>
    <row r="147" spans="1:47" ht="15" thickBot="1" x14ac:dyDescent="0.4">
      <c r="A147" s="232" t="s">
        <v>234</v>
      </c>
      <c r="B147" s="245" t="s">
        <v>284</v>
      </c>
      <c r="C147" s="494"/>
      <c r="D147" s="281" t="s">
        <v>243</v>
      </c>
      <c r="P147" s="454"/>
      <c r="Q147" s="182"/>
      <c r="R147" s="182"/>
      <c r="S147" s="182"/>
      <c r="T147" s="221"/>
      <c r="U147" s="221"/>
      <c r="V147" s="221"/>
      <c r="W147" s="250"/>
      <c r="X147" s="456"/>
      <c r="Y147" s="159">
        <f t="shared" ref="Y147:Y149" si="40">+(Y33-Q33)/Q33</f>
        <v>-6.4204436943818572E-3</v>
      </c>
      <c r="Z147" s="160">
        <f t="shared" ref="Z147:Z149" si="41">+(Z33-R33)/R33</f>
        <v>-7.7006665826885659E-3</v>
      </c>
      <c r="AA147" s="161">
        <f t="shared" ref="AA147:AA149" si="42">+(AA33-S33)/S33</f>
        <v>-1.3516458884865169E-2</v>
      </c>
      <c r="AB147" s="96">
        <f t="shared" ref="AB147:AB149" si="43">+(AB33-T33)/T33</f>
        <v>-1.0518260042409985E-2</v>
      </c>
      <c r="AC147" s="97">
        <f t="shared" ref="AC147:AC149" si="44">+(AC33-U33)/U33</f>
        <v>-1.0901044980320152E-2</v>
      </c>
      <c r="AD147" s="181">
        <f t="shared" ref="AD147:AD149" si="45">+(AD33-V33)/V33</f>
        <v>-1.7911612361989869E-2</v>
      </c>
      <c r="AE147" s="250"/>
      <c r="AF147" s="456"/>
      <c r="AG147" s="159">
        <f t="shared" ref="AG147:AG149" si="46">+(AG33-Y33)/Y33</f>
        <v>-2.6368431830379003E-2</v>
      </c>
      <c r="AH147" s="160">
        <f t="shared" ref="AH147:AH149" si="47">+(AH33-Z33)/Z33</f>
        <v>-3.6827934501297156E-2</v>
      </c>
      <c r="AI147" s="161">
        <f t="shared" ref="AI147:AI149" si="48">+(AI33-AA33)/AA33</f>
        <v>-7.6199366018838255E-2</v>
      </c>
      <c r="AJ147" s="96">
        <f t="shared" ref="AJ147:AJ149" si="49">+(AJ33-AB33)/AB33</f>
        <v>-1.7970360829715312E-2</v>
      </c>
      <c r="AK147" s="97">
        <f t="shared" ref="AK147:AK149" si="50">+(AK33-AC33)/AC33</f>
        <v>-2.9950073012913862E-2</v>
      </c>
      <c r="AL147" s="181">
        <f t="shared" ref="AL147:AL149" si="51">+(AL33-AD33)/AD33</f>
        <v>-0.12716997665066335</v>
      </c>
      <c r="AM147" s="250"/>
      <c r="AN147" s="456"/>
      <c r="AO147" s="159">
        <f t="shared" ref="AO147:AO149" si="52">+(AO33-AG33)/AG33</f>
        <v>1.5944370162653165E-2</v>
      </c>
      <c r="AP147" s="160">
        <f t="shared" ref="AP147:AP149" si="53">+(AP33-AH33)/AH33</f>
        <v>1.5681679824505176E-2</v>
      </c>
      <c r="AQ147" s="161">
        <f t="shared" ref="AQ147:AQ149" si="54">+(AQ33-AI33)/AI33</f>
        <v>1.4341055181155544E-2</v>
      </c>
      <c r="AR147" s="96">
        <f t="shared" ref="AR147:AR149" si="55">+(AR33-AJ33)/AJ33</f>
        <v>1.7462263760040699E-2</v>
      </c>
      <c r="AS147" s="97">
        <f t="shared" ref="AS147:AS149" si="56">+(AS33-AK33)/AK33</f>
        <v>1.63452417938281E-2</v>
      </c>
      <c r="AT147" s="181">
        <f t="shared" ref="AT147:AT149" si="57">+(AT33-AL33)/AL33</f>
        <v>2.8534942977097102E-2</v>
      </c>
      <c r="AU147" s="250"/>
    </row>
    <row r="148" spans="1:47" ht="15" thickBot="1" x14ac:dyDescent="0.4">
      <c r="A148" s="232" t="s">
        <v>235</v>
      </c>
      <c r="B148" s="245" t="s">
        <v>285</v>
      </c>
      <c r="C148" s="494"/>
      <c r="D148" s="281" t="s">
        <v>243</v>
      </c>
      <c r="P148" s="454"/>
      <c r="Q148" s="182"/>
      <c r="R148" s="182"/>
      <c r="S148" s="182"/>
      <c r="T148" s="225"/>
      <c r="U148" s="225"/>
      <c r="V148" s="225"/>
      <c r="W148" s="250"/>
      <c r="X148" s="456"/>
      <c r="Y148" s="159">
        <f t="shared" si="40"/>
        <v>-2.0359407981607484E-3</v>
      </c>
      <c r="Z148" s="160">
        <f t="shared" si="41"/>
        <v>-2.8362358740948515E-3</v>
      </c>
      <c r="AA148" s="161">
        <f t="shared" si="42"/>
        <v>-3.1698681049850234E-2</v>
      </c>
      <c r="AB148" s="274">
        <f t="shared" si="43"/>
        <v>-1.0518260042409985E-2</v>
      </c>
      <c r="AC148" s="267">
        <f t="shared" si="44"/>
        <v>-1.0901044980320152E-2</v>
      </c>
      <c r="AD148" s="268">
        <f t="shared" si="45"/>
        <v>-1.7911612361989869E-2</v>
      </c>
      <c r="AE148" s="250"/>
      <c r="AF148" s="456"/>
      <c r="AG148" s="159">
        <f t="shared" si="46"/>
        <v>-1.7369960880313971E-2</v>
      </c>
      <c r="AH148" s="160">
        <f t="shared" si="47"/>
        <v>-3.5394866088439031E-2</v>
      </c>
      <c r="AI148" s="161">
        <f t="shared" si="48"/>
        <v>-0.57090829664134912</v>
      </c>
      <c r="AJ148" s="274">
        <f t="shared" si="49"/>
        <v>-1.7970360829715312E-2</v>
      </c>
      <c r="AK148" s="267">
        <f t="shared" si="50"/>
        <v>-2.9950073012913862E-2</v>
      </c>
      <c r="AL148" s="268">
        <f t="shared" si="51"/>
        <v>-0.12716997665066335</v>
      </c>
      <c r="AM148" s="250"/>
      <c r="AN148" s="456"/>
      <c r="AO148" s="159">
        <f t="shared" si="52"/>
        <v>1.8250673073965204E-2</v>
      </c>
      <c r="AP148" s="160">
        <f t="shared" si="53"/>
        <v>1.8026575933759718E-2</v>
      </c>
      <c r="AQ148" s="161">
        <f t="shared" si="54"/>
        <v>1.7714914959168211E-3</v>
      </c>
      <c r="AR148" s="274">
        <f t="shared" si="55"/>
        <v>1.7462263760040699E-2</v>
      </c>
      <c r="AS148" s="267">
        <f t="shared" si="56"/>
        <v>1.63452417938281E-2</v>
      </c>
      <c r="AT148" s="268">
        <f t="shared" si="57"/>
        <v>2.8534942977097102E-2</v>
      </c>
      <c r="AU148" s="250"/>
    </row>
    <row r="149" spans="1:47" ht="15" thickBot="1" x14ac:dyDescent="0.4">
      <c r="A149" s="233" t="s">
        <v>236</v>
      </c>
      <c r="B149" s="243" t="s">
        <v>286</v>
      </c>
      <c r="C149" s="495"/>
      <c r="D149" s="282" t="s">
        <v>243</v>
      </c>
      <c r="P149" s="454"/>
      <c r="Q149" s="182"/>
      <c r="R149" s="182"/>
      <c r="S149" s="182"/>
      <c r="T149" s="225"/>
      <c r="U149" s="225"/>
      <c r="V149" s="225"/>
      <c r="W149" s="250"/>
      <c r="X149" s="456"/>
      <c r="Y149" s="167">
        <f t="shared" si="40"/>
        <v>-3.752385540484919E-3</v>
      </c>
      <c r="Z149" s="168">
        <f t="shared" si="41"/>
        <v>-4.9307359444724155E-3</v>
      </c>
      <c r="AA149" s="169">
        <f t="shared" si="42"/>
        <v>-1.3586354866178067E-2</v>
      </c>
      <c r="AB149" s="275">
        <f t="shared" si="43"/>
        <v>-1.0518260042409985E-2</v>
      </c>
      <c r="AC149" s="269">
        <f t="shared" si="44"/>
        <v>-1.0901044980320152E-2</v>
      </c>
      <c r="AD149" s="270">
        <f t="shared" si="45"/>
        <v>-1.7911612361989869E-2</v>
      </c>
      <c r="AE149" s="250"/>
      <c r="AF149" s="456"/>
      <c r="AG149" s="167">
        <f t="shared" si="46"/>
        <v>6.7089950373083115E-3</v>
      </c>
      <c r="AH149" s="168">
        <f t="shared" si="47"/>
        <v>3.4936575481333046E-3</v>
      </c>
      <c r="AI149" s="169">
        <f t="shared" si="48"/>
        <v>-1.5267928099344779E-2</v>
      </c>
      <c r="AJ149" s="275">
        <f t="shared" si="49"/>
        <v>-1.7970360829715312E-2</v>
      </c>
      <c r="AK149" s="269">
        <f t="shared" si="50"/>
        <v>-2.9950073012913862E-2</v>
      </c>
      <c r="AL149" s="270">
        <f t="shared" si="51"/>
        <v>-0.12716997665066335</v>
      </c>
      <c r="AM149" s="250"/>
      <c r="AN149" s="456"/>
      <c r="AO149" s="167">
        <f t="shared" si="52"/>
        <v>4.1742727873528812E-2</v>
      </c>
      <c r="AP149" s="168">
        <f t="shared" si="53"/>
        <v>4.9538857233427637E-2</v>
      </c>
      <c r="AQ149" s="169">
        <f t="shared" si="54"/>
        <v>0.14768240289380746</v>
      </c>
      <c r="AR149" s="275">
        <f t="shared" si="55"/>
        <v>1.7462263760040699E-2</v>
      </c>
      <c r="AS149" s="269">
        <f t="shared" si="56"/>
        <v>1.63452417938281E-2</v>
      </c>
      <c r="AT149" s="270">
        <f t="shared" si="57"/>
        <v>2.8534942977097102E-2</v>
      </c>
      <c r="AU149" s="250"/>
    </row>
    <row r="150" spans="1:47" ht="3" customHeight="1" thickBot="1" x14ac:dyDescent="0.4">
      <c r="A150" s="183"/>
      <c r="B150" s="241"/>
      <c r="C150" s="237"/>
      <c r="D150" s="257"/>
      <c r="P150" s="454"/>
      <c r="Q150" s="182"/>
      <c r="R150" s="182"/>
      <c r="S150" s="182"/>
      <c r="T150" s="180"/>
      <c r="U150" s="180"/>
      <c r="V150" s="180"/>
      <c r="W150" s="250"/>
      <c r="X150" s="456"/>
      <c r="Y150" s="192"/>
      <c r="Z150" s="193"/>
      <c r="AA150" s="194"/>
      <c r="AB150" s="189"/>
      <c r="AC150" s="189"/>
      <c r="AD150" s="190"/>
      <c r="AE150" s="250"/>
      <c r="AF150" s="456"/>
      <c r="AG150" s="192"/>
      <c r="AH150" s="193"/>
      <c r="AI150" s="194"/>
      <c r="AJ150" s="189"/>
      <c r="AK150" s="189"/>
      <c r="AL150" s="190"/>
      <c r="AM150" s="250"/>
      <c r="AN150" s="456"/>
      <c r="AO150" s="192"/>
      <c r="AP150" s="193"/>
      <c r="AQ150" s="194"/>
      <c r="AR150" s="189"/>
      <c r="AS150" s="189"/>
      <c r="AT150" s="190"/>
      <c r="AU150" s="250"/>
    </row>
    <row r="151" spans="1:47" ht="15" thickBot="1" x14ac:dyDescent="0.4">
      <c r="A151" s="231" t="s">
        <v>237</v>
      </c>
      <c r="B151" s="244" t="s">
        <v>287</v>
      </c>
      <c r="C151" s="494" t="s">
        <v>132</v>
      </c>
      <c r="D151" s="280" t="s">
        <v>244</v>
      </c>
      <c r="P151" s="454"/>
      <c r="Q151" s="182"/>
      <c r="R151" s="182"/>
      <c r="S151" s="182"/>
      <c r="T151" s="453"/>
      <c r="U151" s="453"/>
      <c r="V151" s="453"/>
      <c r="W151" s="250"/>
      <c r="X151" s="456"/>
      <c r="Y151" s="131">
        <f t="shared" ref="Y151:Y154" si="58">+(Y37-Q37)/Q37</f>
        <v>-4.5581059723836803E-2</v>
      </c>
      <c r="Z151" s="132">
        <f t="shared" ref="Z151:Z154" si="59">+(Z37-R37)/R37</f>
        <v>-4.4412164373878391E-2</v>
      </c>
      <c r="AA151" s="133">
        <f t="shared" ref="AA151:AA154" si="60">+(AA37-S37)/S37</f>
        <v>-4.8369557142588844E-2</v>
      </c>
      <c r="AB151" s="458" t="s">
        <v>214</v>
      </c>
      <c r="AC151" s="459"/>
      <c r="AD151" s="460"/>
      <c r="AE151" s="250"/>
      <c r="AF151" s="456"/>
      <c r="AG151" s="131">
        <f t="shared" ref="AG151:AG154" si="61">+(AG37-Y37)/Y37</f>
        <v>-4.9430924923053411E-3</v>
      </c>
      <c r="AH151" s="132">
        <f t="shared" ref="AH151:AH154" si="62">+(AH37-Z37)/Z37</f>
        <v>-7.9820119806977355E-3</v>
      </c>
      <c r="AI151" s="133">
        <f t="shared" ref="AI151:AI154" si="63">+(AI37-AA37)/AA37</f>
        <v>-5.4687794652222618E-3</v>
      </c>
      <c r="AJ151" s="458" t="s">
        <v>214</v>
      </c>
      <c r="AK151" s="459"/>
      <c r="AL151" s="460"/>
      <c r="AM151" s="250"/>
      <c r="AN151" s="456"/>
      <c r="AO151" s="131">
        <f t="shared" ref="AO151:AO154" si="64">+(AO37-AG37)/AG37</f>
        <v>1.0840920075542647E-2</v>
      </c>
      <c r="AP151" s="132">
        <f t="shared" ref="AP151:AP154" si="65">+(AP37-AH37)/AH37</f>
        <v>1.0830066200151074E-2</v>
      </c>
      <c r="AQ151" s="133">
        <f t="shared" ref="AQ151:AQ154" si="66">+(AQ37-AI37)/AI37</f>
        <v>4.1393300201358557E-3</v>
      </c>
      <c r="AR151" s="458" t="s">
        <v>214</v>
      </c>
      <c r="AS151" s="459"/>
      <c r="AT151" s="460"/>
      <c r="AU151" s="250"/>
    </row>
    <row r="152" spans="1:47" ht="15" thickBot="1" x14ac:dyDescent="0.4">
      <c r="A152" s="233" t="s">
        <v>238</v>
      </c>
      <c r="B152" s="245" t="s">
        <v>288</v>
      </c>
      <c r="C152" s="494"/>
      <c r="D152" s="282" t="s">
        <v>243</v>
      </c>
      <c r="P152" s="454"/>
      <c r="Q152" s="182"/>
      <c r="R152" s="182"/>
      <c r="S152" s="182"/>
      <c r="T152" s="453"/>
      <c r="U152" s="453"/>
      <c r="V152" s="453"/>
      <c r="W152" s="250"/>
      <c r="X152" s="457"/>
      <c r="Y152" s="167">
        <f t="shared" si="58"/>
        <v>-5.2835068245347672E-3</v>
      </c>
      <c r="Z152" s="168">
        <f t="shared" si="59"/>
        <v>-7.2198399429369087E-3</v>
      </c>
      <c r="AA152" s="169">
        <f t="shared" si="60"/>
        <v>8.6414154625088099E-2</v>
      </c>
      <c r="AB152" s="461"/>
      <c r="AC152" s="462"/>
      <c r="AD152" s="463"/>
      <c r="AE152" s="250"/>
      <c r="AF152" s="457"/>
      <c r="AG152" s="167">
        <f t="shared" si="61"/>
        <v>-0.1412173158386956</v>
      </c>
      <c r="AH152" s="168">
        <f t="shared" si="62"/>
        <v>-8.6429044829165177E-2</v>
      </c>
      <c r="AI152" s="169">
        <f t="shared" si="63"/>
        <v>-8.4591923991848308</v>
      </c>
      <c r="AJ152" s="461"/>
      <c r="AK152" s="462"/>
      <c r="AL152" s="463"/>
      <c r="AM152" s="250"/>
      <c r="AN152" s="457"/>
      <c r="AO152" s="167">
        <f t="shared" si="64"/>
        <v>1.4562519280747085E-2</v>
      </c>
      <c r="AP152" s="168">
        <f t="shared" si="65"/>
        <v>1.3153513770251512E-2</v>
      </c>
      <c r="AQ152" s="169">
        <f t="shared" si="66"/>
        <v>1.2960381242709972E-2</v>
      </c>
      <c r="AR152" s="461"/>
      <c r="AS152" s="462"/>
      <c r="AT152" s="463"/>
      <c r="AU152" s="250"/>
    </row>
    <row r="153" spans="1:47" ht="15" thickBot="1" x14ac:dyDescent="0.4">
      <c r="A153" s="170" t="s">
        <v>239</v>
      </c>
      <c r="B153" s="245" t="s">
        <v>289</v>
      </c>
      <c r="C153" s="494"/>
      <c r="D153" s="281" t="s">
        <v>243</v>
      </c>
      <c r="P153" s="454"/>
      <c r="Q153" s="182"/>
      <c r="R153" s="182"/>
      <c r="S153" s="182"/>
      <c r="T153" s="453"/>
      <c r="U153" s="453"/>
      <c r="V153" s="453"/>
      <c r="W153" s="250"/>
      <c r="X153" s="467">
        <f>+(X39-P39)/P39</f>
        <v>-1.4811582227736649E-2</v>
      </c>
      <c r="Y153" s="159">
        <f t="shared" si="58"/>
        <v>-3.7993079826115004E-3</v>
      </c>
      <c r="Z153" s="160">
        <f t="shared" si="59"/>
        <v>-4.8864024112903756E-3</v>
      </c>
      <c r="AA153" s="161">
        <f t="shared" si="60"/>
        <v>-6.0887043960616907E-3</v>
      </c>
      <c r="AB153" s="461"/>
      <c r="AC153" s="462"/>
      <c r="AD153" s="463"/>
      <c r="AE153" s="250"/>
      <c r="AF153" s="467">
        <f>+(AF39-X39)/X39</f>
        <v>1.3201407923702602E-2</v>
      </c>
      <c r="AG153" s="159">
        <f t="shared" si="61"/>
        <v>1.556249088170642E-2</v>
      </c>
      <c r="AH153" s="160">
        <f t="shared" si="62"/>
        <v>1.4211140702037115E-2</v>
      </c>
      <c r="AI153" s="161">
        <f t="shared" si="63"/>
        <v>1.4627325095194177E-2</v>
      </c>
      <c r="AJ153" s="461"/>
      <c r="AK153" s="462"/>
      <c r="AL153" s="463"/>
      <c r="AM153" s="250"/>
      <c r="AN153" s="467">
        <f>+(AN39-AF39)/AF39</f>
        <v>7.8600511185777516E-2</v>
      </c>
      <c r="AO153" s="159">
        <f t="shared" si="64"/>
        <v>3.4279616158779093E-2</v>
      </c>
      <c r="AP153" s="160">
        <f t="shared" si="65"/>
        <v>3.8159060861895168E-2</v>
      </c>
      <c r="AQ153" s="161">
        <f t="shared" si="66"/>
        <v>4.3229093723340765E-2</v>
      </c>
      <c r="AR153" s="461"/>
      <c r="AS153" s="462"/>
      <c r="AT153" s="463"/>
      <c r="AU153" s="250"/>
    </row>
    <row r="154" spans="1:47" ht="15" thickBot="1" x14ac:dyDescent="0.4">
      <c r="A154" s="236" t="s">
        <v>240</v>
      </c>
      <c r="B154" s="247" t="s">
        <v>290</v>
      </c>
      <c r="C154" s="496"/>
      <c r="D154" s="284" t="s">
        <v>244</v>
      </c>
      <c r="P154" s="454"/>
      <c r="Q154" s="182"/>
      <c r="R154" s="182"/>
      <c r="S154" s="182"/>
      <c r="T154" s="453"/>
      <c r="U154" s="453"/>
      <c r="V154" s="453"/>
      <c r="W154" s="250"/>
      <c r="X154" s="468"/>
      <c r="Y154" s="137">
        <f t="shared" si="58"/>
        <v>-3.8376947654241572E-2</v>
      </c>
      <c r="Z154" s="138">
        <f t="shared" si="59"/>
        <v>-3.4611802481882788E-2</v>
      </c>
      <c r="AA154" s="139">
        <f t="shared" si="60"/>
        <v>-2.9175960770892843E-2</v>
      </c>
      <c r="AB154" s="464"/>
      <c r="AC154" s="465"/>
      <c r="AD154" s="466"/>
      <c r="AE154" s="250"/>
      <c r="AF154" s="468"/>
      <c r="AG154" s="137">
        <f t="shared" si="61"/>
        <v>6.36367705385525E-3</v>
      </c>
      <c r="AH154" s="138">
        <f t="shared" si="62"/>
        <v>9.042490408793017E-3</v>
      </c>
      <c r="AI154" s="139">
        <f t="shared" si="63"/>
        <v>1.0047112770703871E-2</v>
      </c>
      <c r="AJ154" s="464"/>
      <c r="AK154" s="465"/>
      <c r="AL154" s="466"/>
      <c r="AM154" s="250"/>
      <c r="AN154" s="468"/>
      <c r="AO154" s="137">
        <f t="shared" si="64"/>
        <v>3.2974935834087539E-2</v>
      </c>
      <c r="AP154" s="138">
        <f t="shared" si="65"/>
        <v>3.8536565140270006E-2</v>
      </c>
      <c r="AQ154" s="139">
        <f t="shared" si="66"/>
        <v>5.0537787348637571E-2</v>
      </c>
      <c r="AR154" s="464"/>
      <c r="AS154" s="465"/>
      <c r="AT154" s="466"/>
      <c r="AU154" s="250"/>
    </row>
    <row r="155" spans="1:47" ht="15" thickBot="1" x14ac:dyDescent="0.4">
      <c r="W155" s="250"/>
      <c r="AE155" s="250"/>
      <c r="AM155" s="250"/>
      <c r="AU155" s="250"/>
    </row>
    <row r="156" spans="1:47" ht="21.5" thickBot="1" x14ac:dyDescent="0.55000000000000004">
      <c r="I156" s="498"/>
      <c r="J156" s="498"/>
      <c r="K156" s="498"/>
      <c r="L156" s="498"/>
      <c r="Q156" s="498"/>
      <c r="R156" s="498"/>
      <c r="S156" s="498"/>
      <c r="T156" s="498"/>
      <c r="W156" s="250"/>
      <c r="X156" s="451" t="s">
        <v>296</v>
      </c>
      <c r="Y156" s="452"/>
      <c r="Z156" s="452"/>
      <c r="AA156" s="452"/>
      <c r="AB156" s="452"/>
      <c r="AC156" s="452"/>
      <c r="AD156" s="452"/>
      <c r="AE156" s="250"/>
      <c r="AF156" s="451" t="s">
        <v>296</v>
      </c>
      <c r="AG156" s="452"/>
      <c r="AH156" s="452"/>
      <c r="AI156" s="452"/>
      <c r="AJ156" s="452"/>
      <c r="AK156" s="452"/>
      <c r="AL156" s="452"/>
      <c r="AM156" s="250"/>
      <c r="AN156" s="451" t="s">
        <v>296</v>
      </c>
      <c r="AO156" s="452"/>
      <c r="AP156" s="452"/>
      <c r="AQ156" s="452"/>
      <c r="AR156" s="452"/>
      <c r="AS156" s="452"/>
      <c r="AT156" s="452"/>
      <c r="AU156" s="250"/>
    </row>
    <row r="157" spans="1:47" ht="15" thickBot="1" x14ac:dyDescent="0.4">
      <c r="A157" s="234" t="s">
        <v>213</v>
      </c>
      <c r="B157" s="238" t="s">
        <v>264</v>
      </c>
      <c r="C157" s="497" t="s">
        <v>133</v>
      </c>
      <c r="D157" s="276" t="s">
        <v>243</v>
      </c>
      <c r="P157" s="454"/>
      <c r="Q157" s="261"/>
      <c r="R157" s="6"/>
      <c r="S157" s="6"/>
      <c r="T157" s="225"/>
      <c r="U157" s="225"/>
      <c r="V157" s="225"/>
      <c r="W157" s="250"/>
      <c r="X157" s="437">
        <f t="shared" ref="X157:Y163" si="67">+X8-P8</f>
        <v>-1.0547455339999985</v>
      </c>
      <c r="Y157" s="285">
        <f t="shared" si="67"/>
        <v>-1.2316306220000115</v>
      </c>
      <c r="Z157" s="286">
        <f t="shared" ref="Z157:AD157" si="68">+Z8-R8</f>
        <v>-1.0858126330000175</v>
      </c>
      <c r="AA157" s="287">
        <f t="shared" si="68"/>
        <v>-1.0888896799999941</v>
      </c>
      <c r="AB157" s="288">
        <f t="shared" si="68"/>
        <v>-1.2165670808279856</v>
      </c>
      <c r="AC157" s="288">
        <f t="shared" si="68"/>
        <v>-1.0975603381820065</v>
      </c>
      <c r="AD157" s="289">
        <f t="shared" si="68"/>
        <v>-1.0695467386290005</v>
      </c>
      <c r="AE157" s="250"/>
      <c r="AF157" s="437">
        <f t="shared" ref="AF157:AL163" si="69">+AF8-X8</f>
        <v>-1.7447104740000015</v>
      </c>
      <c r="AG157" s="285">
        <f t="shared" si="69"/>
        <v>1.285841908000009</v>
      </c>
      <c r="AH157" s="286">
        <f t="shared" si="69"/>
        <v>-0.4752473220000013</v>
      </c>
      <c r="AI157" s="287">
        <f t="shared" si="69"/>
        <v>-13.015342135335004</v>
      </c>
      <c r="AJ157" s="288">
        <f t="shared" si="69"/>
        <v>2.3036938500169981</v>
      </c>
      <c r="AK157" s="288">
        <f t="shared" si="69"/>
        <v>-6.2760396527399962</v>
      </c>
      <c r="AL157" s="289">
        <f t="shared" si="69"/>
        <v>9.0819444340570072</v>
      </c>
      <c r="AM157" s="250"/>
      <c r="AN157" s="437">
        <f t="shared" ref="AN157:AN180" si="70">+AN8-AF8</f>
        <v>0.43094881399999707</v>
      </c>
      <c r="AO157" s="285">
        <f t="shared" ref="AO157:AO163" si="71">+AO8-AG8</f>
        <v>4.8955335989999753</v>
      </c>
      <c r="AP157" s="286">
        <f t="shared" ref="AP157:AP163" si="72">+AP8-AH8</f>
        <v>2.9762290350000171</v>
      </c>
      <c r="AQ157" s="287">
        <f t="shared" ref="AQ157:AQ163" si="73">+AQ8-AI8</f>
        <v>10.642873947335005</v>
      </c>
      <c r="AR157" s="288">
        <f t="shared" ref="AR157:AR163" si="74">+AR8-AJ8</f>
        <v>2.3002791874790205</v>
      </c>
      <c r="AS157" s="288">
        <f t="shared" ref="AS157:AS163" si="75">+AS8-AK8</f>
        <v>-0.60945745277598462</v>
      </c>
      <c r="AT157" s="289">
        <f t="shared" ref="AT157:AT163" si="76">+AT8-AL8</f>
        <v>-8.6819949594890033</v>
      </c>
      <c r="AU157" s="250"/>
    </row>
    <row r="158" spans="1:47" ht="15" thickBot="1" x14ac:dyDescent="0.4">
      <c r="A158" s="154" t="s">
        <v>215</v>
      </c>
      <c r="B158" s="239" t="s">
        <v>265</v>
      </c>
      <c r="C158" s="491"/>
      <c r="D158" s="277" t="s">
        <v>243</v>
      </c>
      <c r="P158" s="454"/>
      <c r="Q158" s="6"/>
      <c r="R158" s="6"/>
      <c r="S158" s="6"/>
      <c r="T158" s="225"/>
      <c r="U158" s="225"/>
      <c r="V158" s="225"/>
      <c r="W158" s="250"/>
      <c r="X158" s="438">
        <f t="shared" si="67"/>
        <v>0</v>
      </c>
      <c r="Y158" s="290">
        <f t="shared" si="67"/>
        <v>-1.1802184720000355</v>
      </c>
      <c r="Z158" s="291">
        <f t="shared" ref="Z158:AD158" si="77">+Z9-R9</f>
        <v>-1.0889875850000124</v>
      </c>
      <c r="AA158" s="292">
        <f t="shared" si="77"/>
        <v>-1.0692878479999877</v>
      </c>
      <c r="AB158" s="293">
        <f t="shared" si="77"/>
        <v>-1.2165670808279856</v>
      </c>
      <c r="AC158" s="293">
        <f t="shared" si="77"/>
        <v>-1.0975603381820065</v>
      </c>
      <c r="AD158" s="294">
        <f t="shared" si="77"/>
        <v>-1.0695467386290005</v>
      </c>
      <c r="AE158" s="250"/>
      <c r="AF158" s="438">
        <f t="shared" si="69"/>
        <v>0</v>
      </c>
      <c r="AG158" s="290">
        <f t="shared" si="69"/>
        <v>3.7423998380000398</v>
      </c>
      <c r="AH158" s="291">
        <f t="shared" si="69"/>
        <v>1.5638361299999985</v>
      </c>
      <c r="AI158" s="292">
        <f t="shared" si="69"/>
        <v>-11.170903576335007</v>
      </c>
      <c r="AJ158" s="293">
        <f t="shared" si="69"/>
        <v>2.3036938500169981</v>
      </c>
      <c r="AK158" s="293">
        <f t="shared" si="69"/>
        <v>-6.2760396527399962</v>
      </c>
      <c r="AL158" s="294">
        <f t="shared" si="69"/>
        <v>9.7624521630570058</v>
      </c>
      <c r="AM158" s="250"/>
      <c r="AN158" s="438">
        <f t="shared" si="70"/>
        <v>0</v>
      </c>
      <c r="AO158" s="290">
        <f t="shared" si="71"/>
        <v>-26.922687300000007</v>
      </c>
      <c r="AP158" s="291">
        <f t="shared" si="72"/>
        <v>-5.2312265649999858</v>
      </c>
      <c r="AQ158" s="292">
        <f t="shared" si="73"/>
        <v>6.9649398663350013</v>
      </c>
      <c r="AR158" s="293">
        <f t="shared" si="74"/>
        <v>2.3002791874790205</v>
      </c>
      <c r="AS158" s="293">
        <f t="shared" si="75"/>
        <v>-0.60945745277598462</v>
      </c>
      <c r="AT158" s="294">
        <f t="shared" si="76"/>
        <v>-9.3625026884890019</v>
      </c>
      <c r="AU158" s="250"/>
    </row>
    <row r="159" spans="1:47" ht="15" thickBot="1" x14ac:dyDescent="0.4">
      <c r="A159" s="154" t="s">
        <v>216</v>
      </c>
      <c r="B159" s="239" t="s">
        <v>266</v>
      </c>
      <c r="C159" s="491"/>
      <c r="D159" s="277" t="s">
        <v>243</v>
      </c>
      <c r="P159" s="454"/>
      <c r="Q159" s="6"/>
      <c r="R159" s="6"/>
      <c r="S159" s="6"/>
      <c r="T159" s="225"/>
      <c r="U159" s="225"/>
      <c r="V159" s="225"/>
      <c r="W159" s="250"/>
      <c r="X159" s="438">
        <f t="shared" si="67"/>
        <v>0</v>
      </c>
      <c r="Y159" s="290">
        <f t="shared" si="67"/>
        <v>-1.1834983150000085</v>
      </c>
      <c r="Z159" s="291">
        <f t="shared" ref="Z159:AD159" si="78">+Z10-R10</f>
        <v>-1.0881083499999704</v>
      </c>
      <c r="AA159" s="292">
        <f t="shared" si="78"/>
        <v>-1.0713514809999936</v>
      </c>
      <c r="AB159" s="293">
        <f t="shared" si="78"/>
        <v>-1.2165670808279856</v>
      </c>
      <c r="AC159" s="293">
        <f t="shared" si="78"/>
        <v>-1.0975603381820065</v>
      </c>
      <c r="AD159" s="294">
        <f t="shared" si="78"/>
        <v>-1.0695467386290005</v>
      </c>
      <c r="AE159" s="250"/>
      <c r="AF159" s="438">
        <f t="shared" si="69"/>
        <v>0</v>
      </c>
      <c r="AG159" s="290">
        <f t="shared" si="69"/>
        <v>2.1386335409999901</v>
      </c>
      <c r="AH159" s="291">
        <f t="shared" si="69"/>
        <v>1.2483478549999631</v>
      </c>
      <c r="AI159" s="292">
        <f t="shared" si="69"/>
        <v>-19.706156341335003</v>
      </c>
      <c r="AJ159" s="293">
        <f t="shared" si="69"/>
        <v>2.3036938500169981</v>
      </c>
      <c r="AK159" s="293">
        <f t="shared" si="69"/>
        <v>-6.2760396527399962</v>
      </c>
      <c r="AL159" s="294">
        <f t="shared" si="69"/>
        <v>18.305184406057009</v>
      </c>
      <c r="AM159" s="250"/>
      <c r="AN159" s="438">
        <f t="shared" si="70"/>
        <v>0</v>
      </c>
      <c r="AO159" s="290">
        <f t="shared" si="71"/>
        <v>5.7420637139999826</v>
      </c>
      <c r="AP159" s="291">
        <f t="shared" si="72"/>
        <v>4.3042126090000465</v>
      </c>
      <c r="AQ159" s="292">
        <f t="shared" si="73"/>
        <v>20.477402480335002</v>
      </c>
      <c r="AR159" s="293">
        <f t="shared" si="74"/>
        <v>2.3002791874790205</v>
      </c>
      <c r="AS159" s="293">
        <f t="shared" si="75"/>
        <v>-0.60945745277598462</v>
      </c>
      <c r="AT159" s="294">
        <f t="shared" si="76"/>
        <v>-17.905234931489005</v>
      </c>
      <c r="AU159" s="250"/>
    </row>
    <row r="160" spans="1:47" ht="15" thickBot="1" x14ac:dyDescent="0.4">
      <c r="A160" s="154" t="s">
        <v>217</v>
      </c>
      <c r="B160" s="239" t="s">
        <v>267</v>
      </c>
      <c r="C160" s="491"/>
      <c r="D160" s="277" t="s">
        <v>243</v>
      </c>
      <c r="P160" s="454"/>
      <c r="Q160" s="6"/>
      <c r="R160" s="6"/>
      <c r="S160" s="6"/>
      <c r="T160" s="221"/>
      <c r="U160" s="221"/>
      <c r="V160" s="221"/>
      <c r="W160" s="250"/>
      <c r="X160" s="438">
        <f t="shared" si="67"/>
        <v>0</v>
      </c>
      <c r="Y160" s="290">
        <f t="shared" si="67"/>
        <v>-1.1718400940000038</v>
      </c>
      <c r="Z160" s="291">
        <f t="shared" ref="Z160:AD160" si="79">+Z11-R11</f>
        <v>-1.0786788059999992</v>
      </c>
      <c r="AA160" s="292">
        <f t="shared" si="79"/>
        <v>-1.0703729800000019</v>
      </c>
      <c r="AB160" s="295">
        <f t="shared" si="79"/>
        <v>-1.2165670808279856</v>
      </c>
      <c r="AC160" s="295">
        <f t="shared" si="79"/>
        <v>-1.0975603381820065</v>
      </c>
      <c r="AD160" s="296">
        <f t="shared" si="79"/>
        <v>-1.0695467386290005</v>
      </c>
      <c r="AE160" s="250"/>
      <c r="AF160" s="438">
        <f t="shared" si="69"/>
        <v>0</v>
      </c>
      <c r="AG160" s="290">
        <f t="shared" si="69"/>
        <v>0.47041022100000873</v>
      </c>
      <c r="AH160" s="291">
        <f t="shared" si="69"/>
        <v>-0.25792477799998892</v>
      </c>
      <c r="AI160" s="292">
        <f t="shared" si="69"/>
        <v>11.340533815664998</v>
      </c>
      <c r="AJ160" s="295">
        <f t="shared" si="69"/>
        <v>2.3036938500169981</v>
      </c>
      <c r="AK160" s="295">
        <f t="shared" si="69"/>
        <v>-6.2760396527399962</v>
      </c>
      <c r="AL160" s="296">
        <f t="shared" si="69"/>
        <v>-13.173529394943003</v>
      </c>
      <c r="AM160" s="250"/>
      <c r="AN160" s="438">
        <f t="shared" si="70"/>
        <v>0</v>
      </c>
      <c r="AO160" s="290">
        <f t="shared" si="71"/>
        <v>3.5412767479999729</v>
      </c>
      <c r="AP160" s="291">
        <f t="shared" si="72"/>
        <v>2.3585109339999804</v>
      </c>
      <c r="AQ160" s="292">
        <f t="shared" si="73"/>
        <v>-11.580937441665</v>
      </c>
      <c r="AR160" s="295">
        <f t="shared" si="74"/>
        <v>2.3002791874790205</v>
      </c>
      <c r="AS160" s="295">
        <f t="shared" si="75"/>
        <v>-0.60945745277598462</v>
      </c>
      <c r="AT160" s="296">
        <f t="shared" si="76"/>
        <v>13.573478869511007</v>
      </c>
      <c r="AU160" s="250"/>
    </row>
    <row r="161" spans="1:47" ht="15" thickBot="1" x14ac:dyDescent="0.4">
      <c r="A161" s="154" t="s">
        <v>218</v>
      </c>
      <c r="B161" s="239" t="s">
        <v>268</v>
      </c>
      <c r="C161" s="491"/>
      <c r="D161" s="277" t="s">
        <v>243</v>
      </c>
      <c r="P161" s="454"/>
      <c r="Q161" s="6"/>
      <c r="R161" s="6"/>
      <c r="S161" s="6"/>
      <c r="T161" s="225"/>
      <c r="U161" s="225"/>
      <c r="V161" s="225"/>
      <c r="W161" s="250"/>
      <c r="X161" s="438">
        <f t="shared" si="67"/>
        <v>0</v>
      </c>
      <c r="Y161" s="290">
        <f t="shared" si="67"/>
        <v>-1.1970095249999986</v>
      </c>
      <c r="Z161" s="291">
        <f t="shared" ref="Z161:AD161" si="80">+Z12-R12</f>
        <v>-1.0724008340000069</v>
      </c>
      <c r="AA161" s="292">
        <f t="shared" si="80"/>
        <v>-1.064916592000003</v>
      </c>
      <c r="AB161" s="293">
        <f t="shared" si="80"/>
        <v>-1.2165670808279856</v>
      </c>
      <c r="AC161" s="293">
        <f t="shared" si="80"/>
        <v>-1.0975603381820065</v>
      </c>
      <c r="AD161" s="294">
        <f t="shared" si="80"/>
        <v>-1.0695467386290005</v>
      </c>
      <c r="AE161" s="250"/>
      <c r="AF161" s="438">
        <f t="shared" si="69"/>
        <v>0</v>
      </c>
      <c r="AG161" s="290">
        <f t="shared" si="69"/>
        <v>-29.069435610000028</v>
      </c>
      <c r="AH161" s="291">
        <f t="shared" si="69"/>
        <v>-18.183502597</v>
      </c>
      <c r="AI161" s="292">
        <f t="shared" si="69"/>
        <v>-0.42394267133499852</v>
      </c>
      <c r="AJ161" s="293">
        <f t="shared" si="69"/>
        <v>2.3036938500169981</v>
      </c>
      <c r="AK161" s="293">
        <f t="shared" si="69"/>
        <v>-6.2760396527399962</v>
      </c>
      <c r="AL161" s="294">
        <f t="shared" si="69"/>
        <v>-5.5995308669429988</v>
      </c>
      <c r="AM161" s="250"/>
      <c r="AN161" s="438">
        <f t="shared" si="70"/>
        <v>0</v>
      </c>
      <c r="AO161" s="290">
        <f t="shared" si="71"/>
        <v>4.6368937870000195</v>
      </c>
      <c r="AP161" s="291">
        <f t="shared" si="72"/>
        <v>2.9533694639999908</v>
      </c>
      <c r="AQ161" s="292">
        <f t="shared" si="73"/>
        <v>-3.7538710086650013</v>
      </c>
      <c r="AR161" s="293">
        <f t="shared" si="74"/>
        <v>2.3002791874790205</v>
      </c>
      <c r="AS161" s="293">
        <f t="shared" si="75"/>
        <v>-0.60945745277598462</v>
      </c>
      <c r="AT161" s="294">
        <f t="shared" si="76"/>
        <v>5.9994803415110027</v>
      </c>
      <c r="AU161" s="250"/>
    </row>
    <row r="162" spans="1:47" ht="15" thickBot="1" x14ac:dyDescent="0.4">
      <c r="A162" s="154" t="s">
        <v>219</v>
      </c>
      <c r="B162" s="239" t="s">
        <v>269</v>
      </c>
      <c r="C162" s="491"/>
      <c r="D162" s="277" t="s">
        <v>243</v>
      </c>
      <c r="P162" s="454"/>
      <c r="Q162" s="6"/>
      <c r="R162" s="6"/>
      <c r="S162" s="6"/>
      <c r="T162" s="225"/>
      <c r="U162" s="225"/>
      <c r="V162" s="225"/>
      <c r="W162" s="250"/>
      <c r="X162" s="438">
        <f t="shared" si="67"/>
        <v>0</v>
      </c>
      <c r="Y162" s="290">
        <f t="shared" si="67"/>
        <v>-1.2118617220000374</v>
      </c>
      <c r="Z162" s="291">
        <f t="shared" ref="Z162:AD162" si="81">+Z13-R13</f>
        <v>-1.0911602950000088</v>
      </c>
      <c r="AA162" s="292">
        <f t="shared" si="81"/>
        <v>-1.074626116999994</v>
      </c>
      <c r="AB162" s="293">
        <f t="shared" si="81"/>
        <v>-1.2165670808279856</v>
      </c>
      <c r="AC162" s="293">
        <f t="shared" si="81"/>
        <v>-1.0975603381820065</v>
      </c>
      <c r="AD162" s="294">
        <f t="shared" si="81"/>
        <v>-1.0695467386290005</v>
      </c>
      <c r="AE162" s="250"/>
      <c r="AF162" s="438">
        <f t="shared" si="69"/>
        <v>0</v>
      </c>
      <c r="AG162" s="290">
        <f t="shared" si="69"/>
        <v>3.0783956320000243</v>
      </c>
      <c r="AH162" s="291">
        <f t="shared" si="69"/>
        <v>0.88063309800000411</v>
      </c>
      <c r="AI162" s="292">
        <f t="shared" si="69"/>
        <v>0.32706939566499216</v>
      </c>
      <c r="AJ162" s="293">
        <f t="shared" si="69"/>
        <v>2.3036938500169981</v>
      </c>
      <c r="AK162" s="293">
        <f t="shared" si="69"/>
        <v>-6.2760396527399962</v>
      </c>
      <c r="AL162" s="294">
        <f t="shared" si="69"/>
        <v>-2.0937567349429997</v>
      </c>
      <c r="AM162" s="250"/>
      <c r="AN162" s="438">
        <f t="shared" si="70"/>
        <v>0</v>
      </c>
      <c r="AO162" s="290">
        <f t="shared" si="71"/>
        <v>8.294121017000009</v>
      </c>
      <c r="AP162" s="291">
        <f t="shared" si="72"/>
        <v>4.8703981449999958</v>
      </c>
      <c r="AQ162" s="292">
        <f t="shared" si="73"/>
        <v>0.252107420334994</v>
      </c>
      <c r="AR162" s="293">
        <f t="shared" si="74"/>
        <v>2.3002791874790205</v>
      </c>
      <c r="AS162" s="293">
        <f t="shared" si="75"/>
        <v>-0.60945745277598462</v>
      </c>
      <c r="AT162" s="294">
        <f t="shared" si="76"/>
        <v>2.4937062095110036</v>
      </c>
      <c r="AU162" s="250"/>
    </row>
    <row r="163" spans="1:47" ht="15" thickBot="1" x14ac:dyDescent="0.4">
      <c r="A163" s="235" t="s">
        <v>220</v>
      </c>
      <c r="B163" s="240" t="s">
        <v>24</v>
      </c>
      <c r="C163" s="492"/>
      <c r="D163" s="278" t="s">
        <v>244</v>
      </c>
      <c r="P163" s="454"/>
      <c r="Q163" s="182"/>
      <c r="R163" s="182"/>
      <c r="S163" s="182"/>
      <c r="T163" s="225"/>
      <c r="U163" s="225"/>
      <c r="V163" s="225"/>
      <c r="W163" s="250"/>
      <c r="X163" s="438">
        <f t="shared" si="67"/>
        <v>0</v>
      </c>
      <c r="Y163" s="297">
        <f t="shared" si="67"/>
        <v>-16.963464841000018</v>
      </c>
      <c r="Z163" s="298">
        <f t="shared" ref="Z163:AD163" si="82">+Z14-R14</f>
        <v>-11.650723384999992</v>
      </c>
      <c r="AA163" s="299">
        <f t="shared" si="82"/>
        <v>-0.45854607100000067</v>
      </c>
      <c r="AB163" s="300">
        <f t="shared" si="82"/>
        <v>-1.2165670808279856</v>
      </c>
      <c r="AC163" s="300">
        <f t="shared" si="82"/>
        <v>-1.0975603381820065</v>
      </c>
      <c r="AD163" s="301">
        <f t="shared" si="82"/>
        <v>-1.0695467386290005</v>
      </c>
      <c r="AE163" s="250"/>
      <c r="AF163" s="438">
        <f t="shared" si="69"/>
        <v>0</v>
      </c>
      <c r="AG163" s="297">
        <f t="shared" si="69"/>
        <v>125.40766080200001</v>
      </c>
      <c r="AH163" s="298">
        <f t="shared" si="69"/>
        <v>123.66583317599998</v>
      </c>
      <c r="AI163" s="299">
        <f t="shared" si="69"/>
        <v>22.946638832665002</v>
      </c>
      <c r="AJ163" s="300">
        <f t="shared" si="69"/>
        <v>2.3036938500169981</v>
      </c>
      <c r="AK163" s="300">
        <f t="shared" si="69"/>
        <v>-6.2760396527399962</v>
      </c>
      <c r="AL163" s="301">
        <f t="shared" si="69"/>
        <v>89.643088214057016</v>
      </c>
      <c r="AM163" s="250"/>
      <c r="AN163" s="438">
        <f t="shared" si="70"/>
        <v>0</v>
      </c>
      <c r="AO163" s="297">
        <f t="shared" si="71"/>
        <v>18.402523519000056</v>
      </c>
      <c r="AP163" s="298">
        <f t="shared" si="72"/>
        <v>16.215551075999997</v>
      </c>
      <c r="AQ163" s="299">
        <f t="shared" si="73"/>
        <v>95.057737000334996</v>
      </c>
      <c r="AR163" s="300">
        <f t="shared" si="74"/>
        <v>2.3002791874790205</v>
      </c>
      <c r="AS163" s="300">
        <f t="shared" si="75"/>
        <v>-0.60945745277598462</v>
      </c>
      <c r="AT163" s="301">
        <f t="shared" si="76"/>
        <v>-89.243138739489012</v>
      </c>
      <c r="AU163" s="250"/>
    </row>
    <row r="164" spans="1:47" ht="3" customHeight="1" thickBot="1" x14ac:dyDescent="0.4">
      <c r="A164" s="183"/>
      <c r="B164" s="241"/>
      <c r="C164" s="237"/>
      <c r="D164" s="257"/>
      <c r="P164" s="454"/>
      <c r="Q164" s="182"/>
      <c r="R164" s="182"/>
      <c r="S164" s="182"/>
      <c r="T164" s="180"/>
      <c r="U164" s="180"/>
      <c r="V164" s="180"/>
      <c r="W164" s="250"/>
      <c r="X164" s="438">
        <f t="shared" ref="X164:X180" si="83">+X15-P15</f>
        <v>0</v>
      </c>
      <c r="Y164" s="192"/>
      <c r="Z164" s="193"/>
      <c r="AA164" s="194"/>
      <c r="AB164" s="193"/>
      <c r="AC164" s="193"/>
      <c r="AD164" s="195"/>
      <c r="AE164" s="250"/>
      <c r="AF164" s="438">
        <f t="shared" ref="AF164:AF180" si="84">+AF15-X15</f>
        <v>0</v>
      </c>
      <c r="AG164" s="192"/>
      <c r="AH164" s="193"/>
      <c r="AI164" s="194"/>
      <c r="AJ164" s="193"/>
      <c r="AK164" s="193"/>
      <c r="AL164" s="195"/>
      <c r="AM164" s="250"/>
      <c r="AN164" s="438">
        <f t="shared" si="70"/>
        <v>0</v>
      </c>
      <c r="AO164" s="192"/>
      <c r="AP164" s="193"/>
      <c r="AQ164" s="194"/>
      <c r="AR164" s="193"/>
      <c r="AS164" s="193"/>
      <c r="AT164" s="195"/>
      <c r="AU164" s="250"/>
    </row>
    <row r="165" spans="1:47" ht="15" thickBot="1" x14ac:dyDescent="0.4">
      <c r="A165" s="100" t="s">
        <v>221</v>
      </c>
      <c r="B165" s="242" t="s">
        <v>270</v>
      </c>
      <c r="C165" s="490" t="s">
        <v>131</v>
      </c>
      <c r="D165" s="279" t="s">
        <v>244</v>
      </c>
      <c r="P165" s="454"/>
      <c r="Q165" s="182"/>
      <c r="R165" s="182"/>
      <c r="S165" s="182"/>
      <c r="T165" s="225"/>
      <c r="U165" s="225"/>
      <c r="V165" s="225"/>
      <c r="W165" s="250"/>
      <c r="X165" s="438">
        <f t="shared" si="83"/>
        <v>0</v>
      </c>
      <c r="Y165" s="302">
        <f t="shared" ref="Y165:AD171" si="85">+Y16-Q16</f>
        <v>-23.550094039999976</v>
      </c>
      <c r="Z165" s="303">
        <f t="shared" si="85"/>
        <v>-14.722127475999997</v>
      </c>
      <c r="AA165" s="304">
        <f t="shared" si="85"/>
        <v>-7.8293669359999996</v>
      </c>
      <c r="AB165" s="314">
        <f t="shared" si="85"/>
        <v>-15.884933765328014</v>
      </c>
      <c r="AC165" s="315">
        <f t="shared" si="85"/>
        <v>-8.7730321243780054</v>
      </c>
      <c r="AD165" s="316">
        <f t="shared" si="85"/>
        <v>-4.4691470617989921</v>
      </c>
      <c r="AE165" s="250"/>
      <c r="AF165" s="438">
        <f t="shared" si="84"/>
        <v>0</v>
      </c>
      <c r="AG165" s="302">
        <f t="shared" ref="AG165:AL171" si="86">+AG16-Y16</f>
        <v>-0.20323994200003881</v>
      </c>
      <c r="AH165" s="303">
        <f t="shared" si="86"/>
        <v>-0.76152562600000806</v>
      </c>
      <c r="AI165" s="304">
        <f t="shared" si="86"/>
        <v>-1.3743941230000019</v>
      </c>
      <c r="AJ165" s="314">
        <f t="shared" si="86"/>
        <v>7.1338667188240379</v>
      </c>
      <c r="AK165" s="315">
        <f t="shared" si="86"/>
        <v>6.3268180279250146</v>
      </c>
      <c r="AL165" s="316">
        <f t="shared" si="86"/>
        <v>0.21209870637699169</v>
      </c>
      <c r="AM165" s="250"/>
      <c r="AN165" s="438">
        <f t="shared" si="70"/>
        <v>0</v>
      </c>
      <c r="AO165" s="302">
        <f t="shared" ref="AO165:AO171" si="87">+AO16-AG16</f>
        <v>2.2575744620000364</v>
      </c>
      <c r="AP165" s="303">
        <f t="shared" ref="AP165:AP171" si="88">+AP16-AH16</f>
        <v>1.4700444890000028</v>
      </c>
      <c r="AQ165" s="304">
        <f t="shared" ref="AQ165:AQ171" si="89">+AQ16-AI16</f>
        <v>0.83061871399999632</v>
      </c>
      <c r="AR165" s="314">
        <f t="shared" ref="AR165:AR171" si="90">+AR16-AJ16</f>
        <v>1.3246430590929776</v>
      </c>
      <c r="AS165" s="315">
        <f t="shared" ref="AS165:AS171" si="91">+AS16-AK16</f>
        <v>1.5389932220400055</v>
      </c>
      <c r="AT165" s="316">
        <f t="shared" ref="AT165:AT171" si="92">+AT16-AL16</f>
        <v>3.2083530581530084</v>
      </c>
      <c r="AU165" s="250"/>
    </row>
    <row r="166" spans="1:47" ht="15" thickBot="1" x14ac:dyDescent="0.4">
      <c r="A166" s="100" t="s">
        <v>222</v>
      </c>
      <c r="B166" s="242" t="s">
        <v>271</v>
      </c>
      <c r="C166" s="491"/>
      <c r="D166" s="280" t="s">
        <v>244</v>
      </c>
      <c r="P166" s="454"/>
      <c r="Q166" s="182"/>
      <c r="R166" s="182"/>
      <c r="S166" s="182"/>
      <c r="T166" s="225"/>
      <c r="U166" s="225"/>
      <c r="V166" s="225"/>
      <c r="W166" s="250"/>
      <c r="X166" s="438">
        <f t="shared" si="83"/>
        <v>0</v>
      </c>
      <c r="Y166" s="305">
        <f t="shared" si="85"/>
        <v>-24.508153341000025</v>
      </c>
      <c r="Z166" s="306">
        <f t="shared" si="85"/>
        <v>-15.967645198000014</v>
      </c>
      <c r="AA166" s="307">
        <f t="shared" si="85"/>
        <v>-7.0606916309999974</v>
      </c>
      <c r="AB166" s="317">
        <f t="shared" si="85"/>
        <v>-15.884933765328014</v>
      </c>
      <c r="AC166" s="293">
        <f t="shared" si="85"/>
        <v>-8.7730321243780054</v>
      </c>
      <c r="AD166" s="294">
        <f t="shared" si="85"/>
        <v>-4.4691470617989921</v>
      </c>
      <c r="AE166" s="250"/>
      <c r="AF166" s="438">
        <f t="shared" si="84"/>
        <v>0</v>
      </c>
      <c r="AG166" s="305">
        <f t="shared" si="86"/>
        <v>18.497056319000023</v>
      </c>
      <c r="AH166" s="306">
        <f t="shared" si="86"/>
        <v>16.823670383000007</v>
      </c>
      <c r="AI166" s="307">
        <f t="shared" si="86"/>
        <v>6.5463793029999948</v>
      </c>
      <c r="AJ166" s="317">
        <f t="shared" si="86"/>
        <v>7.1338667188240379</v>
      </c>
      <c r="AK166" s="293">
        <f t="shared" si="86"/>
        <v>6.3268180279250146</v>
      </c>
      <c r="AL166" s="294">
        <f t="shared" si="86"/>
        <v>0.21209870637699169</v>
      </c>
      <c r="AM166" s="250"/>
      <c r="AN166" s="438">
        <f t="shared" si="70"/>
        <v>0</v>
      </c>
      <c r="AO166" s="305">
        <f t="shared" si="87"/>
        <v>4.2479279209999845</v>
      </c>
      <c r="AP166" s="306">
        <f t="shared" si="88"/>
        <v>3.4265384739999831</v>
      </c>
      <c r="AQ166" s="307">
        <f t="shared" si="89"/>
        <v>1.3666142609999952</v>
      </c>
      <c r="AR166" s="317">
        <f t="shared" si="90"/>
        <v>1.3246430590929776</v>
      </c>
      <c r="AS166" s="293">
        <f t="shared" si="91"/>
        <v>1.5389932220400055</v>
      </c>
      <c r="AT166" s="294">
        <f t="shared" si="92"/>
        <v>3.2083530581530084</v>
      </c>
      <c r="AU166" s="250"/>
    </row>
    <row r="167" spans="1:47" ht="15" thickBot="1" x14ac:dyDescent="0.4">
      <c r="A167" s="100" t="s">
        <v>223</v>
      </c>
      <c r="B167" s="242" t="s">
        <v>272</v>
      </c>
      <c r="C167" s="491"/>
      <c r="D167" s="280" t="s">
        <v>244</v>
      </c>
      <c r="P167" s="454"/>
      <c r="Q167" s="182"/>
      <c r="R167" s="182"/>
      <c r="S167" s="182"/>
      <c r="T167" s="225"/>
      <c r="U167" s="225"/>
      <c r="V167" s="225"/>
      <c r="W167" s="250"/>
      <c r="X167" s="438">
        <f t="shared" si="83"/>
        <v>0</v>
      </c>
      <c r="Y167" s="305">
        <f t="shared" si="85"/>
        <v>-20.572590889000026</v>
      </c>
      <c r="Z167" s="306">
        <f t="shared" si="85"/>
        <v>-13.591259200000025</v>
      </c>
      <c r="AA167" s="307">
        <f t="shared" si="85"/>
        <v>-4.1515581270000013</v>
      </c>
      <c r="AB167" s="317">
        <f t="shared" si="85"/>
        <v>-15.884933765328014</v>
      </c>
      <c r="AC167" s="293">
        <f t="shared" si="85"/>
        <v>-8.7730321243780054</v>
      </c>
      <c r="AD167" s="294">
        <f t="shared" si="85"/>
        <v>-4.4691470617989921</v>
      </c>
      <c r="AE167" s="250"/>
      <c r="AF167" s="438">
        <f t="shared" si="84"/>
        <v>0</v>
      </c>
      <c r="AG167" s="305">
        <f t="shared" si="86"/>
        <v>0.28645496299998285</v>
      </c>
      <c r="AH167" s="306">
        <f t="shared" si="86"/>
        <v>-0.25519114200000104</v>
      </c>
      <c r="AI167" s="307">
        <f t="shared" si="86"/>
        <v>-1.7024571769999994</v>
      </c>
      <c r="AJ167" s="317">
        <f t="shared" si="86"/>
        <v>7.1338667188240379</v>
      </c>
      <c r="AK167" s="293">
        <f t="shared" si="86"/>
        <v>6.3268180279250146</v>
      </c>
      <c r="AL167" s="294">
        <f t="shared" si="86"/>
        <v>0.21209870637699169</v>
      </c>
      <c r="AM167" s="250"/>
      <c r="AN167" s="438">
        <f t="shared" si="70"/>
        <v>0</v>
      </c>
      <c r="AO167" s="305">
        <f t="shared" si="87"/>
        <v>3.2778949800000419</v>
      </c>
      <c r="AP167" s="306">
        <f t="shared" si="88"/>
        <v>2.2742652969999995</v>
      </c>
      <c r="AQ167" s="307">
        <f t="shared" si="89"/>
        <v>0.51133455400000116</v>
      </c>
      <c r="AR167" s="317">
        <f t="shared" si="90"/>
        <v>1.3246430590929776</v>
      </c>
      <c r="AS167" s="293">
        <f t="shared" si="91"/>
        <v>1.5389932220400055</v>
      </c>
      <c r="AT167" s="294">
        <f t="shared" si="92"/>
        <v>3.2083530581530084</v>
      </c>
      <c r="AU167" s="250"/>
    </row>
    <row r="168" spans="1:47" ht="15" thickBot="1" x14ac:dyDescent="0.4">
      <c r="A168" s="100" t="s">
        <v>274</v>
      </c>
      <c r="B168" s="242" t="s">
        <v>273</v>
      </c>
      <c r="C168" s="491"/>
      <c r="D168" s="280" t="s">
        <v>244</v>
      </c>
      <c r="P168" s="454"/>
      <c r="Q168" s="182"/>
      <c r="R168" s="182"/>
      <c r="S168" s="182"/>
      <c r="T168" s="221"/>
      <c r="U168" s="221"/>
      <c r="V168" s="221"/>
      <c r="W168" s="250"/>
      <c r="X168" s="438">
        <f t="shared" si="83"/>
        <v>0</v>
      </c>
      <c r="Y168" s="305">
        <f t="shared" si="85"/>
        <v>-17.372057572000017</v>
      </c>
      <c r="Z168" s="306">
        <f t="shared" si="85"/>
        <v>-11.236322298999994</v>
      </c>
      <c r="AA168" s="307">
        <f t="shared" si="85"/>
        <v>-5.8815134480000069</v>
      </c>
      <c r="AB168" s="318">
        <f t="shared" si="85"/>
        <v>-15.884933765328014</v>
      </c>
      <c r="AC168" s="295">
        <f t="shared" si="85"/>
        <v>-8.7730321243780054</v>
      </c>
      <c r="AD168" s="296">
        <f t="shared" si="85"/>
        <v>-4.4691470617989921</v>
      </c>
      <c r="AE168" s="250"/>
      <c r="AF168" s="438">
        <f t="shared" si="84"/>
        <v>0</v>
      </c>
      <c r="AG168" s="305">
        <f t="shared" si="86"/>
        <v>-0.95523802499999988</v>
      </c>
      <c r="AH168" s="306">
        <f t="shared" si="86"/>
        <v>-1.3233060740000155</v>
      </c>
      <c r="AI168" s="307">
        <f t="shared" si="86"/>
        <v>-1.774874515999997</v>
      </c>
      <c r="AJ168" s="318">
        <f t="shared" si="86"/>
        <v>7.1338667188240379</v>
      </c>
      <c r="AK168" s="295">
        <f t="shared" si="86"/>
        <v>6.3268180279250146</v>
      </c>
      <c r="AL168" s="296">
        <f t="shared" si="86"/>
        <v>0.21209870637699169</v>
      </c>
      <c r="AM168" s="250"/>
      <c r="AN168" s="438">
        <f t="shared" si="70"/>
        <v>0</v>
      </c>
      <c r="AO168" s="305">
        <f t="shared" si="87"/>
        <v>-3.618765116999981</v>
      </c>
      <c r="AP168" s="306">
        <f t="shared" si="88"/>
        <v>-3.8783241140000086</v>
      </c>
      <c r="AQ168" s="307">
        <f t="shared" si="89"/>
        <v>0.32607816300000536</v>
      </c>
      <c r="AR168" s="318">
        <f t="shared" si="90"/>
        <v>1.3246430590929776</v>
      </c>
      <c r="AS168" s="295">
        <f t="shared" si="91"/>
        <v>1.5389932220400055</v>
      </c>
      <c r="AT168" s="296">
        <f t="shared" si="92"/>
        <v>3.2083530581530084</v>
      </c>
      <c r="AU168" s="250"/>
    </row>
    <row r="169" spans="1:47" ht="15" thickBot="1" x14ac:dyDescent="0.4">
      <c r="A169" s="154" t="s">
        <v>224</v>
      </c>
      <c r="B169" s="239" t="s">
        <v>275</v>
      </c>
      <c r="C169" s="491"/>
      <c r="D169" s="281" t="s">
        <v>243</v>
      </c>
      <c r="P169" s="454"/>
      <c r="Q169" s="182"/>
      <c r="R169" s="182"/>
      <c r="S169" s="182"/>
      <c r="T169" s="225"/>
      <c r="U169" s="225"/>
      <c r="V169" s="225"/>
      <c r="W169" s="250"/>
      <c r="X169" s="438">
        <f t="shared" si="83"/>
        <v>0</v>
      </c>
      <c r="Y169" s="308">
        <f t="shared" si="85"/>
        <v>-1.2441381800000215</v>
      </c>
      <c r="Z169" s="309">
        <f t="shared" si="85"/>
        <v>-1.0992085230000157</v>
      </c>
      <c r="AA169" s="310">
        <f t="shared" si="85"/>
        <v>-1.0835016679999967</v>
      </c>
      <c r="AB169" s="317">
        <f t="shared" si="85"/>
        <v>-15.884933765328014</v>
      </c>
      <c r="AC169" s="293">
        <f t="shared" si="85"/>
        <v>-8.7730321243780054</v>
      </c>
      <c r="AD169" s="294">
        <f t="shared" si="85"/>
        <v>-4.4691470617989921</v>
      </c>
      <c r="AE169" s="250"/>
      <c r="AF169" s="438">
        <f t="shared" si="84"/>
        <v>0</v>
      </c>
      <c r="AG169" s="308">
        <f t="shared" si="86"/>
        <v>0.46234728000001724</v>
      </c>
      <c r="AH169" s="309">
        <f t="shared" si="86"/>
        <v>-0.24766823299998464</v>
      </c>
      <c r="AI169" s="310">
        <f t="shared" si="86"/>
        <v>-0.94804543600000102</v>
      </c>
      <c r="AJ169" s="317">
        <f t="shared" si="86"/>
        <v>7.1338667188240379</v>
      </c>
      <c r="AK169" s="293">
        <f t="shared" si="86"/>
        <v>6.3268180279250146</v>
      </c>
      <c r="AL169" s="294">
        <f t="shared" si="86"/>
        <v>0.21209870637699169</v>
      </c>
      <c r="AM169" s="250"/>
      <c r="AN169" s="438">
        <f t="shared" si="70"/>
        <v>0</v>
      </c>
      <c r="AO169" s="308">
        <f t="shared" si="87"/>
        <v>4.4134920500000021</v>
      </c>
      <c r="AP169" s="309">
        <f t="shared" si="88"/>
        <v>2.4960037660000012</v>
      </c>
      <c r="AQ169" s="310">
        <f t="shared" si="89"/>
        <v>1.4946349429999941</v>
      </c>
      <c r="AR169" s="317">
        <f t="shared" si="90"/>
        <v>1.3246430590929776</v>
      </c>
      <c r="AS169" s="293">
        <f t="shared" si="91"/>
        <v>1.5389932220400055</v>
      </c>
      <c r="AT169" s="294">
        <f t="shared" si="92"/>
        <v>3.2083530581530084</v>
      </c>
      <c r="AU169" s="250"/>
    </row>
    <row r="170" spans="1:47" ht="15" thickBot="1" x14ac:dyDescent="0.4">
      <c r="A170" s="100" t="s">
        <v>225</v>
      </c>
      <c r="B170" s="242" t="s">
        <v>276</v>
      </c>
      <c r="C170" s="491"/>
      <c r="D170" s="280" t="s">
        <v>244</v>
      </c>
      <c r="P170" s="454"/>
      <c r="Q170" s="182"/>
      <c r="R170" s="182"/>
      <c r="S170" s="182"/>
      <c r="T170" s="225"/>
      <c r="U170" s="225"/>
      <c r="V170" s="225"/>
      <c r="W170" s="250"/>
      <c r="X170" s="438">
        <f t="shared" si="83"/>
        <v>0</v>
      </c>
      <c r="Y170" s="305">
        <f t="shared" si="85"/>
        <v>-8.0924468479999803</v>
      </c>
      <c r="Z170" s="306">
        <f t="shared" si="85"/>
        <v>-4.8316783819999927</v>
      </c>
      <c r="AA170" s="307">
        <f t="shared" si="85"/>
        <v>-2.6232293080000062</v>
      </c>
      <c r="AB170" s="317">
        <f t="shared" si="85"/>
        <v>-15.884933765328014</v>
      </c>
      <c r="AC170" s="293">
        <f t="shared" si="85"/>
        <v>-8.7730321243780054</v>
      </c>
      <c r="AD170" s="294">
        <f t="shared" si="85"/>
        <v>-4.4691470617989921</v>
      </c>
      <c r="AE170" s="250"/>
      <c r="AF170" s="438">
        <f t="shared" si="84"/>
        <v>0</v>
      </c>
      <c r="AG170" s="305">
        <f t="shared" si="86"/>
        <v>-0.91533788200001709</v>
      </c>
      <c r="AH170" s="306">
        <f t="shared" si="86"/>
        <v>-1.2473101890000038</v>
      </c>
      <c r="AI170" s="307">
        <f t="shared" si="86"/>
        <v>-1.530078587999995</v>
      </c>
      <c r="AJ170" s="317">
        <f t="shared" si="86"/>
        <v>7.1338667188240379</v>
      </c>
      <c r="AK170" s="293">
        <f t="shared" si="86"/>
        <v>6.3268180279250146</v>
      </c>
      <c r="AL170" s="294">
        <f t="shared" si="86"/>
        <v>0.21209870637699169</v>
      </c>
      <c r="AM170" s="250"/>
      <c r="AN170" s="438">
        <f t="shared" si="70"/>
        <v>0</v>
      </c>
      <c r="AO170" s="305">
        <f t="shared" si="87"/>
        <v>1.6408588200000054</v>
      </c>
      <c r="AP170" s="306">
        <f t="shared" si="88"/>
        <v>1.0394180619999958</v>
      </c>
      <c r="AQ170" s="307">
        <f t="shared" si="89"/>
        <v>0.67263165499998934</v>
      </c>
      <c r="AR170" s="317">
        <f t="shared" si="90"/>
        <v>1.3246430590929776</v>
      </c>
      <c r="AS170" s="293">
        <f t="shared" si="91"/>
        <v>1.5389932220400055</v>
      </c>
      <c r="AT170" s="294">
        <f t="shared" si="92"/>
        <v>3.2083530581530084</v>
      </c>
      <c r="AU170" s="250"/>
    </row>
    <row r="171" spans="1:47" ht="15" thickBot="1" x14ac:dyDescent="0.4">
      <c r="A171" s="162" t="s">
        <v>226</v>
      </c>
      <c r="B171" s="243" t="s">
        <v>277</v>
      </c>
      <c r="C171" s="492"/>
      <c r="D171" s="282" t="s">
        <v>243</v>
      </c>
      <c r="P171" s="454"/>
      <c r="Q171" s="182"/>
      <c r="R171" s="182"/>
      <c r="S171" s="182"/>
      <c r="T171" s="225"/>
      <c r="U171" s="225"/>
      <c r="V171" s="225"/>
      <c r="W171" s="250"/>
      <c r="X171" s="438">
        <f t="shared" si="83"/>
        <v>0</v>
      </c>
      <c r="Y171" s="311">
        <f t="shared" si="85"/>
        <v>-1.1661604469999816</v>
      </c>
      <c r="Z171" s="312">
        <f t="shared" si="85"/>
        <v>-1.0734506920000513</v>
      </c>
      <c r="AA171" s="313">
        <f t="shared" si="85"/>
        <v>-1.0413043759999994</v>
      </c>
      <c r="AB171" s="319">
        <f t="shared" si="85"/>
        <v>-15.884933765328014</v>
      </c>
      <c r="AC171" s="300">
        <f t="shared" si="85"/>
        <v>-8.7730321243780054</v>
      </c>
      <c r="AD171" s="301">
        <f t="shared" si="85"/>
        <v>-4.4691470617989921</v>
      </c>
      <c r="AE171" s="250"/>
      <c r="AF171" s="438">
        <f t="shared" si="84"/>
        <v>0</v>
      </c>
      <c r="AG171" s="311">
        <f t="shared" si="86"/>
        <v>-5.8899317249999967</v>
      </c>
      <c r="AH171" s="312">
        <f t="shared" si="86"/>
        <v>-6.7260213239999871</v>
      </c>
      <c r="AI171" s="313">
        <f t="shared" si="86"/>
        <v>-1.7117443450000067</v>
      </c>
      <c r="AJ171" s="319">
        <f t="shared" si="86"/>
        <v>7.1338667188240379</v>
      </c>
      <c r="AK171" s="300">
        <f t="shared" si="86"/>
        <v>6.3268180279250146</v>
      </c>
      <c r="AL171" s="301">
        <f t="shared" si="86"/>
        <v>0.21209870637699169</v>
      </c>
      <c r="AM171" s="250"/>
      <c r="AN171" s="438">
        <f t="shared" si="70"/>
        <v>0</v>
      </c>
      <c r="AO171" s="311">
        <f t="shared" si="87"/>
        <v>-4.8062338549999879</v>
      </c>
      <c r="AP171" s="312">
        <f t="shared" si="88"/>
        <v>-5.7790682410000045</v>
      </c>
      <c r="AQ171" s="313">
        <f t="shared" si="89"/>
        <v>0.38510635800000159</v>
      </c>
      <c r="AR171" s="319">
        <f t="shared" si="90"/>
        <v>1.3246430590929776</v>
      </c>
      <c r="AS171" s="300">
        <f t="shared" si="91"/>
        <v>1.5389932220400055</v>
      </c>
      <c r="AT171" s="301">
        <f t="shared" si="92"/>
        <v>3.2083530581530084</v>
      </c>
      <c r="AU171" s="250"/>
    </row>
    <row r="172" spans="1:47" ht="3" customHeight="1" thickBot="1" x14ac:dyDescent="0.4">
      <c r="A172" s="183"/>
      <c r="B172" s="241"/>
      <c r="C172" s="237"/>
      <c r="D172" s="257"/>
      <c r="P172" s="454"/>
      <c r="Q172" s="182"/>
      <c r="R172" s="182"/>
      <c r="S172" s="182"/>
      <c r="T172" s="180"/>
      <c r="U172" s="180"/>
      <c r="V172" s="180"/>
      <c r="W172" s="250"/>
      <c r="X172" s="438">
        <f t="shared" si="83"/>
        <v>0</v>
      </c>
      <c r="Y172" s="192"/>
      <c r="Z172" s="193"/>
      <c r="AA172" s="194"/>
      <c r="AB172" s="193"/>
      <c r="AC172" s="193"/>
      <c r="AD172" s="195"/>
      <c r="AE172" s="250"/>
      <c r="AF172" s="438">
        <f t="shared" si="84"/>
        <v>0</v>
      </c>
      <c r="AG172" s="192"/>
      <c r="AH172" s="193"/>
      <c r="AI172" s="194"/>
      <c r="AJ172" s="193"/>
      <c r="AK172" s="193"/>
      <c r="AL172" s="195"/>
      <c r="AM172" s="250"/>
      <c r="AN172" s="438">
        <f t="shared" si="70"/>
        <v>0</v>
      </c>
      <c r="AO172" s="192"/>
      <c r="AP172" s="193"/>
      <c r="AQ172" s="194"/>
      <c r="AR172" s="193"/>
      <c r="AS172" s="193"/>
      <c r="AT172" s="195"/>
      <c r="AU172" s="250"/>
    </row>
    <row r="173" spans="1:47" ht="15" thickBot="1" x14ac:dyDescent="0.4">
      <c r="A173" s="105" t="s">
        <v>227</v>
      </c>
      <c r="B173" s="244" t="s">
        <v>278</v>
      </c>
      <c r="C173" s="490" t="s">
        <v>134</v>
      </c>
      <c r="D173" s="280" t="s">
        <v>244</v>
      </c>
      <c r="P173" s="454"/>
      <c r="Q173" s="182"/>
      <c r="R173" s="182"/>
      <c r="S173" s="182"/>
      <c r="T173" s="225"/>
      <c r="U173" s="225"/>
      <c r="V173" s="225"/>
      <c r="W173" s="250"/>
      <c r="X173" s="438">
        <f t="shared" si="83"/>
        <v>0</v>
      </c>
      <c r="Y173" s="302">
        <f t="shared" ref="Y173:AD177" si="93">+Y24-Q24</f>
        <v>-30.355554084999994</v>
      </c>
      <c r="Z173" s="303">
        <f t="shared" si="93"/>
        <v>-18.955216287999974</v>
      </c>
      <c r="AA173" s="304">
        <f t="shared" si="93"/>
        <v>-6.7553536329999986</v>
      </c>
      <c r="AB173" s="314">
        <f t="shared" si="93"/>
        <v>-8.3953587981889939</v>
      </c>
      <c r="AC173" s="315">
        <f t="shared" si="93"/>
        <v>-6.9262920104499983</v>
      </c>
      <c r="AD173" s="316">
        <f t="shared" si="93"/>
        <v>-4.3526519291609986</v>
      </c>
      <c r="AE173" s="250"/>
      <c r="AF173" s="438">
        <f t="shared" si="84"/>
        <v>0</v>
      </c>
      <c r="AG173" s="302">
        <f t="shared" ref="AG173:AL177" si="94">+AG24-Y24</f>
        <v>-0.15316043100000343</v>
      </c>
      <c r="AH173" s="303">
        <f t="shared" si="94"/>
        <v>-1.1235169400000018</v>
      </c>
      <c r="AI173" s="304">
        <f t="shared" si="94"/>
        <v>-1.4688475810000057</v>
      </c>
      <c r="AJ173" s="314">
        <f t="shared" si="94"/>
        <v>8.3953587981889939</v>
      </c>
      <c r="AK173" s="315">
        <f t="shared" si="94"/>
        <v>3.1955714278350058</v>
      </c>
      <c r="AL173" s="316">
        <f t="shared" si="94"/>
        <v>-1.0981211881329926</v>
      </c>
      <c r="AM173" s="250"/>
      <c r="AN173" s="438">
        <f t="shared" si="70"/>
        <v>0</v>
      </c>
      <c r="AO173" s="302">
        <f t="shared" ref="AO173:AO177" si="95">+AO24-AG24</f>
        <v>1.3185213840000074</v>
      </c>
      <c r="AP173" s="303">
        <f t="shared" ref="AP173:AP177" si="96">+AP24-AH24</f>
        <v>0.79282334499998797</v>
      </c>
      <c r="AQ173" s="304">
        <f t="shared" ref="AQ173:AQ177" si="97">+AQ24-AI24</f>
        <v>0.93974445899999637</v>
      </c>
      <c r="AR173" s="314">
        <f t="shared" ref="AR173:AR177" si="98">+AR24-AJ24</f>
        <v>-17.94265188394499</v>
      </c>
      <c r="AS173" s="315">
        <f t="shared" ref="AS173:AS177" si="99">+AS24-AK24</f>
        <v>-1.5205769622310186</v>
      </c>
      <c r="AT173" s="316">
        <f t="shared" ref="AT173:AT177" si="100">+AT24-AL24</f>
        <v>-1.9300559228810101</v>
      </c>
      <c r="AU173" s="250"/>
    </row>
    <row r="174" spans="1:47" ht="15" thickBot="1" x14ac:dyDescent="0.4">
      <c r="A174" s="105" t="s">
        <v>228</v>
      </c>
      <c r="B174" s="244" t="s">
        <v>279</v>
      </c>
      <c r="C174" s="491"/>
      <c r="D174" s="280" t="s">
        <v>244</v>
      </c>
      <c r="P174" s="454"/>
      <c r="Q174" s="182"/>
      <c r="R174" s="182"/>
      <c r="S174" s="182"/>
      <c r="T174" s="225"/>
      <c r="U174" s="225"/>
      <c r="V174" s="225"/>
      <c r="W174" s="250"/>
      <c r="X174" s="438">
        <f t="shared" si="83"/>
        <v>0</v>
      </c>
      <c r="Y174" s="305">
        <f t="shared" si="93"/>
        <v>-20.138820094999971</v>
      </c>
      <c r="Z174" s="306">
        <f t="shared" si="93"/>
        <v>-14.025967001000026</v>
      </c>
      <c r="AA174" s="307">
        <f t="shared" si="93"/>
        <v>-6.9614404019999938</v>
      </c>
      <c r="AB174" s="317">
        <f t="shared" si="93"/>
        <v>-8.3953587981889939</v>
      </c>
      <c r="AC174" s="293">
        <f t="shared" si="93"/>
        <v>-6.9262920104499983</v>
      </c>
      <c r="AD174" s="294">
        <f t="shared" si="93"/>
        <v>-4.3526519291609986</v>
      </c>
      <c r="AE174" s="250"/>
      <c r="AF174" s="438">
        <f t="shared" si="84"/>
        <v>0</v>
      </c>
      <c r="AG174" s="305">
        <f t="shared" si="94"/>
        <v>-0.12773213999997779</v>
      </c>
      <c r="AH174" s="306">
        <f t="shared" si="94"/>
        <v>-0.42319816399998444</v>
      </c>
      <c r="AI174" s="307">
        <f t="shared" si="94"/>
        <v>-1.1468769029999919</v>
      </c>
      <c r="AJ174" s="317">
        <f t="shared" si="94"/>
        <v>6.9434051749709909</v>
      </c>
      <c r="AK174" s="293">
        <f t="shared" si="94"/>
        <v>3.1955714278350058</v>
      </c>
      <c r="AL174" s="294">
        <f t="shared" si="94"/>
        <v>-1.0981211881329926</v>
      </c>
      <c r="AM174" s="250"/>
      <c r="AN174" s="438">
        <f t="shared" si="70"/>
        <v>0</v>
      </c>
      <c r="AO174" s="305">
        <f t="shared" si="95"/>
        <v>2.646864083999958</v>
      </c>
      <c r="AP174" s="306">
        <f t="shared" si="96"/>
        <v>1.9554026060000069</v>
      </c>
      <c r="AQ174" s="307">
        <f t="shared" si="97"/>
        <v>1.0806816669999932</v>
      </c>
      <c r="AR174" s="317">
        <f t="shared" si="98"/>
        <v>-16.490698260726987</v>
      </c>
      <c r="AS174" s="293">
        <f t="shared" si="99"/>
        <v>-1.5205769622310186</v>
      </c>
      <c r="AT174" s="294">
        <f t="shared" si="100"/>
        <v>-1.9300559228810101</v>
      </c>
      <c r="AU174" s="250"/>
    </row>
    <row r="175" spans="1:47" ht="15" thickBot="1" x14ac:dyDescent="0.4">
      <c r="A175" s="170" t="s">
        <v>229</v>
      </c>
      <c r="B175" s="245" t="s">
        <v>280</v>
      </c>
      <c r="C175" s="491"/>
      <c r="D175" s="281" t="s">
        <v>243</v>
      </c>
      <c r="P175" s="454"/>
      <c r="Q175" s="182"/>
      <c r="R175" s="182"/>
      <c r="S175" s="182"/>
      <c r="T175" s="221"/>
      <c r="U175" s="221"/>
      <c r="V175" s="221"/>
      <c r="W175" s="250"/>
      <c r="X175" s="438">
        <f t="shared" si="83"/>
        <v>0</v>
      </c>
      <c r="Y175" s="308">
        <f t="shared" si="93"/>
        <v>-1.1978066240000089</v>
      </c>
      <c r="Z175" s="309">
        <f t="shared" si="93"/>
        <v>-1.0868897299999958</v>
      </c>
      <c r="AA175" s="310">
        <f t="shared" si="93"/>
        <v>-1.0702643670000072</v>
      </c>
      <c r="AB175" s="318">
        <f t="shared" si="93"/>
        <v>-8.3953587981889939</v>
      </c>
      <c r="AC175" s="295">
        <f t="shared" si="93"/>
        <v>-6.9262920104499983</v>
      </c>
      <c r="AD175" s="296">
        <f t="shared" si="93"/>
        <v>-4.3526519291609986</v>
      </c>
      <c r="AE175" s="250"/>
      <c r="AF175" s="438">
        <f t="shared" si="84"/>
        <v>0</v>
      </c>
      <c r="AG175" s="308">
        <f t="shared" si="94"/>
        <v>1.4265181229999939</v>
      </c>
      <c r="AH175" s="309">
        <f t="shared" si="94"/>
        <v>0.69830688999999779</v>
      </c>
      <c r="AI175" s="310">
        <f t="shared" si="94"/>
        <v>-1.0442455329999945</v>
      </c>
      <c r="AJ175" s="318">
        <f t="shared" si="94"/>
        <v>6.9434051749709909</v>
      </c>
      <c r="AK175" s="295">
        <f t="shared" si="94"/>
        <v>3.1955714278350058</v>
      </c>
      <c r="AL175" s="296">
        <f t="shared" si="94"/>
        <v>-1.0981211881329926</v>
      </c>
      <c r="AM175" s="250"/>
      <c r="AN175" s="438">
        <f t="shared" si="70"/>
        <v>0</v>
      </c>
      <c r="AO175" s="308">
        <f t="shared" si="95"/>
        <v>4.390479192999976</v>
      </c>
      <c r="AP175" s="309">
        <f t="shared" si="96"/>
        <v>3.29484914599999</v>
      </c>
      <c r="AQ175" s="310">
        <f t="shared" si="97"/>
        <v>1.197753899999995</v>
      </c>
      <c r="AR175" s="318">
        <f t="shared" si="98"/>
        <v>-16.490698260726987</v>
      </c>
      <c r="AS175" s="295">
        <f t="shared" si="99"/>
        <v>-1.5205769622310186</v>
      </c>
      <c r="AT175" s="296">
        <f t="shared" si="100"/>
        <v>-1.9300559228810101</v>
      </c>
      <c r="AU175" s="250"/>
    </row>
    <row r="176" spans="1:47" ht="15" thickBot="1" x14ac:dyDescent="0.4">
      <c r="A176" s="105" t="s">
        <v>230</v>
      </c>
      <c r="B176" s="244" t="s">
        <v>281</v>
      </c>
      <c r="C176" s="491"/>
      <c r="D176" s="280" t="s">
        <v>244</v>
      </c>
      <c r="P176" s="454"/>
      <c r="Q176" s="182"/>
      <c r="R176" s="182"/>
      <c r="S176" s="182"/>
      <c r="T176" s="225"/>
      <c r="U176" s="225"/>
      <c r="V176" s="225"/>
      <c r="W176" s="250"/>
      <c r="X176" s="438">
        <f t="shared" si="83"/>
        <v>0</v>
      </c>
      <c r="Y176" s="305">
        <f t="shared" si="93"/>
        <v>-9.9640597939999793</v>
      </c>
      <c r="Z176" s="306">
        <f t="shared" si="93"/>
        <v>-6.3583559359999811</v>
      </c>
      <c r="AA176" s="307">
        <f t="shared" si="93"/>
        <v>-4.147622804000008</v>
      </c>
      <c r="AB176" s="317">
        <f t="shared" si="93"/>
        <v>-8.3953587981889939</v>
      </c>
      <c r="AC176" s="293">
        <f t="shared" si="93"/>
        <v>-6.9262920104499983</v>
      </c>
      <c r="AD176" s="294">
        <f t="shared" si="93"/>
        <v>-4.3526519291609986</v>
      </c>
      <c r="AE176" s="250"/>
      <c r="AF176" s="438">
        <f t="shared" si="84"/>
        <v>0</v>
      </c>
      <c r="AG176" s="305">
        <f t="shared" si="94"/>
        <v>-0.97957471000000851</v>
      </c>
      <c r="AH176" s="306">
        <f t="shared" si="94"/>
        <v>-1.1201236640000047</v>
      </c>
      <c r="AI176" s="307">
        <f t="shared" si="94"/>
        <v>-2.3931419549999902</v>
      </c>
      <c r="AJ176" s="317">
        <f t="shared" si="94"/>
        <v>6.9434051749709909</v>
      </c>
      <c r="AK176" s="293">
        <f t="shared" si="94"/>
        <v>3.1955714278350058</v>
      </c>
      <c r="AL176" s="294">
        <f t="shared" si="94"/>
        <v>-1.0981211881329926</v>
      </c>
      <c r="AM176" s="250"/>
      <c r="AN176" s="438">
        <f t="shared" si="70"/>
        <v>0</v>
      </c>
      <c r="AO176" s="305">
        <f t="shared" si="95"/>
        <v>1.4373290439999948</v>
      </c>
      <c r="AP176" s="306">
        <f t="shared" si="96"/>
        <v>1.0048605700000053</v>
      </c>
      <c r="AQ176" s="307">
        <f t="shared" si="97"/>
        <v>0.92351751100000001</v>
      </c>
      <c r="AR176" s="317">
        <f t="shared" si="98"/>
        <v>-16.490698260726987</v>
      </c>
      <c r="AS176" s="293">
        <f t="shared" si="99"/>
        <v>-1.5205769622310186</v>
      </c>
      <c r="AT176" s="294">
        <f t="shared" si="100"/>
        <v>-1.9300559228810101</v>
      </c>
      <c r="AU176" s="250"/>
    </row>
    <row r="177" spans="1:47" ht="15" thickBot="1" x14ac:dyDescent="0.4">
      <c r="A177" s="105" t="s">
        <v>231</v>
      </c>
      <c r="B177" s="244" t="s">
        <v>282</v>
      </c>
      <c r="C177" s="492"/>
      <c r="D177" s="280" t="s">
        <v>244</v>
      </c>
      <c r="P177" s="454"/>
      <c r="Q177" s="182"/>
      <c r="R177" s="182"/>
      <c r="S177" s="182"/>
      <c r="T177" s="225"/>
      <c r="U177" s="225"/>
      <c r="V177" s="225"/>
      <c r="W177" s="250"/>
      <c r="X177" s="438">
        <f t="shared" si="83"/>
        <v>0</v>
      </c>
      <c r="Y177" s="305">
        <f t="shared" si="93"/>
        <v>-25.456913173999965</v>
      </c>
      <c r="Z177" s="306">
        <f t="shared" si="93"/>
        <v>-20.304129156999977</v>
      </c>
      <c r="AA177" s="307">
        <f t="shared" si="93"/>
        <v>-4.766481976999998</v>
      </c>
      <c r="AB177" s="319">
        <f t="shared" si="93"/>
        <v>-8.3953587981889939</v>
      </c>
      <c r="AC177" s="300">
        <f t="shared" si="93"/>
        <v>-6.9262920104499983</v>
      </c>
      <c r="AD177" s="301">
        <f t="shared" si="93"/>
        <v>-4.3526519291609986</v>
      </c>
      <c r="AE177" s="250"/>
      <c r="AF177" s="438">
        <f t="shared" si="84"/>
        <v>0</v>
      </c>
      <c r="AG177" s="305">
        <f t="shared" si="94"/>
        <v>-0.70164764899999454</v>
      </c>
      <c r="AH177" s="306">
        <f t="shared" si="94"/>
        <v>-1.0511896900000011</v>
      </c>
      <c r="AI177" s="307">
        <f t="shared" si="94"/>
        <v>-2.7510519519999974</v>
      </c>
      <c r="AJ177" s="319">
        <f t="shared" si="94"/>
        <v>6.9434051749709909</v>
      </c>
      <c r="AK177" s="300">
        <f t="shared" si="94"/>
        <v>3.1955714278350058</v>
      </c>
      <c r="AL177" s="301">
        <f t="shared" si="94"/>
        <v>-1.0981211881329926</v>
      </c>
      <c r="AM177" s="250"/>
      <c r="AN177" s="438">
        <f t="shared" si="70"/>
        <v>0</v>
      </c>
      <c r="AO177" s="305">
        <f t="shared" si="95"/>
        <v>5.9031917689999887</v>
      </c>
      <c r="AP177" s="306">
        <f t="shared" si="96"/>
        <v>4.8854022390000296</v>
      </c>
      <c r="AQ177" s="307">
        <f t="shared" si="97"/>
        <v>1.9430697549999962</v>
      </c>
      <c r="AR177" s="319">
        <f t="shared" si="98"/>
        <v>-16.490698260726987</v>
      </c>
      <c r="AS177" s="300">
        <f t="shared" si="99"/>
        <v>-1.5205769622310186</v>
      </c>
      <c r="AT177" s="301">
        <f t="shared" si="100"/>
        <v>-1.9300559228810101</v>
      </c>
      <c r="AU177" s="250"/>
    </row>
    <row r="178" spans="1:47" ht="3" customHeight="1" thickBot="1" x14ac:dyDescent="0.4">
      <c r="A178" s="183"/>
      <c r="B178" s="241"/>
      <c r="C178" s="237"/>
      <c r="D178" s="257"/>
      <c r="P178" s="454"/>
      <c r="Q178" s="182"/>
      <c r="R178" s="182"/>
      <c r="S178" s="182"/>
      <c r="T178" s="180"/>
      <c r="U178" s="180"/>
      <c r="V178" s="180"/>
      <c r="W178" s="250"/>
      <c r="X178" s="438">
        <f t="shared" si="83"/>
        <v>0</v>
      </c>
      <c r="Y178" s="192"/>
      <c r="Z178" s="193"/>
      <c r="AA178" s="194"/>
      <c r="AB178" s="263"/>
      <c r="AC178" s="263"/>
      <c r="AD178" s="264"/>
      <c r="AE178" s="250"/>
      <c r="AF178" s="438">
        <f t="shared" si="84"/>
        <v>0</v>
      </c>
      <c r="AG178" s="192"/>
      <c r="AH178" s="193"/>
      <c r="AI178" s="194"/>
      <c r="AJ178" s="263"/>
      <c r="AK178" s="263"/>
      <c r="AL178" s="264"/>
      <c r="AM178" s="250"/>
      <c r="AN178" s="438">
        <f t="shared" si="70"/>
        <v>0</v>
      </c>
      <c r="AO178" s="192"/>
      <c r="AP178" s="193"/>
      <c r="AQ178" s="194"/>
      <c r="AR178" s="263"/>
      <c r="AS178" s="263"/>
      <c r="AT178" s="264"/>
      <c r="AU178" s="250"/>
    </row>
    <row r="179" spans="1:47" ht="15" thickBot="1" x14ac:dyDescent="0.4">
      <c r="A179" s="230" t="s">
        <v>232</v>
      </c>
      <c r="B179" s="246" t="s">
        <v>283</v>
      </c>
      <c r="C179" s="493" t="s">
        <v>135</v>
      </c>
      <c r="D179" s="283" t="s">
        <v>243</v>
      </c>
      <c r="P179" s="454"/>
      <c r="Q179" s="182"/>
      <c r="R179" s="182"/>
      <c r="S179" s="182"/>
      <c r="T179" s="225"/>
      <c r="U179" s="225"/>
      <c r="V179" s="225"/>
      <c r="W179" s="250"/>
      <c r="X179" s="438">
        <f t="shared" si="83"/>
        <v>0</v>
      </c>
      <c r="Y179" s="320">
        <f t="shared" ref="Y179:AD180" si="101">+Y30-Q30</f>
        <v>-1.1512939189999827</v>
      </c>
      <c r="Z179" s="321">
        <f t="shared" si="101"/>
        <v>-1.0736967079999999</v>
      </c>
      <c r="AA179" s="322">
        <f t="shared" si="101"/>
        <v>-1.0662611549999994</v>
      </c>
      <c r="AB179" s="314">
        <f t="shared" si="101"/>
        <v>-3.2462171415629655</v>
      </c>
      <c r="AC179" s="315">
        <f t="shared" si="101"/>
        <v>-2.4228467050740221</v>
      </c>
      <c r="AD179" s="316">
        <f t="shared" si="101"/>
        <v>-1.2056412919589974</v>
      </c>
      <c r="AE179" s="250"/>
      <c r="AF179" s="438">
        <f t="shared" si="84"/>
        <v>0</v>
      </c>
      <c r="AG179" s="320">
        <f t="shared" ref="AG179:AL180" si="102">+AG30-Y30</f>
        <v>0.40800407399999017</v>
      </c>
      <c r="AH179" s="321">
        <f t="shared" si="102"/>
        <v>-1.4141553830000007</v>
      </c>
      <c r="AI179" s="322">
        <f t="shared" si="102"/>
        <v>-1.7155013120000007</v>
      </c>
      <c r="AJ179" s="314">
        <f t="shared" si="102"/>
        <v>-5.4877996113600034</v>
      </c>
      <c r="AK179" s="315">
        <f t="shared" si="102"/>
        <v>-6.5840850733050047</v>
      </c>
      <c r="AL179" s="316">
        <f t="shared" si="102"/>
        <v>-8.4065654654390016</v>
      </c>
      <c r="AM179" s="250"/>
      <c r="AN179" s="438">
        <f t="shared" si="70"/>
        <v>0</v>
      </c>
      <c r="AO179" s="320">
        <f t="shared" ref="AO179:AO180" si="103">+AO30-AG30</f>
        <v>2.7068652640000153</v>
      </c>
      <c r="AP179" s="321">
        <f t="shared" ref="AP179:AP180" si="104">+AP30-AH30</f>
        <v>0.68063398900000038</v>
      </c>
      <c r="AQ179" s="322">
        <f t="shared" ref="AQ179:AQ180" si="105">+AQ30-AI30</f>
        <v>0.40742946400000335</v>
      </c>
      <c r="AR179" s="314">
        <f t="shared" ref="AR179:AR180" si="106">+AR30-AJ30</f>
        <v>5.2368072179870069</v>
      </c>
      <c r="AS179" s="315">
        <f t="shared" ref="AS179:AS180" si="107">+AS30-AK30</f>
        <v>3.4856436463260252</v>
      </c>
      <c r="AT179" s="316">
        <f t="shared" ref="AT179:AT180" si="108">+AT30-AL30</f>
        <v>1.6464202286710048</v>
      </c>
      <c r="AU179" s="250"/>
    </row>
    <row r="180" spans="1:47" ht="15" thickBot="1" x14ac:dyDescent="0.4">
      <c r="A180" s="231" t="s">
        <v>233</v>
      </c>
      <c r="B180" s="244" t="s">
        <v>293</v>
      </c>
      <c r="C180" s="494"/>
      <c r="D180" s="280" t="s">
        <v>244</v>
      </c>
      <c r="P180" s="454"/>
      <c r="Q180" s="182"/>
      <c r="R180" s="182"/>
      <c r="S180" s="182"/>
      <c r="T180" s="225"/>
      <c r="U180" s="225"/>
      <c r="V180" s="225"/>
      <c r="W180" s="250"/>
      <c r="X180" s="438">
        <f t="shared" si="83"/>
        <v>0</v>
      </c>
      <c r="Y180" s="305">
        <f t="shared" si="101"/>
        <v>-16.934278618000008</v>
      </c>
      <c r="Z180" s="306">
        <f t="shared" si="101"/>
        <v>-11.263404424999976</v>
      </c>
      <c r="AA180" s="307">
        <f t="shared" si="101"/>
        <v>-3.0455807639999932</v>
      </c>
      <c r="AB180" s="317">
        <f t="shared" si="101"/>
        <v>-3.2462171415629655</v>
      </c>
      <c r="AC180" s="293">
        <f t="shared" si="101"/>
        <v>-2.4228467050740221</v>
      </c>
      <c r="AD180" s="294">
        <f t="shared" si="101"/>
        <v>-1.2056412919589974</v>
      </c>
      <c r="AE180" s="250"/>
      <c r="AF180" s="438">
        <f t="shared" si="84"/>
        <v>0</v>
      </c>
      <c r="AG180" s="305">
        <f t="shared" si="102"/>
        <v>-0.7047308129999692</v>
      </c>
      <c r="AH180" s="306">
        <f t="shared" si="102"/>
        <v>-0.96948686100000714</v>
      </c>
      <c r="AI180" s="307">
        <f t="shared" si="102"/>
        <v>-1.6057624200000049</v>
      </c>
      <c r="AJ180" s="317">
        <f t="shared" si="102"/>
        <v>-5.4877996113600034</v>
      </c>
      <c r="AK180" s="293">
        <f t="shared" si="102"/>
        <v>-6.5840850733050047</v>
      </c>
      <c r="AL180" s="294">
        <f t="shared" si="102"/>
        <v>-8.4065654654390016</v>
      </c>
      <c r="AM180" s="250"/>
      <c r="AN180" s="438">
        <f t="shared" si="70"/>
        <v>0</v>
      </c>
      <c r="AO180" s="305">
        <f t="shared" si="103"/>
        <v>1.2239886209999895</v>
      </c>
      <c r="AP180" s="306">
        <f t="shared" si="104"/>
        <v>0.888108294999995</v>
      </c>
      <c r="AQ180" s="307">
        <f t="shared" si="105"/>
        <v>0.44577208500000154</v>
      </c>
      <c r="AR180" s="317">
        <f t="shared" si="106"/>
        <v>5.2368072179870069</v>
      </c>
      <c r="AS180" s="293">
        <f t="shared" si="107"/>
        <v>3.4856436463260252</v>
      </c>
      <c r="AT180" s="294">
        <f t="shared" si="108"/>
        <v>1.6464202286710048</v>
      </c>
      <c r="AU180" s="250"/>
    </row>
    <row r="181" spans="1:47" ht="15" thickBot="1" x14ac:dyDescent="0.4">
      <c r="A181" s="232" t="s">
        <v>303</v>
      </c>
      <c r="B181" s="245" t="s">
        <v>304</v>
      </c>
      <c r="C181" s="494"/>
      <c r="D181" s="281" t="s">
        <v>243</v>
      </c>
      <c r="P181" s="454"/>
      <c r="Q181" s="182"/>
      <c r="R181" s="182"/>
      <c r="S181" s="182"/>
      <c r="T181" s="225"/>
      <c r="U181" s="225"/>
      <c r="V181" s="225"/>
      <c r="W181" s="250"/>
      <c r="X181" s="438"/>
      <c r="Y181" s="339"/>
      <c r="Z181" s="340"/>
      <c r="AA181" s="341"/>
      <c r="AB181" s="317"/>
      <c r="AC181" s="293"/>
      <c r="AD181" s="294"/>
      <c r="AE181" s="250"/>
      <c r="AF181" s="438"/>
      <c r="AG181" s="305">
        <f>+AG32-Y32</f>
        <v>2.0794958000000179</v>
      </c>
      <c r="AH181" s="306">
        <f>+AH32-Z32</f>
        <v>1.425430399999982</v>
      </c>
      <c r="AI181" s="307">
        <f>+AI32-AA32</f>
        <v>0.53965199999998958</v>
      </c>
      <c r="AJ181" s="317"/>
      <c r="AK181" s="293"/>
      <c r="AL181" s="294"/>
      <c r="AM181" s="250"/>
      <c r="AN181" s="438"/>
      <c r="AO181" s="305">
        <f>+AO32-AG32</f>
        <v>5.3332826999999838</v>
      </c>
      <c r="AP181" s="306">
        <f>+AP32-AH32</f>
        <v>3.0650376000000392</v>
      </c>
      <c r="AQ181" s="307">
        <f>+AQ32-AI32</f>
        <v>-0.34077279999999632</v>
      </c>
      <c r="AR181" s="317"/>
      <c r="AS181" s="293"/>
      <c r="AT181" s="294"/>
      <c r="AU181" s="250"/>
    </row>
    <row r="182" spans="1:47" ht="15" thickBot="1" x14ac:dyDescent="0.4">
      <c r="A182" s="232" t="s">
        <v>234</v>
      </c>
      <c r="B182" s="245" t="s">
        <v>284</v>
      </c>
      <c r="C182" s="494"/>
      <c r="D182" s="281" t="s">
        <v>243</v>
      </c>
      <c r="P182" s="454"/>
      <c r="Q182" s="182"/>
      <c r="R182" s="182"/>
      <c r="S182" s="182"/>
      <c r="T182" s="221"/>
      <c r="U182" s="221"/>
      <c r="V182" s="221"/>
      <c r="W182" s="250"/>
      <c r="X182" s="438">
        <f t="shared" ref="X182:X187" si="109">+X33-P33</f>
        <v>0</v>
      </c>
      <c r="Y182" s="308">
        <f t="shared" ref="Y182:Y184" si="110">+Y33-Q33</f>
        <v>-1.1810654890000194</v>
      </c>
      <c r="Z182" s="309">
        <f t="shared" ref="Z182:Z184" si="111">+Z33-R33</f>
        <v>-1.0929550020000249</v>
      </c>
      <c r="AA182" s="310">
        <f t="shared" ref="AA182:AA184" si="112">+AA33-S33</f>
        <v>-1.0772602750000004</v>
      </c>
      <c r="AB182" s="318">
        <f t="shared" ref="AB182:AB184" si="113">+AB33-T33</f>
        <v>-3.2462171415629655</v>
      </c>
      <c r="AC182" s="295">
        <f t="shared" ref="AC182:AC184" si="114">+AC33-U33</f>
        <v>-2.4228467050740221</v>
      </c>
      <c r="AD182" s="296">
        <f t="shared" ref="AD182:AD184" si="115">+AD33-V33</f>
        <v>-1.2056412919589974</v>
      </c>
      <c r="AE182" s="250"/>
      <c r="AF182" s="438">
        <f t="shared" ref="AF182:AF189" si="116">+AF33-X33</f>
        <v>0</v>
      </c>
      <c r="AG182" s="308">
        <f t="shared" ref="AG182:AG184" si="117">+AG33-Y33</f>
        <v>-4.8194323360000055</v>
      </c>
      <c r="AH182" s="309">
        <f t="shared" ref="AH182:AH184" si="118">+AH33-Z33</f>
        <v>-5.1867345699999987</v>
      </c>
      <c r="AI182" s="310">
        <f t="shared" ref="AI182:AI184" si="119">+AI33-AA33</f>
        <v>-5.9909944759999973</v>
      </c>
      <c r="AJ182" s="318">
        <f t="shared" ref="AJ182:AJ184" si="120">+AJ33-AB33</f>
        <v>-5.4877996113600034</v>
      </c>
      <c r="AK182" s="295">
        <f t="shared" ref="AK182:AK184" si="121">+AK33-AC33</f>
        <v>-6.5840850733050047</v>
      </c>
      <c r="AL182" s="296">
        <f t="shared" ref="AL182:AL184" si="122">+AL33-AD33</f>
        <v>-8.4065654654390016</v>
      </c>
      <c r="AM182" s="250"/>
      <c r="AN182" s="438">
        <f t="shared" ref="AN182:AN189" si="123">+AN33-AF33</f>
        <v>0</v>
      </c>
      <c r="AO182" s="308">
        <f t="shared" ref="AO182:AO184" si="124">+AO33-AG33</f>
        <v>2.8373544980000247</v>
      </c>
      <c r="AP182" s="309">
        <f t="shared" ref="AP182:AP184" si="125">+AP33-AH33</f>
        <v>2.127223502000021</v>
      </c>
      <c r="AQ182" s="310">
        <f t="shared" ref="AQ182:AQ184" si="126">+AQ33-AI33</f>
        <v>1.0416142770000079</v>
      </c>
      <c r="AR182" s="318">
        <f t="shared" ref="AR182:AR184" si="127">+AR33-AJ33</f>
        <v>5.2368072179870069</v>
      </c>
      <c r="AS182" s="295">
        <f t="shared" ref="AS182:AS184" si="128">+AS33-AK33</f>
        <v>3.4856436463260252</v>
      </c>
      <c r="AT182" s="296">
        <f t="shared" ref="AT182:AT184" si="129">+AT33-AL33</f>
        <v>1.6464202286710048</v>
      </c>
      <c r="AU182" s="250"/>
    </row>
    <row r="183" spans="1:47" ht="15" thickBot="1" x14ac:dyDescent="0.4">
      <c r="A183" s="232" t="s">
        <v>235</v>
      </c>
      <c r="B183" s="245" t="s">
        <v>285</v>
      </c>
      <c r="C183" s="494"/>
      <c r="D183" s="281" t="s">
        <v>243</v>
      </c>
      <c r="P183" s="454"/>
      <c r="Q183" s="182"/>
      <c r="R183" s="182"/>
      <c r="S183" s="182"/>
      <c r="T183" s="225"/>
      <c r="U183" s="225"/>
      <c r="V183" s="225"/>
      <c r="W183" s="250"/>
      <c r="X183" s="438">
        <f t="shared" si="109"/>
        <v>0</v>
      </c>
      <c r="Y183" s="308">
        <f t="shared" si="110"/>
        <v>-1.1979289409999865</v>
      </c>
      <c r="Z183" s="309">
        <f t="shared" si="111"/>
        <v>-1.0759797750000075</v>
      </c>
      <c r="AA183" s="310">
        <f t="shared" si="112"/>
        <v>-1.0641096989999994</v>
      </c>
      <c r="AB183" s="317">
        <f t="shared" si="113"/>
        <v>-3.2462171415629655</v>
      </c>
      <c r="AC183" s="293">
        <f t="shared" si="114"/>
        <v>-2.4228467050740221</v>
      </c>
      <c r="AD183" s="294">
        <f t="shared" si="115"/>
        <v>-1.2056412919589974</v>
      </c>
      <c r="AE183" s="250"/>
      <c r="AF183" s="438">
        <f t="shared" si="116"/>
        <v>0</v>
      </c>
      <c r="AG183" s="308">
        <f t="shared" si="117"/>
        <v>-10.199518104000049</v>
      </c>
      <c r="AH183" s="309">
        <f t="shared" si="118"/>
        <v>-13.389628392999953</v>
      </c>
      <c r="AI183" s="310">
        <f t="shared" si="119"/>
        <v>-18.557611876000003</v>
      </c>
      <c r="AJ183" s="317">
        <f t="shared" si="120"/>
        <v>-5.4877996113600034</v>
      </c>
      <c r="AK183" s="293">
        <f t="shared" si="121"/>
        <v>-6.5840850733050047</v>
      </c>
      <c r="AL183" s="294">
        <f t="shared" si="122"/>
        <v>-8.4065654654390016</v>
      </c>
      <c r="AM183" s="250"/>
      <c r="AN183" s="438">
        <f t="shared" si="123"/>
        <v>0</v>
      </c>
      <c r="AO183" s="308">
        <f t="shared" si="124"/>
        <v>10.530518001000019</v>
      </c>
      <c r="AP183" s="309">
        <f t="shared" si="125"/>
        <v>6.5779574789999629</v>
      </c>
      <c r="AQ183" s="310">
        <f t="shared" si="126"/>
        <v>2.4708417000001148E-2</v>
      </c>
      <c r="AR183" s="317">
        <f t="shared" si="127"/>
        <v>5.2368072179870069</v>
      </c>
      <c r="AS183" s="293">
        <f t="shared" si="128"/>
        <v>3.4856436463260252</v>
      </c>
      <c r="AT183" s="294">
        <f t="shared" si="129"/>
        <v>1.6464202286710048</v>
      </c>
      <c r="AU183" s="250"/>
    </row>
    <row r="184" spans="1:47" ht="15" thickBot="1" x14ac:dyDescent="0.4">
      <c r="A184" s="233" t="s">
        <v>236</v>
      </c>
      <c r="B184" s="243" t="s">
        <v>286</v>
      </c>
      <c r="C184" s="495"/>
      <c r="D184" s="282" t="s">
        <v>243</v>
      </c>
      <c r="P184" s="454"/>
      <c r="Q184" s="182"/>
      <c r="R184" s="182"/>
      <c r="S184" s="182"/>
      <c r="T184" s="225"/>
      <c r="U184" s="225"/>
      <c r="V184" s="225"/>
      <c r="W184" s="250"/>
      <c r="X184" s="438">
        <f t="shared" si="109"/>
        <v>0</v>
      </c>
      <c r="Y184" s="311">
        <f t="shared" si="110"/>
        <v>-1.2031553560000248</v>
      </c>
      <c r="Z184" s="312">
        <f t="shared" si="111"/>
        <v>-1.0958338989999845</v>
      </c>
      <c r="AA184" s="313">
        <f t="shared" si="112"/>
        <v>-1.0651843399999876</v>
      </c>
      <c r="AB184" s="319">
        <f t="shared" si="113"/>
        <v>-3.2462171415629655</v>
      </c>
      <c r="AC184" s="300">
        <f t="shared" si="114"/>
        <v>-2.4228467050740221</v>
      </c>
      <c r="AD184" s="301">
        <f t="shared" si="115"/>
        <v>-1.2056412919589974</v>
      </c>
      <c r="AE184" s="250"/>
      <c r="AF184" s="438">
        <f t="shared" si="116"/>
        <v>0</v>
      </c>
      <c r="AG184" s="311">
        <f t="shared" si="117"/>
        <v>2.1430831420000231</v>
      </c>
      <c r="AH184" s="312">
        <f t="shared" si="118"/>
        <v>0.77262121699999398</v>
      </c>
      <c r="AI184" s="313">
        <f t="shared" si="119"/>
        <v>-1.180758271000002</v>
      </c>
      <c r="AJ184" s="319">
        <f t="shared" si="120"/>
        <v>-5.4877996113600034</v>
      </c>
      <c r="AK184" s="300">
        <f t="shared" si="121"/>
        <v>-6.5840850733050047</v>
      </c>
      <c r="AL184" s="301">
        <f t="shared" si="122"/>
        <v>-8.4065654654390016</v>
      </c>
      <c r="AM184" s="250"/>
      <c r="AN184" s="438">
        <f t="shared" si="123"/>
        <v>0</v>
      </c>
      <c r="AO184" s="311">
        <f t="shared" si="124"/>
        <v>13.423517247999996</v>
      </c>
      <c r="AP184" s="312">
        <f t="shared" si="125"/>
        <v>10.993776746000009</v>
      </c>
      <c r="AQ184" s="313">
        <f t="shared" si="126"/>
        <v>11.246767652000003</v>
      </c>
      <c r="AR184" s="319">
        <f t="shared" si="127"/>
        <v>5.2368072179870069</v>
      </c>
      <c r="AS184" s="300">
        <f t="shared" si="128"/>
        <v>3.4856436463260252</v>
      </c>
      <c r="AT184" s="301">
        <f t="shared" si="129"/>
        <v>1.6464202286710048</v>
      </c>
      <c r="AU184" s="250"/>
    </row>
    <row r="185" spans="1:47" ht="3" customHeight="1" thickBot="1" x14ac:dyDescent="0.4">
      <c r="A185" s="183"/>
      <c r="B185" s="241"/>
      <c r="C185" s="237"/>
      <c r="D185" s="257"/>
      <c r="P185" s="454"/>
      <c r="Q185" s="182"/>
      <c r="R185" s="182"/>
      <c r="S185" s="182"/>
      <c r="T185" s="180"/>
      <c r="U185" s="180"/>
      <c r="V185" s="180"/>
      <c r="W185" s="250"/>
      <c r="X185" s="438">
        <f t="shared" si="109"/>
        <v>0</v>
      </c>
      <c r="Y185" s="192"/>
      <c r="Z185" s="193"/>
      <c r="AA185" s="194"/>
      <c r="AB185" s="189"/>
      <c r="AC185" s="189"/>
      <c r="AD185" s="190"/>
      <c r="AE185" s="250"/>
      <c r="AF185" s="438">
        <f t="shared" si="116"/>
        <v>0</v>
      </c>
      <c r="AG185" s="192"/>
      <c r="AH185" s="193"/>
      <c r="AI185" s="194"/>
      <c r="AJ185" s="189"/>
      <c r="AK185" s="189"/>
      <c r="AL185" s="190"/>
      <c r="AM185" s="250"/>
      <c r="AN185" s="438">
        <f t="shared" si="123"/>
        <v>0</v>
      </c>
      <c r="AO185" s="192"/>
      <c r="AP185" s="193"/>
      <c r="AQ185" s="194"/>
      <c r="AR185" s="189"/>
      <c r="AS185" s="189"/>
      <c r="AT185" s="190"/>
      <c r="AU185" s="250"/>
    </row>
    <row r="186" spans="1:47" ht="15" thickBot="1" x14ac:dyDescent="0.4">
      <c r="A186" s="231" t="s">
        <v>237</v>
      </c>
      <c r="B186" s="244" t="s">
        <v>287</v>
      </c>
      <c r="C186" s="494" t="s">
        <v>132</v>
      </c>
      <c r="D186" s="280" t="s">
        <v>244</v>
      </c>
      <c r="P186" s="454"/>
      <c r="Q186" s="182"/>
      <c r="R186" s="182"/>
      <c r="S186" s="182"/>
      <c r="T186" s="453"/>
      <c r="U186" s="453"/>
      <c r="V186" s="453"/>
      <c r="W186" s="250"/>
      <c r="X186" s="438">
        <f t="shared" si="109"/>
        <v>0</v>
      </c>
      <c r="Y186" s="305">
        <f t="shared" ref="X186:Y189" si="130">+Y37-Q37</f>
        <v>-8.9634507689999907</v>
      </c>
      <c r="Z186" s="306">
        <f t="shared" ref="Z186:Z189" si="131">+Z37-R37</f>
        <v>-6.4578403820000005</v>
      </c>
      <c r="AA186" s="307">
        <f t="shared" ref="AA186:AA189" si="132">+AA37-S37</f>
        <v>-34.317247122999902</v>
      </c>
      <c r="AB186" s="440" t="s">
        <v>214</v>
      </c>
      <c r="AC186" s="441"/>
      <c r="AD186" s="442"/>
      <c r="AE186" s="250"/>
      <c r="AF186" s="438">
        <f t="shared" si="116"/>
        <v>0</v>
      </c>
      <c r="AG186" s="305">
        <f t="shared" ref="AG186:AG189" si="133">+AG37-Y37</f>
        <v>-0.92774496399999862</v>
      </c>
      <c r="AH186" s="306">
        <f t="shared" ref="AH186:AH189" si="134">+AH37-Z37</f>
        <v>-1.1090939999999989</v>
      </c>
      <c r="AI186" s="307">
        <f t="shared" ref="AI186:AI189" si="135">+AI37-AA37</f>
        <v>-3.6923177500000293</v>
      </c>
      <c r="AJ186" s="440" t="s">
        <v>214</v>
      </c>
      <c r="AK186" s="441"/>
      <c r="AL186" s="442"/>
      <c r="AM186" s="250"/>
      <c r="AN186" s="438">
        <f t="shared" si="123"/>
        <v>0</v>
      </c>
      <c r="AO186" s="305">
        <f t="shared" ref="AO186:AO189" si="136">+AO37-AG37</f>
        <v>2.0246218999999996</v>
      </c>
      <c r="AP186" s="306">
        <f t="shared" ref="AP186:AP189" si="137">+AP37-AH37</f>
        <v>1.4928172299999858</v>
      </c>
      <c r="AQ186" s="307">
        <f t="shared" ref="AQ186:AQ189" si="138">+AQ37-AI37</f>
        <v>2.7794389040000169</v>
      </c>
      <c r="AR186" s="440" t="s">
        <v>214</v>
      </c>
      <c r="AS186" s="441"/>
      <c r="AT186" s="442"/>
      <c r="AU186" s="250"/>
    </row>
    <row r="187" spans="1:47" ht="15" thickBot="1" x14ac:dyDescent="0.4">
      <c r="A187" s="233" t="s">
        <v>238</v>
      </c>
      <c r="B187" s="245" t="s">
        <v>288</v>
      </c>
      <c r="C187" s="494"/>
      <c r="D187" s="282" t="s">
        <v>243</v>
      </c>
      <c r="P187" s="454"/>
      <c r="Q187" s="182"/>
      <c r="R187" s="182"/>
      <c r="S187" s="182"/>
      <c r="T187" s="453"/>
      <c r="U187" s="453"/>
      <c r="V187" s="453"/>
      <c r="W187" s="250"/>
      <c r="X187" s="439">
        <f t="shared" si="109"/>
        <v>0</v>
      </c>
      <c r="Y187" s="311">
        <f t="shared" si="130"/>
        <v>-1.146313957999979</v>
      </c>
      <c r="Z187" s="312">
        <f t="shared" si="131"/>
        <v>-1.0800570099999902</v>
      </c>
      <c r="AA187" s="313">
        <f t="shared" si="132"/>
        <v>-1.0608987459999994</v>
      </c>
      <c r="AB187" s="443"/>
      <c r="AC187" s="444"/>
      <c r="AD187" s="445"/>
      <c r="AE187" s="250"/>
      <c r="AF187" s="439">
        <f t="shared" si="116"/>
        <v>0</v>
      </c>
      <c r="AG187" s="311">
        <f t="shared" si="133"/>
        <v>-30.476744858000018</v>
      </c>
      <c r="AH187" s="312">
        <f t="shared" si="134"/>
        <v>-12.83606516399999</v>
      </c>
      <c r="AI187" s="313">
        <f t="shared" si="135"/>
        <v>112.82708517200001</v>
      </c>
      <c r="AJ187" s="443"/>
      <c r="AK187" s="444"/>
      <c r="AL187" s="445"/>
      <c r="AM187" s="250"/>
      <c r="AN187" s="439">
        <f t="shared" si="123"/>
        <v>0</v>
      </c>
      <c r="AO187" s="311">
        <f t="shared" si="136"/>
        <v>2.6989846790000058</v>
      </c>
      <c r="AP187" s="312">
        <f t="shared" si="137"/>
        <v>1.7846631949999789</v>
      </c>
      <c r="AQ187" s="313">
        <f t="shared" si="138"/>
        <v>1.2894189599999919</v>
      </c>
      <c r="AR187" s="443"/>
      <c r="AS187" s="444"/>
      <c r="AT187" s="445"/>
      <c r="AU187" s="250"/>
    </row>
    <row r="188" spans="1:47" ht="15" thickBot="1" x14ac:dyDescent="0.4">
      <c r="A188" s="170" t="s">
        <v>239</v>
      </c>
      <c r="B188" s="245" t="s">
        <v>289</v>
      </c>
      <c r="C188" s="494"/>
      <c r="D188" s="281" t="s">
        <v>243</v>
      </c>
      <c r="P188" s="454"/>
      <c r="Q188" s="182"/>
      <c r="R188" s="182"/>
      <c r="S188" s="182"/>
      <c r="T188" s="453"/>
      <c r="U188" s="453"/>
      <c r="V188" s="453"/>
      <c r="W188" s="250"/>
      <c r="X188" s="449">
        <f t="shared" si="130"/>
        <v>-0.6128559530000004</v>
      </c>
      <c r="Y188" s="308">
        <f t="shared" si="130"/>
        <v>-0.84814060200000085</v>
      </c>
      <c r="Z188" s="309">
        <f t="shared" si="131"/>
        <v>-0.66065912199999843</v>
      </c>
      <c r="AA188" s="310">
        <f t="shared" si="132"/>
        <v>-0.63538609400001178</v>
      </c>
      <c r="AB188" s="443"/>
      <c r="AC188" s="444"/>
      <c r="AD188" s="445"/>
      <c r="AE188" s="250"/>
      <c r="AF188" s="449">
        <f t="shared" si="116"/>
        <v>0.53814152300000018</v>
      </c>
      <c r="AG188" s="308">
        <f t="shared" si="133"/>
        <v>3.4609020100000123</v>
      </c>
      <c r="AH188" s="309">
        <f t="shared" si="134"/>
        <v>1.9120084449999979</v>
      </c>
      <c r="AI188" s="310">
        <f t="shared" si="135"/>
        <v>1.5171389420000025</v>
      </c>
      <c r="AJ188" s="443"/>
      <c r="AK188" s="444"/>
      <c r="AL188" s="445"/>
      <c r="AM188" s="250"/>
      <c r="AN188" s="449">
        <f t="shared" si="123"/>
        <v>3.246365449999999</v>
      </c>
      <c r="AO188" s="308">
        <f t="shared" si="136"/>
        <v>7.7419933790000073</v>
      </c>
      <c r="AP188" s="309">
        <f t="shared" si="137"/>
        <v>5.2069921300000033</v>
      </c>
      <c r="AQ188" s="310">
        <f t="shared" si="138"/>
        <v>4.5492848140000035</v>
      </c>
      <c r="AR188" s="443"/>
      <c r="AS188" s="444"/>
      <c r="AT188" s="445"/>
      <c r="AU188" s="250"/>
    </row>
    <row r="189" spans="1:47" ht="15" thickBot="1" x14ac:dyDescent="0.4">
      <c r="A189" s="236" t="s">
        <v>240</v>
      </c>
      <c r="B189" s="247" t="s">
        <v>290</v>
      </c>
      <c r="C189" s="496"/>
      <c r="D189" s="284" t="s">
        <v>244</v>
      </c>
      <c r="P189" s="454"/>
      <c r="Q189" s="182"/>
      <c r="R189" s="182"/>
      <c r="S189" s="182"/>
      <c r="T189" s="453"/>
      <c r="U189" s="453"/>
      <c r="V189" s="453"/>
      <c r="W189" s="250"/>
      <c r="X189" s="450">
        <f t="shared" si="130"/>
        <v>0</v>
      </c>
      <c r="Y189" s="323">
        <f t="shared" si="130"/>
        <v>-7.207940595999986</v>
      </c>
      <c r="Z189" s="324">
        <f t="shared" si="131"/>
        <v>-3.8005957230000007</v>
      </c>
      <c r="AA189" s="325">
        <f t="shared" si="132"/>
        <v>-2.2416144849999995</v>
      </c>
      <c r="AB189" s="446"/>
      <c r="AC189" s="447"/>
      <c r="AD189" s="448"/>
      <c r="AE189" s="250"/>
      <c r="AF189" s="450">
        <f t="shared" si="116"/>
        <v>0</v>
      </c>
      <c r="AG189" s="323">
        <f t="shared" si="133"/>
        <v>1.1493538809999961</v>
      </c>
      <c r="AH189" s="324">
        <f t="shared" si="134"/>
        <v>0.95855602299999987</v>
      </c>
      <c r="AI189" s="325">
        <f t="shared" si="135"/>
        <v>0.74940667399999938</v>
      </c>
      <c r="AJ189" s="446"/>
      <c r="AK189" s="447"/>
      <c r="AL189" s="448"/>
      <c r="AM189" s="250"/>
      <c r="AN189" s="450">
        <f t="shared" si="123"/>
        <v>0</v>
      </c>
      <c r="AO189" s="323">
        <f t="shared" si="136"/>
        <v>5.993555721000007</v>
      </c>
      <c r="AP189" s="324">
        <f t="shared" si="137"/>
        <v>4.1220371399999891</v>
      </c>
      <c r="AQ189" s="325">
        <f t="shared" si="138"/>
        <v>3.8074493510000025</v>
      </c>
      <c r="AR189" s="446"/>
      <c r="AS189" s="447"/>
      <c r="AT189" s="448"/>
      <c r="AU189" s="250"/>
    </row>
  </sheetData>
  <mergeCells count="104">
    <mergeCell ref="AN122:AN152"/>
    <mergeCell ref="AR151:AT154"/>
    <mergeCell ref="AN153:AN154"/>
    <mergeCell ref="AN156:AT156"/>
    <mergeCell ref="AN157:AN187"/>
    <mergeCell ref="AR186:AT189"/>
    <mergeCell ref="AN188:AN189"/>
    <mergeCell ref="AN8:AN38"/>
    <mergeCell ref="AR37:AT40"/>
    <mergeCell ref="AN39:AN40"/>
    <mergeCell ref="AO42:AR42"/>
    <mergeCell ref="AN121:AT121"/>
    <mergeCell ref="AN2:AT3"/>
    <mergeCell ref="AN4:AT4"/>
    <mergeCell ref="AN5:AT5"/>
    <mergeCell ref="AN6:AN7"/>
    <mergeCell ref="AO6:AQ6"/>
    <mergeCell ref="AR6:AT6"/>
    <mergeCell ref="P5:V5"/>
    <mergeCell ref="X5:AD5"/>
    <mergeCell ref="X39:X40"/>
    <mergeCell ref="A4:A7"/>
    <mergeCell ref="C4:C7"/>
    <mergeCell ref="E4:E7"/>
    <mergeCell ref="F4:F7"/>
    <mergeCell ref="H4:V4"/>
    <mergeCell ref="H6:H7"/>
    <mergeCell ref="I6:K6"/>
    <mergeCell ref="L6:N6"/>
    <mergeCell ref="P6:P7"/>
    <mergeCell ref="Q6:S6"/>
    <mergeCell ref="T6:V6"/>
    <mergeCell ref="D4:D7"/>
    <mergeCell ref="B4:B7"/>
    <mergeCell ref="E2:F3"/>
    <mergeCell ref="H2:V3"/>
    <mergeCell ref="X2:AD3"/>
    <mergeCell ref="L37:N40"/>
    <mergeCell ref="T37:V40"/>
    <mergeCell ref="AB37:AD40"/>
    <mergeCell ref="H39:H40"/>
    <mergeCell ref="P39:P40"/>
    <mergeCell ref="X8:X38"/>
    <mergeCell ref="P8:P38"/>
    <mergeCell ref="H8:H38"/>
    <mergeCell ref="X6:X7"/>
    <mergeCell ref="Y6:AA6"/>
    <mergeCell ref="AB6:AD6"/>
    <mergeCell ref="X4:AD4"/>
    <mergeCell ref="H5:N5"/>
    <mergeCell ref="C37:C40"/>
    <mergeCell ref="C30:C35"/>
    <mergeCell ref="C24:C28"/>
    <mergeCell ref="C16:C22"/>
    <mergeCell ref="C8:C14"/>
    <mergeCell ref="I156:L156"/>
    <mergeCell ref="Q156:T156"/>
    <mergeCell ref="C157:C163"/>
    <mergeCell ref="P157:P187"/>
    <mergeCell ref="C151:C154"/>
    <mergeCell ref="P122:P152"/>
    <mergeCell ref="I42:L42"/>
    <mergeCell ref="Q42:T42"/>
    <mergeCell ref="I121:L121"/>
    <mergeCell ref="Q121:T121"/>
    <mergeCell ref="C122:C128"/>
    <mergeCell ref="C130:C136"/>
    <mergeCell ref="C138:C142"/>
    <mergeCell ref="C144:C149"/>
    <mergeCell ref="AG42:AJ42"/>
    <mergeCell ref="AF121:AL121"/>
    <mergeCell ref="AF122:AF152"/>
    <mergeCell ref="AJ151:AL154"/>
    <mergeCell ref="AF153:AF154"/>
    <mergeCell ref="AF156:AL156"/>
    <mergeCell ref="X157:X187"/>
    <mergeCell ref="C165:C171"/>
    <mergeCell ref="C173:C177"/>
    <mergeCell ref="C179:C184"/>
    <mergeCell ref="C186:C189"/>
    <mergeCell ref="T186:V189"/>
    <mergeCell ref="AB186:AD189"/>
    <mergeCell ref="P188:P189"/>
    <mergeCell ref="X188:X189"/>
    <mergeCell ref="Y42:AB42"/>
    <mergeCell ref="X121:AD121"/>
    <mergeCell ref="AF2:AL3"/>
    <mergeCell ref="AF4:AL4"/>
    <mergeCell ref="AF5:AL5"/>
    <mergeCell ref="AF6:AF7"/>
    <mergeCell ref="AG6:AI6"/>
    <mergeCell ref="AJ6:AL6"/>
    <mergeCell ref="AF8:AF38"/>
    <mergeCell ref="AJ37:AL40"/>
    <mergeCell ref="AF39:AF40"/>
    <mergeCell ref="AF157:AF187"/>
    <mergeCell ref="AJ186:AL189"/>
    <mergeCell ref="AF188:AF189"/>
    <mergeCell ref="X156:AD156"/>
    <mergeCell ref="T151:V154"/>
    <mergeCell ref="P153:P154"/>
    <mergeCell ref="X122:X152"/>
    <mergeCell ref="AB151:AD154"/>
    <mergeCell ref="X153:X154"/>
  </mergeCells>
  <hyperlinks>
    <hyperlink ref="A1" location="INDICE!A1" display="REGRESAR" xr:uid="{00000000-0004-0000-2100-000000000000}"/>
  </hyperlinks>
  <pageMargins left="0.7" right="0.7" top="0.75" bottom="0.75" header="0.3" footer="0.3"/>
  <drawing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5"/>
  <dimension ref="A1:M14"/>
  <sheetViews>
    <sheetView zoomScale="85" zoomScaleNormal="85" workbookViewId="0">
      <selection activeCell="R31" sqref="R31"/>
    </sheetView>
  </sheetViews>
  <sheetFormatPr baseColWidth="10" defaultRowHeight="14.5" x14ac:dyDescent="0.35"/>
  <cols>
    <col min="1" max="1" width="16.7265625" bestFit="1" customWidth="1"/>
  </cols>
  <sheetData>
    <row r="1" spans="1:13" ht="23.5" x14ac:dyDescent="0.55000000000000004">
      <c r="A1" s="327" t="s">
        <v>69</v>
      </c>
      <c r="B1" s="401" t="s">
        <v>307</v>
      </c>
      <c r="C1" s="401"/>
      <c r="D1" s="401"/>
      <c r="E1" s="401"/>
      <c r="F1" s="401"/>
      <c r="G1" s="401"/>
      <c r="H1" s="401"/>
      <c r="I1" s="401"/>
      <c r="J1" s="401"/>
      <c r="K1" s="401"/>
      <c r="L1" s="401"/>
      <c r="M1" s="401"/>
    </row>
    <row r="3" spans="1:13" x14ac:dyDescent="0.35">
      <c r="C3" s="81">
        <v>44805</v>
      </c>
      <c r="D3" s="81">
        <v>44835</v>
      </c>
      <c r="E3" s="81">
        <v>44866</v>
      </c>
      <c r="F3" s="81">
        <v>44896</v>
      </c>
      <c r="G3" s="81">
        <v>44927</v>
      </c>
      <c r="H3" s="81">
        <v>44958</v>
      </c>
      <c r="I3" s="81">
        <v>44986</v>
      </c>
      <c r="J3" s="81">
        <v>45017</v>
      </c>
      <c r="K3" s="81">
        <v>45047</v>
      </c>
      <c r="L3" s="81">
        <v>45078</v>
      </c>
      <c r="M3" s="81">
        <v>45108</v>
      </c>
    </row>
    <row r="4" spans="1:13" x14ac:dyDescent="0.35">
      <c r="A4" s="530" t="s">
        <v>133</v>
      </c>
      <c r="B4" s="342" t="s">
        <v>306</v>
      </c>
      <c r="C4" s="82">
        <f>+Distribución!L11</f>
        <v>314.85679895590903</v>
      </c>
      <c r="D4" s="82">
        <f>+Distribución!T11</f>
        <v>304.21860618699498</v>
      </c>
      <c r="E4" s="82"/>
      <c r="F4" s="82"/>
      <c r="G4" s="82"/>
      <c r="H4" s="82"/>
      <c r="I4" s="82"/>
      <c r="J4" s="82"/>
      <c r="K4" s="82"/>
      <c r="L4" s="82"/>
      <c r="M4" s="82"/>
    </row>
    <row r="5" spans="1:13" x14ac:dyDescent="0.35">
      <c r="A5" s="530"/>
      <c r="B5" s="342" t="s">
        <v>305</v>
      </c>
      <c r="C5" s="329">
        <v>314.85679895590903</v>
      </c>
      <c r="D5" s="82">
        <f>+Distribución!AB11</f>
        <v>303.00203910616699</v>
      </c>
      <c r="E5" s="82">
        <f>+Distribución!AJ11</f>
        <v>305.30573295618399</v>
      </c>
      <c r="F5" s="82">
        <v>307.60601214366301</v>
      </c>
      <c r="G5" s="82"/>
      <c r="H5" s="82"/>
      <c r="I5" s="82"/>
      <c r="J5" s="82"/>
      <c r="K5" s="329"/>
      <c r="L5" s="82"/>
      <c r="M5" s="82"/>
    </row>
    <row r="6" spans="1:13" x14ac:dyDescent="0.35">
      <c r="A6" s="2"/>
      <c r="B6" s="2"/>
    </row>
    <row r="7" spans="1:13" x14ac:dyDescent="0.35">
      <c r="A7" s="530" t="s">
        <v>131</v>
      </c>
      <c r="B7" s="342" t="s">
        <v>306</v>
      </c>
      <c r="C7" s="82">
        <f>+Distribución!L19</f>
        <v>270.77573770503199</v>
      </c>
      <c r="D7" s="82">
        <f>+Distribución!T19</f>
        <v>278.91866351652999</v>
      </c>
      <c r="E7" s="82"/>
      <c r="F7" s="82"/>
      <c r="G7" s="82"/>
      <c r="H7" s="82"/>
      <c r="I7" s="82"/>
      <c r="J7" s="82"/>
      <c r="K7" s="82"/>
      <c r="L7" s="82"/>
      <c r="M7" s="82"/>
    </row>
    <row r="8" spans="1:13" x14ac:dyDescent="0.35">
      <c r="A8" s="530"/>
      <c r="B8" s="342" t="s">
        <v>305</v>
      </c>
      <c r="C8" s="329">
        <v>270.77573770503199</v>
      </c>
      <c r="D8" s="82">
        <f>+Distribución!AB19</f>
        <v>263.03372975120197</v>
      </c>
      <c r="E8" s="82">
        <f>+Distribución!AJ19</f>
        <v>270.16759647002601</v>
      </c>
      <c r="F8" s="82">
        <v>271.49223952911899</v>
      </c>
      <c r="G8" s="82"/>
      <c r="H8" s="82"/>
      <c r="I8" s="82"/>
      <c r="J8" s="82"/>
      <c r="K8" s="329"/>
      <c r="L8" s="82"/>
      <c r="M8" s="82"/>
    </row>
    <row r="9" spans="1:13" x14ac:dyDescent="0.35">
      <c r="A9" s="2"/>
      <c r="B9" s="2"/>
    </row>
    <row r="10" spans="1:13" x14ac:dyDescent="0.35">
      <c r="A10" s="530" t="s">
        <v>134</v>
      </c>
      <c r="B10" s="342" t="s">
        <v>306</v>
      </c>
      <c r="C10" s="82">
        <f>+Distribución!L26</f>
        <v>259.87836188394499</v>
      </c>
      <c r="D10" s="82">
        <f>+Distribución!T26</f>
        <v>259.87836188394499</v>
      </c>
      <c r="E10" s="82"/>
      <c r="F10" s="82"/>
      <c r="G10" s="82"/>
      <c r="H10" s="82"/>
      <c r="I10" s="82"/>
      <c r="J10" s="82"/>
      <c r="K10" s="82"/>
      <c r="L10" s="82"/>
      <c r="M10" s="82"/>
    </row>
    <row r="11" spans="1:13" x14ac:dyDescent="0.35">
      <c r="A11" s="530"/>
      <c r="B11" s="342" t="s">
        <v>305</v>
      </c>
      <c r="C11" s="329">
        <v>259.87836188394499</v>
      </c>
      <c r="D11" s="82">
        <f>+Distribución!AB26</f>
        <v>251.483003085756</v>
      </c>
      <c r="E11" s="82">
        <f>+Distribución!AJ26</f>
        <v>258.42640826072699</v>
      </c>
      <c r="F11" s="82">
        <v>241.93571</v>
      </c>
      <c r="G11" s="82"/>
      <c r="H11" s="82"/>
      <c r="I11" s="82"/>
      <c r="J11" s="82"/>
      <c r="K11" s="329"/>
      <c r="L11" s="82"/>
      <c r="M11" s="82"/>
    </row>
    <row r="12" spans="1:13" x14ac:dyDescent="0.35">
      <c r="A12" s="2"/>
      <c r="B12" s="2"/>
    </row>
    <row r="13" spans="1:13" x14ac:dyDescent="0.35">
      <c r="A13" s="530" t="s">
        <v>135</v>
      </c>
      <c r="B13" s="342" t="s">
        <v>306</v>
      </c>
      <c r="C13" s="82">
        <f>+Distribución!L33</f>
        <v>306.795723944119</v>
      </c>
      <c r="D13" s="82">
        <f>+Distribución!T33</f>
        <v>308.62681930985798</v>
      </c>
      <c r="E13" s="82"/>
      <c r="F13" s="82"/>
      <c r="G13" s="82"/>
      <c r="H13" s="82"/>
      <c r="I13" s="82"/>
      <c r="J13" s="82"/>
      <c r="K13" s="82"/>
      <c r="L13" s="82"/>
      <c r="M13" s="82"/>
    </row>
    <row r="14" spans="1:13" x14ac:dyDescent="0.35">
      <c r="A14" s="530"/>
      <c r="B14" s="342" t="s">
        <v>305</v>
      </c>
      <c r="C14" s="329">
        <v>306.795723944119</v>
      </c>
      <c r="D14" s="82">
        <f>+Distribución!AB33</f>
        <v>305.38060216829501</v>
      </c>
      <c r="E14" s="82">
        <f>+Distribución!AJ33</f>
        <v>299.89280255693501</v>
      </c>
      <c r="F14" s="82">
        <v>305.12960977492202</v>
      </c>
      <c r="G14" s="82"/>
      <c r="H14" s="82"/>
      <c r="I14" s="82"/>
      <c r="J14" s="82"/>
      <c r="K14" s="329"/>
      <c r="L14" s="82"/>
      <c r="M14" s="82"/>
    </row>
  </sheetData>
  <mergeCells count="5">
    <mergeCell ref="B1:M1"/>
    <mergeCell ref="A4:A5"/>
    <mergeCell ref="A7:A8"/>
    <mergeCell ref="A10:A11"/>
    <mergeCell ref="A13:A14"/>
  </mergeCells>
  <hyperlinks>
    <hyperlink ref="A1" location="INDICE!A1" display="REGRESAR" xr:uid="{00000000-0004-0000-2200-000000000000}"/>
  </hyperlinks>
  <pageMargins left="0.7" right="0.7" top="0.75" bottom="0.75" header="0.3" footer="0.3"/>
  <pageSetup paperSize="119" orientation="portrait" horizontalDpi="1200" verticalDpi="120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6"/>
  <dimension ref="A1:AC37"/>
  <sheetViews>
    <sheetView topLeftCell="L1" workbookViewId="0">
      <selection activeCell="U4" sqref="U4"/>
    </sheetView>
  </sheetViews>
  <sheetFormatPr baseColWidth="10" defaultRowHeight="14.5" x14ac:dyDescent="0.35"/>
  <cols>
    <col min="1" max="1" width="23.7265625" bestFit="1" customWidth="1"/>
    <col min="2" max="2" width="12.453125" bestFit="1" customWidth="1"/>
    <col min="3" max="3" width="13.26953125" bestFit="1" customWidth="1"/>
    <col min="4" max="4" width="12.453125" bestFit="1" customWidth="1"/>
    <col min="5" max="6" width="13.26953125" bestFit="1" customWidth="1"/>
    <col min="7" max="7" width="14.7265625" bestFit="1" customWidth="1"/>
    <col min="8" max="9" width="13.26953125" bestFit="1" customWidth="1"/>
    <col min="10" max="10" width="2.1796875" customWidth="1"/>
    <col min="11" max="11" width="23.7265625" bestFit="1" customWidth="1"/>
    <col min="12" max="12" width="12.453125" bestFit="1" customWidth="1"/>
    <col min="13" max="13" width="13.26953125" bestFit="1" customWidth="1"/>
    <col min="14" max="14" width="12.453125" bestFit="1" customWidth="1"/>
    <col min="15" max="16" width="13.26953125" bestFit="1" customWidth="1"/>
    <col min="17" max="17" width="14.7265625" bestFit="1" customWidth="1"/>
    <col min="18" max="19" width="13.26953125" bestFit="1" customWidth="1"/>
    <col min="20" max="20" width="2.1796875" customWidth="1"/>
    <col min="21" max="21" width="23.7265625" bestFit="1" customWidth="1"/>
    <col min="22" max="22" width="12.453125" bestFit="1" customWidth="1"/>
    <col min="23" max="23" width="13.26953125" bestFit="1" customWidth="1"/>
    <col min="24" max="24" width="12.453125" bestFit="1" customWidth="1"/>
    <col min="25" max="26" width="13.26953125" bestFit="1" customWidth="1"/>
    <col min="27" max="27" width="14.7265625" bestFit="1" customWidth="1"/>
    <col min="28" max="29" width="13.26953125" bestFit="1" customWidth="1"/>
  </cols>
  <sheetData>
    <row r="1" spans="1:29" ht="23.5" x14ac:dyDescent="0.55000000000000004">
      <c r="A1" s="327" t="s">
        <v>69</v>
      </c>
    </row>
    <row r="2" spans="1:29" x14ac:dyDescent="0.35">
      <c r="A2" s="531" t="s">
        <v>309</v>
      </c>
      <c r="B2" s="531"/>
      <c r="C2" s="531"/>
      <c r="D2" s="531"/>
      <c r="E2" s="531"/>
      <c r="F2" s="531"/>
      <c r="G2" s="531"/>
      <c r="H2" s="531"/>
      <c r="I2" s="531"/>
      <c r="J2" s="387"/>
      <c r="K2" s="531" t="s">
        <v>309</v>
      </c>
      <c r="L2" s="531"/>
      <c r="M2" s="531"/>
      <c r="N2" s="531"/>
      <c r="O2" s="531"/>
      <c r="P2" s="531"/>
      <c r="Q2" s="531"/>
      <c r="R2" s="531"/>
      <c r="S2" s="531"/>
      <c r="T2" s="387"/>
      <c r="U2" s="531" t="s">
        <v>309</v>
      </c>
      <c r="V2" s="531"/>
      <c r="W2" s="531"/>
      <c r="X2" s="531"/>
      <c r="Y2" s="531"/>
      <c r="Z2" s="531"/>
      <c r="AA2" s="531"/>
      <c r="AB2" s="531"/>
      <c r="AC2" s="531"/>
    </row>
    <row r="3" spans="1:29" x14ac:dyDescent="0.35">
      <c r="A3" s="531" t="s">
        <v>328</v>
      </c>
      <c r="B3" s="531"/>
      <c r="C3" s="531"/>
      <c r="D3" s="531"/>
      <c r="E3" s="531"/>
      <c r="F3" s="531"/>
      <c r="G3" s="531"/>
      <c r="H3" s="531"/>
      <c r="I3" s="531"/>
      <c r="J3" s="387"/>
      <c r="K3" s="531" t="s">
        <v>329</v>
      </c>
      <c r="L3" s="531"/>
      <c r="M3" s="531"/>
      <c r="N3" s="531"/>
      <c r="O3" s="531"/>
      <c r="P3" s="531"/>
      <c r="Q3" s="531"/>
      <c r="R3" s="531"/>
      <c r="S3" s="531"/>
      <c r="T3" s="387"/>
      <c r="U3" s="531" t="s">
        <v>330</v>
      </c>
      <c r="V3" s="531"/>
      <c r="W3" s="531"/>
      <c r="X3" s="531"/>
      <c r="Y3" s="531"/>
      <c r="Z3" s="531"/>
      <c r="AA3" s="531"/>
      <c r="AB3" s="531"/>
      <c r="AC3" s="531"/>
    </row>
    <row r="4" spans="1:29" ht="15" thickBot="1" x14ac:dyDescent="0.4">
      <c r="A4" s="9" t="s">
        <v>310</v>
      </c>
      <c r="B4" s="9" t="s">
        <v>2</v>
      </c>
      <c r="C4" s="9" t="s">
        <v>3</v>
      </c>
      <c r="D4" s="9" t="s">
        <v>4</v>
      </c>
      <c r="E4" s="9" t="s">
        <v>5</v>
      </c>
      <c r="F4" s="9" t="s">
        <v>6</v>
      </c>
      <c r="G4" s="9" t="s">
        <v>7</v>
      </c>
      <c r="H4" s="9" t="s">
        <v>116</v>
      </c>
      <c r="I4" s="9" t="s">
        <v>114</v>
      </c>
      <c r="J4" s="387"/>
      <c r="K4" s="9" t="s">
        <v>310</v>
      </c>
      <c r="L4" s="9" t="s">
        <v>2</v>
      </c>
      <c r="M4" s="9" t="s">
        <v>3</v>
      </c>
      <c r="N4" s="9" t="s">
        <v>4</v>
      </c>
      <c r="O4" s="9" t="s">
        <v>5</v>
      </c>
      <c r="P4" s="9" t="s">
        <v>6</v>
      </c>
      <c r="Q4" s="9" t="s">
        <v>7</v>
      </c>
      <c r="R4" s="9" t="s">
        <v>116</v>
      </c>
      <c r="S4" s="9" t="s">
        <v>114</v>
      </c>
      <c r="T4" s="387"/>
      <c r="U4" s="9" t="s">
        <v>310</v>
      </c>
      <c r="V4" s="9" t="s">
        <v>2</v>
      </c>
      <c r="W4" s="9" t="s">
        <v>3</v>
      </c>
      <c r="X4" s="9" t="s">
        <v>4</v>
      </c>
      <c r="Y4" s="9" t="s">
        <v>5</v>
      </c>
      <c r="Z4" s="9" t="s">
        <v>6</v>
      </c>
      <c r="AA4" s="9" t="s">
        <v>7</v>
      </c>
      <c r="AB4" s="9" t="s">
        <v>116</v>
      </c>
      <c r="AC4" s="9" t="s">
        <v>114</v>
      </c>
    </row>
    <row r="5" spans="1:29" x14ac:dyDescent="0.35">
      <c r="A5" s="370" t="s">
        <v>311</v>
      </c>
      <c r="B5" s="345">
        <v>3.2921665490472977E-2</v>
      </c>
      <c r="C5" s="345">
        <v>-9.2035398230088494E-2</v>
      </c>
      <c r="D5" s="345">
        <v>1.2619433928249556E-2</v>
      </c>
      <c r="E5" s="345">
        <v>-3.7667534777361407E-2</v>
      </c>
      <c r="F5" s="345">
        <v>-0.14084346936455611</v>
      </c>
      <c r="G5" s="345">
        <v>-0.35710955710955711</v>
      </c>
      <c r="H5" s="345">
        <v>-4.0959961697288917E-2</v>
      </c>
      <c r="I5" s="346">
        <v>-4.1002059682904643E-2</v>
      </c>
      <c r="J5" s="387"/>
      <c r="K5" s="370" t="s">
        <v>311</v>
      </c>
      <c r="L5" s="345">
        <v>-7.8570696546311674E-4</v>
      </c>
      <c r="M5" s="345">
        <v>2.0142949967511363E-2</v>
      </c>
      <c r="N5" s="345">
        <v>-3.7386505251913982E-3</v>
      </c>
      <c r="O5" s="345">
        <v>7.6237623762376314E-3</v>
      </c>
      <c r="P5" s="345">
        <v>1.4554114845197067E-3</v>
      </c>
      <c r="Q5" s="345">
        <v>-6.5627266134880305E-2</v>
      </c>
      <c r="R5" s="345">
        <v>1.3604083721278932E-3</v>
      </c>
      <c r="S5" s="346">
        <v>0</v>
      </c>
      <c r="T5" s="387"/>
      <c r="U5" s="370" t="s">
        <v>311</v>
      </c>
      <c r="V5" s="345">
        <v>-3.179487179487183E-2</v>
      </c>
      <c r="W5" s="345">
        <v>6.8152866242038229E-2</v>
      </c>
      <c r="X5" s="345">
        <v>-1.2508934953538293E-2</v>
      </c>
      <c r="Y5" s="345">
        <v>7.5333267826144289E-3</v>
      </c>
      <c r="Z5" s="345">
        <v>-4.8883604174924638E-3</v>
      </c>
      <c r="AA5" s="345">
        <v>0.33372138145129987</v>
      </c>
      <c r="AB5" s="345">
        <v>4.6614817030609917E-3</v>
      </c>
      <c r="AC5" s="346">
        <v>7.6919234803455973E-3</v>
      </c>
    </row>
    <row r="6" spans="1:29" x14ac:dyDescent="0.35">
      <c r="A6" s="371" t="s">
        <v>269</v>
      </c>
      <c r="B6" s="349">
        <v>9.8861755802219953E-2</v>
      </c>
      <c r="C6" s="349">
        <v>-9.1941384736428045E-2</v>
      </c>
      <c r="D6" s="349">
        <v>6.3671274961597524E-2</v>
      </c>
      <c r="E6" s="349">
        <v>-3.7630617754486305E-2</v>
      </c>
      <c r="F6" s="349">
        <v>-2.0482823911279393E-2</v>
      </c>
      <c r="G6" s="349">
        <v>-0.36315729827742516</v>
      </c>
      <c r="H6" s="349">
        <v>-7.4238090416646344E-3</v>
      </c>
      <c r="I6" s="350">
        <v>-7.3893960674157495E-3</v>
      </c>
      <c r="J6" s="387"/>
      <c r="K6" s="371" t="s">
        <v>269</v>
      </c>
      <c r="L6" s="349">
        <v>4.2432312309223709E-2</v>
      </c>
      <c r="M6" s="349">
        <v>2.0211975557610867E-2</v>
      </c>
      <c r="N6" s="349">
        <v>3.4600171693102505E-2</v>
      </c>
      <c r="O6" s="349">
        <v>7.6029201127385034E-3</v>
      </c>
      <c r="P6" s="349">
        <v>-1.7687140578940212E-3</v>
      </c>
      <c r="Q6" s="349">
        <v>-6.8191120206424066E-2</v>
      </c>
      <c r="R6" s="349">
        <v>1.8999959579437443E-2</v>
      </c>
      <c r="S6" s="350">
        <v>0</v>
      </c>
      <c r="T6" s="387"/>
      <c r="U6" s="371" t="s">
        <v>269</v>
      </c>
      <c r="V6" s="349">
        <v>-0.10948681600691203</v>
      </c>
      <c r="W6" s="349">
        <v>6.8116385130831472E-2</v>
      </c>
      <c r="X6" s="349">
        <v>-7.9155603255744653E-2</v>
      </c>
      <c r="Y6" s="349">
        <v>7.5344155055080625E-3</v>
      </c>
      <c r="Z6" s="349">
        <v>1.6898256368832052E-2</v>
      </c>
      <c r="AA6" s="349">
        <v>0.32713175333728006</v>
      </c>
      <c r="AB6" s="349">
        <v>-2.6128344798149895E-2</v>
      </c>
      <c r="AC6" s="350">
        <v>0</v>
      </c>
    </row>
    <row r="7" spans="1:29" x14ac:dyDescent="0.35">
      <c r="A7" s="371" t="s">
        <v>264</v>
      </c>
      <c r="B7" s="349">
        <v>9.2874673730959423E-2</v>
      </c>
      <c r="C7" s="349">
        <v>-9.2035398230088494E-2</v>
      </c>
      <c r="D7" s="349">
        <v>5.9400146305779118E-2</v>
      </c>
      <c r="E7" s="349">
        <v>-3.7667534777361407E-2</v>
      </c>
      <c r="F7" s="349">
        <v>-7.7258320126782812E-2</v>
      </c>
      <c r="G7" s="349">
        <v>-0.34094579008073822</v>
      </c>
      <c r="H7" s="349">
        <v>-1.1446988219604473E-2</v>
      </c>
      <c r="I7" s="350">
        <v>-1.1390246385664892E-2</v>
      </c>
      <c r="J7" s="387"/>
      <c r="K7" s="371" t="s">
        <v>264</v>
      </c>
      <c r="L7" s="349">
        <v>-3.0478023740776228E-2</v>
      </c>
      <c r="M7" s="349">
        <v>2.0142949967511363E-2</v>
      </c>
      <c r="N7" s="349">
        <v>-2.6377572158541591E-2</v>
      </c>
      <c r="O7" s="349">
        <v>7.6237623762376314E-3</v>
      </c>
      <c r="P7" s="349">
        <v>1.8892228424216301E-2</v>
      </c>
      <c r="Q7" s="349">
        <v>-7.0003500175008754E-2</v>
      </c>
      <c r="R7" s="349">
        <v>-9.8807070139278856E-3</v>
      </c>
      <c r="S7" s="350">
        <v>-1.0182670151002136E-2</v>
      </c>
      <c r="T7" s="387"/>
      <c r="U7" s="371" t="s">
        <v>264</v>
      </c>
      <c r="V7" s="349"/>
      <c r="W7" s="349"/>
      <c r="X7" s="349"/>
      <c r="Y7" s="349"/>
      <c r="Z7" s="349"/>
      <c r="AA7" s="349"/>
      <c r="AB7" s="349"/>
      <c r="AC7" s="350"/>
    </row>
    <row r="8" spans="1:29" x14ac:dyDescent="0.35">
      <c r="A8" s="371" t="s">
        <v>24</v>
      </c>
      <c r="B8" s="349">
        <v>0.18542380211036139</v>
      </c>
      <c r="C8" s="349">
        <v>-9.1941384736428045E-2</v>
      </c>
      <c r="D8" s="349">
        <v>0.14446415727643244</v>
      </c>
      <c r="E8" s="349">
        <v>-3.7630617754486305E-2</v>
      </c>
      <c r="F8" s="349">
        <v>-2.5034952170713776E-2</v>
      </c>
      <c r="G8" s="349">
        <v>-0.33585171883016923</v>
      </c>
      <c r="H8" s="349">
        <v>2.4450895479570037E-2</v>
      </c>
      <c r="I8" s="350">
        <v>0</v>
      </c>
      <c r="J8" s="387"/>
      <c r="K8" s="371" t="s">
        <v>24</v>
      </c>
      <c r="L8" s="349">
        <v>1.3697415778786805E-2</v>
      </c>
      <c r="M8" s="349">
        <v>2.0211975557610867E-2</v>
      </c>
      <c r="N8" s="349">
        <v>1.207275073530035E-2</v>
      </c>
      <c r="O8" s="349">
        <v>7.6029201127385034E-3</v>
      </c>
      <c r="P8" s="349">
        <v>5.2895237843661562E-2</v>
      </c>
      <c r="Q8" s="349">
        <v>-9.002452826544606E-2</v>
      </c>
      <c r="R8" s="349">
        <v>1.0722110956766215E-2</v>
      </c>
      <c r="S8" s="350">
        <v>1.6794997674729134E-6</v>
      </c>
      <c r="T8" s="387"/>
      <c r="U8" s="371" t="s">
        <v>24</v>
      </c>
      <c r="V8" s="349">
        <v>1.7230589181137783E-2</v>
      </c>
      <c r="W8" s="349">
        <v>6.8180081021172623E-2</v>
      </c>
      <c r="X8" s="349">
        <v>2.3350354674521106E-2</v>
      </c>
      <c r="Y8" s="349">
        <v>7.5475171279147822E-3</v>
      </c>
      <c r="Z8" s="349">
        <v>1.2678643429953783E-2</v>
      </c>
      <c r="AA8" s="349">
        <v>0.36090228755534248</v>
      </c>
      <c r="AB8" s="349">
        <v>2.7232838519852792E-2</v>
      </c>
      <c r="AC8" s="350">
        <v>1.0178655841748988E-2</v>
      </c>
    </row>
    <row r="9" spans="1:29" x14ac:dyDescent="0.35">
      <c r="A9" s="371" t="s">
        <v>268</v>
      </c>
      <c r="B9" s="349">
        <v>5.8518802762854948E-2</v>
      </c>
      <c r="C9" s="349">
        <v>-9.2035398230088494E-2</v>
      </c>
      <c r="D9" s="349">
        <v>3.2999308914996486E-2</v>
      </c>
      <c r="E9" s="349">
        <v>-3.7667534777361407E-2</v>
      </c>
      <c r="F9" s="349">
        <v>-2.8621682123440986E-2</v>
      </c>
      <c r="G9" s="349">
        <v>-0.36913229018492177</v>
      </c>
      <c r="H9" s="349">
        <v>-2.1219419444796564E-2</v>
      </c>
      <c r="I9" s="350">
        <v>-2.1804579874099103E-2</v>
      </c>
      <c r="J9" s="387"/>
      <c r="K9" s="371" t="s">
        <v>268</v>
      </c>
      <c r="L9" s="349">
        <v>-6.1627696211715029E-4</v>
      </c>
      <c r="M9" s="349">
        <v>2.0142949967511363E-2</v>
      </c>
      <c r="N9" s="349">
        <v>-3.1777889279143291E-3</v>
      </c>
      <c r="O9" s="349">
        <v>7.6237623762376314E-3</v>
      </c>
      <c r="P9" s="349">
        <v>-7.9012345679011827E-3</v>
      </c>
      <c r="Q9" s="349">
        <v>-6.576475009394965E-2</v>
      </c>
      <c r="R9" s="349">
        <v>8.4179444674675882E-4</v>
      </c>
      <c r="S9" s="350">
        <v>0</v>
      </c>
      <c r="T9" s="387"/>
      <c r="U9" s="371" t="s">
        <v>268</v>
      </c>
      <c r="V9" s="349">
        <v>-2.8656413232733727E-2</v>
      </c>
      <c r="W9" s="349">
        <v>6.8152866242038229E-2</v>
      </c>
      <c r="X9" s="349">
        <v>-1.0402684563758466E-2</v>
      </c>
      <c r="Y9" s="349">
        <v>7.5333267826144289E-3</v>
      </c>
      <c r="Z9" s="349">
        <v>1.5098722415795528E-2</v>
      </c>
      <c r="AA9" s="349">
        <v>0.32099758648431231</v>
      </c>
      <c r="AB9" s="349">
        <v>7.6085971972413785E-3</v>
      </c>
      <c r="AC9" s="350">
        <v>7.7011218589283538E-3</v>
      </c>
    </row>
    <row r="10" spans="1:29" x14ac:dyDescent="0.35">
      <c r="A10" s="371" t="s">
        <v>266</v>
      </c>
      <c r="B10" s="349">
        <v>6.4236961298712897E-2</v>
      </c>
      <c r="C10" s="349">
        <v>-9.1941384736428045E-2</v>
      </c>
      <c r="D10" s="349">
        <v>3.3324250681198909E-2</v>
      </c>
      <c r="E10" s="349">
        <v>-3.7630617754486305E-2</v>
      </c>
      <c r="F10" s="349">
        <v>-7.4279023084643722E-2</v>
      </c>
      <c r="G10" s="349">
        <v>-0.33881292261457552</v>
      </c>
      <c r="H10" s="349">
        <v>-2.7176538165298098E-2</v>
      </c>
      <c r="I10" s="350">
        <v>-2.7175791747905364E-2</v>
      </c>
      <c r="J10" s="387"/>
      <c r="K10" s="371" t="s">
        <v>266</v>
      </c>
      <c r="L10" s="349">
        <v>0.13762556138654991</v>
      </c>
      <c r="M10" s="349">
        <v>2.0211975557610867E-2</v>
      </c>
      <c r="N10" s="349">
        <v>0.10170203184996317</v>
      </c>
      <c r="O10" s="349">
        <v>7.6029201127385034E-3</v>
      </c>
      <c r="P10" s="349">
        <v>2.2373369762942581E-2</v>
      </c>
      <c r="Q10" s="349">
        <v>-8.8609608654152003E-2</v>
      </c>
      <c r="R10" s="349">
        <v>5.425296148310671E-2</v>
      </c>
      <c r="S10" s="350">
        <v>0</v>
      </c>
      <c r="T10" s="387"/>
      <c r="U10" s="371" t="s">
        <v>266</v>
      </c>
      <c r="V10" s="349">
        <v>-7.4224695869649929E-2</v>
      </c>
      <c r="W10" s="349">
        <v>6.8115323532659089E-2</v>
      </c>
      <c r="X10" s="349">
        <v>-4.6334264956604046E-2</v>
      </c>
      <c r="Y10" s="349">
        <v>7.5344482595641827E-3</v>
      </c>
      <c r="Z10" s="349">
        <v>1.6346595716100205E-2</v>
      </c>
      <c r="AA10" s="349">
        <v>0.47185081747832652</v>
      </c>
      <c r="AB10" s="349">
        <v>-5.4810752354760546E-3</v>
      </c>
      <c r="AC10" s="350">
        <v>7.6917045590271238E-3</v>
      </c>
    </row>
    <row r="11" spans="1:29" ht="15" thickBot="1" x14ac:dyDescent="0.4">
      <c r="A11" s="372" t="s">
        <v>265</v>
      </c>
      <c r="B11" s="353">
        <v>0.18747517238388489</v>
      </c>
      <c r="C11" s="353">
        <v>-2.0346184107002459E-2</v>
      </c>
      <c r="D11" s="353">
        <v>0.1296702407444871</v>
      </c>
      <c r="E11" s="353">
        <v>-3.7630617754486305E-2</v>
      </c>
      <c r="F11" s="353">
        <v>2.0816060770482894E-2</v>
      </c>
      <c r="G11" s="353">
        <v>-0.37803420805998122</v>
      </c>
      <c r="H11" s="353">
        <v>2.8839181623685213E-2</v>
      </c>
      <c r="I11" s="354">
        <v>1.0913364674242662E-5</v>
      </c>
      <c r="J11" s="387"/>
      <c r="K11" s="372" t="s">
        <v>265</v>
      </c>
      <c r="L11" s="353">
        <v>-2.8145507320687952E-2</v>
      </c>
      <c r="M11" s="353">
        <v>-5.4347302311386694E-2</v>
      </c>
      <c r="N11" s="353">
        <v>-2.985873824311058E-2</v>
      </c>
      <c r="O11" s="353">
        <v>7.6029201127385034E-3</v>
      </c>
      <c r="P11" s="353">
        <v>-2.5418791897793395E-2</v>
      </c>
      <c r="Q11" s="353">
        <v>-2.1276675896102982E-2</v>
      </c>
      <c r="R11" s="353">
        <v>-1.5855187708338339E-2</v>
      </c>
      <c r="S11" s="354">
        <v>-1.0769974247538665E-2</v>
      </c>
      <c r="T11" s="387"/>
      <c r="U11" s="372" t="s">
        <v>265</v>
      </c>
      <c r="V11" s="353">
        <v>-0.14710098826401247</v>
      </c>
      <c r="W11" s="353">
        <v>6.8114261934486692E-2</v>
      </c>
      <c r="X11" s="353">
        <v>-0.10069537383496735</v>
      </c>
      <c r="Y11" s="353">
        <v>7.5344155055080625E-3</v>
      </c>
      <c r="Z11" s="353">
        <v>3.4718593847318513E-2</v>
      </c>
      <c r="AA11" s="353">
        <v>0.25773362534496769</v>
      </c>
      <c r="AB11" s="353">
        <v>-3.6962578509719776E-2</v>
      </c>
      <c r="AC11" s="354">
        <v>7.6918920860806249E-3</v>
      </c>
    </row>
    <row r="12" spans="1:29" x14ac:dyDescent="0.35">
      <c r="A12" s="373" t="s">
        <v>272</v>
      </c>
      <c r="B12" s="345">
        <v>6.7037276914219818E-2</v>
      </c>
      <c r="C12" s="345">
        <v>-9.1941384736428045E-2</v>
      </c>
      <c r="D12" s="345">
        <v>3.7634847711417334E-2</v>
      </c>
      <c r="E12" s="345">
        <v>-2.8571481331018844E-2</v>
      </c>
      <c r="F12" s="345">
        <v>-4.1744137227841361E-4</v>
      </c>
      <c r="G12" s="345">
        <v>-0.3854073251942286</v>
      </c>
      <c r="H12" s="345">
        <v>-1.0377998184137606E-2</v>
      </c>
      <c r="I12" s="346"/>
      <c r="J12" s="387"/>
      <c r="K12" s="373" t="s">
        <v>272</v>
      </c>
      <c r="L12" s="345">
        <v>1.1389609207185373E-2</v>
      </c>
      <c r="M12" s="345">
        <v>2.0211975557610867E-2</v>
      </c>
      <c r="N12" s="345">
        <v>3.3108238851592107E-3</v>
      </c>
      <c r="O12" s="345">
        <v>2.7121619777237604E-2</v>
      </c>
      <c r="P12" s="345">
        <v>-2.2898060967092418E-2</v>
      </c>
      <c r="Q12" s="345">
        <v>-2.7720190411522998E-2</v>
      </c>
      <c r="R12" s="345">
        <v>8.2022576299529935E-3</v>
      </c>
      <c r="S12" s="346"/>
      <c r="T12" s="387"/>
      <c r="U12" s="373" t="s">
        <v>272</v>
      </c>
      <c r="V12" s="345">
        <v>-6.449735036938796E-2</v>
      </c>
      <c r="W12" s="345">
        <v>6.8116385130831472E-2</v>
      </c>
      <c r="X12" s="345">
        <v>-3.9538308405670138E-2</v>
      </c>
      <c r="Y12" s="345">
        <v>4.9028825070068808E-3</v>
      </c>
      <c r="Z12" s="345">
        <v>8.6094561550241686E-3</v>
      </c>
      <c r="AA12" s="345">
        <v>0.26101508549437402</v>
      </c>
      <c r="AB12" s="345">
        <v>-1.0139345738972806E-2</v>
      </c>
      <c r="AC12" s="346"/>
    </row>
    <row r="13" spans="1:29" x14ac:dyDescent="0.35">
      <c r="A13" s="374" t="s">
        <v>276</v>
      </c>
      <c r="B13" s="349">
        <v>-3.8401871854867489E-3</v>
      </c>
      <c r="C13" s="349">
        <v>-9.1941384736428045E-2</v>
      </c>
      <c r="D13" s="349">
        <v>-1.1304076214274624E-2</v>
      </c>
      <c r="E13" s="349">
        <v>-2.8571481331018844E-2</v>
      </c>
      <c r="F13" s="349">
        <v>-3.0161290322580615E-2</v>
      </c>
      <c r="G13" s="349">
        <v>-0.31438954185656026</v>
      </c>
      <c r="H13" s="349">
        <v>-3.6585532868526012E-2</v>
      </c>
      <c r="I13" s="350"/>
      <c r="J13" s="387"/>
      <c r="K13" s="374" t="s">
        <v>276</v>
      </c>
      <c r="L13" s="349">
        <v>3.3681701485785789E-3</v>
      </c>
      <c r="M13" s="349">
        <v>2.0211975557610867E-2</v>
      </c>
      <c r="N13" s="349">
        <v>-2.6648258780339698E-3</v>
      </c>
      <c r="O13" s="349">
        <v>2.7121239597815823E-2</v>
      </c>
      <c r="P13" s="349">
        <v>-2.1975041132562365E-2</v>
      </c>
      <c r="Q13" s="349">
        <v>-9.4199019700452455E-2</v>
      </c>
      <c r="R13" s="349">
        <v>6.3212824262146349E-3</v>
      </c>
      <c r="S13" s="350"/>
      <c r="T13" s="387"/>
      <c r="U13" s="374" t="s">
        <v>276</v>
      </c>
      <c r="V13" s="349">
        <v>3.2757319729719344E-3</v>
      </c>
      <c r="W13" s="349">
        <v>6.8114261934486692E-2</v>
      </c>
      <c r="X13" s="349">
        <v>1.2388833894278297E-2</v>
      </c>
      <c r="Y13" s="349">
        <v>4.9032544625093955E-3</v>
      </c>
      <c r="Z13" s="349">
        <v>-5.0864330418387768E-3</v>
      </c>
      <c r="AA13" s="349">
        <v>0.30236456474550616</v>
      </c>
      <c r="AB13" s="349">
        <v>1.7794649071665072E-2</v>
      </c>
      <c r="AC13" s="350"/>
    </row>
    <row r="14" spans="1:29" x14ac:dyDescent="0.35">
      <c r="A14" s="374" t="s">
        <v>270</v>
      </c>
      <c r="B14" s="349">
        <v>5.0347346558762454E-2</v>
      </c>
      <c r="C14" s="349">
        <v>-9.2035398230088494E-2</v>
      </c>
      <c r="D14" s="349">
        <v>3.2920288514888131E-2</v>
      </c>
      <c r="E14" s="349">
        <v>-2.8621020754856345E-2</v>
      </c>
      <c r="F14" s="349">
        <v>-1.5167042426726779E-2</v>
      </c>
      <c r="G14" s="349">
        <v>-0.35142794855025067</v>
      </c>
      <c r="H14" s="349">
        <v>-1.7622757318224814E-2</v>
      </c>
      <c r="I14" s="350">
        <v>-1.8348962109946233E-2</v>
      </c>
      <c r="J14" s="387"/>
      <c r="K14" s="374" t="s">
        <v>270</v>
      </c>
      <c r="L14" s="349">
        <v>6.2048274921587118E-3</v>
      </c>
      <c r="M14" s="349">
        <v>2.0142949967511363E-2</v>
      </c>
      <c r="N14" s="349">
        <v>3.5810205908683211E-3</v>
      </c>
      <c r="O14" s="349">
        <v>2.7145192563586069E-2</v>
      </c>
      <c r="P14" s="349">
        <v>-1.3527575442247777E-2</v>
      </c>
      <c r="Q14" s="349">
        <v>-3.6302521008403303E-2</v>
      </c>
      <c r="R14" s="349">
        <v>8.4828240835306563E-3</v>
      </c>
      <c r="S14" s="350">
        <v>0</v>
      </c>
      <c r="T14" s="387"/>
      <c r="U14" s="374" t="s">
        <v>270</v>
      </c>
      <c r="V14" s="349">
        <v>-6.3969641526055415E-2</v>
      </c>
      <c r="W14" s="349">
        <v>6.8152866242038229E-2</v>
      </c>
      <c r="X14" s="349">
        <v>-4.620874219446916E-2</v>
      </c>
      <c r="Y14" s="349">
        <v>4.8858126364881111E-3</v>
      </c>
      <c r="Z14" s="349">
        <v>2.9254571026723103E-2</v>
      </c>
      <c r="AA14" s="349">
        <v>0.32752005580746424</v>
      </c>
      <c r="AB14" s="349">
        <v>-4.0508500828042495E-3</v>
      </c>
      <c r="AC14" s="350">
        <v>1.0704359366001396E-2</v>
      </c>
    </row>
    <row r="15" spans="1:29" x14ac:dyDescent="0.35">
      <c r="A15" s="374" t="s">
        <v>271</v>
      </c>
      <c r="B15" s="349">
        <v>3.380581391358075E-2</v>
      </c>
      <c r="C15" s="349">
        <v>-9.2035398230088494E-2</v>
      </c>
      <c r="D15" s="349">
        <v>1.6050008447372914E-2</v>
      </c>
      <c r="E15" s="349">
        <v>-2.8621020754856345E-2</v>
      </c>
      <c r="F15" s="349">
        <v>-2.2081431100344773E-2</v>
      </c>
      <c r="G15" s="349">
        <v>-0.35626477541371154</v>
      </c>
      <c r="H15" s="349">
        <v>-2.3204594680100325E-2</v>
      </c>
      <c r="I15" s="350">
        <v>-2.3874505483499345E-2</v>
      </c>
      <c r="J15" s="387"/>
      <c r="K15" s="374" t="s">
        <v>271</v>
      </c>
      <c r="L15" s="349">
        <v>-1.7130336631033877E-2</v>
      </c>
      <c r="M15" s="349">
        <v>2.0142949967511363E-2</v>
      </c>
      <c r="N15" s="349">
        <v>-2.1117392750249469E-2</v>
      </c>
      <c r="O15" s="349">
        <v>2.7145192563586069E-2</v>
      </c>
      <c r="P15" s="349">
        <v>-6.1928353658535773E-3</v>
      </c>
      <c r="Q15" s="349">
        <v>-8.3731178846860127E-2</v>
      </c>
      <c r="R15" s="349">
        <v>-1.6069760199314402E-3</v>
      </c>
      <c r="S15" s="350">
        <v>-1.6545037130142456E-3</v>
      </c>
      <c r="T15" s="387"/>
      <c r="U15" s="374" t="s">
        <v>271</v>
      </c>
      <c r="V15" s="349">
        <v>-3.8809700736337258E-2</v>
      </c>
      <c r="W15" s="349">
        <v>6.8152866242038229E-2</v>
      </c>
      <c r="X15" s="349">
        <v>-2.0723628333616424E-2</v>
      </c>
      <c r="Y15" s="349">
        <v>4.8858126364881111E-3</v>
      </c>
      <c r="Z15" s="349">
        <v>6.7107659860032864E-3</v>
      </c>
      <c r="AA15" s="349">
        <v>0.33026052104208409</v>
      </c>
      <c r="AB15" s="349">
        <v>9.4826940832978671E-4</v>
      </c>
      <c r="AC15" s="350">
        <v>1.0688591983556078E-2</v>
      </c>
    </row>
    <row r="16" spans="1:29" x14ac:dyDescent="0.35">
      <c r="A16" s="374" t="s">
        <v>273</v>
      </c>
      <c r="B16" s="349">
        <v>4.3717924348982938E-3</v>
      </c>
      <c r="C16" s="349">
        <v>-9.2035398230088494E-2</v>
      </c>
      <c r="D16" s="349">
        <v>-6.2205783456623651E-3</v>
      </c>
      <c r="E16" s="349">
        <v>-2.8621020754856345E-2</v>
      </c>
      <c r="F16" s="349">
        <v>-6.4377682403434005E-3</v>
      </c>
      <c r="G16" s="349">
        <v>-0.36607570675610923</v>
      </c>
      <c r="H16" s="349">
        <v>-3.3428856064053603E-2</v>
      </c>
      <c r="I16" s="350">
        <v>-3.4966744284776925E-2</v>
      </c>
      <c r="J16" s="387"/>
      <c r="K16" s="374" t="s">
        <v>273</v>
      </c>
      <c r="L16" s="349">
        <v>-2.7851375220792455E-2</v>
      </c>
      <c r="M16" s="349">
        <v>2.0142949967511363E-2</v>
      </c>
      <c r="N16" s="349">
        <v>-2.9098291321265419E-2</v>
      </c>
      <c r="O16" s="349">
        <v>2.7145192563586069E-2</v>
      </c>
      <c r="P16" s="349">
        <v>-2.1328293736501056E-2</v>
      </c>
      <c r="Q16" s="349">
        <v>-3.2879818594104347E-2</v>
      </c>
      <c r="R16" s="349">
        <v>-6.2731425517565439E-3</v>
      </c>
      <c r="S16" s="350">
        <v>-6.5721941530134109E-3</v>
      </c>
      <c r="T16" s="387"/>
      <c r="U16" s="374" t="s">
        <v>273</v>
      </c>
      <c r="V16" s="349">
        <v>-1.71960676162348E-3</v>
      </c>
      <c r="W16" s="349">
        <v>6.8152866242038229E-2</v>
      </c>
      <c r="X16" s="349">
        <v>8.1895800662136059E-3</v>
      </c>
      <c r="Y16" s="349">
        <v>4.8858126364881111E-3</v>
      </c>
      <c r="Z16" s="349">
        <v>2.9655172413792789E-2</v>
      </c>
      <c r="AA16" s="349">
        <v>0.32395466979288795</v>
      </c>
      <c r="AB16" s="349">
        <v>1.9091886908420366E-2</v>
      </c>
      <c r="AC16" s="350">
        <v>1.0695115405260216E-2</v>
      </c>
    </row>
    <row r="17" spans="1:29" ht="15" thickBot="1" x14ac:dyDescent="0.4">
      <c r="A17" s="375" t="s">
        <v>312</v>
      </c>
      <c r="B17" s="353">
        <v>3.2917019475021111E-2</v>
      </c>
      <c r="C17" s="353">
        <v>-9.2035398230088494E-2</v>
      </c>
      <c r="D17" s="353">
        <v>1.5567282321899826E-2</v>
      </c>
      <c r="E17" s="353">
        <v>-2.8621020754856345E-2</v>
      </c>
      <c r="F17" s="353">
        <v>-0.18967779559702588</v>
      </c>
      <c r="G17" s="353">
        <v>-0.35710955710955711</v>
      </c>
      <c r="H17" s="353">
        <v>-3.8189711747185613E-2</v>
      </c>
      <c r="I17" s="354">
        <v>-3.899308352190644E-2</v>
      </c>
      <c r="J17" s="387"/>
      <c r="K17" s="375" t="s">
        <v>312</v>
      </c>
      <c r="L17" s="353">
        <v>-8.5391262765993788E-4</v>
      </c>
      <c r="M17" s="353">
        <v>2.0142949967511363E-2</v>
      </c>
      <c r="N17" s="353">
        <v>-2.7279812938426598E-3</v>
      </c>
      <c r="O17" s="353">
        <v>2.7145192563586069E-2</v>
      </c>
      <c r="P17" s="353">
        <v>9.5358042461317228E-3</v>
      </c>
      <c r="Q17" s="353">
        <v>-6.5627266134880305E-2</v>
      </c>
      <c r="R17" s="353">
        <v>8.3322398635349987E-3</v>
      </c>
      <c r="S17" s="354">
        <v>0</v>
      </c>
      <c r="T17" s="387"/>
      <c r="U17" s="375" t="s">
        <v>312</v>
      </c>
      <c r="V17" s="353">
        <v>-3.172432654177483E-2</v>
      </c>
      <c r="W17" s="353">
        <v>6.8152866242038229E-2</v>
      </c>
      <c r="X17" s="353">
        <v>-1.5240328253223939E-2</v>
      </c>
      <c r="Y17" s="353">
        <v>4.8858126364881111E-3</v>
      </c>
      <c r="Z17" s="353">
        <v>8.5546248440563893E-3</v>
      </c>
      <c r="AA17" s="353">
        <v>0.33372138145129987</v>
      </c>
      <c r="AB17" s="353">
        <v>4.0991606480577491E-3</v>
      </c>
      <c r="AC17" s="354">
        <v>7.6893400204871322E-3</v>
      </c>
    </row>
    <row r="18" spans="1:29" x14ac:dyDescent="0.35">
      <c r="A18" s="376" t="s">
        <v>279</v>
      </c>
      <c r="B18" s="345">
        <v>2.1581135371178985E-2</v>
      </c>
      <c r="C18" s="345">
        <v>-9.1941384736428045E-2</v>
      </c>
      <c r="D18" s="345">
        <v>7.1556654815273573E-3</v>
      </c>
      <c r="E18" s="345">
        <v>1.5067608476286595E-2</v>
      </c>
      <c r="F18" s="345">
        <v>1.8292567758995161E-2</v>
      </c>
      <c r="G18" s="345">
        <v>-0.35935975609756088</v>
      </c>
      <c r="H18" s="345">
        <v>-1.3928186847870398E-2</v>
      </c>
      <c r="I18" s="346">
        <v>-1.3931017675277718E-2</v>
      </c>
      <c r="J18" s="387"/>
      <c r="K18" s="376" t="s">
        <v>279</v>
      </c>
      <c r="L18" s="345">
        <v>-8.9782906948591319E-3</v>
      </c>
      <c r="M18" s="345">
        <v>2.0211975557610867E-2</v>
      </c>
      <c r="N18" s="345">
        <v>-9.7524438666583401E-3</v>
      </c>
      <c r="O18" s="345">
        <v>2.7609818556323874E-2</v>
      </c>
      <c r="P18" s="345">
        <v>-1.3894479119330011E-2</v>
      </c>
      <c r="Q18" s="345">
        <v>-0.40109693998953033</v>
      </c>
      <c r="R18" s="345">
        <v>-1.3013806097075713E-2</v>
      </c>
      <c r="S18" s="346">
        <v>-1.3013829689950997E-2</v>
      </c>
      <c r="T18" s="387"/>
      <c r="U18" s="376" t="s">
        <v>279</v>
      </c>
      <c r="V18" s="345">
        <v>-4.3264006713546972E-2</v>
      </c>
      <c r="W18" s="345">
        <v>6.8116385130831472E-2</v>
      </c>
      <c r="X18" s="345">
        <v>-3.0573100321618113E-2</v>
      </c>
      <c r="Y18" s="345">
        <v>-6.3811978961901744E-2</v>
      </c>
      <c r="Z18" s="345">
        <v>8.4737154938259928E-4</v>
      </c>
      <c r="AA18" s="345">
        <v>1.0755477860108464</v>
      </c>
      <c r="AB18" s="345">
        <v>-7.6892143701231316E-3</v>
      </c>
      <c r="AC18" s="346">
        <v>1.0700033976729749E-2</v>
      </c>
    </row>
    <row r="19" spans="1:29" x14ac:dyDescent="0.35">
      <c r="A19" s="377" t="s">
        <v>280</v>
      </c>
      <c r="B19" s="349">
        <v>0.11837626194771805</v>
      </c>
      <c r="C19" s="349">
        <v>-9.1941384736428045E-2</v>
      </c>
      <c r="D19" s="349">
        <v>6.9907742998352451E-2</v>
      </c>
      <c r="E19" s="349">
        <v>1.5067608476286595E-2</v>
      </c>
      <c r="F19" s="349">
        <v>-1.8454156852481845E-2</v>
      </c>
      <c r="G19" s="349">
        <v>-0.43195116988809767</v>
      </c>
      <c r="H19" s="349">
        <v>1.3737063079848391E-2</v>
      </c>
      <c r="I19" s="350">
        <v>-1.2581089841642491E-6</v>
      </c>
      <c r="J19" s="387"/>
      <c r="K19" s="377" t="s">
        <v>280</v>
      </c>
      <c r="L19" s="349">
        <v>3.1961069263513574E-2</v>
      </c>
      <c r="M19" s="349">
        <v>2.0211975557610867E-2</v>
      </c>
      <c r="N19" s="349">
        <v>2.3318766803093294E-2</v>
      </c>
      <c r="O19" s="349">
        <v>2.7609818556323874E-2</v>
      </c>
      <c r="P19" s="349">
        <v>-2.186649554813334E-2</v>
      </c>
      <c r="Q19" s="349">
        <v>-2.7038352984999757E-2</v>
      </c>
      <c r="R19" s="349">
        <v>1.9496471752303169E-2</v>
      </c>
      <c r="S19" s="350">
        <v>0</v>
      </c>
      <c r="T19" s="387"/>
      <c r="U19" s="377" t="s">
        <v>280</v>
      </c>
      <c r="V19" s="349">
        <v>-0.10048360274063735</v>
      </c>
      <c r="W19" s="349">
        <v>6.8116385130831472E-2</v>
      </c>
      <c r="X19" s="349">
        <v>-6.7670010141774276E-2</v>
      </c>
      <c r="Y19" s="349">
        <v>-6.3811978961901744E-2</v>
      </c>
      <c r="Z19" s="349">
        <v>3.9630436975202299E-2</v>
      </c>
      <c r="AA19" s="349">
        <v>0.3175190596619879</v>
      </c>
      <c r="AB19" s="349">
        <v>-4.3222672504698231E-2</v>
      </c>
      <c r="AC19" s="350">
        <v>7.6917105736770235E-3</v>
      </c>
    </row>
    <row r="20" spans="1:29" x14ac:dyDescent="0.35">
      <c r="A20" s="377" t="s">
        <v>282</v>
      </c>
      <c r="B20" s="349">
        <v>0.11987132208709292</v>
      </c>
      <c r="C20" s="349">
        <v>-2.0344217151848972E-2</v>
      </c>
      <c r="D20" s="349">
        <v>0.10136702767749708</v>
      </c>
      <c r="E20" s="349">
        <v>1.5067608476286595E-2</v>
      </c>
      <c r="F20" s="349">
        <v>-6.7600569839223763E-3</v>
      </c>
      <c r="G20" s="349">
        <v>-0.32823393681221169</v>
      </c>
      <c r="H20" s="349">
        <v>2.2478937419411413E-2</v>
      </c>
      <c r="I20" s="350">
        <v>2.788659451618473E-6</v>
      </c>
      <c r="J20" s="387"/>
      <c r="K20" s="377" t="s">
        <v>282</v>
      </c>
      <c r="L20" s="349">
        <v>4.819180032453426E-2</v>
      </c>
      <c r="M20" s="349">
        <v>-7.3084004441258746E-2</v>
      </c>
      <c r="N20" s="349">
        <v>3.5656377152996653E-2</v>
      </c>
      <c r="O20" s="349">
        <v>2.7609818556323874E-2</v>
      </c>
      <c r="P20" s="349">
        <v>1.776748728771604E-2</v>
      </c>
      <c r="Q20" s="349">
        <v>-8.4904339279155985E-2</v>
      </c>
      <c r="R20" s="349">
        <v>2.21359497648288E-2</v>
      </c>
      <c r="S20" s="350">
        <v>0</v>
      </c>
      <c r="T20" s="387"/>
      <c r="U20" s="377" t="s">
        <v>282</v>
      </c>
      <c r="V20" s="349">
        <v>-0.15004588722770951</v>
      </c>
      <c r="W20" s="349">
        <v>8.9705127399779511E-2</v>
      </c>
      <c r="X20" s="349">
        <v>-0.12242818107968396</v>
      </c>
      <c r="Y20" s="349">
        <v>-6.3811978961901744E-2</v>
      </c>
      <c r="Z20" s="349">
        <v>4.3821121243579775E-3</v>
      </c>
      <c r="AA20" s="349">
        <v>0.290755589177078</v>
      </c>
      <c r="AB20" s="349">
        <v>-6.267560867191968E-2</v>
      </c>
      <c r="AC20" s="350">
        <v>1.1000035721299999E-2</v>
      </c>
    </row>
    <row r="21" spans="1:29" x14ac:dyDescent="0.35">
      <c r="A21" s="377" t="s">
        <v>278</v>
      </c>
      <c r="B21" s="349">
        <v>3.3738517853443055E-2</v>
      </c>
      <c r="C21" s="349">
        <v>-9.2035398230088494E-2</v>
      </c>
      <c r="D21" s="349">
        <v>1.4676226753304817E-2</v>
      </c>
      <c r="E21" s="349">
        <v>-0.12540933035926161</v>
      </c>
      <c r="F21" s="349">
        <v>-1.5671718733890051E-2</v>
      </c>
      <c r="G21" s="349">
        <v>-0.35626477541371154</v>
      </c>
      <c r="H21" s="349">
        <v>-6.3651050080775415E-2</v>
      </c>
      <c r="I21" s="350">
        <v>-7.5654657609869627E-2</v>
      </c>
      <c r="J21" s="387"/>
      <c r="K21" s="377" t="s">
        <v>278</v>
      </c>
      <c r="L21" s="349">
        <v>-1.4631702021045582E-2</v>
      </c>
      <c r="M21" s="349">
        <v>2.0142949967511363E-2</v>
      </c>
      <c r="N21" s="349">
        <v>-1.788671745611119E-2</v>
      </c>
      <c r="O21" s="349">
        <v>-0.29489649184686761</v>
      </c>
      <c r="P21" s="349">
        <v>-3.1947208547187571E-2</v>
      </c>
      <c r="Q21" s="349">
        <v>-8.3731178846860127E-2</v>
      </c>
      <c r="R21" s="349">
        <v>-0.12841830572808838</v>
      </c>
      <c r="S21" s="350">
        <v>-1.3502635610604732E-2</v>
      </c>
      <c r="T21" s="387"/>
      <c r="U21" s="377" t="s">
        <v>278</v>
      </c>
      <c r="V21" s="349">
        <v>-3.8851408617825663E-2</v>
      </c>
      <c r="W21" s="349">
        <v>6.8152866242038229E-2</v>
      </c>
      <c r="X21" s="349">
        <v>-2.3833614390106853E-2</v>
      </c>
      <c r="Y21" s="349">
        <v>-6.903186085885793E-2</v>
      </c>
      <c r="Z21" s="349">
        <v>-2.4128976412032072E-2</v>
      </c>
      <c r="AA21" s="349">
        <v>0.33026052104208409</v>
      </c>
      <c r="AB21" s="349">
        <v>-2.7589790540289698E-2</v>
      </c>
      <c r="AC21" s="350">
        <v>1.0686741596693959E-2</v>
      </c>
    </row>
    <row r="22" spans="1:29" ht="15" thickBot="1" x14ac:dyDescent="0.4">
      <c r="A22" s="378" t="s">
        <v>281</v>
      </c>
      <c r="B22" s="353">
        <v>0.15204881969709794</v>
      </c>
      <c r="C22" s="353">
        <v>-9.1941384736428045E-2</v>
      </c>
      <c r="D22" s="353">
        <v>0.10288175411119817</v>
      </c>
      <c r="E22" s="353">
        <v>1.5067608476286595E-2</v>
      </c>
      <c r="F22" s="353">
        <v>3.6276841757515652E-2</v>
      </c>
      <c r="G22" s="353">
        <v>-0.33212242026266414</v>
      </c>
      <c r="H22" s="353">
        <v>2.758241915618817E-2</v>
      </c>
      <c r="I22" s="354">
        <v>2.6276483929548711E-6</v>
      </c>
      <c r="J22" s="387"/>
      <c r="K22" s="378" t="s">
        <v>281</v>
      </c>
      <c r="L22" s="353">
        <v>1.4782538126837661E-2</v>
      </c>
      <c r="M22" s="353">
        <v>2.0211975557610867E-2</v>
      </c>
      <c r="N22" s="353">
        <v>8.9180476859938643E-3</v>
      </c>
      <c r="O22" s="353">
        <v>2.7609818556323874E-2</v>
      </c>
      <c r="P22" s="353">
        <v>2.8860530283951021E-2</v>
      </c>
      <c r="Q22" s="353">
        <v>-0.12259158727873501</v>
      </c>
      <c r="R22" s="353">
        <v>1.4945791732268916E-2</v>
      </c>
      <c r="S22" s="354">
        <v>0</v>
      </c>
      <c r="T22" s="387"/>
      <c r="U22" s="378" t="s">
        <v>281</v>
      </c>
      <c r="V22" s="353">
        <v>-8.9946729997694971E-2</v>
      </c>
      <c r="W22" s="353">
        <v>6.8116385130831472E-2</v>
      </c>
      <c r="X22" s="353">
        <v>-6.2791180486157033E-2</v>
      </c>
      <c r="Y22" s="353">
        <v>-6.3811978961901744E-2</v>
      </c>
      <c r="Z22" s="353">
        <v>-3.5064480346043612E-2</v>
      </c>
      <c r="AA22" s="353">
        <v>0.34107999727859578</v>
      </c>
      <c r="AB22" s="353">
        <v>-4.8676843847306112E-2</v>
      </c>
      <c r="AC22" s="354">
        <v>1.0999998755327683E-2</v>
      </c>
    </row>
    <row r="23" spans="1:29" x14ac:dyDescent="0.35">
      <c r="A23" s="379" t="s">
        <v>304</v>
      </c>
      <c r="B23" s="345">
        <v>-3.9007328447699383E-4</v>
      </c>
      <c r="C23" s="345">
        <v>-9.1941384736428045E-2</v>
      </c>
      <c r="D23" s="345">
        <v>-1.4098952070091087E-2</v>
      </c>
      <c r="E23" s="345">
        <v>-4.5940219694253562E-3</v>
      </c>
      <c r="F23" s="345">
        <v>0.10562993141147953</v>
      </c>
      <c r="G23" s="345">
        <v>-0.40095118898623278</v>
      </c>
      <c r="H23" s="345">
        <v>-6.0343873641573696E-3</v>
      </c>
      <c r="I23" s="346"/>
      <c r="J23" s="387"/>
      <c r="K23" s="379" t="s">
        <v>304</v>
      </c>
      <c r="L23" s="345">
        <v>-2.1260791601254173E-2</v>
      </c>
      <c r="M23" s="345">
        <v>2.0211975557610867E-2</v>
      </c>
      <c r="N23" s="345">
        <v>-1.8189801931718992E-2</v>
      </c>
      <c r="O23" s="345">
        <v>-1.7970362229951714E-2</v>
      </c>
      <c r="P23" s="345">
        <v>-7.7426610141110144E-2</v>
      </c>
      <c r="Q23" s="345">
        <v>-5.6636163574572407E-2</v>
      </c>
      <c r="R23" s="345">
        <v>-3.1723307415293049E-2</v>
      </c>
      <c r="S23" s="346"/>
      <c r="T23" s="387"/>
      <c r="U23" s="379" t="s">
        <v>304</v>
      </c>
      <c r="V23" s="345">
        <v>-3.9533147272293742E-3</v>
      </c>
      <c r="W23" s="345">
        <v>6.8116385130831472E-2</v>
      </c>
      <c r="X23" s="345">
        <v>1.1294622098698418E-2</v>
      </c>
      <c r="Y23" s="345">
        <v>1.746223984036949E-2</v>
      </c>
      <c r="Z23" s="345">
        <v>1.2831091090180175E-2</v>
      </c>
      <c r="AA23" s="345">
        <v>0.19110878159154576</v>
      </c>
      <c r="AB23" s="345">
        <v>1.6959732837240938E-2</v>
      </c>
      <c r="AC23" s="346"/>
    </row>
    <row r="24" spans="1:29" x14ac:dyDescent="0.35">
      <c r="A24" s="380" t="s">
        <v>313</v>
      </c>
      <c r="B24" s="349">
        <v>4.8261976096129807E-3</v>
      </c>
      <c r="C24" s="349">
        <v>-9.194059795436671E-2</v>
      </c>
      <c r="D24" s="349">
        <v>-2.8680685358254848E-3</v>
      </c>
      <c r="E24" s="349">
        <v>-4.5940219694253562E-3</v>
      </c>
      <c r="F24" s="349">
        <v>-4.0089291388624083E-2</v>
      </c>
      <c r="G24" s="349">
        <v>-0.31643178132962707</v>
      </c>
      <c r="H24" s="349">
        <v>-2.5573236764959435E-2</v>
      </c>
      <c r="I24" s="350">
        <v>-2.5738420670770229E-2</v>
      </c>
      <c r="J24" s="387"/>
      <c r="K24" s="380" t="s">
        <v>313</v>
      </c>
      <c r="L24" s="349">
        <v>1.9104954311863105E-2</v>
      </c>
      <c r="M24" s="349">
        <v>2.0211958045078519E-2</v>
      </c>
      <c r="N24" s="349">
        <v>1.4566544202242147E-2</v>
      </c>
      <c r="O24" s="349">
        <v>-1.7970362229951714E-2</v>
      </c>
      <c r="P24" s="349">
        <v>1.7538173997356495E-3</v>
      </c>
      <c r="Q24" s="349">
        <v>-0.11181261445412415</v>
      </c>
      <c r="R24" s="349">
        <v>-9.4835434689217275E-4</v>
      </c>
      <c r="S24" s="350">
        <v>-9.4835658769824448E-4</v>
      </c>
      <c r="T24" s="387"/>
      <c r="U24" s="380" t="s">
        <v>313</v>
      </c>
      <c r="V24" s="349">
        <v>-1.0554788795530939E-2</v>
      </c>
      <c r="W24" s="349">
        <v>6.8114416406009098E-2</v>
      </c>
      <c r="X24" s="349">
        <v>6.8445146266973254E-3</v>
      </c>
      <c r="Y24" s="349">
        <v>1.7462273185618299E-2</v>
      </c>
      <c r="Z24" s="349">
        <v>-5.0548273260595848E-2</v>
      </c>
      <c r="AA24" s="349">
        <v>0.38216770716926185</v>
      </c>
      <c r="AB24" s="349">
        <v>1.2945315659592409E-2</v>
      </c>
      <c r="AC24" s="350">
        <v>7.5108691138412497E-3</v>
      </c>
    </row>
    <row r="25" spans="1:29" x14ac:dyDescent="0.35">
      <c r="A25" s="380" t="s">
        <v>314</v>
      </c>
      <c r="B25" s="349">
        <v>8.709280885065031E-4</v>
      </c>
      <c r="C25" s="349">
        <v>-9.194059795436671E-2</v>
      </c>
      <c r="D25" s="349">
        <v>-7.6888806385742329E-3</v>
      </c>
      <c r="E25" s="349">
        <v>-4.5940219694253562E-3</v>
      </c>
      <c r="F25" s="349">
        <v>-2.7967222326278313E-2</v>
      </c>
      <c r="G25" s="349">
        <v>-0.32508070646098813</v>
      </c>
      <c r="H25" s="349">
        <v>-2.7806986797523022E-2</v>
      </c>
      <c r="I25" s="350"/>
      <c r="J25" s="387"/>
      <c r="K25" s="380" t="s">
        <v>314</v>
      </c>
      <c r="L25" s="349">
        <v>-5.3932745727908174E-3</v>
      </c>
      <c r="M25" s="349">
        <v>2.0211958045078519E-2</v>
      </c>
      <c r="N25" s="349">
        <v>0.20830499216174839</v>
      </c>
      <c r="O25" s="349">
        <v>-1.7970362229951714E-2</v>
      </c>
      <c r="P25" s="349">
        <v>-2.2350305404010295E-2</v>
      </c>
      <c r="Q25" s="349">
        <v>-6.8890336061245783E-2</v>
      </c>
      <c r="R25" s="349">
        <v>7.2106717942557708E-4</v>
      </c>
      <c r="S25" s="350"/>
      <c r="T25" s="387"/>
      <c r="U25" s="380" t="s">
        <v>314</v>
      </c>
      <c r="V25" s="349">
        <v>4.6640838479986447E-3</v>
      </c>
      <c r="W25" s="349">
        <v>6.8114416406009098E-2</v>
      </c>
      <c r="X25" s="349">
        <v>-0.16450147551722055</v>
      </c>
      <c r="Y25" s="349">
        <v>1.7462273185618299E-2</v>
      </c>
      <c r="Z25" s="349">
        <v>-2.4836943196394182E-2</v>
      </c>
      <c r="AA25" s="349">
        <v>0.24336841056728339</v>
      </c>
      <c r="AB25" s="349">
        <v>4.2031944277651015E-3</v>
      </c>
      <c r="AC25" s="350"/>
    </row>
    <row r="26" spans="1:29" x14ac:dyDescent="0.35">
      <c r="A26" s="380" t="s">
        <v>284</v>
      </c>
      <c r="B26" s="349">
        <v>2.8934693299334038E-2</v>
      </c>
      <c r="C26" s="349">
        <v>-2.0452310717797427E-2</v>
      </c>
      <c r="D26" s="349">
        <v>1.5748031496062968E-2</v>
      </c>
      <c r="E26" s="349">
        <v>-4.6284224250326463E-3</v>
      </c>
      <c r="F26" s="349">
        <v>2.1711768407803578E-2</v>
      </c>
      <c r="G26" s="349">
        <v>-0.38756268806419258</v>
      </c>
      <c r="H26" s="349">
        <v>-1.2239830399287785E-2</v>
      </c>
      <c r="I26" s="350">
        <v>-1.384234299868853E-2</v>
      </c>
      <c r="J26" s="387"/>
      <c r="K26" s="380" t="s">
        <v>284</v>
      </c>
      <c r="L26" s="349">
        <v>-1.9343957594740467E-2</v>
      </c>
      <c r="M26" s="349">
        <v>-0.12748444087532626</v>
      </c>
      <c r="N26" s="349">
        <v>-2.8854435831179887E-2</v>
      </c>
      <c r="O26" s="349">
        <v>-1.7977601676599675E-2</v>
      </c>
      <c r="P26" s="349">
        <v>-7.9971255517913897E-2</v>
      </c>
      <c r="Q26" s="349">
        <v>-5.3062561415001666E-2</v>
      </c>
      <c r="R26" s="349">
        <v>-3.4245600720960008E-2</v>
      </c>
      <c r="S26" s="350">
        <v>-3.8792177090049423E-2</v>
      </c>
      <c r="T26" s="387"/>
      <c r="U26" s="380" t="s">
        <v>284</v>
      </c>
      <c r="V26" s="349">
        <v>6.9846618230316668E-3</v>
      </c>
      <c r="W26" s="349">
        <v>0.1576161988034975</v>
      </c>
      <c r="X26" s="349">
        <v>-0.1531411677753142</v>
      </c>
      <c r="Y26" s="349">
        <v>1.7473073460268797E-2</v>
      </c>
      <c r="Z26" s="349">
        <v>4.9096183887524852E-3</v>
      </c>
      <c r="AA26" s="349">
        <v>0.23106191629194062</v>
      </c>
      <c r="AB26" s="349">
        <v>1.3309758852708508E-2</v>
      </c>
      <c r="AC26" s="350">
        <v>7.6858580212409164E-3</v>
      </c>
    </row>
    <row r="27" spans="1:29" x14ac:dyDescent="0.35">
      <c r="A27" s="380" t="s">
        <v>315</v>
      </c>
      <c r="B27" s="349">
        <v>0.13494922083795896</v>
      </c>
      <c r="C27" s="349">
        <v>-2.0338316286388786E-2</v>
      </c>
      <c r="D27" s="349">
        <v>0.10922380070002058</v>
      </c>
      <c r="E27" s="349">
        <v>-4.5927181459631946E-3</v>
      </c>
      <c r="F27" s="349">
        <v>-1.4007175167680489E-2</v>
      </c>
      <c r="G27" s="349">
        <v>-0.33386864319538812</v>
      </c>
      <c r="H27" s="349">
        <v>2.1436525612472206E-2</v>
      </c>
      <c r="I27" s="350">
        <v>0</v>
      </c>
      <c r="J27" s="387"/>
      <c r="K27" s="380" t="s">
        <v>315</v>
      </c>
      <c r="L27" s="349">
        <v>1.7961750672931553E-2</v>
      </c>
      <c r="M27" s="349">
        <v>-5.4350881419909264E-2</v>
      </c>
      <c r="N27" s="349">
        <v>6.4779582366588703E-3</v>
      </c>
      <c r="O27" s="349">
        <v>-1.7970993611259378E-2</v>
      </c>
      <c r="P27" s="349">
        <v>-1.2829842434980698E-2</v>
      </c>
      <c r="Q27" s="349">
        <v>-8.7500772701984281E-2</v>
      </c>
      <c r="R27" s="349">
        <v>-8.6980222072120493E-3</v>
      </c>
      <c r="S27" s="350">
        <v>-9.9972535017853418E-3</v>
      </c>
      <c r="T27" s="387"/>
      <c r="U27" s="380" t="s">
        <v>315</v>
      </c>
      <c r="V27" s="349">
        <v>-7.5899768318332742E-2</v>
      </c>
      <c r="W27" s="349">
        <v>6.8111849508482258E-2</v>
      </c>
      <c r="X27" s="349">
        <v>-5.2172469755089879E-2</v>
      </c>
      <c r="Y27" s="349">
        <v>1.7462895099252144E-2</v>
      </c>
      <c r="Z27" s="349">
        <v>-3.7387221358632157E-2</v>
      </c>
      <c r="AA27" s="349">
        <v>0.29973241201774886</v>
      </c>
      <c r="AB27" s="349">
        <v>-1.3783127921293884E-2</v>
      </c>
      <c r="AC27" s="350">
        <v>1.0694667924318977E-2</v>
      </c>
    </row>
    <row r="28" spans="1:29" ht="15" thickBot="1" x14ac:dyDescent="0.4">
      <c r="A28" s="381" t="s">
        <v>285</v>
      </c>
      <c r="B28" s="353">
        <v>5.8132452760961267E-2</v>
      </c>
      <c r="C28" s="353">
        <v>-2.0344217151848972E-2</v>
      </c>
      <c r="D28" s="353">
        <v>1.3394137961569042E-2</v>
      </c>
      <c r="E28" s="353">
        <v>-4.5940219694253562E-3</v>
      </c>
      <c r="F28" s="353">
        <v>-3.251280175566925E-2</v>
      </c>
      <c r="G28" s="353">
        <v>-0.37531288999821721</v>
      </c>
      <c r="H28" s="353">
        <v>-1.0025645390070935E-2</v>
      </c>
      <c r="I28" s="354">
        <v>-1.2241663321382525E-2</v>
      </c>
      <c r="J28" s="387"/>
      <c r="K28" s="381" t="s">
        <v>285</v>
      </c>
      <c r="L28" s="353">
        <v>-1.4275609062601922E-2</v>
      </c>
      <c r="M28" s="353">
        <v>-5.4349200995066918E-2</v>
      </c>
      <c r="N28" s="353">
        <v>0.49430282080274301</v>
      </c>
      <c r="O28" s="353">
        <v>-1.7970362229951714E-2</v>
      </c>
      <c r="P28" s="353">
        <v>-2.8167700650130568E-2</v>
      </c>
      <c r="Q28" s="353">
        <v>-4.1419915693219109E-2</v>
      </c>
      <c r="R28" s="353">
        <v>4.6504363921340643E-2</v>
      </c>
      <c r="S28" s="354">
        <v>-5.8678483364899931E-3</v>
      </c>
      <c r="T28" s="387"/>
      <c r="U28" s="381" t="s">
        <v>285</v>
      </c>
      <c r="V28" s="353">
        <v>-8.0769812541991344E-3</v>
      </c>
      <c r="W28" s="353">
        <v>6.8116385130831472E-2</v>
      </c>
      <c r="X28" s="353">
        <v>-0.33600117886533043</v>
      </c>
      <c r="Y28" s="353">
        <v>1.746223984036949E-2</v>
      </c>
      <c r="Z28" s="353">
        <v>4.1129125328554575E-2</v>
      </c>
      <c r="AA28" s="353">
        <v>0.21601255232616987</v>
      </c>
      <c r="AB28" s="353">
        <v>-4.4780752388316976E-2</v>
      </c>
      <c r="AC28" s="354">
        <v>7.6916527319512542E-3</v>
      </c>
    </row>
    <row r="29" spans="1:29" x14ac:dyDescent="0.35">
      <c r="A29" s="382" t="s">
        <v>290</v>
      </c>
      <c r="B29" s="345">
        <v>3.055011198208293E-2</v>
      </c>
      <c r="C29" s="345">
        <v>-9.2035398230088494E-2</v>
      </c>
      <c r="D29" s="345">
        <v>4.4463724108015487E-3</v>
      </c>
      <c r="E29" s="345">
        <v>-2.47359344686355E-2</v>
      </c>
      <c r="F29" s="345">
        <v>-4.1721393803600446E-2</v>
      </c>
      <c r="G29" s="345">
        <v>-0.3808839381961911</v>
      </c>
      <c r="H29" s="345">
        <v>-2.9539413921878713E-2</v>
      </c>
      <c r="I29" s="346">
        <v>-3.0347702903474754E-2</v>
      </c>
      <c r="J29" s="387"/>
      <c r="K29" s="382" t="s">
        <v>290</v>
      </c>
      <c r="L29" s="345">
        <v>-9.4740059085198832E-3</v>
      </c>
      <c r="M29" s="345">
        <v>2.0142949967511363E-2</v>
      </c>
      <c r="N29" s="345">
        <v>-5.3444180522565811E-3</v>
      </c>
      <c r="O29" s="345">
        <v>-2.8181466541415201E-3</v>
      </c>
      <c r="P29" s="345">
        <v>-5.2406675804241368E-3</v>
      </c>
      <c r="Q29" s="345">
        <v>-4.9332559489262996E-2</v>
      </c>
      <c r="R29" s="345">
        <v>-6.5869301438724742E-3</v>
      </c>
      <c r="S29" s="346">
        <v>-6.7583618396046428E-3</v>
      </c>
      <c r="T29" s="387"/>
      <c r="U29" s="382" t="s">
        <v>290</v>
      </c>
      <c r="V29" s="345">
        <v>-2.5025711347273273E-3</v>
      </c>
      <c r="W29" s="345">
        <v>6.8152866242038229E-2</v>
      </c>
      <c r="X29" s="345">
        <v>2.5834464043419218E-2</v>
      </c>
      <c r="Y29" s="345">
        <v>4.2059182090213913E-2</v>
      </c>
      <c r="Z29" s="345">
        <v>2.9178148808558877E-3</v>
      </c>
      <c r="AA29" s="345">
        <v>0.26556776556776568</v>
      </c>
      <c r="AB29" s="345">
        <v>2.7778747164543705E-2</v>
      </c>
      <c r="AC29" s="346">
        <v>1.069083864487036E-2</v>
      </c>
    </row>
    <row r="30" spans="1:29" x14ac:dyDescent="0.35">
      <c r="A30" s="383" t="s">
        <v>316</v>
      </c>
      <c r="B30" s="349">
        <v>2.5047885663769219E-3</v>
      </c>
      <c r="C30" s="349">
        <v>-9.2035398230088494E-2</v>
      </c>
      <c r="D30" s="349">
        <v>-1.5851692638366371E-2</v>
      </c>
      <c r="E30" s="349">
        <v>1.2538336640808232E-2</v>
      </c>
      <c r="F30" s="349">
        <v>-3.037268100476103E-2</v>
      </c>
      <c r="G30" s="349">
        <v>-0.35283054353959009</v>
      </c>
      <c r="H30" s="349">
        <v>-3.0003110921639299E-2</v>
      </c>
      <c r="I30" s="350">
        <v>-2.9995138551288224E-2</v>
      </c>
      <c r="J30" s="387"/>
      <c r="K30" s="383" t="s">
        <v>316</v>
      </c>
      <c r="L30" s="349">
        <v>-1.1574074074074198E-2</v>
      </c>
      <c r="M30" s="349">
        <v>2.0142949967511363E-2</v>
      </c>
      <c r="N30" s="349">
        <v>-8.8725088725089499E-3</v>
      </c>
      <c r="O30" s="349">
        <v>7.3229398663697098E-2</v>
      </c>
      <c r="P30" s="349">
        <v>6.3494751100575684E-3</v>
      </c>
      <c r="Q30" s="349">
        <v>-6.945655332752089E-2</v>
      </c>
      <c r="R30" s="349">
        <v>1.3410621592407336E-2</v>
      </c>
      <c r="S30" s="350">
        <v>0</v>
      </c>
      <c r="T30" s="387"/>
      <c r="U30" s="383" t="s">
        <v>316</v>
      </c>
      <c r="V30" s="349">
        <v>5.2897661796959289E-2</v>
      </c>
      <c r="W30" s="349">
        <v>6.8152866242038229E-2</v>
      </c>
      <c r="X30" s="349">
        <v>5.5915163200661096E-2</v>
      </c>
      <c r="Y30" s="349">
        <v>-3.0173487175230392E-2</v>
      </c>
      <c r="Z30" s="349">
        <v>3.625809708084464E-2</v>
      </c>
      <c r="AA30" s="349">
        <v>0.29075577763897548</v>
      </c>
      <c r="AB30" s="349">
        <v>3.7390407426508482E-2</v>
      </c>
      <c r="AC30" s="350">
        <v>0</v>
      </c>
    </row>
    <row r="31" spans="1:29" x14ac:dyDescent="0.35">
      <c r="A31" s="383" t="s">
        <v>287</v>
      </c>
      <c r="B31" s="349">
        <v>5.1349572086899137E-2</v>
      </c>
      <c r="C31" s="349">
        <v>-9.2035398230088494E-2</v>
      </c>
      <c r="D31" s="349">
        <v>1.5214635029885824E-2</v>
      </c>
      <c r="E31" s="349">
        <v>-3.2419717733687889E-2</v>
      </c>
      <c r="F31" s="349">
        <v>-2.5307534597642341E-2</v>
      </c>
      <c r="G31" s="349">
        <v>-0.32520669917320338</v>
      </c>
      <c r="H31" s="349">
        <v>-1.9812920799712135E-2</v>
      </c>
      <c r="I31" s="350">
        <v>-1.9480519480519431E-2</v>
      </c>
      <c r="J31" s="387"/>
      <c r="K31" s="383" t="s">
        <v>287</v>
      </c>
      <c r="L31" s="349">
        <v>0</v>
      </c>
      <c r="M31" s="349">
        <v>2.0142949967511363E-2</v>
      </c>
      <c r="N31" s="349">
        <v>-1.0883140053523629E-2</v>
      </c>
      <c r="O31" s="349">
        <v>-5.2848536095547155E-4</v>
      </c>
      <c r="P31" s="349">
        <v>2.3663971603234038E-2</v>
      </c>
      <c r="Q31" s="349">
        <v>-9.4879044926170275E-2</v>
      </c>
      <c r="R31" s="349">
        <v>1.0749023411896499E-3</v>
      </c>
      <c r="S31" s="350">
        <v>0</v>
      </c>
      <c r="T31" s="387"/>
      <c r="U31" s="383" t="s">
        <v>287</v>
      </c>
      <c r="V31" s="349">
        <v>-6.6021984138027054E-2</v>
      </c>
      <c r="W31" s="349">
        <v>6.8152866242038229E-2</v>
      </c>
      <c r="X31" s="349">
        <v>-3.8961038961038898E-2</v>
      </c>
      <c r="Y31" s="349">
        <v>1.1738578680203039E-2</v>
      </c>
      <c r="Z31" s="349">
        <v>3.4675399730303763E-3</v>
      </c>
      <c r="AA31" s="349">
        <v>0.314821242624089</v>
      </c>
      <c r="AB31" s="349">
        <v>-7.9876388015921711E-3</v>
      </c>
      <c r="AC31" s="350">
        <v>7.691911253124472E-3</v>
      </c>
    </row>
    <row r="32" spans="1:29" ht="15" thickBot="1" x14ac:dyDescent="0.4">
      <c r="A32" s="384" t="s">
        <v>288</v>
      </c>
      <c r="B32" s="353">
        <v>3.4568901492130415E-4</v>
      </c>
      <c r="C32" s="353">
        <v>-9.194059795436671E-2</v>
      </c>
      <c r="D32" s="353">
        <v>-7.7014314928425939E-3</v>
      </c>
      <c r="E32" s="353">
        <v>-5.6006082108463881E-3</v>
      </c>
      <c r="F32" s="353">
        <v>2.6753705991352614E-2</v>
      </c>
      <c r="G32" s="353">
        <v>-0.36402416981925173</v>
      </c>
      <c r="H32" s="353">
        <v>-2.5035997415442698E-2</v>
      </c>
      <c r="I32" s="354">
        <v>-2.4997289126701416E-2</v>
      </c>
      <c r="J32" s="387"/>
      <c r="K32" s="384" t="s">
        <v>288</v>
      </c>
      <c r="L32" s="353">
        <v>-1.5454113492601371E-2</v>
      </c>
      <c r="M32" s="353">
        <v>2.0211958045078519E-2</v>
      </c>
      <c r="N32" s="353">
        <v>-9.9071946572327572E-3</v>
      </c>
      <c r="O32" s="353">
        <v>-0.14121729540878858</v>
      </c>
      <c r="P32" s="353">
        <v>-3.367556705959783E-2</v>
      </c>
      <c r="Q32" s="353">
        <v>-9.2234464749024553E-2</v>
      </c>
      <c r="R32" s="353">
        <v>-5.3554985229818663E-2</v>
      </c>
      <c r="S32" s="354">
        <v>-5.3599999161520508E-2</v>
      </c>
      <c r="T32" s="387"/>
      <c r="U32" s="384" t="s">
        <v>288</v>
      </c>
      <c r="V32" s="353">
        <v>-4.8414186458628945E-3</v>
      </c>
      <c r="W32" s="353">
        <v>6.8114416406009098E-2</v>
      </c>
      <c r="X32" s="353">
        <v>-0.24896426205743069</v>
      </c>
      <c r="Y32" s="353">
        <v>1.4562493903023355E-2</v>
      </c>
      <c r="Z32" s="353">
        <v>-1.6425357757360544E-2</v>
      </c>
      <c r="AA32" s="353">
        <v>0.27727482221608996</v>
      </c>
      <c r="AB32" s="353">
        <v>-7.4721799015526483E-3</v>
      </c>
      <c r="AC32" s="354">
        <v>7.6000013104936311E-3</v>
      </c>
    </row>
    <row r="33" spans="1:29" x14ac:dyDescent="0.35">
      <c r="B33" s="385"/>
      <c r="C33" s="385"/>
      <c r="D33" s="385"/>
      <c r="E33" s="385"/>
      <c r="F33" s="385"/>
      <c r="G33" s="385"/>
      <c r="H33" s="385"/>
      <c r="I33" s="385"/>
      <c r="J33" s="387"/>
      <c r="L33" s="385"/>
      <c r="M33" s="385"/>
      <c r="N33" s="385"/>
      <c r="O33" s="385"/>
      <c r="P33" s="385"/>
      <c r="Q33" s="385"/>
      <c r="R33" s="385"/>
      <c r="S33" s="385"/>
      <c r="T33" s="387"/>
      <c r="V33" s="385"/>
      <c r="W33" s="385"/>
      <c r="X33" s="385"/>
      <c r="Y33" s="385"/>
      <c r="Z33" s="385"/>
      <c r="AA33" s="385"/>
      <c r="AB33" s="385"/>
      <c r="AC33" s="385"/>
    </row>
    <row r="34" spans="1:29" ht="18.5" x14ac:dyDescent="0.45">
      <c r="A34" s="368" t="s">
        <v>317</v>
      </c>
      <c r="B34" s="386">
        <f>+AVERAGE(B5:B32)</f>
        <v>5.938005477175607E-2</v>
      </c>
      <c r="C34" s="386">
        <f t="shared" ref="C34:I34" si="0">+AVERAGE(C5:C32)</f>
        <v>-7.9196745801314736E-2</v>
      </c>
      <c r="D34" s="386">
        <f t="shared" si="0"/>
        <v>3.4521534089032233E-2</v>
      </c>
      <c r="E34" s="386">
        <f t="shared" si="0"/>
        <v>-2.0646648918095235E-2</v>
      </c>
      <c r="F34" s="386">
        <f t="shared" si="0"/>
        <v>-2.3351649869915624E-2</v>
      </c>
      <c r="G34" s="386">
        <f t="shared" si="0"/>
        <v>-0.35656442668838972</v>
      </c>
      <c r="H34" s="386">
        <f t="shared" si="0"/>
        <v>-1.4027211134393659E-2</v>
      </c>
      <c r="I34" s="386">
        <f t="shared" si="0"/>
        <v>-1.9631627080523191E-2</v>
      </c>
      <c r="J34" s="387"/>
      <c r="K34" s="368" t="s">
        <v>317</v>
      </c>
      <c r="L34" s="386">
        <f>+AVERAGE(L5:L32)</f>
        <v>4.3026089475408907E-3</v>
      </c>
      <c r="M34" s="386">
        <f t="shared" ref="M34:S34" si="1">+AVERAGE(M5:M32)</f>
        <v>3.5892954911932321E-3</v>
      </c>
      <c r="N34" s="386">
        <f t="shared" si="1"/>
        <v>2.565572871359036E-2</v>
      </c>
      <c r="O34" s="386">
        <f t="shared" si="1"/>
        <v>-5.2683997635843503E-3</v>
      </c>
      <c r="P34" s="386">
        <f t="shared" si="1"/>
        <v>-9.4583337758749331E-3</v>
      </c>
      <c r="Q34" s="386">
        <f t="shared" si="1"/>
        <v>-8.0519458174771269E-2</v>
      </c>
      <c r="R34" s="386">
        <f t="shared" si="1"/>
        <v>-2.6785827877851545E-3</v>
      </c>
      <c r="S34" s="386">
        <f t="shared" si="1"/>
        <v>-7.1524218576043694E-3</v>
      </c>
      <c r="T34" s="387"/>
      <c r="U34" s="368" t="s">
        <v>317</v>
      </c>
      <c r="V34" s="386">
        <f>+AVERAGE(V5:V32)</f>
        <v>-4.0791634992317916E-2</v>
      </c>
      <c r="W34" s="386">
        <f t="shared" ref="W34:AC34" si="2">+AVERAGE(W5:W32)</f>
        <v>7.2246063395881271E-2</v>
      </c>
      <c r="X34" s="386">
        <f t="shared" si="2"/>
        <v>-5.6593630203624748E-2</v>
      </c>
      <c r="Y34" s="386">
        <f t="shared" si="2"/>
        <v>-3.9533769302802155E-3</v>
      </c>
      <c r="Z34" s="386">
        <f t="shared" si="2"/>
        <v>4.6863912520137482E-3</v>
      </c>
      <c r="AA34" s="386">
        <f t="shared" si="2"/>
        <v>0.33400770633950394</v>
      </c>
      <c r="AB34" s="386">
        <f t="shared" si="2"/>
        <v>-5.6524438328602973E-3</v>
      </c>
      <c r="AC34" s="386">
        <f t="shared" si="2"/>
        <v>8.320740183695859E-3</v>
      </c>
    </row>
    <row r="36" spans="1:29" x14ac:dyDescent="0.35">
      <c r="B36" s="532" t="s">
        <v>325</v>
      </c>
      <c r="C36" s="532"/>
      <c r="D36" s="532"/>
      <c r="E36" s="532"/>
      <c r="F36" s="532"/>
      <c r="G36" s="532"/>
      <c r="H36" s="532"/>
      <c r="I36" s="532"/>
      <c r="L36" s="532" t="s">
        <v>326</v>
      </c>
      <c r="M36" s="532"/>
      <c r="N36" s="532"/>
      <c r="O36" s="532"/>
      <c r="P36" s="532"/>
      <c r="Q36" s="532"/>
      <c r="R36" s="532"/>
      <c r="S36" s="532"/>
      <c r="V36" s="532"/>
      <c r="W36" s="532"/>
      <c r="X36" s="532"/>
      <c r="Y36" s="532"/>
      <c r="Z36" s="532"/>
      <c r="AA36" s="532"/>
      <c r="AB36" s="532"/>
      <c r="AC36" s="532"/>
    </row>
    <row r="37" spans="1:29" x14ac:dyDescent="0.35">
      <c r="B37" s="532"/>
      <c r="C37" s="532"/>
      <c r="D37" s="532"/>
      <c r="E37" s="532"/>
      <c r="F37" s="532"/>
      <c r="G37" s="532"/>
      <c r="H37" s="532"/>
      <c r="I37" s="532"/>
      <c r="L37" s="532"/>
      <c r="M37" s="532"/>
      <c r="N37" s="532"/>
      <c r="O37" s="532"/>
      <c r="P37" s="532"/>
      <c r="Q37" s="532"/>
      <c r="R37" s="532"/>
      <c r="S37" s="532"/>
      <c r="V37" s="532"/>
      <c r="W37" s="532"/>
      <c r="X37" s="532"/>
      <c r="Y37" s="532"/>
      <c r="Z37" s="532"/>
      <c r="AA37" s="532"/>
      <c r="AB37" s="532"/>
      <c r="AC37" s="532"/>
    </row>
  </sheetData>
  <mergeCells count="9">
    <mergeCell ref="U2:AC2"/>
    <mergeCell ref="U3:AC3"/>
    <mergeCell ref="V36:AC37"/>
    <mergeCell ref="A2:I2"/>
    <mergeCell ref="A3:I3"/>
    <mergeCell ref="K2:S2"/>
    <mergeCell ref="K3:S3"/>
    <mergeCell ref="B36:I37"/>
    <mergeCell ref="L36:S37"/>
  </mergeCells>
  <conditionalFormatting sqref="A36:B36 A37 J36:K37 L36 AD1:ZZ1048576 A1:AC35 A38:AC1048576 T36:U37 V36">
    <cfRule type="expression" dxfId="1" priority="1">
      <formula>ROW()=CELL("FILA")</formula>
    </cfRule>
  </conditionalFormatting>
  <hyperlinks>
    <hyperlink ref="A1" location="INDICE!A1" display="REGRESAR" xr:uid="{00000000-0004-0000-2300-00000000000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7"/>
  <dimension ref="A1:T37"/>
  <sheetViews>
    <sheetView workbookViewId="0">
      <selection activeCell="A3" sqref="A3:F3"/>
    </sheetView>
  </sheetViews>
  <sheetFormatPr baseColWidth="10" defaultRowHeight="14.5" x14ac:dyDescent="0.35"/>
  <cols>
    <col min="1" max="1" width="23.7265625" bestFit="1" customWidth="1"/>
    <col min="2" max="6" width="13.26953125" bestFit="1" customWidth="1"/>
    <col min="7" max="7" width="2.1796875" customWidth="1"/>
    <col min="8" max="8" width="23.7265625" bestFit="1" customWidth="1"/>
    <col min="9" max="13" width="13.26953125" bestFit="1" customWidth="1"/>
    <col min="14" max="14" width="2.1796875" customWidth="1"/>
    <col min="15" max="15" width="23.7265625" bestFit="1" customWidth="1"/>
    <col min="16" max="20" width="13.26953125" bestFit="1" customWidth="1"/>
  </cols>
  <sheetData>
    <row r="1" spans="1:20" ht="23.5" x14ac:dyDescent="0.55000000000000004">
      <c r="A1" s="327" t="s">
        <v>69</v>
      </c>
    </row>
    <row r="2" spans="1:20" x14ac:dyDescent="0.35">
      <c r="A2" s="531" t="s">
        <v>309</v>
      </c>
      <c r="B2" s="531"/>
      <c r="C2" s="531"/>
      <c r="D2" s="531"/>
      <c r="E2" s="531"/>
      <c r="F2" s="531"/>
      <c r="G2" s="387"/>
      <c r="H2" s="531" t="s">
        <v>309</v>
      </c>
      <c r="I2" s="531"/>
      <c r="J2" s="531"/>
      <c r="K2" s="531"/>
      <c r="L2" s="531"/>
      <c r="M2" s="531"/>
      <c r="N2" s="387"/>
      <c r="O2" s="531" t="s">
        <v>309</v>
      </c>
      <c r="P2" s="531"/>
      <c r="Q2" s="531"/>
      <c r="R2" s="531"/>
      <c r="S2" s="531"/>
      <c r="T2" s="531"/>
    </row>
    <row r="3" spans="1:20" x14ac:dyDescent="0.35">
      <c r="A3" s="531" t="s">
        <v>331</v>
      </c>
      <c r="B3" s="531"/>
      <c r="C3" s="531"/>
      <c r="D3" s="531"/>
      <c r="E3" s="531"/>
      <c r="F3" s="531"/>
      <c r="G3" s="387"/>
      <c r="H3" s="531" t="s">
        <v>332</v>
      </c>
      <c r="I3" s="531"/>
      <c r="J3" s="531"/>
      <c r="K3" s="531"/>
      <c r="L3" s="531"/>
      <c r="M3" s="531"/>
      <c r="N3" s="387"/>
      <c r="O3" s="531" t="s">
        <v>333</v>
      </c>
      <c r="P3" s="531"/>
      <c r="Q3" s="531"/>
      <c r="R3" s="531"/>
      <c r="S3" s="531"/>
      <c r="T3" s="531"/>
    </row>
    <row r="4" spans="1:20" ht="29.5" thickBot="1" x14ac:dyDescent="0.4">
      <c r="A4" s="9" t="s">
        <v>310</v>
      </c>
      <c r="B4" s="9" t="s">
        <v>10</v>
      </c>
      <c r="C4" s="9" t="s">
        <v>11</v>
      </c>
      <c r="D4" s="9" t="s">
        <v>12</v>
      </c>
      <c r="E4" s="9" t="s">
        <v>13</v>
      </c>
      <c r="F4" s="24" t="s">
        <v>14</v>
      </c>
      <c r="G4" s="387"/>
      <c r="H4" s="9" t="s">
        <v>310</v>
      </c>
      <c r="I4" s="9" t="s">
        <v>10</v>
      </c>
      <c r="J4" s="9" t="s">
        <v>11</v>
      </c>
      <c r="K4" s="9" t="s">
        <v>12</v>
      </c>
      <c r="L4" s="9" t="s">
        <v>13</v>
      </c>
      <c r="M4" s="24" t="s">
        <v>14</v>
      </c>
      <c r="N4" s="387"/>
      <c r="O4" s="9" t="s">
        <v>310</v>
      </c>
      <c r="P4" s="9" t="s">
        <v>10</v>
      </c>
      <c r="Q4" s="9" t="s">
        <v>11</v>
      </c>
      <c r="R4" s="9" t="s">
        <v>12</v>
      </c>
      <c r="S4" s="9" t="s">
        <v>13</v>
      </c>
      <c r="T4" s="24" t="s">
        <v>14</v>
      </c>
    </row>
    <row r="5" spans="1:20" x14ac:dyDescent="0.35">
      <c r="A5" s="343" t="s">
        <v>311</v>
      </c>
      <c r="B5" s="344">
        <v>-4.0984342723707448E-2</v>
      </c>
      <c r="C5" s="345">
        <v>-4.1002059682904643E-2</v>
      </c>
      <c r="D5" s="345">
        <v>-4.1010397002056873E-2</v>
      </c>
      <c r="E5" s="345">
        <v>-4.1002059682904643E-2</v>
      </c>
      <c r="F5" s="346">
        <v>-4.0994321867297387E-2</v>
      </c>
      <c r="G5" s="387"/>
      <c r="H5" s="343" t="s">
        <v>311</v>
      </c>
      <c r="I5" s="344">
        <v>0</v>
      </c>
      <c r="J5" s="345">
        <v>0</v>
      </c>
      <c r="K5" s="345">
        <v>0</v>
      </c>
      <c r="L5" s="345">
        <v>0</v>
      </c>
      <c r="M5" s="346">
        <v>0</v>
      </c>
      <c r="N5" s="387"/>
      <c r="O5" s="343" t="s">
        <v>311</v>
      </c>
      <c r="P5" s="344">
        <v>7.6793407005058267E-3</v>
      </c>
      <c r="Q5" s="345">
        <v>7.6919234803455973E-3</v>
      </c>
      <c r="R5" s="345">
        <v>7.6978448972396599E-3</v>
      </c>
      <c r="S5" s="345">
        <v>7.6919234803455973E-3</v>
      </c>
      <c r="T5" s="346">
        <v>7.691923480345573E-3</v>
      </c>
    </row>
    <row r="6" spans="1:20" x14ac:dyDescent="0.35">
      <c r="A6" s="347" t="s">
        <v>269</v>
      </c>
      <c r="B6" s="348">
        <v>-7.3700477662264948E-3</v>
      </c>
      <c r="C6" s="349">
        <v>-7.376308099602857E-3</v>
      </c>
      <c r="D6" s="349">
        <v>-7.3981676821622848E-3</v>
      </c>
      <c r="E6" s="349">
        <v>-7.3893960674157495E-3</v>
      </c>
      <c r="F6" s="350">
        <v>-7.3915542411669916E-3</v>
      </c>
      <c r="G6" s="387"/>
      <c r="H6" s="347" t="s">
        <v>269</v>
      </c>
      <c r="I6" s="348">
        <v>0</v>
      </c>
      <c r="J6" s="349">
        <v>0</v>
      </c>
      <c r="K6" s="349">
        <v>0</v>
      </c>
      <c r="L6" s="349">
        <v>0</v>
      </c>
      <c r="M6" s="350">
        <v>8.4223221885017922E-8</v>
      </c>
      <c r="N6" s="387"/>
      <c r="O6" s="347" t="s">
        <v>269</v>
      </c>
      <c r="P6" s="348">
        <v>7.6917923706704599E-3</v>
      </c>
      <c r="Q6" s="349">
        <v>7.6917928545081563E-3</v>
      </c>
      <c r="R6" s="349">
        <v>0</v>
      </c>
      <c r="S6" s="349">
        <v>0</v>
      </c>
      <c r="T6" s="350">
        <v>0</v>
      </c>
    </row>
    <row r="7" spans="1:20" x14ac:dyDescent="0.35">
      <c r="A7" s="347" t="s">
        <v>264</v>
      </c>
      <c r="B7" s="348">
        <v>-1.1406121285089737E-2</v>
      </c>
      <c r="C7" s="349">
        <v>-1.1406265842035893E-2</v>
      </c>
      <c r="D7" s="349">
        <v>-1.1393921245695484E-2</v>
      </c>
      <c r="E7" s="349">
        <v>-1.1390246385664892E-2</v>
      </c>
      <c r="F7" s="350">
        <v>-1.1400755101175074E-2</v>
      </c>
      <c r="G7" s="387"/>
      <c r="H7" s="347" t="s">
        <v>264</v>
      </c>
      <c r="I7" s="348">
        <v>-1.0191654381129437E-2</v>
      </c>
      <c r="J7" s="349">
        <v>-1.0178965181272681E-2</v>
      </c>
      <c r="K7" s="349">
        <v>-1.0192491178118733E-2</v>
      </c>
      <c r="L7" s="349">
        <v>-1.0182670151002136E-2</v>
      </c>
      <c r="M7" s="350">
        <v>-1.0180546466846187E-2</v>
      </c>
      <c r="N7" s="387"/>
      <c r="O7" s="347" t="s">
        <v>264</v>
      </c>
      <c r="P7" s="348"/>
      <c r="Q7" s="349"/>
      <c r="R7" s="349"/>
      <c r="S7" s="349"/>
      <c r="T7" s="350"/>
    </row>
    <row r="8" spans="1:20" x14ac:dyDescent="0.35">
      <c r="A8" s="347" t="s">
        <v>24</v>
      </c>
      <c r="B8" s="348"/>
      <c r="C8" s="349"/>
      <c r="D8" s="349"/>
      <c r="E8" s="349">
        <v>0</v>
      </c>
      <c r="F8" s="350">
        <v>0</v>
      </c>
      <c r="G8" s="387"/>
      <c r="H8" s="347" t="s">
        <v>24</v>
      </c>
      <c r="I8" s="348"/>
      <c r="J8" s="349"/>
      <c r="K8" s="349"/>
      <c r="L8" s="349">
        <v>1.6794997674729134E-6</v>
      </c>
      <c r="M8" s="350">
        <v>1.029240773421821E-5</v>
      </c>
      <c r="N8" s="387"/>
      <c r="O8" s="347" t="s">
        <v>24</v>
      </c>
      <c r="P8" s="348"/>
      <c r="Q8" s="349"/>
      <c r="R8" s="349"/>
      <c r="S8" s="349">
        <v>1.0178655841748988E-2</v>
      </c>
      <c r="T8" s="350">
        <v>1.0174349439321554E-2</v>
      </c>
    </row>
    <row r="9" spans="1:20" x14ac:dyDescent="0.35">
      <c r="A9" s="347" t="s">
        <v>268</v>
      </c>
      <c r="B9" s="348">
        <v>-2.1804023361453505E-2</v>
      </c>
      <c r="C9" s="349">
        <v>-2.1804023361453543E-2</v>
      </c>
      <c r="D9" s="349">
        <v>-2.1803796497899222E-2</v>
      </c>
      <c r="E9" s="349">
        <v>-2.1804579874099103E-2</v>
      </c>
      <c r="F9" s="350">
        <v>-2.1798157963333096E-2</v>
      </c>
      <c r="G9" s="387"/>
      <c r="H9" s="347" t="s">
        <v>268</v>
      </c>
      <c r="I9" s="348">
        <v>0</v>
      </c>
      <c r="J9" s="349">
        <v>0</v>
      </c>
      <c r="K9" s="349">
        <v>0</v>
      </c>
      <c r="L9" s="349">
        <v>0</v>
      </c>
      <c r="M9" s="350">
        <v>0</v>
      </c>
      <c r="N9" s="387"/>
      <c r="O9" s="347" t="s">
        <v>268</v>
      </c>
      <c r="P9" s="348">
        <v>7.6953695104152618E-3</v>
      </c>
      <c r="Q9" s="349">
        <v>7.6953695104152236E-3</v>
      </c>
      <c r="R9" s="349">
        <v>7.6964072982631639E-3</v>
      </c>
      <c r="S9" s="349">
        <v>7.7011218589283538E-3</v>
      </c>
      <c r="T9" s="350">
        <v>7.7055459945595452E-3</v>
      </c>
    </row>
    <row r="10" spans="1:20" x14ac:dyDescent="0.35">
      <c r="A10" s="347" t="s">
        <v>266</v>
      </c>
      <c r="B10" s="348">
        <v>-2.7169252050192605E-2</v>
      </c>
      <c r="C10" s="349">
        <v>-2.7175791747905364E-2</v>
      </c>
      <c r="D10" s="349">
        <v>-2.7178791729952547E-2</v>
      </c>
      <c r="E10" s="349">
        <v>-2.7175791747905364E-2</v>
      </c>
      <c r="F10" s="350">
        <v>-2.7180041716983162E-2</v>
      </c>
      <c r="G10" s="387"/>
      <c r="H10" s="347" t="s">
        <v>266</v>
      </c>
      <c r="I10" s="348">
        <v>0</v>
      </c>
      <c r="J10" s="349">
        <v>0</v>
      </c>
      <c r="K10" s="349">
        <v>0</v>
      </c>
      <c r="L10" s="349">
        <v>0</v>
      </c>
      <c r="M10" s="350">
        <v>0</v>
      </c>
      <c r="N10" s="387"/>
      <c r="O10" s="347" t="s">
        <v>266</v>
      </c>
      <c r="P10" s="348">
        <v>7.6914326804128621E-3</v>
      </c>
      <c r="Q10" s="349">
        <v>7.6898764089281431E-3</v>
      </c>
      <c r="R10" s="349">
        <v>7.6916128298377025E-3</v>
      </c>
      <c r="S10" s="349">
        <v>7.6916368497642155E-3</v>
      </c>
      <c r="T10" s="350">
        <v>7.6916592459196336E-3</v>
      </c>
    </row>
    <row r="11" spans="1:20" ht="15" thickBot="1" x14ac:dyDescent="0.4">
      <c r="A11" s="351" t="s">
        <v>265</v>
      </c>
      <c r="B11" s="352">
        <v>1.637174306818279E-5</v>
      </c>
      <c r="C11" s="353">
        <v>1.6441410059904995E-5</v>
      </c>
      <c r="D11" s="353">
        <v>1.4156145577852666E-5</v>
      </c>
      <c r="E11" s="353">
        <v>1.0913364674242662E-5</v>
      </c>
      <c r="F11" s="354">
        <v>3.9642286661023763E-6</v>
      </c>
      <c r="G11" s="387"/>
      <c r="H11" s="351" t="s">
        <v>265</v>
      </c>
      <c r="I11" s="352">
        <v>-1.076999227057384E-2</v>
      </c>
      <c r="J11" s="353">
        <v>-1.0770061186119648E-2</v>
      </c>
      <c r="K11" s="353">
        <v>-1.07698760169648E-2</v>
      </c>
      <c r="L11" s="353">
        <v>-1.0769974247538665E-2</v>
      </c>
      <c r="M11" s="354">
        <v>-1.0770067020849696E-2</v>
      </c>
      <c r="N11" s="387"/>
      <c r="O11" s="351" t="s">
        <v>265</v>
      </c>
      <c r="P11" s="352">
        <v>7.6920964193458929E-3</v>
      </c>
      <c r="Q11" s="353">
        <v>7.6920259950253337E-3</v>
      </c>
      <c r="R11" s="353">
        <v>7.691825143678911E-3</v>
      </c>
      <c r="S11" s="353">
        <v>7.6918920860806249E-3</v>
      </c>
      <c r="T11" s="354">
        <v>7.6920338854000068E-3</v>
      </c>
    </row>
    <row r="12" spans="1:20" x14ac:dyDescent="0.35">
      <c r="A12" s="355" t="s">
        <v>272</v>
      </c>
      <c r="B12" s="344">
        <v>-1.0359861019192514E-2</v>
      </c>
      <c r="C12" s="345">
        <v>-1.0360026472534818E-2</v>
      </c>
      <c r="D12" s="345">
        <v>-1.0373314944766728E-2</v>
      </c>
      <c r="E12" s="345">
        <v>-1.0377998184137606E-2</v>
      </c>
      <c r="F12" s="346">
        <v>-1.0376102592589103E-2</v>
      </c>
      <c r="G12" s="387"/>
      <c r="H12" s="355" t="s">
        <v>272</v>
      </c>
      <c r="I12" s="344">
        <v>7.1758742610057982E-3</v>
      </c>
      <c r="J12" s="345">
        <v>7.1760426460943955E-3</v>
      </c>
      <c r="K12" s="345">
        <v>8.2022849554184239E-3</v>
      </c>
      <c r="L12" s="345">
        <v>8.2022576299529935E-3</v>
      </c>
      <c r="M12" s="346">
        <v>8.2022963410291298E-3</v>
      </c>
      <c r="N12" s="387"/>
      <c r="O12" s="355" t="s">
        <v>272</v>
      </c>
      <c r="P12" s="344">
        <v>7.6916181779149032E-3</v>
      </c>
      <c r="Q12" s="345">
        <v>7.6917288407186094E-3</v>
      </c>
      <c r="R12" s="345">
        <v>-1.0139426773637336E-2</v>
      </c>
      <c r="S12" s="345">
        <v>-1.0139345738972806E-2</v>
      </c>
      <c r="T12" s="346">
        <v>-1.0139383745800735E-2</v>
      </c>
    </row>
    <row r="13" spans="1:20" x14ac:dyDescent="0.35">
      <c r="A13" s="356" t="s">
        <v>276</v>
      </c>
      <c r="B13" s="348">
        <v>-3.6569655783719929E-2</v>
      </c>
      <c r="C13" s="349">
        <v>-3.6586853239416593E-2</v>
      </c>
      <c r="D13" s="349">
        <v>-3.6585569486758888E-2</v>
      </c>
      <c r="E13" s="349">
        <v>-3.6585532868526012E-2</v>
      </c>
      <c r="F13" s="350">
        <v>-3.6585532868525915E-2</v>
      </c>
      <c r="G13" s="387"/>
      <c r="H13" s="356" t="s">
        <v>276</v>
      </c>
      <c r="I13" s="348">
        <v>6.320977204491051E-3</v>
      </c>
      <c r="J13" s="349">
        <v>6.3210393158634878E-3</v>
      </c>
      <c r="K13" s="349">
        <v>6.3213206752856738E-3</v>
      </c>
      <c r="L13" s="349">
        <v>6.3212824262146349E-3</v>
      </c>
      <c r="M13" s="350">
        <v>6.3212824262144883E-3</v>
      </c>
      <c r="N13" s="387"/>
      <c r="O13" s="356" t="s">
        <v>276</v>
      </c>
      <c r="P13" s="348">
        <v>7.6999007418004726E-3</v>
      </c>
      <c r="Q13" s="349">
        <v>7.7000231125032717E-3</v>
      </c>
      <c r="R13" s="349">
        <v>1.7794528207504552E-2</v>
      </c>
      <c r="S13" s="349">
        <v>1.7794649071665072E-2</v>
      </c>
      <c r="T13" s="350">
        <v>1.7794584862579736E-2</v>
      </c>
    </row>
    <row r="14" spans="1:20" x14ac:dyDescent="0.35">
      <c r="A14" s="356" t="s">
        <v>270</v>
      </c>
      <c r="B14" s="348">
        <v>-1.8357606168155675E-2</v>
      </c>
      <c r="C14" s="349">
        <v>-1.8357606168155672E-2</v>
      </c>
      <c r="D14" s="349">
        <v>-1.8348225904398448E-2</v>
      </c>
      <c r="E14" s="349">
        <v>-1.8348962109946233E-2</v>
      </c>
      <c r="F14" s="350">
        <v>-1.8352945996046702E-2</v>
      </c>
      <c r="G14" s="387"/>
      <c r="H14" s="356" t="s">
        <v>270</v>
      </c>
      <c r="I14" s="348">
        <v>0</v>
      </c>
      <c r="J14" s="349">
        <v>0</v>
      </c>
      <c r="K14" s="349">
        <v>0</v>
      </c>
      <c r="L14" s="349">
        <v>0</v>
      </c>
      <c r="M14" s="350">
        <v>0</v>
      </c>
      <c r="N14" s="387"/>
      <c r="O14" s="356" t="s">
        <v>270</v>
      </c>
      <c r="P14" s="348">
        <v>7.6985413290114307E-3</v>
      </c>
      <c r="Q14" s="349">
        <v>7.679840418900347E-3</v>
      </c>
      <c r="R14" s="349">
        <v>1.0693296805267266E-2</v>
      </c>
      <c r="S14" s="349">
        <v>1.0704359366001396E-2</v>
      </c>
      <c r="T14" s="350">
        <v>1.0704337030120284E-2</v>
      </c>
    </row>
    <row r="15" spans="1:20" x14ac:dyDescent="0.35">
      <c r="A15" s="356" t="s">
        <v>271</v>
      </c>
      <c r="B15" s="348">
        <v>-2.3880316735000455E-2</v>
      </c>
      <c r="C15" s="349">
        <v>-2.3887024888577347E-2</v>
      </c>
      <c r="D15" s="349">
        <v>-2.3875101259297496E-2</v>
      </c>
      <c r="E15" s="349">
        <v>-2.3874505483499345E-2</v>
      </c>
      <c r="F15" s="350">
        <v>-2.3870382155637391E-2</v>
      </c>
      <c r="G15" s="387"/>
      <c r="H15" s="356" t="s">
        <v>271</v>
      </c>
      <c r="I15" s="348">
        <v>-1.6673079389508203E-3</v>
      </c>
      <c r="J15" s="349">
        <v>-1.6416991586291462E-3</v>
      </c>
      <c r="K15" s="349">
        <v>-1.6597760811178179E-3</v>
      </c>
      <c r="L15" s="349">
        <v>-1.6545037130142456E-3</v>
      </c>
      <c r="M15" s="350">
        <v>-1.6566377734787839E-3</v>
      </c>
      <c r="N15" s="387"/>
      <c r="O15" s="356" t="s">
        <v>271</v>
      </c>
      <c r="P15" s="348">
        <v>1.0695015416238386E-2</v>
      </c>
      <c r="Q15" s="349">
        <v>1.0688591983556078E-2</v>
      </c>
      <c r="R15" s="349">
        <v>1.0685569191705536E-2</v>
      </c>
      <c r="S15" s="349">
        <v>1.0688591983556078E-2</v>
      </c>
      <c r="T15" s="350">
        <v>1.068859198355593E-2</v>
      </c>
    </row>
    <row r="16" spans="1:20" x14ac:dyDescent="0.35">
      <c r="A16" s="356" t="s">
        <v>273</v>
      </c>
      <c r="B16" s="348">
        <v>-3.495963721738013E-2</v>
      </c>
      <c r="C16" s="349">
        <v>-3.4966294447589231E-2</v>
      </c>
      <c r="D16" s="349">
        <v>-3.4962388945225624E-2</v>
      </c>
      <c r="E16" s="349">
        <v>-3.492814964428604E-2</v>
      </c>
      <c r="F16" s="350">
        <v>-3.4960386804892968E-2</v>
      </c>
      <c r="G16" s="387"/>
      <c r="H16" s="356" t="s">
        <v>273</v>
      </c>
      <c r="I16" s="348">
        <v>-6.5653535959475677E-3</v>
      </c>
      <c r="J16" s="349">
        <v>-6.5854373850213841E-3</v>
      </c>
      <c r="K16" s="349">
        <v>-6.5714151283700921E-3</v>
      </c>
      <c r="L16" s="349">
        <v>-6.6119227898047391E-3</v>
      </c>
      <c r="M16" s="350">
        <v>-6.5766086029149925E-3</v>
      </c>
      <c r="N16" s="387"/>
      <c r="O16" s="356" t="s">
        <v>273</v>
      </c>
      <c r="P16" s="348">
        <v>1.0667919084840173E-2</v>
      </c>
      <c r="Q16" s="349">
        <v>1.0708534621577972E-2</v>
      </c>
      <c r="R16" s="349">
        <v>1.0688011114268725E-2</v>
      </c>
      <c r="S16" s="349">
        <v>1.0695115405260216E-2</v>
      </c>
      <c r="T16" s="350">
        <v>1.0695115405260292E-2</v>
      </c>
    </row>
    <row r="17" spans="1:20" ht="15" thickBot="1" x14ac:dyDescent="0.4">
      <c r="A17" s="357" t="s">
        <v>312</v>
      </c>
      <c r="B17" s="352">
        <v>-3.9024546151879252E-2</v>
      </c>
      <c r="C17" s="353">
        <v>-3.9018153924827527E-2</v>
      </c>
      <c r="D17" s="353">
        <v>-3.9000691874981293E-2</v>
      </c>
      <c r="E17" s="353">
        <v>-3.899308352190644E-2</v>
      </c>
      <c r="F17" s="354">
        <v>-3.9003654262062808E-2</v>
      </c>
      <c r="G17" s="387"/>
      <c r="H17" s="357" t="s">
        <v>312</v>
      </c>
      <c r="I17" s="352">
        <v>0</v>
      </c>
      <c r="J17" s="353">
        <v>0</v>
      </c>
      <c r="K17" s="353">
        <v>0</v>
      </c>
      <c r="L17" s="353">
        <v>0</v>
      </c>
      <c r="M17" s="354">
        <v>8.8689829494226288E-6</v>
      </c>
      <c r="N17" s="387"/>
      <c r="O17" s="357" t="s">
        <v>312</v>
      </c>
      <c r="P17" s="352">
        <v>7.7161007084178435E-3</v>
      </c>
      <c r="Q17" s="353">
        <v>7.6894423158792129E-3</v>
      </c>
      <c r="R17" s="353">
        <v>7.7003740628865027E-3</v>
      </c>
      <c r="S17" s="353">
        <v>7.6893400204871322E-3</v>
      </c>
      <c r="T17" s="354">
        <v>7.6849055683415775E-3</v>
      </c>
    </row>
    <row r="18" spans="1:20" x14ac:dyDescent="0.35">
      <c r="A18" s="358" t="s">
        <v>279</v>
      </c>
      <c r="B18" s="344">
        <v>-1.3937469937469991E-2</v>
      </c>
      <c r="C18" s="345">
        <v>-1.3930889407660194E-2</v>
      </c>
      <c r="D18" s="345">
        <v>-1.3935534496287727E-2</v>
      </c>
      <c r="E18" s="345">
        <v>-1.3931017675277718E-2</v>
      </c>
      <c r="F18" s="346">
        <v>-1.393736304847412E-2</v>
      </c>
      <c r="G18" s="387"/>
      <c r="H18" s="358" t="s">
        <v>279</v>
      </c>
      <c r="I18" s="344">
        <v>-1.3013831382787073E-2</v>
      </c>
      <c r="J18" s="345">
        <v>-1.3013958076859415E-2</v>
      </c>
      <c r="K18" s="345">
        <v>-1.3013792128245728E-2</v>
      </c>
      <c r="L18" s="345">
        <v>-1.3013829689950997E-2</v>
      </c>
      <c r="M18" s="346">
        <v>-1.3013829972090312E-2</v>
      </c>
      <c r="N18" s="387"/>
      <c r="O18" s="358" t="s">
        <v>279</v>
      </c>
      <c r="P18" s="344">
        <v>1.0700101284407546E-2</v>
      </c>
      <c r="Q18" s="345">
        <v>1.0700165771647336E-2</v>
      </c>
      <c r="R18" s="345">
        <v>1.0700041895279134E-2</v>
      </c>
      <c r="S18" s="345">
        <v>1.0700033976729749E-2</v>
      </c>
      <c r="T18" s="346">
        <v>1.07000561775848E-2</v>
      </c>
    </row>
    <row r="19" spans="1:20" x14ac:dyDescent="0.35">
      <c r="A19" s="359" t="s">
        <v>280</v>
      </c>
      <c r="B19" s="348">
        <v>0</v>
      </c>
      <c r="C19" s="349">
        <v>0</v>
      </c>
      <c r="D19" s="349">
        <v>0</v>
      </c>
      <c r="E19" s="349">
        <v>0</v>
      </c>
      <c r="F19" s="350">
        <v>0</v>
      </c>
      <c r="G19" s="387"/>
      <c r="H19" s="359" t="s">
        <v>280</v>
      </c>
      <c r="I19" s="348">
        <v>0</v>
      </c>
      <c r="J19" s="349">
        <v>0</v>
      </c>
      <c r="K19" s="349">
        <v>0</v>
      </c>
      <c r="L19" s="349">
        <v>0</v>
      </c>
      <c r="M19" s="350">
        <v>0</v>
      </c>
      <c r="N19" s="387"/>
      <c r="O19" s="359" t="s">
        <v>280</v>
      </c>
      <c r="P19" s="348">
        <v>7.6917729953504587E-3</v>
      </c>
      <c r="Q19" s="349">
        <v>7.6918373524520241E-3</v>
      </c>
      <c r="R19" s="349">
        <v>7.6916439109002985E-3</v>
      </c>
      <c r="S19" s="349">
        <v>7.6917105736770235E-3</v>
      </c>
      <c r="T19" s="350">
        <v>7.6917738017754471E-3</v>
      </c>
    </row>
    <row r="20" spans="1:20" x14ac:dyDescent="0.35">
      <c r="A20" s="359" t="s">
        <v>282</v>
      </c>
      <c r="B20" s="348">
        <v>2.6558661442457796E-6</v>
      </c>
      <c r="C20" s="349">
        <v>1.6200998618940687E-5</v>
      </c>
      <c r="D20" s="349">
        <v>6.7178053085406633E-6</v>
      </c>
      <c r="E20" s="349">
        <v>2.788659451618473E-6</v>
      </c>
      <c r="F20" s="350">
        <v>2.7665272337544761E-6</v>
      </c>
      <c r="G20" s="387"/>
      <c r="H20" s="359" t="s">
        <v>282</v>
      </c>
      <c r="I20" s="348">
        <v>0</v>
      </c>
      <c r="J20" s="349">
        <v>0</v>
      </c>
      <c r="K20" s="349">
        <v>0</v>
      </c>
      <c r="L20" s="349">
        <v>0</v>
      </c>
      <c r="M20" s="350">
        <v>0</v>
      </c>
      <c r="N20" s="387"/>
      <c r="O20" s="359" t="s">
        <v>282</v>
      </c>
      <c r="P20" s="348">
        <v>1.1000236371458997E-2</v>
      </c>
      <c r="Q20" s="349">
        <v>1.0999768674734673E-2</v>
      </c>
      <c r="R20" s="349">
        <v>1.0999941727336197E-2</v>
      </c>
      <c r="S20" s="349">
        <v>1.1000035721299999E-2</v>
      </c>
      <c r="T20" s="350">
        <v>1.1000013832597877E-2</v>
      </c>
    </row>
    <row r="21" spans="1:20" x14ac:dyDescent="0.35">
      <c r="A21" s="359" t="s">
        <v>278</v>
      </c>
      <c r="B21" s="348">
        <v>-7.5665296570760029E-2</v>
      </c>
      <c r="C21" s="349">
        <v>-7.5652841781873995E-2</v>
      </c>
      <c r="D21" s="349">
        <v>-7.5649116862213456E-2</v>
      </c>
      <c r="E21" s="349">
        <v>-7.5654657609869627E-2</v>
      </c>
      <c r="F21" s="350">
        <v>-7.5652808752787709E-2</v>
      </c>
      <c r="G21" s="387"/>
      <c r="H21" s="359" t="s">
        <v>278</v>
      </c>
      <c r="I21" s="348">
        <v>-1.3502547956765778E-2</v>
      </c>
      <c r="J21" s="349">
        <v>-1.3502285002077246E-2</v>
      </c>
      <c r="K21" s="349">
        <v>-1.350257373718864E-2</v>
      </c>
      <c r="L21" s="349">
        <v>-1.3502635610604732E-2</v>
      </c>
      <c r="M21" s="350">
        <v>-1.3506963378428714E-2</v>
      </c>
      <c r="N21" s="387"/>
      <c r="O21" s="359" t="s">
        <v>278</v>
      </c>
      <c r="P21" s="348">
        <v>1.0693251735597013E-2</v>
      </c>
      <c r="Q21" s="349">
        <v>1.0660138976626687E-2</v>
      </c>
      <c r="R21" s="349">
        <v>1.0683595262057718E-2</v>
      </c>
      <c r="S21" s="349">
        <v>1.0686741596693959E-2</v>
      </c>
      <c r="T21" s="350">
        <v>1.0691175502862586E-2</v>
      </c>
    </row>
    <row r="22" spans="1:20" ht="15" thickBot="1" x14ac:dyDescent="0.4">
      <c r="A22" s="360" t="s">
        <v>281</v>
      </c>
      <c r="B22" s="352">
        <v>2.7544415369719583E-5</v>
      </c>
      <c r="C22" s="353">
        <v>2.7543656688948917E-7</v>
      </c>
      <c r="D22" s="353">
        <v>1.5619661248560269E-5</v>
      </c>
      <c r="E22" s="353">
        <v>2.6276483929548711E-6</v>
      </c>
      <c r="F22" s="354">
        <v>0</v>
      </c>
      <c r="G22" s="387"/>
      <c r="H22" s="360" t="s">
        <v>281</v>
      </c>
      <c r="I22" s="352">
        <v>0</v>
      </c>
      <c r="J22" s="353">
        <v>0</v>
      </c>
      <c r="K22" s="353">
        <v>0</v>
      </c>
      <c r="L22" s="353">
        <v>0</v>
      </c>
      <c r="M22" s="354">
        <v>0</v>
      </c>
      <c r="N22" s="387"/>
      <c r="O22" s="360" t="s">
        <v>281</v>
      </c>
      <c r="P22" s="352">
        <v>7.691566132319856E-3</v>
      </c>
      <c r="Q22" s="353">
        <v>7.6915640137817905E-3</v>
      </c>
      <c r="R22" s="353">
        <v>1.0999974618446951E-2</v>
      </c>
      <c r="S22" s="353">
        <v>1.0999998755327683E-2</v>
      </c>
      <c r="T22" s="354">
        <v>1.1000021551269645E-2</v>
      </c>
    </row>
    <row r="23" spans="1:20" x14ac:dyDescent="0.35">
      <c r="A23" s="361" t="s">
        <v>304</v>
      </c>
      <c r="B23" s="344">
        <v>9.3155826489998341E-3</v>
      </c>
      <c r="C23" s="345">
        <v>9.3055639521994974E-3</v>
      </c>
      <c r="D23" s="345">
        <v>-6.0422730678064054E-3</v>
      </c>
      <c r="E23" s="345">
        <v>-6.0343873641573696E-3</v>
      </c>
      <c r="F23" s="346">
        <v>-6.0413049151806109E-3</v>
      </c>
      <c r="G23" s="387"/>
      <c r="H23" s="361" t="s">
        <v>304</v>
      </c>
      <c r="I23" s="344">
        <v>7.1760847423406431E-3</v>
      </c>
      <c r="J23" s="345">
        <v>7.1760337523762733E-3</v>
      </c>
      <c r="K23" s="345">
        <v>-3.1723312025475493E-2</v>
      </c>
      <c r="L23" s="345">
        <v>-3.1723307415293049E-2</v>
      </c>
      <c r="M23" s="346">
        <v>-3.1723307415292931E-2</v>
      </c>
      <c r="N23" s="387"/>
      <c r="O23" s="361" t="s">
        <v>304</v>
      </c>
      <c r="P23" s="344">
        <v>7.6916710403133384E-3</v>
      </c>
      <c r="Q23" s="345">
        <v>7.6916702779190691E-3</v>
      </c>
      <c r="R23" s="345">
        <v>1.6959655513617049E-2</v>
      </c>
      <c r="S23" s="345">
        <v>1.6959732837240938E-2</v>
      </c>
      <c r="T23" s="346">
        <v>1.6959732837240813E-2</v>
      </c>
    </row>
    <row r="24" spans="1:20" x14ac:dyDescent="0.35">
      <c r="A24" s="362" t="s">
        <v>313</v>
      </c>
      <c r="B24" s="348">
        <v>-2.5721336414967374E-2</v>
      </c>
      <c r="C24" s="349">
        <v>-2.5738432372972554E-2</v>
      </c>
      <c r="D24" s="349">
        <v>-2.573977091249513E-2</v>
      </c>
      <c r="E24" s="349">
        <v>-2.5738420670770229E-2</v>
      </c>
      <c r="F24" s="350">
        <v>-2.573842847223836E-2</v>
      </c>
      <c r="G24" s="387"/>
      <c r="H24" s="362" t="s">
        <v>313</v>
      </c>
      <c r="I24" s="348">
        <v>-9.4832657639511836E-4</v>
      </c>
      <c r="J24" s="349">
        <v>-9.4834458773349907E-4</v>
      </c>
      <c r="K24" s="349">
        <v>-9.4834599815398E-4</v>
      </c>
      <c r="L24" s="349">
        <v>-9.4835658769824448E-4</v>
      </c>
      <c r="M24" s="350">
        <v>-9.4834858772180233E-4</v>
      </c>
      <c r="N24" s="387"/>
      <c r="O24" s="362" t="s">
        <v>313</v>
      </c>
      <c r="P24" s="348">
        <v>7.5108570007824576E-3</v>
      </c>
      <c r="Q24" s="349">
        <v>7.5108811365987606E-3</v>
      </c>
      <c r="R24" s="349">
        <v>7.5108712248805991E-3</v>
      </c>
      <c r="S24" s="349">
        <v>7.5108691138412497E-3</v>
      </c>
      <c r="T24" s="350">
        <v>7.5108691138411812E-3</v>
      </c>
    </row>
    <row r="25" spans="1:20" x14ac:dyDescent="0.35">
      <c r="A25" s="362" t="s">
        <v>314</v>
      </c>
      <c r="B25" s="348">
        <v>-2.7806986797523185E-2</v>
      </c>
      <c r="C25" s="349">
        <v>-2.7806986797523022E-2</v>
      </c>
      <c r="D25" s="349">
        <v>-2.7807177908207473E-2</v>
      </c>
      <c r="E25" s="349">
        <v>-2.7806986797523022E-2</v>
      </c>
      <c r="F25" s="350">
        <v>-2.7806986797523026E-2</v>
      </c>
      <c r="G25" s="387"/>
      <c r="H25" s="362" t="s">
        <v>314</v>
      </c>
      <c r="I25" s="348">
        <v>7.2106717942557719E-4</v>
      </c>
      <c r="J25" s="349">
        <v>7.2106717942557708E-4</v>
      </c>
      <c r="K25" s="349">
        <v>7.2107227689174153E-4</v>
      </c>
      <c r="L25" s="349">
        <v>7.2106717942557708E-4</v>
      </c>
      <c r="M25" s="350">
        <v>7.2106717942557719E-4</v>
      </c>
      <c r="N25" s="387"/>
      <c r="O25" s="362" t="s">
        <v>314</v>
      </c>
      <c r="P25" s="348">
        <v>4.2031944277652038E-3</v>
      </c>
      <c r="Q25" s="349">
        <v>4.2031944277651015E-3</v>
      </c>
      <c r="R25" s="349">
        <v>4.2102883623673952E-3</v>
      </c>
      <c r="S25" s="349">
        <v>4.2031944277651015E-3</v>
      </c>
      <c r="T25" s="350">
        <v>4.2031944277651466E-3</v>
      </c>
    </row>
    <row r="26" spans="1:20" x14ac:dyDescent="0.35">
      <c r="A26" s="362" t="s">
        <v>284</v>
      </c>
      <c r="B26" s="348">
        <v>-1.3842434678941638E-2</v>
      </c>
      <c r="C26" s="349">
        <v>-1.385540572760754E-2</v>
      </c>
      <c r="D26" s="349">
        <v>-1.3854041671212111E-2</v>
      </c>
      <c r="E26" s="349">
        <v>-1.384234299868853E-2</v>
      </c>
      <c r="F26" s="350">
        <v>-1.385332038149059E-2</v>
      </c>
      <c r="G26" s="387"/>
      <c r="H26" s="362" t="s">
        <v>284</v>
      </c>
      <c r="I26" s="348">
        <v>-3.8785721481581013E-2</v>
      </c>
      <c r="J26" s="349">
        <v>-3.876531270148293E-2</v>
      </c>
      <c r="K26" s="349">
        <v>-3.8780025284450008E-2</v>
      </c>
      <c r="L26" s="349">
        <v>-3.8792177090049423E-2</v>
      </c>
      <c r="M26" s="350">
        <v>-3.8785721481580951E-2</v>
      </c>
      <c r="N26" s="387"/>
      <c r="O26" s="362" t="s">
        <v>284</v>
      </c>
      <c r="P26" s="348">
        <v>7.6858580212408765E-3</v>
      </c>
      <c r="Q26" s="349">
        <v>7.6576954249462257E-3</v>
      </c>
      <c r="R26" s="349">
        <v>7.6776378522341749E-3</v>
      </c>
      <c r="S26" s="349">
        <v>7.6858580212409164E-3</v>
      </c>
      <c r="T26" s="350">
        <v>7.6858580212409433E-3</v>
      </c>
    </row>
    <row r="27" spans="1:20" x14ac:dyDescent="0.35">
      <c r="A27" s="362" t="s">
        <v>315</v>
      </c>
      <c r="B27" s="348">
        <v>0</v>
      </c>
      <c r="C27" s="349">
        <v>0</v>
      </c>
      <c r="D27" s="349">
        <v>0</v>
      </c>
      <c r="E27" s="349">
        <v>0</v>
      </c>
      <c r="F27" s="350">
        <v>0</v>
      </c>
      <c r="G27" s="387"/>
      <c r="H27" s="362" t="s">
        <v>315</v>
      </c>
      <c r="I27" s="348">
        <v>-1.0064450582595218E-2</v>
      </c>
      <c r="J27" s="349">
        <v>-1.0083564044601282E-2</v>
      </c>
      <c r="K27" s="349">
        <v>-1.0000484676155637E-2</v>
      </c>
      <c r="L27" s="349">
        <v>-9.9972535017853418E-3</v>
      </c>
      <c r="M27" s="350">
        <v>-1.0001830998809861E-2</v>
      </c>
      <c r="N27" s="387"/>
      <c r="O27" s="362" t="s">
        <v>315</v>
      </c>
      <c r="P27" s="348">
        <v>3.4765875561257133E-2</v>
      </c>
      <c r="Q27" s="349">
        <v>3.4792425719710585E-2</v>
      </c>
      <c r="R27" s="349">
        <v>1.0705310225529651E-2</v>
      </c>
      <c r="S27" s="349">
        <v>1.0694667924318977E-2</v>
      </c>
      <c r="T27" s="350">
        <v>1.0699341116633882E-2</v>
      </c>
    </row>
    <row r="28" spans="1:20" ht="15" thickBot="1" x14ac:dyDescent="0.4">
      <c r="A28" s="363" t="s">
        <v>285</v>
      </c>
      <c r="B28" s="352">
        <v>-1.2242688802734361E-2</v>
      </c>
      <c r="C28" s="353">
        <v>-1.2242895593476662E-2</v>
      </c>
      <c r="D28" s="353">
        <v>-1.2242830053357271E-2</v>
      </c>
      <c r="E28" s="353">
        <v>-1.2241663321382525E-2</v>
      </c>
      <c r="F28" s="354">
        <v>-1.2241663321382499E-2</v>
      </c>
      <c r="G28" s="387"/>
      <c r="H28" s="363" t="s">
        <v>285</v>
      </c>
      <c r="I28" s="352">
        <v>-5.8677081953819469E-3</v>
      </c>
      <c r="J28" s="353">
        <v>-5.86770901768919E-3</v>
      </c>
      <c r="K28" s="353">
        <v>-5.8677908731864419E-3</v>
      </c>
      <c r="L28" s="353">
        <v>-5.8678483364899931E-3</v>
      </c>
      <c r="M28" s="354">
        <v>-5.8678483364900729E-3</v>
      </c>
      <c r="N28" s="387"/>
      <c r="O28" s="363" t="s">
        <v>285</v>
      </c>
      <c r="P28" s="352">
        <v>7.6915811635380089E-3</v>
      </c>
      <c r="Q28" s="353">
        <v>7.6917937002398389E-3</v>
      </c>
      <c r="R28" s="353">
        <v>7.6915613896157524E-3</v>
      </c>
      <c r="S28" s="353">
        <v>7.6916527319512542E-3</v>
      </c>
      <c r="T28" s="354">
        <v>7.6916527319513088E-3</v>
      </c>
    </row>
    <row r="29" spans="1:20" x14ac:dyDescent="0.35">
      <c r="A29" s="364" t="s">
        <v>290</v>
      </c>
      <c r="B29" s="344">
        <v>-3.0347528144885033E-2</v>
      </c>
      <c r="C29" s="345">
        <v>-3.0336535139244041E-2</v>
      </c>
      <c r="D29" s="345">
        <v>-3.0337520155007233E-2</v>
      </c>
      <c r="E29" s="345">
        <v>-3.0347702903474754E-2</v>
      </c>
      <c r="F29" s="346">
        <v>-3.0338221744471865E-2</v>
      </c>
      <c r="G29" s="387"/>
      <c r="H29" s="364" t="s">
        <v>290</v>
      </c>
      <c r="I29" s="344">
        <v>-6.7701992457759683E-3</v>
      </c>
      <c r="J29" s="345">
        <v>-6.7702394526795084E-3</v>
      </c>
      <c r="K29" s="345">
        <v>-6.7771505226091652E-3</v>
      </c>
      <c r="L29" s="345">
        <v>-6.7583618396046428E-3</v>
      </c>
      <c r="M29" s="346">
        <v>-6.7701992457759683E-3</v>
      </c>
      <c r="N29" s="387"/>
      <c r="O29" s="364" t="s">
        <v>290</v>
      </c>
      <c r="P29" s="344">
        <v>1.0702861072079834E-2</v>
      </c>
      <c r="Q29" s="345">
        <v>1.0690966492071394E-2</v>
      </c>
      <c r="R29" s="345">
        <v>1.0692328254477445E-2</v>
      </c>
      <c r="S29" s="345">
        <v>1.069083864487036E-2</v>
      </c>
      <c r="T29" s="346">
        <v>1.0692895652087276E-2</v>
      </c>
    </row>
    <row r="30" spans="1:20" x14ac:dyDescent="0.35">
      <c r="A30" s="365" t="s">
        <v>316</v>
      </c>
      <c r="B30" s="348">
        <v>-2.998487140695923E-2</v>
      </c>
      <c r="C30" s="349">
        <v>-2.999055987219516E-2</v>
      </c>
      <c r="D30" s="349">
        <v>-2.9997998227001086E-2</v>
      </c>
      <c r="E30" s="349">
        <v>-2.9995138551288224E-2</v>
      </c>
      <c r="F30" s="350">
        <v>-3.0009013844860585E-2</v>
      </c>
      <c r="G30" s="387"/>
      <c r="H30" s="365" t="s">
        <v>316</v>
      </c>
      <c r="I30" s="348">
        <v>0</v>
      </c>
      <c r="J30" s="349">
        <v>0</v>
      </c>
      <c r="K30" s="349">
        <v>0</v>
      </c>
      <c r="L30" s="349">
        <v>0</v>
      </c>
      <c r="M30" s="350">
        <v>0</v>
      </c>
      <c r="N30" s="387"/>
      <c r="O30" s="365" t="s">
        <v>316</v>
      </c>
      <c r="P30" s="348">
        <v>7.7045447456253391E-3</v>
      </c>
      <c r="Q30" s="349">
        <v>7.685781304586475E-3</v>
      </c>
      <c r="R30" s="349">
        <v>0</v>
      </c>
      <c r="S30" s="349">
        <v>0</v>
      </c>
      <c r="T30" s="350">
        <v>0</v>
      </c>
    </row>
    <row r="31" spans="1:20" x14ac:dyDescent="0.35">
      <c r="A31" s="365" t="s">
        <v>287</v>
      </c>
      <c r="B31" s="348">
        <v>-1.9455498705072405E-2</v>
      </c>
      <c r="C31" s="349">
        <v>-1.9480519480519431E-2</v>
      </c>
      <c r="D31" s="349">
        <v>-1.9484862446680459E-2</v>
      </c>
      <c r="E31" s="349">
        <v>-1.9480519480519431E-2</v>
      </c>
      <c r="F31" s="350">
        <v>-1.9480519480519383E-2</v>
      </c>
      <c r="G31" s="387"/>
      <c r="H31" s="365" t="s">
        <v>287</v>
      </c>
      <c r="I31" s="348">
        <v>0</v>
      </c>
      <c r="J31" s="349">
        <v>0</v>
      </c>
      <c r="K31" s="349">
        <v>0</v>
      </c>
      <c r="L31" s="349">
        <v>0</v>
      </c>
      <c r="M31" s="350">
        <v>2.1473789093745902E-6</v>
      </c>
      <c r="N31" s="387"/>
      <c r="O31" s="365" t="s">
        <v>287</v>
      </c>
      <c r="P31" s="348">
        <v>7.6660439348064024E-3</v>
      </c>
      <c r="Q31" s="349">
        <v>7.7047955265802798E-3</v>
      </c>
      <c r="R31" s="349">
        <v>7.6850785181591221E-3</v>
      </c>
      <c r="S31" s="349">
        <v>7.691911253124472E-3</v>
      </c>
      <c r="T31" s="350">
        <v>7.6897473614137464E-3</v>
      </c>
    </row>
    <row r="32" spans="1:20" ht="15" thickBot="1" x14ac:dyDescent="0.4">
      <c r="A32" s="366" t="s">
        <v>288</v>
      </c>
      <c r="B32" s="352">
        <v>-2.4969626002412943E-2</v>
      </c>
      <c r="C32" s="353">
        <v>-2.498345066424423E-2</v>
      </c>
      <c r="D32" s="353">
        <v>-2.4989964600587819E-2</v>
      </c>
      <c r="E32" s="353">
        <v>-2.4997289126701416E-2</v>
      </c>
      <c r="F32" s="354">
        <v>-2.4992678715049434E-2</v>
      </c>
      <c r="G32" s="387"/>
      <c r="H32" s="366" t="s">
        <v>288</v>
      </c>
      <c r="I32" s="352">
        <v>-5.3599992663303134E-2</v>
      </c>
      <c r="J32" s="353">
        <v>-5.3600013718458371E-2</v>
      </c>
      <c r="K32" s="353">
        <v>-5.3599998397024187E-2</v>
      </c>
      <c r="L32" s="353">
        <v>-5.3599999161520508E-2</v>
      </c>
      <c r="M32" s="354">
        <v>-5.3599992013093394E-2</v>
      </c>
      <c r="N32" s="387"/>
      <c r="O32" s="366" t="s">
        <v>288</v>
      </c>
      <c r="P32" s="352">
        <v>7.6000167503228596E-3</v>
      </c>
      <c r="Q32" s="353">
        <v>7.6000014273921394E-3</v>
      </c>
      <c r="R32" s="353">
        <v>7.5999940790735521E-3</v>
      </c>
      <c r="S32" s="353">
        <v>7.6000013104936311E-3</v>
      </c>
      <c r="T32" s="354">
        <v>7.5999910172741304E-3</v>
      </c>
    </row>
    <row r="33" spans="1:20" x14ac:dyDescent="0.35">
      <c r="B33" s="367"/>
      <c r="C33" s="367"/>
      <c r="D33" s="367"/>
      <c r="E33" s="367"/>
      <c r="F33" s="367"/>
      <c r="G33" s="387"/>
      <c r="I33" s="367"/>
      <c r="J33" s="367"/>
      <c r="K33" s="367"/>
      <c r="L33" s="367"/>
      <c r="M33" s="367"/>
      <c r="N33" s="387"/>
      <c r="P33" s="367"/>
      <c r="Q33" s="367"/>
      <c r="R33" s="367"/>
      <c r="S33" s="367"/>
      <c r="T33" s="367"/>
    </row>
    <row r="34" spans="1:20" ht="18.5" x14ac:dyDescent="0.45">
      <c r="A34" s="368" t="s">
        <v>317</v>
      </c>
      <c r="B34" s="369">
        <f>+AVERAGE(B5:B32)</f>
        <v>-1.9870259001857109E-2</v>
      </c>
      <c r="C34" s="369">
        <f t="shared" ref="C34:F34" si="0">+AVERAGE(C5:C32)</f>
        <v>-1.9874831219069453E-2</v>
      </c>
      <c r="D34" s="369">
        <f t="shared" si="0"/>
        <v>-2.0443517161552446E-2</v>
      </c>
      <c r="E34" s="369">
        <f t="shared" si="0"/>
        <v>-1.9711575085622341E-2</v>
      </c>
      <c r="F34" s="369">
        <f t="shared" si="0"/>
        <v>-1.9714264795992455E-2</v>
      </c>
      <c r="G34" s="387"/>
      <c r="H34" s="368" t="s">
        <v>317</v>
      </c>
      <c r="I34" s="369">
        <f>+AVERAGE(I5:I32)</f>
        <v>-5.5686326994045868E-3</v>
      </c>
      <c r="J34" s="369">
        <f t="shared" ref="J34:M34" si="1">+AVERAGE(J5:J32)</f>
        <v>-5.5679039488468361E-3</v>
      </c>
      <c r="K34" s="369">
        <f t="shared" si="1"/>
        <v>-6.9689760792394414E-3</v>
      </c>
      <c r="L34" s="369">
        <f t="shared" si="1"/>
        <v>-6.7205911928212873E-3</v>
      </c>
      <c r="M34" s="369">
        <f t="shared" si="1"/>
        <v>-6.7191379412103415E-3</v>
      </c>
      <c r="N34" s="387"/>
      <c r="O34" s="368" t="s">
        <v>317</v>
      </c>
      <c r="P34" s="369">
        <f>+AVERAGE(P5:P32)</f>
        <v>9.2930215144784185E-3</v>
      </c>
      <c r="Q34" s="369">
        <f t="shared" ref="Q34:T34" si="2">+AVERAGE(Q5:Q32)</f>
        <v>9.2919934526696259E-3</v>
      </c>
      <c r="R34" s="369">
        <f t="shared" si="2"/>
        <v>8.0772294465765275E-3</v>
      </c>
      <c r="S34" s="369">
        <f t="shared" si="2"/>
        <v>8.155377300497783E-3</v>
      </c>
      <c r="T34" s="369">
        <f t="shared" si="2"/>
        <v>8.1555550479682284E-3</v>
      </c>
    </row>
    <row r="36" spans="1:20" x14ac:dyDescent="0.35">
      <c r="B36" s="532" t="s">
        <v>325</v>
      </c>
      <c r="C36" s="532"/>
      <c r="D36" s="532"/>
      <c r="E36" s="532"/>
      <c r="F36" s="532"/>
      <c r="I36" s="532" t="s">
        <v>326</v>
      </c>
      <c r="J36" s="532"/>
      <c r="K36" s="532"/>
      <c r="L36" s="532"/>
      <c r="M36" s="532"/>
      <c r="P36" s="532"/>
      <c r="Q36" s="532"/>
      <c r="R36" s="532"/>
      <c r="S36" s="532"/>
      <c r="T36" s="532"/>
    </row>
    <row r="37" spans="1:20" x14ac:dyDescent="0.35">
      <c r="B37" s="532"/>
      <c r="C37" s="532"/>
      <c r="D37" s="532"/>
      <c r="E37" s="532"/>
      <c r="F37" s="532"/>
      <c r="I37" s="532"/>
      <c r="J37" s="532"/>
      <c r="K37" s="532"/>
      <c r="L37" s="532"/>
      <c r="M37" s="532"/>
      <c r="P37" s="532"/>
      <c r="Q37" s="532"/>
      <c r="R37" s="532"/>
      <c r="S37" s="532"/>
      <c r="T37" s="532"/>
    </row>
  </sheetData>
  <mergeCells count="9">
    <mergeCell ref="O2:T2"/>
    <mergeCell ref="O3:T3"/>
    <mergeCell ref="P36:T37"/>
    <mergeCell ref="A2:F2"/>
    <mergeCell ref="A3:F3"/>
    <mergeCell ref="H2:M2"/>
    <mergeCell ref="H3:M3"/>
    <mergeCell ref="B36:F37"/>
    <mergeCell ref="I36:M37"/>
  </mergeCells>
  <conditionalFormatting sqref="A36:B36 A37 G37:H37 G36:I36 U1:ZZ1048576 A1:T35 A38:T1048576 N37:O37 N36:P36">
    <cfRule type="expression" dxfId="0" priority="1">
      <formula>ROW()=CELL("FILA")</formula>
    </cfRule>
  </conditionalFormatting>
  <hyperlinks>
    <hyperlink ref="A1" location="INDICE!A1" display="REGRESAR" xr:uid="{00000000-0004-0000-24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2</vt:i4>
      </vt:variant>
    </vt:vector>
  </HeadingPairs>
  <TitlesOfParts>
    <vt:vector size="39" baseType="lpstr">
      <vt:lpstr>PORTADA</vt:lpstr>
      <vt:lpstr>PRESENTACIÓN</vt:lpstr>
      <vt:lpstr>INDICE</vt:lpstr>
      <vt:lpstr>1. CEDENAR</vt:lpstr>
      <vt:lpstr>2. CELSIA COLOMBIA Valle</vt:lpstr>
      <vt:lpstr>3. CELSIA COLOMBIA Tolima</vt:lpstr>
      <vt:lpstr>4. CENS</vt:lpstr>
      <vt:lpstr>5. CEO</vt:lpstr>
      <vt:lpstr>6. CETSA</vt:lpstr>
      <vt:lpstr>7. CHEC</vt:lpstr>
      <vt:lpstr>8. ENEL COLOMBIA</vt:lpstr>
      <vt:lpstr>9. DISPAC</vt:lpstr>
      <vt:lpstr>10. EBSA</vt:lpstr>
      <vt:lpstr>11. EDEQ</vt:lpstr>
      <vt:lpstr>12. EE Putumayo</vt:lpstr>
      <vt:lpstr>13. EEBP</vt:lpstr>
      <vt:lpstr>14. EEP PEREIRA</vt:lpstr>
      <vt:lpstr>15. AIR-E</vt:lpstr>
      <vt:lpstr>16. AFINIA</vt:lpstr>
      <vt:lpstr>17. ELECTROCAQUETÁ</vt:lpstr>
      <vt:lpstr>18. ELECTROHUILA</vt:lpstr>
      <vt:lpstr>19. EMCALI</vt:lpstr>
      <vt:lpstr>20. EEP CARTAGO</vt:lpstr>
      <vt:lpstr>21. EMEESA</vt:lpstr>
      <vt:lpstr>22. EMEVASI</vt:lpstr>
      <vt:lpstr>23. EMSA</vt:lpstr>
      <vt:lpstr>24. ENELAR</vt:lpstr>
      <vt:lpstr>25. ENERCA</vt:lpstr>
      <vt:lpstr>26. ENERGUAVIARE</vt:lpstr>
      <vt:lpstr>27. EPM</vt:lpstr>
      <vt:lpstr>28. ESSA</vt:lpstr>
      <vt:lpstr>29. RUITOQUE</vt:lpstr>
      <vt:lpstr>Transmisión</vt:lpstr>
      <vt:lpstr>Distribución</vt:lpstr>
      <vt:lpstr>Evolución ADD</vt:lpstr>
      <vt:lpstr>Variaciones CU</vt:lpstr>
      <vt:lpstr>Variaciones Tarifas</vt:lpstr>
      <vt:lpstr>'1. CEDENAR'!Área_de_impresión</vt:lpstr>
      <vt:lpstr>'3. CELSIA COLOMBIA Tolima'!Área_de_impresión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Diego Fernando Borda Tovar</cp:lastModifiedBy>
  <cp:lastPrinted>2020-07-27T21:10:47Z</cp:lastPrinted>
  <dcterms:created xsi:type="dcterms:W3CDTF">2015-06-05T18:19:34Z</dcterms:created>
  <dcterms:modified xsi:type="dcterms:W3CDTF">2022-12-30T11:29:40Z</dcterms:modified>
</cp:coreProperties>
</file>