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ppematternnielsen/Desktop/SDS/git_project/Group-40---Exam/"/>
    </mc:Choice>
  </mc:AlternateContent>
  <xr:revisionPtr revIDLastSave="0" documentId="8_{240EFD45-FF8A-0649-A046-0E5AA6A33F88}" xr6:coauthVersionLast="44" xr6:coauthVersionMax="44" xr10:uidLastSave="{00000000-0000-0000-0000-000000000000}"/>
  <bookViews>
    <workbookView xWindow="380" yWindow="460" windowWidth="28040" windowHeight="17040" xr2:uid="{62172593-98D6-3C45-80C1-7F7A88FEB2FC}"/>
  </bookViews>
  <sheets>
    <sheet name="Sheet1" sheetId="1" r:id="rId1"/>
  </sheets>
  <definedNames>
    <definedName name="Boligscrape_log" localSheetId="0">Sheet1!$A$1:$K$1096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8" i="1"/>
  <c r="E19" i="1"/>
  <c r="E20" i="1"/>
  <c r="E21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9" i="1"/>
  <c r="E150" i="1"/>
  <c r="E151" i="1"/>
  <c r="E152" i="1"/>
  <c r="E153" i="1"/>
  <c r="E156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70" i="1"/>
  <c r="E371" i="1"/>
  <c r="E372" i="1"/>
  <c r="E373" i="1"/>
  <c r="E374" i="1"/>
  <c r="E375" i="1"/>
  <c r="E376" i="1"/>
  <c r="E377" i="1"/>
  <c r="E378" i="1"/>
  <c r="E379" i="1"/>
  <c r="E380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7" i="1"/>
  <c r="E468" i="1"/>
  <c r="E469" i="1"/>
  <c r="E470" i="1"/>
  <c r="E471" i="1"/>
  <c r="E472" i="1"/>
  <c r="E473" i="1"/>
  <c r="E474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8" i="1"/>
  <c r="E869" i="1"/>
  <c r="E870" i="1"/>
  <c r="E871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2" i="1"/>
  <c r="E943" i="1"/>
  <c r="E944" i="1"/>
  <c r="E945" i="1"/>
  <c r="E946" i="1"/>
  <c r="E947" i="1"/>
  <c r="E948" i="1"/>
  <c r="E949" i="1"/>
  <c r="E950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CA2B30-31AB-0C42-9680-F5204031D110}" name="Boligscrape_log" type="6" refreshedVersion="6" background="1" saveData="1">
    <textPr codePage="10000" sourceFile="/Users/jeppematternnielsen/Desktop/SDS/git_project/Group-40---Exam/Boligscrape_log.txt" decimal="," thousands=".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059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  <bk>
      <extLst>
        <ext uri="{3e2802c4-a4d2-4d8b-9148-e3be6c30e623}">
          <xlrd:rvb i="61"/>
        </ext>
      </extLst>
    </bk>
    <bk>
      <extLst>
        <ext uri="{3e2802c4-a4d2-4d8b-9148-e3be6c30e623}">
          <xlrd:rvb i="62"/>
        </ext>
      </extLst>
    </bk>
    <bk>
      <extLst>
        <ext uri="{3e2802c4-a4d2-4d8b-9148-e3be6c30e623}">
          <xlrd:rvb i="63"/>
        </ext>
      </extLst>
    </bk>
    <bk>
      <extLst>
        <ext uri="{3e2802c4-a4d2-4d8b-9148-e3be6c30e623}">
          <xlrd:rvb i="64"/>
        </ext>
      </extLst>
    </bk>
    <bk>
      <extLst>
        <ext uri="{3e2802c4-a4d2-4d8b-9148-e3be6c30e623}">
          <xlrd:rvb i="65"/>
        </ext>
      </extLst>
    </bk>
    <bk>
      <extLst>
        <ext uri="{3e2802c4-a4d2-4d8b-9148-e3be6c30e623}">
          <xlrd:rvb i="66"/>
        </ext>
      </extLst>
    </bk>
    <bk>
      <extLst>
        <ext uri="{3e2802c4-a4d2-4d8b-9148-e3be6c30e623}">
          <xlrd:rvb i="67"/>
        </ext>
      </extLst>
    </bk>
    <bk>
      <extLst>
        <ext uri="{3e2802c4-a4d2-4d8b-9148-e3be6c30e623}">
          <xlrd:rvb i="68"/>
        </ext>
      </extLst>
    </bk>
    <bk>
      <extLst>
        <ext uri="{3e2802c4-a4d2-4d8b-9148-e3be6c30e623}">
          <xlrd:rvb i="69"/>
        </ext>
      </extLst>
    </bk>
    <bk>
      <extLst>
        <ext uri="{3e2802c4-a4d2-4d8b-9148-e3be6c30e623}">
          <xlrd:rvb i="70"/>
        </ext>
      </extLst>
    </bk>
    <bk>
      <extLst>
        <ext uri="{3e2802c4-a4d2-4d8b-9148-e3be6c30e623}">
          <xlrd:rvb i="71"/>
        </ext>
      </extLst>
    </bk>
    <bk>
      <extLst>
        <ext uri="{3e2802c4-a4d2-4d8b-9148-e3be6c30e623}">
          <xlrd:rvb i="72"/>
        </ext>
      </extLst>
    </bk>
    <bk>
      <extLst>
        <ext uri="{3e2802c4-a4d2-4d8b-9148-e3be6c30e623}">
          <xlrd:rvb i="73"/>
        </ext>
      </extLst>
    </bk>
    <bk>
      <extLst>
        <ext uri="{3e2802c4-a4d2-4d8b-9148-e3be6c30e623}">
          <xlrd:rvb i="74"/>
        </ext>
      </extLst>
    </bk>
    <bk>
      <extLst>
        <ext uri="{3e2802c4-a4d2-4d8b-9148-e3be6c30e623}">
          <xlrd:rvb i="75"/>
        </ext>
      </extLst>
    </bk>
    <bk>
      <extLst>
        <ext uri="{3e2802c4-a4d2-4d8b-9148-e3be6c30e623}">
          <xlrd:rvb i="76"/>
        </ext>
      </extLst>
    </bk>
    <bk>
      <extLst>
        <ext uri="{3e2802c4-a4d2-4d8b-9148-e3be6c30e623}">
          <xlrd:rvb i="77"/>
        </ext>
      </extLst>
    </bk>
    <bk>
      <extLst>
        <ext uri="{3e2802c4-a4d2-4d8b-9148-e3be6c30e623}">
          <xlrd:rvb i="78"/>
        </ext>
      </extLst>
    </bk>
    <bk>
      <extLst>
        <ext uri="{3e2802c4-a4d2-4d8b-9148-e3be6c30e623}">
          <xlrd:rvb i="79"/>
        </ext>
      </extLst>
    </bk>
    <bk>
      <extLst>
        <ext uri="{3e2802c4-a4d2-4d8b-9148-e3be6c30e623}">
          <xlrd:rvb i="80"/>
        </ext>
      </extLst>
    </bk>
    <bk>
      <extLst>
        <ext uri="{3e2802c4-a4d2-4d8b-9148-e3be6c30e623}">
          <xlrd:rvb i="81"/>
        </ext>
      </extLst>
    </bk>
    <bk>
      <extLst>
        <ext uri="{3e2802c4-a4d2-4d8b-9148-e3be6c30e623}">
          <xlrd:rvb i="82"/>
        </ext>
      </extLst>
    </bk>
    <bk>
      <extLst>
        <ext uri="{3e2802c4-a4d2-4d8b-9148-e3be6c30e623}">
          <xlrd:rvb i="83"/>
        </ext>
      </extLst>
    </bk>
    <bk>
      <extLst>
        <ext uri="{3e2802c4-a4d2-4d8b-9148-e3be6c30e623}">
          <xlrd:rvb i="84"/>
        </ext>
      </extLst>
    </bk>
    <bk>
      <extLst>
        <ext uri="{3e2802c4-a4d2-4d8b-9148-e3be6c30e623}">
          <xlrd:rvb i="85"/>
        </ext>
      </extLst>
    </bk>
    <bk>
      <extLst>
        <ext uri="{3e2802c4-a4d2-4d8b-9148-e3be6c30e623}">
          <xlrd:rvb i="86"/>
        </ext>
      </extLst>
    </bk>
    <bk>
      <extLst>
        <ext uri="{3e2802c4-a4d2-4d8b-9148-e3be6c30e623}">
          <xlrd:rvb i="87"/>
        </ext>
      </extLst>
    </bk>
    <bk>
      <extLst>
        <ext uri="{3e2802c4-a4d2-4d8b-9148-e3be6c30e623}">
          <xlrd:rvb i="88"/>
        </ext>
      </extLst>
    </bk>
    <bk>
      <extLst>
        <ext uri="{3e2802c4-a4d2-4d8b-9148-e3be6c30e623}">
          <xlrd:rvb i="89"/>
        </ext>
      </extLst>
    </bk>
    <bk>
      <extLst>
        <ext uri="{3e2802c4-a4d2-4d8b-9148-e3be6c30e623}">
          <xlrd:rvb i="90"/>
        </ext>
      </extLst>
    </bk>
    <bk>
      <extLst>
        <ext uri="{3e2802c4-a4d2-4d8b-9148-e3be6c30e623}">
          <xlrd:rvb i="91"/>
        </ext>
      </extLst>
    </bk>
    <bk>
      <extLst>
        <ext uri="{3e2802c4-a4d2-4d8b-9148-e3be6c30e623}">
          <xlrd:rvb i="92"/>
        </ext>
      </extLst>
    </bk>
    <bk>
      <extLst>
        <ext uri="{3e2802c4-a4d2-4d8b-9148-e3be6c30e623}">
          <xlrd:rvb i="93"/>
        </ext>
      </extLst>
    </bk>
    <bk>
      <extLst>
        <ext uri="{3e2802c4-a4d2-4d8b-9148-e3be6c30e623}">
          <xlrd:rvb i="94"/>
        </ext>
      </extLst>
    </bk>
    <bk>
      <extLst>
        <ext uri="{3e2802c4-a4d2-4d8b-9148-e3be6c30e623}">
          <xlrd:rvb i="95"/>
        </ext>
      </extLst>
    </bk>
    <bk>
      <extLst>
        <ext uri="{3e2802c4-a4d2-4d8b-9148-e3be6c30e623}">
          <xlrd:rvb i="96"/>
        </ext>
      </extLst>
    </bk>
    <bk>
      <extLst>
        <ext uri="{3e2802c4-a4d2-4d8b-9148-e3be6c30e623}">
          <xlrd:rvb i="97"/>
        </ext>
      </extLst>
    </bk>
    <bk>
      <extLst>
        <ext uri="{3e2802c4-a4d2-4d8b-9148-e3be6c30e623}">
          <xlrd:rvb i="98"/>
        </ext>
      </extLst>
    </bk>
    <bk>
      <extLst>
        <ext uri="{3e2802c4-a4d2-4d8b-9148-e3be6c30e623}">
          <xlrd:rvb i="99"/>
        </ext>
      </extLst>
    </bk>
    <bk>
      <extLst>
        <ext uri="{3e2802c4-a4d2-4d8b-9148-e3be6c30e623}">
          <xlrd:rvb i="100"/>
        </ext>
      </extLst>
    </bk>
    <bk>
      <extLst>
        <ext uri="{3e2802c4-a4d2-4d8b-9148-e3be6c30e623}">
          <xlrd:rvb i="101"/>
        </ext>
      </extLst>
    </bk>
    <bk>
      <extLst>
        <ext uri="{3e2802c4-a4d2-4d8b-9148-e3be6c30e623}">
          <xlrd:rvb i="102"/>
        </ext>
      </extLst>
    </bk>
    <bk>
      <extLst>
        <ext uri="{3e2802c4-a4d2-4d8b-9148-e3be6c30e623}">
          <xlrd:rvb i="103"/>
        </ext>
      </extLst>
    </bk>
    <bk>
      <extLst>
        <ext uri="{3e2802c4-a4d2-4d8b-9148-e3be6c30e623}">
          <xlrd:rvb i="104"/>
        </ext>
      </extLst>
    </bk>
    <bk>
      <extLst>
        <ext uri="{3e2802c4-a4d2-4d8b-9148-e3be6c30e623}">
          <xlrd:rvb i="105"/>
        </ext>
      </extLst>
    </bk>
    <bk>
      <extLst>
        <ext uri="{3e2802c4-a4d2-4d8b-9148-e3be6c30e623}">
          <xlrd:rvb i="106"/>
        </ext>
      </extLst>
    </bk>
    <bk>
      <extLst>
        <ext uri="{3e2802c4-a4d2-4d8b-9148-e3be6c30e623}">
          <xlrd:rvb i="107"/>
        </ext>
      </extLst>
    </bk>
    <bk>
      <extLst>
        <ext uri="{3e2802c4-a4d2-4d8b-9148-e3be6c30e623}">
          <xlrd:rvb i="108"/>
        </ext>
      </extLst>
    </bk>
    <bk>
      <extLst>
        <ext uri="{3e2802c4-a4d2-4d8b-9148-e3be6c30e623}">
          <xlrd:rvb i="109"/>
        </ext>
      </extLst>
    </bk>
    <bk>
      <extLst>
        <ext uri="{3e2802c4-a4d2-4d8b-9148-e3be6c30e623}">
          <xlrd:rvb i="110"/>
        </ext>
      </extLst>
    </bk>
    <bk>
      <extLst>
        <ext uri="{3e2802c4-a4d2-4d8b-9148-e3be6c30e623}">
          <xlrd:rvb i="111"/>
        </ext>
      </extLst>
    </bk>
    <bk>
      <extLst>
        <ext uri="{3e2802c4-a4d2-4d8b-9148-e3be6c30e623}">
          <xlrd:rvb i="112"/>
        </ext>
      </extLst>
    </bk>
    <bk>
      <extLst>
        <ext uri="{3e2802c4-a4d2-4d8b-9148-e3be6c30e623}">
          <xlrd:rvb i="113"/>
        </ext>
      </extLst>
    </bk>
    <bk>
      <extLst>
        <ext uri="{3e2802c4-a4d2-4d8b-9148-e3be6c30e623}">
          <xlrd:rvb i="114"/>
        </ext>
      </extLst>
    </bk>
    <bk>
      <extLst>
        <ext uri="{3e2802c4-a4d2-4d8b-9148-e3be6c30e623}">
          <xlrd:rvb i="115"/>
        </ext>
      </extLst>
    </bk>
    <bk>
      <extLst>
        <ext uri="{3e2802c4-a4d2-4d8b-9148-e3be6c30e623}">
          <xlrd:rvb i="116"/>
        </ext>
      </extLst>
    </bk>
    <bk>
      <extLst>
        <ext uri="{3e2802c4-a4d2-4d8b-9148-e3be6c30e623}">
          <xlrd:rvb i="117"/>
        </ext>
      </extLst>
    </bk>
    <bk>
      <extLst>
        <ext uri="{3e2802c4-a4d2-4d8b-9148-e3be6c30e623}">
          <xlrd:rvb i="118"/>
        </ext>
      </extLst>
    </bk>
    <bk>
      <extLst>
        <ext uri="{3e2802c4-a4d2-4d8b-9148-e3be6c30e623}">
          <xlrd:rvb i="119"/>
        </ext>
      </extLst>
    </bk>
    <bk>
      <extLst>
        <ext uri="{3e2802c4-a4d2-4d8b-9148-e3be6c30e623}">
          <xlrd:rvb i="120"/>
        </ext>
      </extLst>
    </bk>
    <bk>
      <extLst>
        <ext uri="{3e2802c4-a4d2-4d8b-9148-e3be6c30e623}">
          <xlrd:rvb i="121"/>
        </ext>
      </extLst>
    </bk>
    <bk>
      <extLst>
        <ext uri="{3e2802c4-a4d2-4d8b-9148-e3be6c30e623}">
          <xlrd:rvb i="122"/>
        </ext>
      </extLst>
    </bk>
    <bk>
      <extLst>
        <ext uri="{3e2802c4-a4d2-4d8b-9148-e3be6c30e623}">
          <xlrd:rvb i="123"/>
        </ext>
      </extLst>
    </bk>
    <bk>
      <extLst>
        <ext uri="{3e2802c4-a4d2-4d8b-9148-e3be6c30e623}">
          <xlrd:rvb i="124"/>
        </ext>
      </extLst>
    </bk>
    <bk>
      <extLst>
        <ext uri="{3e2802c4-a4d2-4d8b-9148-e3be6c30e623}">
          <xlrd:rvb i="125"/>
        </ext>
      </extLst>
    </bk>
    <bk>
      <extLst>
        <ext uri="{3e2802c4-a4d2-4d8b-9148-e3be6c30e623}">
          <xlrd:rvb i="126"/>
        </ext>
      </extLst>
    </bk>
    <bk>
      <extLst>
        <ext uri="{3e2802c4-a4d2-4d8b-9148-e3be6c30e623}">
          <xlrd:rvb i="127"/>
        </ext>
      </extLst>
    </bk>
    <bk>
      <extLst>
        <ext uri="{3e2802c4-a4d2-4d8b-9148-e3be6c30e623}">
          <xlrd:rvb i="128"/>
        </ext>
      </extLst>
    </bk>
    <bk>
      <extLst>
        <ext uri="{3e2802c4-a4d2-4d8b-9148-e3be6c30e623}">
          <xlrd:rvb i="129"/>
        </ext>
      </extLst>
    </bk>
    <bk>
      <extLst>
        <ext uri="{3e2802c4-a4d2-4d8b-9148-e3be6c30e623}">
          <xlrd:rvb i="130"/>
        </ext>
      </extLst>
    </bk>
    <bk>
      <extLst>
        <ext uri="{3e2802c4-a4d2-4d8b-9148-e3be6c30e623}">
          <xlrd:rvb i="131"/>
        </ext>
      </extLst>
    </bk>
    <bk>
      <extLst>
        <ext uri="{3e2802c4-a4d2-4d8b-9148-e3be6c30e623}">
          <xlrd:rvb i="132"/>
        </ext>
      </extLst>
    </bk>
    <bk>
      <extLst>
        <ext uri="{3e2802c4-a4d2-4d8b-9148-e3be6c30e623}">
          <xlrd:rvb i="133"/>
        </ext>
      </extLst>
    </bk>
    <bk>
      <extLst>
        <ext uri="{3e2802c4-a4d2-4d8b-9148-e3be6c30e623}">
          <xlrd:rvb i="134"/>
        </ext>
      </extLst>
    </bk>
    <bk>
      <extLst>
        <ext uri="{3e2802c4-a4d2-4d8b-9148-e3be6c30e623}">
          <xlrd:rvb i="135"/>
        </ext>
      </extLst>
    </bk>
    <bk>
      <extLst>
        <ext uri="{3e2802c4-a4d2-4d8b-9148-e3be6c30e623}">
          <xlrd:rvb i="136"/>
        </ext>
      </extLst>
    </bk>
    <bk>
      <extLst>
        <ext uri="{3e2802c4-a4d2-4d8b-9148-e3be6c30e623}">
          <xlrd:rvb i="137"/>
        </ext>
      </extLst>
    </bk>
    <bk>
      <extLst>
        <ext uri="{3e2802c4-a4d2-4d8b-9148-e3be6c30e623}">
          <xlrd:rvb i="138"/>
        </ext>
      </extLst>
    </bk>
    <bk>
      <extLst>
        <ext uri="{3e2802c4-a4d2-4d8b-9148-e3be6c30e623}">
          <xlrd:rvb i="139"/>
        </ext>
      </extLst>
    </bk>
    <bk>
      <extLst>
        <ext uri="{3e2802c4-a4d2-4d8b-9148-e3be6c30e623}">
          <xlrd:rvb i="140"/>
        </ext>
      </extLst>
    </bk>
    <bk>
      <extLst>
        <ext uri="{3e2802c4-a4d2-4d8b-9148-e3be6c30e623}">
          <xlrd:rvb i="141"/>
        </ext>
      </extLst>
    </bk>
    <bk>
      <extLst>
        <ext uri="{3e2802c4-a4d2-4d8b-9148-e3be6c30e623}">
          <xlrd:rvb i="142"/>
        </ext>
      </extLst>
    </bk>
    <bk>
      <extLst>
        <ext uri="{3e2802c4-a4d2-4d8b-9148-e3be6c30e623}">
          <xlrd:rvb i="143"/>
        </ext>
      </extLst>
    </bk>
    <bk>
      <extLst>
        <ext uri="{3e2802c4-a4d2-4d8b-9148-e3be6c30e623}">
          <xlrd:rvb i="144"/>
        </ext>
      </extLst>
    </bk>
    <bk>
      <extLst>
        <ext uri="{3e2802c4-a4d2-4d8b-9148-e3be6c30e623}">
          <xlrd:rvb i="145"/>
        </ext>
      </extLst>
    </bk>
    <bk>
      <extLst>
        <ext uri="{3e2802c4-a4d2-4d8b-9148-e3be6c30e623}">
          <xlrd:rvb i="146"/>
        </ext>
      </extLst>
    </bk>
    <bk>
      <extLst>
        <ext uri="{3e2802c4-a4d2-4d8b-9148-e3be6c30e623}">
          <xlrd:rvb i="147"/>
        </ext>
      </extLst>
    </bk>
    <bk>
      <extLst>
        <ext uri="{3e2802c4-a4d2-4d8b-9148-e3be6c30e623}">
          <xlrd:rvb i="148"/>
        </ext>
      </extLst>
    </bk>
    <bk>
      <extLst>
        <ext uri="{3e2802c4-a4d2-4d8b-9148-e3be6c30e623}">
          <xlrd:rvb i="149"/>
        </ext>
      </extLst>
    </bk>
    <bk>
      <extLst>
        <ext uri="{3e2802c4-a4d2-4d8b-9148-e3be6c30e623}">
          <xlrd:rvb i="150"/>
        </ext>
      </extLst>
    </bk>
    <bk>
      <extLst>
        <ext uri="{3e2802c4-a4d2-4d8b-9148-e3be6c30e623}">
          <xlrd:rvb i="151"/>
        </ext>
      </extLst>
    </bk>
    <bk>
      <extLst>
        <ext uri="{3e2802c4-a4d2-4d8b-9148-e3be6c30e623}">
          <xlrd:rvb i="152"/>
        </ext>
      </extLst>
    </bk>
    <bk>
      <extLst>
        <ext uri="{3e2802c4-a4d2-4d8b-9148-e3be6c30e623}">
          <xlrd:rvb i="153"/>
        </ext>
      </extLst>
    </bk>
    <bk>
      <extLst>
        <ext uri="{3e2802c4-a4d2-4d8b-9148-e3be6c30e623}">
          <xlrd:rvb i="154"/>
        </ext>
      </extLst>
    </bk>
    <bk>
      <extLst>
        <ext uri="{3e2802c4-a4d2-4d8b-9148-e3be6c30e623}">
          <xlrd:rvb i="155"/>
        </ext>
      </extLst>
    </bk>
    <bk>
      <extLst>
        <ext uri="{3e2802c4-a4d2-4d8b-9148-e3be6c30e623}">
          <xlrd:rvb i="156"/>
        </ext>
      </extLst>
    </bk>
    <bk>
      <extLst>
        <ext uri="{3e2802c4-a4d2-4d8b-9148-e3be6c30e623}">
          <xlrd:rvb i="157"/>
        </ext>
      </extLst>
    </bk>
    <bk>
      <extLst>
        <ext uri="{3e2802c4-a4d2-4d8b-9148-e3be6c30e623}">
          <xlrd:rvb i="158"/>
        </ext>
      </extLst>
    </bk>
    <bk>
      <extLst>
        <ext uri="{3e2802c4-a4d2-4d8b-9148-e3be6c30e623}">
          <xlrd:rvb i="159"/>
        </ext>
      </extLst>
    </bk>
    <bk>
      <extLst>
        <ext uri="{3e2802c4-a4d2-4d8b-9148-e3be6c30e623}">
          <xlrd:rvb i="160"/>
        </ext>
      </extLst>
    </bk>
    <bk>
      <extLst>
        <ext uri="{3e2802c4-a4d2-4d8b-9148-e3be6c30e623}">
          <xlrd:rvb i="161"/>
        </ext>
      </extLst>
    </bk>
    <bk>
      <extLst>
        <ext uri="{3e2802c4-a4d2-4d8b-9148-e3be6c30e623}">
          <xlrd:rvb i="162"/>
        </ext>
      </extLst>
    </bk>
    <bk>
      <extLst>
        <ext uri="{3e2802c4-a4d2-4d8b-9148-e3be6c30e623}">
          <xlrd:rvb i="163"/>
        </ext>
      </extLst>
    </bk>
    <bk>
      <extLst>
        <ext uri="{3e2802c4-a4d2-4d8b-9148-e3be6c30e623}">
          <xlrd:rvb i="164"/>
        </ext>
      </extLst>
    </bk>
    <bk>
      <extLst>
        <ext uri="{3e2802c4-a4d2-4d8b-9148-e3be6c30e623}">
          <xlrd:rvb i="165"/>
        </ext>
      </extLst>
    </bk>
    <bk>
      <extLst>
        <ext uri="{3e2802c4-a4d2-4d8b-9148-e3be6c30e623}">
          <xlrd:rvb i="166"/>
        </ext>
      </extLst>
    </bk>
    <bk>
      <extLst>
        <ext uri="{3e2802c4-a4d2-4d8b-9148-e3be6c30e623}">
          <xlrd:rvb i="167"/>
        </ext>
      </extLst>
    </bk>
    <bk>
      <extLst>
        <ext uri="{3e2802c4-a4d2-4d8b-9148-e3be6c30e623}">
          <xlrd:rvb i="168"/>
        </ext>
      </extLst>
    </bk>
    <bk>
      <extLst>
        <ext uri="{3e2802c4-a4d2-4d8b-9148-e3be6c30e623}">
          <xlrd:rvb i="169"/>
        </ext>
      </extLst>
    </bk>
    <bk>
      <extLst>
        <ext uri="{3e2802c4-a4d2-4d8b-9148-e3be6c30e623}">
          <xlrd:rvb i="170"/>
        </ext>
      </extLst>
    </bk>
    <bk>
      <extLst>
        <ext uri="{3e2802c4-a4d2-4d8b-9148-e3be6c30e623}">
          <xlrd:rvb i="171"/>
        </ext>
      </extLst>
    </bk>
    <bk>
      <extLst>
        <ext uri="{3e2802c4-a4d2-4d8b-9148-e3be6c30e623}">
          <xlrd:rvb i="172"/>
        </ext>
      </extLst>
    </bk>
    <bk>
      <extLst>
        <ext uri="{3e2802c4-a4d2-4d8b-9148-e3be6c30e623}">
          <xlrd:rvb i="173"/>
        </ext>
      </extLst>
    </bk>
    <bk>
      <extLst>
        <ext uri="{3e2802c4-a4d2-4d8b-9148-e3be6c30e623}">
          <xlrd:rvb i="174"/>
        </ext>
      </extLst>
    </bk>
    <bk>
      <extLst>
        <ext uri="{3e2802c4-a4d2-4d8b-9148-e3be6c30e623}">
          <xlrd:rvb i="175"/>
        </ext>
      </extLst>
    </bk>
    <bk>
      <extLst>
        <ext uri="{3e2802c4-a4d2-4d8b-9148-e3be6c30e623}">
          <xlrd:rvb i="176"/>
        </ext>
      </extLst>
    </bk>
    <bk>
      <extLst>
        <ext uri="{3e2802c4-a4d2-4d8b-9148-e3be6c30e623}">
          <xlrd:rvb i="177"/>
        </ext>
      </extLst>
    </bk>
    <bk>
      <extLst>
        <ext uri="{3e2802c4-a4d2-4d8b-9148-e3be6c30e623}">
          <xlrd:rvb i="178"/>
        </ext>
      </extLst>
    </bk>
    <bk>
      <extLst>
        <ext uri="{3e2802c4-a4d2-4d8b-9148-e3be6c30e623}">
          <xlrd:rvb i="179"/>
        </ext>
      </extLst>
    </bk>
    <bk>
      <extLst>
        <ext uri="{3e2802c4-a4d2-4d8b-9148-e3be6c30e623}">
          <xlrd:rvb i="180"/>
        </ext>
      </extLst>
    </bk>
    <bk>
      <extLst>
        <ext uri="{3e2802c4-a4d2-4d8b-9148-e3be6c30e623}">
          <xlrd:rvb i="181"/>
        </ext>
      </extLst>
    </bk>
    <bk>
      <extLst>
        <ext uri="{3e2802c4-a4d2-4d8b-9148-e3be6c30e623}">
          <xlrd:rvb i="182"/>
        </ext>
      </extLst>
    </bk>
    <bk>
      <extLst>
        <ext uri="{3e2802c4-a4d2-4d8b-9148-e3be6c30e623}">
          <xlrd:rvb i="183"/>
        </ext>
      </extLst>
    </bk>
    <bk>
      <extLst>
        <ext uri="{3e2802c4-a4d2-4d8b-9148-e3be6c30e623}">
          <xlrd:rvb i="184"/>
        </ext>
      </extLst>
    </bk>
    <bk>
      <extLst>
        <ext uri="{3e2802c4-a4d2-4d8b-9148-e3be6c30e623}">
          <xlrd:rvb i="185"/>
        </ext>
      </extLst>
    </bk>
    <bk>
      <extLst>
        <ext uri="{3e2802c4-a4d2-4d8b-9148-e3be6c30e623}">
          <xlrd:rvb i="186"/>
        </ext>
      </extLst>
    </bk>
    <bk>
      <extLst>
        <ext uri="{3e2802c4-a4d2-4d8b-9148-e3be6c30e623}">
          <xlrd:rvb i="187"/>
        </ext>
      </extLst>
    </bk>
    <bk>
      <extLst>
        <ext uri="{3e2802c4-a4d2-4d8b-9148-e3be6c30e623}">
          <xlrd:rvb i="188"/>
        </ext>
      </extLst>
    </bk>
    <bk>
      <extLst>
        <ext uri="{3e2802c4-a4d2-4d8b-9148-e3be6c30e623}">
          <xlrd:rvb i="189"/>
        </ext>
      </extLst>
    </bk>
    <bk>
      <extLst>
        <ext uri="{3e2802c4-a4d2-4d8b-9148-e3be6c30e623}">
          <xlrd:rvb i="190"/>
        </ext>
      </extLst>
    </bk>
    <bk>
      <extLst>
        <ext uri="{3e2802c4-a4d2-4d8b-9148-e3be6c30e623}">
          <xlrd:rvb i="191"/>
        </ext>
      </extLst>
    </bk>
    <bk>
      <extLst>
        <ext uri="{3e2802c4-a4d2-4d8b-9148-e3be6c30e623}">
          <xlrd:rvb i="192"/>
        </ext>
      </extLst>
    </bk>
    <bk>
      <extLst>
        <ext uri="{3e2802c4-a4d2-4d8b-9148-e3be6c30e623}">
          <xlrd:rvb i="193"/>
        </ext>
      </extLst>
    </bk>
    <bk>
      <extLst>
        <ext uri="{3e2802c4-a4d2-4d8b-9148-e3be6c30e623}">
          <xlrd:rvb i="194"/>
        </ext>
      </extLst>
    </bk>
    <bk>
      <extLst>
        <ext uri="{3e2802c4-a4d2-4d8b-9148-e3be6c30e623}">
          <xlrd:rvb i="195"/>
        </ext>
      </extLst>
    </bk>
    <bk>
      <extLst>
        <ext uri="{3e2802c4-a4d2-4d8b-9148-e3be6c30e623}">
          <xlrd:rvb i="196"/>
        </ext>
      </extLst>
    </bk>
    <bk>
      <extLst>
        <ext uri="{3e2802c4-a4d2-4d8b-9148-e3be6c30e623}">
          <xlrd:rvb i="197"/>
        </ext>
      </extLst>
    </bk>
    <bk>
      <extLst>
        <ext uri="{3e2802c4-a4d2-4d8b-9148-e3be6c30e623}">
          <xlrd:rvb i="198"/>
        </ext>
      </extLst>
    </bk>
    <bk>
      <extLst>
        <ext uri="{3e2802c4-a4d2-4d8b-9148-e3be6c30e623}">
          <xlrd:rvb i="199"/>
        </ext>
      </extLst>
    </bk>
    <bk>
      <extLst>
        <ext uri="{3e2802c4-a4d2-4d8b-9148-e3be6c30e623}">
          <xlrd:rvb i="200"/>
        </ext>
      </extLst>
    </bk>
    <bk>
      <extLst>
        <ext uri="{3e2802c4-a4d2-4d8b-9148-e3be6c30e623}">
          <xlrd:rvb i="201"/>
        </ext>
      </extLst>
    </bk>
    <bk>
      <extLst>
        <ext uri="{3e2802c4-a4d2-4d8b-9148-e3be6c30e623}">
          <xlrd:rvb i="202"/>
        </ext>
      </extLst>
    </bk>
    <bk>
      <extLst>
        <ext uri="{3e2802c4-a4d2-4d8b-9148-e3be6c30e623}">
          <xlrd:rvb i="203"/>
        </ext>
      </extLst>
    </bk>
    <bk>
      <extLst>
        <ext uri="{3e2802c4-a4d2-4d8b-9148-e3be6c30e623}">
          <xlrd:rvb i="204"/>
        </ext>
      </extLst>
    </bk>
    <bk>
      <extLst>
        <ext uri="{3e2802c4-a4d2-4d8b-9148-e3be6c30e623}">
          <xlrd:rvb i="205"/>
        </ext>
      </extLst>
    </bk>
    <bk>
      <extLst>
        <ext uri="{3e2802c4-a4d2-4d8b-9148-e3be6c30e623}">
          <xlrd:rvb i="206"/>
        </ext>
      </extLst>
    </bk>
    <bk>
      <extLst>
        <ext uri="{3e2802c4-a4d2-4d8b-9148-e3be6c30e623}">
          <xlrd:rvb i="207"/>
        </ext>
      </extLst>
    </bk>
    <bk>
      <extLst>
        <ext uri="{3e2802c4-a4d2-4d8b-9148-e3be6c30e623}">
          <xlrd:rvb i="208"/>
        </ext>
      </extLst>
    </bk>
    <bk>
      <extLst>
        <ext uri="{3e2802c4-a4d2-4d8b-9148-e3be6c30e623}">
          <xlrd:rvb i="209"/>
        </ext>
      </extLst>
    </bk>
    <bk>
      <extLst>
        <ext uri="{3e2802c4-a4d2-4d8b-9148-e3be6c30e623}">
          <xlrd:rvb i="210"/>
        </ext>
      </extLst>
    </bk>
    <bk>
      <extLst>
        <ext uri="{3e2802c4-a4d2-4d8b-9148-e3be6c30e623}">
          <xlrd:rvb i="211"/>
        </ext>
      </extLst>
    </bk>
    <bk>
      <extLst>
        <ext uri="{3e2802c4-a4d2-4d8b-9148-e3be6c30e623}">
          <xlrd:rvb i="212"/>
        </ext>
      </extLst>
    </bk>
    <bk>
      <extLst>
        <ext uri="{3e2802c4-a4d2-4d8b-9148-e3be6c30e623}">
          <xlrd:rvb i="213"/>
        </ext>
      </extLst>
    </bk>
    <bk>
      <extLst>
        <ext uri="{3e2802c4-a4d2-4d8b-9148-e3be6c30e623}">
          <xlrd:rvb i="214"/>
        </ext>
      </extLst>
    </bk>
    <bk>
      <extLst>
        <ext uri="{3e2802c4-a4d2-4d8b-9148-e3be6c30e623}">
          <xlrd:rvb i="215"/>
        </ext>
      </extLst>
    </bk>
    <bk>
      <extLst>
        <ext uri="{3e2802c4-a4d2-4d8b-9148-e3be6c30e623}">
          <xlrd:rvb i="216"/>
        </ext>
      </extLst>
    </bk>
    <bk>
      <extLst>
        <ext uri="{3e2802c4-a4d2-4d8b-9148-e3be6c30e623}">
          <xlrd:rvb i="217"/>
        </ext>
      </extLst>
    </bk>
    <bk>
      <extLst>
        <ext uri="{3e2802c4-a4d2-4d8b-9148-e3be6c30e623}">
          <xlrd:rvb i="218"/>
        </ext>
      </extLst>
    </bk>
    <bk>
      <extLst>
        <ext uri="{3e2802c4-a4d2-4d8b-9148-e3be6c30e623}">
          <xlrd:rvb i="219"/>
        </ext>
      </extLst>
    </bk>
    <bk>
      <extLst>
        <ext uri="{3e2802c4-a4d2-4d8b-9148-e3be6c30e623}">
          <xlrd:rvb i="220"/>
        </ext>
      </extLst>
    </bk>
    <bk>
      <extLst>
        <ext uri="{3e2802c4-a4d2-4d8b-9148-e3be6c30e623}">
          <xlrd:rvb i="221"/>
        </ext>
      </extLst>
    </bk>
    <bk>
      <extLst>
        <ext uri="{3e2802c4-a4d2-4d8b-9148-e3be6c30e623}">
          <xlrd:rvb i="222"/>
        </ext>
      </extLst>
    </bk>
    <bk>
      <extLst>
        <ext uri="{3e2802c4-a4d2-4d8b-9148-e3be6c30e623}">
          <xlrd:rvb i="223"/>
        </ext>
      </extLst>
    </bk>
    <bk>
      <extLst>
        <ext uri="{3e2802c4-a4d2-4d8b-9148-e3be6c30e623}">
          <xlrd:rvb i="224"/>
        </ext>
      </extLst>
    </bk>
    <bk>
      <extLst>
        <ext uri="{3e2802c4-a4d2-4d8b-9148-e3be6c30e623}">
          <xlrd:rvb i="225"/>
        </ext>
      </extLst>
    </bk>
    <bk>
      <extLst>
        <ext uri="{3e2802c4-a4d2-4d8b-9148-e3be6c30e623}">
          <xlrd:rvb i="226"/>
        </ext>
      </extLst>
    </bk>
    <bk>
      <extLst>
        <ext uri="{3e2802c4-a4d2-4d8b-9148-e3be6c30e623}">
          <xlrd:rvb i="227"/>
        </ext>
      </extLst>
    </bk>
    <bk>
      <extLst>
        <ext uri="{3e2802c4-a4d2-4d8b-9148-e3be6c30e623}">
          <xlrd:rvb i="228"/>
        </ext>
      </extLst>
    </bk>
    <bk>
      <extLst>
        <ext uri="{3e2802c4-a4d2-4d8b-9148-e3be6c30e623}">
          <xlrd:rvb i="229"/>
        </ext>
      </extLst>
    </bk>
    <bk>
      <extLst>
        <ext uri="{3e2802c4-a4d2-4d8b-9148-e3be6c30e623}">
          <xlrd:rvb i="230"/>
        </ext>
      </extLst>
    </bk>
    <bk>
      <extLst>
        <ext uri="{3e2802c4-a4d2-4d8b-9148-e3be6c30e623}">
          <xlrd:rvb i="231"/>
        </ext>
      </extLst>
    </bk>
    <bk>
      <extLst>
        <ext uri="{3e2802c4-a4d2-4d8b-9148-e3be6c30e623}">
          <xlrd:rvb i="232"/>
        </ext>
      </extLst>
    </bk>
    <bk>
      <extLst>
        <ext uri="{3e2802c4-a4d2-4d8b-9148-e3be6c30e623}">
          <xlrd:rvb i="233"/>
        </ext>
      </extLst>
    </bk>
    <bk>
      <extLst>
        <ext uri="{3e2802c4-a4d2-4d8b-9148-e3be6c30e623}">
          <xlrd:rvb i="234"/>
        </ext>
      </extLst>
    </bk>
    <bk>
      <extLst>
        <ext uri="{3e2802c4-a4d2-4d8b-9148-e3be6c30e623}">
          <xlrd:rvb i="235"/>
        </ext>
      </extLst>
    </bk>
    <bk>
      <extLst>
        <ext uri="{3e2802c4-a4d2-4d8b-9148-e3be6c30e623}">
          <xlrd:rvb i="236"/>
        </ext>
      </extLst>
    </bk>
    <bk>
      <extLst>
        <ext uri="{3e2802c4-a4d2-4d8b-9148-e3be6c30e623}">
          <xlrd:rvb i="237"/>
        </ext>
      </extLst>
    </bk>
    <bk>
      <extLst>
        <ext uri="{3e2802c4-a4d2-4d8b-9148-e3be6c30e623}">
          <xlrd:rvb i="238"/>
        </ext>
      </extLst>
    </bk>
    <bk>
      <extLst>
        <ext uri="{3e2802c4-a4d2-4d8b-9148-e3be6c30e623}">
          <xlrd:rvb i="239"/>
        </ext>
      </extLst>
    </bk>
    <bk>
      <extLst>
        <ext uri="{3e2802c4-a4d2-4d8b-9148-e3be6c30e623}">
          <xlrd:rvb i="240"/>
        </ext>
      </extLst>
    </bk>
    <bk>
      <extLst>
        <ext uri="{3e2802c4-a4d2-4d8b-9148-e3be6c30e623}">
          <xlrd:rvb i="241"/>
        </ext>
      </extLst>
    </bk>
    <bk>
      <extLst>
        <ext uri="{3e2802c4-a4d2-4d8b-9148-e3be6c30e623}">
          <xlrd:rvb i="242"/>
        </ext>
      </extLst>
    </bk>
    <bk>
      <extLst>
        <ext uri="{3e2802c4-a4d2-4d8b-9148-e3be6c30e623}">
          <xlrd:rvb i="243"/>
        </ext>
      </extLst>
    </bk>
    <bk>
      <extLst>
        <ext uri="{3e2802c4-a4d2-4d8b-9148-e3be6c30e623}">
          <xlrd:rvb i="244"/>
        </ext>
      </extLst>
    </bk>
    <bk>
      <extLst>
        <ext uri="{3e2802c4-a4d2-4d8b-9148-e3be6c30e623}">
          <xlrd:rvb i="245"/>
        </ext>
      </extLst>
    </bk>
    <bk>
      <extLst>
        <ext uri="{3e2802c4-a4d2-4d8b-9148-e3be6c30e623}">
          <xlrd:rvb i="246"/>
        </ext>
      </extLst>
    </bk>
    <bk>
      <extLst>
        <ext uri="{3e2802c4-a4d2-4d8b-9148-e3be6c30e623}">
          <xlrd:rvb i="247"/>
        </ext>
      </extLst>
    </bk>
    <bk>
      <extLst>
        <ext uri="{3e2802c4-a4d2-4d8b-9148-e3be6c30e623}">
          <xlrd:rvb i="248"/>
        </ext>
      </extLst>
    </bk>
    <bk>
      <extLst>
        <ext uri="{3e2802c4-a4d2-4d8b-9148-e3be6c30e623}">
          <xlrd:rvb i="249"/>
        </ext>
      </extLst>
    </bk>
    <bk>
      <extLst>
        <ext uri="{3e2802c4-a4d2-4d8b-9148-e3be6c30e623}">
          <xlrd:rvb i="250"/>
        </ext>
      </extLst>
    </bk>
    <bk>
      <extLst>
        <ext uri="{3e2802c4-a4d2-4d8b-9148-e3be6c30e623}">
          <xlrd:rvb i="251"/>
        </ext>
      </extLst>
    </bk>
    <bk>
      <extLst>
        <ext uri="{3e2802c4-a4d2-4d8b-9148-e3be6c30e623}">
          <xlrd:rvb i="252"/>
        </ext>
      </extLst>
    </bk>
    <bk>
      <extLst>
        <ext uri="{3e2802c4-a4d2-4d8b-9148-e3be6c30e623}">
          <xlrd:rvb i="253"/>
        </ext>
      </extLst>
    </bk>
    <bk>
      <extLst>
        <ext uri="{3e2802c4-a4d2-4d8b-9148-e3be6c30e623}">
          <xlrd:rvb i="254"/>
        </ext>
      </extLst>
    </bk>
    <bk>
      <extLst>
        <ext uri="{3e2802c4-a4d2-4d8b-9148-e3be6c30e623}">
          <xlrd:rvb i="255"/>
        </ext>
      </extLst>
    </bk>
    <bk>
      <extLst>
        <ext uri="{3e2802c4-a4d2-4d8b-9148-e3be6c30e623}">
          <xlrd:rvb i="256"/>
        </ext>
      </extLst>
    </bk>
    <bk>
      <extLst>
        <ext uri="{3e2802c4-a4d2-4d8b-9148-e3be6c30e623}">
          <xlrd:rvb i="257"/>
        </ext>
      </extLst>
    </bk>
    <bk>
      <extLst>
        <ext uri="{3e2802c4-a4d2-4d8b-9148-e3be6c30e623}">
          <xlrd:rvb i="258"/>
        </ext>
      </extLst>
    </bk>
    <bk>
      <extLst>
        <ext uri="{3e2802c4-a4d2-4d8b-9148-e3be6c30e623}">
          <xlrd:rvb i="259"/>
        </ext>
      </extLst>
    </bk>
    <bk>
      <extLst>
        <ext uri="{3e2802c4-a4d2-4d8b-9148-e3be6c30e623}">
          <xlrd:rvb i="260"/>
        </ext>
      </extLst>
    </bk>
    <bk>
      <extLst>
        <ext uri="{3e2802c4-a4d2-4d8b-9148-e3be6c30e623}">
          <xlrd:rvb i="261"/>
        </ext>
      </extLst>
    </bk>
    <bk>
      <extLst>
        <ext uri="{3e2802c4-a4d2-4d8b-9148-e3be6c30e623}">
          <xlrd:rvb i="262"/>
        </ext>
      </extLst>
    </bk>
    <bk>
      <extLst>
        <ext uri="{3e2802c4-a4d2-4d8b-9148-e3be6c30e623}">
          <xlrd:rvb i="263"/>
        </ext>
      </extLst>
    </bk>
    <bk>
      <extLst>
        <ext uri="{3e2802c4-a4d2-4d8b-9148-e3be6c30e623}">
          <xlrd:rvb i="264"/>
        </ext>
      </extLst>
    </bk>
    <bk>
      <extLst>
        <ext uri="{3e2802c4-a4d2-4d8b-9148-e3be6c30e623}">
          <xlrd:rvb i="265"/>
        </ext>
      </extLst>
    </bk>
    <bk>
      <extLst>
        <ext uri="{3e2802c4-a4d2-4d8b-9148-e3be6c30e623}">
          <xlrd:rvb i="266"/>
        </ext>
      </extLst>
    </bk>
    <bk>
      <extLst>
        <ext uri="{3e2802c4-a4d2-4d8b-9148-e3be6c30e623}">
          <xlrd:rvb i="267"/>
        </ext>
      </extLst>
    </bk>
    <bk>
      <extLst>
        <ext uri="{3e2802c4-a4d2-4d8b-9148-e3be6c30e623}">
          <xlrd:rvb i="268"/>
        </ext>
      </extLst>
    </bk>
    <bk>
      <extLst>
        <ext uri="{3e2802c4-a4d2-4d8b-9148-e3be6c30e623}">
          <xlrd:rvb i="269"/>
        </ext>
      </extLst>
    </bk>
    <bk>
      <extLst>
        <ext uri="{3e2802c4-a4d2-4d8b-9148-e3be6c30e623}">
          <xlrd:rvb i="270"/>
        </ext>
      </extLst>
    </bk>
    <bk>
      <extLst>
        <ext uri="{3e2802c4-a4d2-4d8b-9148-e3be6c30e623}">
          <xlrd:rvb i="271"/>
        </ext>
      </extLst>
    </bk>
    <bk>
      <extLst>
        <ext uri="{3e2802c4-a4d2-4d8b-9148-e3be6c30e623}">
          <xlrd:rvb i="272"/>
        </ext>
      </extLst>
    </bk>
    <bk>
      <extLst>
        <ext uri="{3e2802c4-a4d2-4d8b-9148-e3be6c30e623}">
          <xlrd:rvb i="273"/>
        </ext>
      </extLst>
    </bk>
    <bk>
      <extLst>
        <ext uri="{3e2802c4-a4d2-4d8b-9148-e3be6c30e623}">
          <xlrd:rvb i="274"/>
        </ext>
      </extLst>
    </bk>
    <bk>
      <extLst>
        <ext uri="{3e2802c4-a4d2-4d8b-9148-e3be6c30e623}">
          <xlrd:rvb i="275"/>
        </ext>
      </extLst>
    </bk>
    <bk>
      <extLst>
        <ext uri="{3e2802c4-a4d2-4d8b-9148-e3be6c30e623}">
          <xlrd:rvb i="276"/>
        </ext>
      </extLst>
    </bk>
    <bk>
      <extLst>
        <ext uri="{3e2802c4-a4d2-4d8b-9148-e3be6c30e623}">
          <xlrd:rvb i="277"/>
        </ext>
      </extLst>
    </bk>
    <bk>
      <extLst>
        <ext uri="{3e2802c4-a4d2-4d8b-9148-e3be6c30e623}">
          <xlrd:rvb i="278"/>
        </ext>
      </extLst>
    </bk>
    <bk>
      <extLst>
        <ext uri="{3e2802c4-a4d2-4d8b-9148-e3be6c30e623}">
          <xlrd:rvb i="279"/>
        </ext>
      </extLst>
    </bk>
    <bk>
      <extLst>
        <ext uri="{3e2802c4-a4d2-4d8b-9148-e3be6c30e623}">
          <xlrd:rvb i="280"/>
        </ext>
      </extLst>
    </bk>
    <bk>
      <extLst>
        <ext uri="{3e2802c4-a4d2-4d8b-9148-e3be6c30e623}">
          <xlrd:rvb i="281"/>
        </ext>
      </extLst>
    </bk>
    <bk>
      <extLst>
        <ext uri="{3e2802c4-a4d2-4d8b-9148-e3be6c30e623}">
          <xlrd:rvb i="282"/>
        </ext>
      </extLst>
    </bk>
    <bk>
      <extLst>
        <ext uri="{3e2802c4-a4d2-4d8b-9148-e3be6c30e623}">
          <xlrd:rvb i="283"/>
        </ext>
      </extLst>
    </bk>
    <bk>
      <extLst>
        <ext uri="{3e2802c4-a4d2-4d8b-9148-e3be6c30e623}">
          <xlrd:rvb i="284"/>
        </ext>
      </extLst>
    </bk>
    <bk>
      <extLst>
        <ext uri="{3e2802c4-a4d2-4d8b-9148-e3be6c30e623}">
          <xlrd:rvb i="285"/>
        </ext>
      </extLst>
    </bk>
    <bk>
      <extLst>
        <ext uri="{3e2802c4-a4d2-4d8b-9148-e3be6c30e623}">
          <xlrd:rvb i="286"/>
        </ext>
      </extLst>
    </bk>
    <bk>
      <extLst>
        <ext uri="{3e2802c4-a4d2-4d8b-9148-e3be6c30e623}">
          <xlrd:rvb i="287"/>
        </ext>
      </extLst>
    </bk>
    <bk>
      <extLst>
        <ext uri="{3e2802c4-a4d2-4d8b-9148-e3be6c30e623}">
          <xlrd:rvb i="288"/>
        </ext>
      </extLst>
    </bk>
    <bk>
      <extLst>
        <ext uri="{3e2802c4-a4d2-4d8b-9148-e3be6c30e623}">
          <xlrd:rvb i="289"/>
        </ext>
      </extLst>
    </bk>
    <bk>
      <extLst>
        <ext uri="{3e2802c4-a4d2-4d8b-9148-e3be6c30e623}">
          <xlrd:rvb i="290"/>
        </ext>
      </extLst>
    </bk>
    <bk>
      <extLst>
        <ext uri="{3e2802c4-a4d2-4d8b-9148-e3be6c30e623}">
          <xlrd:rvb i="291"/>
        </ext>
      </extLst>
    </bk>
    <bk>
      <extLst>
        <ext uri="{3e2802c4-a4d2-4d8b-9148-e3be6c30e623}">
          <xlrd:rvb i="292"/>
        </ext>
      </extLst>
    </bk>
    <bk>
      <extLst>
        <ext uri="{3e2802c4-a4d2-4d8b-9148-e3be6c30e623}">
          <xlrd:rvb i="293"/>
        </ext>
      </extLst>
    </bk>
    <bk>
      <extLst>
        <ext uri="{3e2802c4-a4d2-4d8b-9148-e3be6c30e623}">
          <xlrd:rvb i="294"/>
        </ext>
      </extLst>
    </bk>
    <bk>
      <extLst>
        <ext uri="{3e2802c4-a4d2-4d8b-9148-e3be6c30e623}">
          <xlrd:rvb i="295"/>
        </ext>
      </extLst>
    </bk>
    <bk>
      <extLst>
        <ext uri="{3e2802c4-a4d2-4d8b-9148-e3be6c30e623}">
          <xlrd:rvb i="296"/>
        </ext>
      </extLst>
    </bk>
    <bk>
      <extLst>
        <ext uri="{3e2802c4-a4d2-4d8b-9148-e3be6c30e623}">
          <xlrd:rvb i="297"/>
        </ext>
      </extLst>
    </bk>
    <bk>
      <extLst>
        <ext uri="{3e2802c4-a4d2-4d8b-9148-e3be6c30e623}">
          <xlrd:rvb i="298"/>
        </ext>
      </extLst>
    </bk>
    <bk>
      <extLst>
        <ext uri="{3e2802c4-a4d2-4d8b-9148-e3be6c30e623}">
          <xlrd:rvb i="299"/>
        </ext>
      </extLst>
    </bk>
    <bk>
      <extLst>
        <ext uri="{3e2802c4-a4d2-4d8b-9148-e3be6c30e623}">
          <xlrd:rvb i="300"/>
        </ext>
      </extLst>
    </bk>
    <bk>
      <extLst>
        <ext uri="{3e2802c4-a4d2-4d8b-9148-e3be6c30e623}">
          <xlrd:rvb i="301"/>
        </ext>
      </extLst>
    </bk>
    <bk>
      <extLst>
        <ext uri="{3e2802c4-a4d2-4d8b-9148-e3be6c30e623}">
          <xlrd:rvb i="302"/>
        </ext>
      </extLst>
    </bk>
    <bk>
      <extLst>
        <ext uri="{3e2802c4-a4d2-4d8b-9148-e3be6c30e623}">
          <xlrd:rvb i="303"/>
        </ext>
      </extLst>
    </bk>
    <bk>
      <extLst>
        <ext uri="{3e2802c4-a4d2-4d8b-9148-e3be6c30e623}">
          <xlrd:rvb i="304"/>
        </ext>
      </extLst>
    </bk>
    <bk>
      <extLst>
        <ext uri="{3e2802c4-a4d2-4d8b-9148-e3be6c30e623}">
          <xlrd:rvb i="305"/>
        </ext>
      </extLst>
    </bk>
    <bk>
      <extLst>
        <ext uri="{3e2802c4-a4d2-4d8b-9148-e3be6c30e623}">
          <xlrd:rvb i="306"/>
        </ext>
      </extLst>
    </bk>
    <bk>
      <extLst>
        <ext uri="{3e2802c4-a4d2-4d8b-9148-e3be6c30e623}">
          <xlrd:rvb i="307"/>
        </ext>
      </extLst>
    </bk>
    <bk>
      <extLst>
        <ext uri="{3e2802c4-a4d2-4d8b-9148-e3be6c30e623}">
          <xlrd:rvb i="308"/>
        </ext>
      </extLst>
    </bk>
    <bk>
      <extLst>
        <ext uri="{3e2802c4-a4d2-4d8b-9148-e3be6c30e623}">
          <xlrd:rvb i="309"/>
        </ext>
      </extLst>
    </bk>
    <bk>
      <extLst>
        <ext uri="{3e2802c4-a4d2-4d8b-9148-e3be6c30e623}">
          <xlrd:rvb i="310"/>
        </ext>
      </extLst>
    </bk>
    <bk>
      <extLst>
        <ext uri="{3e2802c4-a4d2-4d8b-9148-e3be6c30e623}">
          <xlrd:rvb i="311"/>
        </ext>
      </extLst>
    </bk>
    <bk>
      <extLst>
        <ext uri="{3e2802c4-a4d2-4d8b-9148-e3be6c30e623}">
          <xlrd:rvb i="312"/>
        </ext>
      </extLst>
    </bk>
    <bk>
      <extLst>
        <ext uri="{3e2802c4-a4d2-4d8b-9148-e3be6c30e623}">
          <xlrd:rvb i="313"/>
        </ext>
      </extLst>
    </bk>
    <bk>
      <extLst>
        <ext uri="{3e2802c4-a4d2-4d8b-9148-e3be6c30e623}">
          <xlrd:rvb i="314"/>
        </ext>
      </extLst>
    </bk>
    <bk>
      <extLst>
        <ext uri="{3e2802c4-a4d2-4d8b-9148-e3be6c30e623}">
          <xlrd:rvb i="315"/>
        </ext>
      </extLst>
    </bk>
    <bk>
      <extLst>
        <ext uri="{3e2802c4-a4d2-4d8b-9148-e3be6c30e623}">
          <xlrd:rvb i="316"/>
        </ext>
      </extLst>
    </bk>
    <bk>
      <extLst>
        <ext uri="{3e2802c4-a4d2-4d8b-9148-e3be6c30e623}">
          <xlrd:rvb i="317"/>
        </ext>
      </extLst>
    </bk>
    <bk>
      <extLst>
        <ext uri="{3e2802c4-a4d2-4d8b-9148-e3be6c30e623}">
          <xlrd:rvb i="318"/>
        </ext>
      </extLst>
    </bk>
    <bk>
      <extLst>
        <ext uri="{3e2802c4-a4d2-4d8b-9148-e3be6c30e623}">
          <xlrd:rvb i="319"/>
        </ext>
      </extLst>
    </bk>
    <bk>
      <extLst>
        <ext uri="{3e2802c4-a4d2-4d8b-9148-e3be6c30e623}">
          <xlrd:rvb i="320"/>
        </ext>
      </extLst>
    </bk>
    <bk>
      <extLst>
        <ext uri="{3e2802c4-a4d2-4d8b-9148-e3be6c30e623}">
          <xlrd:rvb i="321"/>
        </ext>
      </extLst>
    </bk>
    <bk>
      <extLst>
        <ext uri="{3e2802c4-a4d2-4d8b-9148-e3be6c30e623}">
          <xlrd:rvb i="322"/>
        </ext>
      </extLst>
    </bk>
    <bk>
      <extLst>
        <ext uri="{3e2802c4-a4d2-4d8b-9148-e3be6c30e623}">
          <xlrd:rvb i="323"/>
        </ext>
      </extLst>
    </bk>
    <bk>
      <extLst>
        <ext uri="{3e2802c4-a4d2-4d8b-9148-e3be6c30e623}">
          <xlrd:rvb i="324"/>
        </ext>
      </extLst>
    </bk>
    <bk>
      <extLst>
        <ext uri="{3e2802c4-a4d2-4d8b-9148-e3be6c30e623}">
          <xlrd:rvb i="325"/>
        </ext>
      </extLst>
    </bk>
    <bk>
      <extLst>
        <ext uri="{3e2802c4-a4d2-4d8b-9148-e3be6c30e623}">
          <xlrd:rvb i="326"/>
        </ext>
      </extLst>
    </bk>
    <bk>
      <extLst>
        <ext uri="{3e2802c4-a4d2-4d8b-9148-e3be6c30e623}">
          <xlrd:rvb i="327"/>
        </ext>
      </extLst>
    </bk>
    <bk>
      <extLst>
        <ext uri="{3e2802c4-a4d2-4d8b-9148-e3be6c30e623}">
          <xlrd:rvb i="328"/>
        </ext>
      </extLst>
    </bk>
    <bk>
      <extLst>
        <ext uri="{3e2802c4-a4d2-4d8b-9148-e3be6c30e623}">
          <xlrd:rvb i="329"/>
        </ext>
      </extLst>
    </bk>
    <bk>
      <extLst>
        <ext uri="{3e2802c4-a4d2-4d8b-9148-e3be6c30e623}">
          <xlrd:rvb i="330"/>
        </ext>
      </extLst>
    </bk>
    <bk>
      <extLst>
        <ext uri="{3e2802c4-a4d2-4d8b-9148-e3be6c30e623}">
          <xlrd:rvb i="331"/>
        </ext>
      </extLst>
    </bk>
    <bk>
      <extLst>
        <ext uri="{3e2802c4-a4d2-4d8b-9148-e3be6c30e623}">
          <xlrd:rvb i="332"/>
        </ext>
      </extLst>
    </bk>
    <bk>
      <extLst>
        <ext uri="{3e2802c4-a4d2-4d8b-9148-e3be6c30e623}">
          <xlrd:rvb i="333"/>
        </ext>
      </extLst>
    </bk>
    <bk>
      <extLst>
        <ext uri="{3e2802c4-a4d2-4d8b-9148-e3be6c30e623}">
          <xlrd:rvb i="334"/>
        </ext>
      </extLst>
    </bk>
    <bk>
      <extLst>
        <ext uri="{3e2802c4-a4d2-4d8b-9148-e3be6c30e623}">
          <xlrd:rvb i="335"/>
        </ext>
      </extLst>
    </bk>
    <bk>
      <extLst>
        <ext uri="{3e2802c4-a4d2-4d8b-9148-e3be6c30e623}">
          <xlrd:rvb i="336"/>
        </ext>
      </extLst>
    </bk>
    <bk>
      <extLst>
        <ext uri="{3e2802c4-a4d2-4d8b-9148-e3be6c30e623}">
          <xlrd:rvb i="337"/>
        </ext>
      </extLst>
    </bk>
    <bk>
      <extLst>
        <ext uri="{3e2802c4-a4d2-4d8b-9148-e3be6c30e623}">
          <xlrd:rvb i="338"/>
        </ext>
      </extLst>
    </bk>
    <bk>
      <extLst>
        <ext uri="{3e2802c4-a4d2-4d8b-9148-e3be6c30e623}">
          <xlrd:rvb i="339"/>
        </ext>
      </extLst>
    </bk>
    <bk>
      <extLst>
        <ext uri="{3e2802c4-a4d2-4d8b-9148-e3be6c30e623}">
          <xlrd:rvb i="340"/>
        </ext>
      </extLst>
    </bk>
    <bk>
      <extLst>
        <ext uri="{3e2802c4-a4d2-4d8b-9148-e3be6c30e623}">
          <xlrd:rvb i="341"/>
        </ext>
      </extLst>
    </bk>
    <bk>
      <extLst>
        <ext uri="{3e2802c4-a4d2-4d8b-9148-e3be6c30e623}">
          <xlrd:rvb i="342"/>
        </ext>
      </extLst>
    </bk>
    <bk>
      <extLst>
        <ext uri="{3e2802c4-a4d2-4d8b-9148-e3be6c30e623}">
          <xlrd:rvb i="343"/>
        </ext>
      </extLst>
    </bk>
    <bk>
      <extLst>
        <ext uri="{3e2802c4-a4d2-4d8b-9148-e3be6c30e623}">
          <xlrd:rvb i="344"/>
        </ext>
      </extLst>
    </bk>
    <bk>
      <extLst>
        <ext uri="{3e2802c4-a4d2-4d8b-9148-e3be6c30e623}">
          <xlrd:rvb i="345"/>
        </ext>
      </extLst>
    </bk>
    <bk>
      <extLst>
        <ext uri="{3e2802c4-a4d2-4d8b-9148-e3be6c30e623}">
          <xlrd:rvb i="346"/>
        </ext>
      </extLst>
    </bk>
    <bk>
      <extLst>
        <ext uri="{3e2802c4-a4d2-4d8b-9148-e3be6c30e623}">
          <xlrd:rvb i="347"/>
        </ext>
      </extLst>
    </bk>
    <bk>
      <extLst>
        <ext uri="{3e2802c4-a4d2-4d8b-9148-e3be6c30e623}">
          <xlrd:rvb i="348"/>
        </ext>
      </extLst>
    </bk>
    <bk>
      <extLst>
        <ext uri="{3e2802c4-a4d2-4d8b-9148-e3be6c30e623}">
          <xlrd:rvb i="349"/>
        </ext>
      </extLst>
    </bk>
    <bk>
      <extLst>
        <ext uri="{3e2802c4-a4d2-4d8b-9148-e3be6c30e623}">
          <xlrd:rvb i="350"/>
        </ext>
      </extLst>
    </bk>
    <bk>
      <extLst>
        <ext uri="{3e2802c4-a4d2-4d8b-9148-e3be6c30e623}">
          <xlrd:rvb i="351"/>
        </ext>
      </extLst>
    </bk>
    <bk>
      <extLst>
        <ext uri="{3e2802c4-a4d2-4d8b-9148-e3be6c30e623}">
          <xlrd:rvb i="352"/>
        </ext>
      </extLst>
    </bk>
    <bk>
      <extLst>
        <ext uri="{3e2802c4-a4d2-4d8b-9148-e3be6c30e623}">
          <xlrd:rvb i="353"/>
        </ext>
      </extLst>
    </bk>
    <bk>
      <extLst>
        <ext uri="{3e2802c4-a4d2-4d8b-9148-e3be6c30e623}">
          <xlrd:rvb i="354"/>
        </ext>
      </extLst>
    </bk>
    <bk>
      <extLst>
        <ext uri="{3e2802c4-a4d2-4d8b-9148-e3be6c30e623}">
          <xlrd:rvb i="355"/>
        </ext>
      </extLst>
    </bk>
    <bk>
      <extLst>
        <ext uri="{3e2802c4-a4d2-4d8b-9148-e3be6c30e623}">
          <xlrd:rvb i="356"/>
        </ext>
      </extLst>
    </bk>
    <bk>
      <extLst>
        <ext uri="{3e2802c4-a4d2-4d8b-9148-e3be6c30e623}">
          <xlrd:rvb i="357"/>
        </ext>
      </extLst>
    </bk>
    <bk>
      <extLst>
        <ext uri="{3e2802c4-a4d2-4d8b-9148-e3be6c30e623}">
          <xlrd:rvb i="358"/>
        </ext>
      </extLst>
    </bk>
    <bk>
      <extLst>
        <ext uri="{3e2802c4-a4d2-4d8b-9148-e3be6c30e623}">
          <xlrd:rvb i="359"/>
        </ext>
      </extLst>
    </bk>
    <bk>
      <extLst>
        <ext uri="{3e2802c4-a4d2-4d8b-9148-e3be6c30e623}">
          <xlrd:rvb i="360"/>
        </ext>
      </extLst>
    </bk>
    <bk>
      <extLst>
        <ext uri="{3e2802c4-a4d2-4d8b-9148-e3be6c30e623}">
          <xlrd:rvb i="361"/>
        </ext>
      </extLst>
    </bk>
    <bk>
      <extLst>
        <ext uri="{3e2802c4-a4d2-4d8b-9148-e3be6c30e623}">
          <xlrd:rvb i="362"/>
        </ext>
      </extLst>
    </bk>
    <bk>
      <extLst>
        <ext uri="{3e2802c4-a4d2-4d8b-9148-e3be6c30e623}">
          <xlrd:rvb i="363"/>
        </ext>
      </extLst>
    </bk>
    <bk>
      <extLst>
        <ext uri="{3e2802c4-a4d2-4d8b-9148-e3be6c30e623}">
          <xlrd:rvb i="364"/>
        </ext>
      </extLst>
    </bk>
    <bk>
      <extLst>
        <ext uri="{3e2802c4-a4d2-4d8b-9148-e3be6c30e623}">
          <xlrd:rvb i="365"/>
        </ext>
      </extLst>
    </bk>
    <bk>
      <extLst>
        <ext uri="{3e2802c4-a4d2-4d8b-9148-e3be6c30e623}">
          <xlrd:rvb i="366"/>
        </ext>
      </extLst>
    </bk>
    <bk>
      <extLst>
        <ext uri="{3e2802c4-a4d2-4d8b-9148-e3be6c30e623}">
          <xlrd:rvb i="367"/>
        </ext>
      </extLst>
    </bk>
    <bk>
      <extLst>
        <ext uri="{3e2802c4-a4d2-4d8b-9148-e3be6c30e623}">
          <xlrd:rvb i="368"/>
        </ext>
      </extLst>
    </bk>
    <bk>
      <extLst>
        <ext uri="{3e2802c4-a4d2-4d8b-9148-e3be6c30e623}">
          <xlrd:rvb i="369"/>
        </ext>
      </extLst>
    </bk>
    <bk>
      <extLst>
        <ext uri="{3e2802c4-a4d2-4d8b-9148-e3be6c30e623}">
          <xlrd:rvb i="370"/>
        </ext>
      </extLst>
    </bk>
    <bk>
      <extLst>
        <ext uri="{3e2802c4-a4d2-4d8b-9148-e3be6c30e623}">
          <xlrd:rvb i="371"/>
        </ext>
      </extLst>
    </bk>
    <bk>
      <extLst>
        <ext uri="{3e2802c4-a4d2-4d8b-9148-e3be6c30e623}">
          <xlrd:rvb i="372"/>
        </ext>
      </extLst>
    </bk>
    <bk>
      <extLst>
        <ext uri="{3e2802c4-a4d2-4d8b-9148-e3be6c30e623}">
          <xlrd:rvb i="373"/>
        </ext>
      </extLst>
    </bk>
    <bk>
      <extLst>
        <ext uri="{3e2802c4-a4d2-4d8b-9148-e3be6c30e623}">
          <xlrd:rvb i="374"/>
        </ext>
      </extLst>
    </bk>
    <bk>
      <extLst>
        <ext uri="{3e2802c4-a4d2-4d8b-9148-e3be6c30e623}">
          <xlrd:rvb i="375"/>
        </ext>
      </extLst>
    </bk>
    <bk>
      <extLst>
        <ext uri="{3e2802c4-a4d2-4d8b-9148-e3be6c30e623}">
          <xlrd:rvb i="376"/>
        </ext>
      </extLst>
    </bk>
    <bk>
      <extLst>
        <ext uri="{3e2802c4-a4d2-4d8b-9148-e3be6c30e623}">
          <xlrd:rvb i="377"/>
        </ext>
      </extLst>
    </bk>
    <bk>
      <extLst>
        <ext uri="{3e2802c4-a4d2-4d8b-9148-e3be6c30e623}">
          <xlrd:rvb i="378"/>
        </ext>
      </extLst>
    </bk>
    <bk>
      <extLst>
        <ext uri="{3e2802c4-a4d2-4d8b-9148-e3be6c30e623}">
          <xlrd:rvb i="379"/>
        </ext>
      </extLst>
    </bk>
    <bk>
      <extLst>
        <ext uri="{3e2802c4-a4d2-4d8b-9148-e3be6c30e623}">
          <xlrd:rvb i="380"/>
        </ext>
      </extLst>
    </bk>
    <bk>
      <extLst>
        <ext uri="{3e2802c4-a4d2-4d8b-9148-e3be6c30e623}">
          <xlrd:rvb i="381"/>
        </ext>
      </extLst>
    </bk>
    <bk>
      <extLst>
        <ext uri="{3e2802c4-a4d2-4d8b-9148-e3be6c30e623}">
          <xlrd:rvb i="382"/>
        </ext>
      </extLst>
    </bk>
    <bk>
      <extLst>
        <ext uri="{3e2802c4-a4d2-4d8b-9148-e3be6c30e623}">
          <xlrd:rvb i="383"/>
        </ext>
      </extLst>
    </bk>
    <bk>
      <extLst>
        <ext uri="{3e2802c4-a4d2-4d8b-9148-e3be6c30e623}">
          <xlrd:rvb i="384"/>
        </ext>
      </extLst>
    </bk>
    <bk>
      <extLst>
        <ext uri="{3e2802c4-a4d2-4d8b-9148-e3be6c30e623}">
          <xlrd:rvb i="385"/>
        </ext>
      </extLst>
    </bk>
    <bk>
      <extLst>
        <ext uri="{3e2802c4-a4d2-4d8b-9148-e3be6c30e623}">
          <xlrd:rvb i="386"/>
        </ext>
      </extLst>
    </bk>
    <bk>
      <extLst>
        <ext uri="{3e2802c4-a4d2-4d8b-9148-e3be6c30e623}">
          <xlrd:rvb i="387"/>
        </ext>
      </extLst>
    </bk>
    <bk>
      <extLst>
        <ext uri="{3e2802c4-a4d2-4d8b-9148-e3be6c30e623}">
          <xlrd:rvb i="388"/>
        </ext>
      </extLst>
    </bk>
    <bk>
      <extLst>
        <ext uri="{3e2802c4-a4d2-4d8b-9148-e3be6c30e623}">
          <xlrd:rvb i="389"/>
        </ext>
      </extLst>
    </bk>
    <bk>
      <extLst>
        <ext uri="{3e2802c4-a4d2-4d8b-9148-e3be6c30e623}">
          <xlrd:rvb i="390"/>
        </ext>
      </extLst>
    </bk>
    <bk>
      <extLst>
        <ext uri="{3e2802c4-a4d2-4d8b-9148-e3be6c30e623}">
          <xlrd:rvb i="391"/>
        </ext>
      </extLst>
    </bk>
    <bk>
      <extLst>
        <ext uri="{3e2802c4-a4d2-4d8b-9148-e3be6c30e623}">
          <xlrd:rvb i="392"/>
        </ext>
      </extLst>
    </bk>
    <bk>
      <extLst>
        <ext uri="{3e2802c4-a4d2-4d8b-9148-e3be6c30e623}">
          <xlrd:rvb i="393"/>
        </ext>
      </extLst>
    </bk>
    <bk>
      <extLst>
        <ext uri="{3e2802c4-a4d2-4d8b-9148-e3be6c30e623}">
          <xlrd:rvb i="394"/>
        </ext>
      </extLst>
    </bk>
    <bk>
      <extLst>
        <ext uri="{3e2802c4-a4d2-4d8b-9148-e3be6c30e623}">
          <xlrd:rvb i="395"/>
        </ext>
      </extLst>
    </bk>
    <bk>
      <extLst>
        <ext uri="{3e2802c4-a4d2-4d8b-9148-e3be6c30e623}">
          <xlrd:rvb i="396"/>
        </ext>
      </extLst>
    </bk>
    <bk>
      <extLst>
        <ext uri="{3e2802c4-a4d2-4d8b-9148-e3be6c30e623}">
          <xlrd:rvb i="397"/>
        </ext>
      </extLst>
    </bk>
    <bk>
      <extLst>
        <ext uri="{3e2802c4-a4d2-4d8b-9148-e3be6c30e623}">
          <xlrd:rvb i="398"/>
        </ext>
      </extLst>
    </bk>
    <bk>
      <extLst>
        <ext uri="{3e2802c4-a4d2-4d8b-9148-e3be6c30e623}">
          <xlrd:rvb i="399"/>
        </ext>
      </extLst>
    </bk>
    <bk>
      <extLst>
        <ext uri="{3e2802c4-a4d2-4d8b-9148-e3be6c30e623}">
          <xlrd:rvb i="400"/>
        </ext>
      </extLst>
    </bk>
    <bk>
      <extLst>
        <ext uri="{3e2802c4-a4d2-4d8b-9148-e3be6c30e623}">
          <xlrd:rvb i="401"/>
        </ext>
      </extLst>
    </bk>
    <bk>
      <extLst>
        <ext uri="{3e2802c4-a4d2-4d8b-9148-e3be6c30e623}">
          <xlrd:rvb i="402"/>
        </ext>
      </extLst>
    </bk>
    <bk>
      <extLst>
        <ext uri="{3e2802c4-a4d2-4d8b-9148-e3be6c30e623}">
          <xlrd:rvb i="403"/>
        </ext>
      </extLst>
    </bk>
    <bk>
      <extLst>
        <ext uri="{3e2802c4-a4d2-4d8b-9148-e3be6c30e623}">
          <xlrd:rvb i="404"/>
        </ext>
      </extLst>
    </bk>
    <bk>
      <extLst>
        <ext uri="{3e2802c4-a4d2-4d8b-9148-e3be6c30e623}">
          <xlrd:rvb i="405"/>
        </ext>
      </extLst>
    </bk>
    <bk>
      <extLst>
        <ext uri="{3e2802c4-a4d2-4d8b-9148-e3be6c30e623}">
          <xlrd:rvb i="406"/>
        </ext>
      </extLst>
    </bk>
    <bk>
      <extLst>
        <ext uri="{3e2802c4-a4d2-4d8b-9148-e3be6c30e623}">
          <xlrd:rvb i="407"/>
        </ext>
      </extLst>
    </bk>
    <bk>
      <extLst>
        <ext uri="{3e2802c4-a4d2-4d8b-9148-e3be6c30e623}">
          <xlrd:rvb i="408"/>
        </ext>
      </extLst>
    </bk>
    <bk>
      <extLst>
        <ext uri="{3e2802c4-a4d2-4d8b-9148-e3be6c30e623}">
          <xlrd:rvb i="409"/>
        </ext>
      </extLst>
    </bk>
    <bk>
      <extLst>
        <ext uri="{3e2802c4-a4d2-4d8b-9148-e3be6c30e623}">
          <xlrd:rvb i="410"/>
        </ext>
      </extLst>
    </bk>
    <bk>
      <extLst>
        <ext uri="{3e2802c4-a4d2-4d8b-9148-e3be6c30e623}">
          <xlrd:rvb i="411"/>
        </ext>
      </extLst>
    </bk>
    <bk>
      <extLst>
        <ext uri="{3e2802c4-a4d2-4d8b-9148-e3be6c30e623}">
          <xlrd:rvb i="412"/>
        </ext>
      </extLst>
    </bk>
    <bk>
      <extLst>
        <ext uri="{3e2802c4-a4d2-4d8b-9148-e3be6c30e623}">
          <xlrd:rvb i="413"/>
        </ext>
      </extLst>
    </bk>
    <bk>
      <extLst>
        <ext uri="{3e2802c4-a4d2-4d8b-9148-e3be6c30e623}">
          <xlrd:rvb i="414"/>
        </ext>
      </extLst>
    </bk>
    <bk>
      <extLst>
        <ext uri="{3e2802c4-a4d2-4d8b-9148-e3be6c30e623}">
          <xlrd:rvb i="415"/>
        </ext>
      </extLst>
    </bk>
    <bk>
      <extLst>
        <ext uri="{3e2802c4-a4d2-4d8b-9148-e3be6c30e623}">
          <xlrd:rvb i="416"/>
        </ext>
      </extLst>
    </bk>
    <bk>
      <extLst>
        <ext uri="{3e2802c4-a4d2-4d8b-9148-e3be6c30e623}">
          <xlrd:rvb i="417"/>
        </ext>
      </extLst>
    </bk>
    <bk>
      <extLst>
        <ext uri="{3e2802c4-a4d2-4d8b-9148-e3be6c30e623}">
          <xlrd:rvb i="418"/>
        </ext>
      </extLst>
    </bk>
    <bk>
      <extLst>
        <ext uri="{3e2802c4-a4d2-4d8b-9148-e3be6c30e623}">
          <xlrd:rvb i="419"/>
        </ext>
      </extLst>
    </bk>
    <bk>
      <extLst>
        <ext uri="{3e2802c4-a4d2-4d8b-9148-e3be6c30e623}">
          <xlrd:rvb i="420"/>
        </ext>
      </extLst>
    </bk>
    <bk>
      <extLst>
        <ext uri="{3e2802c4-a4d2-4d8b-9148-e3be6c30e623}">
          <xlrd:rvb i="421"/>
        </ext>
      </extLst>
    </bk>
    <bk>
      <extLst>
        <ext uri="{3e2802c4-a4d2-4d8b-9148-e3be6c30e623}">
          <xlrd:rvb i="422"/>
        </ext>
      </extLst>
    </bk>
    <bk>
      <extLst>
        <ext uri="{3e2802c4-a4d2-4d8b-9148-e3be6c30e623}">
          <xlrd:rvb i="423"/>
        </ext>
      </extLst>
    </bk>
    <bk>
      <extLst>
        <ext uri="{3e2802c4-a4d2-4d8b-9148-e3be6c30e623}">
          <xlrd:rvb i="424"/>
        </ext>
      </extLst>
    </bk>
    <bk>
      <extLst>
        <ext uri="{3e2802c4-a4d2-4d8b-9148-e3be6c30e623}">
          <xlrd:rvb i="425"/>
        </ext>
      </extLst>
    </bk>
    <bk>
      <extLst>
        <ext uri="{3e2802c4-a4d2-4d8b-9148-e3be6c30e623}">
          <xlrd:rvb i="426"/>
        </ext>
      </extLst>
    </bk>
    <bk>
      <extLst>
        <ext uri="{3e2802c4-a4d2-4d8b-9148-e3be6c30e623}">
          <xlrd:rvb i="427"/>
        </ext>
      </extLst>
    </bk>
    <bk>
      <extLst>
        <ext uri="{3e2802c4-a4d2-4d8b-9148-e3be6c30e623}">
          <xlrd:rvb i="428"/>
        </ext>
      </extLst>
    </bk>
    <bk>
      <extLst>
        <ext uri="{3e2802c4-a4d2-4d8b-9148-e3be6c30e623}">
          <xlrd:rvb i="429"/>
        </ext>
      </extLst>
    </bk>
    <bk>
      <extLst>
        <ext uri="{3e2802c4-a4d2-4d8b-9148-e3be6c30e623}">
          <xlrd:rvb i="430"/>
        </ext>
      </extLst>
    </bk>
    <bk>
      <extLst>
        <ext uri="{3e2802c4-a4d2-4d8b-9148-e3be6c30e623}">
          <xlrd:rvb i="431"/>
        </ext>
      </extLst>
    </bk>
    <bk>
      <extLst>
        <ext uri="{3e2802c4-a4d2-4d8b-9148-e3be6c30e623}">
          <xlrd:rvb i="432"/>
        </ext>
      </extLst>
    </bk>
    <bk>
      <extLst>
        <ext uri="{3e2802c4-a4d2-4d8b-9148-e3be6c30e623}">
          <xlrd:rvb i="433"/>
        </ext>
      </extLst>
    </bk>
    <bk>
      <extLst>
        <ext uri="{3e2802c4-a4d2-4d8b-9148-e3be6c30e623}">
          <xlrd:rvb i="434"/>
        </ext>
      </extLst>
    </bk>
    <bk>
      <extLst>
        <ext uri="{3e2802c4-a4d2-4d8b-9148-e3be6c30e623}">
          <xlrd:rvb i="435"/>
        </ext>
      </extLst>
    </bk>
    <bk>
      <extLst>
        <ext uri="{3e2802c4-a4d2-4d8b-9148-e3be6c30e623}">
          <xlrd:rvb i="436"/>
        </ext>
      </extLst>
    </bk>
    <bk>
      <extLst>
        <ext uri="{3e2802c4-a4d2-4d8b-9148-e3be6c30e623}">
          <xlrd:rvb i="437"/>
        </ext>
      </extLst>
    </bk>
    <bk>
      <extLst>
        <ext uri="{3e2802c4-a4d2-4d8b-9148-e3be6c30e623}">
          <xlrd:rvb i="438"/>
        </ext>
      </extLst>
    </bk>
    <bk>
      <extLst>
        <ext uri="{3e2802c4-a4d2-4d8b-9148-e3be6c30e623}">
          <xlrd:rvb i="439"/>
        </ext>
      </extLst>
    </bk>
    <bk>
      <extLst>
        <ext uri="{3e2802c4-a4d2-4d8b-9148-e3be6c30e623}">
          <xlrd:rvb i="440"/>
        </ext>
      </extLst>
    </bk>
    <bk>
      <extLst>
        <ext uri="{3e2802c4-a4d2-4d8b-9148-e3be6c30e623}">
          <xlrd:rvb i="441"/>
        </ext>
      </extLst>
    </bk>
    <bk>
      <extLst>
        <ext uri="{3e2802c4-a4d2-4d8b-9148-e3be6c30e623}">
          <xlrd:rvb i="442"/>
        </ext>
      </extLst>
    </bk>
    <bk>
      <extLst>
        <ext uri="{3e2802c4-a4d2-4d8b-9148-e3be6c30e623}">
          <xlrd:rvb i="443"/>
        </ext>
      </extLst>
    </bk>
    <bk>
      <extLst>
        <ext uri="{3e2802c4-a4d2-4d8b-9148-e3be6c30e623}">
          <xlrd:rvb i="444"/>
        </ext>
      </extLst>
    </bk>
    <bk>
      <extLst>
        <ext uri="{3e2802c4-a4d2-4d8b-9148-e3be6c30e623}">
          <xlrd:rvb i="445"/>
        </ext>
      </extLst>
    </bk>
    <bk>
      <extLst>
        <ext uri="{3e2802c4-a4d2-4d8b-9148-e3be6c30e623}">
          <xlrd:rvb i="446"/>
        </ext>
      </extLst>
    </bk>
    <bk>
      <extLst>
        <ext uri="{3e2802c4-a4d2-4d8b-9148-e3be6c30e623}">
          <xlrd:rvb i="447"/>
        </ext>
      </extLst>
    </bk>
    <bk>
      <extLst>
        <ext uri="{3e2802c4-a4d2-4d8b-9148-e3be6c30e623}">
          <xlrd:rvb i="448"/>
        </ext>
      </extLst>
    </bk>
    <bk>
      <extLst>
        <ext uri="{3e2802c4-a4d2-4d8b-9148-e3be6c30e623}">
          <xlrd:rvb i="449"/>
        </ext>
      </extLst>
    </bk>
    <bk>
      <extLst>
        <ext uri="{3e2802c4-a4d2-4d8b-9148-e3be6c30e623}">
          <xlrd:rvb i="450"/>
        </ext>
      </extLst>
    </bk>
    <bk>
      <extLst>
        <ext uri="{3e2802c4-a4d2-4d8b-9148-e3be6c30e623}">
          <xlrd:rvb i="451"/>
        </ext>
      </extLst>
    </bk>
    <bk>
      <extLst>
        <ext uri="{3e2802c4-a4d2-4d8b-9148-e3be6c30e623}">
          <xlrd:rvb i="452"/>
        </ext>
      </extLst>
    </bk>
    <bk>
      <extLst>
        <ext uri="{3e2802c4-a4d2-4d8b-9148-e3be6c30e623}">
          <xlrd:rvb i="453"/>
        </ext>
      </extLst>
    </bk>
    <bk>
      <extLst>
        <ext uri="{3e2802c4-a4d2-4d8b-9148-e3be6c30e623}">
          <xlrd:rvb i="454"/>
        </ext>
      </extLst>
    </bk>
    <bk>
      <extLst>
        <ext uri="{3e2802c4-a4d2-4d8b-9148-e3be6c30e623}">
          <xlrd:rvb i="455"/>
        </ext>
      </extLst>
    </bk>
    <bk>
      <extLst>
        <ext uri="{3e2802c4-a4d2-4d8b-9148-e3be6c30e623}">
          <xlrd:rvb i="456"/>
        </ext>
      </extLst>
    </bk>
    <bk>
      <extLst>
        <ext uri="{3e2802c4-a4d2-4d8b-9148-e3be6c30e623}">
          <xlrd:rvb i="457"/>
        </ext>
      </extLst>
    </bk>
    <bk>
      <extLst>
        <ext uri="{3e2802c4-a4d2-4d8b-9148-e3be6c30e623}">
          <xlrd:rvb i="458"/>
        </ext>
      </extLst>
    </bk>
    <bk>
      <extLst>
        <ext uri="{3e2802c4-a4d2-4d8b-9148-e3be6c30e623}">
          <xlrd:rvb i="459"/>
        </ext>
      </extLst>
    </bk>
    <bk>
      <extLst>
        <ext uri="{3e2802c4-a4d2-4d8b-9148-e3be6c30e623}">
          <xlrd:rvb i="460"/>
        </ext>
      </extLst>
    </bk>
    <bk>
      <extLst>
        <ext uri="{3e2802c4-a4d2-4d8b-9148-e3be6c30e623}">
          <xlrd:rvb i="461"/>
        </ext>
      </extLst>
    </bk>
    <bk>
      <extLst>
        <ext uri="{3e2802c4-a4d2-4d8b-9148-e3be6c30e623}">
          <xlrd:rvb i="462"/>
        </ext>
      </extLst>
    </bk>
    <bk>
      <extLst>
        <ext uri="{3e2802c4-a4d2-4d8b-9148-e3be6c30e623}">
          <xlrd:rvb i="463"/>
        </ext>
      </extLst>
    </bk>
    <bk>
      <extLst>
        <ext uri="{3e2802c4-a4d2-4d8b-9148-e3be6c30e623}">
          <xlrd:rvb i="464"/>
        </ext>
      </extLst>
    </bk>
    <bk>
      <extLst>
        <ext uri="{3e2802c4-a4d2-4d8b-9148-e3be6c30e623}">
          <xlrd:rvb i="465"/>
        </ext>
      </extLst>
    </bk>
    <bk>
      <extLst>
        <ext uri="{3e2802c4-a4d2-4d8b-9148-e3be6c30e623}">
          <xlrd:rvb i="466"/>
        </ext>
      </extLst>
    </bk>
    <bk>
      <extLst>
        <ext uri="{3e2802c4-a4d2-4d8b-9148-e3be6c30e623}">
          <xlrd:rvb i="467"/>
        </ext>
      </extLst>
    </bk>
    <bk>
      <extLst>
        <ext uri="{3e2802c4-a4d2-4d8b-9148-e3be6c30e623}">
          <xlrd:rvb i="468"/>
        </ext>
      </extLst>
    </bk>
    <bk>
      <extLst>
        <ext uri="{3e2802c4-a4d2-4d8b-9148-e3be6c30e623}">
          <xlrd:rvb i="469"/>
        </ext>
      </extLst>
    </bk>
    <bk>
      <extLst>
        <ext uri="{3e2802c4-a4d2-4d8b-9148-e3be6c30e623}">
          <xlrd:rvb i="470"/>
        </ext>
      </extLst>
    </bk>
    <bk>
      <extLst>
        <ext uri="{3e2802c4-a4d2-4d8b-9148-e3be6c30e623}">
          <xlrd:rvb i="471"/>
        </ext>
      </extLst>
    </bk>
    <bk>
      <extLst>
        <ext uri="{3e2802c4-a4d2-4d8b-9148-e3be6c30e623}">
          <xlrd:rvb i="472"/>
        </ext>
      </extLst>
    </bk>
    <bk>
      <extLst>
        <ext uri="{3e2802c4-a4d2-4d8b-9148-e3be6c30e623}">
          <xlrd:rvb i="473"/>
        </ext>
      </extLst>
    </bk>
    <bk>
      <extLst>
        <ext uri="{3e2802c4-a4d2-4d8b-9148-e3be6c30e623}">
          <xlrd:rvb i="474"/>
        </ext>
      </extLst>
    </bk>
    <bk>
      <extLst>
        <ext uri="{3e2802c4-a4d2-4d8b-9148-e3be6c30e623}">
          <xlrd:rvb i="475"/>
        </ext>
      </extLst>
    </bk>
    <bk>
      <extLst>
        <ext uri="{3e2802c4-a4d2-4d8b-9148-e3be6c30e623}">
          <xlrd:rvb i="476"/>
        </ext>
      </extLst>
    </bk>
    <bk>
      <extLst>
        <ext uri="{3e2802c4-a4d2-4d8b-9148-e3be6c30e623}">
          <xlrd:rvb i="477"/>
        </ext>
      </extLst>
    </bk>
    <bk>
      <extLst>
        <ext uri="{3e2802c4-a4d2-4d8b-9148-e3be6c30e623}">
          <xlrd:rvb i="478"/>
        </ext>
      </extLst>
    </bk>
    <bk>
      <extLst>
        <ext uri="{3e2802c4-a4d2-4d8b-9148-e3be6c30e623}">
          <xlrd:rvb i="479"/>
        </ext>
      </extLst>
    </bk>
    <bk>
      <extLst>
        <ext uri="{3e2802c4-a4d2-4d8b-9148-e3be6c30e623}">
          <xlrd:rvb i="480"/>
        </ext>
      </extLst>
    </bk>
    <bk>
      <extLst>
        <ext uri="{3e2802c4-a4d2-4d8b-9148-e3be6c30e623}">
          <xlrd:rvb i="481"/>
        </ext>
      </extLst>
    </bk>
    <bk>
      <extLst>
        <ext uri="{3e2802c4-a4d2-4d8b-9148-e3be6c30e623}">
          <xlrd:rvb i="482"/>
        </ext>
      </extLst>
    </bk>
    <bk>
      <extLst>
        <ext uri="{3e2802c4-a4d2-4d8b-9148-e3be6c30e623}">
          <xlrd:rvb i="483"/>
        </ext>
      </extLst>
    </bk>
    <bk>
      <extLst>
        <ext uri="{3e2802c4-a4d2-4d8b-9148-e3be6c30e623}">
          <xlrd:rvb i="484"/>
        </ext>
      </extLst>
    </bk>
    <bk>
      <extLst>
        <ext uri="{3e2802c4-a4d2-4d8b-9148-e3be6c30e623}">
          <xlrd:rvb i="485"/>
        </ext>
      </extLst>
    </bk>
    <bk>
      <extLst>
        <ext uri="{3e2802c4-a4d2-4d8b-9148-e3be6c30e623}">
          <xlrd:rvb i="486"/>
        </ext>
      </extLst>
    </bk>
    <bk>
      <extLst>
        <ext uri="{3e2802c4-a4d2-4d8b-9148-e3be6c30e623}">
          <xlrd:rvb i="487"/>
        </ext>
      </extLst>
    </bk>
    <bk>
      <extLst>
        <ext uri="{3e2802c4-a4d2-4d8b-9148-e3be6c30e623}">
          <xlrd:rvb i="488"/>
        </ext>
      </extLst>
    </bk>
    <bk>
      <extLst>
        <ext uri="{3e2802c4-a4d2-4d8b-9148-e3be6c30e623}">
          <xlrd:rvb i="489"/>
        </ext>
      </extLst>
    </bk>
    <bk>
      <extLst>
        <ext uri="{3e2802c4-a4d2-4d8b-9148-e3be6c30e623}">
          <xlrd:rvb i="490"/>
        </ext>
      </extLst>
    </bk>
    <bk>
      <extLst>
        <ext uri="{3e2802c4-a4d2-4d8b-9148-e3be6c30e623}">
          <xlrd:rvb i="491"/>
        </ext>
      </extLst>
    </bk>
    <bk>
      <extLst>
        <ext uri="{3e2802c4-a4d2-4d8b-9148-e3be6c30e623}">
          <xlrd:rvb i="492"/>
        </ext>
      </extLst>
    </bk>
    <bk>
      <extLst>
        <ext uri="{3e2802c4-a4d2-4d8b-9148-e3be6c30e623}">
          <xlrd:rvb i="493"/>
        </ext>
      </extLst>
    </bk>
    <bk>
      <extLst>
        <ext uri="{3e2802c4-a4d2-4d8b-9148-e3be6c30e623}">
          <xlrd:rvb i="494"/>
        </ext>
      </extLst>
    </bk>
    <bk>
      <extLst>
        <ext uri="{3e2802c4-a4d2-4d8b-9148-e3be6c30e623}">
          <xlrd:rvb i="495"/>
        </ext>
      </extLst>
    </bk>
    <bk>
      <extLst>
        <ext uri="{3e2802c4-a4d2-4d8b-9148-e3be6c30e623}">
          <xlrd:rvb i="496"/>
        </ext>
      </extLst>
    </bk>
    <bk>
      <extLst>
        <ext uri="{3e2802c4-a4d2-4d8b-9148-e3be6c30e623}">
          <xlrd:rvb i="497"/>
        </ext>
      </extLst>
    </bk>
    <bk>
      <extLst>
        <ext uri="{3e2802c4-a4d2-4d8b-9148-e3be6c30e623}">
          <xlrd:rvb i="498"/>
        </ext>
      </extLst>
    </bk>
    <bk>
      <extLst>
        <ext uri="{3e2802c4-a4d2-4d8b-9148-e3be6c30e623}">
          <xlrd:rvb i="499"/>
        </ext>
      </extLst>
    </bk>
    <bk>
      <extLst>
        <ext uri="{3e2802c4-a4d2-4d8b-9148-e3be6c30e623}">
          <xlrd:rvb i="500"/>
        </ext>
      </extLst>
    </bk>
    <bk>
      <extLst>
        <ext uri="{3e2802c4-a4d2-4d8b-9148-e3be6c30e623}">
          <xlrd:rvb i="501"/>
        </ext>
      </extLst>
    </bk>
    <bk>
      <extLst>
        <ext uri="{3e2802c4-a4d2-4d8b-9148-e3be6c30e623}">
          <xlrd:rvb i="502"/>
        </ext>
      </extLst>
    </bk>
    <bk>
      <extLst>
        <ext uri="{3e2802c4-a4d2-4d8b-9148-e3be6c30e623}">
          <xlrd:rvb i="503"/>
        </ext>
      </extLst>
    </bk>
    <bk>
      <extLst>
        <ext uri="{3e2802c4-a4d2-4d8b-9148-e3be6c30e623}">
          <xlrd:rvb i="504"/>
        </ext>
      </extLst>
    </bk>
    <bk>
      <extLst>
        <ext uri="{3e2802c4-a4d2-4d8b-9148-e3be6c30e623}">
          <xlrd:rvb i="505"/>
        </ext>
      </extLst>
    </bk>
    <bk>
      <extLst>
        <ext uri="{3e2802c4-a4d2-4d8b-9148-e3be6c30e623}">
          <xlrd:rvb i="506"/>
        </ext>
      </extLst>
    </bk>
    <bk>
      <extLst>
        <ext uri="{3e2802c4-a4d2-4d8b-9148-e3be6c30e623}">
          <xlrd:rvb i="507"/>
        </ext>
      </extLst>
    </bk>
    <bk>
      <extLst>
        <ext uri="{3e2802c4-a4d2-4d8b-9148-e3be6c30e623}">
          <xlrd:rvb i="508"/>
        </ext>
      </extLst>
    </bk>
    <bk>
      <extLst>
        <ext uri="{3e2802c4-a4d2-4d8b-9148-e3be6c30e623}">
          <xlrd:rvb i="509"/>
        </ext>
      </extLst>
    </bk>
    <bk>
      <extLst>
        <ext uri="{3e2802c4-a4d2-4d8b-9148-e3be6c30e623}">
          <xlrd:rvb i="510"/>
        </ext>
      </extLst>
    </bk>
    <bk>
      <extLst>
        <ext uri="{3e2802c4-a4d2-4d8b-9148-e3be6c30e623}">
          <xlrd:rvb i="511"/>
        </ext>
      </extLst>
    </bk>
    <bk>
      <extLst>
        <ext uri="{3e2802c4-a4d2-4d8b-9148-e3be6c30e623}">
          <xlrd:rvb i="512"/>
        </ext>
      </extLst>
    </bk>
    <bk>
      <extLst>
        <ext uri="{3e2802c4-a4d2-4d8b-9148-e3be6c30e623}">
          <xlrd:rvb i="513"/>
        </ext>
      </extLst>
    </bk>
    <bk>
      <extLst>
        <ext uri="{3e2802c4-a4d2-4d8b-9148-e3be6c30e623}">
          <xlrd:rvb i="514"/>
        </ext>
      </extLst>
    </bk>
    <bk>
      <extLst>
        <ext uri="{3e2802c4-a4d2-4d8b-9148-e3be6c30e623}">
          <xlrd:rvb i="515"/>
        </ext>
      </extLst>
    </bk>
    <bk>
      <extLst>
        <ext uri="{3e2802c4-a4d2-4d8b-9148-e3be6c30e623}">
          <xlrd:rvb i="516"/>
        </ext>
      </extLst>
    </bk>
    <bk>
      <extLst>
        <ext uri="{3e2802c4-a4d2-4d8b-9148-e3be6c30e623}">
          <xlrd:rvb i="517"/>
        </ext>
      </extLst>
    </bk>
    <bk>
      <extLst>
        <ext uri="{3e2802c4-a4d2-4d8b-9148-e3be6c30e623}">
          <xlrd:rvb i="518"/>
        </ext>
      </extLst>
    </bk>
    <bk>
      <extLst>
        <ext uri="{3e2802c4-a4d2-4d8b-9148-e3be6c30e623}">
          <xlrd:rvb i="519"/>
        </ext>
      </extLst>
    </bk>
    <bk>
      <extLst>
        <ext uri="{3e2802c4-a4d2-4d8b-9148-e3be6c30e623}">
          <xlrd:rvb i="520"/>
        </ext>
      </extLst>
    </bk>
    <bk>
      <extLst>
        <ext uri="{3e2802c4-a4d2-4d8b-9148-e3be6c30e623}">
          <xlrd:rvb i="521"/>
        </ext>
      </extLst>
    </bk>
    <bk>
      <extLst>
        <ext uri="{3e2802c4-a4d2-4d8b-9148-e3be6c30e623}">
          <xlrd:rvb i="522"/>
        </ext>
      </extLst>
    </bk>
    <bk>
      <extLst>
        <ext uri="{3e2802c4-a4d2-4d8b-9148-e3be6c30e623}">
          <xlrd:rvb i="523"/>
        </ext>
      </extLst>
    </bk>
    <bk>
      <extLst>
        <ext uri="{3e2802c4-a4d2-4d8b-9148-e3be6c30e623}">
          <xlrd:rvb i="524"/>
        </ext>
      </extLst>
    </bk>
    <bk>
      <extLst>
        <ext uri="{3e2802c4-a4d2-4d8b-9148-e3be6c30e623}">
          <xlrd:rvb i="525"/>
        </ext>
      </extLst>
    </bk>
    <bk>
      <extLst>
        <ext uri="{3e2802c4-a4d2-4d8b-9148-e3be6c30e623}">
          <xlrd:rvb i="526"/>
        </ext>
      </extLst>
    </bk>
    <bk>
      <extLst>
        <ext uri="{3e2802c4-a4d2-4d8b-9148-e3be6c30e623}">
          <xlrd:rvb i="527"/>
        </ext>
      </extLst>
    </bk>
    <bk>
      <extLst>
        <ext uri="{3e2802c4-a4d2-4d8b-9148-e3be6c30e623}">
          <xlrd:rvb i="528"/>
        </ext>
      </extLst>
    </bk>
    <bk>
      <extLst>
        <ext uri="{3e2802c4-a4d2-4d8b-9148-e3be6c30e623}">
          <xlrd:rvb i="529"/>
        </ext>
      </extLst>
    </bk>
    <bk>
      <extLst>
        <ext uri="{3e2802c4-a4d2-4d8b-9148-e3be6c30e623}">
          <xlrd:rvb i="530"/>
        </ext>
      </extLst>
    </bk>
    <bk>
      <extLst>
        <ext uri="{3e2802c4-a4d2-4d8b-9148-e3be6c30e623}">
          <xlrd:rvb i="531"/>
        </ext>
      </extLst>
    </bk>
    <bk>
      <extLst>
        <ext uri="{3e2802c4-a4d2-4d8b-9148-e3be6c30e623}">
          <xlrd:rvb i="532"/>
        </ext>
      </extLst>
    </bk>
    <bk>
      <extLst>
        <ext uri="{3e2802c4-a4d2-4d8b-9148-e3be6c30e623}">
          <xlrd:rvb i="533"/>
        </ext>
      </extLst>
    </bk>
    <bk>
      <extLst>
        <ext uri="{3e2802c4-a4d2-4d8b-9148-e3be6c30e623}">
          <xlrd:rvb i="534"/>
        </ext>
      </extLst>
    </bk>
    <bk>
      <extLst>
        <ext uri="{3e2802c4-a4d2-4d8b-9148-e3be6c30e623}">
          <xlrd:rvb i="535"/>
        </ext>
      </extLst>
    </bk>
    <bk>
      <extLst>
        <ext uri="{3e2802c4-a4d2-4d8b-9148-e3be6c30e623}">
          <xlrd:rvb i="536"/>
        </ext>
      </extLst>
    </bk>
    <bk>
      <extLst>
        <ext uri="{3e2802c4-a4d2-4d8b-9148-e3be6c30e623}">
          <xlrd:rvb i="537"/>
        </ext>
      </extLst>
    </bk>
    <bk>
      <extLst>
        <ext uri="{3e2802c4-a4d2-4d8b-9148-e3be6c30e623}">
          <xlrd:rvb i="538"/>
        </ext>
      </extLst>
    </bk>
    <bk>
      <extLst>
        <ext uri="{3e2802c4-a4d2-4d8b-9148-e3be6c30e623}">
          <xlrd:rvb i="539"/>
        </ext>
      </extLst>
    </bk>
    <bk>
      <extLst>
        <ext uri="{3e2802c4-a4d2-4d8b-9148-e3be6c30e623}">
          <xlrd:rvb i="540"/>
        </ext>
      </extLst>
    </bk>
    <bk>
      <extLst>
        <ext uri="{3e2802c4-a4d2-4d8b-9148-e3be6c30e623}">
          <xlrd:rvb i="541"/>
        </ext>
      </extLst>
    </bk>
    <bk>
      <extLst>
        <ext uri="{3e2802c4-a4d2-4d8b-9148-e3be6c30e623}">
          <xlrd:rvb i="542"/>
        </ext>
      </extLst>
    </bk>
    <bk>
      <extLst>
        <ext uri="{3e2802c4-a4d2-4d8b-9148-e3be6c30e623}">
          <xlrd:rvb i="543"/>
        </ext>
      </extLst>
    </bk>
    <bk>
      <extLst>
        <ext uri="{3e2802c4-a4d2-4d8b-9148-e3be6c30e623}">
          <xlrd:rvb i="544"/>
        </ext>
      </extLst>
    </bk>
    <bk>
      <extLst>
        <ext uri="{3e2802c4-a4d2-4d8b-9148-e3be6c30e623}">
          <xlrd:rvb i="545"/>
        </ext>
      </extLst>
    </bk>
    <bk>
      <extLst>
        <ext uri="{3e2802c4-a4d2-4d8b-9148-e3be6c30e623}">
          <xlrd:rvb i="546"/>
        </ext>
      </extLst>
    </bk>
    <bk>
      <extLst>
        <ext uri="{3e2802c4-a4d2-4d8b-9148-e3be6c30e623}">
          <xlrd:rvb i="547"/>
        </ext>
      </extLst>
    </bk>
    <bk>
      <extLst>
        <ext uri="{3e2802c4-a4d2-4d8b-9148-e3be6c30e623}">
          <xlrd:rvb i="548"/>
        </ext>
      </extLst>
    </bk>
    <bk>
      <extLst>
        <ext uri="{3e2802c4-a4d2-4d8b-9148-e3be6c30e623}">
          <xlrd:rvb i="549"/>
        </ext>
      </extLst>
    </bk>
    <bk>
      <extLst>
        <ext uri="{3e2802c4-a4d2-4d8b-9148-e3be6c30e623}">
          <xlrd:rvb i="550"/>
        </ext>
      </extLst>
    </bk>
    <bk>
      <extLst>
        <ext uri="{3e2802c4-a4d2-4d8b-9148-e3be6c30e623}">
          <xlrd:rvb i="551"/>
        </ext>
      </extLst>
    </bk>
    <bk>
      <extLst>
        <ext uri="{3e2802c4-a4d2-4d8b-9148-e3be6c30e623}">
          <xlrd:rvb i="552"/>
        </ext>
      </extLst>
    </bk>
    <bk>
      <extLst>
        <ext uri="{3e2802c4-a4d2-4d8b-9148-e3be6c30e623}">
          <xlrd:rvb i="553"/>
        </ext>
      </extLst>
    </bk>
    <bk>
      <extLst>
        <ext uri="{3e2802c4-a4d2-4d8b-9148-e3be6c30e623}">
          <xlrd:rvb i="554"/>
        </ext>
      </extLst>
    </bk>
    <bk>
      <extLst>
        <ext uri="{3e2802c4-a4d2-4d8b-9148-e3be6c30e623}">
          <xlrd:rvb i="555"/>
        </ext>
      </extLst>
    </bk>
    <bk>
      <extLst>
        <ext uri="{3e2802c4-a4d2-4d8b-9148-e3be6c30e623}">
          <xlrd:rvb i="556"/>
        </ext>
      </extLst>
    </bk>
    <bk>
      <extLst>
        <ext uri="{3e2802c4-a4d2-4d8b-9148-e3be6c30e623}">
          <xlrd:rvb i="557"/>
        </ext>
      </extLst>
    </bk>
    <bk>
      <extLst>
        <ext uri="{3e2802c4-a4d2-4d8b-9148-e3be6c30e623}">
          <xlrd:rvb i="558"/>
        </ext>
      </extLst>
    </bk>
    <bk>
      <extLst>
        <ext uri="{3e2802c4-a4d2-4d8b-9148-e3be6c30e623}">
          <xlrd:rvb i="559"/>
        </ext>
      </extLst>
    </bk>
    <bk>
      <extLst>
        <ext uri="{3e2802c4-a4d2-4d8b-9148-e3be6c30e623}">
          <xlrd:rvb i="560"/>
        </ext>
      </extLst>
    </bk>
    <bk>
      <extLst>
        <ext uri="{3e2802c4-a4d2-4d8b-9148-e3be6c30e623}">
          <xlrd:rvb i="561"/>
        </ext>
      </extLst>
    </bk>
    <bk>
      <extLst>
        <ext uri="{3e2802c4-a4d2-4d8b-9148-e3be6c30e623}">
          <xlrd:rvb i="562"/>
        </ext>
      </extLst>
    </bk>
    <bk>
      <extLst>
        <ext uri="{3e2802c4-a4d2-4d8b-9148-e3be6c30e623}">
          <xlrd:rvb i="563"/>
        </ext>
      </extLst>
    </bk>
    <bk>
      <extLst>
        <ext uri="{3e2802c4-a4d2-4d8b-9148-e3be6c30e623}">
          <xlrd:rvb i="564"/>
        </ext>
      </extLst>
    </bk>
    <bk>
      <extLst>
        <ext uri="{3e2802c4-a4d2-4d8b-9148-e3be6c30e623}">
          <xlrd:rvb i="565"/>
        </ext>
      </extLst>
    </bk>
    <bk>
      <extLst>
        <ext uri="{3e2802c4-a4d2-4d8b-9148-e3be6c30e623}">
          <xlrd:rvb i="566"/>
        </ext>
      </extLst>
    </bk>
    <bk>
      <extLst>
        <ext uri="{3e2802c4-a4d2-4d8b-9148-e3be6c30e623}">
          <xlrd:rvb i="567"/>
        </ext>
      </extLst>
    </bk>
    <bk>
      <extLst>
        <ext uri="{3e2802c4-a4d2-4d8b-9148-e3be6c30e623}">
          <xlrd:rvb i="568"/>
        </ext>
      </extLst>
    </bk>
    <bk>
      <extLst>
        <ext uri="{3e2802c4-a4d2-4d8b-9148-e3be6c30e623}">
          <xlrd:rvb i="569"/>
        </ext>
      </extLst>
    </bk>
    <bk>
      <extLst>
        <ext uri="{3e2802c4-a4d2-4d8b-9148-e3be6c30e623}">
          <xlrd:rvb i="570"/>
        </ext>
      </extLst>
    </bk>
    <bk>
      <extLst>
        <ext uri="{3e2802c4-a4d2-4d8b-9148-e3be6c30e623}">
          <xlrd:rvb i="571"/>
        </ext>
      </extLst>
    </bk>
    <bk>
      <extLst>
        <ext uri="{3e2802c4-a4d2-4d8b-9148-e3be6c30e623}">
          <xlrd:rvb i="572"/>
        </ext>
      </extLst>
    </bk>
    <bk>
      <extLst>
        <ext uri="{3e2802c4-a4d2-4d8b-9148-e3be6c30e623}">
          <xlrd:rvb i="573"/>
        </ext>
      </extLst>
    </bk>
    <bk>
      <extLst>
        <ext uri="{3e2802c4-a4d2-4d8b-9148-e3be6c30e623}">
          <xlrd:rvb i="574"/>
        </ext>
      </extLst>
    </bk>
    <bk>
      <extLst>
        <ext uri="{3e2802c4-a4d2-4d8b-9148-e3be6c30e623}">
          <xlrd:rvb i="575"/>
        </ext>
      </extLst>
    </bk>
    <bk>
      <extLst>
        <ext uri="{3e2802c4-a4d2-4d8b-9148-e3be6c30e623}">
          <xlrd:rvb i="576"/>
        </ext>
      </extLst>
    </bk>
    <bk>
      <extLst>
        <ext uri="{3e2802c4-a4d2-4d8b-9148-e3be6c30e623}">
          <xlrd:rvb i="577"/>
        </ext>
      </extLst>
    </bk>
    <bk>
      <extLst>
        <ext uri="{3e2802c4-a4d2-4d8b-9148-e3be6c30e623}">
          <xlrd:rvb i="578"/>
        </ext>
      </extLst>
    </bk>
    <bk>
      <extLst>
        <ext uri="{3e2802c4-a4d2-4d8b-9148-e3be6c30e623}">
          <xlrd:rvb i="579"/>
        </ext>
      </extLst>
    </bk>
    <bk>
      <extLst>
        <ext uri="{3e2802c4-a4d2-4d8b-9148-e3be6c30e623}">
          <xlrd:rvb i="580"/>
        </ext>
      </extLst>
    </bk>
    <bk>
      <extLst>
        <ext uri="{3e2802c4-a4d2-4d8b-9148-e3be6c30e623}">
          <xlrd:rvb i="581"/>
        </ext>
      </extLst>
    </bk>
    <bk>
      <extLst>
        <ext uri="{3e2802c4-a4d2-4d8b-9148-e3be6c30e623}">
          <xlrd:rvb i="582"/>
        </ext>
      </extLst>
    </bk>
    <bk>
      <extLst>
        <ext uri="{3e2802c4-a4d2-4d8b-9148-e3be6c30e623}">
          <xlrd:rvb i="583"/>
        </ext>
      </extLst>
    </bk>
    <bk>
      <extLst>
        <ext uri="{3e2802c4-a4d2-4d8b-9148-e3be6c30e623}">
          <xlrd:rvb i="584"/>
        </ext>
      </extLst>
    </bk>
    <bk>
      <extLst>
        <ext uri="{3e2802c4-a4d2-4d8b-9148-e3be6c30e623}">
          <xlrd:rvb i="585"/>
        </ext>
      </extLst>
    </bk>
    <bk>
      <extLst>
        <ext uri="{3e2802c4-a4d2-4d8b-9148-e3be6c30e623}">
          <xlrd:rvb i="586"/>
        </ext>
      </extLst>
    </bk>
    <bk>
      <extLst>
        <ext uri="{3e2802c4-a4d2-4d8b-9148-e3be6c30e623}">
          <xlrd:rvb i="587"/>
        </ext>
      </extLst>
    </bk>
    <bk>
      <extLst>
        <ext uri="{3e2802c4-a4d2-4d8b-9148-e3be6c30e623}">
          <xlrd:rvb i="588"/>
        </ext>
      </extLst>
    </bk>
    <bk>
      <extLst>
        <ext uri="{3e2802c4-a4d2-4d8b-9148-e3be6c30e623}">
          <xlrd:rvb i="589"/>
        </ext>
      </extLst>
    </bk>
    <bk>
      <extLst>
        <ext uri="{3e2802c4-a4d2-4d8b-9148-e3be6c30e623}">
          <xlrd:rvb i="590"/>
        </ext>
      </extLst>
    </bk>
    <bk>
      <extLst>
        <ext uri="{3e2802c4-a4d2-4d8b-9148-e3be6c30e623}">
          <xlrd:rvb i="591"/>
        </ext>
      </extLst>
    </bk>
    <bk>
      <extLst>
        <ext uri="{3e2802c4-a4d2-4d8b-9148-e3be6c30e623}">
          <xlrd:rvb i="592"/>
        </ext>
      </extLst>
    </bk>
    <bk>
      <extLst>
        <ext uri="{3e2802c4-a4d2-4d8b-9148-e3be6c30e623}">
          <xlrd:rvb i="593"/>
        </ext>
      </extLst>
    </bk>
    <bk>
      <extLst>
        <ext uri="{3e2802c4-a4d2-4d8b-9148-e3be6c30e623}">
          <xlrd:rvb i="594"/>
        </ext>
      </extLst>
    </bk>
    <bk>
      <extLst>
        <ext uri="{3e2802c4-a4d2-4d8b-9148-e3be6c30e623}">
          <xlrd:rvb i="595"/>
        </ext>
      </extLst>
    </bk>
    <bk>
      <extLst>
        <ext uri="{3e2802c4-a4d2-4d8b-9148-e3be6c30e623}">
          <xlrd:rvb i="596"/>
        </ext>
      </extLst>
    </bk>
    <bk>
      <extLst>
        <ext uri="{3e2802c4-a4d2-4d8b-9148-e3be6c30e623}">
          <xlrd:rvb i="597"/>
        </ext>
      </extLst>
    </bk>
    <bk>
      <extLst>
        <ext uri="{3e2802c4-a4d2-4d8b-9148-e3be6c30e623}">
          <xlrd:rvb i="598"/>
        </ext>
      </extLst>
    </bk>
    <bk>
      <extLst>
        <ext uri="{3e2802c4-a4d2-4d8b-9148-e3be6c30e623}">
          <xlrd:rvb i="599"/>
        </ext>
      </extLst>
    </bk>
    <bk>
      <extLst>
        <ext uri="{3e2802c4-a4d2-4d8b-9148-e3be6c30e623}">
          <xlrd:rvb i="600"/>
        </ext>
      </extLst>
    </bk>
    <bk>
      <extLst>
        <ext uri="{3e2802c4-a4d2-4d8b-9148-e3be6c30e623}">
          <xlrd:rvb i="601"/>
        </ext>
      </extLst>
    </bk>
    <bk>
      <extLst>
        <ext uri="{3e2802c4-a4d2-4d8b-9148-e3be6c30e623}">
          <xlrd:rvb i="602"/>
        </ext>
      </extLst>
    </bk>
    <bk>
      <extLst>
        <ext uri="{3e2802c4-a4d2-4d8b-9148-e3be6c30e623}">
          <xlrd:rvb i="603"/>
        </ext>
      </extLst>
    </bk>
    <bk>
      <extLst>
        <ext uri="{3e2802c4-a4d2-4d8b-9148-e3be6c30e623}">
          <xlrd:rvb i="604"/>
        </ext>
      </extLst>
    </bk>
    <bk>
      <extLst>
        <ext uri="{3e2802c4-a4d2-4d8b-9148-e3be6c30e623}">
          <xlrd:rvb i="605"/>
        </ext>
      </extLst>
    </bk>
    <bk>
      <extLst>
        <ext uri="{3e2802c4-a4d2-4d8b-9148-e3be6c30e623}">
          <xlrd:rvb i="606"/>
        </ext>
      </extLst>
    </bk>
    <bk>
      <extLst>
        <ext uri="{3e2802c4-a4d2-4d8b-9148-e3be6c30e623}">
          <xlrd:rvb i="607"/>
        </ext>
      </extLst>
    </bk>
    <bk>
      <extLst>
        <ext uri="{3e2802c4-a4d2-4d8b-9148-e3be6c30e623}">
          <xlrd:rvb i="608"/>
        </ext>
      </extLst>
    </bk>
    <bk>
      <extLst>
        <ext uri="{3e2802c4-a4d2-4d8b-9148-e3be6c30e623}">
          <xlrd:rvb i="609"/>
        </ext>
      </extLst>
    </bk>
    <bk>
      <extLst>
        <ext uri="{3e2802c4-a4d2-4d8b-9148-e3be6c30e623}">
          <xlrd:rvb i="610"/>
        </ext>
      </extLst>
    </bk>
    <bk>
      <extLst>
        <ext uri="{3e2802c4-a4d2-4d8b-9148-e3be6c30e623}">
          <xlrd:rvb i="611"/>
        </ext>
      </extLst>
    </bk>
    <bk>
      <extLst>
        <ext uri="{3e2802c4-a4d2-4d8b-9148-e3be6c30e623}">
          <xlrd:rvb i="612"/>
        </ext>
      </extLst>
    </bk>
    <bk>
      <extLst>
        <ext uri="{3e2802c4-a4d2-4d8b-9148-e3be6c30e623}">
          <xlrd:rvb i="613"/>
        </ext>
      </extLst>
    </bk>
    <bk>
      <extLst>
        <ext uri="{3e2802c4-a4d2-4d8b-9148-e3be6c30e623}">
          <xlrd:rvb i="614"/>
        </ext>
      </extLst>
    </bk>
    <bk>
      <extLst>
        <ext uri="{3e2802c4-a4d2-4d8b-9148-e3be6c30e623}">
          <xlrd:rvb i="615"/>
        </ext>
      </extLst>
    </bk>
    <bk>
      <extLst>
        <ext uri="{3e2802c4-a4d2-4d8b-9148-e3be6c30e623}">
          <xlrd:rvb i="616"/>
        </ext>
      </extLst>
    </bk>
    <bk>
      <extLst>
        <ext uri="{3e2802c4-a4d2-4d8b-9148-e3be6c30e623}">
          <xlrd:rvb i="617"/>
        </ext>
      </extLst>
    </bk>
    <bk>
      <extLst>
        <ext uri="{3e2802c4-a4d2-4d8b-9148-e3be6c30e623}">
          <xlrd:rvb i="618"/>
        </ext>
      </extLst>
    </bk>
    <bk>
      <extLst>
        <ext uri="{3e2802c4-a4d2-4d8b-9148-e3be6c30e623}">
          <xlrd:rvb i="619"/>
        </ext>
      </extLst>
    </bk>
    <bk>
      <extLst>
        <ext uri="{3e2802c4-a4d2-4d8b-9148-e3be6c30e623}">
          <xlrd:rvb i="620"/>
        </ext>
      </extLst>
    </bk>
    <bk>
      <extLst>
        <ext uri="{3e2802c4-a4d2-4d8b-9148-e3be6c30e623}">
          <xlrd:rvb i="621"/>
        </ext>
      </extLst>
    </bk>
    <bk>
      <extLst>
        <ext uri="{3e2802c4-a4d2-4d8b-9148-e3be6c30e623}">
          <xlrd:rvb i="622"/>
        </ext>
      </extLst>
    </bk>
    <bk>
      <extLst>
        <ext uri="{3e2802c4-a4d2-4d8b-9148-e3be6c30e623}">
          <xlrd:rvb i="623"/>
        </ext>
      </extLst>
    </bk>
    <bk>
      <extLst>
        <ext uri="{3e2802c4-a4d2-4d8b-9148-e3be6c30e623}">
          <xlrd:rvb i="624"/>
        </ext>
      </extLst>
    </bk>
    <bk>
      <extLst>
        <ext uri="{3e2802c4-a4d2-4d8b-9148-e3be6c30e623}">
          <xlrd:rvb i="625"/>
        </ext>
      </extLst>
    </bk>
    <bk>
      <extLst>
        <ext uri="{3e2802c4-a4d2-4d8b-9148-e3be6c30e623}">
          <xlrd:rvb i="626"/>
        </ext>
      </extLst>
    </bk>
    <bk>
      <extLst>
        <ext uri="{3e2802c4-a4d2-4d8b-9148-e3be6c30e623}">
          <xlrd:rvb i="627"/>
        </ext>
      </extLst>
    </bk>
    <bk>
      <extLst>
        <ext uri="{3e2802c4-a4d2-4d8b-9148-e3be6c30e623}">
          <xlrd:rvb i="628"/>
        </ext>
      </extLst>
    </bk>
    <bk>
      <extLst>
        <ext uri="{3e2802c4-a4d2-4d8b-9148-e3be6c30e623}">
          <xlrd:rvb i="629"/>
        </ext>
      </extLst>
    </bk>
    <bk>
      <extLst>
        <ext uri="{3e2802c4-a4d2-4d8b-9148-e3be6c30e623}">
          <xlrd:rvb i="630"/>
        </ext>
      </extLst>
    </bk>
    <bk>
      <extLst>
        <ext uri="{3e2802c4-a4d2-4d8b-9148-e3be6c30e623}">
          <xlrd:rvb i="631"/>
        </ext>
      </extLst>
    </bk>
    <bk>
      <extLst>
        <ext uri="{3e2802c4-a4d2-4d8b-9148-e3be6c30e623}">
          <xlrd:rvb i="632"/>
        </ext>
      </extLst>
    </bk>
    <bk>
      <extLst>
        <ext uri="{3e2802c4-a4d2-4d8b-9148-e3be6c30e623}">
          <xlrd:rvb i="633"/>
        </ext>
      </extLst>
    </bk>
    <bk>
      <extLst>
        <ext uri="{3e2802c4-a4d2-4d8b-9148-e3be6c30e623}">
          <xlrd:rvb i="634"/>
        </ext>
      </extLst>
    </bk>
    <bk>
      <extLst>
        <ext uri="{3e2802c4-a4d2-4d8b-9148-e3be6c30e623}">
          <xlrd:rvb i="635"/>
        </ext>
      </extLst>
    </bk>
    <bk>
      <extLst>
        <ext uri="{3e2802c4-a4d2-4d8b-9148-e3be6c30e623}">
          <xlrd:rvb i="636"/>
        </ext>
      </extLst>
    </bk>
    <bk>
      <extLst>
        <ext uri="{3e2802c4-a4d2-4d8b-9148-e3be6c30e623}">
          <xlrd:rvb i="637"/>
        </ext>
      </extLst>
    </bk>
    <bk>
      <extLst>
        <ext uri="{3e2802c4-a4d2-4d8b-9148-e3be6c30e623}">
          <xlrd:rvb i="638"/>
        </ext>
      </extLst>
    </bk>
    <bk>
      <extLst>
        <ext uri="{3e2802c4-a4d2-4d8b-9148-e3be6c30e623}">
          <xlrd:rvb i="639"/>
        </ext>
      </extLst>
    </bk>
    <bk>
      <extLst>
        <ext uri="{3e2802c4-a4d2-4d8b-9148-e3be6c30e623}">
          <xlrd:rvb i="640"/>
        </ext>
      </extLst>
    </bk>
    <bk>
      <extLst>
        <ext uri="{3e2802c4-a4d2-4d8b-9148-e3be6c30e623}">
          <xlrd:rvb i="641"/>
        </ext>
      </extLst>
    </bk>
    <bk>
      <extLst>
        <ext uri="{3e2802c4-a4d2-4d8b-9148-e3be6c30e623}">
          <xlrd:rvb i="642"/>
        </ext>
      </extLst>
    </bk>
    <bk>
      <extLst>
        <ext uri="{3e2802c4-a4d2-4d8b-9148-e3be6c30e623}">
          <xlrd:rvb i="643"/>
        </ext>
      </extLst>
    </bk>
    <bk>
      <extLst>
        <ext uri="{3e2802c4-a4d2-4d8b-9148-e3be6c30e623}">
          <xlrd:rvb i="644"/>
        </ext>
      </extLst>
    </bk>
    <bk>
      <extLst>
        <ext uri="{3e2802c4-a4d2-4d8b-9148-e3be6c30e623}">
          <xlrd:rvb i="645"/>
        </ext>
      </extLst>
    </bk>
    <bk>
      <extLst>
        <ext uri="{3e2802c4-a4d2-4d8b-9148-e3be6c30e623}">
          <xlrd:rvb i="646"/>
        </ext>
      </extLst>
    </bk>
    <bk>
      <extLst>
        <ext uri="{3e2802c4-a4d2-4d8b-9148-e3be6c30e623}">
          <xlrd:rvb i="647"/>
        </ext>
      </extLst>
    </bk>
    <bk>
      <extLst>
        <ext uri="{3e2802c4-a4d2-4d8b-9148-e3be6c30e623}">
          <xlrd:rvb i="648"/>
        </ext>
      </extLst>
    </bk>
    <bk>
      <extLst>
        <ext uri="{3e2802c4-a4d2-4d8b-9148-e3be6c30e623}">
          <xlrd:rvb i="649"/>
        </ext>
      </extLst>
    </bk>
    <bk>
      <extLst>
        <ext uri="{3e2802c4-a4d2-4d8b-9148-e3be6c30e623}">
          <xlrd:rvb i="650"/>
        </ext>
      </extLst>
    </bk>
    <bk>
      <extLst>
        <ext uri="{3e2802c4-a4d2-4d8b-9148-e3be6c30e623}">
          <xlrd:rvb i="651"/>
        </ext>
      </extLst>
    </bk>
    <bk>
      <extLst>
        <ext uri="{3e2802c4-a4d2-4d8b-9148-e3be6c30e623}">
          <xlrd:rvb i="652"/>
        </ext>
      </extLst>
    </bk>
    <bk>
      <extLst>
        <ext uri="{3e2802c4-a4d2-4d8b-9148-e3be6c30e623}">
          <xlrd:rvb i="653"/>
        </ext>
      </extLst>
    </bk>
    <bk>
      <extLst>
        <ext uri="{3e2802c4-a4d2-4d8b-9148-e3be6c30e623}">
          <xlrd:rvb i="654"/>
        </ext>
      </extLst>
    </bk>
    <bk>
      <extLst>
        <ext uri="{3e2802c4-a4d2-4d8b-9148-e3be6c30e623}">
          <xlrd:rvb i="655"/>
        </ext>
      </extLst>
    </bk>
    <bk>
      <extLst>
        <ext uri="{3e2802c4-a4d2-4d8b-9148-e3be6c30e623}">
          <xlrd:rvb i="656"/>
        </ext>
      </extLst>
    </bk>
    <bk>
      <extLst>
        <ext uri="{3e2802c4-a4d2-4d8b-9148-e3be6c30e623}">
          <xlrd:rvb i="657"/>
        </ext>
      </extLst>
    </bk>
    <bk>
      <extLst>
        <ext uri="{3e2802c4-a4d2-4d8b-9148-e3be6c30e623}">
          <xlrd:rvb i="658"/>
        </ext>
      </extLst>
    </bk>
    <bk>
      <extLst>
        <ext uri="{3e2802c4-a4d2-4d8b-9148-e3be6c30e623}">
          <xlrd:rvb i="659"/>
        </ext>
      </extLst>
    </bk>
    <bk>
      <extLst>
        <ext uri="{3e2802c4-a4d2-4d8b-9148-e3be6c30e623}">
          <xlrd:rvb i="660"/>
        </ext>
      </extLst>
    </bk>
    <bk>
      <extLst>
        <ext uri="{3e2802c4-a4d2-4d8b-9148-e3be6c30e623}">
          <xlrd:rvb i="661"/>
        </ext>
      </extLst>
    </bk>
    <bk>
      <extLst>
        <ext uri="{3e2802c4-a4d2-4d8b-9148-e3be6c30e623}">
          <xlrd:rvb i="662"/>
        </ext>
      </extLst>
    </bk>
    <bk>
      <extLst>
        <ext uri="{3e2802c4-a4d2-4d8b-9148-e3be6c30e623}">
          <xlrd:rvb i="663"/>
        </ext>
      </extLst>
    </bk>
    <bk>
      <extLst>
        <ext uri="{3e2802c4-a4d2-4d8b-9148-e3be6c30e623}">
          <xlrd:rvb i="664"/>
        </ext>
      </extLst>
    </bk>
    <bk>
      <extLst>
        <ext uri="{3e2802c4-a4d2-4d8b-9148-e3be6c30e623}">
          <xlrd:rvb i="665"/>
        </ext>
      </extLst>
    </bk>
    <bk>
      <extLst>
        <ext uri="{3e2802c4-a4d2-4d8b-9148-e3be6c30e623}">
          <xlrd:rvb i="666"/>
        </ext>
      </extLst>
    </bk>
    <bk>
      <extLst>
        <ext uri="{3e2802c4-a4d2-4d8b-9148-e3be6c30e623}">
          <xlrd:rvb i="667"/>
        </ext>
      </extLst>
    </bk>
    <bk>
      <extLst>
        <ext uri="{3e2802c4-a4d2-4d8b-9148-e3be6c30e623}">
          <xlrd:rvb i="668"/>
        </ext>
      </extLst>
    </bk>
    <bk>
      <extLst>
        <ext uri="{3e2802c4-a4d2-4d8b-9148-e3be6c30e623}">
          <xlrd:rvb i="669"/>
        </ext>
      </extLst>
    </bk>
    <bk>
      <extLst>
        <ext uri="{3e2802c4-a4d2-4d8b-9148-e3be6c30e623}">
          <xlrd:rvb i="670"/>
        </ext>
      </extLst>
    </bk>
    <bk>
      <extLst>
        <ext uri="{3e2802c4-a4d2-4d8b-9148-e3be6c30e623}">
          <xlrd:rvb i="671"/>
        </ext>
      </extLst>
    </bk>
    <bk>
      <extLst>
        <ext uri="{3e2802c4-a4d2-4d8b-9148-e3be6c30e623}">
          <xlrd:rvb i="672"/>
        </ext>
      </extLst>
    </bk>
    <bk>
      <extLst>
        <ext uri="{3e2802c4-a4d2-4d8b-9148-e3be6c30e623}">
          <xlrd:rvb i="673"/>
        </ext>
      </extLst>
    </bk>
    <bk>
      <extLst>
        <ext uri="{3e2802c4-a4d2-4d8b-9148-e3be6c30e623}">
          <xlrd:rvb i="674"/>
        </ext>
      </extLst>
    </bk>
    <bk>
      <extLst>
        <ext uri="{3e2802c4-a4d2-4d8b-9148-e3be6c30e623}">
          <xlrd:rvb i="675"/>
        </ext>
      </extLst>
    </bk>
    <bk>
      <extLst>
        <ext uri="{3e2802c4-a4d2-4d8b-9148-e3be6c30e623}">
          <xlrd:rvb i="676"/>
        </ext>
      </extLst>
    </bk>
    <bk>
      <extLst>
        <ext uri="{3e2802c4-a4d2-4d8b-9148-e3be6c30e623}">
          <xlrd:rvb i="677"/>
        </ext>
      </extLst>
    </bk>
    <bk>
      <extLst>
        <ext uri="{3e2802c4-a4d2-4d8b-9148-e3be6c30e623}">
          <xlrd:rvb i="678"/>
        </ext>
      </extLst>
    </bk>
    <bk>
      <extLst>
        <ext uri="{3e2802c4-a4d2-4d8b-9148-e3be6c30e623}">
          <xlrd:rvb i="679"/>
        </ext>
      </extLst>
    </bk>
    <bk>
      <extLst>
        <ext uri="{3e2802c4-a4d2-4d8b-9148-e3be6c30e623}">
          <xlrd:rvb i="680"/>
        </ext>
      </extLst>
    </bk>
    <bk>
      <extLst>
        <ext uri="{3e2802c4-a4d2-4d8b-9148-e3be6c30e623}">
          <xlrd:rvb i="681"/>
        </ext>
      </extLst>
    </bk>
    <bk>
      <extLst>
        <ext uri="{3e2802c4-a4d2-4d8b-9148-e3be6c30e623}">
          <xlrd:rvb i="682"/>
        </ext>
      </extLst>
    </bk>
    <bk>
      <extLst>
        <ext uri="{3e2802c4-a4d2-4d8b-9148-e3be6c30e623}">
          <xlrd:rvb i="683"/>
        </ext>
      </extLst>
    </bk>
    <bk>
      <extLst>
        <ext uri="{3e2802c4-a4d2-4d8b-9148-e3be6c30e623}">
          <xlrd:rvb i="684"/>
        </ext>
      </extLst>
    </bk>
    <bk>
      <extLst>
        <ext uri="{3e2802c4-a4d2-4d8b-9148-e3be6c30e623}">
          <xlrd:rvb i="685"/>
        </ext>
      </extLst>
    </bk>
    <bk>
      <extLst>
        <ext uri="{3e2802c4-a4d2-4d8b-9148-e3be6c30e623}">
          <xlrd:rvb i="686"/>
        </ext>
      </extLst>
    </bk>
    <bk>
      <extLst>
        <ext uri="{3e2802c4-a4d2-4d8b-9148-e3be6c30e623}">
          <xlrd:rvb i="687"/>
        </ext>
      </extLst>
    </bk>
    <bk>
      <extLst>
        <ext uri="{3e2802c4-a4d2-4d8b-9148-e3be6c30e623}">
          <xlrd:rvb i="688"/>
        </ext>
      </extLst>
    </bk>
    <bk>
      <extLst>
        <ext uri="{3e2802c4-a4d2-4d8b-9148-e3be6c30e623}">
          <xlrd:rvb i="689"/>
        </ext>
      </extLst>
    </bk>
    <bk>
      <extLst>
        <ext uri="{3e2802c4-a4d2-4d8b-9148-e3be6c30e623}">
          <xlrd:rvb i="690"/>
        </ext>
      </extLst>
    </bk>
    <bk>
      <extLst>
        <ext uri="{3e2802c4-a4d2-4d8b-9148-e3be6c30e623}">
          <xlrd:rvb i="691"/>
        </ext>
      </extLst>
    </bk>
    <bk>
      <extLst>
        <ext uri="{3e2802c4-a4d2-4d8b-9148-e3be6c30e623}">
          <xlrd:rvb i="692"/>
        </ext>
      </extLst>
    </bk>
    <bk>
      <extLst>
        <ext uri="{3e2802c4-a4d2-4d8b-9148-e3be6c30e623}">
          <xlrd:rvb i="693"/>
        </ext>
      </extLst>
    </bk>
    <bk>
      <extLst>
        <ext uri="{3e2802c4-a4d2-4d8b-9148-e3be6c30e623}">
          <xlrd:rvb i="694"/>
        </ext>
      </extLst>
    </bk>
    <bk>
      <extLst>
        <ext uri="{3e2802c4-a4d2-4d8b-9148-e3be6c30e623}">
          <xlrd:rvb i="695"/>
        </ext>
      </extLst>
    </bk>
    <bk>
      <extLst>
        <ext uri="{3e2802c4-a4d2-4d8b-9148-e3be6c30e623}">
          <xlrd:rvb i="696"/>
        </ext>
      </extLst>
    </bk>
    <bk>
      <extLst>
        <ext uri="{3e2802c4-a4d2-4d8b-9148-e3be6c30e623}">
          <xlrd:rvb i="697"/>
        </ext>
      </extLst>
    </bk>
    <bk>
      <extLst>
        <ext uri="{3e2802c4-a4d2-4d8b-9148-e3be6c30e623}">
          <xlrd:rvb i="698"/>
        </ext>
      </extLst>
    </bk>
    <bk>
      <extLst>
        <ext uri="{3e2802c4-a4d2-4d8b-9148-e3be6c30e623}">
          <xlrd:rvb i="699"/>
        </ext>
      </extLst>
    </bk>
    <bk>
      <extLst>
        <ext uri="{3e2802c4-a4d2-4d8b-9148-e3be6c30e623}">
          <xlrd:rvb i="700"/>
        </ext>
      </extLst>
    </bk>
    <bk>
      <extLst>
        <ext uri="{3e2802c4-a4d2-4d8b-9148-e3be6c30e623}">
          <xlrd:rvb i="701"/>
        </ext>
      </extLst>
    </bk>
    <bk>
      <extLst>
        <ext uri="{3e2802c4-a4d2-4d8b-9148-e3be6c30e623}">
          <xlrd:rvb i="702"/>
        </ext>
      </extLst>
    </bk>
    <bk>
      <extLst>
        <ext uri="{3e2802c4-a4d2-4d8b-9148-e3be6c30e623}">
          <xlrd:rvb i="703"/>
        </ext>
      </extLst>
    </bk>
    <bk>
      <extLst>
        <ext uri="{3e2802c4-a4d2-4d8b-9148-e3be6c30e623}">
          <xlrd:rvb i="704"/>
        </ext>
      </extLst>
    </bk>
    <bk>
      <extLst>
        <ext uri="{3e2802c4-a4d2-4d8b-9148-e3be6c30e623}">
          <xlrd:rvb i="705"/>
        </ext>
      </extLst>
    </bk>
    <bk>
      <extLst>
        <ext uri="{3e2802c4-a4d2-4d8b-9148-e3be6c30e623}">
          <xlrd:rvb i="706"/>
        </ext>
      </extLst>
    </bk>
    <bk>
      <extLst>
        <ext uri="{3e2802c4-a4d2-4d8b-9148-e3be6c30e623}">
          <xlrd:rvb i="707"/>
        </ext>
      </extLst>
    </bk>
    <bk>
      <extLst>
        <ext uri="{3e2802c4-a4d2-4d8b-9148-e3be6c30e623}">
          <xlrd:rvb i="708"/>
        </ext>
      </extLst>
    </bk>
    <bk>
      <extLst>
        <ext uri="{3e2802c4-a4d2-4d8b-9148-e3be6c30e623}">
          <xlrd:rvb i="709"/>
        </ext>
      </extLst>
    </bk>
    <bk>
      <extLst>
        <ext uri="{3e2802c4-a4d2-4d8b-9148-e3be6c30e623}">
          <xlrd:rvb i="710"/>
        </ext>
      </extLst>
    </bk>
    <bk>
      <extLst>
        <ext uri="{3e2802c4-a4d2-4d8b-9148-e3be6c30e623}">
          <xlrd:rvb i="711"/>
        </ext>
      </extLst>
    </bk>
    <bk>
      <extLst>
        <ext uri="{3e2802c4-a4d2-4d8b-9148-e3be6c30e623}">
          <xlrd:rvb i="712"/>
        </ext>
      </extLst>
    </bk>
    <bk>
      <extLst>
        <ext uri="{3e2802c4-a4d2-4d8b-9148-e3be6c30e623}">
          <xlrd:rvb i="713"/>
        </ext>
      </extLst>
    </bk>
    <bk>
      <extLst>
        <ext uri="{3e2802c4-a4d2-4d8b-9148-e3be6c30e623}">
          <xlrd:rvb i="714"/>
        </ext>
      </extLst>
    </bk>
    <bk>
      <extLst>
        <ext uri="{3e2802c4-a4d2-4d8b-9148-e3be6c30e623}">
          <xlrd:rvb i="715"/>
        </ext>
      </extLst>
    </bk>
    <bk>
      <extLst>
        <ext uri="{3e2802c4-a4d2-4d8b-9148-e3be6c30e623}">
          <xlrd:rvb i="716"/>
        </ext>
      </extLst>
    </bk>
    <bk>
      <extLst>
        <ext uri="{3e2802c4-a4d2-4d8b-9148-e3be6c30e623}">
          <xlrd:rvb i="717"/>
        </ext>
      </extLst>
    </bk>
    <bk>
      <extLst>
        <ext uri="{3e2802c4-a4d2-4d8b-9148-e3be6c30e623}">
          <xlrd:rvb i="718"/>
        </ext>
      </extLst>
    </bk>
    <bk>
      <extLst>
        <ext uri="{3e2802c4-a4d2-4d8b-9148-e3be6c30e623}">
          <xlrd:rvb i="719"/>
        </ext>
      </extLst>
    </bk>
    <bk>
      <extLst>
        <ext uri="{3e2802c4-a4d2-4d8b-9148-e3be6c30e623}">
          <xlrd:rvb i="720"/>
        </ext>
      </extLst>
    </bk>
    <bk>
      <extLst>
        <ext uri="{3e2802c4-a4d2-4d8b-9148-e3be6c30e623}">
          <xlrd:rvb i="721"/>
        </ext>
      </extLst>
    </bk>
    <bk>
      <extLst>
        <ext uri="{3e2802c4-a4d2-4d8b-9148-e3be6c30e623}">
          <xlrd:rvb i="722"/>
        </ext>
      </extLst>
    </bk>
    <bk>
      <extLst>
        <ext uri="{3e2802c4-a4d2-4d8b-9148-e3be6c30e623}">
          <xlrd:rvb i="723"/>
        </ext>
      </extLst>
    </bk>
    <bk>
      <extLst>
        <ext uri="{3e2802c4-a4d2-4d8b-9148-e3be6c30e623}">
          <xlrd:rvb i="724"/>
        </ext>
      </extLst>
    </bk>
    <bk>
      <extLst>
        <ext uri="{3e2802c4-a4d2-4d8b-9148-e3be6c30e623}">
          <xlrd:rvb i="725"/>
        </ext>
      </extLst>
    </bk>
    <bk>
      <extLst>
        <ext uri="{3e2802c4-a4d2-4d8b-9148-e3be6c30e623}">
          <xlrd:rvb i="726"/>
        </ext>
      </extLst>
    </bk>
    <bk>
      <extLst>
        <ext uri="{3e2802c4-a4d2-4d8b-9148-e3be6c30e623}">
          <xlrd:rvb i="727"/>
        </ext>
      </extLst>
    </bk>
    <bk>
      <extLst>
        <ext uri="{3e2802c4-a4d2-4d8b-9148-e3be6c30e623}">
          <xlrd:rvb i="728"/>
        </ext>
      </extLst>
    </bk>
    <bk>
      <extLst>
        <ext uri="{3e2802c4-a4d2-4d8b-9148-e3be6c30e623}">
          <xlrd:rvb i="729"/>
        </ext>
      </extLst>
    </bk>
    <bk>
      <extLst>
        <ext uri="{3e2802c4-a4d2-4d8b-9148-e3be6c30e623}">
          <xlrd:rvb i="730"/>
        </ext>
      </extLst>
    </bk>
    <bk>
      <extLst>
        <ext uri="{3e2802c4-a4d2-4d8b-9148-e3be6c30e623}">
          <xlrd:rvb i="731"/>
        </ext>
      </extLst>
    </bk>
    <bk>
      <extLst>
        <ext uri="{3e2802c4-a4d2-4d8b-9148-e3be6c30e623}">
          <xlrd:rvb i="732"/>
        </ext>
      </extLst>
    </bk>
    <bk>
      <extLst>
        <ext uri="{3e2802c4-a4d2-4d8b-9148-e3be6c30e623}">
          <xlrd:rvb i="733"/>
        </ext>
      </extLst>
    </bk>
    <bk>
      <extLst>
        <ext uri="{3e2802c4-a4d2-4d8b-9148-e3be6c30e623}">
          <xlrd:rvb i="734"/>
        </ext>
      </extLst>
    </bk>
    <bk>
      <extLst>
        <ext uri="{3e2802c4-a4d2-4d8b-9148-e3be6c30e623}">
          <xlrd:rvb i="735"/>
        </ext>
      </extLst>
    </bk>
    <bk>
      <extLst>
        <ext uri="{3e2802c4-a4d2-4d8b-9148-e3be6c30e623}">
          <xlrd:rvb i="736"/>
        </ext>
      </extLst>
    </bk>
    <bk>
      <extLst>
        <ext uri="{3e2802c4-a4d2-4d8b-9148-e3be6c30e623}">
          <xlrd:rvb i="737"/>
        </ext>
      </extLst>
    </bk>
    <bk>
      <extLst>
        <ext uri="{3e2802c4-a4d2-4d8b-9148-e3be6c30e623}">
          <xlrd:rvb i="738"/>
        </ext>
      </extLst>
    </bk>
    <bk>
      <extLst>
        <ext uri="{3e2802c4-a4d2-4d8b-9148-e3be6c30e623}">
          <xlrd:rvb i="739"/>
        </ext>
      </extLst>
    </bk>
    <bk>
      <extLst>
        <ext uri="{3e2802c4-a4d2-4d8b-9148-e3be6c30e623}">
          <xlrd:rvb i="740"/>
        </ext>
      </extLst>
    </bk>
    <bk>
      <extLst>
        <ext uri="{3e2802c4-a4d2-4d8b-9148-e3be6c30e623}">
          <xlrd:rvb i="741"/>
        </ext>
      </extLst>
    </bk>
    <bk>
      <extLst>
        <ext uri="{3e2802c4-a4d2-4d8b-9148-e3be6c30e623}">
          <xlrd:rvb i="742"/>
        </ext>
      </extLst>
    </bk>
    <bk>
      <extLst>
        <ext uri="{3e2802c4-a4d2-4d8b-9148-e3be6c30e623}">
          <xlrd:rvb i="743"/>
        </ext>
      </extLst>
    </bk>
    <bk>
      <extLst>
        <ext uri="{3e2802c4-a4d2-4d8b-9148-e3be6c30e623}">
          <xlrd:rvb i="744"/>
        </ext>
      </extLst>
    </bk>
    <bk>
      <extLst>
        <ext uri="{3e2802c4-a4d2-4d8b-9148-e3be6c30e623}">
          <xlrd:rvb i="745"/>
        </ext>
      </extLst>
    </bk>
    <bk>
      <extLst>
        <ext uri="{3e2802c4-a4d2-4d8b-9148-e3be6c30e623}">
          <xlrd:rvb i="746"/>
        </ext>
      </extLst>
    </bk>
    <bk>
      <extLst>
        <ext uri="{3e2802c4-a4d2-4d8b-9148-e3be6c30e623}">
          <xlrd:rvb i="747"/>
        </ext>
      </extLst>
    </bk>
    <bk>
      <extLst>
        <ext uri="{3e2802c4-a4d2-4d8b-9148-e3be6c30e623}">
          <xlrd:rvb i="748"/>
        </ext>
      </extLst>
    </bk>
    <bk>
      <extLst>
        <ext uri="{3e2802c4-a4d2-4d8b-9148-e3be6c30e623}">
          <xlrd:rvb i="749"/>
        </ext>
      </extLst>
    </bk>
    <bk>
      <extLst>
        <ext uri="{3e2802c4-a4d2-4d8b-9148-e3be6c30e623}">
          <xlrd:rvb i="750"/>
        </ext>
      </extLst>
    </bk>
    <bk>
      <extLst>
        <ext uri="{3e2802c4-a4d2-4d8b-9148-e3be6c30e623}">
          <xlrd:rvb i="751"/>
        </ext>
      </extLst>
    </bk>
    <bk>
      <extLst>
        <ext uri="{3e2802c4-a4d2-4d8b-9148-e3be6c30e623}">
          <xlrd:rvb i="752"/>
        </ext>
      </extLst>
    </bk>
    <bk>
      <extLst>
        <ext uri="{3e2802c4-a4d2-4d8b-9148-e3be6c30e623}">
          <xlrd:rvb i="753"/>
        </ext>
      </extLst>
    </bk>
    <bk>
      <extLst>
        <ext uri="{3e2802c4-a4d2-4d8b-9148-e3be6c30e623}">
          <xlrd:rvb i="754"/>
        </ext>
      </extLst>
    </bk>
    <bk>
      <extLst>
        <ext uri="{3e2802c4-a4d2-4d8b-9148-e3be6c30e623}">
          <xlrd:rvb i="755"/>
        </ext>
      </extLst>
    </bk>
    <bk>
      <extLst>
        <ext uri="{3e2802c4-a4d2-4d8b-9148-e3be6c30e623}">
          <xlrd:rvb i="756"/>
        </ext>
      </extLst>
    </bk>
    <bk>
      <extLst>
        <ext uri="{3e2802c4-a4d2-4d8b-9148-e3be6c30e623}">
          <xlrd:rvb i="757"/>
        </ext>
      </extLst>
    </bk>
    <bk>
      <extLst>
        <ext uri="{3e2802c4-a4d2-4d8b-9148-e3be6c30e623}">
          <xlrd:rvb i="758"/>
        </ext>
      </extLst>
    </bk>
    <bk>
      <extLst>
        <ext uri="{3e2802c4-a4d2-4d8b-9148-e3be6c30e623}">
          <xlrd:rvb i="759"/>
        </ext>
      </extLst>
    </bk>
    <bk>
      <extLst>
        <ext uri="{3e2802c4-a4d2-4d8b-9148-e3be6c30e623}">
          <xlrd:rvb i="760"/>
        </ext>
      </extLst>
    </bk>
    <bk>
      <extLst>
        <ext uri="{3e2802c4-a4d2-4d8b-9148-e3be6c30e623}">
          <xlrd:rvb i="761"/>
        </ext>
      </extLst>
    </bk>
    <bk>
      <extLst>
        <ext uri="{3e2802c4-a4d2-4d8b-9148-e3be6c30e623}">
          <xlrd:rvb i="762"/>
        </ext>
      </extLst>
    </bk>
    <bk>
      <extLst>
        <ext uri="{3e2802c4-a4d2-4d8b-9148-e3be6c30e623}">
          <xlrd:rvb i="763"/>
        </ext>
      </extLst>
    </bk>
    <bk>
      <extLst>
        <ext uri="{3e2802c4-a4d2-4d8b-9148-e3be6c30e623}">
          <xlrd:rvb i="764"/>
        </ext>
      </extLst>
    </bk>
    <bk>
      <extLst>
        <ext uri="{3e2802c4-a4d2-4d8b-9148-e3be6c30e623}">
          <xlrd:rvb i="765"/>
        </ext>
      </extLst>
    </bk>
    <bk>
      <extLst>
        <ext uri="{3e2802c4-a4d2-4d8b-9148-e3be6c30e623}">
          <xlrd:rvb i="766"/>
        </ext>
      </extLst>
    </bk>
    <bk>
      <extLst>
        <ext uri="{3e2802c4-a4d2-4d8b-9148-e3be6c30e623}">
          <xlrd:rvb i="767"/>
        </ext>
      </extLst>
    </bk>
    <bk>
      <extLst>
        <ext uri="{3e2802c4-a4d2-4d8b-9148-e3be6c30e623}">
          <xlrd:rvb i="768"/>
        </ext>
      </extLst>
    </bk>
    <bk>
      <extLst>
        <ext uri="{3e2802c4-a4d2-4d8b-9148-e3be6c30e623}">
          <xlrd:rvb i="769"/>
        </ext>
      </extLst>
    </bk>
    <bk>
      <extLst>
        <ext uri="{3e2802c4-a4d2-4d8b-9148-e3be6c30e623}">
          <xlrd:rvb i="770"/>
        </ext>
      </extLst>
    </bk>
    <bk>
      <extLst>
        <ext uri="{3e2802c4-a4d2-4d8b-9148-e3be6c30e623}">
          <xlrd:rvb i="771"/>
        </ext>
      </extLst>
    </bk>
    <bk>
      <extLst>
        <ext uri="{3e2802c4-a4d2-4d8b-9148-e3be6c30e623}">
          <xlrd:rvb i="772"/>
        </ext>
      </extLst>
    </bk>
    <bk>
      <extLst>
        <ext uri="{3e2802c4-a4d2-4d8b-9148-e3be6c30e623}">
          <xlrd:rvb i="773"/>
        </ext>
      </extLst>
    </bk>
    <bk>
      <extLst>
        <ext uri="{3e2802c4-a4d2-4d8b-9148-e3be6c30e623}">
          <xlrd:rvb i="774"/>
        </ext>
      </extLst>
    </bk>
    <bk>
      <extLst>
        <ext uri="{3e2802c4-a4d2-4d8b-9148-e3be6c30e623}">
          <xlrd:rvb i="775"/>
        </ext>
      </extLst>
    </bk>
    <bk>
      <extLst>
        <ext uri="{3e2802c4-a4d2-4d8b-9148-e3be6c30e623}">
          <xlrd:rvb i="776"/>
        </ext>
      </extLst>
    </bk>
    <bk>
      <extLst>
        <ext uri="{3e2802c4-a4d2-4d8b-9148-e3be6c30e623}">
          <xlrd:rvb i="777"/>
        </ext>
      </extLst>
    </bk>
    <bk>
      <extLst>
        <ext uri="{3e2802c4-a4d2-4d8b-9148-e3be6c30e623}">
          <xlrd:rvb i="778"/>
        </ext>
      </extLst>
    </bk>
    <bk>
      <extLst>
        <ext uri="{3e2802c4-a4d2-4d8b-9148-e3be6c30e623}">
          <xlrd:rvb i="779"/>
        </ext>
      </extLst>
    </bk>
    <bk>
      <extLst>
        <ext uri="{3e2802c4-a4d2-4d8b-9148-e3be6c30e623}">
          <xlrd:rvb i="780"/>
        </ext>
      </extLst>
    </bk>
    <bk>
      <extLst>
        <ext uri="{3e2802c4-a4d2-4d8b-9148-e3be6c30e623}">
          <xlrd:rvb i="781"/>
        </ext>
      </extLst>
    </bk>
    <bk>
      <extLst>
        <ext uri="{3e2802c4-a4d2-4d8b-9148-e3be6c30e623}">
          <xlrd:rvb i="782"/>
        </ext>
      </extLst>
    </bk>
    <bk>
      <extLst>
        <ext uri="{3e2802c4-a4d2-4d8b-9148-e3be6c30e623}">
          <xlrd:rvb i="783"/>
        </ext>
      </extLst>
    </bk>
    <bk>
      <extLst>
        <ext uri="{3e2802c4-a4d2-4d8b-9148-e3be6c30e623}">
          <xlrd:rvb i="784"/>
        </ext>
      </extLst>
    </bk>
    <bk>
      <extLst>
        <ext uri="{3e2802c4-a4d2-4d8b-9148-e3be6c30e623}">
          <xlrd:rvb i="785"/>
        </ext>
      </extLst>
    </bk>
    <bk>
      <extLst>
        <ext uri="{3e2802c4-a4d2-4d8b-9148-e3be6c30e623}">
          <xlrd:rvb i="786"/>
        </ext>
      </extLst>
    </bk>
    <bk>
      <extLst>
        <ext uri="{3e2802c4-a4d2-4d8b-9148-e3be6c30e623}">
          <xlrd:rvb i="787"/>
        </ext>
      </extLst>
    </bk>
    <bk>
      <extLst>
        <ext uri="{3e2802c4-a4d2-4d8b-9148-e3be6c30e623}">
          <xlrd:rvb i="788"/>
        </ext>
      </extLst>
    </bk>
    <bk>
      <extLst>
        <ext uri="{3e2802c4-a4d2-4d8b-9148-e3be6c30e623}">
          <xlrd:rvb i="789"/>
        </ext>
      </extLst>
    </bk>
    <bk>
      <extLst>
        <ext uri="{3e2802c4-a4d2-4d8b-9148-e3be6c30e623}">
          <xlrd:rvb i="790"/>
        </ext>
      </extLst>
    </bk>
    <bk>
      <extLst>
        <ext uri="{3e2802c4-a4d2-4d8b-9148-e3be6c30e623}">
          <xlrd:rvb i="791"/>
        </ext>
      </extLst>
    </bk>
    <bk>
      <extLst>
        <ext uri="{3e2802c4-a4d2-4d8b-9148-e3be6c30e623}">
          <xlrd:rvb i="792"/>
        </ext>
      </extLst>
    </bk>
    <bk>
      <extLst>
        <ext uri="{3e2802c4-a4d2-4d8b-9148-e3be6c30e623}">
          <xlrd:rvb i="793"/>
        </ext>
      </extLst>
    </bk>
    <bk>
      <extLst>
        <ext uri="{3e2802c4-a4d2-4d8b-9148-e3be6c30e623}">
          <xlrd:rvb i="794"/>
        </ext>
      </extLst>
    </bk>
    <bk>
      <extLst>
        <ext uri="{3e2802c4-a4d2-4d8b-9148-e3be6c30e623}">
          <xlrd:rvb i="795"/>
        </ext>
      </extLst>
    </bk>
    <bk>
      <extLst>
        <ext uri="{3e2802c4-a4d2-4d8b-9148-e3be6c30e623}">
          <xlrd:rvb i="796"/>
        </ext>
      </extLst>
    </bk>
    <bk>
      <extLst>
        <ext uri="{3e2802c4-a4d2-4d8b-9148-e3be6c30e623}">
          <xlrd:rvb i="797"/>
        </ext>
      </extLst>
    </bk>
    <bk>
      <extLst>
        <ext uri="{3e2802c4-a4d2-4d8b-9148-e3be6c30e623}">
          <xlrd:rvb i="798"/>
        </ext>
      </extLst>
    </bk>
    <bk>
      <extLst>
        <ext uri="{3e2802c4-a4d2-4d8b-9148-e3be6c30e623}">
          <xlrd:rvb i="799"/>
        </ext>
      </extLst>
    </bk>
    <bk>
      <extLst>
        <ext uri="{3e2802c4-a4d2-4d8b-9148-e3be6c30e623}">
          <xlrd:rvb i="800"/>
        </ext>
      </extLst>
    </bk>
    <bk>
      <extLst>
        <ext uri="{3e2802c4-a4d2-4d8b-9148-e3be6c30e623}">
          <xlrd:rvb i="801"/>
        </ext>
      </extLst>
    </bk>
    <bk>
      <extLst>
        <ext uri="{3e2802c4-a4d2-4d8b-9148-e3be6c30e623}">
          <xlrd:rvb i="802"/>
        </ext>
      </extLst>
    </bk>
    <bk>
      <extLst>
        <ext uri="{3e2802c4-a4d2-4d8b-9148-e3be6c30e623}">
          <xlrd:rvb i="803"/>
        </ext>
      </extLst>
    </bk>
    <bk>
      <extLst>
        <ext uri="{3e2802c4-a4d2-4d8b-9148-e3be6c30e623}">
          <xlrd:rvb i="804"/>
        </ext>
      </extLst>
    </bk>
    <bk>
      <extLst>
        <ext uri="{3e2802c4-a4d2-4d8b-9148-e3be6c30e623}">
          <xlrd:rvb i="805"/>
        </ext>
      </extLst>
    </bk>
    <bk>
      <extLst>
        <ext uri="{3e2802c4-a4d2-4d8b-9148-e3be6c30e623}">
          <xlrd:rvb i="806"/>
        </ext>
      </extLst>
    </bk>
    <bk>
      <extLst>
        <ext uri="{3e2802c4-a4d2-4d8b-9148-e3be6c30e623}">
          <xlrd:rvb i="807"/>
        </ext>
      </extLst>
    </bk>
    <bk>
      <extLst>
        <ext uri="{3e2802c4-a4d2-4d8b-9148-e3be6c30e623}">
          <xlrd:rvb i="808"/>
        </ext>
      </extLst>
    </bk>
    <bk>
      <extLst>
        <ext uri="{3e2802c4-a4d2-4d8b-9148-e3be6c30e623}">
          <xlrd:rvb i="809"/>
        </ext>
      </extLst>
    </bk>
    <bk>
      <extLst>
        <ext uri="{3e2802c4-a4d2-4d8b-9148-e3be6c30e623}">
          <xlrd:rvb i="810"/>
        </ext>
      </extLst>
    </bk>
    <bk>
      <extLst>
        <ext uri="{3e2802c4-a4d2-4d8b-9148-e3be6c30e623}">
          <xlrd:rvb i="811"/>
        </ext>
      </extLst>
    </bk>
    <bk>
      <extLst>
        <ext uri="{3e2802c4-a4d2-4d8b-9148-e3be6c30e623}">
          <xlrd:rvb i="812"/>
        </ext>
      </extLst>
    </bk>
    <bk>
      <extLst>
        <ext uri="{3e2802c4-a4d2-4d8b-9148-e3be6c30e623}">
          <xlrd:rvb i="813"/>
        </ext>
      </extLst>
    </bk>
    <bk>
      <extLst>
        <ext uri="{3e2802c4-a4d2-4d8b-9148-e3be6c30e623}">
          <xlrd:rvb i="814"/>
        </ext>
      </extLst>
    </bk>
    <bk>
      <extLst>
        <ext uri="{3e2802c4-a4d2-4d8b-9148-e3be6c30e623}">
          <xlrd:rvb i="815"/>
        </ext>
      </extLst>
    </bk>
    <bk>
      <extLst>
        <ext uri="{3e2802c4-a4d2-4d8b-9148-e3be6c30e623}">
          <xlrd:rvb i="816"/>
        </ext>
      </extLst>
    </bk>
    <bk>
      <extLst>
        <ext uri="{3e2802c4-a4d2-4d8b-9148-e3be6c30e623}">
          <xlrd:rvb i="817"/>
        </ext>
      </extLst>
    </bk>
    <bk>
      <extLst>
        <ext uri="{3e2802c4-a4d2-4d8b-9148-e3be6c30e623}">
          <xlrd:rvb i="818"/>
        </ext>
      </extLst>
    </bk>
    <bk>
      <extLst>
        <ext uri="{3e2802c4-a4d2-4d8b-9148-e3be6c30e623}">
          <xlrd:rvb i="819"/>
        </ext>
      </extLst>
    </bk>
    <bk>
      <extLst>
        <ext uri="{3e2802c4-a4d2-4d8b-9148-e3be6c30e623}">
          <xlrd:rvb i="820"/>
        </ext>
      </extLst>
    </bk>
    <bk>
      <extLst>
        <ext uri="{3e2802c4-a4d2-4d8b-9148-e3be6c30e623}">
          <xlrd:rvb i="821"/>
        </ext>
      </extLst>
    </bk>
    <bk>
      <extLst>
        <ext uri="{3e2802c4-a4d2-4d8b-9148-e3be6c30e623}">
          <xlrd:rvb i="822"/>
        </ext>
      </extLst>
    </bk>
    <bk>
      <extLst>
        <ext uri="{3e2802c4-a4d2-4d8b-9148-e3be6c30e623}">
          <xlrd:rvb i="823"/>
        </ext>
      </extLst>
    </bk>
    <bk>
      <extLst>
        <ext uri="{3e2802c4-a4d2-4d8b-9148-e3be6c30e623}">
          <xlrd:rvb i="824"/>
        </ext>
      </extLst>
    </bk>
    <bk>
      <extLst>
        <ext uri="{3e2802c4-a4d2-4d8b-9148-e3be6c30e623}">
          <xlrd:rvb i="825"/>
        </ext>
      </extLst>
    </bk>
    <bk>
      <extLst>
        <ext uri="{3e2802c4-a4d2-4d8b-9148-e3be6c30e623}">
          <xlrd:rvb i="826"/>
        </ext>
      </extLst>
    </bk>
    <bk>
      <extLst>
        <ext uri="{3e2802c4-a4d2-4d8b-9148-e3be6c30e623}">
          <xlrd:rvb i="827"/>
        </ext>
      </extLst>
    </bk>
    <bk>
      <extLst>
        <ext uri="{3e2802c4-a4d2-4d8b-9148-e3be6c30e623}">
          <xlrd:rvb i="828"/>
        </ext>
      </extLst>
    </bk>
    <bk>
      <extLst>
        <ext uri="{3e2802c4-a4d2-4d8b-9148-e3be6c30e623}">
          <xlrd:rvb i="829"/>
        </ext>
      </extLst>
    </bk>
    <bk>
      <extLst>
        <ext uri="{3e2802c4-a4d2-4d8b-9148-e3be6c30e623}">
          <xlrd:rvb i="830"/>
        </ext>
      </extLst>
    </bk>
    <bk>
      <extLst>
        <ext uri="{3e2802c4-a4d2-4d8b-9148-e3be6c30e623}">
          <xlrd:rvb i="831"/>
        </ext>
      </extLst>
    </bk>
    <bk>
      <extLst>
        <ext uri="{3e2802c4-a4d2-4d8b-9148-e3be6c30e623}">
          <xlrd:rvb i="832"/>
        </ext>
      </extLst>
    </bk>
    <bk>
      <extLst>
        <ext uri="{3e2802c4-a4d2-4d8b-9148-e3be6c30e623}">
          <xlrd:rvb i="833"/>
        </ext>
      </extLst>
    </bk>
    <bk>
      <extLst>
        <ext uri="{3e2802c4-a4d2-4d8b-9148-e3be6c30e623}">
          <xlrd:rvb i="834"/>
        </ext>
      </extLst>
    </bk>
    <bk>
      <extLst>
        <ext uri="{3e2802c4-a4d2-4d8b-9148-e3be6c30e623}">
          <xlrd:rvb i="835"/>
        </ext>
      </extLst>
    </bk>
    <bk>
      <extLst>
        <ext uri="{3e2802c4-a4d2-4d8b-9148-e3be6c30e623}">
          <xlrd:rvb i="836"/>
        </ext>
      </extLst>
    </bk>
    <bk>
      <extLst>
        <ext uri="{3e2802c4-a4d2-4d8b-9148-e3be6c30e623}">
          <xlrd:rvb i="837"/>
        </ext>
      </extLst>
    </bk>
    <bk>
      <extLst>
        <ext uri="{3e2802c4-a4d2-4d8b-9148-e3be6c30e623}">
          <xlrd:rvb i="838"/>
        </ext>
      </extLst>
    </bk>
    <bk>
      <extLst>
        <ext uri="{3e2802c4-a4d2-4d8b-9148-e3be6c30e623}">
          <xlrd:rvb i="839"/>
        </ext>
      </extLst>
    </bk>
    <bk>
      <extLst>
        <ext uri="{3e2802c4-a4d2-4d8b-9148-e3be6c30e623}">
          <xlrd:rvb i="840"/>
        </ext>
      </extLst>
    </bk>
    <bk>
      <extLst>
        <ext uri="{3e2802c4-a4d2-4d8b-9148-e3be6c30e623}">
          <xlrd:rvb i="841"/>
        </ext>
      </extLst>
    </bk>
    <bk>
      <extLst>
        <ext uri="{3e2802c4-a4d2-4d8b-9148-e3be6c30e623}">
          <xlrd:rvb i="842"/>
        </ext>
      </extLst>
    </bk>
    <bk>
      <extLst>
        <ext uri="{3e2802c4-a4d2-4d8b-9148-e3be6c30e623}">
          <xlrd:rvb i="843"/>
        </ext>
      </extLst>
    </bk>
    <bk>
      <extLst>
        <ext uri="{3e2802c4-a4d2-4d8b-9148-e3be6c30e623}">
          <xlrd:rvb i="844"/>
        </ext>
      </extLst>
    </bk>
    <bk>
      <extLst>
        <ext uri="{3e2802c4-a4d2-4d8b-9148-e3be6c30e623}">
          <xlrd:rvb i="845"/>
        </ext>
      </extLst>
    </bk>
    <bk>
      <extLst>
        <ext uri="{3e2802c4-a4d2-4d8b-9148-e3be6c30e623}">
          <xlrd:rvb i="846"/>
        </ext>
      </extLst>
    </bk>
    <bk>
      <extLst>
        <ext uri="{3e2802c4-a4d2-4d8b-9148-e3be6c30e623}">
          <xlrd:rvb i="847"/>
        </ext>
      </extLst>
    </bk>
    <bk>
      <extLst>
        <ext uri="{3e2802c4-a4d2-4d8b-9148-e3be6c30e623}">
          <xlrd:rvb i="848"/>
        </ext>
      </extLst>
    </bk>
    <bk>
      <extLst>
        <ext uri="{3e2802c4-a4d2-4d8b-9148-e3be6c30e623}">
          <xlrd:rvb i="849"/>
        </ext>
      </extLst>
    </bk>
    <bk>
      <extLst>
        <ext uri="{3e2802c4-a4d2-4d8b-9148-e3be6c30e623}">
          <xlrd:rvb i="850"/>
        </ext>
      </extLst>
    </bk>
    <bk>
      <extLst>
        <ext uri="{3e2802c4-a4d2-4d8b-9148-e3be6c30e623}">
          <xlrd:rvb i="851"/>
        </ext>
      </extLst>
    </bk>
    <bk>
      <extLst>
        <ext uri="{3e2802c4-a4d2-4d8b-9148-e3be6c30e623}">
          <xlrd:rvb i="852"/>
        </ext>
      </extLst>
    </bk>
    <bk>
      <extLst>
        <ext uri="{3e2802c4-a4d2-4d8b-9148-e3be6c30e623}">
          <xlrd:rvb i="853"/>
        </ext>
      </extLst>
    </bk>
    <bk>
      <extLst>
        <ext uri="{3e2802c4-a4d2-4d8b-9148-e3be6c30e623}">
          <xlrd:rvb i="854"/>
        </ext>
      </extLst>
    </bk>
    <bk>
      <extLst>
        <ext uri="{3e2802c4-a4d2-4d8b-9148-e3be6c30e623}">
          <xlrd:rvb i="855"/>
        </ext>
      </extLst>
    </bk>
    <bk>
      <extLst>
        <ext uri="{3e2802c4-a4d2-4d8b-9148-e3be6c30e623}">
          <xlrd:rvb i="856"/>
        </ext>
      </extLst>
    </bk>
    <bk>
      <extLst>
        <ext uri="{3e2802c4-a4d2-4d8b-9148-e3be6c30e623}">
          <xlrd:rvb i="857"/>
        </ext>
      </extLst>
    </bk>
    <bk>
      <extLst>
        <ext uri="{3e2802c4-a4d2-4d8b-9148-e3be6c30e623}">
          <xlrd:rvb i="858"/>
        </ext>
      </extLst>
    </bk>
    <bk>
      <extLst>
        <ext uri="{3e2802c4-a4d2-4d8b-9148-e3be6c30e623}">
          <xlrd:rvb i="859"/>
        </ext>
      </extLst>
    </bk>
    <bk>
      <extLst>
        <ext uri="{3e2802c4-a4d2-4d8b-9148-e3be6c30e623}">
          <xlrd:rvb i="860"/>
        </ext>
      </extLst>
    </bk>
    <bk>
      <extLst>
        <ext uri="{3e2802c4-a4d2-4d8b-9148-e3be6c30e623}">
          <xlrd:rvb i="861"/>
        </ext>
      </extLst>
    </bk>
    <bk>
      <extLst>
        <ext uri="{3e2802c4-a4d2-4d8b-9148-e3be6c30e623}">
          <xlrd:rvb i="862"/>
        </ext>
      </extLst>
    </bk>
    <bk>
      <extLst>
        <ext uri="{3e2802c4-a4d2-4d8b-9148-e3be6c30e623}">
          <xlrd:rvb i="863"/>
        </ext>
      </extLst>
    </bk>
    <bk>
      <extLst>
        <ext uri="{3e2802c4-a4d2-4d8b-9148-e3be6c30e623}">
          <xlrd:rvb i="864"/>
        </ext>
      </extLst>
    </bk>
    <bk>
      <extLst>
        <ext uri="{3e2802c4-a4d2-4d8b-9148-e3be6c30e623}">
          <xlrd:rvb i="865"/>
        </ext>
      </extLst>
    </bk>
    <bk>
      <extLst>
        <ext uri="{3e2802c4-a4d2-4d8b-9148-e3be6c30e623}">
          <xlrd:rvb i="866"/>
        </ext>
      </extLst>
    </bk>
    <bk>
      <extLst>
        <ext uri="{3e2802c4-a4d2-4d8b-9148-e3be6c30e623}">
          <xlrd:rvb i="867"/>
        </ext>
      </extLst>
    </bk>
    <bk>
      <extLst>
        <ext uri="{3e2802c4-a4d2-4d8b-9148-e3be6c30e623}">
          <xlrd:rvb i="868"/>
        </ext>
      </extLst>
    </bk>
    <bk>
      <extLst>
        <ext uri="{3e2802c4-a4d2-4d8b-9148-e3be6c30e623}">
          <xlrd:rvb i="869"/>
        </ext>
      </extLst>
    </bk>
    <bk>
      <extLst>
        <ext uri="{3e2802c4-a4d2-4d8b-9148-e3be6c30e623}">
          <xlrd:rvb i="870"/>
        </ext>
      </extLst>
    </bk>
    <bk>
      <extLst>
        <ext uri="{3e2802c4-a4d2-4d8b-9148-e3be6c30e623}">
          <xlrd:rvb i="871"/>
        </ext>
      </extLst>
    </bk>
    <bk>
      <extLst>
        <ext uri="{3e2802c4-a4d2-4d8b-9148-e3be6c30e623}">
          <xlrd:rvb i="872"/>
        </ext>
      </extLst>
    </bk>
    <bk>
      <extLst>
        <ext uri="{3e2802c4-a4d2-4d8b-9148-e3be6c30e623}">
          <xlrd:rvb i="873"/>
        </ext>
      </extLst>
    </bk>
    <bk>
      <extLst>
        <ext uri="{3e2802c4-a4d2-4d8b-9148-e3be6c30e623}">
          <xlrd:rvb i="874"/>
        </ext>
      </extLst>
    </bk>
    <bk>
      <extLst>
        <ext uri="{3e2802c4-a4d2-4d8b-9148-e3be6c30e623}">
          <xlrd:rvb i="875"/>
        </ext>
      </extLst>
    </bk>
    <bk>
      <extLst>
        <ext uri="{3e2802c4-a4d2-4d8b-9148-e3be6c30e623}">
          <xlrd:rvb i="876"/>
        </ext>
      </extLst>
    </bk>
    <bk>
      <extLst>
        <ext uri="{3e2802c4-a4d2-4d8b-9148-e3be6c30e623}">
          <xlrd:rvb i="877"/>
        </ext>
      </extLst>
    </bk>
    <bk>
      <extLst>
        <ext uri="{3e2802c4-a4d2-4d8b-9148-e3be6c30e623}">
          <xlrd:rvb i="878"/>
        </ext>
      </extLst>
    </bk>
    <bk>
      <extLst>
        <ext uri="{3e2802c4-a4d2-4d8b-9148-e3be6c30e623}">
          <xlrd:rvb i="879"/>
        </ext>
      </extLst>
    </bk>
    <bk>
      <extLst>
        <ext uri="{3e2802c4-a4d2-4d8b-9148-e3be6c30e623}">
          <xlrd:rvb i="880"/>
        </ext>
      </extLst>
    </bk>
    <bk>
      <extLst>
        <ext uri="{3e2802c4-a4d2-4d8b-9148-e3be6c30e623}">
          <xlrd:rvb i="881"/>
        </ext>
      </extLst>
    </bk>
    <bk>
      <extLst>
        <ext uri="{3e2802c4-a4d2-4d8b-9148-e3be6c30e623}">
          <xlrd:rvb i="882"/>
        </ext>
      </extLst>
    </bk>
    <bk>
      <extLst>
        <ext uri="{3e2802c4-a4d2-4d8b-9148-e3be6c30e623}">
          <xlrd:rvb i="883"/>
        </ext>
      </extLst>
    </bk>
    <bk>
      <extLst>
        <ext uri="{3e2802c4-a4d2-4d8b-9148-e3be6c30e623}">
          <xlrd:rvb i="884"/>
        </ext>
      </extLst>
    </bk>
    <bk>
      <extLst>
        <ext uri="{3e2802c4-a4d2-4d8b-9148-e3be6c30e623}">
          <xlrd:rvb i="885"/>
        </ext>
      </extLst>
    </bk>
    <bk>
      <extLst>
        <ext uri="{3e2802c4-a4d2-4d8b-9148-e3be6c30e623}">
          <xlrd:rvb i="886"/>
        </ext>
      </extLst>
    </bk>
    <bk>
      <extLst>
        <ext uri="{3e2802c4-a4d2-4d8b-9148-e3be6c30e623}">
          <xlrd:rvb i="887"/>
        </ext>
      </extLst>
    </bk>
    <bk>
      <extLst>
        <ext uri="{3e2802c4-a4d2-4d8b-9148-e3be6c30e623}">
          <xlrd:rvb i="888"/>
        </ext>
      </extLst>
    </bk>
    <bk>
      <extLst>
        <ext uri="{3e2802c4-a4d2-4d8b-9148-e3be6c30e623}">
          <xlrd:rvb i="889"/>
        </ext>
      </extLst>
    </bk>
    <bk>
      <extLst>
        <ext uri="{3e2802c4-a4d2-4d8b-9148-e3be6c30e623}">
          <xlrd:rvb i="890"/>
        </ext>
      </extLst>
    </bk>
    <bk>
      <extLst>
        <ext uri="{3e2802c4-a4d2-4d8b-9148-e3be6c30e623}">
          <xlrd:rvb i="891"/>
        </ext>
      </extLst>
    </bk>
    <bk>
      <extLst>
        <ext uri="{3e2802c4-a4d2-4d8b-9148-e3be6c30e623}">
          <xlrd:rvb i="892"/>
        </ext>
      </extLst>
    </bk>
    <bk>
      <extLst>
        <ext uri="{3e2802c4-a4d2-4d8b-9148-e3be6c30e623}">
          <xlrd:rvb i="893"/>
        </ext>
      </extLst>
    </bk>
    <bk>
      <extLst>
        <ext uri="{3e2802c4-a4d2-4d8b-9148-e3be6c30e623}">
          <xlrd:rvb i="894"/>
        </ext>
      </extLst>
    </bk>
    <bk>
      <extLst>
        <ext uri="{3e2802c4-a4d2-4d8b-9148-e3be6c30e623}">
          <xlrd:rvb i="895"/>
        </ext>
      </extLst>
    </bk>
    <bk>
      <extLst>
        <ext uri="{3e2802c4-a4d2-4d8b-9148-e3be6c30e623}">
          <xlrd:rvb i="896"/>
        </ext>
      </extLst>
    </bk>
    <bk>
      <extLst>
        <ext uri="{3e2802c4-a4d2-4d8b-9148-e3be6c30e623}">
          <xlrd:rvb i="897"/>
        </ext>
      </extLst>
    </bk>
    <bk>
      <extLst>
        <ext uri="{3e2802c4-a4d2-4d8b-9148-e3be6c30e623}">
          <xlrd:rvb i="898"/>
        </ext>
      </extLst>
    </bk>
    <bk>
      <extLst>
        <ext uri="{3e2802c4-a4d2-4d8b-9148-e3be6c30e623}">
          <xlrd:rvb i="899"/>
        </ext>
      </extLst>
    </bk>
    <bk>
      <extLst>
        <ext uri="{3e2802c4-a4d2-4d8b-9148-e3be6c30e623}">
          <xlrd:rvb i="900"/>
        </ext>
      </extLst>
    </bk>
    <bk>
      <extLst>
        <ext uri="{3e2802c4-a4d2-4d8b-9148-e3be6c30e623}">
          <xlrd:rvb i="901"/>
        </ext>
      </extLst>
    </bk>
    <bk>
      <extLst>
        <ext uri="{3e2802c4-a4d2-4d8b-9148-e3be6c30e623}">
          <xlrd:rvb i="902"/>
        </ext>
      </extLst>
    </bk>
    <bk>
      <extLst>
        <ext uri="{3e2802c4-a4d2-4d8b-9148-e3be6c30e623}">
          <xlrd:rvb i="903"/>
        </ext>
      </extLst>
    </bk>
    <bk>
      <extLst>
        <ext uri="{3e2802c4-a4d2-4d8b-9148-e3be6c30e623}">
          <xlrd:rvb i="904"/>
        </ext>
      </extLst>
    </bk>
    <bk>
      <extLst>
        <ext uri="{3e2802c4-a4d2-4d8b-9148-e3be6c30e623}">
          <xlrd:rvb i="905"/>
        </ext>
      </extLst>
    </bk>
    <bk>
      <extLst>
        <ext uri="{3e2802c4-a4d2-4d8b-9148-e3be6c30e623}">
          <xlrd:rvb i="906"/>
        </ext>
      </extLst>
    </bk>
    <bk>
      <extLst>
        <ext uri="{3e2802c4-a4d2-4d8b-9148-e3be6c30e623}">
          <xlrd:rvb i="907"/>
        </ext>
      </extLst>
    </bk>
    <bk>
      <extLst>
        <ext uri="{3e2802c4-a4d2-4d8b-9148-e3be6c30e623}">
          <xlrd:rvb i="908"/>
        </ext>
      </extLst>
    </bk>
    <bk>
      <extLst>
        <ext uri="{3e2802c4-a4d2-4d8b-9148-e3be6c30e623}">
          <xlrd:rvb i="909"/>
        </ext>
      </extLst>
    </bk>
    <bk>
      <extLst>
        <ext uri="{3e2802c4-a4d2-4d8b-9148-e3be6c30e623}">
          <xlrd:rvb i="910"/>
        </ext>
      </extLst>
    </bk>
    <bk>
      <extLst>
        <ext uri="{3e2802c4-a4d2-4d8b-9148-e3be6c30e623}">
          <xlrd:rvb i="911"/>
        </ext>
      </extLst>
    </bk>
    <bk>
      <extLst>
        <ext uri="{3e2802c4-a4d2-4d8b-9148-e3be6c30e623}">
          <xlrd:rvb i="912"/>
        </ext>
      </extLst>
    </bk>
    <bk>
      <extLst>
        <ext uri="{3e2802c4-a4d2-4d8b-9148-e3be6c30e623}">
          <xlrd:rvb i="913"/>
        </ext>
      </extLst>
    </bk>
    <bk>
      <extLst>
        <ext uri="{3e2802c4-a4d2-4d8b-9148-e3be6c30e623}">
          <xlrd:rvb i="914"/>
        </ext>
      </extLst>
    </bk>
    <bk>
      <extLst>
        <ext uri="{3e2802c4-a4d2-4d8b-9148-e3be6c30e623}">
          <xlrd:rvb i="915"/>
        </ext>
      </extLst>
    </bk>
    <bk>
      <extLst>
        <ext uri="{3e2802c4-a4d2-4d8b-9148-e3be6c30e623}">
          <xlrd:rvb i="916"/>
        </ext>
      </extLst>
    </bk>
    <bk>
      <extLst>
        <ext uri="{3e2802c4-a4d2-4d8b-9148-e3be6c30e623}">
          <xlrd:rvb i="917"/>
        </ext>
      </extLst>
    </bk>
    <bk>
      <extLst>
        <ext uri="{3e2802c4-a4d2-4d8b-9148-e3be6c30e623}">
          <xlrd:rvb i="918"/>
        </ext>
      </extLst>
    </bk>
    <bk>
      <extLst>
        <ext uri="{3e2802c4-a4d2-4d8b-9148-e3be6c30e623}">
          <xlrd:rvb i="919"/>
        </ext>
      </extLst>
    </bk>
    <bk>
      <extLst>
        <ext uri="{3e2802c4-a4d2-4d8b-9148-e3be6c30e623}">
          <xlrd:rvb i="920"/>
        </ext>
      </extLst>
    </bk>
    <bk>
      <extLst>
        <ext uri="{3e2802c4-a4d2-4d8b-9148-e3be6c30e623}">
          <xlrd:rvb i="921"/>
        </ext>
      </extLst>
    </bk>
    <bk>
      <extLst>
        <ext uri="{3e2802c4-a4d2-4d8b-9148-e3be6c30e623}">
          <xlrd:rvb i="922"/>
        </ext>
      </extLst>
    </bk>
    <bk>
      <extLst>
        <ext uri="{3e2802c4-a4d2-4d8b-9148-e3be6c30e623}">
          <xlrd:rvb i="923"/>
        </ext>
      </extLst>
    </bk>
    <bk>
      <extLst>
        <ext uri="{3e2802c4-a4d2-4d8b-9148-e3be6c30e623}">
          <xlrd:rvb i="924"/>
        </ext>
      </extLst>
    </bk>
    <bk>
      <extLst>
        <ext uri="{3e2802c4-a4d2-4d8b-9148-e3be6c30e623}">
          <xlrd:rvb i="925"/>
        </ext>
      </extLst>
    </bk>
    <bk>
      <extLst>
        <ext uri="{3e2802c4-a4d2-4d8b-9148-e3be6c30e623}">
          <xlrd:rvb i="926"/>
        </ext>
      </extLst>
    </bk>
    <bk>
      <extLst>
        <ext uri="{3e2802c4-a4d2-4d8b-9148-e3be6c30e623}">
          <xlrd:rvb i="927"/>
        </ext>
      </extLst>
    </bk>
    <bk>
      <extLst>
        <ext uri="{3e2802c4-a4d2-4d8b-9148-e3be6c30e623}">
          <xlrd:rvb i="928"/>
        </ext>
      </extLst>
    </bk>
    <bk>
      <extLst>
        <ext uri="{3e2802c4-a4d2-4d8b-9148-e3be6c30e623}">
          <xlrd:rvb i="929"/>
        </ext>
      </extLst>
    </bk>
    <bk>
      <extLst>
        <ext uri="{3e2802c4-a4d2-4d8b-9148-e3be6c30e623}">
          <xlrd:rvb i="930"/>
        </ext>
      </extLst>
    </bk>
    <bk>
      <extLst>
        <ext uri="{3e2802c4-a4d2-4d8b-9148-e3be6c30e623}">
          <xlrd:rvb i="931"/>
        </ext>
      </extLst>
    </bk>
    <bk>
      <extLst>
        <ext uri="{3e2802c4-a4d2-4d8b-9148-e3be6c30e623}">
          <xlrd:rvb i="932"/>
        </ext>
      </extLst>
    </bk>
    <bk>
      <extLst>
        <ext uri="{3e2802c4-a4d2-4d8b-9148-e3be6c30e623}">
          <xlrd:rvb i="933"/>
        </ext>
      </extLst>
    </bk>
    <bk>
      <extLst>
        <ext uri="{3e2802c4-a4d2-4d8b-9148-e3be6c30e623}">
          <xlrd:rvb i="934"/>
        </ext>
      </extLst>
    </bk>
    <bk>
      <extLst>
        <ext uri="{3e2802c4-a4d2-4d8b-9148-e3be6c30e623}">
          <xlrd:rvb i="935"/>
        </ext>
      </extLst>
    </bk>
    <bk>
      <extLst>
        <ext uri="{3e2802c4-a4d2-4d8b-9148-e3be6c30e623}">
          <xlrd:rvb i="936"/>
        </ext>
      </extLst>
    </bk>
    <bk>
      <extLst>
        <ext uri="{3e2802c4-a4d2-4d8b-9148-e3be6c30e623}">
          <xlrd:rvb i="937"/>
        </ext>
      </extLst>
    </bk>
    <bk>
      <extLst>
        <ext uri="{3e2802c4-a4d2-4d8b-9148-e3be6c30e623}">
          <xlrd:rvb i="938"/>
        </ext>
      </extLst>
    </bk>
    <bk>
      <extLst>
        <ext uri="{3e2802c4-a4d2-4d8b-9148-e3be6c30e623}">
          <xlrd:rvb i="939"/>
        </ext>
      </extLst>
    </bk>
    <bk>
      <extLst>
        <ext uri="{3e2802c4-a4d2-4d8b-9148-e3be6c30e623}">
          <xlrd:rvb i="940"/>
        </ext>
      </extLst>
    </bk>
    <bk>
      <extLst>
        <ext uri="{3e2802c4-a4d2-4d8b-9148-e3be6c30e623}">
          <xlrd:rvb i="941"/>
        </ext>
      </extLst>
    </bk>
    <bk>
      <extLst>
        <ext uri="{3e2802c4-a4d2-4d8b-9148-e3be6c30e623}">
          <xlrd:rvb i="942"/>
        </ext>
      </extLst>
    </bk>
    <bk>
      <extLst>
        <ext uri="{3e2802c4-a4d2-4d8b-9148-e3be6c30e623}">
          <xlrd:rvb i="943"/>
        </ext>
      </extLst>
    </bk>
    <bk>
      <extLst>
        <ext uri="{3e2802c4-a4d2-4d8b-9148-e3be6c30e623}">
          <xlrd:rvb i="944"/>
        </ext>
      </extLst>
    </bk>
    <bk>
      <extLst>
        <ext uri="{3e2802c4-a4d2-4d8b-9148-e3be6c30e623}">
          <xlrd:rvb i="945"/>
        </ext>
      </extLst>
    </bk>
    <bk>
      <extLst>
        <ext uri="{3e2802c4-a4d2-4d8b-9148-e3be6c30e623}">
          <xlrd:rvb i="946"/>
        </ext>
      </extLst>
    </bk>
    <bk>
      <extLst>
        <ext uri="{3e2802c4-a4d2-4d8b-9148-e3be6c30e623}">
          <xlrd:rvb i="947"/>
        </ext>
      </extLst>
    </bk>
    <bk>
      <extLst>
        <ext uri="{3e2802c4-a4d2-4d8b-9148-e3be6c30e623}">
          <xlrd:rvb i="948"/>
        </ext>
      </extLst>
    </bk>
    <bk>
      <extLst>
        <ext uri="{3e2802c4-a4d2-4d8b-9148-e3be6c30e623}">
          <xlrd:rvb i="949"/>
        </ext>
      </extLst>
    </bk>
    <bk>
      <extLst>
        <ext uri="{3e2802c4-a4d2-4d8b-9148-e3be6c30e623}">
          <xlrd:rvb i="950"/>
        </ext>
      </extLst>
    </bk>
    <bk>
      <extLst>
        <ext uri="{3e2802c4-a4d2-4d8b-9148-e3be6c30e623}">
          <xlrd:rvb i="951"/>
        </ext>
      </extLst>
    </bk>
    <bk>
      <extLst>
        <ext uri="{3e2802c4-a4d2-4d8b-9148-e3be6c30e623}">
          <xlrd:rvb i="952"/>
        </ext>
      </extLst>
    </bk>
    <bk>
      <extLst>
        <ext uri="{3e2802c4-a4d2-4d8b-9148-e3be6c30e623}">
          <xlrd:rvb i="953"/>
        </ext>
      </extLst>
    </bk>
    <bk>
      <extLst>
        <ext uri="{3e2802c4-a4d2-4d8b-9148-e3be6c30e623}">
          <xlrd:rvb i="954"/>
        </ext>
      </extLst>
    </bk>
    <bk>
      <extLst>
        <ext uri="{3e2802c4-a4d2-4d8b-9148-e3be6c30e623}">
          <xlrd:rvb i="955"/>
        </ext>
      </extLst>
    </bk>
    <bk>
      <extLst>
        <ext uri="{3e2802c4-a4d2-4d8b-9148-e3be6c30e623}">
          <xlrd:rvb i="956"/>
        </ext>
      </extLst>
    </bk>
    <bk>
      <extLst>
        <ext uri="{3e2802c4-a4d2-4d8b-9148-e3be6c30e623}">
          <xlrd:rvb i="957"/>
        </ext>
      </extLst>
    </bk>
    <bk>
      <extLst>
        <ext uri="{3e2802c4-a4d2-4d8b-9148-e3be6c30e623}">
          <xlrd:rvb i="958"/>
        </ext>
      </extLst>
    </bk>
    <bk>
      <extLst>
        <ext uri="{3e2802c4-a4d2-4d8b-9148-e3be6c30e623}">
          <xlrd:rvb i="959"/>
        </ext>
      </extLst>
    </bk>
    <bk>
      <extLst>
        <ext uri="{3e2802c4-a4d2-4d8b-9148-e3be6c30e623}">
          <xlrd:rvb i="960"/>
        </ext>
      </extLst>
    </bk>
    <bk>
      <extLst>
        <ext uri="{3e2802c4-a4d2-4d8b-9148-e3be6c30e623}">
          <xlrd:rvb i="961"/>
        </ext>
      </extLst>
    </bk>
    <bk>
      <extLst>
        <ext uri="{3e2802c4-a4d2-4d8b-9148-e3be6c30e623}">
          <xlrd:rvb i="962"/>
        </ext>
      </extLst>
    </bk>
    <bk>
      <extLst>
        <ext uri="{3e2802c4-a4d2-4d8b-9148-e3be6c30e623}">
          <xlrd:rvb i="963"/>
        </ext>
      </extLst>
    </bk>
    <bk>
      <extLst>
        <ext uri="{3e2802c4-a4d2-4d8b-9148-e3be6c30e623}">
          <xlrd:rvb i="964"/>
        </ext>
      </extLst>
    </bk>
    <bk>
      <extLst>
        <ext uri="{3e2802c4-a4d2-4d8b-9148-e3be6c30e623}">
          <xlrd:rvb i="965"/>
        </ext>
      </extLst>
    </bk>
    <bk>
      <extLst>
        <ext uri="{3e2802c4-a4d2-4d8b-9148-e3be6c30e623}">
          <xlrd:rvb i="966"/>
        </ext>
      </extLst>
    </bk>
    <bk>
      <extLst>
        <ext uri="{3e2802c4-a4d2-4d8b-9148-e3be6c30e623}">
          <xlrd:rvb i="967"/>
        </ext>
      </extLst>
    </bk>
    <bk>
      <extLst>
        <ext uri="{3e2802c4-a4d2-4d8b-9148-e3be6c30e623}">
          <xlrd:rvb i="968"/>
        </ext>
      </extLst>
    </bk>
    <bk>
      <extLst>
        <ext uri="{3e2802c4-a4d2-4d8b-9148-e3be6c30e623}">
          <xlrd:rvb i="969"/>
        </ext>
      </extLst>
    </bk>
    <bk>
      <extLst>
        <ext uri="{3e2802c4-a4d2-4d8b-9148-e3be6c30e623}">
          <xlrd:rvb i="970"/>
        </ext>
      </extLst>
    </bk>
    <bk>
      <extLst>
        <ext uri="{3e2802c4-a4d2-4d8b-9148-e3be6c30e623}">
          <xlrd:rvb i="971"/>
        </ext>
      </extLst>
    </bk>
    <bk>
      <extLst>
        <ext uri="{3e2802c4-a4d2-4d8b-9148-e3be6c30e623}">
          <xlrd:rvb i="972"/>
        </ext>
      </extLst>
    </bk>
    <bk>
      <extLst>
        <ext uri="{3e2802c4-a4d2-4d8b-9148-e3be6c30e623}">
          <xlrd:rvb i="973"/>
        </ext>
      </extLst>
    </bk>
    <bk>
      <extLst>
        <ext uri="{3e2802c4-a4d2-4d8b-9148-e3be6c30e623}">
          <xlrd:rvb i="974"/>
        </ext>
      </extLst>
    </bk>
    <bk>
      <extLst>
        <ext uri="{3e2802c4-a4d2-4d8b-9148-e3be6c30e623}">
          <xlrd:rvb i="975"/>
        </ext>
      </extLst>
    </bk>
    <bk>
      <extLst>
        <ext uri="{3e2802c4-a4d2-4d8b-9148-e3be6c30e623}">
          <xlrd:rvb i="976"/>
        </ext>
      </extLst>
    </bk>
    <bk>
      <extLst>
        <ext uri="{3e2802c4-a4d2-4d8b-9148-e3be6c30e623}">
          <xlrd:rvb i="977"/>
        </ext>
      </extLst>
    </bk>
    <bk>
      <extLst>
        <ext uri="{3e2802c4-a4d2-4d8b-9148-e3be6c30e623}">
          <xlrd:rvb i="978"/>
        </ext>
      </extLst>
    </bk>
    <bk>
      <extLst>
        <ext uri="{3e2802c4-a4d2-4d8b-9148-e3be6c30e623}">
          <xlrd:rvb i="979"/>
        </ext>
      </extLst>
    </bk>
    <bk>
      <extLst>
        <ext uri="{3e2802c4-a4d2-4d8b-9148-e3be6c30e623}">
          <xlrd:rvb i="980"/>
        </ext>
      </extLst>
    </bk>
    <bk>
      <extLst>
        <ext uri="{3e2802c4-a4d2-4d8b-9148-e3be6c30e623}">
          <xlrd:rvb i="981"/>
        </ext>
      </extLst>
    </bk>
    <bk>
      <extLst>
        <ext uri="{3e2802c4-a4d2-4d8b-9148-e3be6c30e623}">
          <xlrd:rvb i="982"/>
        </ext>
      </extLst>
    </bk>
    <bk>
      <extLst>
        <ext uri="{3e2802c4-a4d2-4d8b-9148-e3be6c30e623}">
          <xlrd:rvb i="983"/>
        </ext>
      </extLst>
    </bk>
    <bk>
      <extLst>
        <ext uri="{3e2802c4-a4d2-4d8b-9148-e3be6c30e623}">
          <xlrd:rvb i="984"/>
        </ext>
      </extLst>
    </bk>
    <bk>
      <extLst>
        <ext uri="{3e2802c4-a4d2-4d8b-9148-e3be6c30e623}">
          <xlrd:rvb i="985"/>
        </ext>
      </extLst>
    </bk>
    <bk>
      <extLst>
        <ext uri="{3e2802c4-a4d2-4d8b-9148-e3be6c30e623}">
          <xlrd:rvb i="986"/>
        </ext>
      </extLst>
    </bk>
    <bk>
      <extLst>
        <ext uri="{3e2802c4-a4d2-4d8b-9148-e3be6c30e623}">
          <xlrd:rvb i="987"/>
        </ext>
      </extLst>
    </bk>
    <bk>
      <extLst>
        <ext uri="{3e2802c4-a4d2-4d8b-9148-e3be6c30e623}">
          <xlrd:rvb i="988"/>
        </ext>
      </extLst>
    </bk>
    <bk>
      <extLst>
        <ext uri="{3e2802c4-a4d2-4d8b-9148-e3be6c30e623}">
          <xlrd:rvb i="989"/>
        </ext>
      </extLst>
    </bk>
    <bk>
      <extLst>
        <ext uri="{3e2802c4-a4d2-4d8b-9148-e3be6c30e623}">
          <xlrd:rvb i="990"/>
        </ext>
      </extLst>
    </bk>
    <bk>
      <extLst>
        <ext uri="{3e2802c4-a4d2-4d8b-9148-e3be6c30e623}">
          <xlrd:rvb i="991"/>
        </ext>
      </extLst>
    </bk>
    <bk>
      <extLst>
        <ext uri="{3e2802c4-a4d2-4d8b-9148-e3be6c30e623}">
          <xlrd:rvb i="992"/>
        </ext>
      </extLst>
    </bk>
    <bk>
      <extLst>
        <ext uri="{3e2802c4-a4d2-4d8b-9148-e3be6c30e623}">
          <xlrd:rvb i="993"/>
        </ext>
      </extLst>
    </bk>
    <bk>
      <extLst>
        <ext uri="{3e2802c4-a4d2-4d8b-9148-e3be6c30e623}">
          <xlrd:rvb i="994"/>
        </ext>
      </extLst>
    </bk>
    <bk>
      <extLst>
        <ext uri="{3e2802c4-a4d2-4d8b-9148-e3be6c30e623}">
          <xlrd:rvb i="995"/>
        </ext>
      </extLst>
    </bk>
    <bk>
      <extLst>
        <ext uri="{3e2802c4-a4d2-4d8b-9148-e3be6c30e623}">
          <xlrd:rvb i="996"/>
        </ext>
      </extLst>
    </bk>
    <bk>
      <extLst>
        <ext uri="{3e2802c4-a4d2-4d8b-9148-e3be6c30e623}">
          <xlrd:rvb i="997"/>
        </ext>
      </extLst>
    </bk>
    <bk>
      <extLst>
        <ext uri="{3e2802c4-a4d2-4d8b-9148-e3be6c30e623}">
          <xlrd:rvb i="998"/>
        </ext>
      </extLst>
    </bk>
    <bk>
      <extLst>
        <ext uri="{3e2802c4-a4d2-4d8b-9148-e3be6c30e623}">
          <xlrd:rvb i="999"/>
        </ext>
      </extLst>
    </bk>
    <bk>
      <extLst>
        <ext uri="{3e2802c4-a4d2-4d8b-9148-e3be6c30e623}">
          <xlrd:rvb i="1000"/>
        </ext>
      </extLst>
    </bk>
    <bk>
      <extLst>
        <ext uri="{3e2802c4-a4d2-4d8b-9148-e3be6c30e623}">
          <xlrd:rvb i="1001"/>
        </ext>
      </extLst>
    </bk>
    <bk>
      <extLst>
        <ext uri="{3e2802c4-a4d2-4d8b-9148-e3be6c30e623}">
          <xlrd:rvb i="1002"/>
        </ext>
      </extLst>
    </bk>
    <bk>
      <extLst>
        <ext uri="{3e2802c4-a4d2-4d8b-9148-e3be6c30e623}">
          <xlrd:rvb i="1003"/>
        </ext>
      </extLst>
    </bk>
    <bk>
      <extLst>
        <ext uri="{3e2802c4-a4d2-4d8b-9148-e3be6c30e623}">
          <xlrd:rvb i="1004"/>
        </ext>
      </extLst>
    </bk>
    <bk>
      <extLst>
        <ext uri="{3e2802c4-a4d2-4d8b-9148-e3be6c30e623}">
          <xlrd:rvb i="1005"/>
        </ext>
      </extLst>
    </bk>
    <bk>
      <extLst>
        <ext uri="{3e2802c4-a4d2-4d8b-9148-e3be6c30e623}">
          <xlrd:rvb i="1006"/>
        </ext>
      </extLst>
    </bk>
    <bk>
      <extLst>
        <ext uri="{3e2802c4-a4d2-4d8b-9148-e3be6c30e623}">
          <xlrd:rvb i="1007"/>
        </ext>
      </extLst>
    </bk>
    <bk>
      <extLst>
        <ext uri="{3e2802c4-a4d2-4d8b-9148-e3be6c30e623}">
          <xlrd:rvb i="1008"/>
        </ext>
      </extLst>
    </bk>
    <bk>
      <extLst>
        <ext uri="{3e2802c4-a4d2-4d8b-9148-e3be6c30e623}">
          <xlrd:rvb i="1009"/>
        </ext>
      </extLst>
    </bk>
    <bk>
      <extLst>
        <ext uri="{3e2802c4-a4d2-4d8b-9148-e3be6c30e623}">
          <xlrd:rvb i="1010"/>
        </ext>
      </extLst>
    </bk>
    <bk>
      <extLst>
        <ext uri="{3e2802c4-a4d2-4d8b-9148-e3be6c30e623}">
          <xlrd:rvb i="1011"/>
        </ext>
      </extLst>
    </bk>
    <bk>
      <extLst>
        <ext uri="{3e2802c4-a4d2-4d8b-9148-e3be6c30e623}">
          <xlrd:rvb i="1012"/>
        </ext>
      </extLst>
    </bk>
    <bk>
      <extLst>
        <ext uri="{3e2802c4-a4d2-4d8b-9148-e3be6c30e623}">
          <xlrd:rvb i="1013"/>
        </ext>
      </extLst>
    </bk>
    <bk>
      <extLst>
        <ext uri="{3e2802c4-a4d2-4d8b-9148-e3be6c30e623}">
          <xlrd:rvb i="1014"/>
        </ext>
      </extLst>
    </bk>
    <bk>
      <extLst>
        <ext uri="{3e2802c4-a4d2-4d8b-9148-e3be6c30e623}">
          <xlrd:rvb i="1015"/>
        </ext>
      </extLst>
    </bk>
    <bk>
      <extLst>
        <ext uri="{3e2802c4-a4d2-4d8b-9148-e3be6c30e623}">
          <xlrd:rvb i="1016"/>
        </ext>
      </extLst>
    </bk>
    <bk>
      <extLst>
        <ext uri="{3e2802c4-a4d2-4d8b-9148-e3be6c30e623}">
          <xlrd:rvb i="1017"/>
        </ext>
      </extLst>
    </bk>
    <bk>
      <extLst>
        <ext uri="{3e2802c4-a4d2-4d8b-9148-e3be6c30e623}">
          <xlrd:rvb i="1018"/>
        </ext>
      </extLst>
    </bk>
    <bk>
      <extLst>
        <ext uri="{3e2802c4-a4d2-4d8b-9148-e3be6c30e623}">
          <xlrd:rvb i="1019"/>
        </ext>
      </extLst>
    </bk>
    <bk>
      <extLst>
        <ext uri="{3e2802c4-a4d2-4d8b-9148-e3be6c30e623}">
          <xlrd:rvb i="1020"/>
        </ext>
      </extLst>
    </bk>
    <bk>
      <extLst>
        <ext uri="{3e2802c4-a4d2-4d8b-9148-e3be6c30e623}">
          <xlrd:rvb i="1021"/>
        </ext>
      </extLst>
    </bk>
    <bk>
      <extLst>
        <ext uri="{3e2802c4-a4d2-4d8b-9148-e3be6c30e623}">
          <xlrd:rvb i="1022"/>
        </ext>
      </extLst>
    </bk>
    <bk>
      <extLst>
        <ext uri="{3e2802c4-a4d2-4d8b-9148-e3be6c30e623}">
          <xlrd:rvb i="1023"/>
        </ext>
      </extLst>
    </bk>
    <bk>
      <extLst>
        <ext uri="{3e2802c4-a4d2-4d8b-9148-e3be6c30e623}">
          <xlrd:rvb i="1024"/>
        </ext>
      </extLst>
    </bk>
    <bk>
      <extLst>
        <ext uri="{3e2802c4-a4d2-4d8b-9148-e3be6c30e623}">
          <xlrd:rvb i="1025"/>
        </ext>
      </extLst>
    </bk>
    <bk>
      <extLst>
        <ext uri="{3e2802c4-a4d2-4d8b-9148-e3be6c30e623}">
          <xlrd:rvb i="1026"/>
        </ext>
      </extLst>
    </bk>
    <bk>
      <extLst>
        <ext uri="{3e2802c4-a4d2-4d8b-9148-e3be6c30e623}">
          <xlrd:rvb i="1027"/>
        </ext>
      </extLst>
    </bk>
    <bk>
      <extLst>
        <ext uri="{3e2802c4-a4d2-4d8b-9148-e3be6c30e623}">
          <xlrd:rvb i="1028"/>
        </ext>
      </extLst>
    </bk>
    <bk>
      <extLst>
        <ext uri="{3e2802c4-a4d2-4d8b-9148-e3be6c30e623}">
          <xlrd:rvb i="1029"/>
        </ext>
      </extLst>
    </bk>
    <bk>
      <extLst>
        <ext uri="{3e2802c4-a4d2-4d8b-9148-e3be6c30e623}">
          <xlrd:rvb i="1030"/>
        </ext>
      </extLst>
    </bk>
    <bk>
      <extLst>
        <ext uri="{3e2802c4-a4d2-4d8b-9148-e3be6c30e623}">
          <xlrd:rvb i="1031"/>
        </ext>
      </extLst>
    </bk>
    <bk>
      <extLst>
        <ext uri="{3e2802c4-a4d2-4d8b-9148-e3be6c30e623}">
          <xlrd:rvb i="1032"/>
        </ext>
      </extLst>
    </bk>
    <bk>
      <extLst>
        <ext uri="{3e2802c4-a4d2-4d8b-9148-e3be6c30e623}">
          <xlrd:rvb i="1033"/>
        </ext>
      </extLst>
    </bk>
    <bk>
      <extLst>
        <ext uri="{3e2802c4-a4d2-4d8b-9148-e3be6c30e623}">
          <xlrd:rvb i="1034"/>
        </ext>
      </extLst>
    </bk>
    <bk>
      <extLst>
        <ext uri="{3e2802c4-a4d2-4d8b-9148-e3be6c30e623}">
          <xlrd:rvb i="1035"/>
        </ext>
      </extLst>
    </bk>
    <bk>
      <extLst>
        <ext uri="{3e2802c4-a4d2-4d8b-9148-e3be6c30e623}">
          <xlrd:rvb i="1036"/>
        </ext>
      </extLst>
    </bk>
    <bk>
      <extLst>
        <ext uri="{3e2802c4-a4d2-4d8b-9148-e3be6c30e623}">
          <xlrd:rvb i="1037"/>
        </ext>
      </extLst>
    </bk>
    <bk>
      <extLst>
        <ext uri="{3e2802c4-a4d2-4d8b-9148-e3be6c30e623}">
          <xlrd:rvb i="1038"/>
        </ext>
      </extLst>
    </bk>
    <bk>
      <extLst>
        <ext uri="{3e2802c4-a4d2-4d8b-9148-e3be6c30e623}">
          <xlrd:rvb i="1039"/>
        </ext>
      </extLst>
    </bk>
    <bk>
      <extLst>
        <ext uri="{3e2802c4-a4d2-4d8b-9148-e3be6c30e623}">
          <xlrd:rvb i="1040"/>
        </ext>
      </extLst>
    </bk>
    <bk>
      <extLst>
        <ext uri="{3e2802c4-a4d2-4d8b-9148-e3be6c30e623}">
          <xlrd:rvb i="1041"/>
        </ext>
      </extLst>
    </bk>
    <bk>
      <extLst>
        <ext uri="{3e2802c4-a4d2-4d8b-9148-e3be6c30e623}">
          <xlrd:rvb i="1042"/>
        </ext>
      </extLst>
    </bk>
    <bk>
      <extLst>
        <ext uri="{3e2802c4-a4d2-4d8b-9148-e3be6c30e623}">
          <xlrd:rvb i="1043"/>
        </ext>
      </extLst>
    </bk>
    <bk>
      <extLst>
        <ext uri="{3e2802c4-a4d2-4d8b-9148-e3be6c30e623}">
          <xlrd:rvb i="1044"/>
        </ext>
      </extLst>
    </bk>
    <bk>
      <extLst>
        <ext uri="{3e2802c4-a4d2-4d8b-9148-e3be6c30e623}">
          <xlrd:rvb i="1045"/>
        </ext>
      </extLst>
    </bk>
    <bk>
      <extLst>
        <ext uri="{3e2802c4-a4d2-4d8b-9148-e3be6c30e623}">
          <xlrd:rvb i="1046"/>
        </ext>
      </extLst>
    </bk>
    <bk>
      <extLst>
        <ext uri="{3e2802c4-a4d2-4d8b-9148-e3be6c30e623}">
          <xlrd:rvb i="1047"/>
        </ext>
      </extLst>
    </bk>
    <bk>
      <extLst>
        <ext uri="{3e2802c4-a4d2-4d8b-9148-e3be6c30e623}">
          <xlrd:rvb i="1048"/>
        </ext>
      </extLst>
    </bk>
    <bk>
      <extLst>
        <ext uri="{3e2802c4-a4d2-4d8b-9148-e3be6c30e623}">
          <xlrd:rvb i="1049"/>
        </ext>
      </extLst>
    </bk>
    <bk>
      <extLst>
        <ext uri="{3e2802c4-a4d2-4d8b-9148-e3be6c30e623}">
          <xlrd:rvb i="1050"/>
        </ext>
      </extLst>
    </bk>
    <bk>
      <extLst>
        <ext uri="{3e2802c4-a4d2-4d8b-9148-e3be6c30e623}">
          <xlrd:rvb i="1051"/>
        </ext>
      </extLst>
    </bk>
    <bk>
      <extLst>
        <ext uri="{3e2802c4-a4d2-4d8b-9148-e3be6c30e623}">
          <xlrd:rvb i="1052"/>
        </ext>
      </extLst>
    </bk>
    <bk>
      <extLst>
        <ext uri="{3e2802c4-a4d2-4d8b-9148-e3be6c30e623}">
          <xlrd:rvb i="1053"/>
        </ext>
      </extLst>
    </bk>
    <bk>
      <extLst>
        <ext uri="{3e2802c4-a4d2-4d8b-9148-e3be6c30e623}">
          <xlrd:rvb i="1054"/>
        </ext>
      </extLst>
    </bk>
    <bk>
      <extLst>
        <ext uri="{3e2802c4-a4d2-4d8b-9148-e3be6c30e623}">
          <xlrd:rvb i="1055"/>
        </ext>
      </extLst>
    </bk>
    <bk>
      <extLst>
        <ext uri="{3e2802c4-a4d2-4d8b-9148-e3be6c30e623}">
          <xlrd:rvb i="1056"/>
        </ext>
      </extLst>
    </bk>
    <bk>
      <extLst>
        <ext uri="{3e2802c4-a4d2-4d8b-9148-e3be6c30e623}">
          <xlrd:rvb i="1057"/>
        </ext>
      </extLst>
    </bk>
    <bk>
      <extLst>
        <ext uri="{3e2802c4-a4d2-4d8b-9148-e3be6c30e623}">
          <xlrd:rvb i="1058"/>
        </ext>
      </extLst>
    </bk>
  </futureMetadata>
  <valueMetadata count="1059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  <bk>
      <rc t="1" v="104"/>
    </bk>
    <bk>
      <rc t="1" v="105"/>
    </bk>
    <bk>
      <rc t="1" v="106"/>
    </bk>
    <bk>
      <rc t="1" v="107"/>
    </bk>
    <bk>
      <rc t="1" v="108"/>
    </bk>
    <bk>
      <rc t="1" v="109"/>
    </bk>
    <bk>
      <rc t="1" v="110"/>
    </bk>
    <bk>
      <rc t="1" v="111"/>
    </bk>
    <bk>
      <rc t="1" v="112"/>
    </bk>
    <bk>
      <rc t="1" v="113"/>
    </bk>
    <bk>
      <rc t="1" v="114"/>
    </bk>
    <bk>
      <rc t="1" v="115"/>
    </bk>
    <bk>
      <rc t="1" v="116"/>
    </bk>
    <bk>
      <rc t="1" v="117"/>
    </bk>
    <bk>
      <rc t="1" v="118"/>
    </bk>
    <bk>
      <rc t="1" v="119"/>
    </bk>
    <bk>
      <rc t="1" v="120"/>
    </bk>
    <bk>
      <rc t="1" v="121"/>
    </bk>
    <bk>
      <rc t="1" v="122"/>
    </bk>
    <bk>
      <rc t="1" v="123"/>
    </bk>
    <bk>
      <rc t="1" v="124"/>
    </bk>
    <bk>
      <rc t="1" v="125"/>
    </bk>
    <bk>
      <rc t="1" v="126"/>
    </bk>
    <bk>
      <rc t="1" v="127"/>
    </bk>
    <bk>
      <rc t="1" v="128"/>
    </bk>
    <bk>
      <rc t="1" v="129"/>
    </bk>
    <bk>
      <rc t="1" v="130"/>
    </bk>
    <bk>
      <rc t="1" v="131"/>
    </bk>
    <bk>
      <rc t="1" v="132"/>
    </bk>
    <bk>
      <rc t="1" v="133"/>
    </bk>
    <bk>
      <rc t="1" v="134"/>
    </bk>
    <bk>
      <rc t="1" v="135"/>
    </bk>
    <bk>
      <rc t="1" v="136"/>
    </bk>
    <bk>
      <rc t="1" v="137"/>
    </bk>
    <bk>
      <rc t="1" v="138"/>
    </bk>
    <bk>
      <rc t="1" v="139"/>
    </bk>
    <bk>
      <rc t="1" v="140"/>
    </bk>
    <bk>
      <rc t="1" v="141"/>
    </bk>
    <bk>
      <rc t="1" v="142"/>
    </bk>
    <bk>
      <rc t="1" v="143"/>
    </bk>
    <bk>
      <rc t="1" v="144"/>
    </bk>
    <bk>
      <rc t="1" v="145"/>
    </bk>
    <bk>
      <rc t="1" v="146"/>
    </bk>
    <bk>
      <rc t="1" v="147"/>
    </bk>
    <bk>
      <rc t="1" v="148"/>
    </bk>
    <bk>
      <rc t="1" v="149"/>
    </bk>
    <bk>
      <rc t="1" v="150"/>
    </bk>
    <bk>
      <rc t="1" v="151"/>
    </bk>
    <bk>
      <rc t="1" v="152"/>
    </bk>
    <bk>
      <rc t="1" v="153"/>
    </bk>
    <bk>
      <rc t="1" v="154"/>
    </bk>
    <bk>
      <rc t="1" v="155"/>
    </bk>
    <bk>
      <rc t="1" v="156"/>
    </bk>
    <bk>
      <rc t="1" v="157"/>
    </bk>
    <bk>
      <rc t="1" v="158"/>
    </bk>
    <bk>
      <rc t="1" v="159"/>
    </bk>
    <bk>
      <rc t="1" v="160"/>
    </bk>
    <bk>
      <rc t="1" v="161"/>
    </bk>
    <bk>
      <rc t="1" v="162"/>
    </bk>
    <bk>
      <rc t="1" v="163"/>
    </bk>
    <bk>
      <rc t="1" v="164"/>
    </bk>
    <bk>
      <rc t="1" v="165"/>
    </bk>
    <bk>
      <rc t="1" v="166"/>
    </bk>
    <bk>
      <rc t="1" v="167"/>
    </bk>
    <bk>
      <rc t="1" v="168"/>
    </bk>
    <bk>
      <rc t="1" v="169"/>
    </bk>
    <bk>
      <rc t="1" v="170"/>
    </bk>
    <bk>
      <rc t="1" v="171"/>
    </bk>
    <bk>
      <rc t="1" v="172"/>
    </bk>
    <bk>
      <rc t="1" v="173"/>
    </bk>
    <bk>
      <rc t="1" v="174"/>
    </bk>
    <bk>
      <rc t="1" v="175"/>
    </bk>
    <bk>
      <rc t="1" v="176"/>
    </bk>
    <bk>
      <rc t="1" v="177"/>
    </bk>
    <bk>
      <rc t="1" v="178"/>
    </bk>
    <bk>
      <rc t="1" v="179"/>
    </bk>
    <bk>
      <rc t="1" v="180"/>
    </bk>
    <bk>
      <rc t="1" v="181"/>
    </bk>
    <bk>
      <rc t="1" v="182"/>
    </bk>
    <bk>
      <rc t="1" v="183"/>
    </bk>
    <bk>
      <rc t="1" v="184"/>
    </bk>
    <bk>
      <rc t="1" v="185"/>
    </bk>
    <bk>
      <rc t="1" v="186"/>
    </bk>
    <bk>
      <rc t="1" v="187"/>
    </bk>
    <bk>
      <rc t="1" v="188"/>
    </bk>
    <bk>
      <rc t="1" v="189"/>
    </bk>
    <bk>
      <rc t="1" v="190"/>
    </bk>
    <bk>
      <rc t="1" v="191"/>
    </bk>
    <bk>
      <rc t="1" v="192"/>
    </bk>
    <bk>
      <rc t="1" v="193"/>
    </bk>
    <bk>
      <rc t="1" v="194"/>
    </bk>
    <bk>
      <rc t="1" v="195"/>
    </bk>
    <bk>
      <rc t="1" v="196"/>
    </bk>
    <bk>
      <rc t="1" v="197"/>
    </bk>
    <bk>
      <rc t="1" v="198"/>
    </bk>
    <bk>
      <rc t="1" v="199"/>
    </bk>
    <bk>
      <rc t="1" v="200"/>
    </bk>
    <bk>
      <rc t="1" v="201"/>
    </bk>
    <bk>
      <rc t="1" v="202"/>
    </bk>
    <bk>
      <rc t="1" v="203"/>
    </bk>
    <bk>
      <rc t="1" v="204"/>
    </bk>
    <bk>
      <rc t="1" v="205"/>
    </bk>
    <bk>
      <rc t="1" v="206"/>
    </bk>
    <bk>
      <rc t="1" v="207"/>
    </bk>
    <bk>
      <rc t="1" v="208"/>
    </bk>
    <bk>
      <rc t="1" v="209"/>
    </bk>
    <bk>
      <rc t="1" v="210"/>
    </bk>
    <bk>
      <rc t="1" v="211"/>
    </bk>
    <bk>
      <rc t="1" v="212"/>
    </bk>
    <bk>
      <rc t="1" v="213"/>
    </bk>
    <bk>
      <rc t="1" v="214"/>
    </bk>
    <bk>
      <rc t="1" v="215"/>
    </bk>
    <bk>
      <rc t="1" v="216"/>
    </bk>
    <bk>
      <rc t="1" v="217"/>
    </bk>
    <bk>
      <rc t="1" v="218"/>
    </bk>
    <bk>
      <rc t="1" v="219"/>
    </bk>
    <bk>
      <rc t="1" v="220"/>
    </bk>
    <bk>
      <rc t="1" v="221"/>
    </bk>
    <bk>
      <rc t="1" v="222"/>
    </bk>
    <bk>
      <rc t="1" v="223"/>
    </bk>
    <bk>
      <rc t="1" v="224"/>
    </bk>
    <bk>
      <rc t="1" v="225"/>
    </bk>
    <bk>
      <rc t="1" v="226"/>
    </bk>
    <bk>
      <rc t="1" v="227"/>
    </bk>
    <bk>
      <rc t="1" v="228"/>
    </bk>
    <bk>
      <rc t="1" v="229"/>
    </bk>
    <bk>
      <rc t="1" v="230"/>
    </bk>
    <bk>
      <rc t="1" v="231"/>
    </bk>
    <bk>
      <rc t="1" v="232"/>
    </bk>
    <bk>
      <rc t="1" v="233"/>
    </bk>
    <bk>
      <rc t="1" v="234"/>
    </bk>
    <bk>
      <rc t="1" v="235"/>
    </bk>
    <bk>
      <rc t="1" v="236"/>
    </bk>
    <bk>
      <rc t="1" v="237"/>
    </bk>
    <bk>
      <rc t="1" v="238"/>
    </bk>
    <bk>
      <rc t="1" v="239"/>
    </bk>
    <bk>
      <rc t="1" v="240"/>
    </bk>
    <bk>
      <rc t="1" v="241"/>
    </bk>
    <bk>
      <rc t="1" v="242"/>
    </bk>
    <bk>
      <rc t="1" v="243"/>
    </bk>
    <bk>
      <rc t="1" v="244"/>
    </bk>
    <bk>
      <rc t="1" v="245"/>
    </bk>
    <bk>
      <rc t="1" v="246"/>
    </bk>
    <bk>
      <rc t="1" v="247"/>
    </bk>
    <bk>
      <rc t="1" v="248"/>
    </bk>
    <bk>
      <rc t="1" v="249"/>
    </bk>
    <bk>
      <rc t="1" v="250"/>
    </bk>
    <bk>
      <rc t="1" v="251"/>
    </bk>
    <bk>
      <rc t="1" v="252"/>
    </bk>
    <bk>
      <rc t="1" v="253"/>
    </bk>
    <bk>
      <rc t="1" v="254"/>
    </bk>
    <bk>
      <rc t="1" v="255"/>
    </bk>
    <bk>
      <rc t="1" v="256"/>
    </bk>
    <bk>
      <rc t="1" v="257"/>
    </bk>
    <bk>
      <rc t="1" v="258"/>
    </bk>
    <bk>
      <rc t="1" v="259"/>
    </bk>
    <bk>
      <rc t="1" v="260"/>
    </bk>
    <bk>
      <rc t="1" v="261"/>
    </bk>
    <bk>
      <rc t="1" v="262"/>
    </bk>
    <bk>
      <rc t="1" v="263"/>
    </bk>
    <bk>
      <rc t="1" v="264"/>
    </bk>
    <bk>
      <rc t="1" v="265"/>
    </bk>
    <bk>
      <rc t="1" v="266"/>
    </bk>
    <bk>
      <rc t="1" v="267"/>
    </bk>
    <bk>
      <rc t="1" v="268"/>
    </bk>
    <bk>
      <rc t="1" v="269"/>
    </bk>
    <bk>
      <rc t="1" v="270"/>
    </bk>
    <bk>
      <rc t="1" v="271"/>
    </bk>
    <bk>
      <rc t="1" v="272"/>
    </bk>
    <bk>
      <rc t="1" v="273"/>
    </bk>
    <bk>
      <rc t="1" v="274"/>
    </bk>
    <bk>
      <rc t="1" v="275"/>
    </bk>
    <bk>
      <rc t="1" v="276"/>
    </bk>
    <bk>
      <rc t="1" v="277"/>
    </bk>
    <bk>
      <rc t="1" v="278"/>
    </bk>
    <bk>
      <rc t="1" v="279"/>
    </bk>
    <bk>
      <rc t="1" v="280"/>
    </bk>
    <bk>
      <rc t="1" v="281"/>
    </bk>
    <bk>
      <rc t="1" v="282"/>
    </bk>
    <bk>
      <rc t="1" v="283"/>
    </bk>
    <bk>
      <rc t="1" v="284"/>
    </bk>
    <bk>
      <rc t="1" v="285"/>
    </bk>
    <bk>
      <rc t="1" v="286"/>
    </bk>
    <bk>
      <rc t="1" v="287"/>
    </bk>
    <bk>
      <rc t="1" v="288"/>
    </bk>
    <bk>
      <rc t="1" v="289"/>
    </bk>
    <bk>
      <rc t="1" v="290"/>
    </bk>
    <bk>
      <rc t="1" v="291"/>
    </bk>
    <bk>
      <rc t="1" v="292"/>
    </bk>
    <bk>
      <rc t="1" v="293"/>
    </bk>
    <bk>
      <rc t="1" v="294"/>
    </bk>
    <bk>
      <rc t="1" v="295"/>
    </bk>
    <bk>
      <rc t="1" v="296"/>
    </bk>
    <bk>
      <rc t="1" v="297"/>
    </bk>
    <bk>
      <rc t="1" v="298"/>
    </bk>
    <bk>
      <rc t="1" v="299"/>
    </bk>
    <bk>
      <rc t="1" v="300"/>
    </bk>
    <bk>
      <rc t="1" v="301"/>
    </bk>
    <bk>
      <rc t="1" v="302"/>
    </bk>
    <bk>
      <rc t="1" v="303"/>
    </bk>
    <bk>
      <rc t="1" v="304"/>
    </bk>
    <bk>
      <rc t="1" v="305"/>
    </bk>
    <bk>
      <rc t="1" v="306"/>
    </bk>
    <bk>
      <rc t="1" v="307"/>
    </bk>
    <bk>
      <rc t="1" v="308"/>
    </bk>
    <bk>
      <rc t="1" v="309"/>
    </bk>
    <bk>
      <rc t="1" v="310"/>
    </bk>
    <bk>
      <rc t="1" v="311"/>
    </bk>
    <bk>
      <rc t="1" v="312"/>
    </bk>
    <bk>
      <rc t="1" v="313"/>
    </bk>
    <bk>
      <rc t="1" v="314"/>
    </bk>
    <bk>
      <rc t="1" v="315"/>
    </bk>
    <bk>
      <rc t="1" v="316"/>
    </bk>
    <bk>
      <rc t="1" v="317"/>
    </bk>
    <bk>
      <rc t="1" v="318"/>
    </bk>
    <bk>
      <rc t="1" v="319"/>
    </bk>
    <bk>
      <rc t="1" v="320"/>
    </bk>
    <bk>
      <rc t="1" v="321"/>
    </bk>
    <bk>
      <rc t="1" v="322"/>
    </bk>
    <bk>
      <rc t="1" v="323"/>
    </bk>
    <bk>
      <rc t="1" v="324"/>
    </bk>
    <bk>
      <rc t="1" v="325"/>
    </bk>
    <bk>
      <rc t="1" v="326"/>
    </bk>
    <bk>
      <rc t="1" v="327"/>
    </bk>
    <bk>
      <rc t="1" v="328"/>
    </bk>
    <bk>
      <rc t="1" v="329"/>
    </bk>
    <bk>
      <rc t="1" v="330"/>
    </bk>
    <bk>
      <rc t="1" v="331"/>
    </bk>
    <bk>
      <rc t="1" v="332"/>
    </bk>
    <bk>
      <rc t="1" v="333"/>
    </bk>
    <bk>
      <rc t="1" v="334"/>
    </bk>
    <bk>
      <rc t="1" v="335"/>
    </bk>
    <bk>
      <rc t="1" v="336"/>
    </bk>
    <bk>
      <rc t="1" v="337"/>
    </bk>
    <bk>
      <rc t="1" v="338"/>
    </bk>
    <bk>
      <rc t="1" v="339"/>
    </bk>
    <bk>
      <rc t="1" v="340"/>
    </bk>
    <bk>
      <rc t="1" v="341"/>
    </bk>
    <bk>
      <rc t="1" v="342"/>
    </bk>
    <bk>
      <rc t="1" v="343"/>
    </bk>
    <bk>
      <rc t="1" v="344"/>
    </bk>
    <bk>
      <rc t="1" v="345"/>
    </bk>
    <bk>
      <rc t="1" v="346"/>
    </bk>
    <bk>
      <rc t="1" v="347"/>
    </bk>
    <bk>
      <rc t="1" v="348"/>
    </bk>
    <bk>
      <rc t="1" v="349"/>
    </bk>
    <bk>
      <rc t="1" v="350"/>
    </bk>
    <bk>
      <rc t="1" v="351"/>
    </bk>
    <bk>
      <rc t="1" v="352"/>
    </bk>
    <bk>
      <rc t="1" v="353"/>
    </bk>
    <bk>
      <rc t="1" v="354"/>
    </bk>
    <bk>
      <rc t="1" v="355"/>
    </bk>
    <bk>
      <rc t="1" v="356"/>
    </bk>
    <bk>
      <rc t="1" v="357"/>
    </bk>
    <bk>
      <rc t="1" v="358"/>
    </bk>
    <bk>
      <rc t="1" v="359"/>
    </bk>
    <bk>
      <rc t="1" v="360"/>
    </bk>
    <bk>
      <rc t="1" v="361"/>
    </bk>
    <bk>
      <rc t="1" v="362"/>
    </bk>
    <bk>
      <rc t="1" v="363"/>
    </bk>
    <bk>
      <rc t="1" v="364"/>
    </bk>
    <bk>
      <rc t="1" v="365"/>
    </bk>
    <bk>
      <rc t="1" v="366"/>
    </bk>
    <bk>
      <rc t="1" v="367"/>
    </bk>
    <bk>
      <rc t="1" v="368"/>
    </bk>
    <bk>
      <rc t="1" v="369"/>
    </bk>
    <bk>
      <rc t="1" v="370"/>
    </bk>
    <bk>
      <rc t="1" v="371"/>
    </bk>
    <bk>
      <rc t="1" v="372"/>
    </bk>
    <bk>
      <rc t="1" v="373"/>
    </bk>
    <bk>
      <rc t="1" v="374"/>
    </bk>
    <bk>
      <rc t="1" v="375"/>
    </bk>
    <bk>
      <rc t="1" v="376"/>
    </bk>
    <bk>
      <rc t="1" v="377"/>
    </bk>
    <bk>
      <rc t="1" v="378"/>
    </bk>
    <bk>
      <rc t="1" v="379"/>
    </bk>
    <bk>
      <rc t="1" v="380"/>
    </bk>
    <bk>
      <rc t="1" v="381"/>
    </bk>
    <bk>
      <rc t="1" v="382"/>
    </bk>
    <bk>
      <rc t="1" v="383"/>
    </bk>
    <bk>
      <rc t="1" v="384"/>
    </bk>
    <bk>
      <rc t="1" v="385"/>
    </bk>
    <bk>
      <rc t="1" v="386"/>
    </bk>
    <bk>
      <rc t="1" v="387"/>
    </bk>
    <bk>
      <rc t="1" v="388"/>
    </bk>
    <bk>
      <rc t="1" v="389"/>
    </bk>
    <bk>
      <rc t="1" v="390"/>
    </bk>
    <bk>
      <rc t="1" v="391"/>
    </bk>
    <bk>
      <rc t="1" v="392"/>
    </bk>
    <bk>
      <rc t="1" v="393"/>
    </bk>
    <bk>
      <rc t="1" v="394"/>
    </bk>
    <bk>
      <rc t="1" v="395"/>
    </bk>
    <bk>
      <rc t="1" v="396"/>
    </bk>
    <bk>
      <rc t="1" v="397"/>
    </bk>
    <bk>
      <rc t="1" v="398"/>
    </bk>
    <bk>
      <rc t="1" v="399"/>
    </bk>
    <bk>
      <rc t="1" v="400"/>
    </bk>
    <bk>
      <rc t="1" v="401"/>
    </bk>
    <bk>
      <rc t="1" v="402"/>
    </bk>
    <bk>
      <rc t="1" v="403"/>
    </bk>
    <bk>
      <rc t="1" v="404"/>
    </bk>
    <bk>
      <rc t="1" v="405"/>
    </bk>
    <bk>
      <rc t="1" v="406"/>
    </bk>
    <bk>
      <rc t="1" v="407"/>
    </bk>
    <bk>
      <rc t="1" v="408"/>
    </bk>
    <bk>
      <rc t="1" v="409"/>
    </bk>
    <bk>
      <rc t="1" v="410"/>
    </bk>
    <bk>
      <rc t="1" v="411"/>
    </bk>
    <bk>
      <rc t="1" v="412"/>
    </bk>
    <bk>
      <rc t="1" v="413"/>
    </bk>
    <bk>
      <rc t="1" v="414"/>
    </bk>
    <bk>
      <rc t="1" v="415"/>
    </bk>
    <bk>
      <rc t="1" v="416"/>
    </bk>
    <bk>
      <rc t="1" v="417"/>
    </bk>
    <bk>
      <rc t="1" v="418"/>
    </bk>
    <bk>
      <rc t="1" v="419"/>
    </bk>
    <bk>
      <rc t="1" v="420"/>
    </bk>
    <bk>
      <rc t="1" v="421"/>
    </bk>
    <bk>
      <rc t="1" v="422"/>
    </bk>
    <bk>
      <rc t="1" v="423"/>
    </bk>
    <bk>
      <rc t="1" v="424"/>
    </bk>
    <bk>
      <rc t="1" v="425"/>
    </bk>
    <bk>
      <rc t="1" v="426"/>
    </bk>
    <bk>
      <rc t="1" v="427"/>
    </bk>
    <bk>
      <rc t="1" v="428"/>
    </bk>
    <bk>
      <rc t="1" v="429"/>
    </bk>
    <bk>
      <rc t="1" v="430"/>
    </bk>
    <bk>
      <rc t="1" v="431"/>
    </bk>
    <bk>
      <rc t="1" v="432"/>
    </bk>
    <bk>
      <rc t="1" v="433"/>
    </bk>
    <bk>
      <rc t="1" v="434"/>
    </bk>
    <bk>
      <rc t="1" v="435"/>
    </bk>
    <bk>
      <rc t="1" v="436"/>
    </bk>
    <bk>
      <rc t="1" v="437"/>
    </bk>
    <bk>
      <rc t="1" v="438"/>
    </bk>
    <bk>
      <rc t="1" v="439"/>
    </bk>
    <bk>
      <rc t="1" v="440"/>
    </bk>
    <bk>
      <rc t="1" v="441"/>
    </bk>
    <bk>
      <rc t="1" v="442"/>
    </bk>
    <bk>
      <rc t="1" v="443"/>
    </bk>
    <bk>
      <rc t="1" v="444"/>
    </bk>
    <bk>
      <rc t="1" v="445"/>
    </bk>
    <bk>
      <rc t="1" v="446"/>
    </bk>
    <bk>
      <rc t="1" v="447"/>
    </bk>
    <bk>
      <rc t="1" v="448"/>
    </bk>
    <bk>
      <rc t="1" v="449"/>
    </bk>
    <bk>
      <rc t="1" v="450"/>
    </bk>
    <bk>
      <rc t="1" v="451"/>
    </bk>
    <bk>
      <rc t="1" v="452"/>
    </bk>
    <bk>
      <rc t="1" v="453"/>
    </bk>
    <bk>
      <rc t="1" v="454"/>
    </bk>
    <bk>
      <rc t="1" v="455"/>
    </bk>
    <bk>
      <rc t="1" v="456"/>
    </bk>
    <bk>
      <rc t="1" v="457"/>
    </bk>
    <bk>
      <rc t="1" v="458"/>
    </bk>
    <bk>
      <rc t="1" v="459"/>
    </bk>
    <bk>
      <rc t="1" v="460"/>
    </bk>
    <bk>
      <rc t="1" v="461"/>
    </bk>
    <bk>
      <rc t="1" v="462"/>
    </bk>
    <bk>
      <rc t="1" v="463"/>
    </bk>
    <bk>
      <rc t="1" v="464"/>
    </bk>
    <bk>
      <rc t="1" v="465"/>
    </bk>
    <bk>
      <rc t="1" v="466"/>
    </bk>
    <bk>
      <rc t="1" v="467"/>
    </bk>
    <bk>
      <rc t="1" v="468"/>
    </bk>
    <bk>
      <rc t="1" v="469"/>
    </bk>
    <bk>
      <rc t="1" v="470"/>
    </bk>
    <bk>
      <rc t="1" v="471"/>
    </bk>
    <bk>
      <rc t="1" v="472"/>
    </bk>
    <bk>
      <rc t="1" v="473"/>
    </bk>
    <bk>
      <rc t="1" v="474"/>
    </bk>
    <bk>
      <rc t="1" v="475"/>
    </bk>
    <bk>
      <rc t="1" v="476"/>
    </bk>
    <bk>
      <rc t="1" v="477"/>
    </bk>
    <bk>
      <rc t="1" v="478"/>
    </bk>
    <bk>
      <rc t="1" v="479"/>
    </bk>
    <bk>
      <rc t="1" v="480"/>
    </bk>
    <bk>
      <rc t="1" v="481"/>
    </bk>
    <bk>
      <rc t="1" v="482"/>
    </bk>
    <bk>
      <rc t="1" v="483"/>
    </bk>
    <bk>
      <rc t="1" v="484"/>
    </bk>
    <bk>
      <rc t="1" v="485"/>
    </bk>
    <bk>
      <rc t="1" v="486"/>
    </bk>
    <bk>
      <rc t="1" v="487"/>
    </bk>
    <bk>
      <rc t="1" v="488"/>
    </bk>
    <bk>
      <rc t="1" v="489"/>
    </bk>
    <bk>
      <rc t="1" v="490"/>
    </bk>
    <bk>
      <rc t="1" v="491"/>
    </bk>
    <bk>
      <rc t="1" v="492"/>
    </bk>
    <bk>
      <rc t="1" v="493"/>
    </bk>
    <bk>
      <rc t="1" v="494"/>
    </bk>
    <bk>
      <rc t="1" v="495"/>
    </bk>
    <bk>
      <rc t="1" v="496"/>
    </bk>
    <bk>
      <rc t="1" v="497"/>
    </bk>
    <bk>
      <rc t="1" v="498"/>
    </bk>
    <bk>
      <rc t="1" v="499"/>
    </bk>
    <bk>
      <rc t="1" v="500"/>
    </bk>
    <bk>
      <rc t="1" v="501"/>
    </bk>
    <bk>
      <rc t="1" v="502"/>
    </bk>
    <bk>
      <rc t="1" v="503"/>
    </bk>
    <bk>
      <rc t="1" v="504"/>
    </bk>
    <bk>
      <rc t="1" v="505"/>
    </bk>
    <bk>
      <rc t="1" v="506"/>
    </bk>
    <bk>
      <rc t="1" v="507"/>
    </bk>
    <bk>
      <rc t="1" v="508"/>
    </bk>
    <bk>
      <rc t="1" v="509"/>
    </bk>
    <bk>
      <rc t="1" v="510"/>
    </bk>
    <bk>
      <rc t="1" v="511"/>
    </bk>
    <bk>
      <rc t="1" v="512"/>
    </bk>
    <bk>
      <rc t="1" v="513"/>
    </bk>
    <bk>
      <rc t="1" v="514"/>
    </bk>
    <bk>
      <rc t="1" v="515"/>
    </bk>
    <bk>
      <rc t="1" v="516"/>
    </bk>
    <bk>
      <rc t="1" v="517"/>
    </bk>
    <bk>
      <rc t="1" v="518"/>
    </bk>
    <bk>
      <rc t="1" v="519"/>
    </bk>
    <bk>
      <rc t="1" v="520"/>
    </bk>
    <bk>
      <rc t="1" v="521"/>
    </bk>
    <bk>
      <rc t="1" v="522"/>
    </bk>
    <bk>
      <rc t="1" v="523"/>
    </bk>
    <bk>
      <rc t="1" v="524"/>
    </bk>
    <bk>
      <rc t="1" v="525"/>
    </bk>
    <bk>
      <rc t="1" v="526"/>
    </bk>
    <bk>
      <rc t="1" v="527"/>
    </bk>
    <bk>
      <rc t="1" v="528"/>
    </bk>
    <bk>
      <rc t="1" v="529"/>
    </bk>
    <bk>
      <rc t="1" v="530"/>
    </bk>
    <bk>
      <rc t="1" v="531"/>
    </bk>
    <bk>
      <rc t="1" v="532"/>
    </bk>
    <bk>
      <rc t="1" v="533"/>
    </bk>
    <bk>
      <rc t="1" v="534"/>
    </bk>
    <bk>
      <rc t="1" v="535"/>
    </bk>
    <bk>
      <rc t="1" v="536"/>
    </bk>
    <bk>
      <rc t="1" v="537"/>
    </bk>
    <bk>
      <rc t="1" v="538"/>
    </bk>
    <bk>
      <rc t="1" v="539"/>
    </bk>
    <bk>
      <rc t="1" v="540"/>
    </bk>
    <bk>
      <rc t="1" v="541"/>
    </bk>
    <bk>
      <rc t="1" v="542"/>
    </bk>
    <bk>
      <rc t="1" v="543"/>
    </bk>
    <bk>
      <rc t="1" v="544"/>
    </bk>
    <bk>
      <rc t="1" v="545"/>
    </bk>
    <bk>
      <rc t="1" v="546"/>
    </bk>
    <bk>
      <rc t="1" v="547"/>
    </bk>
    <bk>
      <rc t="1" v="548"/>
    </bk>
    <bk>
      <rc t="1" v="549"/>
    </bk>
    <bk>
      <rc t="1" v="550"/>
    </bk>
    <bk>
      <rc t="1" v="551"/>
    </bk>
    <bk>
      <rc t="1" v="552"/>
    </bk>
    <bk>
      <rc t="1" v="553"/>
    </bk>
    <bk>
      <rc t="1" v="554"/>
    </bk>
    <bk>
      <rc t="1" v="555"/>
    </bk>
    <bk>
      <rc t="1" v="556"/>
    </bk>
    <bk>
      <rc t="1" v="557"/>
    </bk>
    <bk>
      <rc t="1" v="558"/>
    </bk>
    <bk>
      <rc t="1" v="559"/>
    </bk>
    <bk>
      <rc t="1" v="560"/>
    </bk>
    <bk>
      <rc t="1" v="561"/>
    </bk>
    <bk>
      <rc t="1" v="562"/>
    </bk>
    <bk>
      <rc t="1" v="563"/>
    </bk>
    <bk>
      <rc t="1" v="564"/>
    </bk>
    <bk>
      <rc t="1" v="565"/>
    </bk>
    <bk>
      <rc t="1" v="566"/>
    </bk>
    <bk>
      <rc t="1" v="567"/>
    </bk>
    <bk>
      <rc t="1" v="568"/>
    </bk>
    <bk>
      <rc t="1" v="569"/>
    </bk>
    <bk>
      <rc t="1" v="570"/>
    </bk>
    <bk>
      <rc t="1" v="571"/>
    </bk>
    <bk>
      <rc t="1" v="572"/>
    </bk>
    <bk>
      <rc t="1" v="573"/>
    </bk>
    <bk>
      <rc t="1" v="574"/>
    </bk>
    <bk>
      <rc t="1" v="575"/>
    </bk>
    <bk>
      <rc t="1" v="576"/>
    </bk>
    <bk>
      <rc t="1" v="577"/>
    </bk>
    <bk>
      <rc t="1" v="578"/>
    </bk>
    <bk>
      <rc t="1" v="579"/>
    </bk>
    <bk>
      <rc t="1" v="580"/>
    </bk>
    <bk>
      <rc t="1" v="581"/>
    </bk>
    <bk>
      <rc t="1" v="582"/>
    </bk>
    <bk>
      <rc t="1" v="583"/>
    </bk>
    <bk>
      <rc t="1" v="584"/>
    </bk>
    <bk>
      <rc t="1" v="585"/>
    </bk>
    <bk>
      <rc t="1" v="586"/>
    </bk>
    <bk>
      <rc t="1" v="587"/>
    </bk>
    <bk>
      <rc t="1" v="588"/>
    </bk>
    <bk>
      <rc t="1" v="589"/>
    </bk>
    <bk>
      <rc t="1" v="590"/>
    </bk>
    <bk>
      <rc t="1" v="591"/>
    </bk>
    <bk>
      <rc t="1" v="592"/>
    </bk>
    <bk>
      <rc t="1" v="593"/>
    </bk>
    <bk>
      <rc t="1" v="594"/>
    </bk>
    <bk>
      <rc t="1" v="595"/>
    </bk>
    <bk>
      <rc t="1" v="596"/>
    </bk>
    <bk>
      <rc t="1" v="597"/>
    </bk>
    <bk>
      <rc t="1" v="598"/>
    </bk>
    <bk>
      <rc t="1" v="599"/>
    </bk>
    <bk>
      <rc t="1" v="600"/>
    </bk>
    <bk>
      <rc t="1" v="601"/>
    </bk>
    <bk>
      <rc t="1" v="602"/>
    </bk>
    <bk>
      <rc t="1" v="603"/>
    </bk>
    <bk>
      <rc t="1" v="604"/>
    </bk>
    <bk>
      <rc t="1" v="605"/>
    </bk>
    <bk>
      <rc t="1" v="606"/>
    </bk>
    <bk>
      <rc t="1" v="607"/>
    </bk>
    <bk>
      <rc t="1" v="608"/>
    </bk>
    <bk>
      <rc t="1" v="609"/>
    </bk>
    <bk>
      <rc t="1" v="610"/>
    </bk>
    <bk>
      <rc t="1" v="611"/>
    </bk>
    <bk>
      <rc t="1" v="612"/>
    </bk>
    <bk>
      <rc t="1" v="613"/>
    </bk>
    <bk>
      <rc t="1" v="614"/>
    </bk>
    <bk>
      <rc t="1" v="615"/>
    </bk>
    <bk>
      <rc t="1" v="616"/>
    </bk>
    <bk>
      <rc t="1" v="617"/>
    </bk>
    <bk>
      <rc t="1" v="618"/>
    </bk>
    <bk>
      <rc t="1" v="619"/>
    </bk>
    <bk>
      <rc t="1" v="620"/>
    </bk>
    <bk>
      <rc t="1" v="621"/>
    </bk>
    <bk>
      <rc t="1" v="622"/>
    </bk>
    <bk>
      <rc t="1" v="623"/>
    </bk>
    <bk>
      <rc t="1" v="624"/>
    </bk>
    <bk>
      <rc t="1" v="625"/>
    </bk>
    <bk>
      <rc t="1" v="626"/>
    </bk>
    <bk>
      <rc t="1" v="627"/>
    </bk>
    <bk>
      <rc t="1" v="628"/>
    </bk>
    <bk>
      <rc t="1" v="629"/>
    </bk>
    <bk>
      <rc t="1" v="630"/>
    </bk>
    <bk>
      <rc t="1" v="631"/>
    </bk>
    <bk>
      <rc t="1" v="632"/>
    </bk>
    <bk>
      <rc t="1" v="633"/>
    </bk>
    <bk>
      <rc t="1" v="634"/>
    </bk>
    <bk>
      <rc t="1" v="635"/>
    </bk>
    <bk>
      <rc t="1" v="636"/>
    </bk>
    <bk>
      <rc t="1" v="637"/>
    </bk>
    <bk>
      <rc t="1" v="638"/>
    </bk>
    <bk>
      <rc t="1" v="639"/>
    </bk>
    <bk>
      <rc t="1" v="640"/>
    </bk>
    <bk>
      <rc t="1" v="641"/>
    </bk>
    <bk>
      <rc t="1" v="642"/>
    </bk>
    <bk>
      <rc t="1" v="643"/>
    </bk>
    <bk>
      <rc t="1" v="644"/>
    </bk>
    <bk>
      <rc t="1" v="645"/>
    </bk>
    <bk>
      <rc t="1" v="646"/>
    </bk>
    <bk>
      <rc t="1" v="647"/>
    </bk>
    <bk>
      <rc t="1" v="648"/>
    </bk>
    <bk>
      <rc t="1" v="649"/>
    </bk>
    <bk>
      <rc t="1" v="650"/>
    </bk>
    <bk>
      <rc t="1" v="651"/>
    </bk>
    <bk>
      <rc t="1" v="652"/>
    </bk>
    <bk>
      <rc t="1" v="653"/>
    </bk>
    <bk>
      <rc t="1" v="654"/>
    </bk>
    <bk>
      <rc t="1" v="655"/>
    </bk>
    <bk>
      <rc t="1" v="656"/>
    </bk>
    <bk>
      <rc t="1" v="657"/>
    </bk>
    <bk>
      <rc t="1" v="658"/>
    </bk>
    <bk>
      <rc t="1" v="659"/>
    </bk>
    <bk>
      <rc t="1" v="660"/>
    </bk>
    <bk>
      <rc t="1" v="661"/>
    </bk>
    <bk>
      <rc t="1" v="662"/>
    </bk>
    <bk>
      <rc t="1" v="663"/>
    </bk>
    <bk>
      <rc t="1" v="664"/>
    </bk>
    <bk>
      <rc t="1" v="665"/>
    </bk>
    <bk>
      <rc t="1" v="666"/>
    </bk>
    <bk>
      <rc t="1" v="667"/>
    </bk>
    <bk>
      <rc t="1" v="668"/>
    </bk>
    <bk>
      <rc t="1" v="669"/>
    </bk>
    <bk>
      <rc t="1" v="670"/>
    </bk>
    <bk>
      <rc t="1" v="671"/>
    </bk>
    <bk>
      <rc t="1" v="672"/>
    </bk>
    <bk>
      <rc t="1" v="673"/>
    </bk>
    <bk>
      <rc t="1" v="674"/>
    </bk>
    <bk>
      <rc t="1" v="675"/>
    </bk>
    <bk>
      <rc t="1" v="676"/>
    </bk>
    <bk>
      <rc t="1" v="677"/>
    </bk>
    <bk>
      <rc t="1" v="678"/>
    </bk>
    <bk>
      <rc t="1" v="679"/>
    </bk>
    <bk>
      <rc t="1" v="680"/>
    </bk>
    <bk>
      <rc t="1" v="681"/>
    </bk>
    <bk>
      <rc t="1" v="682"/>
    </bk>
    <bk>
      <rc t="1" v="683"/>
    </bk>
    <bk>
      <rc t="1" v="684"/>
    </bk>
    <bk>
      <rc t="1" v="685"/>
    </bk>
    <bk>
      <rc t="1" v="686"/>
    </bk>
    <bk>
      <rc t="1" v="687"/>
    </bk>
    <bk>
      <rc t="1" v="688"/>
    </bk>
    <bk>
      <rc t="1" v="689"/>
    </bk>
    <bk>
      <rc t="1" v="690"/>
    </bk>
    <bk>
      <rc t="1" v="691"/>
    </bk>
    <bk>
      <rc t="1" v="692"/>
    </bk>
    <bk>
      <rc t="1" v="693"/>
    </bk>
    <bk>
      <rc t="1" v="694"/>
    </bk>
    <bk>
      <rc t="1" v="695"/>
    </bk>
    <bk>
      <rc t="1" v="696"/>
    </bk>
    <bk>
      <rc t="1" v="697"/>
    </bk>
    <bk>
      <rc t="1" v="698"/>
    </bk>
    <bk>
      <rc t="1" v="699"/>
    </bk>
    <bk>
      <rc t="1" v="700"/>
    </bk>
    <bk>
      <rc t="1" v="701"/>
    </bk>
    <bk>
      <rc t="1" v="702"/>
    </bk>
    <bk>
      <rc t="1" v="703"/>
    </bk>
    <bk>
      <rc t="1" v="704"/>
    </bk>
    <bk>
      <rc t="1" v="705"/>
    </bk>
    <bk>
      <rc t="1" v="706"/>
    </bk>
    <bk>
      <rc t="1" v="707"/>
    </bk>
    <bk>
      <rc t="1" v="708"/>
    </bk>
    <bk>
      <rc t="1" v="709"/>
    </bk>
    <bk>
      <rc t="1" v="710"/>
    </bk>
    <bk>
      <rc t="1" v="711"/>
    </bk>
    <bk>
      <rc t="1" v="712"/>
    </bk>
    <bk>
      <rc t="1" v="713"/>
    </bk>
    <bk>
      <rc t="1" v="714"/>
    </bk>
    <bk>
      <rc t="1" v="715"/>
    </bk>
    <bk>
      <rc t="1" v="716"/>
    </bk>
    <bk>
      <rc t="1" v="717"/>
    </bk>
    <bk>
      <rc t="1" v="718"/>
    </bk>
    <bk>
      <rc t="1" v="719"/>
    </bk>
    <bk>
      <rc t="1" v="720"/>
    </bk>
    <bk>
      <rc t="1" v="721"/>
    </bk>
    <bk>
      <rc t="1" v="722"/>
    </bk>
    <bk>
      <rc t="1" v="723"/>
    </bk>
    <bk>
      <rc t="1" v="724"/>
    </bk>
    <bk>
      <rc t="1" v="725"/>
    </bk>
    <bk>
      <rc t="1" v="726"/>
    </bk>
    <bk>
      <rc t="1" v="727"/>
    </bk>
    <bk>
      <rc t="1" v="728"/>
    </bk>
    <bk>
      <rc t="1" v="729"/>
    </bk>
    <bk>
      <rc t="1" v="730"/>
    </bk>
    <bk>
      <rc t="1" v="731"/>
    </bk>
    <bk>
      <rc t="1" v="732"/>
    </bk>
    <bk>
      <rc t="1" v="733"/>
    </bk>
    <bk>
      <rc t="1" v="734"/>
    </bk>
    <bk>
      <rc t="1" v="735"/>
    </bk>
    <bk>
      <rc t="1" v="736"/>
    </bk>
    <bk>
      <rc t="1" v="737"/>
    </bk>
    <bk>
      <rc t="1" v="738"/>
    </bk>
    <bk>
      <rc t="1" v="739"/>
    </bk>
    <bk>
      <rc t="1" v="740"/>
    </bk>
    <bk>
      <rc t="1" v="741"/>
    </bk>
    <bk>
      <rc t="1" v="742"/>
    </bk>
    <bk>
      <rc t="1" v="743"/>
    </bk>
    <bk>
      <rc t="1" v="744"/>
    </bk>
    <bk>
      <rc t="1" v="745"/>
    </bk>
    <bk>
      <rc t="1" v="746"/>
    </bk>
    <bk>
      <rc t="1" v="747"/>
    </bk>
    <bk>
      <rc t="1" v="748"/>
    </bk>
    <bk>
      <rc t="1" v="749"/>
    </bk>
    <bk>
      <rc t="1" v="750"/>
    </bk>
    <bk>
      <rc t="1" v="751"/>
    </bk>
    <bk>
      <rc t="1" v="752"/>
    </bk>
    <bk>
      <rc t="1" v="753"/>
    </bk>
    <bk>
      <rc t="1" v="754"/>
    </bk>
    <bk>
      <rc t="1" v="755"/>
    </bk>
    <bk>
      <rc t="1" v="756"/>
    </bk>
    <bk>
      <rc t="1" v="757"/>
    </bk>
    <bk>
      <rc t="1" v="758"/>
    </bk>
    <bk>
      <rc t="1" v="759"/>
    </bk>
    <bk>
      <rc t="1" v="760"/>
    </bk>
    <bk>
      <rc t="1" v="761"/>
    </bk>
    <bk>
      <rc t="1" v="762"/>
    </bk>
    <bk>
      <rc t="1" v="763"/>
    </bk>
    <bk>
      <rc t="1" v="764"/>
    </bk>
    <bk>
      <rc t="1" v="765"/>
    </bk>
    <bk>
      <rc t="1" v="766"/>
    </bk>
    <bk>
      <rc t="1" v="767"/>
    </bk>
    <bk>
      <rc t="1" v="768"/>
    </bk>
    <bk>
      <rc t="1" v="769"/>
    </bk>
    <bk>
      <rc t="1" v="770"/>
    </bk>
    <bk>
      <rc t="1" v="771"/>
    </bk>
    <bk>
      <rc t="1" v="772"/>
    </bk>
    <bk>
      <rc t="1" v="773"/>
    </bk>
    <bk>
      <rc t="1" v="774"/>
    </bk>
    <bk>
      <rc t="1" v="775"/>
    </bk>
    <bk>
      <rc t="1" v="776"/>
    </bk>
    <bk>
      <rc t="1" v="777"/>
    </bk>
    <bk>
      <rc t="1" v="778"/>
    </bk>
    <bk>
      <rc t="1" v="779"/>
    </bk>
    <bk>
      <rc t="1" v="780"/>
    </bk>
    <bk>
      <rc t="1" v="781"/>
    </bk>
    <bk>
      <rc t="1" v="782"/>
    </bk>
    <bk>
      <rc t="1" v="783"/>
    </bk>
    <bk>
      <rc t="1" v="784"/>
    </bk>
    <bk>
      <rc t="1" v="785"/>
    </bk>
    <bk>
      <rc t="1" v="786"/>
    </bk>
    <bk>
      <rc t="1" v="787"/>
    </bk>
    <bk>
      <rc t="1" v="788"/>
    </bk>
    <bk>
      <rc t="1" v="789"/>
    </bk>
    <bk>
      <rc t="1" v="790"/>
    </bk>
    <bk>
      <rc t="1" v="791"/>
    </bk>
    <bk>
      <rc t="1" v="792"/>
    </bk>
    <bk>
      <rc t="1" v="793"/>
    </bk>
    <bk>
      <rc t="1" v="794"/>
    </bk>
    <bk>
      <rc t="1" v="795"/>
    </bk>
    <bk>
      <rc t="1" v="796"/>
    </bk>
    <bk>
      <rc t="1" v="797"/>
    </bk>
    <bk>
      <rc t="1" v="798"/>
    </bk>
    <bk>
      <rc t="1" v="799"/>
    </bk>
    <bk>
      <rc t="1" v="800"/>
    </bk>
    <bk>
      <rc t="1" v="801"/>
    </bk>
    <bk>
      <rc t="1" v="802"/>
    </bk>
    <bk>
      <rc t="1" v="803"/>
    </bk>
    <bk>
      <rc t="1" v="804"/>
    </bk>
    <bk>
      <rc t="1" v="805"/>
    </bk>
    <bk>
      <rc t="1" v="806"/>
    </bk>
    <bk>
      <rc t="1" v="807"/>
    </bk>
    <bk>
      <rc t="1" v="808"/>
    </bk>
    <bk>
      <rc t="1" v="809"/>
    </bk>
    <bk>
      <rc t="1" v="810"/>
    </bk>
    <bk>
      <rc t="1" v="811"/>
    </bk>
    <bk>
      <rc t="1" v="812"/>
    </bk>
    <bk>
      <rc t="1" v="813"/>
    </bk>
    <bk>
      <rc t="1" v="814"/>
    </bk>
    <bk>
      <rc t="1" v="815"/>
    </bk>
    <bk>
      <rc t="1" v="816"/>
    </bk>
    <bk>
      <rc t="1" v="817"/>
    </bk>
    <bk>
      <rc t="1" v="818"/>
    </bk>
    <bk>
      <rc t="1" v="819"/>
    </bk>
    <bk>
      <rc t="1" v="820"/>
    </bk>
    <bk>
      <rc t="1" v="821"/>
    </bk>
    <bk>
      <rc t="1" v="822"/>
    </bk>
    <bk>
      <rc t="1" v="823"/>
    </bk>
    <bk>
      <rc t="1" v="824"/>
    </bk>
    <bk>
      <rc t="1" v="825"/>
    </bk>
    <bk>
      <rc t="1" v="826"/>
    </bk>
    <bk>
      <rc t="1" v="827"/>
    </bk>
    <bk>
      <rc t="1" v="828"/>
    </bk>
    <bk>
      <rc t="1" v="829"/>
    </bk>
    <bk>
      <rc t="1" v="830"/>
    </bk>
    <bk>
      <rc t="1" v="831"/>
    </bk>
    <bk>
      <rc t="1" v="832"/>
    </bk>
    <bk>
      <rc t="1" v="833"/>
    </bk>
    <bk>
      <rc t="1" v="834"/>
    </bk>
    <bk>
      <rc t="1" v="835"/>
    </bk>
    <bk>
      <rc t="1" v="836"/>
    </bk>
    <bk>
      <rc t="1" v="837"/>
    </bk>
    <bk>
      <rc t="1" v="838"/>
    </bk>
    <bk>
      <rc t="1" v="839"/>
    </bk>
    <bk>
      <rc t="1" v="840"/>
    </bk>
    <bk>
      <rc t="1" v="841"/>
    </bk>
    <bk>
      <rc t="1" v="842"/>
    </bk>
    <bk>
      <rc t="1" v="843"/>
    </bk>
    <bk>
      <rc t="1" v="844"/>
    </bk>
    <bk>
      <rc t="1" v="845"/>
    </bk>
    <bk>
      <rc t="1" v="846"/>
    </bk>
    <bk>
      <rc t="1" v="847"/>
    </bk>
    <bk>
      <rc t="1" v="848"/>
    </bk>
    <bk>
      <rc t="1" v="849"/>
    </bk>
    <bk>
      <rc t="1" v="850"/>
    </bk>
    <bk>
      <rc t="1" v="851"/>
    </bk>
    <bk>
      <rc t="1" v="852"/>
    </bk>
    <bk>
      <rc t="1" v="853"/>
    </bk>
    <bk>
      <rc t="1" v="854"/>
    </bk>
    <bk>
      <rc t="1" v="855"/>
    </bk>
    <bk>
      <rc t="1" v="856"/>
    </bk>
    <bk>
      <rc t="1" v="857"/>
    </bk>
    <bk>
      <rc t="1" v="858"/>
    </bk>
    <bk>
      <rc t="1" v="859"/>
    </bk>
    <bk>
      <rc t="1" v="860"/>
    </bk>
    <bk>
      <rc t="1" v="861"/>
    </bk>
    <bk>
      <rc t="1" v="862"/>
    </bk>
    <bk>
      <rc t="1" v="863"/>
    </bk>
    <bk>
      <rc t="1" v="864"/>
    </bk>
    <bk>
      <rc t="1" v="865"/>
    </bk>
    <bk>
      <rc t="1" v="866"/>
    </bk>
    <bk>
      <rc t="1" v="867"/>
    </bk>
    <bk>
      <rc t="1" v="868"/>
    </bk>
    <bk>
      <rc t="1" v="869"/>
    </bk>
    <bk>
      <rc t="1" v="870"/>
    </bk>
    <bk>
      <rc t="1" v="871"/>
    </bk>
    <bk>
      <rc t="1" v="872"/>
    </bk>
    <bk>
      <rc t="1" v="873"/>
    </bk>
    <bk>
      <rc t="1" v="874"/>
    </bk>
    <bk>
      <rc t="1" v="875"/>
    </bk>
    <bk>
      <rc t="1" v="876"/>
    </bk>
    <bk>
      <rc t="1" v="877"/>
    </bk>
    <bk>
      <rc t="1" v="878"/>
    </bk>
    <bk>
      <rc t="1" v="879"/>
    </bk>
    <bk>
      <rc t="1" v="880"/>
    </bk>
    <bk>
      <rc t="1" v="881"/>
    </bk>
    <bk>
      <rc t="1" v="882"/>
    </bk>
    <bk>
      <rc t="1" v="883"/>
    </bk>
    <bk>
      <rc t="1" v="884"/>
    </bk>
    <bk>
      <rc t="1" v="885"/>
    </bk>
    <bk>
      <rc t="1" v="886"/>
    </bk>
    <bk>
      <rc t="1" v="887"/>
    </bk>
    <bk>
      <rc t="1" v="888"/>
    </bk>
    <bk>
      <rc t="1" v="889"/>
    </bk>
    <bk>
      <rc t="1" v="890"/>
    </bk>
    <bk>
      <rc t="1" v="891"/>
    </bk>
    <bk>
      <rc t="1" v="892"/>
    </bk>
    <bk>
      <rc t="1" v="893"/>
    </bk>
    <bk>
      <rc t="1" v="894"/>
    </bk>
    <bk>
      <rc t="1" v="895"/>
    </bk>
    <bk>
      <rc t="1" v="896"/>
    </bk>
    <bk>
      <rc t="1" v="897"/>
    </bk>
    <bk>
      <rc t="1" v="898"/>
    </bk>
    <bk>
      <rc t="1" v="899"/>
    </bk>
    <bk>
      <rc t="1" v="900"/>
    </bk>
    <bk>
      <rc t="1" v="901"/>
    </bk>
    <bk>
      <rc t="1" v="902"/>
    </bk>
    <bk>
      <rc t="1" v="903"/>
    </bk>
    <bk>
      <rc t="1" v="904"/>
    </bk>
    <bk>
      <rc t="1" v="905"/>
    </bk>
    <bk>
      <rc t="1" v="906"/>
    </bk>
    <bk>
      <rc t="1" v="907"/>
    </bk>
    <bk>
      <rc t="1" v="908"/>
    </bk>
    <bk>
      <rc t="1" v="909"/>
    </bk>
    <bk>
      <rc t="1" v="910"/>
    </bk>
    <bk>
      <rc t="1" v="911"/>
    </bk>
    <bk>
      <rc t="1" v="912"/>
    </bk>
    <bk>
      <rc t="1" v="913"/>
    </bk>
    <bk>
      <rc t="1" v="914"/>
    </bk>
    <bk>
      <rc t="1" v="915"/>
    </bk>
    <bk>
      <rc t="1" v="916"/>
    </bk>
    <bk>
      <rc t="1" v="917"/>
    </bk>
    <bk>
      <rc t="1" v="918"/>
    </bk>
    <bk>
      <rc t="1" v="919"/>
    </bk>
    <bk>
      <rc t="1" v="920"/>
    </bk>
    <bk>
      <rc t="1" v="921"/>
    </bk>
    <bk>
      <rc t="1" v="922"/>
    </bk>
    <bk>
      <rc t="1" v="923"/>
    </bk>
    <bk>
      <rc t="1" v="924"/>
    </bk>
    <bk>
      <rc t="1" v="925"/>
    </bk>
    <bk>
      <rc t="1" v="926"/>
    </bk>
    <bk>
      <rc t="1" v="927"/>
    </bk>
    <bk>
      <rc t="1" v="928"/>
    </bk>
    <bk>
      <rc t="1" v="929"/>
    </bk>
    <bk>
      <rc t="1" v="930"/>
    </bk>
    <bk>
      <rc t="1" v="931"/>
    </bk>
    <bk>
      <rc t="1" v="932"/>
    </bk>
    <bk>
      <rc t="1" v="933"/>
    </bk>
    <bk>
      <rc t="1" v="934"/>
    </bk>
    <bk>
      <rc t="1" v="935"/>
    </bk>
    <bk>
      <rc t="1" v="936"/>
    </bk>
    <bk>
      <rc t="1" v="937"/>
    </bk>
    <bk>
      <rc t="1" v="938"/>
    </bk>
    <bk>
      <rc t="1" v="939"/>
    </bk>
    <bk>
      <rc t="1" v="940"/>
    </bk>
    <bk>
      <rc t="1" v="941"/>
    </bk>
    <bk>
      <rc t="1" v="942"/>
    </bk>
    <bk>
      <rc t="1" v="943"/>
    </bk>
    <bk>
      <rc t="1" v="944"/>
    </bk>
    <bk>
      <rc t="1" v="945"/>
    </bk>
    <bk>
      <rc t="1" v="946"/>
    </bk>
    <bk>
      <rc t="1" v="947"/>
    </bk>
    <bk>
      <rc t="1" v="948"/>
    </bk>
    <bk>
      <rc t="1" v="949"/>
    </bk>
    <bk>
      <rc t="1" v="950"/>
    </bk>
    <bk>
      <rc t="1" v="951"/>
    </bk>
    <bk>
      <rc t="1" v="952"/>
    </bk>
    <bk>
      <rc t="1" v="953"/>
    </bk>
    <bk>
      <rc t="1" v="954"/>
    </bk>
    <bk>
      <rc t="1" v="955"/>
    </bk>
    <bk>
      <rc t="1" v="956"/>
    </bk>
    <bk>
      <rc t="1" v="957"/>
    </bk>
    <bk>
      <rc t="1" v="958"/>
    </bk>
    <bk>
      <rc t="1" v="959"/>
    </bk>
    <bk>
      <rc t="1" v="960"/>
    </bk>
    <bk>
      <rc t="1" v="961"/>
    </bk>
    <bk>
      <rc t="1" v="962"/>
    </bk>
    <bk>
      <rc t="1" v="963"/>
    </bk>
    <bk>
      <rc t="1" v="964"/>
    </bk>
    <bk>
      <rc t="1" v="965"/>
    </bk>
    <bk>
      <rc t="1" v="966"/>
    </bk>
    <bk>
      <rc t="1" v="967"/>
    </bk>
    <bk>
      <rc t="1" v="968"/>
    </bk>
    <bk>
      <rc t="1" v="969"/>
    </bk>
    <bk>
      <rc t="1" v="970"/>
    </bk>
    <bk>
      <rc t="1" v="971"/>
    </bk>
    <bk>
      <rc t="1" v="972"/>
    </bk>
    <bk>
      <rc t="1" v="973"/>
    </bk>
    <bk>
      <rc t="1" v="974"/>
    </bk>
    <bk>
      <rc t="1" v="975"/>
    </bk>
    <bk>
      <rc t="1" v="976"/>
    </bk>
    <bk>
      <rc t="1" v="977"/>
    </bk>
    <bk>
      <rc t="1" v="978"/>
    </bk>
    <bk>
      <rc t="1" v="979"/>
    </bk>
    <bk>
      <rc t="1" v="980"/>
    </bk>
    <bk>
      <rc t="1" v="981"/>
    </bk>
    <bk>
      <rc t="1" v="982"/>
    </bk>
    <bk>
      <rc t="1" v="983"/>
    </bk>
    <bk>
      <rc t="1" v="984"/>
    </bk>
    <bk>
      <rc t="1" v="985"/>
    </bk>
    <bk>
      <rc t="1" v="986"/>
    </bk>
    <bk>
      <rc t="1" v="987"/>
    </bk>
    <bk>
      <rc t="1" v="988"/>
    </bk>
    <bk>
      <rc t="1" v="989"/>
    </bk>
    <bk>
      <rc t="1" v="990"/>
    </bk>
    <bk>
      <rc t="1" v="991"/>
    </bk>
    <bk>
      <rc t="1" v="992"/>
    </bk>
    <bk>
      <rc t="1" v="993"/>
    </bk>
    <bk>
      <rc t="1" v="994"/>
    </bk>
    <bk>
      <rc t="1" v="995"/>
    </bk>
    <bk>
      <rc t="1" v="996"/>
    </bk>
    <bk>
      <rc t="1" v="997"/>
    </bk>
    <bk>
      <rc t="1" v="998"/>
    </bk>
    <bk>
      <rc t="1" v="999"/>
    </bk>
    <bk>
      <rc t="1" v="1000"/>
    </bk>
    <bk>
      <rc t="1" v="1001"/>
    </bk>
    <bk>
      <rc t="1" v="1002"/>
    </bk>
    <bk>
      <rc t="1" v="1003"/>
    </bk>
    <bk>
      <rc t="1" v="1004"/>
    </bk>
    <bk>
      <rc t="1" v="1005"/>
    </bk>
    <bk>
      <rc t="1" v="1006"/>
    </bk>
    <bk>
      <rc t="1" v="1007"/>
    </bk>
    <bk>
      <rc t="1" v="1008"/>
    </bk>
    <bk>
      <rc t="1" v="1009"/>
    </bk>
    <bk>
      <rc t="1" v="1010"/>
    </bk>
    <bk>
      <rc t="1" v="1011"/>
    </bk>
    <bk>
      <rc t="1" v="1012"/>
    </bk>
    <bk>
      <rc t="1" v="1013"/>
    </bk>
    <bk>
      <rc t="1" v="1014"/>
    </bk>
    <bk>
      <rc t="1" v="1015"/>
    </bk>
    <bk>
      <rc t="1" v="1016"/>
    </bk>
    <bk>
      <rc t="1" v="1017"/>
    </bk>
    <bk>
      <rc t="1" v="1018"/>
    </bk>
    <bk>
      <rc t="1" v="1019"/>
    </bk>
    <bk>
      <rc t="1" v="1020"/>
    </bk>
    <bk>
      <rc t="1" v="1021"/>
    </bk>
    <bk>
      <rc t="1" v="1022"/>
    </bk>
    <bk>
      <rc t="1" v="1023"/>
    </bk>
    <bk>
      <rc t="1" v="1024"/>
    </bk>
    <bk>
      <rc t="1" v="1025"/>
    </bk>
    <bk>
      <rc t="1" v="1026"/>
    </bk>
    <bk>
      <rc t="1" v="1027"/>
    </bk>
    <bk>
      <rc t="1" v="1028"/>
    </bk>
    <bk>
      <rc t="1" v="1029"/>
    </bk>
    <bk>
      <rc t="1" v="1030"/>
    </bk>
    <bk>
      <rc t="1" v="1031"/>
    </bk>
    <bk>
      <rc t="1" v="1032"/>
    </bk>
    <bk>
      <rc t="1" v="1033"/>
    </bk>
    <bk>
      <rc t="1" v="1034"/>
    </bk>
    <bk>
      <rc t="1" v="1035"/>
    </bk>
    <bk>
      <rc t="1" v="1036"/>
    </bk>
    <bk>
      <rc t="1" v="1037"/>
    </bk>
    <bk>
      <rc t="1" v="1038"/>
    </bk>
    <bk>
      <rc t="1" v="1039"/>
    </bk>
    <bk>
      <rc t="1" v="1040"/>
    </bk>
    <bk>
      <rc t="1" v="1041"/>
    </bk>
    <bk>
      <rc t="1" v="1042"/>
    </bk>
    <bk>
      <rc t="1" v="1043"/>
    </bk>
    <bk>
      <rc t="1" v="1044"/>
    </bk>
    <bk>
      <rc t="1" v="1045"/>
    </bk>
    <bk>
      <rc t="1" v="1046"/>
    </bk>
    <bk>
      <rc t="1" v="1047"/>
    </bk>
    <bk>
      <rc t="1" v="1048"/>
    </bk>
    <bk>
      <rc t="1" v="1049"/>
    </bk>
    <bk>
      <rc t="1" v="1050"/>
    </bk>
    <bk>
      <rc t="1" v="1051"/>
    </bk>
    <bk>
      <rc t="1" v="1052"/>
    </bk>
    <bk>
      <rc t="1" v="1053"/>
    </bk>
    <bk>
      <rc t="1" v="1054"/>
    </bk>
    <bk>
      <rc t="1" v="1055"/>
    </bk>
    <bk>
      <rc t="1" v="1056"/>
    </bk>
    <bk>
      <rc t="1" v="1057"/>
    </bk>
    <bk>
      <rc t="1" v="1058"/>
    </bk>
  </valueMetadata>
</metadata>
</file>

<file path=xl/sharedStrings.xml><?xml version="1.0" encoding="utf-8"?>
<sst xmlns="http://schemas.openxmlformats.org/spreadsheetml/2006/main" count="4391" uniqueCount="1087">
  <si>
    <t>id</t>
  </si>
  <si>
    <t>project</t>
  </si>
  <si>
    <t>connector_type</t>
  </si>
  <si>
    <t>t</t>
  </si>
  <si>
    <t>delta_t</t>
  </si>
  <si>
    <t>url</t>
  </si>
  <si>
    <t>redirect_url</t>
  </si>
  <si>
    <t>response_size</t>
  </si>
  <si>
    <t>response_code</t>
  </si>
  <si>
    <t>success</t>
  </si>
  <si>
    <t>error</t>
  </si>
  <si>
    <t>DataScience_Boligsiden</t>
  </si>
  <si>
    <t>requests</t>
  </si>
  <si>
    <t>https://www.boligsiden.dk/propertyresult/getdata?searchId=b4fae611b9444fa88f6dd6cd5f39de8d&amp;pageNumber=1&amp;sortKey=12&amp;sortDescending=false&amp;displayTab=1&amp;itemsPerPage=60</t>
  </si>
  <si>
    <t>https://www.boligsiden.dk/propertyresult/getdata?searchId=b4fae611b9444fa88f6dd6cd5f39de8d&amp;pageNumber=2&amp;sortKey=12&amp;sortDescending=false&amp;displayTab=1&amp;itemsPerPage=60</t>
  </si>
  <si>
    <t>https://www.boligsiden.dk/propertyresult/getdata?searchId=b4fae611b9444fa88f6dd6cd5f39de8d&amp;pageNumber=3&amp;sortKey=12&amp;sortDescending=false&amp;displayTab=1&amp;itemsPerPage=60</t>
  </si>
  <si>
    <t>https://www.boligsiden.dk/propertyresult/getdata?searchId=b4fae611b9444fa88f6dd6cd5f39de8d&amp;pageNumber=4&amp;sortKey=12&amp;sortDescending=false&amp;displayTab=1&amp;itemsPerPage=60</t>
  </si>
  <si>
    <t>https://www.boligsiden.dk/propertyresult/getdata?searchId=b4fae611b9444fa88f6dd6cd5f39de8d&amp;pageNumber=5&amp;sortKey=12&amp;sortDescending=false&amp;displayTab=1&amp;itemsPerPage=60</t>
  </si>
  <si>
    <t>https://www.boligsiden.dk/propertyresult/getdata?searchId=b4fae611b9444fa88f6dd6cd5f39de8d&amp;pageNumber=6&amp;sortKey=12&amp;sortDescending=false&amp;displayTab=1&amp;itemsPerPage=60</t>
  </si>
  <si>
    <t>https://www.boligsiden.dk/propertyresult/getdata?searchId=b4fae611b9444fa88f6dd6cd5f39de8d&amp;pageNumber=7&amp;sortKey=12&amp;sortDescending=false&amp;displayTab=1&amp;itemsPerPage=60</t>
  </si>
  <si>
    <t>https://www.boligsiden.dk/propertyresult/getdata?searchId=b4fae611b9444fa88f6dd6cd5f39de8d&amp;pageNumber=8&amp;sortKey=12&amp;sortDescending=false&amp;displayTab=1&amp;itemsPerPage=60</t>
  </si>
  <si>
    <t>https://www.boligsiden.dk/propertyresult/getdata?searchId=b4fae611b9444fa88f6dd6cd5f39de8d&amp;pageNumber=9&amp;sortKey=12&amp;sortDescending=false&amp;displayTab=1&amp;itemsPerPage=60</t>
  </si>
  <si>
    <t>https://www.boligsiden.dk/propertyresult/getdata?searchId=b4fae611b9444fa88f6dd6cd5f39de8d&amp;pageNumber=10&amp;sortKey=12&amp;sortDescending=false&amp;displayTab=1&amp;itemsPerPage=60</t>
  </si>
  <si>
    <t>https://www.boligsiden.dk/propertyresult/getdata?searchId=b4fae611b9444fa88f6dd6cd5f39de8d&amp;pageNumber=11&amp;sortKey=12&amp;sortDescending=false&amp;displayTab=1&amp;itemsPerPage=60</t>
  </si>
  <si>
    <t>https://www.boligsiden.dk/propertyresult/getdata?searchId=b4fae611b9444fa88f6dd6cd5f39de8d&amp;pageNumber=12&amp;sortKey=12&amp;sortDescending=false&amp;displayTab=1&amp;itemsPerPage=60</t>
  </si>
  <si>
    <t>https://www.boligsiden.dk/propertyresult/getdata?searchId=b4fae611b9444fa88f6dd6cd5f39de8d&amp;pageNumber=13&amp;sortKey=12&amp;sortDescending=false&amp;displayTab=1&amp;itemsPerPage=60</t>
  </si>
  <si>
    <t>https://www.boligsiden.dk/propertyresult/getdata?searchId=b4fae611b9444fa88f6dd6cd5f39de8d&amp;pageNumber=14&amp;sortKey=12&amp;sortDescending=false&amp;displayTab=1&amp;itemsPerPage=60</t>
  </si>
  <si>
    <t>https://www.boligsiden.dk/propertyresult/getdata?searchId=b4fae611b9444fa88f6dd6cd5f39de8d&amp;pageNumber=15&amp;sortKey=12&amp;sortDescending=false&amp;displayTab=1&amp;itemsPerPage=60</t>
  </si>
  <si>
    <t>https://www.boligsiden.dk/propertyresult/getdata?searchId=b4fae611b9444fa88f6dd6cd5f39de8d&amp;pageNumber=16&amp;sortKey=12&amp;sortDescending=false&amp;displayTab=1&amp;itemsPerPage=60</t>
  </si>
  <si>
    <t>https://www.boligsiden.dk/propertyresult/getdata?searchId=b4fae611b9444fa88f6dd6cd5f39de8d&amp;pageNumber=17&amp;sortKey=12&amp;sortDescending=false&amp;displayTab=1&amp;itemsPerPage=60</t>
  </si>
  <si>
    <t>https://www.boligsiden.dk/propertyresult/getdata?searchId=b4fae611b9444fa88f6dd6cd5f39de8d&amp;pageNumber=18&amp;sortKey=12&amp;sortDescending=false&amp;displayTab=1&amp;itemsPerPage=60</t>
  </si>
  <si>
    <t>https://www.boligsiden.dk/propertyresult/getdata?searchId=b4fae611b9444fa88f6dd6cd5f39de8d&amp;pageNumber=19&amp;sortKey=12&amp;sortDescending=false&amp;displayTab=1&amp;itemsPerPage=60</t>
  </si>
  <si>
    <t>https://www.boligsiden.dk/propertyresult/getdata?searchId=b4fae611b9444fa88f6dd6cd5f39de8d&amp;pageNumber=20&amp;sortKey=12&amp;sortDescending=false&amp;displayTab=1&amp;itemsPerPage=60</t>
  </si>
  <si>
    <t>https://www.boligsiden.dk/propertyresult/getdata?searchId=b4fae611b9444fa88f6dd6cd5f39de8d&amp;pageNumber=21&amp;sortKey=12&amp;sortDescending=false&amp;displayTab=1&amp;itemsPerPage=60</t>
  </si>
  <si>
    <t>https://www.boligsiden.dk/propertyresult/getdata?searchId=b4fae611b9444fa88f6dd6cd5f39de8d&amp;pageNumber=22&amp;sortKey=12&amp;sortDescending=false&amp;displayTab=1&amp;itemsPerPage=60</t>
  </si>
  <si>
    <t>https://www.boligsiden.dk/propertyresult/getdata?searchId=b4fae611b9444fa88f6dd6cd5f39de8d&amp;pageNumber=23&amp;sortKey=12&amp;sortDescending=false&amp;displayTab=1&amp;itemsPerPage=60</t>
  </si>
  <si>
    <t>https://www.boligsiden.dk/propertyresult/getdata?searchId=b4fae611b9444fa88f6dd6cd5f39de8d&amp;pageNumber=24&amp;sortKey=12&amp;sortDescending=false&amp;displayTab=1&amp;itemsPerPage=60</t>
  </si>
  <si>
    <t>https://www.boligsiden.dk/propertyresult/getdata?searchId=b4fae611b9444fa88f6dd6cd5f39de8d&amp;pageNumber=25&amp;sortKey=12&amp;sortDescending=false&amp;displayTab=1&amp;itemsPerPage=60</t>
  </si>
  <si>
    <t>https://www.boligsiden.dk/propertyresult/getdata?searchId=b4fae611b9444fa88f6dd6cd5f39de8d&amp;pageNumber=26&amp;sortKey=12&amp;sortDescending=false&amp;displayTab=1&amp;itemsPerPage=60</t>
  </si>
  <si>
    <t>https://www.boligsiden.dk/propertyresult/getdata?searchId=b4fae611b9444fa88f6dd6cd5f39de8d&amp;pageNumber=27&amp;sortKey=12&amp;sortDescending=false&amp;displayTab=1&amp;itemsPerPage=60</t>
  </si>
  <si>
    <t>https://www.boligsiden.dk/propertyresult/getdata?searchId=b4fae611b9444fa88f6dd6cd5f39de8d&amp;pageNumber=28&amp;sortKey=12&amp;sortDescending=false&amp;displayTab=1&amp;itemsPerPage=60</t>
  </si>
  <si>
    <t>https://www.boligsiden.dk/propertyresult/getdata?searchId=b4fae611b9444fa88f6dd6cd5f39de8d&amp;pageNumber=29&amp;sortKey=12&amp;sortDescending=false&amp;displayTab=1&amp;itemsPerPage=60</t>
  </si>
  <si>
    <t>https://www.boligsiden.dk/propertyresult/getdata?searchId=b4fae611b9444fa88f6dd6cd5f39de8d&amp;pageNumber=30&amp;sortKey=12&amp;sortDescending=false&amp;displayTab=1&amp;itemsPerPage=60</t>
  </si>
  <si>
    <t>https://www.boligsiden.dk/propertyresult/getdata?searchId=b4fae611b9444fa88f6dd6cd5f39de8d&amp;pageNumber=31&amp;sortKey=12&amp;sortDescending=false&amp;displayTab=1&amp;itemsPerPage=60</t>
  </si>
  <si>
    <t>https://www.boligsiden.dk/propertyresult/getdata?searchId=b4fae611b9444fa88f6dd6cd5f39de8d&amp;pageNumber=32&amp;sortKey=12&amp;sortDescending=false&amp;displayTab=1&amp;itemsPerPage=60</t>
  </si>
  <si>
    <t>https://www.boligsiden.dk/propertyresult/getdata?searchId=b4fae611b9444fa88f6dd6cd5f39de8d&amp;pageNumber=33&amp;sortKey=12&amp;sortDescending=false&amp;displayTab=1&amp;itemsPerPage=60</t>
  </si>
  <si>
    <t>https://www.boligsiden.dk/propertyresult/getdata?searchId=b4fae611b9444fa88f6dd6cd5f39de8d&amp;pageNumber=34&amp;sortKey=12&amp;sortDescending=false&amp;displayTab=1&amp;itemsPerPage=60</t>
  </si>
  <si>
    <t>https://www.boligsiden.dk/propertyresult/getdata?searchId=b4fae611b9444fa88f6dd6cd5f39de8d&amp;pageNumber=35&amp;sortKey=12&amp;sortDescending=false&amp;displayTab=1&amp;itemsPerPage=60</t>
  </si>
  <si>
    <t>https://www.boligsiden.dk/propertyresult/getdata?searchId=b4fae611b9444fa88f6dd6cd5f39de8d&amp;pageNumber=36&amp;sortKey=12&amp;sortDescending=false&amp;displayTab=1&amp;itemsPerPage=60</t>
  </si>
  <si>
    <t>https://www.boligsiden.dk/propertyresult/getdata?searchId=b4fae611b9444fa88f6dd6cd5f39de8d&amp;pageNumber=37&amp;sortKey=12&amp;sortDescending=false&amp;displayTab=1&amp;itemsPerPage=60</t>
  </si>
  <si>
    <t>https://www.boligsiden.dk/propertyresult/getdata?searchId=b4fae611b9444fa88f6dd6cd5f39de8d&amp;pageNumber=38&amp;sortKey=12&amp;sortDescending=false&amp;displayTab=1&amp;itemsPerPage=60</t>
  </si>
  <si>
    <t>https://www.boligsiden.dk/propertyresult/getdata?searchId=b4fae611b9444fa88f6dd6cd5f39de8d&amp;pageNumber=39&amp;sortKey=12&amp;sortDescending=false&amp;displayTab=1&amp;itemsPerPage=60</t>
  </si>
  <si>
    <t>https://www.boligsiden.dk/propertyresult/getdata?searchId=b4fae611b9444fa88f6dd6cd5f39de8d&amp;pageNumber=40&amp;sortKey=12&amp;sortDescending=false&amp;displayTab=1&amp;itemsPerPage=60</t>
  </si>
  <si>
    <t>https://www.boligsiden.dk/propertyresult/getdata?searchId=b4fae611b9444fa88f6dd6cd5f39de8d&amp;pageNumber=41&amp;sortKey=12&amp;sortDescending=false&amp;displayTab=1&amp;itemsPerPage=60</t>
  </si>
  <si>
    <t>https://www.boligsiden.dk/propertyresult/getdata?searchId=b4fae611b9444fa88f6dd6cd5f39de8d&amp;pageNumber=42&amp;sortKey=12&amp;sortDescending=false&amp;displayTab=1&amp;itemsPerPage=60</t>
  </si>
  <si>
    <t>https://www.boligsiden.dk/propertyresult/getdata?searchId=b4fae611b9444fa88f6dd6cd5f39de8d&amp;pageNumber=43&amp;sortKey=12&amp;sortDescending=false&amp;displayTab=1&amp;itemsPerPage=60</t>
  </si>
  <si>
    <t>https://www.boligsiden.dk/propertyresult/getdata?searchId=b4fae611b9444fa88f6dd6cd5f39de8d&amp;pageNumber=44&amp;sortKey=12&amp;sortDescending=false&amp;displayTab=1&amp;itemsPerPage=60</t>
  </si>
  <si>
    <t>https://www.boligsiden.dk/propertyresult/getdata?searchId=b4fae611b9444fa88f6dd6cd5f39de8d&amp;pageNumber=45&amp;sortKey=12&amp;sortDescending=false&amp;displayTab=1&amp;itemsPerPage=60</t>
  </si>
  <si>
    <t>https://www.boligsiden.dk/propertyresult/getdata?searchId=b4fae611b9444fa88f6dd6cd5f39de8d&amp;pageNumber=46&amp;sortKey=12&amp;sortDescending=false&amp;displayTab=1&amp;itemsPerPage=60</t>
  </si>
  <si>
    <t>https://www.boligsiden.dk/propertyresult/getdata?searchId=b4fae611b9444fa88f6dd6cd5f39de8d&amp;pageNumber=47&amp;sortKey=12&amp;sortDescending=false&amp;displayTab=1&amp;itemsPerPage=60</t>
  </si>
  <si>
    <t>https://www.boligsiden.dk/propertyresult/getdata?searchId=b4fae611b9444fa88f6dd6cd5f39de8d&amp;pageNumber=48&amp;sortKey=12&amp;sortDescending=false&amp;displayTab=1&amp;itemsPerPage=60</t>
  </si>
  <si>
    <t>https://www.boligsiden.dk/propertyresult/getdata?searchId=b4fae611b9444fa88f6dd6cd5f39de8d&amp;pageNumber=49&amp;sortKey=12&amp;sortDescending=false&amp;displayTab=1&amp;itemsPerPage=60</t>
  </si>
  <si>
    <t>https://www.boligsiden.dk/propertyresult/getdata?searchId=b4fae611b9444fa88f6dd6cd5f39de8d&amp;pageNumber=50&amp;sortKey=12&amp;sortDescending=false&amp;displayTab=1&amp;itemsPerPage=60</t>
  </si>
  <si>
    <t>https://www.boligsiden.dk/propertyresult/getdata?searchId=b4fae611b9444fa88f6dd6cd5f39de8d&amp;pageNumber=51&amp;sortKey=12&amp;sortDescending=false&amp;displayTab=1&amp;itemsPerPage=60</t>
  </si>
  <si>
    <t>https://www.boligsiden.dk/propertyresult/getdata?searchId=b4fae611b9444fa88f6dd6cd5f39de8d&amp;pageNumber=52&amp;sortKey=12&amp;sortDescending=false&amp;displayTab=1&amp;itemsPerPage=60</t>
  </si>
  <si>
    <t>https://www.boligsiden.dk/propertyresult/getdata?searchId=b4fae611b9444fa88f6dd6cd5f39de8d&amp;pageNumber=53&amp;sortKey=12&amp;sortDescending=false&amp;displayTab=1&amp;itemsPerPage=60</t>
  </si>
  <si>
    <t>https://www.boligsiden.dk/propertyresult/getdata?searchId=b4fae611b9444fa88f6dd6cd5f39de8d&amp;pageNumber=54&amp;sortKey=12&amp;sortDescending=false&amp;displayTab=1&amp;itemsPerPage=60</t>
  </si>
  <si>
    <t>https://www.boligsiden.dk/propertyresult/getdata?searchId=b4fae611b9444fa88f6dd6cd5f39de8d&amp;pageNumber=55&amp;sortKey=12&amp;sortDescending=false&amp;displayTab=1&amp;itemsPerPage=60</t>
  </si>
  <si>
    <t>https://www.boligsiden.dk/propertyresult/getdata?searchId=b4fae611b9444fa88f6dd6cd5f39de8d&amp;pageNumber=56&amp;sortKey=12&amp;sortDescending=false&amp;displayTab=1&amp;itemsPerPage=60</t>
  </si>
  <si>
    <t>https://www.boligsiden.dk/propertyresult/getdata?searchId=b4fae611b9444fa88f6dd6cd5f39de8d&amp;pageNumber=57&amp;sortKey=12&amp;sortDescending=false&amp;displayTab=1&amp;itemsPerPage=60</t>
  </si>
  <si>
    <t>https://www.boligsiden.dk/propertyresult/getdata?searchId=b4fae611b9444fa88f6dd6cd5f39de8d&amp;pageNumber=58&amp;sortKey=12&amp;sortDescending=false&amp;displayTab=1&amp;itemsPerPage=60</t>
  </si>
  <si>
    <t>https://www.boligsiden.dk/propertyresult/getdata?searchId=b4fae611b9444fa88f6dd6cd5f39de8d&amp;pageNumber=59&amp;sortKey=12&amp;sortDescending=false&amp;displayTab=1&amp;itemsPerPage=60</t>
  </si>
  <si>
    <t>https://www.boligsiden.dk/propertyresult/getdata?searchId=b4fae611b9444fa88f6dd6cd5f39de8d&amp;pageNumber=60&amp;sortKey=12&amp;sortDescending=false&amp;displayTab=1&amp;itemsPerPage=60</t>
  </si>
  <si>
    <t>https://www.boligsiden.dk/propertyresult/getdata?searchId=b4fae611b9444fa88f6dd6cd5f39de8d&amp;pageNumber=61&amp;sortKey=12&amp;sortDescending=false&amp;displayTab=1&amp;itemsPerPage=60</t>
  </si>
  <si>
    <t>https://www.boligsiden.dk/propertyresult/getdata?searchId=b4fae611b9444fa88f6dd6cd5f39de8d&amp;pageNumber=62&amp;sortKey=12&amp;sortDescending=false&amp;displayTab=1&amp;itemsPerPage=60</t>
  </si>
  <si>
    <t>https://www.boligsiden.dk/propertyresult/getdata?searchId=b4fae611b9444fa88f6dd6cd5f39de8d&amp;pageNumber=63&amp;sortKey=12&amp;sortDescending=false&amp;displayTab=1&amp;itemsPerPage=60</t>
  </si>
  <si>
    <t>https://www.boligsiden.dk/propertyresult/getdata?searchId=b4fae611b9444fa88f6dd6cd5f39de8d&amp;pageNumber=64&amp;sortKey=12&amp;sortDescending=false&amp;displayTab=1&amp;itemsPerPage=60</t>
  </si>
  <si>
    <t>https://www.boligsiden.dk/propertyresult/getdata?searchId=b4fae611b9444fa88f6dd6cd5f39de8d&amp;pageNumber=65&amp;sortKey=12&amp;sortDescending=false&amp;displayTab=1&amp;itemsPerPage=60</t>
  </si>
  <si>
    <t>https://www.boligsiden.dk/propertyresult/getdata?searchId=b4fae611b9444fa88f6dd6cd5f39de8d&amp;pageNumber=66&amp;sortKey=12&amp;sortDescending=false&amp;displayTab=1&amp;itemsPerPage=60</t>
  </si>
  <si>
    <t>https://www.boligsiden.dk/propertyresult/getdata?searchId=b4fae611b9444fa88f6dd6cd5f39de8d&amp;pageNumber=67&amp;sortKey=12&amp;sortDescending=false&amp;displayTab=1&amp;itemsPerPage=60</t>
  </si>
  <si>
    <t>https://www.boligsiden.dk/propertyresult/getdata?searchId=b4fae611b9444fa88f6dd6cd5f39de8d&amp;pageNumber=68&amp;sortKey=12&amp;sortDescending=false&amp;displayTab=1&amp;itemsPerPage=60</t>
  </si>
  <si>
    <t>https://www.boligsiden.dk/propertyresult/getdata?searchId=b4fae611b9444fa88f6dd6cd5f39de8d&amp;pageNumber=69&amp;sortKey=12&amp;sortDescending=false&amp;displayTab=1&amp;itemsPerPage=60</t>
  </si>
  <si>
    <t>https://www.boligsiden.dk/propertyresult/getdata?searchId=b4fae611b9444fa88f6dd6cd5f39de8d&amp;pageNumber=70&amp;sortKey=12&amp;sortDescending=false&amp;displayTab=1&amp;itemsPerPage=60</t>
  </si>
  <si>
    <t>https://www.boligsiden.dk/propertyresult/getdata?searchId=b4fae611b9444fa88f6dd6cd5f39de8d&amp;pageNumber=71&amp;sortKey=12&amp;sortDescending=false&amp;displayTab=1&amp;itemsPerPage=60</t>
  </si>
  <si>
    <t>https://www.boligsiden.dk/propertyresult/getdata?searchId=b4fae611b9444fa88f6dd6cd5f39de8d&amp;pageNumber=72&amp;sortKey=12&amp;sortDescending=false&amp;displayTab=1&amp;itemsPerPage=60</t>
  </si>
  <si>
    <t>https://www.boligsiden.dk/propertyresult/getdata?searchId=b4fae611b9444fa88f6dd6cd5f39de8d&amp;pageNumber=73&amp;sortKey=12&amp;sortDescending=false&amp;displayTab=1&amp;itemsPerPage=60</t>
  </si>
  <si>
    <t>https://www.boligsiden.dk/propertyresult/getdata?searchId=b4fae611b9444fa88f6dd6cd5f39de8d&amp;pageNumber=74&amp;sortKey=12&amp;sortDescending=false&amp;displayTab=1&amp;itemsPerPage=60</t>
  </si>
  <si>
    <t>https://www.boligsiden.dk/propertyresult/getdata?searchId=b4fae611b9444fa88f6dd6cd5f39de8d&amp;pageNumber=75&amp;sortKey=12&amp;sortDescending=false&amp;displayTab=1&amp;itemsPerPage=60</t>
  </si>
  <si>
    <t>https://www.boligsiden.dk/propertyresult/getdata?searchId=b4fae611b9444fa88f6dd6cd5f39de8d&amp;pageNumber=76&amp;sortKey=12&amp;sortDescending=false&amp;displayTab=1&amp;itemsPerPage=60</t>
  </si>
  <si>
    <t>https://www.boligsiden.dk/propertyresult/getdata?searchId=b4fae611b9444fa88f6dd6cd5f39de8d&amp;pageNumber=77&amp;sortKey=12&amp;sortDescending=false&amp;displayTab=1&amp;itemsPerPage=60</t>
  </si>
  <si>
    <t>https://www.boligsiden.dk/propertyresult/getdata?searchId=b4fae611b9444fa88f6dd6cd5f39de8d&amp;pageNumber=78&amp;sortKey=12&amp;sortDescending=false&amp;displayTab=1&amp;itemsPerPage=60</t>
  </si>
  <si>
    <t>https://www.boligsiden.dk/propertyresult/getdata?searchId=b4fae611b9444fa88f6dd6cd5f39de8d&amp;pageNumber=79&amp;sortKey=12&amp;sortDescending=false&amp;displayTab=1&amp;itemsPerPage=60</t>
  </si>
  <si>
    <t>https://www.boligsiden.dk/propertyresult/getdata?searchId=b4fae611b9444fa88f6dd6cd5f39de8d&amp;pageNumber=80&amp;sortKey=12&amp;sortDescending=false&amp;displayTab=1&amp;itemsPerPage=60</t>
  </si>
  <si>
    <t>https://www.boligsiden.dk/propertyresult/getdata?searchId=b4fae611b9444fa88f6dd6cd5f39de8d&amp;pageNumber=81&amp;sortKey=12&amp;sortDescending=false&amp;displayTab=1&amp;itemsPerPage=60</t>
  </si>
  <si>
    <t>https://www.boligsiden.dk/propertyresult/getdata?searchId=b4fae611b9444fa88f6dd6cd5f39de8d&amp;pageNumber=82&amp;sortKey=12&amp;sortDescending=false&amp;displayTab=1&amp;itemsPerPage=60</t>
  </si>
  <si>
    <t>https://www.boligsiden.dk/propertyresult/getdata?searchId=b4fae611b9444fa88f6dd6cd5f39de8d&amp;pageNumber=83&amp;sortKey=12&amp;sortDescending=false&amp;displayTab=1&amp;itemsPerPage=60</t>
  </si>
  <si>
    <t>https://www.boligsiden.dk/propertyresult/getdata?searchId=b4fae611b9444fa88f6dd6cd5f39de8d&amp;pageNumber=84&amp;sortKey=12&amp;sortDescending=false&amp;displayTab=1&amp;itemsPerPage=60</t>
  </si>
  <si>
    <t>https://www.boligsiden.dk/propertyresult/getdata?searchId=b4fae611b9444fa88f6dd6cd5f39de8d&amp;pageNumber=85&amp;sortKey=12&amp;sortDescending=false&amp;displayTab=1&amp;itemsPerPage=60</t>
  </si>
  <si>
    <t>https://www.boligsiden.dk/propertyresult/getdata?searchId=b4fae611b9444fa88f6dd6cd5f39de8d&amp;pageNumber=86&amp;sortKey=12&amp;sortDescending=false&amp;displayTab=1&amp;itemsPerPage=60</t>
  </si>
  <si>
    <t>https://www.boligsiden.dk/propertyresult/getdata?searchId=b4fae611b9444fa88f6dd6cd5f39de8d&amp;pageNumber=87&amp;sortKey=12&amp;sortDescending=false&amp;displayTab=1&amp;itemsPerPage=60</t>
  </si>
  <si>
    <t>https://www.boligsiden.dk/propertyresult/getdata?searchId=b4fae611b9444fa88f6dd6cd5f39de8d&amp;pageNumber=88&amp;sortKey=12&amp;sortDescending=false&amp;displayTab=1&amp;itemsPerPage=60</t>
  </si>
  <si>
    <t>https://www.boligsiden.dk/propertyresult/getdata?searchId=b4fae611b9444fa88f6dd6cd5f39de8d&amp;pageNumber=89&amp;sortKey=12&amp;sortDescending=false&amp;displayTab=1&amp;itemsPerPage=60</t>
  </si>
  <si>
    <t>https://www.boligsiden.dk/propertyresult/getdata?searchId=b4fae611b9444fa88f6dd6cd5f39de8d&amp;pageNumber=90&amp;sortKey=12&amp;sortDescending=false&amp;displayTab=1&amp;itemsPerPage=60</t>
  </si>
  <si>
    <t>https://www.boligsiden.dk/propertyresult/getdata?searchId=b4fae611b9444fa88f6dd6cd5f39de8d&amp;pageNumber=91&amp;sortKey=12&amp;sortDescending=false&amp;displayTab=1&amp;itemsPerPage=60</t>
  </si>
  <si>
    <t>https://www.boligsiden.dk/propertyresult/getdata?searchId=b4fae611b9444fa88f6dd6cd5f39de8d&amp;pageNumber=92&amp;sortKey=12&amp;sortDescending=false&amp;displayTab=1&amp;itemsPerPage=60</t>
  </si>
  <si>
    <t>https://www.boligsiden.dk/propertyresult/getdata?searchId=b4fae611b9444fa88f6dd6cd5f39de8d&amp;pageNumber=93&amp;sortKey=12&amp;sortDescending=false&amp;displayTab=1&amp;itemsPerPage=60</t>
  </si>
  <si>
    <t>https://www.boligsiden.dk/propertyresult/getdata?searchId=b4fae611b9444fa88f6dd6cd5f39de8d&amp;pageNumber=94&amp;sortKey=12&amp;sortDescending=false&amp;displayTab=1&amp;itemsPerPage=60</t>
  </si>
  <si>
    <t>https://www.boligsiden.dk/propertyresult/getdata?searchId=b4fae611b9444fa88f6dd6cd5f39de8d&amp;pageNumber=95&amp;sortKey=12&amp;sortDescending=false&amp;displayTab=1&amp;itemsPerPage=60</t>
  </si>
  <si>
    <t>https://www.boligsiden.dk/propertyresult/getdata?searchId=b4fae611b9444fa88f6dd6cd5f39de8d&amp;pageNumber=96&amp;sortKey=12&amp;sortDescending=false&amp;displayTab=1&amp;itemsPerPage=60</t>
  </si>
  <si>
    <t>https://www.boligsiden.dk/propertyresult/getdata?searchId=b4fae611b9444fa88f6dd6cd5f39de8d&amp;pageNumber=97&amp;sortKey=12&amp;sortDescending=false&amp;displayTab=1&amp;itemsPerPage=60</t>
  </si>
  <si>
    <t>https://www.boligsiden.dk/propertyresult/getdata?searchId=b4fae611b9444fa88f6dd6cd5f39de8d&amp;pageNumber=98&amp;sortKey=12&amp;sortDescending=false&amp;displayTab=1&amp;itemsPerPage=60</t>
  </si>
  <si>
    <t>https://www.boligsiden.dk/propertyresult/getdata?searchId=b4fae611b9444fa88f6dd6cd5f39de8d&amp;pageNumber=99&amp;sortKey=12&amp;sortDescending=false&amp;displayTab=1&amp;itemsPerPage=60</t>
  </si>
  <si>
    <t>https://www.boligsiden.dk/propertyresult/getdata?searchId=b4fae611b9444fa88f6dd6cd5f39de8d&amp;pageNumber=100&amp;sortKey=12&amp;sortDescending=false&amp;displayTab=1&amp;itemsPerPage=60</t>
  </si>
  <si>
    <t>https://www.boligsiden.dk/propertyresult/getdata?searchId=b4fae611b9444fa88f6dd6cd5f39de8d&amp;pageNumber=101&amp;sortKey=12&amp;sortDescending=false&amp;displayTab=1&amp;itemsPerPage=60</t>
  </si>
  <si>
    <t>https://www.boligsiden.dk/propertyresult/getdata?searchId=b4fae611b9444fa88f6dd6cd5f39de8d&amp;pageNumber=102&amp;sortKey=12&amp;sortDescending=false&amp;displayTab=1&amp;itemsPerPage=60</t>
  </si>
  <si>
    <t>https://www.boligsiden.dk/propertyresult/getdata?searchId=b4fae611b9444fa88f6dd6cd5f39de8d&amp;pageNumber=103&amp;sortKey=12&amp;sortDescending=false&amp;displayTab=1&amp;itemsPerPage=60</t>
  </si>
  <si>
    <t>https://www.boligsiden.dk/propertyresult/getdata?searchId=b4fae611b9444fa88f6dd6cd5f39de8d&amp;pageNumber=104&amp;sortKey=12&amp;sortDescending=false&amp;displayTab=1&amp;itemsPerPage=60</t>
  </si>
  <si>
    <t>https://www.boligsiden.dk/propertyresult/getdata?searchId=b4fae611b9444fa88f6dd6cd5f39de8d&amp;pageNumber=105&amp;sortKey=12&amp;sortDescending=false&amp;displayTab=1&amp;itemsPerPage=60</t>
  </si>
  <si>
    <t>https://www.boligsiden.dk/propertyresult/getdata?searchId=b4fae611b9444fa88f6dd6cd5f39de8d&amp;pageNumber=106&amp;sortKey=12&amp;sortDescending=false&amp;displayTab=1&amp;itemsPerPage=60</t>
  </si>
  <si>
    <t>https://www.boligsiden.dk/propertyresult/getdata?searchId=b4fae611b9444fa88f6dd6cd5f39de8d&amp;pageNumber=107&amp;sortKey=12&amp;sortDescending=false&amp;displayTab=1&amp;itemsPerPage=60</t>
  </si>
  <si>
    <t>https://www.boligsiden.dk/propertyresult/getdata?searchId=b4fae611b9444fa88f6dd6cd5f39de8d&amp;pageNumber=108&amp;sortKey=12&amp;sortDescending=false&amp;displayTab=1&amp;itemsPerPage=60</t>
  </si>
  <si>
    <t>https://www.boligsiden.dk/propertyresult/getdata?searchId=b4fae611b9444fa88f6dd6cd5f39de8d&amp;pageNumber=109&amp;sortKey=12&amp;sortDescending=false&amp;displayTab=1&amp;itemsPerPage=60</t>
  </si>
  <si>
    <t>https://www.boligsiden.dk/propertyresult/getdata?searchId=b4fae611b9444fa88f6dd6cd5f39de8d&amp;pageNumber=110&amp;sortKey=12&amp;sortDescending=false&amp;displayTab=1&amp;itemsPerPage=60</t>
  </si>
  <si>
    <t>https://www.boligsiden.dk/propertyresult/getdata?searchId=b4fae611b9444fa88f6dd6cd5f39de8d&amp;pageNumber=111&amp;sortKey=12&amp;sortDescending=false&amp;displayTab=1&amp;itemsPerPage=60</t>
  </si>
  <si>
    <t>https://www.boligsiden.dk/propertyresult/getdata?searchId=b4fae611b9444fa88f6dd6cd5f39de8d&amp;pageNumber=112&amp;sortKey=12&amp;sortDescending=false&amp;displayTab=1&amp;itemsPerPage=60</t>
  </si>
  <si>
    <t>https://www.boligsiden.dk/propertyresult/getdata?searchId=b4fae611b9444fa88f6dd6cd5f39de8d&amp;pageNumber=113&amp;sortKey=12&amp;sortDescending=false&amp;displayTab=1&amp;itemsPerPage=60</t>
  </si>
  <si>
    <t>https://www.boligsiden.dk/propertyresult/getdata?searchId=b4fae611b9444fa88f6dd6cd5f39de8d&amp;pageNumber=114&amp;sortKey=12&amp;sortDescending=false&amp;displayTab=1&amp;itemsPerPage=60</t>
  </si>
  <si>
    <t>https://www.boligsiden.dk/propertyresult/getdata?searchId=b4fae611b9444fa88f6dd6cd5f39de8d&amp;pageNumber=115&amp;sortKey=12&amp;sortDescending=false&amp;displayTab=1&amp;itemsPerPage=60</t>
  </si>
  <si>
    <t>https://www.boligsiden.dk/propertyresult/getdata?searchId=b4fae611b9444fa88f6dd6cd5f39de8d&amp;pageNumber=116&amp;sortKey=12&amp;sortDescending=false&amp;displayTab=1&amp;itemsPerPage=60</t>
  </si>
  <si>
    <t>https://www.boligsiden.dk/propertyresult/getdata?searchId=b4fae611b9444fa88f6dd6cd5f39de8d&amp;pageNumber=117&amp;sortKey=12&amp;sortDescending=false&amp;displayTab=1&amp;itemsPerPage=60</t>
  </si>
  <si>
    <t>https://www.boligsiden.dk/propertyresult/getdata?searchId=b4fae611b9444fa88f6dd6cd5f39de8d&amp;pageNumber=118&amp;sortKey=12&amp;sortDescending=false&amp;displayTab=1&amp;itemsPerPage=60</t>
  </si>
  <si>
    <t>https://www.boligsiden.dk/propertyresult/getdata?searchId=b4fae611b9444fa88f6dd6cd5f39de8d&amp;pageNumber=119&amp;sortKey=12&amp;sortDescending=false&amp;displayTab=1&amp;itemsPerPage=60</t>
  </si>
  <si>
    <t>https://www.boligsiden.dk/propertyresult/getdata?searchId=b4fae611b9444fa88f6dd6cd5f39de8d&amp;pageNumber=120&amp;sortKey=12&amp;sortDescending=false&amp;displayTab=1&amp;itemsPerPage=60</t>
  </si>
  <si>
    <t>https://www.boligsiden.dk/propertyresult/getdata?searchId=b4fae611b9444fa88f6dd6cd5f39de8d&amp;pageNumber=121&amp;sortKey=12&amp;sortDescending=false&amp;displayTab=1&amp;itemsPerPage=60</t>
  </si>
  <si>
    <t>https://www.boligsiden.dk/propertyresult/getdata?searchId=b4fae611b9444fa88f6dd6cd5f39de8d&amp;pageNumber=122&amp;sortKey=12&amp;sortDescending=false&amp;displayTab=1&amp;itemsPerPage=60</t>
  </si>
  <si>
    <t>https://www.boligsiden.dk/propertyresult/getdata?searchId=b4fae611b9444fa88f6dd6cd5f39de8d&amp;pageNumber=123&amp;sortKey=12&amp;sortDescending=false&amp;displayTab=1&amp;itemsPerPage=60</t>
  </si>
  <si>
    <t>https://www.boligsiden.dk/propertyresult/getdata?searchId=b4fae611b9444fa88f6dd6cd5f39de8d&amp;pageNumber=124&amp;sortKey=12&amp;sortDescending=false&amp;displayTab=1&amp;itemsPerPage=60</t>
  </si>
  <si>
    <t>https://www.boligsiden.dk/propertyresult/getdata?searchId=b4fae611b9444fa88f6dd6cd5f39de8d&amp;pageNumber=125&amp;sortKey=12&amp;sortDescending=false&amp;displayTab=1&amp;itemsPerPage=60</t>
  </si>
  <si>
    <t>https://www.boligsiden.dk/propertyresult/getdata?searchId=b4fae611b9444fa88f6dd6cd5f39de8d&amp;pageNumber=126&amp;sortKey=12&amp;sortDescending=false&amp;displayTab=1&amp;itemsPerPage=60</t>
  </si>
  <si>
    <t>https://www.boligsiden.dk/propertyresult/getdata?searchId=b4fae611b9444fa88f6dd6cd5f39de8d&amp;pageNumber=127&amp;sortKey=12&amp;sortDescending=false&amp;displayTab=1&amp;itemsPerPage=60</t>
  </si>
  <si>
    <t>https://www.boligsiden.dk/propertyresult/getdata?searchId=b4fae611b9444fa88f6dd6cd5f39de8d&amp;pageNumber=128&amp;sortKey=12&amp;sortDescending=false&amp;displayTab=1&amp;itemsPerPage=60</t>
  </si>
  <si>
    <t>https://www.boligsiden.dk/propertyresult/getdata?searchId=b4fae611b9444fa88f6dd6cd5f39de8d&amp;pageNumber=129&amp;sortKey=12&amp;sortDescending=false&amp;displayTab=1&amp;itemsPerPage=60</t>
  </si>
  <si>
    <t>https://www.boligsiden.dk/propertyresult/getdata?searchId=b4fae611b9444fa88f6dd6cd5f39de8d&amp;pageNumber=130&amp;sortKey=12&amp;sortDescending=false&amp;displayTab=1&amp;itemsPerPage=60</t>
  </si>
  <si>
    <t>https://www.boligsiden.dk/propertyresult/getdata?searchId=b4fae611b9444fa88f6dd6cd5f39de8d&amp;pageNumber=131&amp;sortKey=12&amp;sortDescending=false&amp;displayTab=1&amp;itemsPerPage=60</t>
  </si>
  <si>
    <t>https://www.boligsiden.dk/propertyresult/getdata?searchId=b4fae611b9444fa88f6dd6cd5f39de8d&amp;pageNumber=132&amp;sortKey=12&amp;sortDescending=false&amp;displayTab=1&amp;itemsPerPage=60</t>
  </si>
  <si>
    <t>https://www.boligsiden.dk/propertyresult/getdata?searchId=b4fae611b9444fa88f6dd6cd5f39de8d&amp;pageNumber=133&amp;sortKey=12&amp;sortDescending=false&amp;displayTab=1&amp;itemsPerPage=60</t>
  </si>
  <si>
    <t>https://www.boligsiden.dk/propertyresult/getdata?searchId=b4fae611b9444fa88f6dd6cd5f39de8d&amp;pageNumber=134&amp;sortKey=12&amp;sortDescending=false&amp;displayTab=1&amp;itemsPerPage=60</t>
  </si>
  <si>
    <t>https://www.boligsiden.dk/propertyresult/getdata?searchId=b4fae611b9444fa88f6dd6cd5f39de8d&amp;pageNumber=135&amp;sortKey=12&amp;sortDescending=false&amp;displayTab=1&amp;itemsPerPage=60</t>
  </si>
  <si>
    <t>https://www.boligsiden.dk/propertyresult/getdata?searchId=b4fae611b9444fa88f6dd6cd5f39de8d&amp;pageNumber=136&amp;sortKey=12&amp;sortDescending=false&amp;displayTab=1&amp;itemsPerPage=60</t>
  </si>
  <si>
    <t>https://www.boligsiden.dk/propertyresult/getdata?searchId=b4fae611b9444fa88f6dd6cd5f39de8d&amp;pageNumber=137&amp;sortKey=12&amp;sortDescending=false&amp;displayTab=1&amp;itemsPerPage=60</t>
  </si>
  <si>
    <t>https://www.boligsiden.dk/propertyresult/getdata?searchId=b4fae611b9444fa88f6dd6cd5f39de8d&amp;pageNumber=138&amp;sortKey=12&amp;sortDescending=false&amp;displayTab=1&amp;itemsPerPage=60</t>
  </si>
  <si>
    <t>https://www.boligsiden.dk/propertyresult/getdata?searchId=b4fae611b9444fa88f6dd6cd5f39de8d&amp;pageNumber=139&amp;sortKey=12&amp;sortDescending=false&amp;displayTab=1&amp;itemsPerPage=60</t>
  </si>
  <si>
    <t>https://www.boligsiden.dk/propertyresult/getdata?searchId=b4fae611b9444fa88f6dd6cd5f39de8d&amp;pageNumber=140&amp;sortKey=12&amp;sortDescending=false&amp;displayTab=1&amp;itemsPerPage=60</t>
  </si>
  <si>
    <t>https://www.boligsiden.dk/propertyresult/getdata?searchId=b4fae611b9444fa88f6dd6cd5f39de8d&amp;pageNumber=141&amp;sortKey=12&amp;sortDescending=false&amp;displayTab=1&amp;itemsPerPage=60</t>
  </si>
  <si>
    <t>https://www.boligsiden.dk/propertyresult/getdata?searchId=b4fae611b9444fa88f6dd6cd5f39de8d&amp;pageNumber=142&amp;sortKey=12&amp;sortDescending=false&amp;displayTab=1&amp;itemsPerPage=60</t>
  </si>
  <si>
    <t>https://www.boligsiden.dk/propertyresult/getdata?searchId=b4fae611b9444fa88f6dd6cd5f39de8d&amp;pageNumber=143&amp;sortKey=12&amp;sortDescending=false&amp;displayTab=1&amp;itemsPerPage=60</t>
  </si>
  <si>
    <t>https://www.boligsiden.dk/propertyresult/getdata?searchId=b4fae611b9444fa88f6dd6cd5f39de8d&amp;pageNumber=144&amp;sortKey=12&amp;sortDescending=false&amp;displayTab=1&amp;itemsPerPage=60</t>
  </si>
  <si>
    <t>https://www.boligsiden.dk/propertyresult/getdata?searchId=b4fae611b9444fa88f6dd6cd5f39de8d&amp;pageNumber=145&amp;sortKey=12&amp;sortDescending=false&amp;displayTab=1&amp;itemsPerPage=60</t>
  </si>
  <si>
    <t>https://www.boligsiden.dk/propertyresult/getdata?searchId=b4fae611b9444fa88f6dd6cd5f39de8d&amp;pageNumber=146&amp;sortKey=12&amp;sortDescending=false&amp;displayTab=1&amp;itemsPerPage=60</t>
  </si>
  <si>
    <t>https://www.boligsiden.dk/propertyresult/getdata?searchId=b4fae611b9444fa88f6dd6cd5f39de8d&amp;pageNumber=147&amp;sortKey=12&amp;sortDescending=false&amp;displayTab=1&amp;itemsPerPage=60</t>
  </si>
  <si>
    <t>https://www.boligsiden.dk/propertyresult/getdata?searchId=b4fae611b9444fa88f6dd6cd5f39de8d&amp;pageNumber=148&amp;sortKey=12&amp;sortDescending=false&amp;displayTab=1&amp;itemsPerPage=60</t>
  </si>
  <si>
    <t>https://www.boligsiden.dk/propertyresult/getdata?searchId=b4fae611b9444fa88f6dd6cd5f39de8d&amp;pageNumber=149&amp;sortKey=12&amp;sortDescending=false&amp;displayTab=1&amp;itemsPerPage=60</t>
  </si>
  <si>
    <t>https://www.boligsiden.dk/propertyresult/getdata?searchId=b4fae611b9444fa88f6dd6cd5f39de8d&amp;pageNumber=150&amp;sortKey=12&amp;sortDescending=false&amp;displayTab=1&amp;itemsPerPage=60</t>
  </si>
  <si>
    <t>https://www.boligsiden.dk/propertyresult/getdata?searchId=b4fae611b9444fa88f6dd6cd5f39de8d&amp;pageNumber=151&amp;sortKey=12&amp;sortDescending=false&amp;displayTab=1&amp;itemsPerPage=60</t>
  </si>
  <si>
    <t>https://www.boligsiden.dk/propertyresult/getdata?searchId=b4fae611b9444fa88f6dd6cd5f39de8d&amp;pageNumber=152&amp;sortKey=12&amp;sortDescending=false&amp;displayTab=1&amp;itemsPerPage=60</t>
  </si>
  <si>
    <t>https://www.boligsiden.dk/propertyresult/getdata?searchId=b4fae611b9444fa88f6dd6cd5f39de8d&amp;pageNumber=153&amp;sortKey=12&amp;sortDescending=false&amp;displayTab=1&amp;itemsPerPage=60</t>
  </si>
  <si>
    <t>https://www.boligsiden.dk/propertyresult/getdata?searchId=b4fae611b9444fa88f6dd6cd5f39de8d&amp;pageNumber=154&amp;sortKey=12&amp;sortDescending=false&amp;displayTab=1&amp;itemsPerPage=60</t>
  </si>
  <si>
    <t>https://www.boligsiden.dk/propertyresult/getdata?searchId=b4fae611b9444fa88f6dd6cd5f39de8d&amp;pageNumber=155&amp;sortKey=12&amp;sortDescending=false&amp;displayTab=1&amp;itemsPerPage=60</t>
  </si>
  <si>
    <t>https://www.boligsiden.dk/propertyresult/getdata?searchId=b4fae611b9444fa88f6dd6cd5f39de8d&amp;pageNumber=156&amp;sortKey=12&amp;sortDescending=false&amp;displayTab=1&amp;itemsPerPage=60</t>
  </si>
  <si>
    <t>https://www.boligsiden.dk/propertyresult/getdata?searchId=b4fae611b9444fa88f6dd6cd5f39de8d&amp;pageNumber=157&amp;sortKey=12&amp;sortDescending=false&amp;displayTab=1&amp;itemsPerPage=60</t>
  </si>
  <si>
    <t>https://www.boligsiden.dk/propertyresult/getdata?searchId=b4fae611b9444fa88f6dd6cd5f39de8d&amp;pageNumber=158&amp;sortKey=12&amp;sortDescending=false&amp;displayTab=1&amp;itemsPerPage=60</t>
  </si>
  <si>
    <t>https://www.boligsiden.dk/propertyresult/getdata?searchId=b4fae611b9444fa88f6dd6cd5f39de8d&amp;pageNumber=159&amp;sortKey=12&amp;sortDescending=false&amp;displayTab=1&amp;itemsPerPage=60</t>
  </si>
  <si>
    <t>https://www.boligsiden.dk/propertyresult/getdata?searchId=b4fae611b9444fa88f6dd6cd5f39de8d&amp;pageNumber=160&amp;sortKey=12&amp;sortDescending=false&amp;displayTab=1&amp;itemsPerPage=60</t>
  </si>
  <si>
    <t>https://www.boligsiden.dk/propertyresult/getdata?searchId=b4fae611b9444fa88f6dd6cd5f39de8d&amp;pageNumber=161&amp;sortKey=12&amp;sortDescending=false&amp;displayTab=1&amp;itemsPerPage=60</t>
  </si>
  <si>
    <t>https://www.boligsiden.dk/propertyresult/getdata?searchId=b4fae611b9444fa88f6dd6cd5f39de8d&amp;pageNumber=162&amp;sortKey=12&amp;sortDescending=false&amp;displayTab=1&amp;itemsPerPage=60</t>
  </si>
  <si>
    <t>https://www.boligsiden.dk/propertyresult/getdata?searchId=b4fae611b9444fa88f6dd6cd5f39de8d&amp;pageNumber=163&amp;sortKey=12&amp;sortDescending=false&amp;displayTab=1&amp;itemsPerPage=60</t>
  </si>
  <si>
    <t>https://www.boligsiden.dk/propertyresult/getdata?searchId=b4fae611b9444fa88f6dd6cd5f39de8d&amp;pageNumber=164&amp;sortKey=12&amp;sortDescending=false&amp;displayTab=1&amp;itemsPerPage=60</t>
  </si>
  <si>
    <t>https://www.boligsiden.dk/propertyresult/getdata?searchId=b4fae611b9444fa88f6dd6cd5f39de8d&amp;pageNumber=165&amp;sortKey=12&amp;sortDescending=false&amp;displayTab=1&amp;itemsPerPage=60</t>
  </si>
  <si>
    <t>https://www.boligsiden.dk/propertyresult/getdata?searchId=b4fae611b9444fa88f6dd6cd5f39de8d&amp;pageNumber=166&amp;sortKey=12&amp;sortDescending=false&amp;displayTab=1&amp;itemsPerPage=60</t>
  </si>
  <si>
    <t>https://www.boligsiden.dk/propertyresult/getdata?searchId=b4fae611b9444fa88f6dd6cd5f39de8d&amp;pageNumber=167&amp;sortKey=12&amp;sortDescending=false&amp;displayTab=1&amp;itemsPerPage=60</t>
  </si>
  <si>
    <t>https://www.boligsiden.dk/propertyresult/getdata?searchId=b4fae611b9444fa88f6dd6cd5f39de8d&amp;pageNumber=168&amp;sortKey=12&amp;sortDescending=false&amp;displayTab=1&amp;itemsPerPage=60</t>
  </si>
  <si>
    <t>https://www.boligsiden.dk/propertyresult/getdata?searchId=b4fae611b9444fa88f6dd6cd5f39de8d&amp;pageNumber=169&amp;sortKey=12&amp;sortDescending=false&amp;displayTab=1&amp;itemsPerPage=60</t>
  </si>
  <si>
    <t>https://www.boligsiden.dk/propertyresult/getdata?searchId=b4fae611b9444fa88f6dd6cd5f39de8d&amp;pageNumber=170&amp;sortKey=12&amp;sortDescending=false&amp;displayTab=1&amp;itemsPerPage=60</t>
  </si>
  <si>
    <t>https://www.boligsiden.dk/propertyresult/getdata?searchId=b4fae611b9444fa88f6dd6cd5f39de8d&amp;pageNumber=171&amp;sortKey=12&amp;sortDescending=false&amp;displayTab=1&amp;itemsPerPage=60</t>
  </si>
  <si>
    <t>https://www.boligsiden.dk/propertyresult/getdata?searchId=b4fae611b9444fa88f6dd6cd5f39de8d&amp;pageNumber=172&amp;sortKey=12&amp;sortDescending=false&amp;displayTab=1&amp;itemsPerPage=60</t>
  </si>
  <si>
    <t>https://www.boligsiden.dk/propertyresult/getdata?searchId=b4fae611b9444fa88f6dd6cd5f39de8d&amp;pageNumber=173&amp;sortKey=12&amp;sortDescending=false&amp;displayTab=1&amp;itemsPerPage=60</t>
  </si>
  <si>
    <t>https://www.boligsiden.dk/propertyresult/getdata?searchId=b4fae611b9444fa88f6dd6cd5f39de8d&amp;pageNumber=174&amp;sortKey=12&amp;sortDescending=false&amp;displayTab=1&amp;itemsPerPage=60</t>
  </si>
  <si>
    <t>https://www.boligsiden.dk/propertyresult/getdata?searchId=b4fae611b9444fa88f6dd6cd5f39de8d&amp;pageNumber=175&amp;sortKey=12&amp;sortDescending=false&amp;displayTab=1&amp;itemsPerPage=60</t>
  </si>
  <si>
    <t>https://www.boligsiden.dk/propertyresult/getdata?searchId=b4fae611b9444fa88f6dd6cd5f39de8d&amp;pageNumber=176&amp;sortKey=12&amp;sortDescending=false&amp;displayTab=1&amp;itemsPerPage=60</t>
  </si>
  <si>
    <t>https://www.boligsiden.dk/propertyresult/getdata?searchId=b4fae611b9444fa88f6dd6cd5f39de8d&amp;pageNumber=177&amp;sortKey=12&amp;sortDescending=false&amp;displayTab=1&amp;itemsPerPage=60</t>
  </si>
  <si>
    <t>https://www.boligsiden.dk/propertyresult/getdata?searchId=b4fae611b9444fa88f6dd6cd5f39de8d&amp;pageNumber=178&amp;sortKey=12&amp;sortDescending=false&amp;displayTab=1&amp;itemsPerPage=60</t>
  </si>
  <si>
    <t>https://www.boligsiden.dk/propertyresult/getdata?searchId=b4fae611b9444fa88f6dd6cd5f39de8d&amp;pageNumber=179&amp;sortKey=12&amp;sortDescending=false&amp;displayTab=1&amp;itemsPerPage=60</t>
  </si>
  <si>
    <t>https://www.boligsiden.dk/propertyresult/getdata?searchId=b4fae611b9444fa88f6dd6cd5f39de8d&amp;pageNumber=180&amp;sortKey=12&amp;sortDescending=false&amp;displayTab=1&amp;itemsPerPage=60</t>
  </si>
  <si>
    <t>https://www.boligsiden.dk/propertyresult/getdata?searchId=b4fae611b9444fa88f6dd6cd5f39de8d&amp;pageNumber=181&amp;sortKey=12&amp;sortDescending=false&amp;displayTab=1&amp;itemsPerPage=60</t>
  </si>
  <si>
    <t>https://www.boligsiden.dk/propertyresult/getdata?searchId=b4fae611b9444fa88f6dd6cd5f39de8d&amp;pageNumber=182&amp;sortKey=12&amp;sortDescending=false&amp;displayTab=1&amp;itemsPerPage=60</t>
  </si>
  <si>
    <t>https://www.boligsiden.dk/propertyresult/getdata?searchId=b4fae611b9444fa88f6dd6cd5f39de8d&amp;pageNumber=183&amp;sortKey=12&amp;sortDescending=false&amp;displayTab=1&amp;itemsPerPage=60</t>
  </si>
  <si>
    <t>https://www.boligsiden.dk/propertyresult/getdata?searchId=b4fae611b9444fa88f6dd6cd5f39de8d&amp;pageNumber=184&amp;sortKey=12&amp;sortDescending=false&amp;displayTab=1&amp;itemsPerPage=60</t>
  </si>
  <si>
    <t>https://www.boligsiden.dk/propertyresult/getdata?searchId=b4fae611b9444fa88f6dd6cd5f39de8d&amp;pageNumber=185&amp;sortKey=12&amp;sortDescending=false&amp;displayTab=1&amp;itemsPerPage=60</t>
  </si>
  <si>
    <t>https://www.boligsiden.dk/propertyresult/getdata?searchId=b4fae611b9444fa88f6dd6cd5f39de8d&amp;pageNumber=186&amp;sortKey=12&amp;sortDescending=false&amp;displayTab=1&amp;itemsPerPage=60</t>
  </si>
  <si>
    <t>https://www.boligsiden.dk/propertyresult/getdata?searchId=b4fae611b9444fa88f6dd6cd5f39de8d&amp;pageNumber=187&amp;sortKey=12&amp;sortDescending=false&amp;displayTab=1&amp;itemsPerPage=60</t>
  </si>
  <si>
    <t>https://www.boligsiden.dk/propertyresult/getdata?searchId=b4fae611b9444fa88f6dd6cd5f39de8d&amp;pageNumber=188&amp;sortKey=12&amp;sortDescending=false&amp;displayTab=1&amp;itemsPerPage=60</t>
  </si>
  <si>
    <t>https://www.boligsiden.dk/propertyresult/getdata?searchId=b4fae611b9444fa88f6dd6cd5f39de8d&amp;pageNumber=189&amp;sortKey=12&amp;sortDescending=false&amp;displayTab=1&amp;itemsPerPage=60</t>
  </si>
  <si>
    <t>https://www.boligsiden.dk/propertyresult/getdata?searchId=b4fae611b9444fa88f6dd6cd5f39de8d&amp;pageNumber=190&amp;sortKey=12&amp;sortDescending=false&amp;displayTab=1&amp;itemsPerPage=60</t>
  </si>
  <si>
    <t>https://www.boligsiden.dk/propertyresult/getdata?searchId=b4fae611b9444fa88f6dd6cd5f39de8d&amp;pageNumber=191&amp;sortKey=12&amp;sortDescending=false&amp;displayTab=1&amp;itemsPerPage=60</t>
  </si>
  <si>
    <t>https://www.boligsiden.dk/propertyresult/getdata?searchId=b4fae611b9444fa88f6dd6cd5f39de8d&amp;pageNumber=192&amp;sortKey=12&amp;sortDescending=false&amp;displayTab=1&amp;itemsPerPage=60</t>
  </si>
  <si>
    <t>https://www.boligsiden.dk/propertyresult/getdata?searchId=b4fae611b9444fa88f6dd6cd5f39de8d&amp;pageNumber=193&amp;sortKey=12&amp;sortDescending=false&amp;displayTab=1&amp;itemsPerPage=60</t>
  </si>
  <si>
    <t>https://www.boligsiden.dk/propertyresult/getdata?searchId=b4fae611b9444fa88f6dd6cd5f39de8d&amp;pageNumber=194&amp;sortKey=12&amp;sortDescending=false&amp;displayTab=1&amp;itemsPerPage=60</t>
  </si>
  <si>
    <t>https://www.boligsiden.dk/propertyresult/getdata?searchId=b4fae611b9444fa88f6dd6cd5f39de8d&amp;pageNumber=195&amp;sortKey=12&amp;sortDescending=false&amp;displayTab=1&amp;itemsPerPage=60</t>
  </si>
  <si>
    <t>https://www.boligsiden.dk/propertyresult/getdata?searchId=b4fae611b9444fa88f6dd6cd5f39de8d&amp;pageNumber=196&amp;sortKey=12&amp;sortDescending=false&amp;displayTab=1&amp;itemsPerPage=60</t>
  </si>
  <si>
    <t>https://www.boligsiden.dk/propertyresult/getdata?searchId=b4fae611b9444fa88f6dd6cd5f39de8d&amp;pageNumber=197&amp;sortKey=12&amp;sortDescending=false&amp;displayTab=1&amp;itemsPerPage=60</t>
  </si>
  <si>
    <t>https://www.boligsiden.dk/propertyresult/getdata?searchId=b4fae611b9444fa88f6dd6cd5f39de8d&amp;pageNumber=198&amp;sortKey=12&amp;sortDescending=false&amp;displayTab=1&amp;itemsPerPage=60</t>
  </si>
  <si>
    <t>https://www.boligsiden.dk/propertyresult/getdata?searchId=b4fae611b9444fa88f6dd6cd5f39de8d&amp;pageNumber=199&amp;sortKey=12&amp;sortDescending=false&amp;displayTab=1&amp;itemsPerPage=60</t>
  </si>
  <si>
    <t>https://www.boligsiden.dk/propertyresult/getdata?searchId=b4fae611b9444fa88f6dd6cd5f39de8d&amp;pageNumber=200&amp;sortKey=12&amp;sortDescending=false&amp;displayTab=1&amp;itemsPerPage=60</t>
  </si>
  <si>
    <t>https://www.boligsiden.dk/propertyresult/getdata?searchId=b4fae611b9444fa88f6dd6cd5f39de8d&amp;pageNumber=201&amp;sortKey=12&amp;sortDescending=false&amp;displayTab=1&amp;itemsPerPage=60</t>
  </si>
  <si>
    <t>https://www.boligsiden.dk/propertyresult/getdata?searchId=b4fae611b9444fa88f6dd6cd5f39de8d&amp;pageNumber=202&amp;sortKey=12&amp;sortDescending=false&amp;displayTab=1&amp;itemsPerPage=60</t>
  </si>
  <si>
    <t>https://www.boligsiden.dk/propertyresult/getdata?searchId=b4fae611b9444fa88f6dd6cd5f39de8d&amp;pageNumber=203&amp;sortKey=12&amp;sortDescending=false&amp;displayTab=1&amp;itemsPerPage=60</t>
  </si>
  <si>
    <t>https://www.boligsiden.dk/propertyresult/getdata?searchId=b4fae611b9444fa88f6dd6cd5f39de8d&amp;pageNumber=204&amp;sortKey=12&amp;sortDescending=false&amp;displayTab=1&amp;itemsPerPage=60</t>
  </si>
  <si>
    <t>https://www.boligsiden.dk/propertyresult/getdata?searchId=b4fae611b9444fa88f6dd6cd5f39de8d&amp;pageNumber=205&amp;sortKey=12&amp;sortDescending=false&amp;displayTab=1&amp;itemsPerPage=60</t>
  </si>
  <si>
    <t>https://www.boligsiden.dk/propertyresult/getdata?searchId=b4fae611b9444fa88f6dd6cd5f39de8d&amp;pageNumber=206&amp;sortKey=12&amp;sortDescending=false&amp;displayTab=1&amp;itemsPerPage=60</t>
  </si>
  <si>
    <t>https://www.boligsiden.dk/propertyresult/getdata?searchId=b4fae611b9444fa88f6dd6cd5f39de8d&amp;pageNumber=207&amp;sortKey=12&amp;sortDescending=false&amp;displayTab=1&amp;itemsPerPage=60</t>
  </si>
  <si>
    <t>https://www.boligsiden.dk/propertyresult/getdata?searchId=b4fae611b9444fa88f6dd6cd5f39de8d&amp;pageNumber=208&amp;sortKey=12&amp;sortDescending=false&amp;displayTab=1&amp;itemsPerPage=60</t>
  </si>
  <si>
    <t>https://www.boligsiden.dk/propertyresult/getdata?searchId=b4fae611b9444fa88f6dd6cd5f39de8d&amp;pageNumber=209&amp;sortKey=12&amp;sortDescending=false&amp;displayTab=1&amp;itemsPerPage=60</t>
  </si>
  <si>
    <t>https://www.boligsiden.dk/propertyresult/getdata?searchId=b4fae611b9444fa88f6dd6cd5f39de8d&amp;pageNumber=210&amp;sortKey=12&amp;sortDescending=false&amp;displayTab=1&amp;itemsPerPage=60</t>
  </si>
  <si>
    <t>https://www.boligsiden.dk/propertyresult/getdata?searchId=b4fae611b9444fa88f6dd6cd5f39de8d&amp;pageNumber=211&amp;sortKey=12&amp;sortDescending=false&amp;displayTab=1&amp;itemsPerPage=60</t>
  </si>
  <si>
    <t>https://www.boligsiden.dk/propertyresult/getdata?searchId=b4fae611b9444fa88f6dd6cd5f39de8d&amp;pageNumber=212&amp;sortKey=12&amp;sortDescending=false&amp;displayTab=1&amp;itemsPerPage=60</t>
  </si>
  <si>
    <t>https://www.boligsiden.dk/propertyresult/getdata?searchId=b4fae611b9444fa88f6dd6cd5f39de8d&amp;pageNumber=213&amp;sortKey=12&amp;sortDescending=false&amp;displayTab=1&amp;itemsPerPage=60</t>
  </si>
  <si>
    <t>https://www.boligsiden.dk/propertyresult/getdata?searchId=b4fae611b9444fa88f6dd6cd5f39de8d&amp;pageNumber=214&amp;sortKey=12&amp;sortDescending=false&amp;displayTab=1&amp;itemsPerPage=60</t>
  </si>
  <si>
    <t>https://www.boligsiden.dk/propertyresult/getdata?searchId=b4fae611b9444fa88f6dd6cd5f39de8d&amp;pageNumber=215&amp;sortKey=12&amp;sortDescending=false&amp;displayTab=1&amp;itemsPerPage=60</t>
  </si>
  <si>
    <t>https://www.boligsiden.dk/propertyresult/getdata?searchId=b4fae611b9444fa88f6dd6cd5f39de8d&amp;pageNumber=216&amp;sortKey=12&amp;sortDescending=false&amp;displayTab=1&amp;itemsPerPage=60</t>
  </si>
  <si>
    <t>https://www.boligsiden.dk/propertyresult/getdata?searchId=b4fae611b9444fa88f6dd6cd5f39de8d&amp;pageNumber=217&amp;sortKey=12&amp;sortDescending=false&amp;displayTab=1&amp;itemsPerPage=60</t>
  </si>
  <si>
    <t>https://www.boligsiden.dk/propertyresult/getdata?searchId=b4fae611b9444fa88f6dd6cd5f39de8d&amp;pageNumber=218&amp;sortKey=12&amp;sortDescending=false&amp;displayTab=1&amp;itemsPerPage=60</t>
  </si>
  <si>
    <t>https://www.boligsiden.dk/propertyresult/getdata?searchId=b4fae611b9444fa88f6dd6cd5f39de8d&amp;pageNumber=219&amp;sortKey=12&amp;sortDescending=false&amp;displayTab=1&amp;itemsPerPage=60</t>
  </si>
  <si>
    <t>https://www.boligsiden.dk/propertyresult/getdata?searchId=b4fae611b9444fa88f6dd6cd5f39de8d&amp;pageNumber=220&amp;sortKey=12&amp;sortDescending=false&amp;displayTab=1&amp;itemsPerPage=60</t>
  </si>
  <si>
    <t>https://www.boligsiden.dk/propertyresult/getdata?searchId=b4fae611b9444fa88f6dd6cd5f39de8d&amp;pageNumber=221&amp;sortKey=12&amp;sortDescending=false&amp;displayTab=1&amp;itemsPerPage=60</t>
  </si>
  <si>
    <t>https://www.boligsiden.dk/propertyresult/getdata?searchId=b4fae611b9444fa88f6dd6cd5f39de8d&amp;pageNumber=222&amp;sortKey=12&amp;sortDescending=false&amp;displayTab=1&amp;itemsPerPage=60</t>
  </si>
  <si>
    <t>https://www.boligsiden.dk/propertyresult/getdata?searchId=b4fae611b9444fa88f6dd6cd5f39de8d&amp;pageNumber=223&amp;sortKey=12&amp;sortDescending=false&amp;displayTab=1&amp;itemsPerPage=60</t>
  </si>
  <si>
    <t>https://www.boligsiden.dk/propertyresult/getdata?searchId=b4fae611b9444fa88f6dd6cd5f39de8d&amp;pageNumber=224&amp;sortKey=12&amp;sortDescending=false&amp;displayTab=1&amp;itemsPerPage=60</t>
  </si>
  <si>
    <t>https://www.boligsiden.dk/propertyresult/getdata?searchId=b4fae611b9444fa88f6dd6cd5f39de8d&amp;pageNumber=225&amp;sortKey=12&amp;sortDescending=false&amp;displayTab=1&amp;itemsPerPage=60</t>
  </si>
  <si>
    <t>https://www.boligsiden.dk/propertyresult/getdata?searchId=b4fae611b9444fa88f6dd6cd5f39de8d&amp;pageNumber=226&amp;sortKey=12&amp;sortDescending=false&amp;displayTab=1&amp;itemsPerPage=60</t>
  </si>
  <si>
    <t>https://www.boligsiden.dk/propertyresult/getdata?searchId=b4fae611b9444fa88f6dd6cd5f39de8d&amp;pageNumber=227&amp;sortKey=12&amp;sortDescending=false&amp;displayTab=1&amp;itemsPerPage=60</t>
  </si>
  <si>
    <t>https://www.boligsiden.dk/propertyresult/getdata?searchId=b4fae611b9444fa88f6dd6cd5f39de8d&amp;pageNumber=228&amp;sortKey=12&amp;sortDescending=false&amp;displayTab=1&amp;itemsPerPage=60</t>
  </si>
  <si>
    <t>https://www.boligsiden.dk/propertyresult/getdata?searchId=b4fae611b9444fa88f6dd6cd5f39de8d&amp;pageNumber=229&amp;sortKey=12&amp;sortDescending=false&amp;displayTab=1&amp;itemsPerPage=60</t>
  </si>
  <si>
    <t>https://www.boligsiden.dk/propertyresult/getdata?searchId=b4fae611b9444fa88f6dd6cd5f39de8d&amp;pageNumber=230&amp;sortKey=12&amp;sortDescending=false&amp;displayTab=1&amp;itemsPerPage=60</t>
  </si>
  <si>
    <t>https://www.boligsiden.dk/propertyresult/getdata?searchId=b4fae611b9444fa88f6dd6cd5f39de8d&amp;pageNumber=231&amp;sortKey=12&amp;sortDescending=false&amp;displayTab=1&amp;itemsPerPage=60</t>
  </si>
  <si>
    <t>https://www.boligsiden.dk/propertyresult/getdata?searchId=b4fae611b9444fa88f6dd6cd5f39de8d&amp;pageNumber=232&amp;sortKey=12&amp;sortDescending=false&amp;displayTab=1&amp;itemsPerPage=60</t>
  </si>
  <si>
    <t>https://www.boligsiden.dk/propertyresult/getdata?searchId=b4fae611b9444fa88f6dd6cd5f39de8d&amp;pageNumber=233&amp;sortKey=12&amp;sortDescending=false&amp;displayTab=1&amp;itemsPerPage=60</t>
  </si>
  <si>
    <t>https://www.boligsiden.dk/propertyresult/getdata?searchId=b4fae611b9444fa88f6dd6cd5f39de8d&amp;pageNumber=234&amp;sortKey=12&amp;sortDescending=false&amp;displayTab=1&amp;itemsPerPage=60</t>
  </si>
  <si>
    <t>https://www.boligsiden.dk/propertyresult/getdata?searchId=b4fae611b9444fa88f6dd6cd5f39de8d&amp;pageNumber=235&amp;sortKey=12&amp;sortDescending=false&amp;displayTab=1&amp;itemsPerPage=60</t>
  </si>
  <si>
    <t>https://www.boligsiden.dk/propertyresult/getdata?searchId=b4fae611b9444fa88f6dd6cd5f39de8d&amp;pageNumber=236&amp;sortKey=12&amp;sortDescending=false&amp;displayTab=1&amp;itemsPerPage=60</t>
  </si>
  <si>
    <t>https://www.boligsiden.dk/propertyresult/getdata?searchId=b4fae611b9444fa88f6dd6cd5f39de8d&amp;pageNumber=237&amp;sortKey=12&amp;sortDescending=false&amp;displayTab=1&amp;itemsPerPage=60</t>
  </si>
  <si>
    <t>https://www.boligsiden.dk/propertyresult/getdata?searchId=b4fae611b9444fa88f6dd6cd5f39de8d&amp;pageNumber=238&amp;sortKey=12&amp;sortDescending=false&amp;displayTab=1&amp;itemsPerPage=60</t>
  </si>
  <si>
    <t>https://www.boligsiden.dk/propertyresult/getdata?searchId=b4fae611b9444fa88f6dd6cd5f39de8d&amp;pageNumber=239&amp;sortKey=12&amp;sortDescending=false&amp;displayTab=1&amp;itemsPerPage=60</t>
  </si>
  <si>
    <t>https://www.boligsiden.dk/propertyresult/getdata?searchId=b4fae611b9444fa88f6dd6cd5f39de8d&amp;pageNumber=240&amp;sortKey=12&amp;sortDescending=false&amp;displayTab=1&amp;itemsPerPage=60</t>
  </si>
  <si>
    <t>https://www.boligsiden.dk/propertyresult/getdata?searchId=b4fae611b9444fa88f6dd6cd5f39de8d&amp;pageNumber=241&amp;sortKey=12&amp;sortDescending=false&amp;displayTab=1&amp;itemsPerPage=60</t>
  </si>
  <si>
    <t>https://www.boligsiden.dk/propertyresult/getdata?searchId=b4fae611b9444fa88f6dd6cd5f39de8d&amp;pageNumber=242&amp;sortKey=12&amp;sortDescending=false&amp;displayTab=1&amp;itemsPerPage=60</t>
  </si>
  <si>
    <t>https://www.boligsiden.dk/propertyresult/getdata?searchId=b4fae611b9444fa88f6dd6cd5f39de8d&amp;pageNumber=243&amp;sortKey=12&amp;sortDescending=false&amp;displayTab=1&amp;itemsPerPage=60</t>
  </si>
  <si>
    <t>https://www.boligsiden.dk/propertyresult/getdata?searchId=b4fae611b9444fa88f6dd6cd5f39de8d&amp;pageNumber=244&amp;sortKey=12&amp;sortDescending=false&amp;displayTab=1&amp;itemsPerPage=60</t>
  </si>
  <si>
    <t>https://www.boligsiden.dk/propertyresult/getdata?searchId=b4fae611b9444fa88f6dd6cd5f39de8d&amp;pageNumber=245&amp;sortKey=12&amp;sortDescending=false&amp;displayTab=1&amp;itemsPerPage=60</t>
  </si>
  <si>
    <t>https://www.boligsiden.dk/propertyresult/getdata?searchId=b4fae611b9444fa88f6dd6cd5f39de8d&amp;pageNumber=246&amp;sortKey=12&amp;sortDescending=false&amp;displayTab=1&amp;itemsPerPage=60</t>
  </si>
  <si>
    <t>https://www.boligsiden.dk/propertyresult/getdata?searchId=b4fae611b9444fa88f6dd6cd5f39de8d&amp;pageNumber=247&amp;sortKey=12&amp;sortDescending=false&amp;displayTab=1&amp;itemsPerPage=60</t>
  </si>
  <si>
    <t>https://www.boligsiden.dk/propertyresult/getdata?searchId=b4fae611b9444fa88f6dd6cd5f39de8d&amp;pageNumber=248&amp;sortKey=12&amp;sortDescending=false&amp;displayTab=1&amp;itemsPerPage=60</t>
  </si>
  <si>
    <t>https://www.boligsiden.dk/propertyresult/getdata?searchId=b4fae611b9444fa88f6dd6cd5f39de8d&amp;pageNumber=249&amp;sortKey=12&amp;sortDescending=false&amp;displayTab=1&amp;itemsPerPage=60</t>
  </si>
  <si>
    <t>https://www.boligsiden.dk/propertyresult/getdata?searchId=b4fae611b9444fa88f6dd6cd5f39de8d&amp;pageNumber=250&amp;sortKey=12&amp;sortDescending=false&amp;displayTab=1&amp;itemsPerPage=60</t>
  </si>
  <si>
    <t>https://www.boligsiden.dk/propertyresult/getdata?searchId=b4fae611b9444fa88f6dd6cd5f39de8d&amp;pageNumber=251&amp;sortKey=12&amp;sortDescending=false&amp;displayTab=1&amp;itemsPerPage=60</t>
  </si>
  <si>
    <t>https://www.boligsiden.dk/propertyresult/getdata?searchId=b4fae611b9444fa88f6dd6cd5f39de8d&amp;pageNumber=252&amp;sortKey=12&amp;sortDescending=false&amp;displayTab=1&amp;itemsPerPage=60</t>
  </si>
  <si>
    <t>https://www.boligsiden.dk/propertyresult/getdata?searchId=b4fae611b9444fa88f6dd6cd5f39de8d&amp;pageNumber=253&amp;sortKey=12&amp;sortDescending=false&amp;displayTab=1&amp;itemsPerPage=60</t>
  </si>
  <si>
    <t>https://www.boligsiden.dk/propertyresult/getdata?searchId=b4fae611b9444fa88f6dd6cd5f39de8d&amp;pageNumber=254&amp;sortKey=12&amp;sortDescending=false&amp;displayTab=1&amp;itemsPerPage=60</t>
  </si>
  <si>
    <t>https://www.boligsiden.dk/propertyresult/getdata?searchId=b4fae611b9444fa88f6dd6cd5f39de8d&amp;pageNumber=255&amp;sortKey=12&amp;sortDescending=false&amp;displayTab=1&amp;itemsPerPage=60</t>
  </si>
  <si>
    <t>https://www.boligsiden.dk/propertyresult/getdata?searchId=b4fae611b9444fa88f6dd6cd5f39de8d&amp;pageNumber=256&amp;sortKey=12&amp;sortDescending=false&amp;displayTab=1&amp;itemsPerPage=60</t>
  </si>
  <si>
    <t>https://www.boligsiden.dk/propertyresult/getdata?searchId=b4fae611b9444fa88f6dd6cd5f39de8d&amp;pageNumber=257&amp;sortKey=12&amp;sortDescending=false&amp;displayTab=1&amp;itemsPerPage=60</t>
  </si>
  <si>
    <t>https://www.boligsiden.dk/propertyresult/getdata?searchId=b4fae611b9444fa88f6dd6cd5f39de8d&amp;pageNumber=258&amp;sortKey=12&amp;sortDescending=false&amp;displayTab=1&amp;itemsPerPage=60</t>
  </si>
  <si>
    <t>https://www.boligsiden.dk/propertyresult/getdata?searchId=b4fae611b9444fa88f6dd6cd5f39de8d&amp;pageNumber=259&amp;sortKey=12&amp;sortDescending=false&amp;displayTab=1&amp;itemsPerPage=60</t>
  </si>
  <si>
    <t>https://www.boligsiden.dk/propertyresult/getdata?searchId=b4fae611b9444fa88f6dd6cd5f39de8d&amp;pageNumber=260&amp;sortKey=12&amp;sortDescending=false&amp;displayTab=1&amp;itemsPerPage=60</t>
  </si>
  <si>
    <t>https://www.boligsiden.dk/propertyresult/getdata?searchId=b4fae611b9444fa88f6dd6cd5f39de8d&amp;pageNumber=261&amp;sortKey=12&amp;sortDescending=false&amp;displayTab=1&amp;itemsPerPage=60</t>
  </si>
  <si>
    <t>https://www.boligsiden.dk/propertyresult/getdata?searchId=b4fae611b9444fa88f6dd6cd5f39de8d&amp;pageNumber=262&amp;sortKey=12&amp;sortDescending=false&amp;displayTab=1&amp;itemsPerPage=60</t>
  </si>
  <si>
    <t>https://www.boligsiden.dk/propertyresult/getdata?searchId=b4fae611b9444fa88f6dd6cd5f39de8d&amp;pageNumber=263&amp;sortKey=12&amp;sortDescending=false&amp;displayTab=1&amp;itemsPerPage=60</t>
  </si>
  <si>
    <t>https://www.boligsiden.dk/propertyresult/getdata?searchId=b4fae611b9444fa88f6dd6cd5f39de8d&amp;pageNumber=264&amp;sortKey=12&amp;sortDescending=false&amp;displayTab=1&amp;itemsPerPage=60</t>
  </si>
  <si>
    <t>https://www.boligsiden.dk/propertyresult/getdata?searchId=b4fae611b9444fa88f6dd6cd5f39de8d&amp;pageNumber=265&amp;sortKey=12&amp;sortDescending=false&amp;displayTab=1&amp;itemsPerPage=60</t>
  </si>
  <si>
    <t>https://www.boligsiden.dk/propertyresult/getdata?searchId=b4fae611b9444fa88f6dd6cd5f39de8d&amp;pageNumber=266&amp;sortKey=12&amp;sortDescending=false&amp;displayTab=1&amp;itemsPerPage=60</t>
  </si>
  <si>
    <t>https://www.boligsiden.dk/propertyresult/getdata?searchId=b4fae611b9444fa88f6dd6cd5f39de8d&amp;pageNumber=267&amp;sortKey=12&amp;sortDescending=false&amp;displayTab=1&amp;itemsPerPage=60</t>
  </si>
  <si>
    <t>https://www.boligsiden.dk/propertyresult/getdata?searchId=b4fae611b9444fa88f6dd6cd5f39de8d&amp;pageNumber=268&amp;sortKey=12&amp;sortDescending=false&amp;displayTab=1&amp;itemsPerPage=60</t>
  </si>
  <si>
    <t>https://www.boligsiden.dk/propertyresult/getdata?searchId=b4fae611b9444fa88f6dd6cd5f39de8d&amp;pageNumber=269&amp;sortKey=12&amp;sortDescending=false&amp;displayTab=1&amp;itemsPerPage=60</t>
  </si>
  <si>
    <t>https://www.boligsiden.dk/propertyresult/getdata?searchId=b4fae611b9444fa88f6dd6cd5f39de8d&amp;pageNumber=270&amp;sortKey=12&amp;sortDescending=false&amp;displayTab=1&amp;itemsPerPage=60</t>
  </si>
  <si>
    <t>https://www.boligsiden.dk/propertyresult/getdata?searchId=b4fae611b9444fa88f6dd6cd5f39de8d&amp;pageNumber=271&amp;sortKey=12&amp;sortDescending=false&amp;displayTab=1&amp;itemsPerPage=60</t>
  </si>
  <si>
    <t>https://www.boligsiden.dk/propertyresult/getdata?searchId=b4fae611b9444fa88f6dd6cd5f39de8d&amp;pageNumber=272&amp;sortKey=12&amp;sortDescending=false&amp;displayTab=1&amp;itemsPerPage=60</t>
  </si>
  <si>
    <t>https://www.boligsiden.dk/propertyresult/getdata?searchId=b4fae611b9444fa88f6dd6cd5f39de8d&amp;pageNumber=273&amp;sortKey=12&amp;sortDescending=false&amp;displayTab=1&amp;itemsPerPage=60</t>
  </si>
  <si>
    <t>https://www.boligsiden.dk/propertyresult/getdata?searchId=b4fae611b9444fa88f6dd6cd5f39de8d&amp;pageNumber=274&amp;sortKey=12&amp;sortDescending=false&amp;displayTab=1&amp;itemsPerPage=60</t>
  </si>
  <si>
    <t>https://www.boligsiden.dk/propertyresult/getdata?searchId=b4fae611b9444fa88f6dd6cd5f39de8d&amp;pageNumber=275&amp;sortKey=12&amp;sortDescending=false&amp;displayTab=1&amp;itemsPerPage=60</t>
  </si>
  <si>
    <t>https://www.boligsiden.dk/propertyresult/getdata?searchId=b4fae611b9444fa88f6dd6cd5f39de8d&amp;pageNumber=276&amp;sortKey=12&amp;sortDescending=false&amp;displayTab=1&amp;itemsPerPage=60</t>
  </si>
  <si>
    <t>https://www.boligsiden.dk/propertyresult/getdata?searchId=b4fae611b9444fa88f6dd6cd5f39de8d&amp;pageNumber=277&amp;sortKey=12&amp;sortDescending=false&amp;displayTab=1&amp;itemsPerPage=60</t>
  </si>
  <si>
    <t>https://www.boligsiden.dk/propertyresult/getdata?searchId=b4fae611b9444fa88f6dd6cd5f39de8d&amp;pageNumber=278&amp;sortKey=12&amp;sortDescending=false&amp;displayTab=1&amp;itemsPerPage=60</t>
  </si>
  <si>
    <t>https://www.boligsiden.dk/propertyresult/getdata?searchId=b4fae611b9444fa88f6dd6cd5f39de8d&amp;pageNumber=279&amp;sortKey=12&amp;sortDescending=false&amp;displayTab=1&amp;itemsPerPage=60</t>
  </si>
  <si>
    <t>https://www.boligsiden.dk/propertyresult/getdata?searchId=b4fae611b9444fa88f6dd6cd5f39de8d&amp;pageNumber=280&amp;sortKey=12&amp;sortDescending=false&amp;displayTab=1&amp;itemsPerPage=60</t>
  </si>
  <si>
    <t>https://www.boligsiden.dk/propertyresult/getdata?searchId=b4fae611b9444fa88f6dd6cd5f39de8d&amp;pageNumber=281&amp;sortKey=12&amp;sortDescending=false&amp;displayTab=1&amp;itemsPerPage=60</t>
  </si>
  <si>
    <t>https://www.boligsiden.dk/propertyresult/getdata?searchId=b4fae611b9444fa88f6dd6cd5f39de8d&amp;pageNumber=282&amp;sortKey=12&amp;sortDescending=false&amp;displayTab=1&amp;itemsPerPage=60</t>
  </si>
  <si>
    <t>https://www.boligsiden.dk/propertyresult/getdata?searchId=b4fae611b9444fa88f6dd6cd5f39de8d&amp;pageNumber=283&amp;sortKey=12&amp;sortDescending=false&amp;displayTab=1&amp;itemsPerPage=60</t>
  </si>
  <si>
    <t>https://www.boligsiden.dk/propertyresult/getdata?searchId=b4fae611b9444fa88f6dd6cd5f39de8d&amp;pageNumber=284&amp;sortKey=12&amp;sortDescending=false&amp;displayTab=1&amp;itemsPerPage=60</t>
  </si>
  <si>
    <t>https://www.boligsiden.dk/propertyresult/getdata?searchId=b4fae611b9444fa88f6dd6cd5f39de8d&amp;pageNumber=285&amp;sortKey=12&amp;sortDescending=false&amp;displayTab=1&amp;itemsPerPage=60</t>
  </si>
  <si>
    <t>https://www.boligsiden.dk/propertyresult/getdata?searchId=b4fae611b9444fa88f6dd6cd5f39de8d&amp;pageNumber=286&amp;sortKey=12&amp;sortDescending=false&amp;displayTab=1&amp;itemsPerPage=60</t>
  </si>
  <si>
    <t>https://www.boligsiden.dk/propertyresult/getdata?searchId=b4fae611b9444fa88f6dd6cd5f39de8d&amp;pageNumber=287&amp;sortKey=12&amp;sortDescending=false&amp;displayTab=1&amp;itemsPerPage=60</t>
  </si>
  <si>
    <t>https://www.boligsiden.dk/propertyresult/getdata?searchId=b4fae611b9444fa88f6dd6cd5f39de8d&amp;pageNumber=288&amp;sortKey=12&amp;sortDescending=false&amp;displayTab=1&amp;itemsPerPage=60</t>
  </si>
  <si>
    <t>https://www.boligsiden.dk/propertyresult/getdata?searchId=b4fae611b9444fa88f6dd6cd5f39de8d&amp;pageNumber=289&amp;sortKey=12&amp;sortDescending=false&amp;displayTab=1&amp;itemsPerPage=60</t>
  </si>
  <si>
    <t>https://www.boligsiden.dk/propertyresult/getdata?searchId=b4fae611b9444fa88f6dd6cd5f39de8d&amp;pageNumber=290&amp;sortKey=12&amp;sortDescending=false&amp;displayTab=1&amp;itemsPerPage=60</t>
  </si>
  <si>
    <t>https://www.boligsiden.dk/propertyresult/getdata?searchId=b4fae611b9444fa88f6dd6cd5f39de8d&amp;pageNumber=291&amp;sortKey=12&amp;sortDescending=false&amp;displayTab=1&amp;itemsPerPage=60</t>
  </si>
  <si>
    <t>https://www.boligsiden.dk/propertyresult/getdata?searchId=b4fae611b9444fa88f6dd6cd5f39de8d&amp;pageNumber=292&amp;sortKey=12&amp;sortDescending=false&amp;displayTab=1&amp;itemsPerPage=60</t>
  </si>
  <si>
    <t>https://www.boligsiden.dk/propertyresult/getdata?searchId=b4fae611b9444fa88f6dd6cd5f39de8d&amp;pageNumber=293&amp;sortKey=12&amp;sortDescending=false&amp;displayTab=1&amp;itemsPerPage=60</t>
  </si>
  <si>
    <t>https://www.boligsiden.dk/propertyresult/getdata?searchId=b4fae611b9444fa88f6dd6cd5f39de8d&amp;pageNumber=294&amp;sortKey=12&amp;sortDescending=false&amp;displayTab=1&amp;itemsPerPage=60</t>
  </si>
  <si>
    <t>https://www.boligsiden.dk/propertyresult/getdata?searchId=b4fae611b9444fa88f6dd6cd5f39de8d&amp;pageNumber=295&amp;sortKey=12&amp;sortDescending=false&amp;displayTab=1&amp;itemsPerPage=60</t>
  </si>
  <si>
    <t>https://www.boligsiden.dk/propertyresult/getdata?searchId=b4fae611b9444fa88f6dd6cd5f39de8d&amp;pageNumber=296&amp;sortKey=12&amp;sortDescending=false&amp;displayTab=1&amp;itemsPerPage=60</t>
  </si>
  <si>
    <t>https://www.boligsiden.dk/propertyresult/getdata?searchId=b4fae611b9444fa88f6dd6cd5f39de8d&amp;pageNumber=297&amp;sortKey=12&amp;sortDescending=false&amp;displayTab=1&amp;itemsPerPage=60</t>
  </si>
  <si>
    <t>https://www.boligsiden.dk/propertyresult/getdata?searchId=b4fae611b9444fa88f6dd6cd5f39de8d&amp;pageNumber=298&amp;sortKey=12&amp;sortDescending=false&amp;displayTab=1&amp;itemsPerPage=60</t>
  </si>
  <si>
    <t>https://www.boligsiden.dk/propertyresult/getdata?searchId=b4fae611b9444fa88f6dd6cd5f39de8d&amp;pageNumber=299&amp;sortKey=12&amp;sortDescending=false&amp;displayTab=1&amp;itemsPerPage=60</t>
  </si>
  <si>
    <t>https://www.boligsiden.dk/propertyresult/getdata?searchId=b4fae611b9444fa88f6dd6cd5f39de8d&amp;pageNumber=300&amp;sortKey=12&amp;sortDescending=false&amp;displayTab=1&amp;itemsPerPage=60</t>
  </si>
  <si>
    <t>https://www.boligsiden.dk/propertyresult/getdata?searchId=b4fae611b9444fa88f6dd6cd5f39de8d&amp;pageNumber=301&amp;sortKey=12&amp;sortDescending=false&amp;displayTab=1&amp;itemsPerPage=60</t>
  </si>
  <si>
    <t>https://www.boligsiden.dk/propertyresult/getdata?searchId=b4fae611b9444fa88f6dd6cd5f39de8d&amp;pageNumber=302&amp;sortKey=12&amp;sortDescending=false&amp;displayTab=1&amp;itemsPerPage=60</t>
  </si>
  <si>
    <t>https://www.boligsiden.dk/propertyresult/getdata?searchId=b4fae611b9444fa88f6dd6cd5f39de8d&amp;pageNumber=303&amp;sortKey=12&amp;sortDescending=false&amp;displayTab=1&amp;itemsPerPage=60</t>
  </si>
  <si>
    <t>https://www.boligsiden.dk/propertyresult/getdata?searchId=b4fae611b9444fa88f6dd6cd5f39de8d&amp;pageNumber=304&amp;sortKey=12&amp;sortDescending=false&amp;displayTab=1&amp;itemsPerPage=60</t>
  </si>
  <si>
    <t>https://www.boligsiden.dk/propertyresult/getdata?searchId=b4fae611b9444fa88f6dd6cd5f39de8d&amp;pageNumber=305&amp;sortKey=12&amp;sortDescending=false&amp;displayTab=1&amp;itemsPerPage=60</t>
  </si>
  <si>
    <t>https://www.boligsiden.dk/propertyresult/getdata?searchId=b4fae611b9444fa88f6dd6cd5f39de8d&amp;pageNumber=306&amp;sortKey=12&amp;sortDescending=false&amp;displayTab=1&amp;itemsPerPage=60</t>
  </si>
  <si>
    <t>https://www.boligsiden.dk/propertyresult/getdata?searchId=b4fae611b9444fa88f6dd6cd5f39de8d&amp;pageNumber=307&amp;sortKey=12&amp;sortDescending=false&amp;displayTab=1&amp;itemsPerPage=60</t>
  </si>
  <si>
    <t>https://www.boligsiden.dk/propertyresult/getdata?searchId=b4fae611b9444fa88f6dd6cd5f39de8d&amp;pageNumber=308&amp;sortKey=12&amp;sortDescending=false&amp;displayTab=1&amp;itemsPerPage=60</t>
  </si>
  <si>
    <t>https://www.boligsiden.dk/propertyresult/getdata?searchId=b4fae611b9444fa88f6dd6cd5f39de8d&amp;pageNumber=309&amp;sortKey=12&amp;sortDescending=false&amp;displayTab=1&amp;itemsPerPage=60</t>
  </si>
  <si>
    <t>https://www.boligsiden.dk/propertyresult/getdata?searchId=b4fae611b9444fa88f6dd6cd5f39de8d&amp;pageNumber=310&amp;sortKey=12&amp;sortDescending=false&amp;displayTab=1&amp;itemsPerPage=60</t>
  </si>
  <si>
    <t>https://www.boligsiden.dk/propertyresult/getdata?searchId=b4fae611b9444fa88f6dd6cd5f39de8d&amp;pageNumber=311&amp;sortKey=12&amp;sortDescending=false&amp;displayTab=1&amp;itemsPerPage=60</t>
  </si>
  <si>
    <t>https://www.boligsiden.dk/propertyresult/getdata?searchId=b4fae611b9444fa88f6dd6cd5f39de8d&amp;pageNumber=312&amp;sortKey=12&amp;sortDescending=false&amp;displayTab=1&amp;itemsPerPage=60</t>
  </si>
  <si>
    <t>https://www.boligsiden.dk/propertyresult/getdata?searchId=b4fae611b9444fa88f6dd6cd5f39de8d&amp;pageNumber=313&amp;sortKey=12&amp;sortDescending=false&amp;displayTab=1&amp;itemsPerPage=60</t>
  </si>
  <si>
    <t>https://www.boligsiden.dk/propertyresult/getdata?searchId=b4fae611b9444fa88f6dd6cd5f39de8d&amp;pageNumber=314&amp;sortKey=12&amp;sortDescending=false&amp;displayTab=1&amp;itemsPerPage=60</t>
  </si>
  <si>
    <t>https://www.boligsiden.dk/propertyresult/getdata?searchId=b4fae611b9444fa88f6dd6cd5f39de8d&amp;pageNumber=315&amp;sortKey=12&amp;sortDescending=false&amp;displayTab=1&amp;itemsPerPage=60</t>
  </si>
  <si>
    <t>https://www.boligsiden.dk/propertyresult/getdata?searchId=b4fae611b9444fa88f6dd6cd5f39de8d&amp;pageNumber=316&amp;sortKey=12&amp;sortDescending=false&amp;displayTab=1&amp;itemsPerPage=60</t>
  </si>
  <si>
    <t>https://www.boligsiden.dk/propertyresult/getdata?searchId=b4fae611b9444fa88f6dd6cd5f39de8d&amp;pageNumber=317&amp;sortKey=12&amp;sortDescending=false&amp;displayTab=1&amp;itemsPerPage=60</t>
  </si>
  <si>
    <t>https://www.boligsiden.dk/propertyresult/getdata?searchId=b4fae611b9444fa88f6dd6cd5f39de8d&amp;pageNumber=318&amp;sortKey=12&amp;sortDescending=false&amp;displayTab=1&amp;itemsPerPage=60</t>
  </si>
  <si>
    <t>https://www.boligsiden.dk/propertyresult/getdata?searchId=b4fae611b9444fa88f6dd6cd5f39de8d&amp;pageNumber=319&amp;sortKey=12&amp;sortDescending=false&amp;displayTab=1&amp;itemsPerPage=60</t>
  </si>
  <si>
    <t>https://www.boligsiden.dk/propertyresult/getdata?searchId=b4fae611b9444fa88f6dd6cd5f39de8d&amp;pageNumber=320&amp;sortKey=12&amp;sortDescending=false&amp;displayTab=1&amp;itemsPerPage=60</t>
  </si>
  <si>
    <t>https://www.boligsiden.dk/propertyresult/getdata?searchId=b4fae611b9444fa88f6dd6cd5f39de8d&amp;pageNumber=321&amp;sortKey=12&amp;sortDescending=false&amp;displayTab=1&amp;itemsPerPage=60</t>
  </si>
  <si>
    <t>https://www.boligsiden.dk/propertyresult/getdata?searchId=b4fae611b9444fa88f6dd6cd5f39de8d&amp;pageNumber=322&amp;sortKey=12&amp;sortDescending=false&amp;displayTab=1&amp;itemsPerPage=60</t>
  </si>
  <si>
    <t>https://www.boligsiden.dk/propertyresult/getdata?searchId=b4fae611b9444fa88f6dd6cd5f39de8d&amp;pageNumber=323&amp;sortKey=12&amp;sortDescending=false&amp;displayTab=1&amp;itemsPerPage=60</t>
  </si>
  <si>
    <t>https://www.boligsiden.dk/propertyresult/getdata?searchId=b4fae611b9444fa88f6dd6cd5f39de8d&amp;pageNumber=324&amp;sortKey=12&amp;sortDescending=false&amp;displayTab=1&amp;itemsPerPage=60</t>
  </si>
  <si>
    <t>https://www.boligsiden.dk/propertyresult/getdata?searchId=b4fae611b9444fa88f6dd6cd5f39de8d&amp;pageNumber=325&amp;sortKey=12&amp;sortDescending=false&amp;displayTab=1&amp;itemsPerPage=60</t>
  </si>
  <si>
    <t>https://www.boligsiden.dk/propertyresult/getdata?searchId=b4fae611b9444fa88f6dd6cd5f39de8d&amp;pageNumber=326&amp;sortKey=12&amp;sortDescending=false&amp;displayTab=1&amp;itemsPerPage=60</t>
  </si>
  <si>
    <t>https://www.boligsiden.dk/propertyresult/getdata?searchId=b4fae611b9444fa88f6dd6cd5f39de8d&amp;pageNumber=327&amp;sortKey=12&amp;sortDescending=false&amp;displayTab=1&amp;itemsPerPage=60</t>
  </si>
  <si>
    <t>https://www.boligsiden.dk/propertyresult/getdata?searchId=b4fae611b9444fa88f6dd6cd5f39de8d&amp;pageNumber=328&amp;sortKey=12&amp;sortDescending=false&amp;displayTab=1&amp;itemsPerPage=60</t>
  </si>
  <si>
    <t>https://www.boligsiden.dk/propertyresult/getdata?searchId=b4fae611b9444fa88f6dd6cd5f39de8d&amp;pageNumber=329&amp;sortKey=12&amp;sortDescending=false&amp;displayTab=1&amp;itemsPerPage=60</t>
  </si>
  <si>
    <t>https://www.boligsiden.dk/propertyresult/getdata?searchId=b4fae611b9444fa88f6dd6cd5f39de8d&amp;pageNumber=330&amp;sortKey=12&amp;sortDescending=false&amp;displayTab=1&amp;itemsPerPage=60</t>
  </si>
  <si>
    <t>https://www.boligsiden.dk/propertyresult/getdata?searchId=b4fae611b9444fa88f6dd6cd5f39de8d&amp;pageNumber=331&amp;sortKey=12&amp;sortDescending=false&amp;displayTab=1&amp;itemsPerPage=60</t>
  </si>
  <si>
    <t>https://www.boligsiden.dk/propertyresult/getdata?searchId=b4fae611b9444fa88f6dd6cd5f39de8d&amp;pageNumber=332&amp;sortKey=12&amp;sortDescending=false&amp;displayTab=1&amp;itemsPerPage=60</t>
  </si>
  <si>
    <t>https://www.boligsiden.dk/propertyresult/getdata?searchId=b4fae611b9444fa88f6dd6cd5f39de8d&amp;pageNumber=333&amp;sortKey=12&amp;sortDescending=false&amp;displayTab=1&amp;itemsPerPage=60</t>
  </si>
  <si>
    <t>https://www.boligsiden.dk/propertyresult/getdata?searchId=b4fae611b9444fa88f6dd6cd5f39de8d&amp;pageNumber=334&amp;sortKey=12&amp;sortDescending=false&amp;displayTab=1&amp;itemsPerPage=60</t>
  </si>
  <si>
    <t>https://www.boligsiden.dk/propertyresult/getdata?searchId=b4fae611b9444fa88f6dd6cd5f39de8d&amp;pageNumber=335&amp;sortKey=12&amp;sortDescending=false&amp;displayTab=1&amp;itemsPerPage=60</t>
  </si>
  <si>
    <t>https://www.boligsiden.dk/propertyresult/getdata?searchId=b4fae611b9444fa88f6dd6cd5f39de8d&amp;pageNumber=336&amp;sortKey=12&amp;sortDescending=false&amp;displayTab=1&amp;itemsPerPage=60</t>
  </si>
  <si>
    <t>https://www.boligsiden.dk/propertyresult/getdata?searchId=b4fae611b9444fa88f6dd6cd5f39de8d&amp;pageNumber=337&amp;sortKey=12&amp;sortDescending=false&amp;displayTab=1&amp;itemsPerPage=60</t>
  </si>
  <si>
    <t>https://www.boligsiden.dk/propertyresult/getdata?searchId=b4fae611b9444fa88f6dd6cd5f39de8d&amp;pageNumber=338&amp;sortKey=12&amp;sortDescending=false&amp;displayTab=1&amp;itemsPerPage=60</t>
  </si>
  <si>
    <t>https://www.boligsiden.dk/propertyresult/getdata?searchId=b4fae611b9444fa88f6dd6cd5f39de8d&amp;pageNumber=339&amp;sortKey=12&amp;sortDescending=false&amp;displayTab=1&amp;itemsPerPage=60</t>
  </si>
  <si>
    <t>https://www.boligsiden.dk/propertyresult/getdata?searchId=b4fae611b9444fa88f6dd6cd5f39de8d&amp;pageNumber=340&amp;sortKey=12&amp;sortDescending=false&amp;displayTab=1&amp;itemsPerPage=60</t>
  </si>
  <si>
    <t>https://www.boligsiden.dk/propertyresult/getdata?searchId=b4fae611b9444fa88f6dd6cd5f39de8d&amp;pageNumber=341&amp;sortKey=12&amp;sortDescending=false&amp;displayTab=1&amp;itemsPerPage=60</t>
  </si>
  <si>
    <t>https://www.boligsiden.dk/propertyresult/getdata?searchId=b4fae611b9444fa88f6dd6cd5f39de8d&amp;pageNumber=342&amp;sortKey=12&amp;sortDescending=false&amp;displayTab=1&amp;itemsPerPage=60</t>
  </si>
  <si>
    <t>https://www.boligsiden.dk/propertyresult/getdata?searchId=b4fae611b9444fa88f6dd6cd5f39de8d&amp;pageNumber=343&amp;sortKey=12&amp;sortDescending=false&amp;displayTab=1&amp;itemsPerPage=60</t>
  </si>
  <si>
    <t>https://www.boligsiden.dk/propertyresult/getdata?searchId=b4fae611b9444fa88f6dd6cd5f39de8d&amp;pageNumber=344&amp;sortKey=12&amp;sortDescending=false&amp;displayTab=1&amp;itemsPerPage=60</t>
  </si>
  <si>
    <t>https://www.boligsiden.dk/propertyresult/getdata?searchId=b4fae611b9444fa88f6dd6cd5f39de8d&amp;pageNumber=345&amp;sortKey=12&amp;sortDescending=false&amp;displayTab=1&amp;itemsPerPage=60</t>
  </si>
  <si>
    <t>https://www.boligsiden.dk/propertyresult/getdata?searchId=b4fae611b9444fa88f6dd6cd5f39de8d&amp;pageNumber=346&amp;sortKey=12&amp;sortDescending=false&amp;displayTab=1&amp;itemsPerPage=60</t>
  </si>
  <si>
    <t>https://www.boligsiden.dk/propertyresult/getdata?searchId=b4fae611b9444fa88f6dd6cd5f39de8d&amp;pageNumber=347&amp;sortKey=12&amp;sortDescending=false&amp;displayTab=1&amp;itemsPerPage=60</t>
  </si>
  <si>
    <t>https://www.boligsiden.dk/propertyresult/getdata?searchId=b4fae611b9444fa88f6dd6cd5f39de8d&amp;pageNumber=348&amp;sortKey=12&amp;sortDescending=false&amp;displayTab=1&amp;itemsPerPage=60</t>
  </si>
  <si>
    <t>https://www.boligsiden.dk/propertyresult/getdata?searchId=b4fae611b9444fa88f6dd6cd5f39de8d&amp;pageNumber=349&amp;sortKey=12&amp;sortDescending=false&amp;displayTab=1&amp;itemsPerPage=60</t>
  </si>
  <si>
    <t>https://www.boligsiden.dk/propertyresult/getdata?searchId=b4fae611b9444fa88f6dd6cd5f39de8d&amp;pageNumber=350&amp;sortKey=12&amp;sortDescending=false&amp;displayTab=1&amp;itemsPerPage=60</t>
  </si>
  <si>
    <t>https://www.boligsiden.dk/propertyresult/getdata?searchId=b4fae611b9444fa88f6dd6cd5f39de8d&amp;pageNumber=351&amp;sortKey=12&amp;sortDescending=false&amp;displayTab=1&amp;itemsPerPage=60</t>
  </si>
  <si>
    <t>https://www.boligsiden.dk/propertyresult/getdata?searchId=b4fae611b9444fa88f6dd6cd5f39de8d&amp;pageNumber=352&amp;sortKey=12&amp;sortDescending=false&amp;displayTab=1&amp;itemsPerPage=60</t>
  </si>
  <si>
    <t>https://www.boligsiden.dk/propertyresult/getdata?searchId=b4fae611b9444fa88f6dd6cd5f39de8d&amp;pageNumber=353&amp;sortKey=12&amp;sortDescending=false&amp;displayTab=1&amp;itemsPerPage=60</t>
  </si>
  <si>
    <t>https://www.boligsiden.dk/propertyresult/getdata?searchId=b4fae611b9444fa88f6dd6cd5f39de8d&amp;pageNumber=354&amp;sortKey=12&amp;sortDescending=false&amp;displayTab=1&amp;itemsPerPage=60</t>
  </si>
  <si>
    <t>https://www.boligsiden.dk/propertyresult/getdata?searchId=b4fae611b9444fa88f6dd6cd5f39de8d&amp;pageNumber=355&amp;sortKey=12&amp;sortDescending=false&amp;displayTab=1&amp;itemsPerPage=60</t>
  </si>
  <si>
    <t>https://www.boligsiden.dk/propertyresult/getdata?searchId=b4fae611b9444fa88f6dd6cd5f39de8d&amp;pageNumber=356&amp;sortKey=12&amp;sortDescending=false&amp;displayTab=1&amp;itemsPerPage=60</t>
  </si>
  <si>
    <t>https://www.boligsiden.dk/propertyresult/getdata?searchId=b4fae611b9444fa88f6dd6cd5f39de8d&amp;pageNumber=357&amp;sortKey=12&amp;sortDescending=false&amp;displayTab=1&amp;itemsPerPage=60</t>
  </si>
  <si>
    <t>https://www.boligsiden.dk/propertyresult/getdata?searchId=b4fae611b9444fa88f6dd6cd5f39de8d&amp;pageNumber=358&amp;sortKey=12&amp;sortDescending=false&amp;displayTab=1&amp;itemsPerPage=60</t>
  </si>
  <si>
    <t>https://www.boligsiden.dk/propertyresult/getdata?searchId=b4fae611b9444fa88f6dd6cd5f39de8d&amp;pageNumber=359&amp;sortKey=12&amp;sortDescending=false&amp;displayTab=1&amp;itemsPerPage=60</t>
  </si>
  <si>
    <t>https://www.boligsiden.dk/propertyresult/getdata?searchId=b4fae611b9444fa88f6dd6cd5f39de8d&amp;pageNumber=360&amp;sortKey=12&amp;sortDescending=false&amp;displayTab=1&amp;itemsPerPage=60</t>
  </si>
  <si>
    <t>https://www.boligsiden.dk/propertyresult/getdata?searchId=b4fae611b9444fa88f6dd6cd5f39de8d&amp;pageNumber=361&amp;sortKey=12&amp;sortDescending=false&amp;displayTab=1&amp;itemsPerPage=60</t>
  </si>
  <si>
    <t>https://www.boligsiden.dk/propertyresult/getdata?searchId=b4fae611b9444fa88f6dd6cd5f39de8d&amp;pageNumber=362&amp;sortKey=12&amp;sortDescending=false&amp;displayTab=1&amp;itemsPerPage=60</t>
  </si>
  <si>
    <t>https://www.boligsiden.dk/propertyresult/getdata?searchId=b4fae611b9444fa88f6dd6cd5f39de8d&amp;pageNumber=363&amp;sortKey=12&amp;sortDescending=false&amp;displayTab=1&amp;itemsPerPage=60</t>
  </si>
  <si>
    <t>https://www.boligsiden.dk/propertyresult/getdata?searchId=b4fae611b9444fa88f6dd6cd5f39de8d&amp;pageNumber=364&amp;sortKey=12&amp;sortDescending=false&amp;displayTab=1&amp;itemsPerPage=60</t>
  </si>
  <si>
    <t>https://www.boligsiden.dk/propertyresult/getdata?searchId=b4fae611b9444fa88f6dd6cd5f39de8d&amp;pageNumber=365&amp;sortKey=12&amp;sortDescending=false&amp;displayTab=1&amp;itemsPerPage=60</t>
  </si>
  <si>
    <t>https://www.boligsiden.dk/propertyresult/getdata?searchId=b4fae611b9444fa88f6dd6cd5f39de8d&amp;pageNumber=366&amp;sortKey=12&amp;sortDescending=false&amp;displayTab=1&amp;itemsPerPage=60</t>
  </si>
  <si>
    <t>https://www.boligsiden.dk/propertyresult/getdata?searchId=b4fae611b9444fa88f6dd6cd5f39de8d&amp;pageNumber=367&amp;sortKey=12&amp;sortDescending=false&amp;displayTab=1&amp;itemsPerPage=60</t>
  </si>
  <si>
    <t>https://www.boligsiden.dk/propertyresult/getdata?searchId=b4fae611b9444fa88f6dd6cd5f39de8d&amp;pageNumber=368&amp;sortKey=12&amp;sortDescending=false&amp;displayTab=1&amp;itemsPerPage=60</t>
  </si>
  <si>
    <t>https://www.boligsiden.dk/propertyresult/getdata?searchId=b4fae611b9444fa88f6dd6cd5f39de8d&amp;pageNumber=369&amp;sortKey=12&amp;sortDescending=false&amp;displayTab=1&amp;itemsPerPage=60</t>
  </si>
  <si>
    <t>https://www.boligsiden.dk/propertyresult/getdata?searchId=b4fae611b9444fa88f6dd6cd5f39de8d&amp;pageNumber=370&amp;sortKey=12&amp;sortDescending=false&amp;displayTab=1&amp;itemsPerPage=60</t>
  </si>
  <si>
    <t>https://www.boligsiden.dk/propertyresult/getdata?searchId=b4fae611b9444fa88f6dd6cd5f39de8d&amp;pageNumber=371&amp;sortKey=12&amp;sortDescending=false&amp;displayTab=1&amp;itemsPerPage=60</t>
  </si>
  <si>
    <t>https://www.boligsiden.dk/propertyresult/getdata?searchId=b4fae611b9444fa88f6dd6cd5f39de8d&amp;pageNumber=372&amp;sortKey=12&amp;sortDescending=false&amp;displayTab=1&amp;itemsPerPage=60</t>
  </si>
  <si>
    <t>https://www.boligsiden.dk/propertyresult/getdata?searchId=b4fae611b9444fa88f6dd6cd5f39de8d&amp;pageNumber=373&amp;sortKey=12&amp;sortDescending=false&amp;displayTab=1&amp;itemsPerPage=60</t>
  </si>
  <si>
    <t>https://www.boligsiden.dk/propertyresult/getdata?searchId=b4fae611b9444fa88f6dd6cd5f39de8d&amp;pageNumber=374&amp;sortKey=12&amp;sortDescending=false&amp;displayTab=1&amp;itemsPerPage=60</t>
  </si>
  <si>
    <t>https://www.boligsiden.dk/propertyresult/getdata?searchId=b4fae611b9444fa88f6dd6cd5f39de8d&amp;pageNumber=375&amp;sortKey=12&amp;sortDescending=false&amp;displayTab=1&amp;itemsPerPage=60</t>
  </si>
  <si>
    <t>https://www.boligsiden.dk/propertyresult/getdata?searchId=b4fae611b9444fa88f6dd6cd5f39de8d&amp;pageNumber=376&amp;sortKey=12&amp;sortDescending=false&amp;displayTab=1&amp;itemsPerPage=60</t>
  </si>
  <si>
    <t>https://www.boligsiden.dk/propertyresult/getdata?searchId=b4fae611b9444fa88f6dd6cd5f39de8d&amp;pageNumber=377&amp;sortKey=12&amp;sortDescending=false&amp;displayTab=1&amp;itemsPerPage=60</t>
  </si>
  <si>
    <t>https://www.boligsiden.dk/propertyresult/getdata?searchId=b4fae611b9444fa88f6dd6cd5f39de8d&amp;pageNumber=378&amp;sortKey=12&amp;sortDescending=false&amp;displayTab=1&amp;itemsPerPage=60</t>
  </si>
  <si>
    <t>https://www.boligsiden.dk/propertyresult/getdata?searchId=b4fae611b9444fa88f6dd6cd5f39de8d&amp;pageNumber=379&amp;sortKey=12&amp;sortDescending=false&amp;displayTab=1&amp;itemsPerPage=60</t>
  </si>
  <si>
    <t>https://www.boligsiden.dk/propertyresult/getdata?searchId=b4fae611b9444fa88f6dd6cd5f39de8d&amp;pageNumber=380&amp;sortKey=12&amp;sortDescending=false&amp;displayTab=1&amp;itemsPerPage=60</t>
  </si>
  <si>
    <t>https://www.boligsiden.dk/propertyresult/getdata?searchId=b4fae611b9444fa88f6dd6cd5f39de8d&amp;pageNumber=381&amp;sortKey=12&amp;sortDescending=false&amp;displayTab=1&amp;itemsPerPage=60</t>
  </si>
  <si>
    <t>https://www.boligsiden.dk/propertyresult/getdata?searchId=b4fae611b9444fa88f6dd6cd5f39de8d&amp;pageNumber=382&amp;sortKey=12&amp;sortDescending=false&amp;displayTab=1&amp;itemsPerPage=60</t>
  </si>
  <si>
    <t>https://www.boligsiden.dk/propertyresult/getdata?searchId=b4fae611b9444fa88f6dd6cd5f39de8d&amp;pageNumber=383&amp;sortKey=12&amp;sortDescending=false&amp;displayTab=1&amp;itemsPerPage=60</t>
  </si>
  <si>
    <t>https://www.boligsiden.dk/propertyresult/getdata?searchId=b4fae611b9444fa88f6dd6cd5f39de8d&amp;pageNumber=384&amp;sortKey=12&amp;sortDescending=false&amp;displayTab=1&amp;itemsPerPage=60</t>
  </si>
  <si>
    <t>https://www.boligsiden.dk/propertyresult/getdata?searchId=b4fae611b9444fa88f6dd6cd5f39de8d&amp;pageNumber=385&amp;sortKey=12&amp;sortDescending=false&amp;displayTab=1&amp;itemsPerPage=60</t>
  </si>
  <si>
    <t>https://www.boligsiden.dk/propertyresult/getdata?searchId=b4fae611b9444fa88f6dd6cd5f39de8d&amp;pageNumber=386&amp;sortKey=12&amp;sortDescending=false&amp;displayTab=1&amp;itemsPerPage=60</t>
  </si>
  <si>
    <t>https://www.boligsiden.dk/propertyresult/getdata?searchId=b4fae611b9444fa88f6dd6cd5f39de8d&amp;pageNumber=387&amp;sortKey=12&amp;sortDescending=false&amp;displayTab=1&amp;itemsPerPage=60</t>
  </si>
  <si>
    <t>https://www.boligsiden.dk/propertyresult/getdata?searchId=b4fae611b9444fa88f6dd6cd5f39de8d&amp;pageNumber=388&amp;sortKey=12&amp;sortDescending=false&amp;displayTab=1&amp;itemsPerPage=60</t>
  </si>
  <si>
    <t>https://www.boligsiden.dk/propertyresult/getdata?searchId=b4fae611b9444fa88f6dd6cd5f39de8d&amp;pageNumber=389&amp;sortKey=12&amp;sortDescending=false&amp;displayTab=1&amp;itemsPerPage=60</t>
  </si>
  <si>
    <t>https://www.boligsiden.dk/propertyresult/getdata?searchId=b4fae611b9444fa88f6dd6cd5f39de8d&amp;pageNumber=390&amp;sortKey=12&amp;sortDescending=false&amp;displayTab=1&amp;itemsPerPage=60</t>
  </si>
  <si>
    <t>https://www.boligsiden.dk/propertyresult/getdata?searchId=b4fae611b9444fa88f6dd6cd5f39de8d&amp;pageNumber=391&amp;sortKey=12&amp;sortDescending=false&amp;displayTab=1&amp;itemsPerPage=60</t>
  </si>
  <si>
    <t>https://www.boligsiden.dk/propertyresult/getdata?searchId=b4fae611b9444fa88f6dd6cd5f39de8d&amp;pageNumber=392&amp;sortKey=12&amp;sortDescending=false&amp;displayTab=1&amp;itemsPerPage=60</t>
  </si>
  <si>
    <t>https://www.boligsiden.dk/propertyresult/getdata?searchId=b4fae611b9444fa88f6dd6cd5f39de8d&amp;pageNumber=393&amp;sortKey=12&amp;sortDescending=false&amp;displayTab=1&amp;itemsPerPage=60</t>
  </si>
  <si>
    <t>https://www.boligsiden.dk/propertyresult/getdata?searchId=b4fae611b9444fa88f6dd6cd5f39de8d&amp;pageNumber=394&amp;sortKey=12&amp;sortDescending=false&amp;displayTab=1&amp;itemsPerPage=60</t>
  </si>
  <si>
    <t>https://www.boligsiden.dk/propertyresult/getdata?searchId=b4fae611b9444fa88f6dd6cd5f39de8d&amp;pageNumber=395&amp;sortKey=12&amp;sortDescending=false&amp;displayTab=1&amp;itemsPerPage=60</t>
  </si>
  <si>
    <t>https://www.boligsiden.dk/propertyresult/getdata?searchId=b4fae611b9444fa88f6dd6cd5f39de8d&amp;pageNumber=396&amp;sortKey=12&amp;sortDescending=false&amp;displayTab=1&amp;itemsPerPage=60</t>
  </si>
  <si>
    <t>https://www.boligsiden.dk/propertyresult/getdata?searchId=b4fae611b9444fa88f6dd6cd5f39de8d&amp;pageNumber=397&amp;sortKey=12&amp;sortDescending=false&amp;displayTab=1&amp;itemsPerPage=60</t>
  </si>
  <si>
    <t>https://www.boligsiden.dk/propertyresult/getdata?searchId=b4fae611b9444fa88f6dd6cd5f39de8d&amp;pageNumber=398&amp;sortKey=12&amp;sortDescending=false&amp;displayTab=1&amp;itemsPerPage=60</t>
  </si>
  <si>
    <t>https://www.boligsiden.dk/propertyresult/getdata?searchId=b4fae611b9444fa88f6dd6cd5f39de8d&amp;pageNumber=399&amp;sortKey=12&amp;sortDescending=false&amp;displayTab=1&amp;itemsPerPage=60</t>
  </si>
  <si>
    <t>https://www.boligsiden.dk/propertyresult/getdata?searchId=b4fae611b9444fa88f6dd6cd5f39de8d&amp;pageNumber=400&amp;sortKey=12&amp;sortDescending=false&amp;displayTab=1&amp;itemsPerPage=60</t>
  </si>
  <si>
    <t>https://www.boligsiden.dk/propertyresult/getdata?searchId=b4fae611b9444fa88f6dd6cd5f39de8d&amp;pageNumber=401&amp;sortKey=12&amp;sortDescending=false&amp;displayTab=1&amp;itemsPerPage=60</t>
  </si>
  <si>
    <t>https://www.boligsiden.dk/propertyresult/getdata?searchId=b4fae611b9444fa88f6dd6cd5f39de8d&amp;pageNumber=402&amp;sortKey=12&amp;sortDescending=false&amp;displayTab=1&amp;itemsPerPage=60</t>
  </si>
  <si>
    <t>https://www.boligsiden.dk/propertyresult/getdata?searchId=b4fae611b9444fa88f6dd6cd5f39de8d&amp;pageNumber=403&amp;sortKey=12&amp;sortDescending=false&amp;displayTab=1&amp;itemsPerPage=60</t>
  </si>
  <si>
    <t>https://www.boligsiden.dk/propertyresult/getdata?searchId=b4fae611b9444fa88f6dd6cd5f39de8d&amp;pageNumber=404&amp;sortKey=12&amp;sortDescending=false&amp;displayTab=1&amp;itemsPerPage=60</t>
  </si>
  <si>
    <t>https://www.boligsiden.dk/propertyresult/getdata?searchId=b4fae611b9444fa88f6dd6cd5f39de8d&amp;pageNumber=405&amp;sortKey=12&amp;sortDescending=false&amp;displayTab=1&amp;itemsPerPage=60</t>
  </si>
  <si>
    <t>https://www.boligsiden.dk/propertyresult/getdata?searchId=b4fae611b9444fa88f6dd6cd5f39de8d&amp;pageNumber=406&amp;sortKey=12&amp;sortDescending=false&amp;displayTab=1&amp;itemsPerPage=60</t>
  </si>
  <si>
    <t>https://www.boligsiden.dk/propertyresult/getdata?searchId=b4fae611b9444fa88f6dd6cd5f39de8d&amp;pageNumber=407&amp;sortKey=12&amp;sortDescending=false&amp;displayTab=1&amp;itemsPerPage=60</t>
  </si>
  <si>
    <t>https://www.boligsiden.dk/propertyresult/getdata?searchId=b4fae611b9444fa88f6dd6cd5f39de8d&amp;pageNumber=408&amp;sortKey=12&amp;sortDescending=false&amp;displayTab=1&amp;itemsPerPage=60</t>
  </si>
  <si>
    <t>https://www.boligsiden.dk/propertyresult/getdata?searchId=b4fae611b9444fa88f6dd6cd5f39de8d&amp;pageNumber=409&amp;sortKey=12&amp;sortDescending=false&amp;displayTab=1&amp;itemsPerPage=60</t>
  </si>
  <si>
    <t>https://www.boligsiden.dk/propertyresult/getdata?searchId=b4fae611b9444fa88f6dd6cd5f39de8d&amp;pageNumber=410&amp;sortKey=12&amp;sortDescending=false&amp;displayTab=1&amp;itemsPerPage=60</t>
  </si>
  <si>
    <t>https://www.boligsiden.dk/propertyresult/getdata?searchId=b4fae611b9444fa88f6dd6cd5f39de8d&amp;pageNumber=411&amp;sortKey=12&amp;sortDescending=false&amp;displayTab=1&amp;itemsPerPage=60</t>
  </si>
  <si>
    <t>https://www.boligsiden.dk/propertyresult/getdata?searchId=b4fae611b9444fa88f6dd6cd5f39de8d&amp;pageNumber=412&amp;sortKey=12&amp;sortDescending=false&amp;displayTab=1&amp;itemsPerPage=60</t>
  </si>
  <si>
    <t>https://www.boligsiden.dk/propertyresult/getdata?searchId=b4fae611b9444fa88f6dd6cd5f39de8d&amp;pageNumber=413&amp;sortKey=12&amp;sortDescending=false&amp;displayTab=1&amp;itemsPerPage=60</t>
  </si>
  <si>
    <t>https://www.boligsiden.dk/propertyresult/getdata?searchId=b4fae611b9444fa88f6dd6cd5f39de8d&amp;pageNumber=414&amp;sortKey=12&amp;sortDescending=false&amp;displayTab=1&amp;itemsPerPage=60</t>
  </si>
  <si>
    <t>https://www.boligsiden.dk/propertyresult/getdata?searchId=b4fae611b9444fa88f6dd6cd5f39de8d&amp;pageNumber=415&amp;sortKey=12&amp;sortDescending=false&amp;displayTab=1&amp;itemsPerPage=60</t>
  </si>
  <si>
    <t>https://www.boligsiden.dk/propertyresult/getdata?searchId=b4fae611b9444fa88f6dd6cd5f39de8d&amp;pageNumber=416&amp;sortKey=12&amp;sortDescending=false&amp;displayTab=1&amp;itemsPerPage=60</t>
  </si>
  <si>
    <t>https://www.boligsiden.dk/propertyresult/getdata?searchId=b4fae611b9444fa88f6dd6cd5f39de8d&amp;pageNumber=417&amp;sortKey=12&amp;sortDescending=false&amp;displayTab=1&amp;itemsPerPage=60</t>
  </si>
  <si>
    <t>https://www.boligsiden.dk/propertyresult/getdata?searchId=b4fae611b9444fa88f6dd6cd5f39de8d&amp;pageNumber=418&amp;sortKey=12&amp;sortDescending=false&amp;displayTab=1&amp;itemsPerPage=60</t>
  </si>
  <si>
    <t>https://www.boligsiden.dk/propertyresult/getdata?searchId=b4fae611b9444fa88f6dd6cd5f39de8d&amp;pageNumber=419&amp;sortKey=12&amp;sortDescending=false&amp;displayTab=1&amp;itemsPerPage=60</t>
  </si>
  <si>
    <t>https://www.boligsiden.dk/propertyresult/getdata?searchId=b4fae611b9444fa88f6dd6cd5f39de8d&amp;pageNumber=420&amp;sortKey=12&amp;sortDescending=false&amp;displayTab=1&amp;itemsPerPage=60</t>
  </si>
  <si>
    <t>https://www.boligsiden.dk/propertyresult/getdata?searchId=b4fae611b9444fa88f6dd6cd5f39de8d&amp;pageNumber=421&amp;sortKey=12&amp;sortDescending=false&amp;displayTab=1&amp;itemsPerPage=60</t>
  </si>
  <si>
    <t>https://www.boligsiden.dk/propertyresult/getdata?searchId=b4fae611b9444fa88f6dd6cd5f39de8d&amp;pageNumber=422&amp;sortKey=12&amp;sortDescending=false&amp;displayTab=1&amp;itemsPerPage=60</t>
  </si>
  <si>
    <t>https://www.boligsiden.dk/propertyresult/getdata?searchId=b4fae611b9444fa88f6dd6cd5f39de8d&amp;pageNumber=423&amp;sortKey=12&amp;sortDescending=false&amp;displayTab=1&amp;itemsPerPage=60</t>
  </si>
  <si>
    <t>https://www.boligsiden.dk/propertyresult/getdata?searchId=b4fae611b9444fa88f6dd6cd5f39de8d&amp;pageNumber=424&amp;sortKey=12&amp;sortDescending=false&amp;displayTab=1&amp;itemsPerPage=60</t>
  </si>
  <si>
    <t>https://www.boligsiden.dk/propertyresult/getdata?searchId=b4fae611b9444fa88f6dd6cd5f39de8d&amp;pageNumber=425&amp;sortKey=12&amp;sortDescending=false&amp;displayTab=1&amp;itemsPerPage=60</t>
  </si>
  <si>
    <t>https://www.boligsiden.dk/propertyresult/getdata?searchId=b4fae611b9444fa88f6dd6cd5f39de8d&amp;pageNumber=426&amp;sortKey=12&amp;sortDescending=false&amp;displayTab=1&amp;itemsPerPage=60</t>
  </si>
  <si>
    <t>https://www.boligsiden.dk/propertyresult/getdata?searchId=b4fae611b9444fa88f6dd6cd5f39de8d&amp;pageNumber=427&amp;sortKey=12&amp;sortDescending=false&amp;displayTab=1&amp;itemsPerPage=60</t>
  </si>
  <si>
    <t>https://www.boligsiden.dk/propertyresult/getdata?searchId=b4fae611b9444fa88f6dd6cd5f39de8d&amp;pageNumber=428&amp;sortKey=12&amp;sortDescending=false&amp;displayTab=1&amp;itemsPerPage=60</t>
  </si>
  <si>
    <t>https://www.boligsiden.dk/propertyresult/getdata?searchId=b4fae611b9444fa88f6dd6cd5f39de8d&amp;pageNumber=429&amp;sortKey=12&amp;sortDescending=false&amp;displayTab=1&amp;itemsPerPage=60</t>
  </si>
  <si>
    <t>https://www.boligsiden.dk/propertyresult/getdata?searchId=b4fae611b9444fa88f6dd6cd5f39de8d&amp;pageNumber=430&amp;sortKey=12&amp;sortDescending=false&amp;displayTab=1&amp;itemsPerPage=60</t>
  </si>
  <si>
    <t>https://www.boligsiden.dk/propertyresult/getdata?searchId=b4fae611b9444fa88f6dd6cd5f39de8d&amp;pageNumber=431&amp;sortKey=12&amp;sortDescending=false&amp;displayTab=1&amp;itemsPerPage=60</t>
  </si>
  <si>
    <t>https://www.boligsiden.dk/propertyresult/getdata?searchId=b4fae611b9444fa88f6dd6cd5f39de8d&amp;pageNumber=432&amp;sortKey=12&amp;sortDescending=false&amp;displayTab=1&amp;itemsPerPage=60</t>
  </si>
  <si>
    <t>https://www.boligsiden.dk/propertyresult/getdata?searchId=b4fae611b9444fa88f6dd6cd5f39de8d&amp;pageNumber=433&amp;sortKey=12&amp;sortDescending=false&amp;displayTab=1&amp;itemsPerPage=60</t>
  </si>
  <si>
    <t>https://www.boligsiden.dk/propertyresult/getdata?searchId=b4fae611b9444fa88f6dd6cd5f39de8d&amp;pageNumber=434&amp;sortKey=12&amp;sortDescending=false&amp;displayTab=1&amp;itemsPerPage=60</t>
  </si>
  <si>
    <t>https://www.boligsiden.dk/propertyresult/getdata?searchId=b4fae611b9444fa88f6dd6cd5f39de8d&amp;pageNumber=435&amp;sortKey=12&amp;sortDescending=false&amp;displayTab=1&amp;itemsPerPage=60</t>
  </si>
  <si>
    <t>https://www.boligsiden.dk/propertyresult/getdata?searchId=b4fae611b9444fa88f6dd6cd5f39de8d&amp;pageNumber=436&amp;sortKey=12&amp;sortDescending=false&amp;displayTab=1&amp;itemsPerPage=60</t>
  </si>
  <si>
    <t>https://www.boligsiden.dk/propertyresult/getdata?searchId=b4fae611b9444fa88f6dd6cd5f39de8d&amp;pageNumber=437&amp;sortKey=12&amp;sortDescending=false&amp;displayTab=1&amp;itemsPerPage=60</t>
  </si>
  <si>
    <t>https://www.boligsiden.dk/propertyresult/getdata?searchId=b4fae611b9444fa88f6dd6cd5f39de8d&amp;pageNumber=438&amp;sortKey=12&amp;sortDescending=false&amp;displayTab=1&amp;itemsPerPage=60</t>
  </si>
  <si>
    <t>https://www.boligsiden.dk/propertyresult/getdata?searchId=b4fae611b9444fa88f6dd6cd5f39de8d&amp;pageNumber=439&amp;sortKey=12&amp;sortDescending=false&amp;displayTab=1&amp;itemsPerPage=60</t>
  </si>
  <si>
    <t>https://www.boligsiden.dk/propertyresult/getdata?searchId=b4fae611b9444fa88f6dd6cd5f39de8d&amp;pageNumber=440&amp;sortKey=12&amp;sortDescending=false&amp;displayTab=1&amp;itemsPerPage=60</t>
  </si>
  <si>
    <t>https://www.boligsiden.dk/propertyresult/getdata?searchId=b4fae611b9444fa88f6dd6cd5f39de8d&amp;pageNumber=441&amp;sortKey=12&amp;sortDescending=false&amp;displayTab=1&amp;itemsPerPage=60</t>
  </si>
  <si>
    <t>https://www.boligsiden.dk/propertyresult/getdata?searchId=b4fae611b9444fa88f6dd6cd5f39de8d&amp;pageNumber=442&amp;sortKey=12&amp;sortDescending=false&amp;displayTab=1&amp;itemsPerPage=60</t>
  </si>
  <si>
    <t>https://www.boligsiden.dk/propertyresult/getdata?searchId=b4fae611b9444fa88f6dd6cd5f39de8d&amp;pageNumber=443&amp;sortKey=12&amp;sortDescending=false&amp;displayTab=1&amp;itemsPerPage=60</t>
  </si>
  <si>
    <t>https://www.boligsiden.dk/propertyresult/getdata?searchId=b4fae611b9444fa88f6dd6cd5f39de8d&amp;pageNumber=444&amp;sortKey=12&amp;sortDescending=false&amp;displayTab=1&amp;itemsPerPage=60</t>
  </si>
  <si>
    <t>https://www.boligsiden.dk/propertyresult/getdata?searchId=b4fae611b9444fa88f6dd6cd5f39de8d&amp;pageNumber=445&amp;sortKey=12&amp;sortDescending=false&amp;displayTab=1&amp;itemsPerPage=60</t>
  </si>
  <si>
    <t>https://www.boligsiden.dk/propertyresult/getdata?searchId=b4fae611b9444fa88f6dd6cd5f39de8d&amp;pageNumber=446&amp;sortKey=12&amp;sortDescending=false&amp;displayTab=1&amp;itemsPerPage=60</t>
  </si>
  <si>
    <t>https://www.boligsiden.dk/propertyresult/getdata?searchId=b4fae611b9444fa88f6dd6cd5f39de8d&amp;pageNumber=447&amp;sortKey=12&amp;sortDescending=false&amp;displayTab=1&amp;itemsPerPage=60</t>
  </si>
  <si>
    <t>https://www.boligsiden.dk/propertyresult/getdata?searchId=b4fae611b9444fa88f6dd6cd5f39de8d&amp;pageNumber=448&amp;sortKey=12&amp;sortDescending=false&amp;displayTab=1&amp;itemsPerPage=60</t>
  </si>
  <si>
    <t>https://www.boligsiden.dk/propertyresult/getdata?searchId=b4fae611b9444fa88f6dd6cd5f39de8d&amp;pageNumber=449&amp;sortKey=12&amp;sortDescending=false&amp;displayTab=1&amp;itemsPerPage=60</t>
  </si>
  <si>
    <t>https://www.boligsiden.dk/propertyresult/getdata?searchId=b4fae611b9444fa88f6dd6cd5f39de8d&amp;pageNumber=450&amp;sortKey=12&amp;sortDescending=false&amp;displayTab=1&amp;itemsPerPage=60</t>
  </si>
  <si>
    <t>https://www.boligsiden.dk/propertyresult/getdata?searchId=b4fae611b9444fa88f6dd6cd5f39de8d&amp;pageNumber=451&amp;sortKey=12&amp;sortDescending=false&amp;displayTab=1&amp;itemsPerPage=60</t>
  </si>
  <si>
    <t>https://www.boligsiden.dk/propertyresult/getdata?searchId=b4fae611b9444fa88f6dd6cd5f39de8d&amp;pageNumber=452&amp;sortKey=12&amp;sortDescending=false&amp;displayTab=1&amp;itemsPerPage=60</t>
  </si>
  <si>
    <t>https://www.boligsiden.dk/propertyresult/getdata?searchId=b4fae611b9444fa88f6dd6cd5f39de8d&amp;pageNumber=453&amp;sortKey=12&amp;sortDescending=false&amp;displayTab=1&amp;itemsPerPage=60</t>
  </si>
  <si>
    <t>https://www.boligsiden.dk/propertyresult/getdata?searchId=b4fae611b9444fa88f6dd6cd5f39de8d&amp;pageNumber=454&amp;sortKey=12&amp;sortDescending=false&amp;displayTab=1&amp;itemsPerPage=60</t>
  </si>
  <si>
    <t>https://www.boligsiden.dk/propertyresult/getdata?searchId=b4fae611b9444fa88f6dd6cd5f39de8d&amp;pageNumber=455&amp;sortKey=12&amp;sortDescending=false&amp;displayTab=1&amp;itemsPerPage=60</t>
  </si>
  <si>
    <t>https://www.boligsiden.dk/propertyresult/getdata?searchId=b4fae611b9444fa88f6dd6cd5f39de8d&amp;pageNumber=456&amp;sortKey=12&amp;sortDescending=false&amp;displayTab=1&amp;itemsPerPage=60</t>
  </si>
  <si>
    <t>https://www.boligsiden.dk/propertyresult/getdata?searchId=b4fae611b9444fa88f6dd6cd5f39de8d&amp;pageNumber=457&amp;sortKey=12&amp;sortDescending=false&amp;displayTab=1&amp;itemsPerPage=60</t>
  </si>
  <si>
    <t>https://www.boligsiden.dk/propertyresult/getdata?searchId=b4fae611b9444fa88f6dd6cd5f39de8d&amp;pageNumber=458&amp;sortKey=12&amp;sortDescending=false&amp;displayTab=1&amp;itemsPerPage=60</t>
  </si>
  <si>
    <t>https://www.boligsiden.dk/propertyresult/getdata?searchId=b4fae611b9444fa88f6dd6cd5f39de8d&amp;pageNumber=459&amp;sortKey=12&amp;sortDescending=false&amp;displayTab=1&amp;itemsPerPage=60</t>
  </si>
  <si>
    <t>https://www.boligsiden.dk/propertyresult/getdata?searchId=b4fae611b9444fa88f6dd6cd5f39de8d&amp;pageNumber=460&amp;sortKey=12&amp;sortDescending=false&amp;displayTab=1&amp;itemsPerPage=60</t>
  </si>
  <si>
    <t>https://www.boligsiden.dk/propertyresult/getdata?searchId=b4fae611b9444fa88f6dd6cd5f39de8d&amp;pageNumber=461&amp;sortKey=12&amp;sortDescending=false&amp;displayTab=1&amp;itemsPerPage=60</t>
  </si>
  <si>
    <t>https://www.boligsiden.dk/propertyresult/getdata?searchId=b4fae611b9444fa88f6dd6cd5f39de8d&amp;pageNumber=462&amp;sortKey=12&amp;sortDescending=false&amp;displayTab=1&amp;itemsPerPage=60</t>
  </si>
  <si>
    <t>https://www.boligsiden.dk/propertyresult/getdata?searchId=b4fae611b9444fa88f6dd6cd5f39de8d&amp;pageNumber=463&amp;sortKey=12&amp;sortDescending=false&amp;displayTab=1&amp;itemsPerPage=60</t>
  </si>
  <si>
    <t>https://www.boligsiden.dk/propertyresult/getdata?searchId=b4fae611b9444fa88f6dd6cd5f39de8d&amp;pageNumber=464&amp;sortKey=12&amp;sortDescending=false&amp;displayTab=1&amp;itemsPerPage=60</t>
  </si>
  <si>
    <t>https://www.boligsiden.dk/propertyresult/getdata?searchId=b4fae611b9444fa88f6dd6cd5f39de8d&amp;pageNumber=465&amp;sortKey=12&amp;sortDescending=false&amp;displayTab=1&amp;itemsPerPage=60</t>
  </si>
  <si>
    <t>https://www.boligsiden.dk/propertyresult/getdata?searchId=b4fae611b9444fa88f6dd6cd5f39de8d&amp;pageNumber=466&amp;sortKey=12&amp;sortDescending=false&amp;displayTab=1&amp;itemsPerPage=60</t>
  </si>
  <si>
    <t>https://www.boligsiden.dk/propertyresult/getdata?searchId=b4fae611b9444fa88f6dd6cd5f39de8d&amp;pageNumber=467&amp;sortKey=12&amp;sortDescending=false&amp;displayTab=1&amp;itemsPerPage=60</t>
  </si>
  <si>
    <t>https://www.boligsiden.dk/propertyresult/getdata?searchId=b4fae611b9444fa88f6dd6cd5f39de8d&amp;pageNumber=468&amp;sortKey=12&amp;sortDescending=false&amp;displayTab=1&amp;itemsPerPage=60</t>
  </si>
  <si>
    <t>https://www.boligsiden.dk/propertyresult/getdata?searchId=b4fae611b9444fa88f6dd6cd5f39de8d&amp;pageNumber=469&amp;sortKey=12&amp;sortDescending=false&amp;displayTab=1&amp;itemsPerPage=60</t>
  </si>
  <si>
    <t>https://www.boligsiden.dk/propertyresult/getdata?searchId=b4fae611b9444fa88f6dd6cd5f39de8d&amp;pageNumber=470&amp;sortKey=12&amp;sortDescending=false&amp;displayTab=1&amp;itemsPerPage=60</t>
  </si>
  <si>
    <t>https://www.boligsiden.dk/propertyresult/getdata?searchId=b4fae611b9444fa88f6dd6cd5f39de8d&amp;pageNumber=471&amp;sortKey=12&amp;sortDescending=false&amp;displayTab=1&amp;itemsPerPage=60</t>
  </si>
  <si>
    <t>https://www.boligsiden.dk/propertyresult/getdata?searchId=b4fae611b9444fa88f6dd6cd5f39de8d&amp;pageNumber=472&amp;sortKey=12&amp;sortDescending=false&amp;displayTab=1&amp;itemsPerPage=60</t>
  </si>
  <si>
    <t>https://www.boligsiden.dk/propertyresult/getdata?searchId=b4fae611b9444fa88f6dd6cd5f39de8d&amp;pageNumber=473&amp;sortKey=12&amp;sortDescending=false&amp;displayTab=1&amp;itemsPerPage=60</t>
  </si>
  <si>
    <t>https://www.boligsiden.dk/propertyresult/getdata?searchId=b4fae611b9444fa88f6dd6cd5f39de8d&amp;pageNumber=474&amp;sortKey=12&amp;sortDescending=false&amp;displayTab=1&amp;itemsPerPage=60</t>
  </si>
  <si>
    <t>https://www.boligsiden.dk/propertyresult/getdata?searchId=b4fae611b9444fa88f6dd6cd5f39de8d&amp;pageNumber=475&amp;sortKey=12&amp;sortDescending=false&amp;displayTab=1&amp;itemsPerPage=60</t>
  </si>
  <si>
    <t>https://www.boligsiden.dk/propertyresult/getdata?searchId=b4fae611b9444fa88f6dd6cd5f39de8d&amp;pageNumber=476&amp;sortKey=12&amp;sortDescending=false&amp;displayTab=1&amp;itemsPerPage=60</t>
  </si>
  <si>
    <t>https://www.boligsiden.dk/propertyresult/getdata?searchId=b4fae611b9444fa88f6dd6cd5f39de8d&amp;pageNumber=477&amp;sortKey=12&amp;sortDescending=false&amp;displayTab=1&amp;itemsPerPage=60</t>
  </si>
  <si>
    <t>https://www.boligsiden.dk/propertyresult/getdata?searchId=b4fae611b9444fa88f6dd6cd5f39de8d&amp;pageNumber=478&amp;sortKey=12&amp;sortDescending=false&amp;displayTab=1&amp;itemsPerPage=60</t>
  </si>
  <si>
    <t>https://www.boligsiden.dk/propertyresult/getdata?searchId=b4fae611b9444fa88f6dd6cd5f39de8d&amp;pageNumber=479&amp;sortKey=12&amp;sortDescending=false&amp;displayTab=1&amp;itemsPerPage=60</t>
  </si>
  <si>
    <t>https://www.boligsiden.dk/propertyresult/getdata?searchId=b4fae611b9444fa88f6dd6cd5f39de8d&amp;pageNumber=480&amp;sortKey=12&amp;sortDescending=false&amp;displayTab=1&amp;itemsPerPage=60</t>
  </si>
  <si>
    <t>https://www.boligsiden.dk/propertyresult/getdata?searchId=b4fae611b9444fa88f6dd6cd5f39de8d&amp;pageNumber=481&amp;sortKey=12&amp;sortDescending=false&amp;displayTab=1&amp;itemsPerPage=60</t>
  </si>
  <si>
    <t>https://www.boligsiden.dk/propertyresult/getdata?searchId=b4fae611b9444fa88f6dd6cd5f39de8d&amp;pageNumber=482&amp;sortKey=12&amp;sortDescending=false&amp;displayTab=1&amp;itemsPerPage=60</t>
  </si>
  <si>
    <t>https://www.boligsiden.dk/propertyresult/getdata?searchId=b4fae611b9444fa88f6dd6cd5f39de8d&amp;pageNumber=483&amp;sortKey=12&amp;sortDescending=false&amp;displayTab=1&amp;itemsPerPage=60</t>
  </si>
  <si>
    <t>https://www.boligsiden.dk/propertyresult/getdata?searchId=b4fae611b9444fa88f6dd6cd5f39de8d&amp;pageNumber=484&amp;sortKey=12&amp;sortDescending=false&amp;displayTab=1&amp;itemsPerPage=60</t>
  </si>
  <si>
    <t>https://www.boligsiden.dk/propertyresult/getdata?searchId=b4fae611b9444fa88f6dd6cd5f39de8d&amp;pageNumber=485&amp;sortKey=12&amp;sortDescending=false&amp;displayTab=1&amp;itemsPerPage=60</t>
  </si>
  <si>
    <t>https://www.boligsiden.dk/propertyresult/getdata?searchId=b4fae611b9444fa88f6dd6cd5f39de8d&amp;pageNumber=486&amp;sortKey=12&amp;sortDescending=false&amp;displayTab=1&amp;itemsPerPage=60</t>
  </si>
  <si>
    <t>https://www.boligsiden.dk/propertyresult/getdata?searchId=b4fae611b9444fa88f6dd6cd5f39de8d&amp;pageNumber=487&amp;sortKey=12&amp;sortDescending=false&amp;displayTab=1&amp;itemsPerPage=60</t>
  </si>
  <si>
    <t>https://www.boligsiden.dk/propertyresult/getdata?searchId=b4fae611b9444fa88f6dd6cd5f39de8d&amp;pageNumber=488&amp;sortKey=12&amp;sortDescending=false&amp;displayTab=1&amp;itemsPerPage=60</t>
  </si>
  <si>
    <t>https://www.boligsiden.dk/propertyresult/getdata?searchId=b4fae611b9444fa88f6dd6cd5f39de8d&amp;pageNumber=489&amp;sortKey=12&amp;sortDescending=false&amp;displayTab=1&amp;itemsPerPage=60</t>
  </si>
  <si>
    <t>https://www.boligsiden.dk/propertyresult/getdata?searchId=b4fae611b9444fa88f6dd6cd5f39de8d&amp;pageNumber=490&amp;sortKey=12&amp;sortDescending=false&amp;displayTab=1&amp;itemsPerPage=60</t>
  </si>
  <si>
    <t>https://www.boligsiden.dk/propertyresult/getdata?searchId=b4fae611b9444fa88f6dd6cd5f39de8d&amp;pageNumber=491&amp;sortKey=12&amp;sortDescending=false&amp;displayTab=1&amp;itemsPerPage=60</t>
  </si>
  <si>
    <t>https://www.boligsiden.dk/propertyresult/getdata?searchId=b4fae611b9444fa88f6dd6cd5f39de8d&amp;pageNumber=492&amp;sortKey=12&amp;sortDescending=false&amp;displayTab=1&amp;itemsPerPage=60</t>
  </si>
  <si>
    <t>https://www.boligsiden.dk/propertyresult/getdata?searchId=b4fae611b9444fa88f6dd6cd5f39de8d&amp;pageNumber=493&amp;sortKey=12&amp;sortDescending=false&amp;displayTab=1&amp;itemsPerPage=60</t>
  </si>
  <si>
    <t>https://www.boligsiden.dk/propertyresult/getdata?searchId=b4fae611b9444fa88f6dd6cd5f39de8d&amp;pageNumber=494&amp;sortKey=12&amp;sortDescending=false&amp;displayTab=1&amp;itemsPerPage=60</t>
  </si>
  <si>
    <t>https://www.boligsiden.dk/propertyresult/getdata?searchId=b4fae611b9444fa88f6dd6cd5f39de8d&amp;pageNumber=495&amp;sortKey=12&amp;sortDescending=false&amp;displayTab=1&amp;itemsPerPage=60</t>
  </si>
  <si>
    <t>https://www.boligsiden.dk/propertyresult/getdata?searchId=b4fae611b9444fa88f6dd6cd5f39de8d&amp;pageNumber=496&amp;sortKey=12&amp;sortDescending=false&amp;displayTab=1&amp;itemsPerPage=60</t>
  </si>
  <si>
    <t>https://www.boligsiden.dk/propertyresult/getdata?searchId=b4fae611b9444fa88f6dd6cd5f39de8d&amp;pageNumber=497&amp;sortKey=12&amp;sortDescending=false&amp;displayTab=1&amp;itemsPerPage=60</t>
  </si>
  <si>
    <t>https://www.boligsiden.dk/propertyresult/getdata?searchId=b4fae611b9444fa88f6dd6cd5f39de8d&amp;pageNumber=498&amp;sortKey=12&amp;sortDescending=false&amp;displayTab=1&amp;itemsPerPage=60</t>
  </si>
  <si>
    <t>https://www.boligsiden.dk/propertyresult/getdata?searchId=b4fae611b9444fa88f6dd6cd5f39de8d&amp;pageNumber=499&amp;sortKey=12&amp;sortDescending=false&amp;displayTab=1&amp;itemsPerPage=60</t>
  </si>
  <si>
    <t>https://www.boligsiden.dk/propertyresult/getdata?searchId=b4fae611b9444fa88f6dd6cd5f39de8d&amp;pageNumber=500&amp;sortKey=12&amp;sortDescending=false&amp;displayTab=1&amp;itemsPerPage=60</t>
  </si>
  <si>
    <t>https://www.boligsiden.dk/propertyresult/getdata?searchId=b4fae611b9444fa88f6dd6cd5f39de8d&amp;pageNumber=501&amp;sortKey=12&amp;sortDescending=false&amp;displayTab=1&amp;itemsPerPage=60</t>
  </si>
  <si>
    <t>https://www.boligsiden.dk/propertyresult/getdata?searchId=b4fae611b9444fa88f6dd6cd5f39de8d&amp;pageNumber=502&amp;sortKey=12&amp;sortDescending=false&amp;displayTab=1&amp;itemsPerPage=60</t>
  </si>
  <si>
    <t>https://www.boligsiden.dk/propertyresult/getdata?searchId=b4fae611b9444fa88f6dd6cd5f39de8d&amp;pageNumber=503&amp;sortKey=12&amp;sortDescending=false&amp;displayTab=1&amp;itemsPerPage=60</t>
  </si>
  <si>
    <t>https://www.boligsiden.dk/propertyresult/getdata?searchId=b4fae611b9444fa88f6dd6cd5f39de8d&amp;pageNumber=504&amp;sortKey=12&amp;sortDescending=false&amp;displayTab=1&amp;itemsPerPage=60</t>
  </si>
  <si>
    <t>https://www.boligsiden.dk/propertyresult/getdata?searchId=b4fae611b9444fa88f6dd6cd5f39de8d&amp;pageNumber=505&amp;sortKey=12&amp;sortDescending=false&amp;displayTab=1&amp;itemsPerPage=60</t>
  </si>
  <si>
    <t>https://www.boligsiden.dk/propertyresult/getdata?searchId=b4fae611b9444fa88f6dd6cd5f39de8d&amp;pageNumber=506&amp;sortKey=12&amp;sortDescending=false&amp;displayTab=1&amp;itemsPerPage=60</t>
  </si>
  <si>
    <t>https://www.boligsiden.dk/propertyresult/getdata?searchId=b4fae611b9444fa88f6dd6cd5f39de8d&amp;pageNumber=507&amp;sortKey=12&amp;sortDescending=false&amp;displayTab=1&amp;itemsPerPage=60</t>
  </si>
  <si>
    <t>https://www.boligsiden.dk/propertyresult/getdata?searchId=b4fae611b9444fa88f6dd6cd5f39de8d&amp;pageNumber=508&amp;sortKey=12&amp;sortDescending=false&amp;displayTab=1&amp;itemsPerPage=60</t>
  </si>
  <si>
    <t>https://www.boligsiden.dk/propertyresult/getdata?searchId=b4fae611b9444fa88f6dd6cd5f39de8d&amp;pageNumber=509&amp;sortKey=12&amp;sortDescending=false&amp;displayTab=1&amp;itemsPerPage=60</t>
  </si>
  <si>
    <t>https://www.boligsiden.dk/propertyresult/getdata?searchId=b4fae611b9444fa88f6dd6cd5f39de8d&amp;pageNumber=510&amp;sortKey=12&amp;sortDescending=false&amp;displayTab=1&amp;itemsPerPage=60</t>
  </si>
  <si>
    <t>https://www.boligsiden.dk/propertyresult/getdata?searchId=b4fae611b9444fa88f6dd6cd5f39de8d&amp;pageNumber=511&amp;sortKey=12&amp;sortDescending=false&amp;displayTab=1&amp;itemsPerPage=60</t>
  </si>
  <si>
    <t>https://www.boligsiden.dk/propertyresult/getdata?searchId=b4fae611b9444fa88f6dd6cd5f39de8d&amp;pageNumber=512&amp;sortKey=12&amp;sortDescending=false&amp;displayTab=1&amp;itemsPerPage=60</t>
  </si>
  <si>
    <t>https://www.boligsiden.dk/propertyresult/getdata?searchId=b4fae611b9444fa88f6dd6cd5f39de8d&amp;pageNumber=513&amp;sortKey=12&amp;sortDescending=false&amp;displayTab=1&amp;itemsPerPage=60</t>
  </si>
  <si>
    <t>https://www.boligsiden.dk/propertyresult/getdata?searchId=b4fae611b9444fa88f6dd6cd5f39de8d&amp;pageNumber=514&amp;sortKey=12&amp;sortDescending=false&amp;displayTab=1&amp;itemsPerPage=60</t>
  </si>
  <si>
    <t>https://www.boligsiden.dk/propertyresult/getdata?searchId=b4fae611b9444fa88f6dd6cd5f39de8d&amp;pageNumber=515&amp;sortKey=12&amp;sortDescending=false&amp;displayTab=1&amp;itemsPerPage=60</t>
  </si>
  <si>
    <t>https://www.boligsiden.dk/propertyresult/getdata?searchId=b4fae611b9444fa88f6dd6cd5f39de8d&amp;pageNumber=516&amp;sortKey=12&amp;sortDescending=false&amp;displayTab=1&amp;itemsPerPage=60</t>
  </si>
  <si>
    <t>https://www.boligsiden.dk/propertyresult/getdata?searchId=b4fae611b9444fa88f6dd6cd5f39de8d&amp;pageNumber=517&amp;sortKey=12&amp;sortDescending=false&amp;displayTab=1&amp;itemsPerPage=60</t>
  </si>
  <si>
    <t>https://www.boligsiden.dk/propertyresult/getdata?searchId=b4fae611b9444fa88f6dd6cd5f39de8d&amp;pageNumber=518&amp;sortKey=12&amp;sortDescending=false&amp;displayTab=1&amp;itemsPerPage=60</t>
  </si>
  <si>
    <t>https://www.boligsiden.dk/propertyresult/getdata?searchId=b4fae611b9444fa88f6dd6cd5f39de8d&amp;pageNumber=519&amp;sortKey=12&amp;sortDescending=false&amp;displayTab=1&amp;itemsPerPage=60</t>
  </si>
  <si>
    <t>https://www.boligsiden.dk/propertyresult/getdata?searchId=b4fae611b9444fa88f6dd6cd5f39de8d&amp;pageNumber=520&amp;sortKey=12&amp;sortDescending=false&amp;displayTab=1&amp;itemsPerPage=60</t>
  </si>
  <si>
    <t>https://www.boligsiden.dk/propertyresult/getdata?searchId=b4fae611b9444fa88f6dd6cd5f39de8d&amp;pageNumber=521&amp;sortKey=12&amp;sortDescending=false&amp;displayTab=1&amp;itemsPerPage=60</t>
  </si>
  <si>
    <t>https://www.boligsiden.dk/propertyresult/getdata?searchId=b4fae611b9444fa88f6dd6cd5f39de8d&amp;pageNumber=522&amp;sortKey=12&amp;sortDescending=false&amp;displayTab=1&amp;itemsPerPage=60</t>
  </si>
  <si>
    <t>https://www.boligsiden.dk/propertyresult/getdata?searchId=b4fae611b9444fa88f6dd6cd5f39de8d&amp;pageNumber=523&amp;sortKey=12&amp;sortDescending=false&amp;displayTab=1&amp;itemsPerPage=60</t>
  </si>
  <si>
    <t>https://www.boligsiden.dk/propertyresult/getdata?searchId=b4fae611b9444fa88f6dd6cd5f39de8d&amp;pageNumber=524&amp;sortKey=12&amp;sortDescending=false&amp;displayTab=1&amp;itemsPerPage=60</t>
  </si>
  <si>
    <t>https://www.boligsiden.dk/propertyresult/getdata?searchId=b4fae611b9444fa88f6dd6cd5f39de8d&amp;pageNumber=525&amp;sortKey=12&amp;sortDescending=false&amp;displayTab=1&amp;itemsPerPage=60</t>
  </si>
  <si>
    <t>https://www.boligsiden.dk/propertyresult/getdata?searchId=b4fae611b9444fa88f6dd6cd5f39de8d&amp;pageNumber=526&amp;sortKey=12&amp;sortDescending=false&amp;displayTab=1&amp;itemsPerPage=60</t>
  </si>
  <si>
    <t>https://www.boligsiden.dk/propertyresult/getdata?searchId=b4fae611b9444fa88f6dd6cd5f39de8d&amp;pageNumber=527&amp;sortKey=12&amp;sortDescending=false&amp;displayTab=1&amp;itemsPerPage=60</t>
  </si>
  <si>
    <t>https://www.boligsiden.dk/propertyresult/getdata?searchId=b4fae611b9444fa88f6dd6cd5f39de8d&amp;pageNumber=528&amp;sortKey=12&amp;sortDescending=false&amp;displayTab=1&amp;itemsPerPage=60</t>
  </si>
  <si>
    <t>https://www.boligsiden.dk/propertyresult/getdata?searchId=b4fae611b9444fa88f6dd6cd5f39de8d&amp;pageNumber=529&amp;sortKey=12&amp;sortDescending=false&amp;displayTab=1&amp;itemsPerPage=60</t>
  </si>
  <si>
    <t>https://www.boligsiden.dk/propertyresult/getdata?searchId=b4fae611b9444fa88f6dd6cd5f39de8d&amp;pageNumber=530&amp;sortKey=12&amp;sortDescending=false&amp;displayTab=1&amp;itemsPerPage=60</t>
  </si>
  <si>
    <t>https://www.boligsiden.dk/propertyresult/getdata?searchId=b4fae611b9444fa88f6dd6cd5f39de8d&amp;pageNumber=531&amp;sortKey=12&amp;sortDescending=false&amp;displayTab=1&amp;itemsPerPage=60</t>
  </si>
  <si>
    <t>https://www.boligsiden.dk/propertyresult/getdata?searchId=b4fae611b9444fa88f6dd6cd5f39de8d&amp;pageNumber=532&amp;sortKey=12&amp;sortDescending=false&amp;displayTab=1&amp;itemsPerPage=60</t>
  </si>
  <si>
    <t>https://www.boligsiden.dk/propertyresult/getdata?searchId=b4fae611b9444fa88f6dd6cd5f39de8d&amp;pageNumber=533&amp;sortKey=12&amp;sortDescending=false&amp;displayTab=1&amp;itemsPerPage=60</t>
  </si>
  <si>
    <t>https://www.boligsiden.dk/propertyresult/getdata?searchId=b4fae611b9444fa88f6dd6cd5f39de8d&amp;pageNumber=534&amp;sortKey=12&amp;sortDescending=false&amp;displayTab=1&amp;itemsPerPage=60</t>
  </si>
  <si>
    <t>https://www.boligsiden.dk/propertyresult/getdata?searchId=b4fae611b9444fa88f6dd6cd5f39de8d&amp;pageNumber=535&amp;sortKey=12&amp;sortDescending=false&amp;displayTab=1&amp;itemsPerPage=60</t>
  </si>
  <si>
    <t>https://www.boligsiden.dk/propertyresult/getdata?searchId=b4fae611b9444fa88f6dd6cd5f39de8d&amp;pageNumber=536&amp;sortKey=12&amp;sortDescending=false&amp;displayTab=1&amp;itemsPerPage=60</t>
  </si>
  <si>
    <t>https://www.boligsiden.dk/propertyresult/getdata?searchId=b4fae611b9444fa88f6dd6cd5f39de8d&amp;pageNumber=537&amp;sortKey=12&amp;sortDescending=false&amp;displayTab=1&amp;itemsPerPage=60</t>
  </si>
  <si>
    <t>https://www.boligsiden.dk/propertyresult/getdata?searchId=b4fae611b9444fa88f6dd6cd5f39de8d&amp;pageNumber=538&amp;sortKey=12&amp;sortDescending=false&amp;displayTab=1&amp;itemsPerPage=60</t>
  </si>
  <si>
    <t>https://www.boligsiden.dk/propertyresult/getdata?searchId=b4fae611b9444fa88f6dd6cd5f39de8d&amp;pageNumber=539&amp;sortKey=12&amp;sortDescending=false&amp;displayTab=1&amp;itemsPerPage=60</t>
  </si>
  <si>
    <t>https://www.boligsiden.dk/propertyresult/getdata?searchId=b4fae611b9444fa88f6dd6cd5f39de8d&amp;pageNumber=540&amp;sortKey=12&amp;sortDescending=false&amp;displayTab=1&amp;itemsPerPage=60</t>
  </si>
  <si>
    <t>https://www.boligsiden.dk/propertyresult/getdata?searchId=b4fae611b9444fa88f6dd6cd5f39de8d&amp;pageNumber=541&amp;sortKey=12&amp;sortDescending=false&amp;displayTab=1&amp;itemsPerPage=60</t>
  </si>
  <si>
    <t>https://www.boligsiden.dk/propertyresult/getdata?searchId=b4fae611b9444fa88f6dd6cd5f39de8d&amp;pageNumber=542&amp;sortKey=12&amp;sortDescending=false&amp;displayTab=1&amp;itemsPerPage=60</t>
  </si>
  <si>
    <t>https://www.boligsiden.dk/propertyresult/getdata?searchId=b4fae611b9444fa88f6dd6cd5f39de8d&amp;pageNumber=543&amp;sortKey=12&amp;sortDescending=false&amp;displayTab=1&amp;itemsPerPage=60</t>
  </si>
  <si>
    <t>https://www.boligsiden.dk/propertyresult/getdata?searchId=b4fae611b9444fa88f6dd6cd5f39de8d&amp;pageNumber=544&amp;sortKey=12&amp;sortDescending=false&amp;displayTab=1&amp;itemsPerPage=60</t>
  </si>
  <si>
    <t>https://www.boligsiden.dk/propertyresult/getdata?searchId=b4fae611b9444fa88f6dd6cd5f39de8d&amp;pageNumber=545&amp;sortKey=12&amp;sortDescending=false&amp;displayTab=1&amp;itemsPerPage=60</t>
  </si>
  <si>
    <t>https://www.boligsiden.dk/propertyresult/getdata?searchId=b4fae611b9444fa88f6dd6cd5f39de8d&amp;pageNumber=546&amp;sortKey=12&amp;sortDescending=false&amp;displayTab=1&amp;itemsPerPage=60</t>
  </si>
  <si>
    <t>https://www.boligsiden.dk/propertyresult/getdata?searchId=b4fae611b9444fa88f6dd6cd5f39de8d&amp;pageNumber=547&amp;sortKey=12&amp;sortDescending=false&amp;displayTab=1&amp;itemsPerPage=60</t>
  </si>
  <si>
    <t>https://www.boligsiden.dk/propertyresult/getdata?searchId=b4fae611b9444fa88f6dd6cd5f39de8d&amp;pageNumber=548&amp;sortKey=12&amp;sortDescending=false&amp;displayTab=1&amp;itemsPerPage=60</t>
  </si>
  <si>
    <t>https://www.boligsiden.dk/propertyresult/getdata?searchId=b4fae611b9444fa88f6dd6cd5f39de8d&amp;pageNumber=549&amp;sortKey=12&amp;sortDescending=false&amp;displayTab=1&amp;itemsPerPage=60</t>
  </si>
  <si>
    <t>https://www.boligsiden.dk/propertyresult/getdata?searchId=b4fae611b9444fa88f6dd6cd5f39de8d&amp;pageNumber=550&amp;sortKey=12&amp;sortDescending=false&amp;displayTab=1&amp;itemsPerPage=60</t>
  </si>
  <si>
    <t>https://www.boligsiden.dk/propertyresult/getdata?searchId=b4fae611b9444fa88f6dd6cd5f39de8d&amp;pageNumber=551&amp;sortKey=12&amp;sortDescending=false&amp;displayTab=1&amp;itemsPerPage=60</t>
  </si>
  <si>
    <t>https://www.boligsiden.dk/propertyresult/getdata?searchId=b4fae611b9444fa88f6dd6cd5f39de8d&amp;pageNumber=552&amp;sortKey=12&amp;sortDescending=false&amp;displayTab=1&amp;itemsPerPage=60</t>
  </si>
  <si>
    <t>https://www.boligsiden.dk/propertyresult/getdata?searchId=b4fae611b9444fa88f6dd6cd5f39de8d&amp;pageNumber=553&amp;sortKey=12&amp;sortDescending=false&amp;displayTab=1&amp;itemsPerPage=60</t>
  </si>
  <si>
    <t>https://www.boligsiden.dk/propertyresult/getdata?searchId=b4fae611b9444fa88f6dd6cd5f39de8d&amp;pageNumber=554&amp;sortKey=12&amp;sortDescending=false&amp;displayTab=1&amp;itemsPerPage=60</t>
  </si>
  <si>
    <t>https://www.boligsiden.dk/propertyresult/getdata?searchId=b4fae611b9444fa88f6dd6cd5f39de8d&amp;pageNumber=555&amp;sortKey=12&amp;sortDescending=false&amp;displayTab=1&amp;itemsPerPage=60</t>
  </si>
  <si>
    <t>https://www.boligsiden.dk/propertyresult/getdata?searchId=b4fae611b9444fa88f6dd6cd5f39de8d&amp;pageNumber=556&amp;sortKey=12&amp;sortDescending=false&amp;displayTab=1&amp;itemsPerPage=60</t>
  </si>
  <si>
    <t>https://www.boligsiden.dk/propertyresult/getdata?searchId=b4fae611b9444fa88f6dd6cd5f39de8d&amp;pageNumber=557&amp;sortKey=12&amp;sortDescending=false&amp;displayTab=1&amp;itemsPerPage=60</t>
  </si>
  <si>
    <t>https://www.boligsiden.dk/propertyresult/getdata?searchId=b4fae611b9444fa88f6dd6cd5f39de8d&amp;pageNumber=558&amp;sortKey=12&amp;sortDescending=false&amp;displayTab=1&amp;itemsPerPage=60</t>
  </si>
  <si>
    <t>https://www.boligsiden.dk/propertyresult/getdata?searchId=b4fae611b9444fa88f6dd6cd5f39de8d&amp;pageNumber=559&amp;sortKey=12&amp;sortDescending=false&amp;displayTab=1&amp;itemsPerPage=60</t>
  </si>
  <si>
    <t>https://www.boligsiden.dk/propertyresult/getdata?searchId=b4fae611b9444fa88f6dd6cd5f39de8d&amp;pageNumber=560&amp;sortKey=12&amp;sortDescending=false&amp;displayTab=1&amp;itemsPerPage=60</t>
  </si>
  <si>
    <t>https://www.boligsiden.dk/propertyresult/getdata?searchId=b4fae611b9444fa88f6dd6cd5f39de8d&amp;pageNumber=561&amp;sortKey=12&amp;sortDescending=false&amp;displayTab=1&amp;itemsPerPage=60</t>
  </si>
  <si>
    <t>https://www.boligsiden.dk/propertyresult/getdata?searchId=b4fae611b9444fa88f6dd6cd5f39de8d&amp;pageNumber=562&amp;sortKey=12&amp;sortDescending=false&amp;displayTab=1&amp;itemsPerPage=60</t>
  </si>
  <si>
    <t>https://www.boligsiden.dk/propertyresult/getdata?searchId=b4fae611b9444fa88f6dd6cd5f39de8d&amp;pageNumber=563&amp;sortKey=12&amp;sortDescending=false&amp;displayTab=1&amp;itemsPerPage=60</t>
  </si>
  <si>
    <t>https://www.boligsiden.dk/propertyresult/getdata?searchId=b4fae611b9444fa88f6dd6cd5f39de8d&amp;pageNumber=564&amp;sortKey=12&amp;sortDescending=false&amp;displayTab=1&amp;itemsPerPage=60</t>
  </si>
  <si>
    <t>https://www.boligsiden.dk/propertyresult/getdata?searchId=b4fae611b9444fa88f6dd6cd5f39de8d&amp;pageNumber=565&amp;sortKey=12&amp;sortDescending=false&amp;displayTab=1&amp;itemsPerPage=60</t>
  </si>
  <si>
    <t>https://www.boligsiden.dk/propertyresult/getdata?searchId=b4fae611b9444fa88f6dd6cd5f39de8d&amp;pageNumber=566&amp;sortKey=12&amp;sortDescending=false&amp;displayTab=1&amp;itemsPerPage=60</t>
  </si>
  <si>
    <t>https://www.boligsiden.dk/propertyresult/getdata?searchId=b4fae611b9444fa88f6dd6cd5f39de8d&amp;pageNumber=567&amp;sortKey=12&amp;sortDescending=false&amp;displayTab=1&amp;itemsPerPage=60</t>
  </si>
  <si>
    <t>https://www.boligsiden.dk/propertyresult/getdata?searchId=b4fae611b9444fa88f6dd6cd5f39de8d&amp;pageNumber=568&amp;sortKey=12&amp;sortDescending=false&amp;displayTab=1&amp;itemsPerPage=60</t>
  </si>
  <si>
    <t>https://www.boligsiden.dk/propertyresult/getdata?searchId=b4fae611b9444fa88f6dd6cd5f39de8d&amp;pageNumber=569&amp;sortKey=12&amp;sortDescending=false&amp;displayTab=1&amp;itemsPerPage=60</t>
  </si>
  <si>
    <t>https://www.boligsiden.dk/propertyresult/getdata?searchId=b4fae611b9444fa88f6dd6cd5f39de8d&amp;pageNumber=570&amp;sortKey=12&amp;sortDescending=false&amp;displayTab=1&amp;itemsPerPage=60</t>
  </si>
  <si>
    <t>https://www.boligsiden.dk/propertyresult/getdata?searchId=b4fae611b9444fa88f6dd6cd5f39de8d&amp;pageNumber=571&amp;sortKey=12&amp;sortDescending=false&amp;displayTab=1&amp;itemsPerPage=60</t>
  </si>
  <si>
    <t>https://www.boligsiden.dk/propertyresult/getdata?searchId=b4fae611b9444fa88f6dd6cd5f39de8d&amp;pageNumber=572&amp;sortKey=12&amp;sortDescending=false&amp;displayTab=1&amp;itemsPerPage=60</t>
  </si>
  <si>
    <t>https://www.boligsiden.dk/propertyresult/getdata?searchId=b4fae611b9444fa88f6dd6cd5f39de8d&amp;pageNumber=573&amp;sortKey=12&amp;sortDescending=false&amp;displayTab=1&amp;itemsPerPage=60</t>
  </si>
  <si>
    <t>https://www.boligsiden.dk/propertyresult/getdata?searchId=b4fae611b9444fa88f6dd6cd5f39de8d&amp;pageNumber=574&amp;sortKey=12&amp;sortDescending=false&amp;displayTab=1&amp;itemsPerPage=60</t>
  </si>
  <si>
    <t>https://www.boligsiden.dk/propertyresult/getdata?searchId=b4fae611b9444fa88f6dd6cd5f39de8d&amp;pageNumber=575&amp;sortKey=12&amp;sortDescending=false&amp;displayTab=1&amp;itemsPerPage=60</t>
  </si>
  <si>
    <t>https://www.boligsiden.dk/propertyresult/getdata?searchId=b4fae611b9444fa88f6dd6cd5f39de8d&amp;pageNumber=576&amp;sortKey=12&amp;sortDescending=false&amp;displayTab=1&amp;itemsPerPage=60</t>
  </si>
  <si>
    <t>https://www.boligsiden.dk/propertyresult/getdata?searchId=b4fae611b9444fa88f6dd6cd5f39de8d&amp;pageNumber=577&amp;sortKey=12&amp;sortDescending=false&amp;displayTab=1&amp;itemsPerPage=60</t>
  </si>
  <si>
    <t>https://www.boligsiden.dk/propertyresult/getdata?searchId=b4fae611b9444fa88f6dd6cd5f39de8d&amp;pageNumber=578&amp;sortKey=12&amp;sortDescending=false&amp;displayTab=1&amp;itemsPerPage=60</t>
  </si>
  <si>
    <t>https://www.boligsiden.dk/propertyresult/getdata?searchId=b4fae611b9444fa88f6dd6cd5f39de8d&amp;pageNumber=579&amp;sortKey=12&amp;sortDescending=false&amp;displayTab=1&amp;itemsPerPage=60</t>
  </si>
  <si>
    <t>https://www.boligsiden.dk/propertyresult/getdata?searchId=b4fae611b9444fa88f6dd6cd5f39de8d&amp;pageNumber=580&amp;sortKey=12&amp;sortDescending=false&amp;displayTab=1&amp;itemsPerPage=60</t>
  </si>
  <si>
    <t>https://www.boligsiden.dk/propertyresult/getdata?searchId=b4fae611b9444fa88f6dd6cd5f39de8d&amp;pageNumber=581&amp;sortKey=12&amp;sortDescending=false&amp;displayTab=1&amp;itemsPerPage=60</t>
  </si>
  <si>
    <t>https://www.boligsiden.dk/propertyresult/getdata?searchId=b4fae611b9444fa88f6dd6cd5f39de8d&amp;pageNumber=582&amp;sortKey=12&amp;sortDescending=false&amp;displayTab=1&amp;itemsPerPage=60</t>
  </si>
  <si>
    <t>https://www.boligsiden.dk/propertyresult/getdata?searchId=b4fae611b9444fa88f6dd6cd5f39de8d&amp;pageNumber=583&amp;sortKey=12&amp;sortDescending=false&amp;displayTab=1&amp;itemsPerPage=60</t>
  </si>
  <si>
    <t>https://www.boligsiden.dk/propertyresult/getdata?searchId=b4fae611b9444fa88f6dd6cd5f39de8d&amp;pageNumber=584&amp;sortKey=12&amp;sortDescending=false&amp;displayTab=1&amp;itemsPerPage=60</t>
  </si>
  <si>
    <t>https://www.boligsiden.dk/propertyresult/getdata?searchId=b4fae611b9444fa88f6dd6cd5f39de8d&amp;pageNumber=585&amp;sortKey=12&amp;sortDescending=false&amp;displayTab=1&amp;itemsPerPage=60</t>
  </si>
  <si>
    <t>https://www.boligsiden.dk/propertyresult/getdata?searchId=b4fae611b9444fa88f6dd6cd5f39de8d&amp;pageNumber=586&amp;sortKey=12&amp;sortDescending=false&amp;displayTab=1&amp;itemsPerPage=60</t>
  </si>
  <si>
    <t>https://www.boligsiden.dk/propertyresult/getdata?searchId=b4fae611b9444fa88f6dd6cd5f39de8d&amp;pageNumber=587&amp;sortKey=12&amp;sortDescending=false&amp;displayTab=1&amp;itemsPerPage=60</t>
  </si>
  <si>
    <t>https://www.boligsiden.dk/propertyresult/getdata?searchId=b4fae611b9444fa88f6dd6cd5f39de8d&amp;pageNumber=588&amp;sortKey=12&amp;sortDescending=false&amp;displayTab=1&amp;itemsPerPage=60</t>
  </si>
  <si>
    <t>https://www.boligsiden.dk/propertyresult/getdata?searchId=b4fae611b9444fa88f6dd6cd5f39de8d&amp;pageNumber=589&amp;sortKey=12&amp;sortDescending=false&amp;displayTab=1&amp;itemsPerPage=60</t>
  </si>
  <si>
    <t>https://www.boligsiden.dk/propertyresult/getdata?searchId=b4fae611b9444fa88f6dd6cd5f39de8d&amp;pageNumber=590&amp;sortKey=12&amp;sortDescending=false&amp;displayTab=1&amp;itemsPerPage=60</t>
  </si>
  <si>
    <t>https://www.boligsiden.dk/propertyresult/getdata?searchId=b4fae611b9444fa88f6dd6cd5f39de8d&amp;pageNumber=591&amp;sortKey=12&amp;sortDescending=false&amp;displayTab=1&amp;itemsPerPage=60</t>
  </si>
  <si>
    <t>https://www.boligsiden.dk/propertyresult/getdata?searchId=b4fae611b9444fa88f6dd6cd5f39de8d&amp;pageNumber=592&amp;sortKey=12&amp;sortDescending=false&amp;displayTab=1&amp;itemsPerPage=60</t>
  </si>
  <si>
    <t>https://www.boligsiden.dk/propertyresult/getdata?searchId=b4fae611b9444fa88f6dd6cd5f39de8d&amp;pageNumber=593&amp;sortKey=12&amp;sortDescending=false&amp;displayTab=1&amp;itemsPerPage=60</t>
  </si>
  <si>
    <t>https://www.boligsiden.dk/propertyresult/getdata?searchId=b4fae611b9444fa88f6dd6cd5f39de8d&amp;pageNumber=594&amp;sortKey=12&amp;sortDescending=false&amp;displayTab=1&amp;itemsPerPage=60</t>
  </si>
  <si>
    <t>https://www.boligsiden.dk/propertyresult/getdata?searchId=b4fae611b9444fa88f6dd6cd5f39de8d&amp;pageNumber=595&amp;sortKey=12&amp;sortDescending=false&amp;displayTab=1&amp;itemsPerPage=60</t>
  </si>
  <si>
    <t>https://www.boligsiden.dk/propertyresult/getdata?searchId=b4fae611b9444fa88f6dd6cd5f39de8d&amp;pageNumber=596&amp;sortKey=12&amp;sortDescending=false&amp;displayTab=1&amp;itemsPerPage=60</t>
  </si>
  <si>
    <t>https://www.boligsiden.dk/propertyresult/getdata?searchId=b4fae611b9444fa88f6dd6cd5f39de8d&amp;pageNumber=597&amp;sortKey=12&amp;sortDescending=false&amp;displayTab=1&amp;itemsPerPage=60</t>
  </si>
  <si>
    <t>https://www.boligsiden.dk/propertyresult/getdata?searchId=b4fae611b9444fa88f6dd6cd5f39de8d&amp;pageNumber=598&amp;sortKey=12&amp;sortDescending=false&amp;displayTab=1&amp;itemsPerPage=60</t>
  </si>
  <si>
    <t>https://www.boligsiden.dk/propertyresult/getdata?searchId=b4fae611b9444fa88f6dd6cd5f39de8d&amp;pageNumber=599&amp;sortKey=12&amp;sortDescending=false&amp;displayTab=1&amp;itemsPerPage=60</t>
  </si>
  <si>
    <t>https://www.boligsiden.dk/propertyresult/getdata?searchId=b4fae611b9444fa88f6dd6cd5f39de8d&amp;pageNumber=600&amp;sortKey=12&amp;sortDescending=false&amp;displayTab=1&amp;itemsPerPage=60</t>
  </si>
  <si>
    <t>https://www.boligsiden.dk/propertyresult/getdata?searchId=b4fae611b9444fa88f6dd6cd5f39de8d&amp;pageNumber=601&amp;sortKey=12&amp;sortDescending=false&amp;displayTab=1&amp;itemsPerPage=60</t>
  </si>
  <si>
    <t>https://www.boligsiden.dk/propertyresult/getdata?searchId=b4fae611b9444fa88f6dd6cd5f39de8d&amp;pageNumber=602&amp;sortKey=12&amp;sortDescending=false&amp;displayTab=1&amp;itemsPerPage=60</t>
  </si>
  <si>
    <t>https://www.boligsiden.dk/propertyresult/getdata?searchId=b4fae611b9444fa88f6dd6cd5f39de8d&amp;pageNumber=603&amp;sortKey=12&amp;sortDescending=false&amp;displayTab=1&amp;itemsPerPage=60</t>
  </si>
  <si>
    <t>https://www.boligsiden.dk/propertyresult/getdata?searchId=b4fae611b9444fa88f6dd6cd5f39de8d&amp;pageNumber=604&amp;sortKey=12&amp;sortDescending=false&amp;displayTab=1&amp;itemsPerPage=60</t>
  </si>
  <si>
    <t>https://www.boligsiden.dk/propertyresult/getdata?searchId=b4fae611b9444fa88f6dd6cd5f39de8d&amp;pageNumber=605&amp;sortKey=12&amp;sortDescending=false&amp;displayTab=1&amp;itemsPerPage=60</t>
  </si>
  <si>
    <t>https://www.boligsiden.dk/propertyresult/getdata?searchId=b4fae611b9444fa88f6dd6cd5f39de8d&amp;pageNumber=606&amp;sortKey=12&amp;sortDescending=false&amp;displayTab=1&amp;itemsPerPage=60</t>
  </si>
  <si>
    <t>https://www.boligsiden.dk/propertyresult/getdata?searchId=b4fae611b9444fa88f6dd6cd5f39de8d&amp;pageNumber=607&amp;sortKey=12&amp;sortDescending=false&amp;displayTab=1&amp;itemsPerPage=60</t>
  </si>
  <si>
    <t>https://www.boligsiden.dk/propertyresult/getdata?searchId=b4fae611b9444fa88f6dd6cd5f39de8d&amp;pageNumber=608&amp;sortKey=12&amp;sortDescending=false&amp;displayTab=1&amp;itemsPerPage=60</t>
  </si>
  <si>
    <t>https://www.boligsiden.dk/propertyresult/getdata?searchId=b4fae611b9444fa88f6dd6cd5f39de8d&amp;pageNumber=609&amp;sortKey=12&amp;sortDescending=false&amp;displayTab=1&amp;itemsPerPage=60</t>
  </si>
  <si>
    <t>https://www.boligsiden.dk/propertyresult/getdata?searchId=b4fae611b9444fa88f6dd6cd5f39de8d&amp;pageNumber=610&amp;sortKey=12&amp;sortDescending=false&amp;displayTab=1&amp;itemsPerPage=60</t>
  </si>
  <si>
    <t>https://www.boligsiden.dk/propertyresult/getdata?searchId=b4fae611b9444fa88f6dd6cd5f39de8d&amp;pageNumber=611&amp;sortKey=12&amp;sortDescending=false&amp;displayTab=1&amp;itemsPerPage=60</t>
  </si>
  <si>
    <t>https://www.boligsiden.dk/propertyresult/getdata?searchId=b4fae611b9444fa88f6dd6cd5f39de8d&amp;pageNumber=612&amp;sortKey=12&amp;sortDescending=false&amp;displayTab=1&amp;itemsPerPage=60</t>
  </si>
  <si>
    <t>https://www.boligsiden.dk/propertyresult/getdata?searchId=b4fae611b9444fa88f6dd6cd5f39de8d&amp;pageNumber=613&amp;sortKey=12&amp;sortDescending=false&amp;displayTab=1&amp;itemsPerPage=60</t>
  </si>
  <si>
    <t>https://www.boligsiden.dk/propertyresult/getdata?searchId=b4fae611b9444fa88f6dd6cd5f39de8d&amp;pageNumber=614&amp;sortKey=12&amp;sortDescending=false&amp;displayTab=1&amp;itemsPerPage=60</t>
  </si>
  <si>
    <t>https://www.boligsiden.dk/propertyresult/getdata?searchId=b4fae611b9444fa88f6dd6cd5f39de8d&amp;pageNumber=615&amp;sortKey=12&amp;sortDescending=false&amp;displayTab=1&amp;itemsPerPage=60</t>
  </si>
  <si>
    <t>https://www.boligsiden.dk/propertyresult/getdata?searchId=b4fae611b9444fa88f6dd6cd5f39de8d&amp;pageNumber=616&amp;sortKey=12&amp;sortDescending=false&amp;displayTab=1&amp;itemsPerPage=60</t>
  </si>
  <si>
    <t>https://www.boligsiden.dk/propertyresult/getdata?searchId=b4fae611b9444fa88f6dd6cd5f39de8d&amp;pageNumber=617&amp;sortKey=12&amp;sortDescending=false&amp;displayTab=1&amp;itemsPerPage=60</t>
  </si>
  <si>
    <t>https://www.boligsiden.dk/propertyresult/getdata?searchId=b4fae611b9444fa88f6dd6cd5f39de8d&amp;pageNumber=618&amp;sortKey=12&amp;sortDescending=false&amp;displayTab=1&amp;itemsPerPage=60</t>
  </si>
  <si>
    <t>https://www.boligsiden.dk/propertyresult/getdata?searchId=b4fae611b9444fa88f6dd6cd5f39de8d&amp;pageNumber=619&amp;sortKey=12&amp;sortDescending=false&amp;displayTab=1&amp;itemsPerPage=60</t>
  </si>
  <si>
    <t>https://www.boligsiden.dk/propertyresult/getdata?searchId=b4fae611b9444fa88f6dd6cd5f39de8d&amp;pageNumber=620&amp;sortKey=12&amp;sortDescending=false&amp;displayTab=1&amp;itemsPerPage=60</t>
  </si>
  <si>
    <t>https://www.boligsiden.dk/propertyresult/getdata?searchId=b4fae611b9444fa88f6dd6cd5f39de8d&amp;pageNumber=621&amp;sortKey=12&amp;sortDescending=false&amp;displayTab=1&amp;itemsPerPage=60</t>
  </si>
  <si>
    <t>https://www.boligsiden.dk/propertyresult/getdata?searchId=b4fae611b9444fa88f6dd6cd5f39de8d&amp;pageNumber=622&amp;sortKey=12&amp;sortDescending=false&amp;displayTab=1&amp;itemsPerPage=60</t>
  </si>
  <si>
    <t>https://www.boligsiden.dk/propertyresult/getdata?searchId=b4fae611b9444fa88f6dd6cd5f39de8d&amp;pageNumber=623&amp;sortKey=12&amp;sortDescending=false&amp;displayTab=1&amp;itemsPerPage=60</t>
  </si>
  <si>
    <t>https://www.boligsiden.dk/propertyresult/getdata?searchId=b4fae611b9444fa88f6dd6cd5f39de8d&amp;pageNumber=624&amp;sortKey=12&amp;sortDescending=false&amp;displayTab=1&amp;itemsPerPage=60</t>
  </si>
  <si>
    <t>https://www.boligsiden.dk/propertyresult/getdata?searchId=b4fae611b9444fa88f6dd6cd5f39de8d&amp;pageNumber=625&amp;sortKey=12&amp;sortDescending=false&amp;displayTab=1&amp;itemsPerPage=60</t>
  </si>
  <si>
    <t>https://www.boligsiden.dk/propertyresult/getdata?searchId=b4fae611b9444fa88f6dd6cd5f39de8d&amp;pageNumber=626&amp;sortKey=12&amp;sortDescending=false&amp;displayTab=1&amp;itemsPerPage=60</t>
  </si>
  <si>
    <t>https://www.boligsiden.dk/propertyresult/getdata?searchId=b4fae611b9444fa88f6dd6cd5f39de8d&amp;pageNumber=627&amp;sortKey=12&amp;sortDescending=false&amp;displayTab=1&amp;itemsPerPage=60</t>
  </si>
  <si>
    <t>https://www.boligsiden.dk/propertyresult/getdata?searchId=b4fae611b9444fa88f6dd6cd5f39de8d&amp;pageNumber=628&amp;sortKey=12&amp;sortDescending=false&amp;displayTab=1&amp;itemsPerPage=60</t>
  </si>
  <si>
    <t>https://www.boligsiden.dk/propertyresult/getdata?searchId=b4fae611b9444fa88f6dd6cd5f39de8d&amp;pageNumber=629&amp;sortKey=12&amp;sortDescending=false&amp;displayTab=1&amp;itemsPerPage=60</t>
  </si>
  <si>
    <t>https://www.boligsiden.dk/propertyresult/getdata?searchId=b4fae611b9444fa88f6dd6cd5f39de8d&amp;pageNumber=630&amp;sortKey=12&amp;sortDescending=false&amp;displayTab=1&amp;itemsPerPage=60</t>
  </si>
  <si>
    <t>https://www.boligsiden.dk/propertyresult/getdata?searchId=b4fae611b9444fa88f6dd6cd5f39de8d&amp;pageNumber=631&amp;sortKey=12&amp;sortDescending=false&amp;displayTab=1&amp;itemsPerPage=60</t>
  </si>
  <si>
    <t>https://www.boligsiden.dk/propertyresult/getdata?searchId=b4fae611b9444fa88f6dd6cd5f39de8d&amp;pageNumber=632&amp;sortKey=12&amp;sortDescending=false&amp;displayTab=1&amp;itemsPerPage=60</t>
  </si>
  <si>
    <t>https://www.boligsiden.dk/propertyresult/getdata?searchId=b4fae611b9444fa88f6dd6cd5f39de8d&amp;pageNumber=633&amp;sortKey=12&amp;sortDescending=false&amp;displayTab=1&amp;itemsPerPage=60</t>
  </si>
  <si>
    <t>https://www.boligsiden.dk/propertyresult/getdata?searchId=b4fae611b9444fa88f6dd6cd5f39de8d&amp;pageNumber=634&amp;sortKey=12&amp;sortDescending=false&amp;displayTab=1&amp;itemsPerPage=60</t>
  </si>
  <si>
    <t>https://www.boligsiden.dk/propertyresult/getdata?searchId=b4fae611b9444fa88f6dd6cd5f39de8d&amp;pageNumber=635&amp;sortKey=12&amp;sortDescending=false&amp;displayTab=1&amp;itemsPerPage=60</t>
  </si>
  <si>
    <t>https://www.boligsiden.dk/propertyresult/getdata?searchId=b4fae611b9444fa88f6dd6cd5f39de8d&amp;pageNumber=636&amp;sortKey=12&amp;sortDescending=false&amp;displayTab=1&amp;itemsPerPage=60</t>
  </si>
  <si>
    <t>https://www.boligsiden.dk/propertyresult/getdata?searchId=b4fae611b9444fa88f6dd6cd5f39de8d&amp;pageNumber=637&amp;sortKey=12&amp;sortDescending=false&amp;displayTab=1&amp;itemsPerPage=60</t>
  </si>
  <si>
    <t>https://www.boligsiden.dk/propertyresult/getdata?searchId=b4fae611b9444fa88f6dd6cd5f39de8d&amp;pageNumber=638&amp;sortKey=12&amp;sortDescending=false&amp;displayTab=1&amp;itemsPerPage=60</t>
  </si>
  <si>
    <t>https://www.boligsiden.dk/propertyresult/getdata?searchId=b4fae611b9444fa88f6dd6cd5f39de8d&amp;pageNumber=639&amp;sortKey=12&amp;sortDescending=false&amp;displayTab=1&amp;itemsPerPage=60</t>
  </si>
  <si>
    <t>https://www.boligsiden.dk/propertyresult/getdata?searchId=b4fae611b9444fa88f6dd6cd5f39de8d&amp;pageNumber=640&amp;sortKey=12&amp;sortDescending=false&amp;displayTab=1&amp;itemsPerPage=60</t>
  </si>
  <si>
    <t>https://www.boligsiden.dk/propertyresult/getdata?searchId=b4fae611b9444fa88f6dd6cd5f39de8d&amp;pageNumber=641&amp;sortKey=12&amp;sortDescending=false&amp;displayTab=1&amp;itemsPerPage=60</t>
  </si>
  <si>
    <t>https://www.boligsiden.dk/propertyresult/getdata?searchId=b4fae611b9444fa88f6dd6cd5f39de8d&amp;pageNumber=642&amp;sortKey=12&amp;sortDescending=false&amp;displayTab=1&amp;itemsPerPage=60</t>
  </si>
  <si>
    <t>https://www.boligsiden.dk/propertyresult/getdata?searchId=b4fae611b9444fa88f6dd6cd5f39de8d&amp;pageNumber=643&amp;sortKey=12&amp;sortDescending=false&amp;displayTab=1&amp;itemsPerPage=60</t>
  </si>
  <si>
    <t>https://www.boligsiden.dk/propertyresult/getdata?searchId=b4fae611b9444fa88f6dd6cd5f39de8d&amp;pageNumber=644&amp;sortKey=12&amp;sortDescending=false&amp;displayTab=1&amp;itemsPerPage=60</t>
  </si>
  <si>
    <t>https://www.boligsiden.dk/propertyresult/getdata?searchId=b4fae611b9444fa88f6dd6cd5f39de8d&amp;pageNumber=645&amp;sortKey=12&amp;sortDescending=false&amp;displayTab=1&amp;itemsPerPage=60</t>
  </si>
  <si>
    <t>https://www.boligsiden.dk/propertyresult/getdata?searchId=b4fae611b9444fa88f6dd6cd5f39de8d&amp;pageNumber=646&amp;sortKey=12&amp;sortDescending=false&amp;displayTab=1&amp;itemsPerPage=60</t>
  </si>
  <si>
    <t>https://www.boligsiden.dk/propertyresult/getdata?searchId=b4fae611b9444fa88f6dd6cd5f39de8d&amp;pageNumber=647&amp;sortKey=12&amp;sortDescending=false&amp;displayTab=1&amp;itemsPerPage=60</t>
  </si>
  <si>
    <t>https://www.boligsiden.dk/propertyresult/getdata?searchId=b4fae611b9444fa88f6dd6cd5f39de8d&amp;pageNumber=648&amp;sortKey=12&amp;sortDescending=false&amp;displayTab=1&amp;itemsPerPage=60</t>
  </si>
  <si>
    <t>https://www.boligsiden.dk/propertyresult/getdata?searchId=b4fae611b9444fa88f6dd6cd5f39de8d&amp;pageNumber=649&amp;sortKey=12&amp;sortDescending=false&amp;displayTab=1&amp;itemsPerPage=60</t>
  </si>
  <si>
    <t>https://www.boligsiden.dk/propertyresult/getdata?searchId=b4fae611b9444fa88f6dd6cd5f39de8d&amp;pageNumber=650&amp;sortKey=12&amp;sortDescending=false&amp;displayTab=1&amp;itemsPerPage=60</t>
  </si>
  <si>
    <t>https://www.boligsiden.dk/propertyresult/getdata?searchId=b4fae611b9444fa88f6dd6cd5f39de8d&amp;pageNumber=651&amp;sortKey=12&amp;sortDescending=false&amp;displayTab=1&amp;itemsPerPage=60</t>
  </si>
  <si>
    <t>https://www.boligsiden.dk/propertyresult/getdata?searchId=b4fae611b9444fa88f6dd6cd5f39de8d&amp;pageNumber=652&amp;sortKey=12&amp;sortDescending=false&amp;displayTab=1&amp;itemsPerPage=60</t>
  </si>
  <si>
    <t>https://www.boligsiden.dk/propertyresult/getdata?searchId=b4fae611b9444fa88f6dd6cd5f39de8d&amp;pageNumber=653&amp;sortKey=12&amp;sortDescending=false&amp;displayTab=1&amp;itemsPerPage=60</t>
  </si>
  <si>
    <t>https://www.boligsiden.dk/propertyresult/getdata?searchId=b4fae611b9444fa88f6dd6cd5f39de8d&amp;pageNumber=654&amp;sortKey=12&amp;sortDescending=false&amp;displayTab=1&amp;itemsPerPage=60</t>
  </si>
  <si>
    <t>https://www.boligsiden.dk/propertyresult/getdata?searchId=b4fae611b9444fa88f6dd6cd5f39de8d&amp;pageNumber=655&amp;sortKey=12&amp;sortDescending=false&amp;displayTab=1&amp;itemsPerPage=60</t>
  </si>
  <si>
    <t>https://www.boligsiden.dk/propertyresult/getdata?searchId=b4fae611b9444fa88f6dd6cd5f39de8d&amp;pageNumber=656&amp;sortKey=12&amp;sortDescending=false&amp;displayTab=1&amp;itemsPerPage=60</t>
  </si>
  <si>
    <t>https://www.boligsiden.dk/propertyresult/getdata?searchId=b4fae611b9444fa88f6dd6cd5f39de8d&amp;pageNumber=657&amp;sortKey=12&amp;sortDescending=false&amp;displayTab=1&amp;itemsPerPage=60</t>
  </si>
  <si>
    <t>https://www.boligsiden.dk/propertyresult/getdata?searchId=b4fae611b9444fa88f6dd6cd5f39de8d&amp;pageNumber=658&amp;sortKey=12&amp;sortDescending=false&amp;displayTab=1&amp;itemsPerPage=60</t>
  </si>
  <si>
    <t>https://www.boligsiden.dk/propertyresult/getdata?searchId=b4fae611b9444fa88f6dd6cd5f39de8d&amp;pageNumber=659&amp;sortKey=12&amp;sortDescending=false&amp;displayTab=1&amp;itemsPerPage=60</t>
  </si>
  <si>
    <t>https://www.boligsiden.dk/propertyresult/getdata?searchId=b4fae611b9444fa88f6dd6cd5f39de8d&amp;pageNumber=660&amp;sortKey=12&amp;sortDescending=false&amp;displayTab=1&amp;itemsPerPage=60</t>
  </si>
  <si>
    <t>https://www.boligsiden.dk/propertyresult/getdata?searchId=b4fae611b9444fa88f6dd6cd5f39de8d&amp;pageNumber=661&amp;sortKey=12&amp;sortDescending=false&amp;displayTab=1&amp;itemsPerPage=60</t>
  </si>
  <si>
    <t>https://www.boligsiden.dk/propertyresult/getdata?searchId=b4fae611b9444fa88f6dd6cd5f39de8d&amp;pageNumber=662&amp;sortKey=12&amp;sortDescending=false&amp;displayTab=1&amp;itemsPerPage=60</t>
  </si>
  <si>
    <t>https://www.boligsiden.dk/propertyresult/getdata?searchId=b4fae611b9444fa88f6dd6cd5f39de8d&amp;pageNumber=663&amp;sortKey=12&amp;sortDescending=false&amp;displayTab=1&amp;itemsPerPage=60</t>
  </si>
  <si>
    <t>https://www.boligsiden.dk/propertyresult/getdata?searchId=b4fae611b9444fa88f6dd6cd5f39de8d&amp;pageNumber=664&amp;sortKey=12&amp;sortDescending=false&amp;displayTab=1&amp;itemsPerPage=60</t>
  </si>
  <si>
    <t>https://www.boligsiden.dk/propertyresult/getdata?searchId=b4fae611b9444fa88f6dd6cd5f39de8d&amp;pageNumber=665&amp;sortKey=12&amp;sortDescending=false&amp;displayTab=1&amp;itemsPerPage=60</t>
  </si>
  <si>
    <t>https://www.boligsiden.dk/propertyresult/getdata?searchId=b4fae611b9444fa88f6dd6cd5f39de8d&amp;pageNumber=666&amp;sortKey=12&amp;sortDescending=false&amp;displayTab=1&amp;itemsPerPage=60</t>
  </si>
  <si>
    <t>https://www.boligsiden.dk/propertyresult/getdata?searchId=b4fae611b9444fa88f6dd6cd5f39de8d&amp;pageNumber=667&amp;sortKey=12&amp;sortDescending=false&amp;displayTab=1&amp;itemsPerPage=60</t>
  </si>
  <si>
    <t>https://www.boligsiden.dk/propertyresult/getdata?searchId=b4fae611b9444fa88f6dd6cd5f39de8d&amp;pageNumber=668&amp;sortKey=12&amp;sortDescending=false&amp;displayTab=1&amp;itemsPerPage=60</t>
  </si>
  <si>
    <t>https://www.boligsiden.dk/propertyresult/getdata?searchId=b4fae611b9444fa88f6dd6cd5f39de8d&amp;pageNumber=669&amp;sortKey=12&amp;sortDescending=false&amp;displayTab=1&amp;itemsPerPage=60</t>
  </si>
  <si>
    <t>https://www.boligsiden.dk/propertyresult/getdata?searchId=b4fae611b9444fa88f6dd6cd5f39de8d&amp;pageNumber=670&amp;sortKey=12&amp;sortDescending=false&amp;displayTab=1&amp;itemsPerPage=60</t>
  </si>
  <si>
    <t>https://www.boligsiden.dk/propertyresult/getdata?searchId=b4fae611b9444fa88f6dd6cd5f39de8d&amp;pageNumber=671&amp;sortKey=12&amp;sortDescending=false&amp;displayTab=1&amp;itemsPerPage=60</t>
  </si>
  <si>
    <t>https://www.boligsiden.dk/propertyresult/getdata?searchId=b4fae611b9444fa88f6dd6cd5f39de8d&amp;pageNumber=672&amp;sortKey=12&amp;sortDescending=false&amp;displayTab=1&amp;itemsPerPage=60</t>
  </si>
  <si>
    <t>https://www.boligsiden.dk/propertyresult/getdata?searchId=b4fae611b9444fa88f6dd6cd5f39de8d&amp;pageNumber=673&amp;sortKey=12&amp;sortDescending=false&amp;displayTab=1&amp;itemsPerPage=60</t>
  </si>
  <si>
    <t>https://www.boligsiden.dk/propertyresult/getdata?searchId=b4fae611b9444fa88f6dd6cd5f39de8d&amp;pageNumber=674&amp;sortKey=12&amp;sortDescending=false&amp;displayTab=1&amp;itemsPerPage=60</t>
  </si>
  <si>
    <t>https://www.boligsiden.dk/propertyresult/getdata?searchId=b4fae611b9444fa88f6dd6cd5f39de8d&amp;pageNumber=675&amp;sortKey=12&amp;sortDescending=false&amp;displayTab=1&amp;itemsPerPage=60</t>
  </si>
  <si>
    <t>https://www.boligsiden.dk/propertyresult/getdata?searchId=b4fae611b9444fa88f6dd6cd5f39de8d&amp;pageNumber=676&amp;sortKey=12&amp;sortDescending=false&amp;displayTab=1&amp;itemsPerPage=60</t>
  </si>
  <si>
    <t>https://www.boligsiden.dk/propertyresult/getdata?searchId=b4fae611b9444fa88f6dd6cd5f39de8d&amp;pageNumber=677&amp;sortKey=12&amp;sortDescending=false&amp;displayTab=1&amp;itemsPerPage=60</t>
  </si>
  <si>
    <t>https://www.boligsiden.dk/propertyresult/getdata?searchId=b4fae611b9444fa88f6dd6cd5f39de8d&amp;pageNumber=678&amp;sortKey=12&amp;sortDescending=false&amp;displayTab=1&amp;itemsPerPage=60</t>
  </si>
  <si>
    <t>https://www.boligsiden.dk/propertyresult/getdata?searchId=b4fae611b9444fa88f6dd6cd5f39de8d&amp;pageNumber=679&amp;sortKey=12&amp;sortDescending=false&amp;displayTab=1&amp;itemsPerPage=60</t>
  </si>
  <si>
    <t>https://www.boligsiden.dk/propertyresult/getdata?searchId=b4fae611b9444fa88f6dd6cd5f39de8d&amp;pageNumber=680&amp;sortKey=12&amp;sortDescending=false&amp;displayTab=1&amp;itemsPerPage=60</t>
  </si>
  <si>
    <t>https://www.boligsiden.dk/propertyresult/getdata?searchId=b4fae611b9444fa88f6dd6cd5f39de8d&amp;pageNumber=681&amp;sortKey=12&amp;sortDescending=false&amp;displayTab=1&amp;itemsPerPage=60</t>
  </si>
  <si>
    <t>https://www.boligsiden.dk/propertyresult/getdata?searchId=b4fae611b9444fa88f6dd6cd5f39de8d&amp;pageNumber=682&amp;sortKey=12&amp;sortDescending=false&amp;displayTab=1&amp;itemsPerPage=60</t>
  </si>
  <si>
    <t>https://www.boligsiden.dk/propertyresult/getdata?searchId=b4fae611b9444fa88f6dd6cd5f39de8d&amp;pageNumber=683&amp;sortKey=12&amp;sortDescending=false&amp;displayTab=1&amp;itemsPerPage=60</t>
  </si>
  <si>
    <t>https://www.boligsiden.dk/propertyresult/getdata?searchId=b4fae611b9444fa88f6dd6cd5f39de8d&amp;pageNumber=684&amp;sortKey=12&amp;sortDescending=false&amp;displayTab=1&amp;itemsPerPage=60</t>
  </si>
  <si>
    <t>https://www.boligsiden.dk/propertyresult/getdata?searchId=b4fae611b9444fa88f6dd6cd5f39de8d&amp;pageNumber=685&amp;sortKey=12&amp;sortDescending=false&amp;displayTab=1&amp;itemsPerPage=60</t>
  </si>
  <si>
    <t>https://www.boligsiden.dk/propertyresult/getdata?searchId=b4fae611b9444fa88f6dd6cd5f39de8d&amp;pageNumber=686&amp;sortKey=12&amp;sortDescending=false&amp;displayTab=1&amp;itemsPerPage=60</t>
  </si>
  <si>
    <t>https://www.boligsiden.dk/propertyresult/getdata?searchId=b4fae611b9444fa88f6dd6cd5f39de8d&amp;pageNumber=687&amp;sortKey=12&amp;sortDescending=false&amp;displayTab=1&amp;itemsPerPage=60</t>
  </si>
  <si>
    <t>https://www.boligsiden.dk/propertyresult/getdata?searchId=b4fae611b9444fa88f6dd6cd5f39de8d&amp;pageNumber=688&amp;sortKey=12&amp;sortDescending=false&amp;displayTab=1&amp;itemsPerPage=60</t>
  </si>
  <si>
    <t>https://www.boligsiden.dk/propertyresult/getdata?searchId=b4fae611b9444fa88f6dd6cd5f39de8d&amp;pageNumber=689&amp;sortKey=12&amp;sortDescending=false&amp;displayTab=1&amp;itemsPerPage=60</t>
  </si>
  <si>
    <t>https://www.boligsiden.dk/propertyresult/getdata?searchId=b4fae611b9444fa88f6dd6cd5f39de8d&amp;pageNumber=690&amp;sortKey=12&amp;sortDescending=false&amp;displayTab=1&amp;itemsPerPage=60</t>
  </si>
  <si>
    <t>https://www.boligsiden.dk/propertyresult/getdata?searchId=b4fae611b9444fa88f6dd6cd5f39de8d&amp;pageNumber=691&amp;sortKey=12&amp;sortDescending=false&amp;displayTab=1&amp;itemsPerPage=60</t>
  </si>
  <si>
    <t>https://www.boligsiden.dk/propertyresult/getdata?searchId=b4fae611b9444fa88f6dd6cd5f39de8d&amp;pageNumber=692&amp;sortKey=12&amp;sortDescending=false&amp;displayTab=1&amp;itemsPerPage=60</t>
  </si>
  <si>
    <t>https://www.boligsiden.dk/propertyresult/getdata?searchId=b4fae611b9444fa88f6dd6cd5f39de8d&amp;pageNumber=693&amp;sortKey=12&amp;sortDescending=false&amp;displayTab=1&amp;itemsPerPage=60</t>
  </si>
  <si>
    <t>https://www.boligsiden.dk/propertyresult/getdata?searchId=b4fae611b9444fa88f6dd6cd5f39de8d&amp;pageNumber=694&amp;sortKey=12&amp;sortDescending=false&amp;displayTab=1&amp;itemsPerPage=60</t>
  </si>
  <si>
    <t>https://www.boligsiden.dk/propertyresult/getdata?searchId=b4fae611b9444fa88f6dd6cd5f39de8d&amp;pageNumber=695&amp;sortKey=12&amp;sortDescending=false&amp;displayTab=1&amp;itemsPerPage=60</t>
  </si>
  <si>
    <t>https://www.boligsiden.dk/propertyresult/getdata?searchId=b4fae611b9444fa88f6dd6cd5f39de8d&amp;pageNumber=696&amp;sortKey=12&amp;sortDescending=false&amp;displayTab=1&amp;itemsPerPage=60</t>
  </si>
  <si>
    <t>https://www.boligsiden.dk/propertyresult/getdata?searchId=b4fae611b9444fa88f6dd6cd5f39de8d&amp;pageNumber=697&amp;sortKey=12&amp;sortDescending=false&amp;displayTab=1&amp;itemsPerPage=60</t>
  </si>
  <si>
    <t>https://www.boligsiden.dk/propertyresult/getdata?searchId=b4fae611b9444fa88f6dd6cd5f39de8d&amp;pageNumber=698&amp;sortKey=12&amp;sortDescending=false&amp;displayTab=1&amp;itemsPerPage=60</t>
  </si>
  <si>
    <t>https://www.boligsiden.dk/propertyresult/getdata?searchId=b4fae611b9444fa88f6dd6cd5f39de8d&amp;pageNumber=699&amp;sortKey=12&amp;sortDescending=false&amp;displayTab=1&amp;itemsPerPage=60</t>
  </si>
  <si>
    <t>https://www.boligsiden.dk/propertyresult/getdata?searchId=b4fae611b9444fa88f6dd6cd5f39de8d&amp;pageNumber=700&amp;sortKey=12&amp;sortDescending=false&amp;displayTab=1&amp;itemsPerPage=60</t>
  </si>
  <si>
    <t>https://www.boligsiden.dk/propertyresult/getdata?searchId=b4fae611b9444fa88f6dd6cd5f39de8d&amp;pageNumber=701&amp;sortKey=12&amp;sortDescending=false&amp;displayTab=1&amp;itemsPerPage=60</t>
  </si>
  <si>
    <t>https://www.boligsiden.dk/propertyresult/getdata?searchId=b4fae611b9444fa88f6dd6cd5f39de8d&amp;pageNumber=702&amp;sortKey=12&amp;sortDescending=false&amp;displayTab=1&amp;itemsPerPage=60</t>
  </si>
  <si>
    <t>https://www.boligsiden.dk/propertyresult/getdata?searchId=b4fae611b9444fa88f6dd6cd5f39de8d&amp;pageNumber=703&amp;sortKey=12&amp;sortDescending=false&amp;displayTab=1&amp;itemsPerPage=60</t>
  </si>
  <si>
    <t>https://www.boligsiden.dk/propertyresult/getdata?searchId=b4fae611b9444fa88f6dd6cd5f39de8d&amp;pageNumber=704&amp;sortKey=12&amp;sortDescending=false&amp;displayTab=1&amp;itemsPerPage=60</t>
  </si>
  <si>
    <t>https://www.boligsiden.dk/propertyresult/getdata?searchId=b4fae611b9444fa88f6dd6cd5f39de8d&amp;pageNumber=705&amp;sortKey=12&amp;sortDescending=false&amp;displayTab=1&amp;itemsPerPage=60</t>
  </si>
  <si>
    <t>https://www.boligsiden.dk/propertyresult/getdata?searchId=b4fae611b9444fa88f6dd6cd5f39de8d&amp;pageNumber=706&amp;sortKey=12&amp;sortDescending=false&amp;displayTab=1&amp;itemsPerPage=60</t>
  </si>
  <si>
    <t>https://www.boligsiden.dk/propertyresult/getdata?searchId=b4fae611b9444fa88f6dd6cd5f39de8d&amp;pageNumber=707&amp;sortKey=12&amp;sortDescending=false&amp;displayTab=1&amp;itemsPerPage=60</t>
  </si>
  <si>
    <t>https://www.boligsiden.dk/propertyresult/getdata?searchId=b4fae611b9444fa88f6dd6cd5f39de8d&amp;pageNumber=708&amp;sortKey=12&amp;sortDescending=false&amp;displayTab=1&amp;itemsPerPage=60</t>
  </si>
  <si>
    <t>https://www.boligsiden.dk/propertyresult/getdata?searchId=b4fae611b9444fa88f6dd6cd5f39de8d&amp;pageNumber=709&amp;sortKey=12&amp;sortDescending=false&amp;displayTab=1&amp;itemsPerPage=60</t>
  </si>
  <si>
    <t>https://www.boligsiden.dk/propertyresult/getdata?searchId=b4fae611b9444fa88f6dd6cd5f39de8d&amp;pageNumber=710&amp;sortKey=12&amp;sortDescending=false&amp;displayTab=1&amp;itemsPerPage=60</t>
  </si>
  <si>
    <t>https://www.boligsiden.dk/propertyresult/getdata?searchId=b4fae611b9444fa88f6dd6cd5f39de8d&amp;pageNumber=711&amp;sortKey=12&amp;sortDescending=false&amp;displayTab=1&amp;itemsPerPage=60</t>
  </si>
  <si>
    <t>https://www.boligsiden.dk/propertyresult/getdata?searchId=b4fae611b9444fa88f6dd6cd5f39de8d&amp;pageNumber=712&amp;sortKey=12&amp;sortDescending=false&amp;displayTab=1&amp;itemsPerPage=60</t>
  </si>
  <si>
    <t>https://www.boligsiden.dk/propertyresult/getdata?searchId=b4fae611b9444fa88f6dd6cd5f39de8d&amp;pageNumber=713&amp;sortKey=12&amp;sortDescending=false&amp;displayTab=1&amp;itemsPerPage=60</t>
  </si>
  <si>
    <t>https://www.boligsiden.dk/propertyresult/getdata?searchId=b4fae611b9444fa88f6dd6cd5f39de8d&amp;pageNumber=714&amp;sortKey=12&amp;sortDescending=false&amp;displayTab=1&amp;itemsPerPage=60</t>
  </si>
  <si>
    <t>https://www.boligsiden.dk/propertyresult/getdata?searchId=b4fae611b9444fa88f6dd6cd5f39de8d&amp;pageNumber=715&amp;sortKey=12&amp;sortDescending=false&amp;displayTab=1&amp;itemsPerPage=60</t>
  </si>
  <si>
    <t>https://www.boligsiden.dk/propertyresult/getdata?searchId=b4fae611b9444fa88f6dd6cd5f39de8d&amp;pageNumber=716&amp;sortKey=12&amp;sortDescending=false&amp;displayTab=1&amp;itemsPerPage=60</t>
  </si>
  <si>
    <t>https://www.boligsiden.dk/propertyresult/getdata?searchId=b4fae611b9444fa88f6dd6cd5f39de8d&amp;pageNumber=717&amp;sortKey=12&amp;sortDescending=false&amp;displayTab=1&amp;itemsPerPage=60</t>
  </si>
  <si>
    <t>https://www.boligsiden.dk/propertyresult/getdata?searchId=b4fae611b9444fa88f6dd6cd5f39de8d&amp;pageNumber=718&amp;sortKey=12&amp;sortDescending=false&amp;displayTab=1&amp;itemsPerPage=60</t>
  </si>
  <si>
    <t>https://www.boligsiden.dk/propertyresult/getdata?searchId=b4fae611b9444fa88f6dd6cd5f39de8d&amp;pageNumber=719&amp;sortKey=12&amp;sortDescending=false&amp;displayTab=1&amp;itemsPerPage=60</t>
  </si>
  <si>
    <t>https://www.boligsiden.dk/propertyresult/getdata?searchId=b4fae611b9444fa88f6dd6cd5f39de8d&amp;pageNumber=720&amp;sortKey=12&amp;sortDescending=false&amp;displayTab=1&amp;itemsPerPage=60</t>
  </si>
  <si>
    <t>https://www.boligsiden.dk/propertyresult/getdata?searchId=b4fae611b9444fa88f6dd6cd5f39de8d&amp;pageNumber=721&amp;sortKey=12&amp;sortDescending=false&amp;displayTab=1&amp;itemsPerPage=60</t>
  </si>
  <si>
    <t>https://www.boligsiden.dk/propertyresult/getdata?searchId=b4fae611b9444fa88f6dd6cd5f39de8d&amp;pageNumber=722&amp;sortKey=12&amp;sortDescending=false&amp;displayTab=1&amp;itemsPerPage=60</t>
  </si>
  <si>
    <t>https://www.boligsiden.dk/propertyresult/getdata?searchId=b4fae611b9444fa88f6dd6cd5f39de8d&amp;pageNumber=723&amp;sortKey=12&amp;sortDescending=false&amp;displayTab=1&amp;itemsPerPage=60</t>
  </si>
  <si>
    <t>https://www.boligsiden.dk/propertyresult/getdata?searchId=b4fae611b9444fa88f6dd6cd5f39de8d&amp;pageNumber=724&amp;sortKey=12&amp;sortDescending=false&amp;displayTab=1&amp;itemsPerPage=60</t>
  </si>
  <si>
    <t>https://www.boligsiden.dk/propertyresult/getdata?searchId=b4fae611b9444fa88f6dd6cd5f39de8d&amp;pageNumber=725&amp;sortKey=12&amp;sortDescending=false&amp;displayTab=1&amp;itemsPerPage=60</t>
  </si>
  <si>
    <t>https://www.boligsiden.dk/propertyresult/getdata?searchId=b4fae611b9444fa88f6dd6cd5f39de8d&amp;pageNumber=726&amp;sortKey=12&amp;sortDescending=false&amp;displayTab=1&amp;itemsPerPage=60</t>
  </si>
  <si>
    <t>https://www.boligsiden.dk/propertyresult/getdata?searchId=b4fae611b9444fa88f6dd6cd5f39de8d&amp;pageNumber=727&amp;sortKey=12&amp;sortDescending=false&amp;displayTab=1&amp;itemsPerPage=60</t>
  </si>
  <si>
    <t>https://www.boligsiden.dk/propertyresult/getdata?searchId=b4fae611b9444fa88f6dd6cd5f39de8d&amp;pageNumber=728&amp;sortKey=12&amp;sortDescending=false&amp;displayTab=1&amp;itemsPerPage=60</t>
  </si>
  <si>
    <t>https://www.boligsiden.dk/propertyresult/getdata?searchId=b4fae611b9444fa88f6dd6cd5f39de8d&amp;pageNumber=729&amp;sortKey=12&amp;sortDescending=false&amp;displayTab=1&amp;itemsPerPage=60</t>
  </si>
  <si>
    <t>https://www.boligsiden.dk/propertyresult/getdata?searchId=b4fae611b9444fa88f6dd6cd5f39de8d&amp;pageNumber=730&amp;sortKey=12&amp;sortDescending=false&amp;displayTab=1&amp;itemsPerPage=60</t>
  </si>
  <si>
    <t>https://www.boligsiden.dk/propertyresult/getdata?searchId=b4fae611b9444fa88f6dd6cd5f39de8d&amp;pageNumber=731&amp;sortKey=12&amp;sortDescending=false&amp;displayTab=1&amp;itemsPerPage=60</t>
  </si>
  <si>
    <t>https://www.boligsiden.dk/propertyresult/getdata?searchId=b4fae611b9444fa88f6dd6cd5f39de8d&amp;pageNumber=732&amp;sortKey=12&amp;sortDescending=false&amp;displayTab=1&amp;itemsPerPage=60</t>
  </si>
  <si>
    <t>https://www.boligsiden.dk/propertyresult/getdata?searchId=b4fae611b9444fa88f6dd6cd5f39de8d&amp;pageNumber=733&amp;sortKey=12&amp;sortDescending=false&amp;displayTab=1&amp;itemsPerPage=60</t>
  </si>
  <si>
    <t>https://www.boligsiden.dk/propertyresult/getdata?searchId=b4fae611b9444fa88f6dd6cd5f39de8d&amp;pageNumber=734&amp;sortKey=12&amp;sortDescending=false&amp;displayTab=1&amp;itemsPerPage=60</t>
  </si>
  <si>
    <t>https://www.boligsiden.dk/propertyresult/getdata?searchId=b4fae611b9444fa88f6dd6cd5f39de8d&amp;pageNumber=735&amp;sortKey=12&amp;sortDescending=false&amp;displayTab=1&amp;itemsPerPage=60</t>
  </si>
  <si>
    <t>https://www.boligsiden.dk/propertyresult/getdata?searchId=b4fae611b9444fa88f6dd6cd5f39de8d&amp;pageNumber=736&amp;sortKey=12&amp;sortDescending=false&amp;displayTab=1&amp;itemsPerPage=60</t>
  </si>
  <si>
    <t>https://www.boligsiden.dk/propertyresult/getdata?searchId=b4fae611b9444fa88f6dd6cd5f39de8d&amp;pageNumber=737&amp;sortKey=12&amp;sortDescending=false&amp;displayTab=1&amp;itemsPerPage=60</t>
  </si>
  <si>
    <t>https://www.boligsiden.dk/propertyresult/getdata?searchId=b4fae611b9444fa88f6dd6cd5f39de8d&amp;pageNumber=738&amp;sortKey=12&amp;sortDescending=false&amp;displayTab=1&amp;itemsPerPage=60</t>
  </si>
  <si>
    <t>https://www.boligsiden.dk/propertyresult/getdata?searchId=b4fae611b9444fa88f6dd6cd5f39de8d&amp;pageNumber=739&amp;sortKey=12&amp;sortDescending=false&amp;displayTab=1&amp;itemsPerPage=60</t>
  </si>
  <si>
    <t>https://www.boligsiden.dk/propertyresult/getdata?searchId=b4fae611b9444fa88f6dd6cd5f39de8d&amp;pageNumber=740&amp;sortKey=12&amp;sortDescending=false&amp;displayTab=1&amp;itemsPerPage=60</t>
  </si>
  <si>
    <t>https://www.boligsiden.dk/propertyresult/getdata?searchId=b4fae611b9444fa88f6dd6cd5f39de8d&amp;pageNumber=741&amp;sortKey=12&amp;sortDescending=false&amp;displayTab=1&amp;itemsPerPage=60</t>
  </si>
  <si>
    <t>https://www.boligsiden.dk/propertyresult/getdata?searchId=b4fae611b9444fa88f6dd6cd5f39de8d&amp;pageNumber=742&amp;sortKey=12&amp;sortDescending=false&amp;displayTab=1&amp;itemsPerPage=60</t>
  </si>
  <si>
    <t>https://www.boligsiden.dk/propertyresult/getdata?searchId=b4fae611b9444fa88f6dd6cd5f39de8d&amp;pageNumber=743&amp;sortKey=12&amp;sortDescending=false&amp;displayTab=1&amp;itemsPerPage=60</t>
  </si>
  <si>
    <t>https://www.boligsiden.dk/propertyresult/getdata?searchId=b4fae611b9444fa88f6dd6cd5f39de8d&amp;pageNumber=744&amp;sortKey=12&amp;sortDescending=false&amp;displayTab=1&amp;itemsPerPage=60</t>
  </si>
  <si>
    <t>https://www.boligsiden.dk/propertyresult/getdata?searchId=b4fae611b9444fa88f6dd6cd5f39de8d&amp;pageNumber=745&amp;sortKey=12&amp;sortDescending=false&amp;displayTab=1&amp;itemsPerPage=60</t>
  </si>
  <si>
    <t>https://www.boligsiden.dk/propertyresult/getdata?searchId=b4fae611b9444fa88f6dd6cd5f39de8d&amp;pageNumber=746&amp;sortKey=12&amp;sortDescending=false&amp;displayTab=1&amp;itemsPerPage=60</t>
  </si>
  <si>
    <t>https://www.boligsiden.dk/propertyresult/getdata?searchId=b4fae611b9444fa88f6dd6cd5f39de8d&amp;pageNumber=747&amp;sortKey=12&amp;sortDescending=false&amp;displayTab=1&amp;itemsPerPage=60</t>
  </si>
  <si>
    <t>https://www.boligsiden.dk/propertyresult/getdata?searchId=b4fae611b9444fa88f6dd6cd5f39de8d&amp;pageNumber=748&amp;sortKey=12&amp;sortDescending=false&amp;displayTab=1&amp;itemsPerPage=60</t>
  </si>
  <si>
    <t>https://www.boligsiden.dk/propertyresult/getdata?searchId=b4fae611b9444fa88f6dd6cd5f39de8d&amp;pageNumber=749&amp;sortKey=12&amp;sortDescending=false&amp;displayTab=1&amp;itemsPerPage=60</t>
  </si>
  <si>
    <t>https://www.boligsiden.dk/propertyresult/getdata?searchId=b4fae611b9444fa88f6dd6cd5f39de8d&amp;pageNumber=750&amp;sortKey=12&amp;sortDescending=false&amp;displayTab=1&amp;itemsPerPage=60</t>
  </si>
  <si>
    <t>https://www.boligsiden.dk/propertyresult/getdata?searchId=b4fae611b9444fa88f6dd6cd5f39de8d&amp;pageNumber=751&amp;sortKey=12&amp;sortDescending=false&amp;displayTab=1&amp;itemsPerPage=60</t>
  </si>
  <si>
    <t>https://www.boligsiden.dk/propertyresult/getdata?searchId=b4fae611b9444fa88f6dd6cd5f39de8d&amp;pageNumber=752&amp;sortKey=12&amp;sortDescending=false&amp;displayTab=1&amp;itemsPerPage=60</t>
  </si>
  <si>
    <t>https://www.boligsiden.dk/propertyresult/getdata?searchId=b4fae611b9444fa88f6dd6cd5f39de8d&amp;pageNumber=753&amp;sortKey=12&amp;sortDescending=false&amp;displayTab=1&amp;itemsPerPage=60</t>
  </si>
  <si>
    <t>https://www.boligsiden.dk/propertyresult/getdata?searchId=b4fae611b9444fa88f6dd6cd5f39de8d&amp;pageNumber=754&amp;sortKey=12&amp;sortDescending=false&amp;displayTab=1&amp;itemsPerPage=60</t>
  </si>
  <si>
    <t>https://www.boligsiden.dk/propertyresult/getdata?searchId=b4fae611b9444fa88f6dd6cd5f39de8d&amp;pageNumber=755&amp;sortKey=12&amp;sortDescending=false&amp;displayTab=1&amp;itemsPerPage=60</t>
  </si>
  <si>
    <t>https://www.boligsiden.dk/propertyresult/getdata?searchId=b4fae611b9444fa88f6dd6cd5f39de8d&amp;pageNumber=756&amp;sortKey=12&amp;sortDescending=false&amp;displayTab=1&amp;itemsPerPage=60</t>
  </si>
  <si>
    <t>https://www.boligsiden.dk/propertyresult/getdata?searchId=b4fae611b9444fa88f6dd6cd5f39de8d&amp;pageNumber=757&amp;sortKey=12&amp;sortDescending=false&amp;displayTab=1&amp;itemsPerPage=60</t>
  </si>
  <si>
    <t>https://www.boligsiden.dk/propertyresult/getdata?searchId=b4fae611b9444fa88f6dd6cd5f39de8d&amp;pageNumber=758&amp;sortKey=12&amp;sortDescending=false&amp;displayTab=1&amp;itemsPerPage=60</t>
  </si>
  <si>
    <t>https://www.boligsiden.dk/propertyresult/getdata?searchId=b4fae611b9444fa88f6dd6cd5f39de8d&amp;pageNumber=759&amp;sortKey=12&amp;sortDescending=false&amp;displayTab=1&amp;itemsPerPage=60</t>
  </si>
  <si>
    <t>https://www.boligsiden.dk/propertyresult/getdata?searchId=b4fae611b9444fa88f6dd6cd5f39de8d&amp;pageNumber=760&amp;sortKey=12&amp;sortDescending=false&amp;displayTab=1&amp;itemsPerPage=60</t>
  </si>
  <si>
    <t>https://www.boligsiden.dk/propertyresult/getdata?searchId=b4fae611b9444fa88f6dd6cd5f39de8d&amp;pageNumber=761&amp;sortKey=12&amp;sortDescending=false&amp;displayTab=1&amp;itemsPerPage=60</t>
  </si>
  <si>
    <t>https://www.boligsiden.dk/propertyresult/getdata?searchId=b4fae611b9444fa88f6dd6cd5f39de8d&amp;pageNumber=762&amp;sortKey=12&amp;sortDescending=false&amp;displayTab=1&amp;itemsPerPage=60</t>
  </si>
  <si>
    <t>https://www.boligsiden.dk/propertyresult/getdata?searchId=b4fae611b9444fa88f6dd6cd5f39de8d&amp;pageNumber=763&amp;sortKey=12&amp;sortDescending=false&amp;displayTab=1&amp;itemsPerPage=60</t>
  </si>
  <si>
    <t>https://www.boligsiden.dk/propertyresult/getdata?searchId=b4fae611b9444fa88f6dd6cd5f39de8d&amp;pageNumber=764&amp;sortKey=12&amp;sortDescending=false&amp;displayTab=1&amp;itemsPerPage=60</t>
  </si>
  <si>
    <t>https://www.boligsiden.dk/propertyresult/getdata?searchId=b4fae611b9444fa88f6dd6cd5f39de8d&amp;pageNumber=765&amp;sortKey=12&amp;sortDescending=false&amp;displayTab=1&amp;itemsPerPage=60</t>
  </si>
  <si>
    <t>https://www.boligsiden.dk/propertyresult/getdata?searchId=b4fae611b9444fa88f6dd6cd5f39de8d&amp;pageNumber=766&amp;sortKey=12&amp;sortDescending=false&amp;displayTab=1&amp;itemsPerPage=60</t>
  </si>
  <si>
    <t>https://www.boligsiden.dk/propertyresult/getdata?searchId=b4fae611b9444fa88f6dd6cd5f39de8d&amp;pageNumber=767&amp;sortKey=12&amp;sortDescending=false&amp;displayTab=1&amp;itemsPerPage=60</t>
  </si>
  <si>
    <t>https://www.boligsiden.dk/propertyresult/getdata?searchId=b4fae611b9444fa88f6dd6cd5f39de8d&amp;pageNumber=768&amp;sortKey=12&amp;sortDescending=false&amp;displayTab=1&amp;itemsPerPage=60</t>
  </si>
  <si>
    <t>https://www.boligsiden.dk/propertyresult/getdata?searchId=b4fae611b9444fa88f6dd6cd5f39de8d&amp;pageNumber=769&amp;sortKey=12&amp;sortDescending=false&amp;displayTab=1&amp;itemsPerPage=60</t>
  </si>
  <si>
    <t>https://www.boligsiden.dk/propertyresult/getdata?searchId=b4fae611b9444fa88f6dd6cd5f39de8d&amp;pageNumber=770&amp;sortKey=12&amp;sortDescending=false&amp;displayTab=1&amp;itemsPerPage=60</t>
  </si>
  <si>
    <t>https://www.boligsiden.dk/propertyresult/getdata?searchId=b4fae611b9444fa88f6dd6cd5f39de8d&amp;pageNumber=771&amp;sortKey=12&amp;sortDescending=false&amp;displayTab=1&amp;itemsPerPage=60</t>
  </si>
  <si>
    <t>https://www.boligsiden.dk/propertyresult/getdata?searchId=b4fae611b9444fa88f6dd6cd5f39de8d&amp;pageNumber=772&amp;sortKey=12&amp;sortDescending=false&amp;displayTab=1&amp;itemsPerPage=60</t>
  </si>
  <si>
    <t>https://www.boligsiden.dk/propertyresult/getdata?searchId=b4fae611b9444fa88f6dd6cd5f39de8d&amp;pageNumber=773&amp;sortKey=12&amp;sortDescending=false&amp;displayTab=1&amp;itemsPerPage=60</t>
  </si>
  <si>
    <t>https://www.boligsiden.dk/propertyresult/getdata?searchId=b4fae611b9444fa88f6dd6cd5f39de8d&amp;pageNumber=774&amp;sortKey=12&amp;sortDescending=false&amp;displayTab=1&amp;itemsPerPage=60</t>
  </si>
  <si>
    <t>https://www.boligsiden.dk/propertyresult/getdata?searchId=b4fae611b9444fa88f6dd6cd5f39de8d&amp;pageNumber=775&amp;sortKey=12&amp;sortDescending=false&amp;displayTab=1&amp;itemsPerPage=60</t>
  </si>
  <si>
    <t>https://www.boligsiden.dk/propertyresult/getdata?searchId=b4fae611b9444fa88f6dd6cd5f39de8d&amp;pageNumber=776&amp;sortKey=12&amp;sortDescending=false&amp;displayTab=1&amp;itemsPerPage=60</t>
  </si>
  <si>
    <t>https://www.boligsiden.dk/propertyresult/getdata?searchId=b4fae611b9444fa88f6dd6cd5f39de8d&amp;pageNumber=777&amp;sortKey=12&amp;sortDescending=false&amp;displayTab=1&amp;itemsPerPage=60</t>
  </si>
  <si>
    <t>https://www.boligsiden.dk/propertyresult/getdata?searchId=b4fae611b9444fa88f6dd6cd5f39de8d&amp;pageNumber=778&amp;sortKey=12&amp;sortDescending=false&amp;displayTab=1&amp;itemsPerPage=60</t>
  </si>
  <si>
    <t>https://www.boligsiden.dk/propertyresult/getdata?searchId=b4fae611b9444fa88f6dd6cd5f39de8d&amp;pageNumber=779&amp;sortKey=12&amp;sortDescending=false&amp;displayTab=1&amp;itemsPerPage=60</t>
  </si>
  <si>
    <t>https://www.boligsiden.dk/propertyresult/getdata?searchId=b4fae611b9444fa88f6dd6cd5f39de8d&amp;pageNumber=780&amp;sortKey=12&amp;sortDescending=false&amp;displayTab=1&amp;itemsPerPage=60</t>
  </si>
  <si>
    <t>https://www.boligsiden.dk/propertyresult/getdata?searchId=b4fae611b9444fa88f6dd6cd5f39de8d&amp;pageNumber=781&amp;sortKey=12&amp;sortDescending=false&amp;displayTab=1&amp;itemsPerPage=60</t>
  </si>
  <si>
    <t>https://www.boligsiden.dk/propertyresult/getdata?searchId=b4fae611b9444fa88f6dd6cd5f39de8d&amp;pageNumber=782&amp;sortKey=12&amp;sortDescending=false&amp;displayTab=1&amp;itemsPerPage=60</t>
  </si>
  <si>
    <t>https://www.boligsiden.dk/propertyresult/getdata?searchId=b4fae611b9444fa88f6dd6cd5f39de8d&amp;pageNumber=783&amp;sortKey=12&amp;sortDescending=false&amp;displayTab=1&amp;itemsPerPage=60</t>
  </si>
  <si>
    <t>https://www.boligsiden.dk/propertyresult/getdata?searchId=b4fae611b9444fa88f6dd6cd5f39de8d&amp;pageNumber=784&amp;sortKey=12&amp;sortDescending=false&amp;displayTab=1&amp;itemsPerPage=60</t>
  </si>
  <si>
    <t>https://www.boligsiden.dk/propertyresult/getdata?searchId=b4fae611b9444fa88f6dd6cd5f39de8d&amp;pageNumber=785&amp;sortKey=12&amp;sortDescending=false&amp;displayTab=1&amp;itemsPerPage=60</t>
  </si>
  <si>
    <t>https://www.boligsiden.dk/propertyresult/getdata?searchId=b4fae611b9444fa88f6dd6cd5f39de8d&amp;pageNumber=786&amp;sortKey=12&amp;sortDescending=false&amp;displayTab=1&amp;itemsPerPage=60</t>
  </si>
  <si>
    <t>https://www.boligsiden.dk/propertyresult/getdata?searchId=b4fae611b9444fa88f6dd6cd5f39de8d&amp;pageNumber=787&amp;sortKey=12&amp;sortDescending=false&amp;displayTab=1&amp;itemsPerPage=60</t>
  </si>
  <si>
    <t>https://www.boligsiden.dk/propertyresult/getdata?searchId=b4fae611b9444fa88f6dd6cd5f39de8d&amp;pageNumber=788&amp;sortKey=12&amp;sortDescending=false&amp;displayTab=1&amp;itemsPerPage=60</t>
  </si>
  <si>
    <t>https://www.boligsiden.dk/propertyresult/getdata?searchId=b4fae611b9444fa88f6dd6cd5f39de8d&amp;pageNumber=789&amp;sortKey=12&amp;sortDescending=false&amp;displayTab=1&amp;itemsPerPage=60</t>
  </si>
  <si>
    <t>https://www.boligsiden.dk/propertyresult/getdata?searchId=b4fae611b9444fa88f6dd6cd5f39de8d&amp;pageNumber=790&amp;sortKey=12&amp;sortDescending=false&amp;displayTab=1&amp;itemsPerPage=60</t>
  </si>
  <si>
    <t>https://www.boligsiden.dk/propertyresult/getdata?searchId=b4fae611b9444fa88f6dd6cd5f39de8d&amp;pageNumber=791&amp;sortKey=12&amp;sortDescending=false&amp;displayTab=1&amp;itemsPerPage=60</t>
  </si>
  <si>
    <t>https://www.boligsiden.dk/propertyresult/getdata?searchId=b4fae611b9444fa88f6dd6cd5f39de8d&amp;pageNumber=792&amp;sortKey=12&amp;sortDescending=false&amp;displayTab=1&amp;itemsPerPage=60</t>
  </si>
  <si>
    <t>https://www.boligsiden.dk/propertyresult/getdata?searchId=b4fae611b9444fa88f6dd6cd5f39de8d&amp;pageNumber=793&amp;sortKey=12&amp;sortDescending=false&amp;displayTab=1&amp;itemsPerPage=60</t>
  </si>
  <si>
    <t>https://www.boligsiden.dk/propertyresult/getdata?searchId=b4fae611b9444fa88f6dd6cd5f39de8d&amp;pageNumber=794&amp;sortKey=12&amp;sortDescending=false&amp;displayTab=1&amp;itemsPerPage=60</t>
  </si>
  <si>
    <t>https://www.boligsiden.dk/propertyresult/getdata?searchId=b4fae611b9444fa88f6dd6cd5f39de8d&amp;pageNumber=795&amp;sortKey=12&amp;sortDescending=false&amp;displayTab=1&amp;itemsPerPage=60</t>
  </si>
  <si>
    <t>https://www.boligsiden.dk/propertyresult/getdata?searchId=b4fae611b9444fa88f6dd6cd5f39de8d&amp;pageNumber=796&amp;sortKey=12&amp;sortDescending=false&amp;displayTab=1&amp;itemsPerPage=60</t>
  </si>
  <si>
    <t>https://www.boligsiden.dk/propertyresult/getdata?searchId=b4fae611b9444fa88f6dd6cd5f39de8d&amp;pageNumber=797&amp;sortKey=12&amp;sortDescending=false&amp;displayTab=1&amp;itemsPerPage=60</t>
  </si>
  <si>
    <t>https://www.boligsiden.dk/propertyresult/getdata?searchId=b4fae611b9444fa88f6dd6cd5f39de8d&amp;pageNumber=798&amp;sortKey=12&amp;sortDescending=false&amp;displayTab=1&amp;itemsPerPage=60</t>
  </si>
  <si>
    <t>https://www.boligsiden.dk/propertyresult/getdata?searchId=b4fae611b9444fa88f6dd6cd5f39de8d&amp;pageNumber=799&amp;sortKey=12&amp;sortDescending=false&amp;displayTab=1&amp;itemsPerPage=60</t>
  </si>
  <si>
    <t>https://www.boligsiden.dk/propertyresult/getdata?searchId=b4fae611b9444fa88f6dd6cd5f39de8d&amp;pageNumber=800&amp;sortKey=12&amp;sortDescending=false&amp;displayTab=1&amp;itemsPerPage=60</t>
  </si>
  <si>
    <t>https://www.boligsiden.dk/propertyresult/getdata?searchId=b4fae611b9444fa88f6dd6cd5f39de8d&amp;pageNumber=801&amp;sortKey=12&amp;sortDescending=false&amp;displayTab=1&amp;itemsPerPage=60</t>
  </si>
  <si>
    <t>https://www.boligsiden.dk/propertyresult/getdata?searchId=b4fae611b9444fa88f6dd6cd5f39de8d&amp;pageNumber=802&amp;sortKey=12&amp;sortDescending=false&amp;displayTab=1&amp;itemsPerPage=60</t>
  </si>
  <si>
    <t>https://www.boligsiden.dk/propertyresult/getdata?searchId=b4fae611b9444fa88f6dd6cd5f39de8d&amp;pageNumber=803&amp;sortKey=12&amp;sortDescending=false&amp;displayTab=1&amp;itemsPerPage=60</t>
  </si>
  <si>
    <t>https://www.boligsiden.dk/propertyresult/getdata?searchId=b4fae611b9444fa88f6dd6cd5f39de8d&amp;pageNumber=804&amp;sortKey=12&amp;sortDescending=false&amp;displayTab=1&amp;itemsPerPage=60</t>
  </si>
  <si>
    <t>https://www.boligsiden.dk/propertyresult/getdata?searchId=b4fae611b9444fa88f6dd6cd5f39de8d&amp;pageNumber=805&amp;sortKey=12&amp;sortDescending=false&amp;displayTab=1&amp;itemsPerPage=60</t>
  </si>
  <si>
    <t>https://www.boligsiden.dk/propertyresult/getdata?searchId=b4fae611b9444fa88f6dd6cd5f39de8d&amp;pageNumber=806&amp;sortKey=12&amp;sortDescending=false&amp;displayTab=1&amp;itemsPerPage=60</t>
  </si>
  <si>
    <t>https://www.boligsiden.dk/propertyresult/getdata?searchId=b4fae611b9444fa88f6dd6cd5f39de8d&amp;pageNumber=807&amp;sortKey=12&amp;sortDescending=false&amp;displayTab=1&amp;itemsPerPage=60</t>
  </si>
  <si>
    <t>https://www.boligsiden.dk/propertyresult/getdata?searchId=b4fae611b9444fa88f6dd6cd5f39de8d&amp;pageNumber=808&amp;sortKey=12&amp;sortDescending=false&amp;displayTab=1&amp;itemsPerPage=60</t>
  </si>
  <si>
    <t>https://www.boligsiden.dk/propertyresult/getdata?searchId=b4fae611b9444fa88f6dd6cd5f39de8d&amp;pageNumber=809&amp;sortKey=12&amp;sortDescending=false&amp;displayTab=1&amp;itemsPerPage=60</t>
  </si>
  <si>
    <t>https://www.boligsiden.dk/propertyresult/getdata?searchId=b4fae611b9444fa88f6dd6cd5f39de8d&amp;pageNumber=810&amp;sortKey=12&amp;sortDescending=false&amp;displayTab=1&amp;itemsPerPage=60</t>
  </si>
  <si>
    <t>https://www.boligsiden.dk/propertyresult/getdata?searchId=b4fae611b9444fa88f6dd6cd5f39de8d&amp;pageNumber=811&amp;sortKey=12&amp;sortDescending=false&amp;displayTab=1&amp;itemsPerPage=60</t>
  </si>
  <si>
    <t>https://www.boligsiden.dk/propertyresult/getdata?searchId=b4fae611b9444fa88f6dd6cd5f39de8d&amp;pageNumber=812&amp;sortKey=12&amp;sortDescending=false&amp;displayTab=1&amp;itemsPerPage=60</t>
  </si>
  <si>
    <t>https://www.boligsiden.dk/propertyresult/getdata?searchId=b4fae611b9444fa88f6dd6cd5f39de8d&amp;pageNumber=813&amp;sortKey=12&amp;sortDescending=false&amp;displayTab=1&amp;itemsPerPage=60</t>
  </si>
  <si>
    <t>https://www.boligsiden.dk/propertyresult/getdata?searchId=b4fae611b9444fa88f6dd6cd5f39de8d&amp;pageNumber=814&amp;sortKey=12&amp;sortDescending=false&amp;displayTab=1&amp;itemsPerPage=60</t>
  </si>
  <si>
    <t>https://www.boligsiden.dk/propertyresult/getdata?searchId=b4fae611b9444fa88f6dd6cd5f39de8d&amp;pageNumber=815&amp;sortKey=12&amp;sortDescending=false&amp;displayTab=1&amp;itemsPerPage=60</t>
  </si>
  <si>
    <t>https://www.boligsiden.dk/propertyresult/getdata?searchId=b4fae611b9444fa88f6dd6cd5f39de8d&amp;pageNumber=816&amp;sortKey=12&amp;sortDescending=false&amp;displayTab=1&amp;itemsPerPage=60</t>
  </si>
  <si>
    <t>https://www.boligsiden.dk/propertyresult/getdata?searchId=b4fae611b9444fa88f6dd6cd5f39de8d&amp;pageNumber=817&amp;sortKey=12&amp;sortDescending=false&amp;displayTab=1&amp;itemsPerPage=60</t>
  </si>
  <si>
    <t>https://www.boligsiden.dk/propertyresult/getdata?searchId=b4fae611b9444fa88f6dd6cd5f39de8d&amp;pageNumber=818&amp;sortKey=12&amp;sortDescending=false&amp;displayTab=1&amp;itemsPerPage=60</t>
  </si>
  <si>
    <t>https://www.boligsiden.dk/propertyresult/getdata?searchId=b4fae611b9444fa88f6dd6cd5f39de8d&amp;pageNumber=819&amp;sortKey=12&amp;sortDescending=false&amp;displayTab=1&amp;itemsPerPage=60</t>
  </si>
  <si>
    <t>https://www.boligsiden.dk/propertyresult/getdata?searchId=b4fae611b9444fa88f6dd6cd5f39de8d&amp;pageNumber=820&amp;sortKey=12&amp;sortDescending=false&amp;displayTab=1&amp;itemsPerPage=60</t>
  </si>
  <si>
    <t>https://www.boligsiden.dk/propertyresult/getdata?searchId=b4fae611b9444fa88f6dd6cd5f39de8d&amp;pageNumber=821&amp;sortKey=12&amp;sortDescending=false&amp;displayTab=1&amp;itemsPerPage=60</t>
  </si>
  <si>
    <t>https://www.boligsiden.dk/propertyresult/getdata?searchId=b4fae611b9444fa88f6dd6cd5f39de8d&amp;pageNumber=822&amp;sortKey=12&amp;sortDescending=false&amp;displayTab=1&amp;itemsPerPage=60</t>
  </si>
  <si>
    <t>https://www.boligsiden.dk/propertyresult/getdata?searchId=b4fae611b9444fa88f6dd6cd5f39de8d&amp;pageNumber=823&amp;sortKey=12&amp;sortDescending=false&amp;displayTab=1&amp;itemsPerPage=60</t>
  </si>
  <si>
    <t>https://www.boligsiden.dk/propertyresult/getdata?searchId=b4fae611b9444fa88f6dd6cd5f39de8d&amp;pageNumber=824&amp;sortKey=12&amp;sortDescending=false&amp;displayTab=1&amp;itemsPerPage=60</t>
  </si>
  <si>
    <t>https://www.boligsiden.dk/propertyresult/getdata?searchId=b4fae611b9444fa88f6dd6cd5f39de8d&amp;pageNumber=825&amp;sortKey=12&amp;sortDescending=false&amp;displayTab=1&amp;itemsPerPage=60</t>
  </si>
  <si>
    <t>https://www.boligsiden.dk/propertyresult/getdata?searchId=b4fae611b9444fa88f6dd6cd5f39de8d&amp;pageNumber=826&amp;sortKey=12&amp;sortDescending=false&amp;displayTab=1&amp;itemsPerPage=60</t>
  </si>
  <si>
    <t>https://www.boligsiden.dk/propertyresult/getdata?searchId=b4fae611b9444fa88f6dd6cd5f39de8d&amp;pageNumber=827&amp;sortKey=12&amp;sortDescending=false&amp;displayTab=1&amp;itemsPerPage=60</t>
  </si>
  <si>
    <t>https://www.boligsiden.dk/propertyresult/getdata?searchId=b4fae611b9444fa88f6dd6cd5f39de8d&amp;pageNumber=828&amp;sortKey=12&amp;sortDescending=false&amp;displayTab=1&amp;itemsPerPage=60</t>
  </si>
  <si>
    <t>https://www.boligsiden.dk/propertyresult/getdata?searchId=b4fae611b9444fa88f6dd6cd5f39de8d&amp;pageNumber=829&amp;sortKey=12&amp;sortDescending=false&amp;displayTab=1&amp;itemsPerPage=60</t>
  </si>
  <si>
    <t>https://www.boligsiden.dk/propertyresult/getdata?searchId=b4fae611b9444fa88f6dd6cd5f39de8d&amp;pageNumber=830&amp;sortKey=12&amp;sortDescending=false&amp;displayTab=1&amp;itemsPerPage=60</t>
  </si>
  <si>
    <t>https://www.boligsiden.dk/propertyresult/getdata?searchId=b4fae611b9444fa88f6dd6cd5f39de8d&amp;pageNumber=831&amp;sortKey=12&amp;sortDescending=false&amp;displayTab=1&amp;itemsPerPage=60</t>
  </si>
  <si>
    <t>https://www.boligsiden.dk/propertyresult/getdata?searchId=b4fae611b9444fa88f6dd6cd5f39de8d&amp;pageNumber=832&amp;sortKey=12&amp;sortDescending=false&amp;displayTab=1&amp;itemsPerPage=60</t>
  </si>
  <si>
    <t>https://www.boligsiden.dk/propertyresult/getdata?searchId=b4fae611b9444fa88f6dd6cd5f39de8d&amp;pageNumber=833&amp;sortKey=12&amp;sortDescending=false&amp;displayTab=1&amp;itemsPerPage=60</t>
  </si>
  <si>
    <t>https://www.boligsiden.dk/propertyresult/getdata?searchId=b4fae611b9444fa88f6dd6cd5f39de8d&amp;pageNumber=834&amp;sortKey=12&amp;sortDescending=false&amp;displayTab=1&amp;itemsPerPage=60</t>
  </si>
  <si>
    <t>https://www.boligsiden.dk/propertyresult/getdata?searchId=b4fae611b9444fa88f6dd6cd5f39de8d&amp;pageNumber=835&amp;sortKey=12&amp;sortDescending=false&amp;displayTab=1&amp;itemsPerPage=60</t>
  </si>
  <si>
    <t>https://www.boligsiden.dk/propertyresult/getdata?searchId=b4fae611b9444fa88f6dd6cd5f39de8d&amp;pageNumber=836&amp;sortKey=12&amp;sortDescending=false&amp;displayTab=1&amp;itemsPerPage=60</t>
  </si>
  <si>
    <t>https://www.boligsiden.dk/propertyresult/getdata?searchId=b4fae611b9444fa88f6dd6cd5f39de8d&amp;pageNumber=837&amp;sortKey=12&amp;sortDescending=false&amp;displayTab=1&amp;itemsPerPage=60</t>
  </si>
  <si>
    <t>https://www.boligsiden.dk/propertyresult/getdata?searchId=b4fae611b9444fa88f6dd6cd5f39de8d&amp;pageNumber=838&amp;sortKey=12&amp;sortDescending=false&amp;displayTab=1&amp;itemsPerPage=60</t>
  </si>
  <si>
    <t>https://www.boligsiden.dk/propertyresult/getdata?searchId=b4fae611b9444fa88f6dd6cd5f39de8d&amp;pageNumber=839&amp;sortKey=12&amp;sortDescending=false&amp;displayTab=1&amp;itemsPerPage=60</t>
  </si>
  <si>
    <t>https://www.boligsiden.dk/propertyresult/getdata?searchId=b4fae611b9444fa88f6dd6cd5f39de8d&amp;pageNumber=840&amp;sortKey=12&amp;sortDescending=false&amp;displayTab=1&amp;itemsPerPage=60</t>
  </si>
  <si>
    <t>https://www.boligsiden.dk/propertyresult/getdata?searchId=b4fae611b9444fa88f6dd6cd5f39de8d&amp;pageNumber=841&amp;sortKey=12&amp;sortDescending=false&amp;displayTab=1&amp;itemsPerPage=60</t>
  </si>
  <si>
    <t>https://www.boligsiden.dk/propertyresult/getdata?searchId=b4fae611b9444fa88f6dd6cd5f39de8d&amp;pageNumber=842&amp;sortKey=12&amp;sortDescending=false&amp;displayTab=1&amp;itemsPerPage=60</t>
  </si>
  <si>
    <t>https://www.boligsiden.dk/propertyresult/getdata?searchId=b4fae611b9444fa88f6dd6cd5f39de8d&amp;pageNumber=843&amp;sortKey=12&amp;sortDescending=false&amp;displayTab=1&amp;itemsPerPage=60</t>
  </si>
  <si>
    <t>https://www.boligsiden.dk/propertyresult/getdata?searchId=b4fae611b9444fa88f6dd6cd5f39de8d&amp;pageNumber=844&amp;sortKey=12&amp;sortDescending=false&amp;displayTab=1&amp;itemsPerPage=60</t>
  </si>
  <si>
    <t>https://www.boligsiden.dk/propertyresult/getdata?searchId=b4fae611b9444fa88f6dd6cd5f39de8d&amp;pageNumber=845&amp;sortKey=12&amp;sortDescending=false&amp;displayTab=1&amp;itemsPerPage=60</t>
  </si>
  <si>
    <t>https://www.boligsiden.dk/propertyresult/getdata?searchId=b4fae611b9444fa88f6dd6cd5f39de8d&amp;pageNumber=846&amp;sortKey=12&amp;sortDescending=false&amp;displayTab=1&amp;itemsPerPage=60</t>
  </si>
  <si>
    <t>https://www.boligsiden.dk/propertyresult/getdata?searchId=b4fae611b9444fa88f6dd6cd5f39de8d&amp;pageNumber=847&amp;sortKey=12&amp;sortDescending=false&amp;displayTab=1&amp;itemsPerPage=60</t>
  </si>
  <si>
    <t>https://www.boligsiden.dk/propertyresult/getdata?searchId=b4fae611b9444fa88f6dd6cd5f39de8d&amp;pageNumber=848&amp;sortKey=12&amp;sortDescending=false&amp;displayTab=1&amp;itemsPerPage=60</t>
  </si>
  <si>
    <t>https://www.boligsiden.dk/propertyresult/getdata?searchId=b4fae611b9444fa88f6dd6cd5f39de8d&amp;pageNumber=849&amp;sortKey=12&amp;sortDescending=false&amp;displayTab=1&amp;itemsPerPage=60</t>
  </si>
  <si>
    <t>https://www.boligsiden.dk/propertyresult/getdata?searchId=b4fae611b9444fa88f6dd6cd5f39de8d&amp;pageNumber=850&amp;sortKey=12&amp;sortDescending=false&amp;displayTab=1&amp;itemsPerPage=60</t>
  </si>
  <si>
    <t>https://www.boligsiden.dk/propertyresult/getdata?searchId=b4fae611b9444fa88f6dd6cd5f39de8d&amp;pageNumber=851&amp;sortKey=12&amp;sortDescending=false&amp;displayTab=1&amp;itemsPerPage=60</t>
  </si>
  <si>
    <t>https://www.boligsiden.dk/propertyresult/getdata?searchId=b4fae611b9444fa88f6dd6cd5f39de8d&amp;pageNumber=852&amp;sortKey=12&amp;sortDescending=false&amp;displayTab=1&amp;itemsPerPage=60</t>
  </si>
  <si>
    <t>https://www.boligsiden.dk/propertyresult/getdata?searchId=b4fae611b9444fa88f6dd6cd5f39de8d&amp;pageNumber=853&amp;sortKey=12&amp;sortDescending=false&amp;displayTab=1&amp;itemsPerPage=60</t>
  </si>
  <si>
    <t>https://www.boligsiden.dk/propertyresult/getdata?searchId=b4fae611b9444fa88f6dd6cd5f39de8d&amp;pageNumber=854&amp;sortKey=12&amp;sortDescending=false&amp;displayTab=1&amp;itemsPerPage=60</t>
  </si>
  <si>
    <t>https://www.boligsiden.dk/propertyresult/getdata?searchId=b4fae611b9444fa88f6dd6cd5f39de8d&amp;pageNumber=855&amp;sortKey=12&amp;sortDescending=false&amp;displayTab=1&amp;itemsPerPage=60</t>
  </si>
  <si>
    <t>https://www.boligsiden.dk/propertyresult/getdata?searchId=b4fae611b9444fa88f6dd6cd5f39de8d&amp;pageNumber=856&amp;sortKey=12&amp;sortDescending=false&amp;displayTab=1&amp;itemsPerPage=60</t>
  </si>
  <si>
    <t>https://www.boligsiden.dk/propertyresult/getdata?searchId=b4fae611b9444fa88f6dd6cd5f39de8d&amp;pageNumber=857&amp;sortKey=12&amp;sortDescending=false&amp;displayTab=1&amp;itemsPerPage=60</t>
  </si>
  <si>
    <t>https://www.boligsiden.dk/propertyresult/getdata?searchId=b4fae611b9444fa88f6dd6cd5f39de8d&amp;pageNumber=858&amp;sortKey=12&amp;sortDescending=false&amp;displayTab=1&amp;itemsPerPage=60</t>
  </si>
  <si>
    <t>https://www.boligsiden.dk/propertyresult/getdata?searchId=b4fae611b9444fa88f6dd6cd5f39de8d&amp;pageNumber=859&amp;sortKey=12&amp;sortDescending=false&amp;displayTab=1&amp;itemsPerPage=60</t>
  </si>
  <si>
    <t>https://www.boligsiden.dk/propertyresult/getdata?searchId=b4fae611b9444fa88f6dd6cd5f39de8d&amp;pageNumber=860&amp;sortKey=12&amp;sortDescending=false&amp;displayTab=1&amp;itemsPerPage=60</t>
  </si>
  <si>
    <t>https://www.boligsiden.dk/propertyresult/getdata?searchId=b4fae611b9444fa88f6dd6cd5f39de8d&amp;pageNumber=861&amp;sortKey=12&amp;sortDescending=false&amp;displayTab=1&amp;itemsPerPage=60</t>
  </si>
  <si>
    <t>https://www.boligsiden.dk/propertyresult/getdata?searchId=b4fae611b9444fa88f6dd6cd5f39de8d&amp;pageNumber=862&amp;sortKey=12&amp;sortDescending=false&amp;displayTab=1&amp;itemsPerPage=60</t>
  </si>
  <si>
    <t>https://www.boligsiden.dk/propertyresult/getdata?searchId=b4fae611b9444fa88f6dd6cd5f39de8d&amp;pageNumber=863&amp;sortKey=12&amp;sortDescending=false&amp;displayTab=1&amp;itemsPerPage=60</t>
  </si>
  <si>
    <t>https://www.boligsiden.dk/propertyresult/getdata?searchId=b4fae611b9444fa88f6dd6cd5f39de8d&amp;pageNumber=864&amp;sortKey=12&amp;sortDescending=false&amp;displayTab=1&amp;itemsPerPage=60</t>
  </si>
  <si>
    <t>https://www.boligsiden.dk/propertyresult/getdata?searchId=b4fae611b9444fa88f6dd6cd5f39de8d&amp;pageNumber=865&amp;sortKey=12&amp;sortDescending=false&amp;displayTab=1&amp;itemsPerPage=60</t>
  </si>
  <si>
    <t>https://www.boligsiden.dk/propertyresult/getdata?searchId=b4fae611b9444fa88f6dd6cd5f39de8d&amp;pageNumber=866&amp;sortKey=12&amp;sortDescending=false&amp;displayTab=1&amp;itemsPerPage=60</t>
  </si>
  <si>
    <t>https://www.boligsiden.dk/propertyresult/getdata?searchId=b4fae611b9444fa88f6dd6cd5f39de8d&amp;pageNumber=867&amp;sortKey=12&amp;sortDescending=false&amp;displayTab=1&amp;itemsPerPage=60</t>
  </si>
  <si>
    <t>https://www.boligsiden.dk/propertyresult/getdata?searchId=b4fae611b9444fa88f6dd6cd5f39de8d&amp;pageNumber=868&amp;sortKey=12&amp;sortDescending=false&amp;displayTab=1&amp;itemsPerPage=60</t>
  </si>
  <si>
    <t>https://www.boligsiden.dk/propertyresult/getdata?searchId=b4fae611b9444fa88f6dd6cd5f39de8d&amp;pageNumber=869&amp;sortKey=12&amp;sortDescending=false&amp;displayTab=1&amp;itemsPerPage=60</t>
  </si>
  <si>
    <t>https://www.boligsiden.dk/propertyresult/getdata?searchId=b4fae611b9444fa88f6dd6cd5f39de8d&amp;pageNumber=870&amp;sortKey=12&amp;sortDescending=false&amp;displayTab=1&amp;itemsPerPage=60</t>
  </si>
  <si>
    <t>https://www.boligsiden.dk/propertyresult/getdata?searchId=b4fae611b9444fa88f6dd6cd5f39de8d&amp;pageNumber=871&amp;sortKey=12&amp;sortDescending=false&amp;displayTab=1&amp;itemsPerPage=60</t>
  </si>
  <si>
    <t>https://www.boligsiden.dk/propertyresult/getdata?searchId=b4fae611b9444fa88f6dd6cd5f39de8d&amp;pageNumber=872&amp;sortKey=12&amp;sortDescending=false&amp;displayTab=1&amp;itemsPerPage=60</t>
  </si>
  <si>
    <t>https://www.boligsiden.dk/propertyresult/getdata?searchId=b4fae611b9444fa88f6dd6cd5f39de8d&amp;pageNumber=873&amp;sortKey=12&amp;sortDescending=false&amp;displayTab=1&amp;itemsPerPage=60</t>
  </si>
  <si>
    <t>https://www.boligsiden.dk/propertyresult/getdata?searchId=b4fae611b9444fa88f6dd6cd5f39de8d&amp;pageNumber=874&amp;sortKey=12&amp;sortDescending=false&amp;displayTab=1&amp;itemsPerPage=60</t>
  </si>
  <si>
    <t>https://www.boligsiden.dk/propertyresult/getdata?searchId=b4fae611b9444fa88f6dd6cd5f39de8d&amp;pageNumber=875&amp;sortKey=12&amp;sortDescending=false&amp;displayTab=1&amp;itemsPerPage=60</t>
  </si>
  <si>
    <t>https://www.boligsiden.dk/propertyresult/getdata?searchId=b4fae611b9444fa88f6dd6cd5f39de8d&amp;pageNumber=876&amp;sortKey=12&amp;sortDescending=false&amp;displayTab=1&amp;itemsPerPage=60</t>
  </si>
  <si>
    <t>https://www.boligsiden.dk/propertyresult/getdata?searchId=b4fae611b9444fa88f6dd6cd5f39de8d&amp;pageNumber=877&amp;sortKey=12&amp;sortDescending=false&amp;displayTab=1&amp;itemsPerPage=60</t>
  </si>
  <si>
    <t>https://www.boligsiden.dk/propertyresult/getdata?searchId=b4fae611b9444fa88f6dd6cd5f39de8d&amp;pageNumber=878&amp;sortKey=12&amp;sortDescending=false&amp;displayTab=1&amp;itemsPerPage=60</t>
  </si>
  <si>
    <t>https://www.boligsiden.dk/propertyresult/getdata?searchId=b4fae611b9444fa88f6dd6cd5f39de8d&amp;pageNumber=879&amp;sortKey=12&amp;sortDescending=false&amp;displayTab=1&amp;itemsPerPage=60</t>
  </si>
  <si>
    <t>https://www.boligsiden.dk/propertyresult/getdata?searchId=b4fae611b9444fa88f6dd6cd5f39de8d&amp;pageNumber=880&amp;sortKey=12&amp;sortDescending=false&amp;displayTab=1&amp;itemsPerPage=60</t>
  </si>
  <si>
    <t>https://www.boligsiden.dk/propertyresult/getdata?searchId=b4fae611b9444fa88f6dd6cd5f39de8d&amp;pageNumber=881&amp;sortKey=12&amp;sortDescending=false&amp;displayTab=1&amp;itemsPerPage=60</t>
  </si>
  <si>
    <t>https://www.boligsiden.dk/propertyresult/getdata?searchId=b4fae611b9444fa88f6dd6cd5f39de8d&amp;pageNumber=882&amp;sortKey=12&amp;sortDescending=false&amp;displayTab=1&amp;itemsPerPage=60</t>
  </si>
  <si>
    <t>https://www.boligsiden.dk/propertyresult/getdata?searchId=b4fae611b9444fa88f6dd6cd5f39de8d&amp;pageNumber=883&amp;sortKey=12&amp;sortDescending=false&amp;displayTab=1&amp;itemsPerPage=60</t>
  </si>
  <si>
    <t>https://www.boligsiden.dk/propertyresult/getdata?searchId=b4fae611b9444fa88f6dd6cd5f39de8d&amp;pageNumber=884&amp;sortKey=12&amp;sortDescending=false&amp;displayTab=1&amp;itemsPerPage=60</t>
  </si>
  <si>
    <t>https://www.boligsiden.dk/propertyresult/getdata?searchId=b4fae611b9444fa88f6dd6cd5f39de8d&amp;pageNumber=885&amp;sortKey=12&amp;sortDescending=false&amp;displayTab=1&amp;itemsPerPage=60</t>
  </si>
  <si>
    <t>https://www.boligsiden.dk/propertyresult/getdata?searchId=b4fae611b9444fa88f6dd6cd5f39de8d&amp;pageNumber=886&amp;sortKey=12&amp;sortDescending=false&amp;displayTab=1&amp;itemsPerPage=60</t>
  </si>
  <si>
    <t>https://www.boligsiden.dk/propertyresult/getdata?searchId=b4fae611b9444fa88f6dd6cd5f39de8d&amp;pageNumber=887&amp;sortKey=12&amp;sortDescending=false&amp;displayTab=1&amp;itemsPerPage=60</t>
  </si>
  <si>
    <t>https://www.boligsiden.dk/propertyresult/getdata?searchId=b4fae611b9444fa88f6dd6cd5f39de8d&amp;pageNumber=888&amp;sortKey=12&amp;sortDescending=false&amp;displayTab=1&amp;itemsPerPage=60</t>
  </si>
  <si>
    <t>https://www.boligsiden.dk/propertyresult/getdata?searchId=b4fae611b9444fa88f6dd6cd5f39de8d&amp;pageNumber=889&amp;sortKey=12&amp;sortDescending=false&amp;displayTab=1&amp;itemsPerPage=60</t>
  </si>
  <si>
    <t>https://www.boligsiden.dk/propertyresult/getdata?searchId=b4fae611b9444fa88f6dd6cd5f39de8d&amp;pageNumber=890&amp;sortKey=12&amp;sortDescending=false&amp;displayTab=1&amp;itemsPerPage=60</t>
  </si>
  <si>
    <t>https://www.boligsiden.dk/propertyresult/getdata?searchId=b4fae611b9444fa88f6dd6cd5f39de8d&amp;pageNumber=891&amp;sortKey=12&amp;sortDescending=false&amp;displayTab=1&amp;itemsPerPage=60</t>
  </si>
  <si>
    <t>https://www.boligsiden.dk/propertyresult/getdata?searchId=b4fae611b9444fa88f6dd6cd5f39de8d&amp;pageNumber=892&amp;sortKey=12&amp;sortDescending=false&amp;displayTab=1&amp;itemsPerPage=60</t>
  </si>
  <si>
    <t>https://www.boligsiden.dk/propertyresult/getdata?searchId=b4fae611b9444fa88f6dd6cd5f39de8d&amp;pageNumber=893&amp;sortKey=12&amp;sortDescending=false&amp;displayTab=1&amp;itemsPerPage=60</t>
  </si>
  <si>
    <t>https://www.boligsiden.dk/propertyresult/getdata?searchId=b4fae611b9444fa88f6dd6cd5f39de8d&amp;pageNumber=894&amp;sortKey=12&amp;sortDescending=false&amp;displayTab=1&amp;itemsPerPage=60</t>
  </si>
  <si>
    <t>https://www.boligsiden.dk/propertyresult/getdata?searchId=b4fae611b9444fa88f6dd6cd5f39de8d&amp;pageNumber=895&amp;sortKey=12&amp;sortDescending=false&amp;displayTab=1&amp;itemsPerPage=60</t>
  </si>
  <si>
    <t>https://www.boligsiden.dk/propertyresult/getdata?searchId=b4fae611b9444fa88f6dd6cd5f39de8d&amp;pageNumber=896&amp;sortKey=12&amp;sortDescending=false&amp;displayTab=1&amp;itemsPerPage=60</t>
  </si>
  <si>
    <t>https://www.boligsiden.dk/propertyresult/getdata?searchId=b4fae611b9444fa88f6dd6cd5f39de8d&amp;pageNumber=897&amp;sortKey=12&amp;sortDescending=false&amp;displayTab=1&amp;itemsPerPage=60</t>
  </si>
  <si>
    <t>https://www.boligsiden.dk/propertyresult/getdata?searchId=b4fae611b9444fa88f6dd6cd5f39de8d&amp;pageNumber=898&amp;sortKey=12&amp;sortDescending=false&amp;displayTab=1&amp;itemsPerPage=60</t>
  </si>
  <si>
    <t>https://www.boligsiden.dk/propertyresult/getdata?searchId=b4fae611b9444fa88f6dd6cd5f39de8d&amp;pageNumber=899&amp;sortKey=12&amp;sortDescending=false&amp;displayTab=1&amp;itemsPerPage=60</t>
  </si>
  <si>
    <t>https://www.boligsiden.dk/propertyresult/getdata?searchId=b4fae611b9444fa88f6dd6cd5f39de8d&amp;pageNumber=900&amp;sortKey=12&amp;sortDescending=false&amp;displayTab=1&amp;itemsPerPage=60</t>
  </si>
  <si>
    <t>https://www.boligsiden.dk/propertyresult/getdata?searchId=b4fae611b9444fa88f6dd6cd5f39de8d&amp;pageNumber=901&amp;sortKey=12&amp;sortDescending=false&amp;displayTab=1&amp;itemsPerPage=60</t>
  </si>
  <si>
    <t>https://www.boligsiden.dk/propertyresult/getdata?searchId=b4fae611b9444fa88f6dd6cd5f39de8d&amp;pageNumber=902&amp;sortKey=12&amp;sortDescending=false&amp;displayTab=1&amp;itemsPerPage=60</t>
  </si>
  <si>
    <t>https://www.boligsiden.dk/propertyresult/getdata?searchId=b4fae611b9444fa88f6dd6cd5f39de8d&amp;pageNumber=903&amp;sortKey=12&amp;sortDescending=false&amp;displayTab=1&amp;itemsPerPage=60</t>
  </si>
  <si>
    <t>https://www.boligsiden.dk/propertyresult/getdata?searchId=b4fae611b9444fa88f6dd6cd5f39de8d&amp;pageNumber=904&amp;sortKey=12&amp;sortDescending=false&amp;displayTab=1&amp;itemsPerPage=60</t>
  </si>
  <si>
    <t>https://www.boligsiden.dk/propertyresult/getdata?searchId=b4fae611b9444fa88f6dd6cd5f39de8d&amp;pageNumber=905&amp;sortKey=12&amp;sortDescending=false&amp;displayTab=1&amp;itemsPerPage=60</t>
  </si>
  <si>
    <t>https://www.boligsiden.dk/propertyresult/getdata?searchId=b4fae611b9444fa88f6dd6cd5f39de8d&amp;pageNumber=906&amp;sortKey=12&amp;sortDescending=false&amp;displayTab=1&amp;itemsPerPage=60</t>
  </si>
  <si>
    <t>https://www.boligsiden.dk/propertyresult/getdata?searchId=b4fae611b9444fa88f6dd6cd5f39de8d&amp;pageNumber=907&amp;sortKey=12&amp;sortDescending=false&amp;displayTab=1&amp;itemsPerPage=60</t>
  </si>
  <si>
    <t>https://www.boligsiden.dk/propertyresult/getdata?searchId=b4fae611b9444fa88f6dd6cd5f39de8d&amp;pageNumber=908&amp;sortKey=12&amp;sortDescending=false&amp;displayTab=1&amp;itemsPerPage=60</t>
  </si>
  <si>
    <t>https://www.boligsiden.dk/propertyresult/getdata?searchId=b4fae611b9444fa88f6dd6cd5f39de8d&amp;pageNumber=909&amp;sortKey=12&amp;sortDescending=false&amp;displayTab=1&amp;itemsPerPage=60</t>
  </si>
  <si>
    <t>https://www.boligsiden.dk/propertyresult/getdata?searchId=b4fae611b9444fa88f6dd6cd5f39de8d&amp;pageNumber=910&amp;sortKey=12&amp;sortDescending=false&amp;displayTab=1&amp;itemsPerPage=60</t>
  </si>
  <si>
    <t>https://www.boligsiden.dk/propertyresult/getdata?searchId=b4fae611b9444fa88f6dd6cd5f39de8d&amp;pageNumber=911&amp;sortKey=12&amp;sortDescending=false&amp;displayTab=1&amp;itemsPerPage=60</t>
  </si>
  <si>
    <t>https://www.boligsiden.dk/propertyresult/getdata?searchId=b4fae611b9444fa88f6dd6cd5f39de8d&amp;pageNumber=912&amp;sortKey=12&amp;sortDescending=false&amp;displayTab=1&amp;itemsPerPage=60</t>
  </si>
  <si>
    <t>https://www.boligsiden.dk/propertyresult/getdata?searchId=b4fae611b9444fa88f6dd6cd5f39de8d&amp;pageNumber=913&amp;sortKey=12&amp;sortDescending=false&amp;displayTab=1&amp;itemsPerPage=60</t>
  </si>
  <si>
    <t>https://www.boligsiden.dk/propertyresult/getdata?searchId=b4fae611b9444fa88f6dd6cd5f39de8d&amp;pageNumber=914&amp;sortKey=12&amp;sortDescending=false&amp;displayTab=1&amp;itemsPerPage=60</t>
  </si>
  <si>
    <t>https://www.boligsiden.dk/propertyresult/getdata?searchId=b4fae611b9444fa88f6dd6cd5f39de8d&amp;pageNumber=915&amp;sortKey=12&amp;sortDescending=false&amp;displayTab=1&amp;itemsPerPage=60</t>
  </si>
  <si>
    <t>https://www.boligsiden.dk/propertyresult/getdata?searchId=b4fae611b9444fa88f6dd6cd5f39de8d&amp;pageNumber=916&amp;sortKey=12&amp;sortDescending=false&amp;displayTab=1&amp;itemsPerPage=60</t>
  </si>
  <si>
    <t>https://www.boligsiden.dk/propertyresult/getdata?searchId=b4fae611b9444fa88f6dd6cd5f39de8d&amp;pageNumber=917&amp;sortKey=12&amp;sortDescending=false&amp;displayTab=1&amp;itemsPerPage=60</t>
  </si>
  <si>
    <t>https://www.boligsiden.dk/propertyresult/getdata?searchId=b4fae611b9444fa88f6dd6cd5f39de8d&amp;pageNumber=918&amp;sortKey=12&amp;sortDescending=false&amp;displayTab=1&amp;itemsPerPage=60</t>
  </si>
  <si>
    <t>https://www.boligsiden.dk/propertyresult/getdata?searchId=b4fae611b9444fa88f6dd6cd5f39de8d&amp;pageNumber=919&amp;sortKey=12&amp;sortDescending=false&amp;displayTab=1&amp;itemsPerPage=60</t>
  </si>
  <si>
    <t>https://www.boligsiden.dk/propertyresult/getdata?searchId=b4fae611b9444fa88f6dd6cd5f39de8d&amp;pageNumber=920&amp;sortKey=12&amp;sortDescending=false&amp;displayTab=1&amp;itemsPerPage=60</t>
  </si>
  <si>
    <t>https://www.boligsiden.dk/propertyresult/getdata?searchId=b4fae611b9444fa88f6dd6cd5f39de8d&amp;pageNumber=921&amp;sortKey=12&amp;sortDescending=false&amp;displayTab=1&amp;itemsPerPage=60</t>
  </si>
  <si>
    <t>https://www.boligsiden.dk/propertyresult/getdata?searchId=b4fae611b9444fa88f6dd6cd5f39de8d&amp;pageNumber=922&amp;sortKey=12&amp;sortDescending=false&amp;displayTab=1&amp;itemsPerPage=60</t>
  </si>
  <si>
    <t>https://www.boligsiden.dk/propertyresult/getdata?searchId=b4fae611b9444fa88f6dd6cd5f39de8d&amp;pageNumber=923&amp;sortKey=12&amp;sortDescending=false&amp;displayTab=1&amp;itemsPerPage=60</t>
  </si>
  <si>
    <t>https://www.boligsiden.dk/propertyresult/getdata?searchId=b4fae611b9444fa88f6dd6cd5f39de8d&amp;pageNumber=924&amp;sortKey=12&amp;sortDescending=false&amp;displayTab=1&amp;itemsPerPage=60</t>
  </si>
  <si>
    <t>https://www.boligsiden.dk/propertyresult/getdata?searchId=b4fae611b9444fa88f6dd6cd5f39de8d&amp;pageNumber=925&amp;sortKey=12&amp;sortDescending=false&amp;displayTab=1&amp;itemsPerPage=60</t>
  </si>
  <si>
    <t>https://www.boligsiden.dk/propertyresult/getdata?searchId=b4fae611b9444fa88f6dd6cd5f39de8d&amp;pageNumber=926&amp;sortKey=12&amp;sortDescending=false&amp;displayTab=1&amp;itemsPerPage=60</t>
  </si>
  <si>
    <t>https://www.boligsiden.dk/propertyresult/getdata?searchId=b4fae611b9444fa88f6dd6cd5f39de8d&amp;pageNumber=927&amp;sortKey=12&amp;sortDescending=false&amp;displayTab=1&amp;itemsPerPage=60</t>
  </si>
  <si>
    <t>https://www.boligsiden.dk/propertyresult/getdata?searchId=b4fae611b9444fa88f6dd6cd5f39de8d&amp;pageNumber=928&amp;sortKey=12&amp;sortDescending=false&amp;displayTab=1&amp;itemsPerPage=60</t>
  </si>
  <si>
    <t>https://www.boligsiden.dk/propertyresult/getdata?searchId=b4fae611b9444fa88f6dd6cd5f39de8d&amp;pageNumber=929&amp;sortKey=12&amp;sortDescending=false&amp;displayTab=1&amp;itemsPerPage=60</t>
  </si>
  <si>
    <t>https://www.boligsiden.dk/propertyresult/getdata?searchId=b4fae611b9444fa88f6dd6cd5f39de8d&amp;pageNumber=930&amp;sortKey=12&amp;sortDescending=false&amp;displayTab=1&amp;itemsPerPage=60</t>
  </si>
  <si>
    <t>https://www.boligsiden.dk/propertyresult/getdata?searchId=b4fae611b9444fa88f6dd6cd5f39de8d&amp;pageNumber=931&amp;sortKey=12&amp;sortDescending=false&amp;displayTab=1&amp;itemsPerPage=60</t>
  </si>
  <si>
    <t>https://www.boligsiden.dk/propertyresult/getdata?searchId=b4fae611b9444fa88f6dd6cd5f39de8d&amp;pageNumber=932&amp;sortKey=12&amp;sortDescending=false&amp;displayTab=1&amp;itemsPerPage=60</t>
  </si>
  <si>
    <t>https://www.boligsiden.dk/propertyresult/getdata?searchId=b4fae611b9444fa88f6dd6cd5f39de8d&amp;pageNumber=933&amp;sortKey=12&amp;sortDescending=false&amp;displayTab=1&amp;itemsPerPage=60</t>
  </si>
  <si>
    <t>https://www.boligsiden.dk/propertyresult/getdata?searchId=b4fae611b9444fa88f6dd6cd5f39de8d&amp;pageNumber=934&amp;sortKey=12&amp;sortDescending=false&amp;displayTab=1&amp;itemsPerPage=60</t>
  </si>
  <si>
    <t>https://www.boligsiden.dk/propertyresult/getdata?searchId=b4fae611b9444fa88f6dd6cd5f39de8d&amp;pageNumber=935&amp;sortKey=12&amp;sortDescending=false&amp;displayTab=1&amp;itemsPerPage=60</t>
  </si>
  <si>
    <t>https://www.boligsiden.dk/propertyresult/getdata?searchId=b4fae611b9444fa88f6dd6cd5f39de8d&amp;pageNumber=936&amp;sortKey=12&amp;sortDescending=false&amp;displayTab=1&amp;itemsPerPage=60</t>
  </si>
  <si>
    <t>https://www.boligsiden.dk/propertyresult/getdata?searchId=b4fae611b9444fa88f6dd6cd5f39de8d&amp;pageNumber=937&amp;sortKey=12&amp;sortDescending=false&amp;displayTab=1&amp;itemsPerPage=60</t>
  </si>
  <si>
    <t>https://www.boligsiden.dk/propertyresult/getdata?searchId=b4fae611b9444fa88f6dd6cd5f39de8d&amp;pageNumber=938&amp;sortKey=12&amp;sortDescending=false&amp;displayTab=1&amp;itemsPerPage=60</t>
  </si>
  <si>
    <t>https://www.boligsiden.dk/propertyresult/getdata?searchId=b4fae611b9444fa88f6dd6cd5f39de8d&amp;pageNumber=939&amp;sortKey=12&amp;sortDescending=false&amp;displayTab=1&amp;itemsPerPage=60</t>
  </si>
  <si>
    <t>https://www.boligsiden.dk/propertyresult/getdata?searchId=b4fae611b9444fa88f6dd6cd5f39de8d&amp;pageNumber=940&amp;sortKey=12&amp;sortDescending=false&amp;displayTab=1&amp;itemsPerPage=60</t>
  </si>
  <si>
    <t>https://www.boligsiden.dk/propertyresult/getdata?searchId=b4fae611b9444fa88f6dd6cd5f39de8d&amp;pageNumber=941&amp;sortKey=12&amp;sortDescending=false&amp;displayTab=1&amp;itemsPerPage=60</t>
  </si>
  <si>
    <t>https://www.boligsiden.dk/propertyresult/getdata?searchId=b4fae611b9444fa88f6dd6cd5f39de8d&amp;pageNumber=942&amp;sortKey=12&amp;sortDescending=false&amp;displayTab=1&amp;itemsPerPage=60</t>
  </si>
  <si>
    <t>https://www.boligsiden.dk/propertyresult/getdata?searchId=b4fae611b9444fa88f6dd6cd5f39de8d&amp;pageNumber=943&amp;sortKey=12&amp;sortDescending=false&amp;displayTab=1&amp;itemsPerPage=60</t>
  </si>
  <si>
    <t>https://www.boligsiden.dk/propertyresult/getdata?searchId=b4fae611b9444fa88f6dd6cd5f39de8d&amp;pageNumber=944&amp;sortKey=12&amp;sortDescending=false&amp;displayTab=1&amp;itemsPerPage=60</t>
  </si>
  <si>
    <t>https://www.boligsiden.dk/propertyresult/getdata?searchId=b4fae611b9444fa88f6dd6cd5f39de8d&amp;pageNumber=945&amp;sortKey=12&amp;sortDescending=false&amp;displayTab=1&amp;itemsPerPage=60</t>
  </si>
  <si>
    <t>https://www.boligsiden.dk/propertyresult/getdata?searchId=b4fae611b9444fa88f6dd6cd5f39de8d&amp;pageNumber=946&amp;sortKey=12&amp;sortDescending=false&amp;displayTab=1&amp;itemsPerPage=60</t>
  </si>
  <si>
    <t>https://www.boligsiden.dk/propertyresult/getdata?searchId=b4fae611b9444fa88f6dd6cd5f39de8d&amp;pageNumber=947&amp;sortKey=12&amp;sortDescending=false&amp;displayTab=1&amp;itemsPerPage=60</t>
  </si>
  <si>
    <t>https://www.boligsiden.dk/propertyresult/getdata?searchId=b4fae611b9444fa88f6dd6cd5f39de8d&amp;pageNumber=948&amp;sortKey=12&amp;sortDescending=false&amp;displayTab=1&amp;itemsPerPage=60</t>
  </si>
  <si>
    <t>https://www.boligsiden.dk/propertyresult/getdata?searchId=b4fae611b9444fa88f6dd6cd5f39de8d&amp;pageNumber=949&amp;sortKey=12&amp;sortDescending=false&amp;displayTab=1&amp;itemsPerPage=60</t>
  </si>
  <si>
    <t>https://www.boligsiden.dk/propertyresult/getdata?searchId=b4fae611b9444fa88f6dd6cd5f39de8d&amp;pageNumber=950&amp;sortKey=12&amp;sortDescending=false&amp;displayTab=1&amp;itemsPerPage=60</t>
  </si>
  <si>
    <t>https://www.boligsiden.dk/propertyresult/getdata?searchId=b4fae611b9444fa88f6dd6cd5f39de8d&amp;pageNumber=951&amp;sortKey=12&amp;sortDescending=false&amp;displayTab=1&amp;itemsPerPage=60</t>
  </si>
  <si>
    <t>https://www.boligsiden.dk/propertyresult/getdata?searchId=b4fae611b9444fa88f6dd6cd5f39de8d&amp;pageNumber=952&amp;sortKey=12&amp;sortDescending=false&amp;displayTab=1&amp;itemsPerPage=60</t>
  </si>
  <si>
    <t>https://www.boligsiden.dk/propertyresult/getdata?searchId=b4fae611b9444fa88f6dd6cd5f39de8d&amp;pageNumber=953&amp;sortKey=12&amp;sortDescending=false&amp;displayTab=1&amp;itemsPerPage=60</t>
  </si>
  <si>
    <t>https://www.boligsiden.dk/propertyresult/getdata?searchId=b4fae611b9444fa88f6dd6cd5f39de8d&amp;pageNumber=954&amp;sortKey=12&amp;sortDescending=false&amp;displayTab=1&amp;itemsPerPage=60</t>
  </si>
  <si>
    <t>https://www.boligsiden.dk/propertyresult/getdata?searchId=b4fae611b9444fa88f6dd6cd5f39de8d&amp;pageNumber=955&amp;sortKey=12&amp;sortDescending=false&amp;displayTab=1&amp;itemsPerPage=60</t>
  </si>
  <si>
    <t>HTTPSConnectionPool(host='www.boligsiden.dk', port=443): Max retries exceeded with url: /propertyresult/getdata?searchId=b4fae611b9444fa88f6dd6cd5f39de8d&amp;pageNumber=955&amp;sortKey=12&amp;sortDescending=false&amp;displayTab=1&amp;itemsPerPage=60 (Caused by ConnectTimeoutError(&lt;urllib3.connection.VerifiedHTTPSConnection object at 0x119369518&gt;, 'Connection to www.boligsiden.dk timed out. (connect timeout=30)'))</t>
  </si>
  <si>
    <t>https://www.boligsiden.dk/propertyresult/getdata?searchId=b4fae611b9444fa88f6dd6cd5f39de8d&amp;pageNumber=956&amp;sortKey=12&amp;sortDescending=false&amp;displayTab=1&amp;itemsPerPage=60</t>
  </si>
  <si>
    <t>https://www.boligsiden.dk/propertyresult/getdata?searchId=b4fae611b9444fa88f6dd6cd5f39de8d&amp;pageNumber=957&amp;sortKey=12&amp;sortDescending=false&amp;displayTab=1&amp;itemsPerPage=60</t>
  </si>
  <si>
    <t>https://www.boligsiden.dk/propertyresult/getdata?searchId=b4fae611b9444fa88f6dd6cd5f39de8d&amp;pageNumber=958&amp;sortKey=12&amp;sortDescending=false&amp;displayTab=1&amp;itemsPerPage=60</t>
  </si>
  <si>
    <t>https://www.boligsiden.dk/propertyresult/getdata?searchId=b4fae611b9444fa88f6dd6cd5f39de8d&amp;pageNumber=959&amp;sortKey=12&amp;sortDescending=false&amp;displayTab=1&amp;itemsPerPage=60</t>
  </si>
  <si>
    <t>https://www.boligsiden.dk/propertyresult/getdata?searchId=b4fae611b9444fa88f6dd6cd5f39de8d&amp;pageNumber=960&amp;sortKey=12&amp;sortDescending=false&amp;displayTab=1&amp;itemsPerPage=60</t>
  </si>
  <si>
    <t>https://www.boligsiden.dk/propertyresult/getdata?searchId=b4fae611b9444fa88f6dd6cd5f39de8d&amp;pageNumber=961&amp;sortKey=12&amp;sortDescending=false&amp;displayTab=1&amp;itemsPerPage=60</t>
  </si>
  <si>
    <t>https://www.boligsiden.dk/propertyresult/getdata?searchId=b4fae611b9444fa88f6dd6cd5f39de8d&amp;pageNumber=962&amp;sortKey=12&amp;sortDescending=false&amp;displayTab=1&amp;itemsPerPage=60</t>
  </si>
  <si>
    <t>https://www.boligsiden.dk/propertyresult/getdata?searchId=b4fae611b9444fa88f6dd6cd5f39de8d&amp;pageNumber=963&amp;sortKey=12&amp;sortDescending=false&amp;displayTab=1&amp;itemsPerPage=60</t>
  </si>
  <si>
    <t>https://www.boligsiden.dk/propertyresult/getdata?searchId=b4fae611b9444fa88f6dd6cd5f39de8d&amp;pageNumber=964&amp;sortKey=12&amp;sortDescending=false&amp;displayTab=1&amp;itemsPerPage=60</t>
  </si>
  <si>
    <t>https://www.boligsiden.dk/propertyresult/getdata?searchId=b4fae611b9444fa88f6dd6cd5f39de8d&amp;pageNumber=965&amp;sortKey=12&amp;sortDescending=false&amp;displayTab=1&amp;itemsPerPage=60</t>
  </si>
  <si>
    <t>https://www.boligsiden.dk/propertyresult/getdata?searchId=b4fae611b9444fa88f6dd6cd5f39de8d&amp;pageNumber=966&amp;sortKey=12&amp;sortDescending=false&amp;displayTab=1&amp;itemsPerPage=60</t>
  </si>
  <si>
    <t>https://www.boligsiden.dk/propertyresult/getdata?searchId=b4fae611b9444fa88f6dd6cd5f39de8d&amp;pageNumber=967&amp;sortKey=12&amp;sortDescending=false&amp;displayTab=1&amp;itemsPerPage=60</t>
  </si>
  <si>
    <t>https://www.boligsiden.dk/propertyresult/getdata?searchId=b4fae611b9444fa88f6dd6cd5f39de8d&amp;pageNumber=968&amp;sortKey=12&amp;sortDescending=false&amp;displayTab=1&amp;itemsPerPage=60</t>
  </si>
  <si>
    <t>https://www.boligsiden.dk/propertyresult/getdata?searchId=b4fae611b9444fa88f6dd6cd5f39de8d&amp;pageNumber=969&amp;sortKey=12&amp;sortDescending=false&amp;displayTab=1&amp;itemsPerPage=60</t>
  </si>
  <si>
    <t>https://www.boligsiden.dk/propertyresult/getdata?searchId=b4fae611b9444fa88f6dd6cd5f39de8d&amp;pageNumber=970&amp;sortKey=12&amp;sortDescending=false&amp;displayTab=1&amp;itemsPerPage=60</t>
  </si>
  <si>
    <t>https://www.boligsiden.dk/propertyresult/getdata?searchId=b4fae611b9444fa88f6dd6cd5f39de8d&amp;pageNumber=971&amp;sortKey=12&amp;sortDescending=false&amp;displayTab=1&amp;itemsPerPage=60</t>
  </si>
  <si>
    <t>https://www.boligsiden.dk/propertyresult/getdata?searchId=b4fae611b9444fa88f6dd6cd5f39de8d&amp;pageNumber=972&amp;sortKey=12&amp;sortDescending=false&amp;displayTab=1&amp;itemsPerPage=60</t>
  </si>
  <si>
    <t>https://www.boligsiden.dk/propertyresult/getdata?searchId=b4fae611b9444fa88f6dd6cd5f39de8d&amp;pageNumber=973&amp;sortKey=12&amp;sortDescending=false&amp;displayTab=1&amp;itemsPerPage=60</t>
  </si>
  <si>
    <t>https://www.boligsiden.dk/propertyresult/getdata?searchId=b4fae611b9444fa88f6dd6cd5f39de8d&amp;pageNumber=974&amp;sortKey=12&amp;sortDescending=false&amp;displayTab=1&amp;itemsPerPage=60</t>
  </si>
  <si>
    <t>https://www.boligsiden.dk/propertyresult/getdata?searchId=b4fae611b9444fa88f6dd6cd5f39de8d&amp;pageNumber=975&amp;sortKey=12&amp;sortDescending=false&amp;displayTab=1&amp;itemsPerPage=60</t>
  </si>
  <si>
    <t>https://www.boligsiden.dk/propertyresult/getdata?searchId=b4fae611b9444fa88f6dd6cd5f39de8d&amp;pageNumber=976&amp;sortKey=12&amp;sortDescending=false&amp;displayTab=1&amp;itemsPerPage=60</t>
  </si>
  <si>
    <t>https://www.boligsiden.dk/propertyresult/getdata?searchId=b4fae611b9444fa88f6dd6cd5f39de8d&amp;pageNumber=977&amp;sortKey=12&amp;sortDescending=false&amp;displayTab=1&amp;itemsPerPage=60</t>
  </si>
  <si>
    <t>https://www.boligsiden.dk/propertyresult/getdata?searchId=b4fae611b9444fa88f6dd6cd5f39de8d&amp;pageNumber=978&amp;sortKey=12&amp;sortDescending=false&amp;displayTab=1&amp;itemsPerPage=60</t>
  </si>
  <si>
    <t>https://www.boligsiden.dk/propertyresult/getdata?searchId=b4fae611b9444fa88f6dd6cd5f39de8d&amp;pageNumber=979&amp;sortKey=12&amp;sortDescending=false&amp;displayTab=1&amp;itemsPerPage=60</t>
  </si>
  <si>
    <t>https://www.boligsiden.dk/propertyresult/getdata?searchId=b4fae611b9444fa88f6dd6cd5f39de8d&amp;pageNumber=980&amp;sortKey=12&amp;sortDescending=false&amp;displayTab=1&amp;itemsPerPage=60</t>
  </si>
  <si>
    <t>https://www.boligsiden.dk/propertyresult/getdata?searchId=b4fae611b9444fa88f6dd6cd5f39de8d&amp;pageNumber=981&amp;sortKey=12&amp;sortDescending=false&amp;displayTab=1&amp;itemsPerPage=60</t>
  </si>
  <si>
    <t>https://www.boligsiden.dk/propertyresult/getdata?searchId=b4fae611b9444fa88f6dd6cd5f39de8d&amp;pageNumber=982&amp;sortKey=12&amp;sortDescending=false&amp;displayTab=1&amp;itemsPerPage=60</t>
  </si>
  <si>
    <t>https://www.boligsiden.dk/propertyresult/getdata?searchId=b4fae611b9444fa88f6dd6cd5f39de8d&amp;pageNumber=983&amp;sortKey=12&amp;sortDescending=false&amp;displayTab=1&amp;itemsPerPage=60</t>
  </si>
  <si>
    <t>https://www.boligsiden.dk/propertyresult/getdata?searchId=b4fae611b9444fa88f6dd6cd5f39de8d&amp;pageNumber=984&amp;sortKey=12&amp;sortDescending=false&amp;displayTab=1&amp;itemsPerPage=60</t>
  </si>
  <si>
    <t>https://www.boligsiden.dk/propertyresult/getdata?searchId=b4fae611b9444fa88f6dd6cd5f39de8d&amp;pageNumber=985&amp;sortKey=12&amp;sortDescending=false&amp;displayTab=1&amp;itemsPerPage=60</t>
  </si>
  <si>
    <t>https://www.boligsiden.dk/propertyresult/getdata?searchId=b4fae611b9444fa88f6dd6cd5f39de8d&amp;pageNumber=986&amp;sortKey=12&amp;sortDescending=false&amp;displayTab=1&amp;itemsPerPage=60</t>
  </si>
  <si>
    <t>https://www.boligsiden.dk/propertyresult/getdata?searchId=b4fae611b9444fa88f6dd6cd5f39de8d&amp;pageNumber=987&amp;sortKey=12&amp;sortDescending=false&amp;displayTab=1&amp;itemsPerPage=60</t>
  </si>
  <si>
    <t>https://www.boligsiden.dk/propertyresult/getdata?searchId=b4fae611b9444fa88f6dd6cd5f39de8d&amp;pageNumber=988&amp;sortKey=12&amp;sortDescending=false&amp;displayTab=1&amp;itemsPerPage=60</t>
  </si>
  <si>
    <t>https://www.boligsiden.dk/propertyresult/getdata?searchId=b4fae611b9444fa88f6dd6cd5f39de8d&amp;pageNumber=989&amp;sortKey=12&amp;sortDescending=false&amp;displayTab=1&amp;itemsPerPage=60</t>
  </si>
  <si>
    <t>https://www.boligsiden.dk/propertyresult/getdata?searchId=b4fae611b9444fa88f6dd6cd5f39de8d&amp;pageNumber=990&amp;sortKey=12&amp;sortDescending=false&amp;displayTab=1&amp;itemsPerPage=60</t>
  </si>
  <si>
    <t>https://www.boligsiden.dk/propertyresult/getdata?searchId=b4fae611b9444fa88f6dd6cd5f39de8d&amp;pageNumber=991&amp;sortKey=12&amp;sortDescending=false&amp;displayTab=1&amp;itemsPerPage=60</t>
  </si>
  <si>
    <t>https://www.boligsiden.dk/propertyresult/getdata?searchId=b4fae611b9444fa88f6dd6cd5f39de8d&amp;pageNumber=992&amp;sortKey=12&amp;sortDescending=false&amp;displayTab=1&amp;itemsPerPage=60</t>
  </si>
  <si>
    <t>https://www.boligsiden.dk/propertyresult/getdata?searchId=b4fae611b9444fa88f6dd6cd5f39de8d&amp;pageNumber=993&amp;sortKey=12&amp;sortDescending=false&amp;displayTab=1&amp;itemsPerPage=60</t>
  </si>
  <si>
    <t>https://www.boligsiden.dk/propertyresult/getdata?searchId=b4fae611b9444fa88f6dd6cd5f39de8d&amp;pageNumber=994&amp;sortKey=12&amp;sortDescending=false&amp;displayTab=1&amp;itemsPerPage=60</t>
  </si>
  <si>
    <t>https://www.boligsiden.dk/propertyresult/getdata?searchId=b4fae611b9444fa88f6dd6cd5f39de8d&amp;pageNumber=995&amp;sortKey=12&amp;sortDescending=false&amp;displayTab=1&amp;itemsPerPage=60</t>
  </si>
  <si>
    <t>https://www.boligsiden.dk/propertyresult/getdata?searchId=b4fae611b9444fa88f6dd6cd5f39de8d&amp;pageNumber=996&amp;sortKey=12&amp;sortDescending=false&amp;displayTab=1&amp;itemsPerPage=60</t>
  </si>
  <si>
    <t>https://www.boligsiden.dk/propertyresult/getdata?searchId=b4fae611b9444fa88f6dd6cd5f39de8d&amp;pageNumber=997&amp;sortKey=12&amp;sortDescending=false&amp;displayTab=1&amp;itemsPerPage=60</t>
  </si>
  <si>
    <t>https://www.boligsiden.dk/propertyresult/getdata?searchId=b4fae611b9444fa88f6dd6cd5f39de8d&amp;pageNumber=998&amp;sortKey=12&amp;sortDescending=false&amp;displayTab=1&amp;itemsPerPage=60</t>
  </si>
  <si>
    <t>https://www.boligsiden.dk/propertyresult/getdata?searchId=b4fae611b9444fa88f6dd6cd5f39de8d&amp;pageNumber=999&amp;sortKey=12&amp;sortDescending=false&amp;displayTab=1&amp;itemsPerPage=60</t>
  </si>
  <si>
    <t>https://www.boligsiden.dk/propertyresult/getdata?searchId=b4fae611b9444fa88f6dd6cd5f39de8d&amp;pageNumber=1000&amp;sortKey=12&amp;sortDescending=false&amp;displayTab=1&amp;itemsPerPage=60</t>
  </si>
  <si>
    <t>https://www.boligsiden.dk/propertyresult/getdata?searchId=b4fae611b9444fa88f6dd6cd5f39de8d&amp;pageNumber=1001&amp;sortKey=12&amp;sortDescending=false&amp;displayTab=1&amp;itemsPerPage=60</t>
  </si>
  <si>
    <t>https://www.boligsiden.dk/propertyresult/getdata?searchId=b4fae611b9444fa88f6dd6cd5f39de8d&amp;pageNumber=1002&amp;sortKey=12&amp;sortDescending=false&amp;displayTab=1&amp;itemsPerPage=60</t>
  </si>
  <si>
    <t>https://www.boligsiden.dk/propertyresult/getdata?searchId=b4fae611b9444fa88f6dd6cd5f39de8d&amp;pageNumber=1003&amp;sortKey=12&amp;sortDescending=false&amp;displayTab=1&amp;itemsPerPage=60</t>
  </si>
  <si>
    <t>https://www.boligsiden.dk/propertyresult/getdata?searchId=b4fae611b9444fa88f6dd6cd5f39de8d&amp;pageNumber=1004&amp;sortKey=12&amp;sortDescending=false&amp;displayTab=1&amp;itemsPerPage=60</t>
  </si>
  <si>
    <t>https://www.boligsiden.dk/propertyresult/getdata?searchId=b4fae611b9444fa88f6dd6cd5f39de8d&amp;pageNumber=1005&amp;sortKey=12&amp;sortDescending=false&amp;displayTab=1&amp;itemsPerPage=60</t>
  </si>
  <si>
    <t>https://www.boligsiden.dk/propertyresult/getdata?searchId=b4fae611b9444fa88f6dd6cd5f39de8d&amp;pageNumber=1006&amp;sortKey=12&amp;sortDescending=false&amp;displayTab=1&amp;itemsPerPage=60</t>
  </si>
  <si>
    <t>https://www.boligsiden.dk/propertyresult/getdata?searchId=b4fae611b9444fa88f6dd6cd5f39de8d&amp;pageNumber=1007&amp;sortKey=12&amp;sortDescending=false&amp;displayTab=1&amp;itemsPerPage=60</t>
  </si>
  <si>
    <t>https://www.boligsiden.dk/propertyresult/getdata?searchId=b4fae611b9444fa88f6dd6cd5f39de8d&amp;pageNumber=1008&amp;sortKey=12&amp;sortDescending=false&amp;displayTab=1&amp;itemsPerPage=60</t>
  </si>
  <si>
    <t>https://www.boligsiden.dk/propertyresult/getdata?searchId=b4fae611b9444fa88f6dd6cd5f39de8d&amp;pageNumber=1009&amp;sortKey=12&amp;sortDescending=false&amp;displayTab=1&amp;itemsPerPage=60</t>
  </si>
  <si>
    <t>https://www.boligsiden.dk/propertyresult/getdata?searchId=b4fae611b9444fa88f6dd6cd5f39de8d&amp;pageNumber=1010&amp;sortKey=12&amp;sortDescending=false&amp;displayTab=1&amp;itemsPerPage=60</t>
  </si>
  <si>
    <t>https://www.boligsiden.dk/propertyresult/getdata?searchId=b4fae611b9444fa88f6dd6cd5f39de8d&amp;pageNumber=1011&amp;sortKey=12&amp;sortDescending=false&amp;displayTab=1&amp;itemsPerPage=60</t>
  </si>
  <si>
    <t>https://www.boligsiden.dk/propertyresult/getdata?searchId=b4fae611b9444fa88f6dd6cd5f39de8d&amp;pageNumber=1012&amp;sortKey=12&amp;sortDescending=false&amp;displayTab=1&amp;itemsPerPage=60</t>
  </si>
  <si>
    <t>https://www.boligsiden.dk/propertyresult/getdata?searchId=b4fae611b9444fa88f6dd6cd5f39de8d&amp;pageNumber=1013&amp;sortKey=12&amp;sortDescending=false&amp;displayTab=1&amp;itemsPerPage=60</t>
  </si>
  <si>
    <t>https://www.boligsiden.dk/propertyresult/getdata?searchId=b4fae611b9444fa88f6dd6cd5f39de8d&amp;pageNumber=1014&amp;sortKey=12&amp;sortDescending=false&amp;displayTab=1&amp;itemsPerPage=60</t>
  </si>
  <si>
    <t>https://www.boligsiden.dk/propertyresult/getdata?searchId=b4fae611b9444fa88f6dd6cd5f39de8d&amp;pageNumber=1015&amp;sortKey=12&amp;sortDescending=false&amp;displayTab=1&amp;itemsPerPage=60</t>
  </si>
  <si>
    <t>https://www.boligsiden.dk/propertyresult/getdata?searchId=b4fae611b9444fa88f6dd6cd5f39de8d&amp;pageNumber=1016&amp;sortKey=12&amp;sortDescending=false&amp;displayTab=1&amp;itemsPerPage=60</t>
  </si>
  <si>
    <t>https://www.boligsiden.dk/propertyresult/getdata?searchId=b4fae611b9444fa88f6dd6cd5f39de8d&amp;pageNumber=1017&amp;sortKey=12&amp;sortDescending=false&amp;displayTab=1&amp;itemsPerPage=60</t>
  </si>
  <si>
    <t>https://www.boligsiden.dk/propertyresult/getdata?searchId=b4fae611b9444fa88f6dd6cd5f39de8d&amp;pageNumber=1018&amp;sortKey=12&amp;sortDescending=false&amp;displayTab=1&amp;itemsPerPage=60</t>
  </si>
  <si>
    <t>https://www.boligsiden.dk/propertyresult/getdata?searchId=b4fae611b9444fa88f6dd6cd5f39de8d&amp;pageNumber=1019&amp;sortKey=12&amp;sortDescending=false&amp;displayTab=1&amp;itemsPerPage=60</t>
  </si>
  <si>
    <t>https://www.boligsiden.dk/propertyresult/getdata?searchId=b4fae611b9444fa88f6dd6cd5f39de8d&amp;pageNumber=1020&amp;sortKey=12&amp;sortDescending=false&amp;displayTab=1&amp;itemsPerPage=60</t>
  </si>
  <si>
    <t>https://www.boligsiden.dk/propertyresult/getdata?searchId=b4fae611b9444fa88f6dd6cd5f39de8d&amp;pageNumber=1021&amp;sortKey=12&amp;sortDescending=false&amp;displayTab=1&amp;itemsPerPage=60</t>
  </si>
  <si>
    <t>https://www.boligsiden.dk/propertyresult/getdata?searchId=b4fae611b9444fa88f6dd6cd5f39de8d&amp;pageNumber=1022&amp;sortKey=12&amp;sortDescending=false&amp;displayTab=1&amp;itemsPerPage=60</t>
  </si>
  <si>
    <t>https://www.boligsiden.dk/propertyresult/getdata?searchId=b4fae611b9444fa88f6dd6cd5f39de8d&amp;pageNumber=1023&amp;sortKey=12&amp;sortDescending=false&amp;displayTab=1&amp;itemsPerPage=60</t>
  </si>
  <si>
    <t>https://www.boligsiden.dk/propertyresult/getdata?searchId=b4fae611b9444fa88f6dd6cd5f39de8d&amp;pageNumber=1024&amp;sortKey=12&amp;sortDescending=false&amp;displayTab=1&amp;itemsPerPage=60</t>
  </si>
  <si>
    <t>https://www.boligsiden.dk/propertyresult/getdata?searchId=b4fae611b9444fa88f6dd6cd5f39de8d&amp;pageNumber=1025&amp;sortKey=12&amp;sortDescending=false&amp;displayTab=1&amp;itemsPerPage=60</t>
  </si>
  <si>
    <t>https://www.boligsiden.dk/propertyresult/getdata?searchId=b4fae611b9444fa88f6dd6cd5f39de8d&amp;pageNumber=1026&amp;sortKey=12&amp;sortDescending=false&amp;displayTab=1&amp;itemsPerPage=60</t>
  </si>
  <si>
    <t>https://www.boligsiden.dk/propertyresult/getdata?searchId=b4fae611b9444fa88f6dd6cd5f39de8d&amp;pageNumber=1027&amp;sortKey=12&amp;sortDescending=false&amp;displayTab=1&amp;itemsPerPage=60</t>
  </si>
  <si>
    <t>https://www.boligsiden.dk/propertyresult/getdata?searchId=b4fae611b9444fa88f6dd6cd5f39de8d&amp;pageNumber=1028&amp;sortKey=12&amp;sortDescending=false&amp;displayTab=1&amp;itemsPerPage=60</t>
  </si>
  <si>
    <t>https://www.boligsiden.dk/propertyresult/getdata?searchId=b4fae611b9444fa88f6dd6cd5f39de8d&amp;pageNumber=1029&amp;sortKey=12&amp;sortDescending=false&amp;displayTab=1&amp;itemsPerPage=60</t>
  </si>
  <si>
    <t>https://www.boligsiden.dk/propertyresult/getdata?searchId=b4fae611b9444fa88f6dd6cd5f39de8d&amp;pageNumber=1030&amp;sortKey=12&amp;sortDescending=false&amp;displayTab=1&amp;itemsPerPage=60</t>
  </si>
  <si>
    <t>https://www.boligsiden.dk/propertyresult/getdata?searchId=b4fae611b9444fa88f6dd6cd5f39de8d&amp;pageNumber=1031&amp;sortKey=12&amp;sortDescending=false&amp;displayTab=1&amp;itemsPerPage=60</t>
  </si>
  <si>
    <t>https://www.boligsiden.dk/propertyresult/getdata?searchId=b4fae611b9444fa88f6dd6cd5f39de8d&amp;pageNumber=1032&amp;sortKey=12&amp;sortDescending=false&amp;displayTab=1&amp;itemsPerPage=60</t>
  </si>
  <si>
    <t>https://www.boligsiden.dk/propertyresult/getdata?searchId=b4fae611b9444fa88f6dd6cd5f39de8d&amp;pageNumber=1033&amp;sortKey=12&amp;sortDescending=false&amp;displayTab=1&amp;itemsPerPage=60</t>
  </si>
  <si>
    <t>https://www.boligsiden.dk/propertyresult/getdata?searchId=b4fae611b9444fa88f6dd6cd5f39de8d&amp;pageNumber=1034&amp;sortKey=12&amp;sortDescending=false&amp;displayTab=1&amp;itemsPerPage=60</t>
  </si>
  <si>
    <t>https://www.boligsiden.dk/propertyresult/getdata?searchId=b4fae611b9444fa88f6dd6cd5f39de8d&amp;pageNumber=1035&amp;sortKey=12&amp;sortDescending=false&amp;displayTab=1&amp;itemsPerPage=60</t>
  </si>
  <si>
    <t>https://www.boligsiden.dk/propertyresult/getdata?searchId=b4fae611b9444fa88f6dd6cd5f39de8d&amp;pageNumber=1036&amp;sortKey=12&amp;sortDescending=false&amp;displayTab=1&amp;itemsPerPage=60</t>
  </si>
  <si>
    <t>https://www.boligsiden.dk/propertyresult/getdata?searchId=b4fae611b9444fa88f6dd6cd5f39de8d&amp;pageNumber=1037&amp;sortKey=12&amp;sortDescending=false&amp;displayTab=1&amp;itemsPerPage=60</t>
  </si>
  <si>
    <t>https://www.boligsiden.dk/propertyresult/getdata?searchId=b4fae611b9444fa88f6dd6cd5f39de8d&amp;pageNumber=1038&amp;sortKey=12&amp;sortDescending=false&amp;displayTab=1&amp;itemsPerPage=60</t>
  </si>
  <si>
    <t>https://www.boligsiden.dk/propertyresult/getdata?searchId=b4fae611b9444fa88f6dd6cd5f39de8d&amp;pageNumber=1039&amp;sortKey=12&amp;sortDescending=false&amp;displayTab=1&amp;itemsPerPage=60</t>
  </si>
  <si>
    <t>https://www.boligsiden.dk/propertyresult/getdata?searchId=b4fae611b9444fa88f6dd6cd5f39de8d&amp;pageNumber=1040&amp;sortKey=12&amp;sortDescending=false&amp;displayTab=1&amp;itemsPerPage=60</t>
  </si>
  <si>
    <t>https://www.boligsiden.dk/propertyresult/getdata?searchId=b4fae611b9444fa88f6dd6cd5f39de8d&amp;pageNumber=1041&amp;sortKey=12&amp;sortDescending=false&amp;displayTab=1&amp;itemsPerPage=60</t>
  </si>
  <si>
    <t>https://www.boligsiden.dk/propertyresult/getdata?searchId=b4fae611b9444fa88f6dd6cd5f39de8d&amp;pageNumber=1042&amp;sortKey=12&amp;sortDescending=false&amp;displayTab=1&amp;itemsPerPage=60</t>
  </si>
  <si>
    <t>https://www.boligsiden.dk/propertyresult/getdata?searchId=b4fae611b9444fa88f6dd6cd5f39de8d&amp;pageNumber=1043&amp;sortKey=12&amp;sortDescending=false&amp;displayTab=1&amp;itemsPerPage=60</t>
  </si>
  <si>
    <t>https://www.boligsiden.dk/propertyresult/getdata?searchId=b4fae611b9444fa88f6dd6cd5f39de8d&amp;pageNumber=1044&amp;sortKey=12&amp;sortDescending=false&amp;displayTab=1&amp;itemsPerPage=60</t>
  </si>
  <si>
    <t>https://www.boligsiden.dk/propertyresult/getdata?searchId=b4fae611b9444fa88f6dd6cd5f39de8d&amp;pageNumber=1045&amp;sortKey=12&amp;sortDescending=false&amp;displayTab=1&amp;itemsPerPage=60</t>
  </si>
  <si>
    <t>https://www.boligsiden.dk/propertyresult/getdata?searchId=b4fae611b9444fa88f6dd6cd5f39de8d&amp;pageNumber=1046&amp;sortKey=12&amp;sortDescending=false&amp;displayTab=1&amp;itemsPerPage=60</t>
  </si>
  <si>
    <t>https://www.boligsiden.dk/propertyresult/getdata?searchId=b4fae611b9444fa88f6dd6cd5f39de8d&amp;pageNumber=1047&amp;sortKey=12&amp;sortDescending=false&amp;displayTab=1&amp;itemsPerPage=60</t>
  </si>
  <si>
    <t>https://www.boligsiden.dk/propertyresult/getdata?searchId=b4fae611b9444fa88f6dd6cd5f39de8d&amp;pageNumber=1048&amp;sortKey=12&amp;sortDescending=false&amp;displayTab=1&amp;itemsPerPage=60</t>
  </si>
  <si>
    <t>https://www.boligsiden.dk/propertyresult/getdata?searchId=b4fae611b9444fa88f6dd6cd5f39de8d&amp;pageNumber=1049&amp;sortKey=12&amp;sortDescending=false&amp;displayTab=1&amp;itemsPerPage=60</t>
  </si>
  <si>
    <t>https://www.boligsiden.dk/propertyresult/getdata?searchId=b4fae611b9444fa88f6dd6cd5f39de8d&amp;pageNumber=1050&amp;sortKey=12&amp;sortDescending=false&amp;displayTab=1&amp;itemsPerPage=60</t>
  </si>
  <si>
    <t>https://www.boligsiden.dk/propertyresult/getdata?searchId=b4fae611b9444fa88f6dd6cd5f39de8d&amp;pageNumber=1051&amp;sortKey=12&amp;sortDescending=false&amp;displayTab=1&amp;itemsPerPage=60</t>
  </si>
  <si>
    <t>https://www.boligsiden.dk/propertyresult/getdata?searchId=b4fae611b9444fa88f6dd6cd5f39de8d&amp;pageNumber=1052&amp;sortKey=12&amp;sortDescending=false&amp;displayTab=1&amp;itemsPerPage=60</t>
  </si>
  <si>
    <t>https://www.boligsiden.dk/propertyresult/getdata?searchId=b4fae611b9444fa88f6dd6cd5f39de8d&amp;pageNumber=1053&amp;sortKey=12&amp;sortDescending=false&amp;displayTab=1&amp;itemsPerPage=60</t>
  </si>
  <si>
    <t>https://www.boligsiden.dk/propertyresult/getdata?searchId=b4fae611b9444fa88f6dd6cd5f39de8d&amp;pageNumber=1054&amp;sortKey=12&amp;sortDescending=false&amp;displayTab=1&amp;itemsPerPage=60</t>
  </si>
  <si>
    <t>https://www.boligsiden.dk/propertyresult/getdata?searchId=b4fae611b9444fa88f6dd6cd5f39de8d&amp;pageNumber=1055&amp;sortKey=12&amp;sortDescending=false&amp;displayTab=1&amp;itemsPerPage=60</t>
  </si>
  <si>
    <t>https://www.boligsiden.dk/propertyresult/getdata?searchId=b4fae611b9444fa88f6dd6cd5f39de8d&amp;pageNumber=1056&amp;sortKey=12&amp;sortDescending=false&amp;displayTab=1&amp;itemsPerPage=60</t>
  </si>
  <si>
    <t>https://www.boligsiden.dk/propertyresult/getdata?searchId=b4fae611b9444fa88f6dd6cd5f39de8d&amp;pageNumber=1057&amp;sortKey=12&amp;sortDescending=false&amp;displayTab=1&amp;itemsPerPage=60</t>
  </si>
  <si>
    <t>https://www.boligsiden.dk/propertyresult/getdata?searchId=b4fae611b9444fa88f6dd6cd5f39de8d&amp;pageNumber=1058&amp;sortKey=12&amp;sortDescending=false&amp;displayTab=1&amp;itemsPerPage=60</t>
  </si>
  <si>
    <t>https://www.boligsiden.dk/propertyresult/getdata?searchId=b4fae611b9444fa88f6dd6cd5f39de8d&amp;pageNumber=1059&amp;sortKey=12&amp;sortDescending=false&amp;displayTab=1&amp;itemsPerPage=60</t>
  </si>
  <si>
    <t>https://www.boligsiden.dk/propertyresult/getdata?searchId=b4fae611b9444fa88f6dd6cd5f39de8d&amp;pageNumber=1060&amp;sortKey=12&amp;sortDescending=false&amp;displayTab=1&amp;itemsPerPage=60</t>
  </si>
  <si>
    <t>https://www.boligsiden.dk/propertyresult/getdata?searchId=b4fae611b9444fa88f6dd6cd5f39de8d&amp;pageNumber=1061&amp;sortKey=12&amp;sortDescending=false&amp;displayTab=1&amp;itemsPerPage=60</t>
  </si>
  <si>
    <t>https://www.boligsiden.dk/propertyresult/getdata?searchId=b4fae611b9444fa88f6dd6cd5f39de8d&amp;pageNumber=1062&amp;sortKey=12&amp;sortDescending=false&amp;displayTab=1&amp;itemsPerPage=60</t>
  </si>
  <si>
    <t>https://www.boligsiden.dk/propertyresult/getdata?searchId=b4fae611b9444fa88f6dd6cd5f39de8d&amp;pageNumber=1063&amp;sortKey=12&amp;sortDescending=false&amp;displayTab=1&amp;itemsPerPage=60</t>
  </si>
  <si>
    <t>https://www.boligsiden.dk/propertyresult/getdata?searchId=b4fae611b9444fa88f6dd6cd5f39de8d&amp;pageNumber=1064&amp;sortKey=12&amp;sortDescending=false&amp;displayTab=1&amp;itemsPerPage=60</t>
  </si>
  <si>
    <t>https://www.boligsiden.dk/propertyresult/getdata?searchId=b4fae611b9444fa88f6dd6cd5f39de8d&amp;pageNumber=1065&amp;sortKey=12&amp;sortDescending=false&amp;displayTab=1&amp;itemsPerPage=60</t>
  </si>
  <si>
    <t>https://www.boligsiden.dk/propertyresult/getdata?searchId=b4fae611b9444fa88f6dd6cd5f39de8d&amp;pageNumber=1066&amp;sortKey=12&amp;sortDescending=false&amp;displayTab=1&amp;itemsPerPage=60</t>
  </si>
  <si>
    <t>https://www.boligsiden.dk/propertyresult/getdata?searchId=b4fae611b9444fa88f6dd6cd5f39de8d&amp;pageNumber=1067&amp;sortKey=12&amp;sortDescending=false&amp;displayTab=1&amp;itemsPerPage=60</t>
  </si>
  <si>
    <t>https://www.boligsiden.dk/propertyresult/getdata?searchId=b4fae611b9444fa88f6dd6cd5f39de8d&amp;pageNumber=1068&amp;sortKey=12&amp;sortDescending=false&amp;displayTab=1&amp;itemsPerPage=60</t>
  </si>
  <si>
    <t>https://www.boligsiden.dk/propertyresult/getdata?searchId=b4fae611b9444fa88f6dd6cd5f39de8d&amp;pageNumber=1069&amp;sortKey=12&amp;sortDescending=false&amp;displayTab=1&amp;itemsPerPage=60</t>
  </si>
  <si>
    <t>https://www.boligsiden.dk/propertyresult/getdata?searchId=b4fae611b9444fa88f6dd6cd5f39de8d&amp;pageNumber=1070&amp;sortKey=12&amp;sortDescending=false&amp;displayTab=1&amp;itemsPerPage=60</t>
  </si>
  <si>
    <t>https://www.boligsiden.dk/propertyresult/getdata?searchId=b4fae611b9444fa88f6dd6cd5f39de8d&amp;pageNumber=1071&amp;sortKey=12&amp;sortDescending=false&amp;displayTab=1&amp;itemsPerPage=60</t>
  </si>
  <si>
    <t>https://www.boligsiden.dk/propertyresult/getdata?searchId=b4fae611b9444fa88f6dd6cd5f39de8d&amp;pageNumber=1072&amp;sortKey=12&amp;sortDescending=false&amp;displayTab=1&amp;itemsPerPage=60</t>
  </si>
  <si>
    <t>https://www.boligsiden.dk/propertyresult/getdata?searchId=b4fae611b9444fa88f6dd6cd5f39de8d&amp;pageNumber=1073&amp;sortKey=12&amp;sortDescending=false&amp;displayTab=1&amp;itemsPerPage=60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</si>
</sst>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connections" Target="connection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10" Type="http://schemas.openxmlformats.org/officeDocument/2006/relationships/calcChain" Target="calcChain.xml"/><Relationship Id="rId4" Type="http://schemas.openxmlformats.org/officeDocument/2006/relationships/styles" Target="styles.xml"/><Relationship Id="rId9" Type="http://schemas.microsoft.com/office/2017/06/relationships/rdRichValueTypes" Target="richData/rdRichValueTyp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oligscrape_log" connectionId="1" xr16:uid="{5F1F331E-5D72-5B4D-831E-0CBD03D06910}" autoFormatId="16" applyNumberFormats="0" applyBorderFormats="0" applyFontFormats="1" applyPatternFormats="1" applyAlignmentFormats="0" applyWidthHeightFormats="0"/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059">
  <rv s="0">
    <v>12</v>
    <v>18036103248596191</v>
  </rv>
  <rv s="0">
    <v>12</v>
    <v>11758708953857422</v>
  </rv>
  <rv s="0">
    <v>12</v>
    <v>12173795700073242</v>
  </rv>
  <rv s="0">
    <v>12</v>
    <v>20947670936584473</v>
  </rv>
  <rv s="0">
    <v>12</v>
    <v>2773590087890625</v>
  </rv>
  <rv s="0">
    <v>12</v>
    <v>17088794708251953</v>
  </rv>
  <rv s="0">
    <v>12</v>
    <v>1210629940032959</v>
  </rv>
  <rv s="0">
    <v>12</v>
    <v>12320613861083984</v>
  </rv>
  <rv s="0">
    <v>12</v>
    <v>12876605987548828</v>
  </rv>
  <rv s="0">
    <v>12</v>
    <v>224013090133667</v>
  </rv>
  <rv s="0">
    <v>12</v>
    <v>1275780200958252</v>
  </rv>
  <rv s="0">
    <v>12</v>
    <v>11627388000488281</v>
  </rv>
  <rv s="0">
    <v>12</v>
    <v>12603282928466797</v>
  </rv>
  <rv s="0">
    <v>12</v>
    <v>1351919174194336</v>
  </rv>
  <rv s="0">
    <v>12</v>
    <v>14661097526550293</v>
  </rv>
  <rv s="0">
    <v>12</v>
    <v>1405799388885498</v>
  </rv>
  <rv s="0">
    <v>12</v>
    <v>12096095085144043</v>
  </rv>
  <rv s="0">
    <v>12</v>
    <v>1168220043182373</v>
  </rv>
  <rv s="0">
    <v>12</v>
    <v>3296229839324951</v>
  </rv>
  <rv s="0">
    <v>12</v>
    <v>11656403541564941</v>
  </rv>
  <rv s="0">
    <v>12</v>
    <v>11022019386291504</v>
  </rv>
  <rv s="0">
    <v>12</v>
    <v>12387204170227051</v>
  </rv>
  <rv s="0">
    <v>12</v>
    <v>11261582374572754</v>
  </rv>
  <rv s="0">
    <v>12</v>
    <v>11655616760253906</v>
  </rv>
  <rv s="0">
    <v>12</v>
    <v>19212794303894043</v>
  </rv>
  <rv s="0">
    <v>12</v>
    <v>10459589958190918</v>
  </rv>
  <rv s="0">
    <v>12</v>
    <v>12198305130004883</v>
  </rv>
  <rv s="0">
    <v>12</v>
    <v>11723995208740234</v>
  </rv>
  <rv s="0">
    <v>12</v>
    <v>12280988693237305</v>
  </rv>
  <rv s="0">
    <v>12</v>
    <v>11244606971740723</v>
  </rv>
  <rv s="0">
    <v>12</v>
    <v>10924196243286133</v>
  </rv>
  <rv s="0">
    <v>12</v>
    <v>11884713172912598</v>
  </rv>
  <rv s="0">
    <v>12</v>
    <v>11214685440063477</v>
  </rv>
  <rv s="0">
    <v>12</v>
    <v>3824760913848877</v>
  </rv>
  <rv s="0">
    <v>12</v>
    <v>15920805931091309</v>
  </rv>
  <rv s="0">
    <v>12</v>
    <v>10420417785644531</v>
  </rv>
  <rv s="0">
    <v>12</v>
    <v>17092514038085938</v>
  </rv>
  <rv s="0">
    <v>12</v>
    <v>11975455284118652</v>
  </rv>
  <rv s="0">
    <v>12</v>
    <v>12129521369934082</v>
  </rv>
  <rv s="0">
    <v>12</v>
    <v>10708308219909668</v>
  </rv>
  <rv s="0">
    <v>12</v>
    <v>15354609489440918</v>
  </rv>
  <rv s="0">
    <v>12</v>
    <v>17905092239379883</v>
  </rv>
  <rv s="0">
    <v>12</v>
    <v>16849112510681152</v>
  </rv>
  <rv s="0">
    <v>12</v>
    <v>13524675369262695</v>
  </rv>
  <rv s="0">
    <v>12</v>
    <v>18474292755126953</v>
  </rv>
  <rv s="0">
    <v>12</v>
    <v>13297009468078613</v>
  </rv>
  <rv s="0">
    <v>12</v>
    <v>11623597145080566</v>
  </rv>
  <rv s="0">
    <v>12</v>
    <v>13667893409729004</v>
  </rv>
  <rv s="0">
    <v>12</v>
    <v>10718107223510742</v>
  </rv>
  <rv s="0">
    <v>12</v>
    <v>11022710800170898</v>
  </rv>
  <rv s="0">
    <v>12</v>
    <v>11397314071655273</v>
  </rv>
  <rv s="0">
    <v>12</v>
    <v>12112998962402344</v>
  </rv>
  <rv s="0">
    <v>12</v>
    <v>11180925369262695</v>
  </rv>
  <rv s="0">
    <v>12</v>
    <v>12121295928955078</v>
  </rv>
  <rv s="0">
    <v>12</v>
    <v>11880183219909668</v>
  </rv>
  <rv s="0">
    <v>12</v>
    <v>15374422073364258</v>
  </rv>
  <rv s="0">
    <v>12</v>
    <v>17286086082458496</v>
  </rv>
  <rv s="0">
    <v>12</v>
    <v>1508960723876953</v>
  </rv>
  <rv s="0">
    <v>12</v>
    <v>1068868637084961</v>
  </rv>
  <rv s="0">
    <v>12</v>
    <v>12229490280151367</v>
  </rv>
  <rv s="0">
    <v>12</v>
    <v>16038203239440918</v>
  </rv>
  <rv s="0">
    <v>12</v>
    <v>11452531814575195</v>
  </rv>
  <rv s="0">
    <v>12</v>
    <v>15245699882507324</v>
  </rv>
  <rv s="0">
    <v>12</v>
    <v>14982080459594727</v>
  </rv>
  <rv s="0">
    <v>12</v>
    <v>11849403381347656</v>
  </rv>
  <rv s="0">
    <v>12</v>
    <v>11429095268249512</v>
  </rv>
  <rv s="0">
    <v>12</v>
    <v>16441917419433594</v>
  </rv>
  <rv s="0">
    <v>12</v>
    <v>14520692825317383</v>
  </rv>
  <rv s="0">
    <v>12</v>
    <v>11400508880615234</v>
  </rv>
  <rv s="0">
    <v>12</v>
    <v>11328005790710449</v>
  </rv>
  <rv s="0">
    <v>12</v>
    <v>14998888969421387</v>
  </rv>
  <rv s="0">
    <v>12</v>
    <v>17681288719177246</v>
  </rv>
  <rv s="0">
    <v>12</v>
    <v>15030288696289062</v>
  </rv>
  <rv s="0">
    <v>12</v>
    <v>10726785659790039</v>
  </rv>
  <rv s="0">
    <v>12</v>
    <v>11408877372741699</v>
  </rv>
  <rv s="0">
    <v>12</v>
    <v>10668182373046875</v>
  </rv>
  <rv s="0">
    <v>12</v>
    <v>10690999031066895</v>
  </rv>
  <rv s="0">
    <v>12</v>
    <v>1128230094909668</v>
  </rv>
  <rv s="0">
    <v>12</v>
    <v>3116147518157959</v>
  </rv>
  <rv s="0">
    <v>12</v>
    <v>11068487167358398</v>
  </rv>
  <rv s="0">
    <v>12</v>
    <v>18416094779968262</v>
  </rv>
  <rv s="0">
    <v>12</v>
    <v>12784886360168457</v>
  </rv>
  <rv s="0">
    <v>12</v>
    <v>1507730484008789</v>
  </rv>
  <rv s="0">
    <v>12</v>
    <v>1885209083557129</v>
  </rv>
  <rv s="0">
    <v>12</v>
    <v>18085193634033203</v>
  </rv>
  <rv s="0">
    <v>12</v>
    <v>11142086982727051</v>
  </rv>
  <rv s="0">
    <v>12</v>
    <v>11157083511352539</v>
  </rv>
  <rv s="0">
    <v>12</v>
    <v>11629319190979004</v>
  </rv>
  <rv s="0">
    <v>12</v>
    <v>10863924026489258</v>
  </rv>
  <rv s="0">
    <v>12</v>
    <v>1860051155090332</v>
  </rv>
  <rv s="0">
    <v>12</v>
    <v>11830711364746094</v>
  </rv>
  <rv s="0">
    <v>12</v>
    <v>1115410327911377</v>
  </rv>
  <rv s="0">
    <v>12</v>
    <v>17830991744995117</v>
  </rv>
  <rv s="0">
    <v>12</v>
    <v>10713410377502441</v>
  </rv>
  <rv s="0">
    <v>12</v>
    <v>12236690521240234</v>
  </rv>
  <rv s="0">
    <v>12</v>
    <v>12800097465515137</v>
  </rv>
  <rv s="0">
    <v>12</v>
    <v>11918497085571289</v>
  </rv>
  <rv s="0">
    <v>12</v>
    <v>14613890647888184</v>
  </rv>
  <rv s="0">
    <v>12</v>
    <v>19248318672180176</v>
  </rv>
  <rv s="0">
    <v>12</v>
    <v>14892983436584473</v>
  </rv>
  <rv s="0">
    <v>12</v>
    <v>1761479377746582</v>
  </rv>
  <rv s="0">
    <v>12</v>
    <v>15062284469604492</v>
  </rv>
  <rv s="0">
    <v>12</v>
    <v>1265709400177002</v>
  </rv>
  <rv s="0">
    <v>12</v>
    <v>12575507164001465</v>
  </rv>
  <rv s="0">
    <v>12</v>
    <v>1580972671508789</v>
  </rv>
  <rv s="0">
    <v>12</v>
    <v>11241388320922852</v>
  </rv>
  <rv s="0">
    <v>12</v>
    <v>11371994018554688</v>
  </rv>
  <rv s="0">
    <v>12</v>
    <v>11926722526550293</v>
  </rv>
  <rv s="0">
    <v>12</v>
    <v>14824604988098145</v>
  </rv>
  <rv s="0">
    <v>12</v>
    <v>11617803573608398</v>
  </rv>
  <rv s="0">
    <v>12</v>
    <v>12150096893310547</v>
  </rv>
  <rv s="0">
    <v>12</v>
    <v>12901616096496582</v>
  </rv>
  <rv s="0">
    <v>12</v>
    <v>12227416038513184</v>
  </rv>
  <rv s="0">
    <v>12</v>
    <v>4279139041900635</v>
  </rv>
  <rv s="0">
    <v>12</v>
    <v>2781949043273926</v>
  </rv>
  <rv s="0">
    <v>12</v>
    <v>1892859935760498</v>
  </rv>
  <rv s="0">
    <v>12</v>
    <v>16609501838684082</v>
  </rv>
  <rv s="0">
    <v>12</v>
    <v>14853930473327637</v>
  </rv>
  <rv s="0">
    <v>12</v>
    <v>15897297859191895</v>
  </rv>
  <rv s="0">
    <v>12</v>
    <v>3490610122680664</v>
  </rv>
  <rv s="0">
    <v>12</v>
    <v>11075711250305176</v>
  </rv>
  <rv s="0">
    <v>12</v>
    <v>1161353588104248</v>
  </rv>
  <rv s="0">
    <v>12</v>
    <v>11208033561706543</v>
  </rv>
  <rv s="0">
    <v>12</v>
    <v>20606112480163574</v>
  </rv>
  <rv s="0">
    <v>12</v>
    <v>16314291954040527</v>
  </rv>
  <rv s="0">
    <v>12</v>
    <v>14570116996765137</v>
  </rv>
  <rv s="0">
    <v>12</v>
    <v>129533052444458</v>
  </rv>
  <rv s="0">
    <v>12</v>
    <v>1333937644958496</v>
  </rv>
  <rv s="0">
    <v>12</v>
    <v>11259913444519043</v>
  </rv>
  <rv s="0">
    <v>12</v>
    <v>15014004707336426</v>
  </rv>
  <rv s="0">
    <v>12</v>
    <v>11410403251647949</v>
  </rv>
  <rv s="0">
    <v>12</v>
    <v>12842798233032227</v>
  </rv>
  <rv s="0">
    <v>12</v>
    <v>13047099113464355</v>
  </rv>
  <rv s="0">
    <v>12</v>
    <v>11499810218811035</v>
  </rv>
  <rv s="0">
    <v>12</v>
    <v>11313724517822266</v>
  </rv>
  <rv s="0">
    <v>12</v>
    <v>11118197441101074</v>
  </rv>
  <rv s="0">
    <v>12</v>
    <v>12017607688903809</v>
  </rv>
  <rv s="0">
    <v>12</v>
    <v>18192720413208008</v>
  </rv>
  <rv s="0">
    <v>12</v>
    <v>10245871543884277</v>
  </rv>
  <rv s="0">
    <v>12</v>
    <v>13361215591430664</v>
  </rv>
  <rv s="0">
    <v>12</v>
    <v>11580586433410645</v>
  </rv>
  <rv s="0">
    <v>12</v>
    <v>17145609855651855</v>
  </rv>
  <rv s="0">
    <v>12</v>
    <v>11896014213562012</v>
  </rv>
  <rv s="0">
    <v>12</v>
    <v>17133593559265137</v>
  </rv>
  <rv s="0">
    <v>12</v>
    <v>21529102325439453</v>
  </rv>
  <rv s="0">
    <v>12</v>
    <v>11825895309448242</v>
  </rv>
  <rv s="0">
    <v>12</v>
    <v>11355304718017578</v>
  </rv>
  <rv s="0">
    <v>12</v>
    <v>9169490337371826</v>
  </rv>
  <rv s="0">
    <v>12</v>
    <v>13058781623840332</v>
  </rv>
  <rv s="0">
    <v>12</v>
    <v>17640995979309082</v>
  </rv>
  <rv s="0">
    <v>12</v>
    <v>11929011344909668</v>
  </rv>
  <rv s="0">
    <v>12</v>
    <v>41111111640930176</v>
  </rv>
  <rv s="0">
    <v>12</v>
    <v>11201190948486328</v>
  </rv>
  <rv s="0">
    <v>12</v>
    <v>14454030990600586</v>
  </rv>
  <rv s="0">
    <v>12</v>
    <v>20418190956115723</v>
  </rv>
  <rv s="0">
    <v>12</v>
    <v>11767101287841797</v>
  </rv>
  <rv s="0">
    <v>12</v>
    <v>11323380470275879</v>
  </rv>
  <rv s="0">
    <v>12</v>
    <v>10525083541870117</v>
  </rv>
  <rv s="0">
    <v>12</v>
    <v>10679006576538086</v>
  </rv>
  <rv s="0">
    <v>12</v>
    <v>12114810943603516</v>
  </rv>
  <rv s="0">
    <v>12</v>
    <v>1311962604522705</v>
  </rv>
  <rv s="0">
    <v>12</v>
    <v>11607503890991211</v>
  </rv>
  <rv s="0">
    <v>12</v>
    <v>11931920051574707</v>
  </rv>
  <rv s="0">
    <v>12</v>
    <v>21028709411621094</v>
  </rv>
  <rv s="0">
    <v>12</v>
    <v>21938800811767578</v>
  </rv>
  <rv s="0">
    <v>12</v>
    <v>10733890533447266</v>
  </rv>
  <rv s="0">
    <v>12</v>
    <v>11149787902832031</v>
  </rv>
  <rv s="0">
    <v>12</v>
    <v>4418659210205078</v>
  </rv>
  <rv s="0">
    <v>12</v>
    <v>11443209648132324</v>
  </rv>
  <rv s="0">
    <v>12</v>
    <v>15070796012878418</v>
  </rv>
  <rv s="0">
    <v>12</v>
    <v>42330074310302734</v>
  </rv>
  <rv s="0">
    <v>12</v>
    <v>11904096603393555</v>
  </rv>
  <rv s="0">
    <v>12</v>
    <v>14816999435424805</v>
  </rv>
  <rv s="0">
    <v>12</v>
    <v>1229240894317627</v>
  </rv>
  <rv s="0">
    <v>12</v>
    <v>15603113174438477</v>
  </rv>
  <rv s="0">
    <v>12</v>
    <v>115509033203125</v>
  </rv>
  <rv s="0">
    <v>12</v>
    <v>1482388973236084</v>
  </rv>
  <rv s="0">
    <v>12</v>
    <v>13832712173461914</v>
  </rv>
  <rv s="0">
    <v>12</v>
    <v>11603188514709473</v>
  </rv>
  <rv s="0">
    <v>12</v>
    <v>1149141788482666</v>
  </rv>
  <rv s="0">
    <v>12</v>
    <v>12224221229553223</v>
  </rv>
  <rv s="0">
    <v>12</v>
    <v>1285247802734375</v>
  </rv>
  <rv s="0">
    <v>12</v>
    <v>13155913352966309</v>
  </rv>
  <rv s="0">
    <v>12</v>
    <v>1152808666229248</v>
  </rv>
  <rv s="0">
    <v>12</v>
    <v>14729619026184082</v>
  </rv>
  <rv s="0">
    <v>12</v>
    <v>11318087577819824</v>
  </rv>
  <rv s="0">
    <v>12</v>
    <v>11305904388427734</v>
  </rv>
  <rv s="0">
    <v>12</v>
    <v>15477299690246582</v>
  </rv>
  <rv s="0">
    <v>12</v>
    <v>14583396911621094</v>
  </rv>
  <rv s="0">
    <v>12</v>
    <v>10883474349975586</v>
  </rv>
  <rv s="0">
    <v>12</v>
    <v>12651276588439941</v>
  </rv>
  <rv s="0">
    <v>12</v>
    <v>1208040714263916</v>
  </rv>
  <rv s="0">
    <v>12</v>
    <v>14966297149658203</v>
  </rv>
  <rv s="0">
    <v>12</v>
    <v>11531329154968262</v>
  </rv>
  <rv s="0">
    <v>12</v>
    <v>11382699012756348</v>
  </rv>
  <rv s="0">
    <v>12</v>
    <v>11668610572814941</v>
  </rv>
  <rv s="0">
    <v>12</v>
    <v>11733579635620117</v>
  </rv>
  <rv s="0">
    <v>12</v>
    <v>13880181312561035</v>
  </rv>
  <rv s="0">
    <v>12</v>
    <v>1317439079284668</v>
  </rv>
  <rv s="0">
    <v>12</v>
    <v>13013887405395508</v>
  </rv>
  <rv s="0">
    <v>12</v>
    <v>11304688453674316</v>
  </rv>
  <rv s="0">
    <v>12</v>
    <v>15645170211791992</v>
  </rv>
  <rv s="0">
    <v>12</v>
    <v>17862200736999512</v>
  </rv>
  <rv s="0">
    <v>12</v>
    <v>231398344039917</v>
  </rv>
  <rv s="0">
    <v>12</v>
    <v>16997790336608887</v>
  </rv>
  <rv s="0">
    <v>12</v>
    <v>13351106643676758</v>
  </rv>
  <rv s="0">
    <v>12</v>
    <v>11368894577026367</v>
  </rv>
  <rv s="0">
    <v>12</v>
    <v>13507699966430664</v>
  </rv>
  <rv s="0">
    <v>12</v>
    <v>1578812599182129</v>
  </rv>
  <rv s="0">
    <v>12</v>
    <v>1178441047668457</v>
  </rv>
  <rv s="0">
    <v>12</v>
    <v>12937426567077637</v>
  </rv>
  <rv s="0">
    <v>12</v>
    <v>10945773124694824</v>
  </rv>
  <rv s="0">
    <v>12</v>
    <v>16679096221923828</v>
  </rv>
  <rv s="0">
    <v>12</v>
    <v>14406299591064453</v>
  </rv>
  <rv s="0">
    <v>12</v>
    <v>1362440586090088</v>
  </rv>
  <rv s="0">
    <v>12</v>
    <v>12667202949523926</v>
  </rv>
  <rv s="0">
    <v>12</v>
    <v>11886000633239746</v>
  </rv>
  <rv s="0">
    <v>12</v>
    <v>131486177444458</v>
  </rv>
  <rv s="0">
    <v>12</v>
    <v>12939214706420898</v>
  </rv>
  <rv s="0">
    <v>12</v>
    <v>17102980613708496</v>
  </rv>
  <rv s="0">
    <v>12</v>
    <v>1061241626739502</v>
  </rv>
  <rv s="0">
    <v>12</v>
    <v>1072530746459961</v>
  </rv>
  <rv s="0">
    <v>12</v>
    <v>11337804794311523</v>
  </rv>
  <rv s="0">
    <v>12</v>
    <v>21410679817199707</v>
  </rv>
  <rv s="0">
    <v>12</v>
    <v>1135859489440918</v>
  </rv>
  <rv s="0">
    <v>12</v>
    <v>1688539981842041</v>
  </rv>
  <rv s="0">
    <v>12</v>
    <v>148209810256958</v>
  </rv>
  <rv s="0">
    <v>12</v>
    <v>11778807640075684</v>
  </rv>
  <rv s="0">
    <v>12</v>
    <v>11602902412414551</v>
  </rv>
  <rv s="0">
    <v>12</v>
    <v>13394403457641602</v>
  </rv>
  <rv s="0">
    <v>12</v>
    <v>12584280967712402</v>
  </rv>
  <rv s="0">
    <v>12</v>
    <v>11212277412414551</v>
  </rv>
  <rv s="0">
    <v>12</v>
    <v>1258559226989746</v>
  </rv>
  <rv s="0">
    <v>12</v>
    <v>1302180290222168</v>
  </rv>
  <rv s="0">
    <v>12</v>
    <v>11343598365783691</v>
  </rv>
  <rv s="0">
    <v>12</v>
    <v>12201976776123047</v>
  </rv>
  <rv s="0">
    <v>12</v>
    <v>14540386199951172</v>
  </rv>
  <rv s="0">
    <v>12</v>
    <v>13009905815124512</v>
  </rv>
  <rv s="0">
    <v>12</v>
    <v>11314678192138672</v>
  </rv>
  <rv s="0">
    <v>12</v>
    <v>15964102745056152</v>
  </rv>
  <rv s="0">
    <v>12</v>
    <v>13026213645935059</v>
  </rv>
  <rv s="0">
    <v>12</v>
    <v>11517024040222168</v>
  </rv>
  <rv s="0">
    <v>12</v>
    <v>15530610084533691</v>
  </rv>
  <rv s="0">
    <v>12</v>
    <v>11963796615600586</v>
  </rv>
  <rv s="0">
    <v>12</v>
    <v>11887383460998535</v>
  </rv>
  <rv s="0">
    <v>12</v>
    <v>11254405975341797</v>
  </rv>
  <rv s="0">
    <v>12</v>
    <v>11635303497314453</v>
  </rv>
  <rv s="0">
    <v>12</v>
    <v>152055025100708</v>
  </rv>
  <rv s="0">
    <v>12</v>
    <v>2110459804534912</v>
  </rv>
  <rv s="0">
    <v>12</v>
    <v>11784100532531738</v>
  </rv>
  <rv s="0">
    <v>12</v>
    <v>11879420280456543</v>
  </rv>
  <rv s="0">
    <v>12</v>
    <v>12312889099121094</v>
  </rv>
  <rv s="0">
    <v>12</v>
    <v>11497187614440918</v>
  </rv>
  <rv s="0">
    <v>12</v>
    <v>19832086563110352</v>
  </rv>
  <rv s="0">
    <v>12</v>
    <v>1077721118927002</v>
  </rv>
  <rv s="0">
    <v>12</v>
    <v>13205718994140625</v>
  </rv>
  <rv s="0">
    <v>12</v>
    <v>12297797203063965</v>
  </rv>
  <rv s="0">
    <v>12</v>
    <v>13848185539245605</v>
  </rv>
  <rv s="0">
    <v>12</v>
    <v>16247296333312988</v>
  </rv>
  <rv s="0">
    <v>12</v>
    <v>16456341743469238</v>
  </rv>
  <rv s="0">
    <v>12</v>
    <v>4517369270324707</v>
  </rv>
  <rv s="0">
    <v>12</v>
    <v>13909196853637695</v>
  </rv>
  <rv s="0">
    <v>12</v>
    <v>11544585227966309</v>
  </rv>
  <rv s="0">
    <v>12</v>
    <v>14686799049377441</v>
  </rv>
  <rv s="0">
    <v>12</v>
    <v>20669889450073242</v>
  </rv>
  <rv s="0">
    <v>12</v>
    <v>11249279975891113</v>
  </rv>
  <rv s="0">
    <v>12</v>
    <v>11545705795288086</v>
  </rv>
  <rv s="0">
    <v>12</v>
    <v>11778402328491211</v>
  </rv>
  <rv s="0">
    <v>12</v>
    <v>1878199577331543</v>
  </rv>
  <rv s="0">
    <v>12</v>
    <v>16859960556030273</v>
  </rv>
  <rv s="0">
    <v>12</v>
    <v>12261295318603516</v>
  </rv>
  <rv s="0">
    <v>12</v>
    <v>11872982978820801</v>
  </rv>
  <rv s="0">
    <v>12</v>
    <v>21034979820251465</v>
  </rv>
  <rv s="0">
    <v>12</v>
    <v>11959695816040039</v>
  </rv>
  <rv s="0">
    <v>12</v>
    <v>11780381202697754</v>
  </rv>
  <rv s="0">
    <v>12</v>
    <v>11773014068603516</v>
  </rv>
  <rv s="0">
    <v>12</v>
    <v>11601829528808594</v>
  </rv>
  <rv s="0">
    <v>12</v>
    <v>17713308334350586</v>
  </rv>
  <rv s="0">
    <v>12</v>
    <v>11131119728088379</v>
  </rv>
  <rv s="0">
    <v>12</v>
    <v>10833978652954102</v>
  </rv>
  <rv s="0">
    <v>12</v>
    <v>11822271347045898</v>
  </rv>
  <rv s="0">
    <v>12</v>
    <v>10982608795166016</v>
  </rv>
  <rv s="0">
    <v>12</v>
    <v>16898488998413086</v>
  </rv>
  <rv s="0">
    <v>12</v>
    <v>13861703872680664</v>
  </rv>
  <rv s="0">
    <v>12</v>
    <v>10799288749694824</v>
  </rv>
  <rv s="0">
    <v>12</v>
    <v>11605501174926758</v>
  </rv>
  <rv s="0">
    <v>12</v>
    <v>16876792907714844</v>
  </rv>
  <rv s="0">
    <v>12</v>
    <v>1146392822265625</v>
  </rv>
  <rv s="0">
    <v>12</v>
    <v>12087607383728027</v>
  </rv>
  <rv s="0">
    <v>12</v>
    <v>16798090934753418</v>
  </rv>
  <rv s="0">
    <v>12</v>
    <v>1402130126953125</v>
  </rv>
  <rv s="0">
    <v>12</v>
    <v>10591006278991699</v>
  </rv>
  <rv s="0">
    <v>12</v>
    <v>11855483055114746</v>
  </rv>
  <rv s="0">
    <v>12</v>
    <v>11274576187133789</v>
  </rv>
  <rv s="0">
    <v>12</v>
    <v>2225329875946045</v>
  </rv>
  <rv s="0">
    <v>12</v>
    <v>11244010925292969</v>
  </rv>
  <rv s="0">
    <v>12</v>
    <v>10546112060546875</v>
  </rv>
  <rv s="0">
    <v>12</v>
    <v>10980606079101562</v>
  </rv>
  <rv s="0">
    <v>12</v>
    <v>43274712562561035</v>
  </rv>
  <rv s="0">
    <v>12</v>
    <v>1519937515258789</v>
  </rv>
  <rv s="0">
    <v>12</v>
    <v>4650452136993408</v>
  </rv>
  <rv s="0">
    <v>12</v>
    <v>14315485954284668</v>
  </rv>
  <rv s="0">
    <v>12</v>
    <v>11872506141662598</v>
  </rv>
  <rv s="0">
    <v>12</v>
    <v>11601686477661133</v>
  </rv>
  <rv s="0">
    <v>12</v>
    <v>10922002792358398</v>
  </rv>
  <rv s="0">
    <v>12</v>
    <v>12260293960571289</v>
  </rv>
  <rv s="0">
    <v>12</v>
    <v>13025689125061035</v>
  </rv>
  <rv s="0">
    <v>12</v>
    <v>12192320823669434</v>
  </rv>
  <rv s="0">
    <v>12</v>
    <v>12545490264892578</v>
  </rv>
  <rv s="0">
    <v>12</v>
    <v>11342191696166992</v>
  </rv>
  <rv s="0">
    <v>12</v>
    <v>11825203895568848</v>
  </rv>
  <rv s="0">
    <v>12</v>
    <v>11331486701965332</v>
  </rv>
  <rv s="0">
    <v>12</v>
    <v>14342403411865234</v>
  </rv>
  <rv s="0">
    <v>12</v>
    <v>12840771675109863</v>
  </rv>
  <rv s="0">
    <v>12</v>
    <v>12346124649047852</v>
  </rv>
  <rv s="0">
    <v>12</v>
    <v>13387703895568848</v>
  </rv>
  <rv s="0">
    <v>12</v>
    <v>11653399467468262</v>
  </rv>
  <rv s="0">
    <v>12</v>
    <v>12827205657958984</v>
  </rv>
  <rv s="0">
    <v>12</v>
    <v>12613606452941895</v>
  </rv>
  <rv s="0">
    <v>12</v>
    <v>12342071533203125</v>
  </rv>
  <rv s="0">
    <v>12</v>
    <v>12204432487487793</v>
  </rv>
  <rv s="0">
    <v>12</v>
    <v>11128497123718262</v>
  </rv>
  <rv s="0">
    <v>12</v>
    <v>12600302696228027</v>
  </rv>
  <rv s="0">
    <v>12</v>
    <v>11885285377502441</v>
  </rv>
  <rv s="0">
    <v>12</v>
    <v>15512394905090332</v>
  </rv>
  <rv s="0">
    <v>12</v>
    <v>11186814308166504</v>
  </rv>
  <rv s="0">
    <v>12</v>
    <v>10813117027282715</v>
  </rv>
  <rv s="0">
    <v>12</v>
    <v>12735700607299805</v>
  </rv>
  <rv s="0">
    <v>12</v>
    <v>1258411407470703</v>
  </rv>
  <rv s="0">
    <v>12</v>
    <v>11389374732971191</v>
  </rv>
  <rv s="0">
    <v>12</v>
    <v>13737916946411133</v>
  </rv>
  <rv s="0">
    <v>12</v>
    <v>15543389320373535</v>
  </rv>
  <rv s="0">
    <v>12</v>
    <v>12104511260986328</v>
  </rv>
  <rv s="0">
    <v>12</v>
    <v>157423734664917</v>
  </rv>
  <rv s="0">
    <v>12</v>
    <v>1713428497314453</v>
  </rv>
  <rv s="0">
    <v>12</v>
    <v>12775802612304688</v>
  </rv>
  <rv s="0">
    <v>12</v>
    <v>12646198272705078</v>
  </rv>
  <rv s="0">
    <v>12</v>
    <v>12388300895690918</v>
  </rv>
  <rv s="0">
    <v>12</v>
    <v>1184079647064209</v>
  </rv>
  <rv s="0">
    <v>12</v>
    <v>12148904800415039</v>
  </rv>
  <rv s="0">
    <v>12</v>
    <v>12387418746948242</v>
  </rv>
  <rv s="0">
    <v>12</v>
    <v>1503140926361084</v>
  </rv>
  <rv s="0">
    <v>12</v>
    <v>11870479583740234</v>
  </rv>
  <rv s="0">
    <v>12</v>
    <v>12759113311767578</v>
  </rv>
  <rv s="0">
    <v>12</v>
    <v>11374425888061523</v>
  </rv>
  <rv s="0">
    <v>12</v>
    <v>1101529598236084</v>
  </rv>
  <rv s="0">
    <v>12</v>
    <v>11772489547729492</v>
  </rv>
  <rv s="0">
    <v>12</v>
    <v>15458035469055176</v>
  </rv>
  <rv s="0">
    <v>12</v>
    <v>17194175720214844</v>
  </rv>
  <rv s="0">
    <v>12</v>
    <v>11403703689575195</v>
  </rv>
  <rv s="0">
    <v>12</v>
    <v>18313813209533691</v>
  </rv>
  <rv s="0">
    <v>12</v>
    <v>12030911445617676</v>
  </rv>
  <rv s="0">
    <v>12</v>
    <v>12905335426330566</v>
  </rv>
  <rv s="0">
    <v>12</v>
    <v>12133026123046875</v>
  </rv>
  <rv s="0">
    <v>12</v>
    <v>10944008827209473</v>
  </rv>
  <rv s="0">
    <v>12</v>
    <v>21663403511047363</v>
  </rv>
  <rv s="0">
    <v>12</v>
    <v>1125788688659668</v>
  </rv>
  <rv s="0">
    <v>12</v>
    <v>13120484352111816</v>
  </rv>
  <rv s="0">
    <v>12</v>
    <v>11933207511901855</v>
  </rv>
  <rv s="0">
    <v>12</v>
    <v>1211099624633789</v>
  </rv>
  <rv s="0">
    <v>12</v>
    <v>12016797065734863</v>
  </rv>
  <rv s="0">
    <v>12</v>
    <v>131072998046875</v>
  </rv>
  <rv s="0">
    <v>12</v>
    <v>12178277969360352</v>
  </rv>
  <rv s="0">
    <v>12</v>
    <v>13016796112060547</v>
  </rv>
  <rv s="0">
    <v>12</v>
    <v>1348559856414795</v>
  </rv>
  <rv s="0">
    <v>12</v>
    <v>12156510353088379</v>
  </rv>
  <rv s="0">
    <v>12</v>
    <v>17336416244506836</v>
  </rv>
  <rv s="0">
    <v>12</v>
    <v>1290428638458252</v>
  </rv>
  <rv s="0">
    <v>12</v>
    <v>12348699569702148</v>
  </rv>
  <rv s="0">
    <v>12</v>
    <v>1186978816986084</v>
  </rv>
  <rv s="0">
    <v>12</v>
    <v>12282776832580566</v>
  </rv>
  <rv s="0">
    <v>12</v>
    <v>12519621849060059</v>
  </rv>
  <rv s="0">
    <v>12</v>
    <v>12383008003234863</v>
  </rv>
  <rv s="0">
    <v>12</v>
    <v>12111997604370117</v>
  </rv>
  <rv s="0">
    <v>12</v>
    <v>10393428802490234</v>
  </rv>
  <rv s="0">
    <v>12</v>
    <v>12551212310791016</v>
  </rv>
  <rv s="0">
    <v>12</v>
    <v>14855480194091797</v>
  </rv>
  <rv s="0">
    <v>12</v>
    <v>11178016662597656</v>
  </rv>
  <rv s="0">
    <v>12</v>
    <v>14803194999694824</v>
  </rv>
  <rv s="0">
    <v>12</v>
    <v>11225390434265137</v>
  </rv>
  <rv s="0">
    <v>12</v>
    <v>1150360107421875</v>
  </rv>
  <rv s="0">
    <v>12</v>
    <v>10989618301391602</v>
  </rv>
  <rv s="0">
    <v>12</v>
    <v>31755709648132324</v>
  </rv>
  <rv s="0">
    <v>12</v>
    <v>17189908027648926</v>
  </rv>
  <rv s="0">
    <v>12</v>
    <v>1773841381072998</v>
  </rv>
  <rv s="0">
    <v>12</v>
    <v>1800699234008789</v>
  </rv>
  <rv s="0">
    <v>12</v>
    <v>16832900047302246</v>
  </rv>
  <rv s="0">
    <v>12</v>
    <v>13018393516540527</v>
  </rv>
  <rv s="0">
    <v>12</v>
    <v>1254587173461914</v>
  </rv>
  <rv s="0">
    <v>12</v>
    <v>13751697540283203</v>
  </rv>
  <rv s="0">
    <v>12</v>
    <v>15083098411560059</v>
  </rv>
  <rv s="0">
    <v>12</v>
    <v>10715603828430176</v>
  </rv>
  <rv s="0">
    <v>12</v>
    <v>11360406875610352</v>
  </rv>
  <rv s="0">
    <v>12</v>
    <v>11742377281188965</v>
  </rv>
  <rv s="0">
    <v>12</v>
    <v>15245389938354492</v>
  </rv>
  <rv s="0">
    <v>12</v>
    <v>5710902214050293</v>
  </rv>
  <rv s="0">
    <v>12</v>
    <v>19029712677001953</v>
  </rv>
  <rv s="0">
    <v>12</v>
    <v>12091898918151855</v>
  </rv>
  <rv s="0">
    <v>12</v>
    <v>12824201583862305</v>
  </rv>
  <rv s="0">
    <v>12</v>
    <v>14801812171936035</v>
  </rv>
  <rv s="0">
    <v>12</v>
    <v>1183929443359375</v>
  </rv>
  <rv s="0">
    <v>12</v>
    <v>13921499252319336</v>
  </rv>
  <rv s="0">
    <v>12</v>
    <v>11433601379394531</v>
  </rv>
  <rv s="0">
    <v>12</v>
    <v>1306450366973877</v>
  </rv>
  <rv s="0">
    <v>12</v>
    <v>11065125465393066</v>
  </rv>
  <rv s="0">
    <v>12</v>
    <v>11969304084777832</v>
  </rv>
  <rv s="0">
    <v>12</v>
    <v>12508392333984375</v>
  </rv>
  <rv s="0">
    <v>12</v>
    <v>10926175117492676</v>
  </rv>
  <rv s="0">
    <v>12</v>
    <v>10565805435180664</v>
  </rv>
  <rv s="0">
    <v>12</v>
    <v>12459897994995117</v>
  </rv>
  <rv s="0">
    <v>12</v>
    <v>1403210163116455</v>
  </rv>
  <rv s="0">
    <v>12</v>
    <v>11643075942993164</v>
  </rv>
  <rv s="0">
    <v>12</v>
    <v>17504215240478516</v>
  </rv>
  <rv s="0">
    <v>12</v>
    <v>1132822036743164</v>
  </rv>
  <rv s="0">
    <v>12</v>
    <v>11229586601257324</v>
  </rv>
  <rv s="0">
    <v>12</v>
    <v>12872815132141113</v>
  </rv>
  <rv s="0">
    <v>12</v>
    <v>16610383987426758</v>
  </rv>
  <rv s="0">
    <v>12</v>
    <v>10907125473022461</v>
  </rv>
  <rv s="0">
    <v>12</v>
    <v>16423416137695312</v>
  </rv>
  <rv s="0">
    <v>12</v>
    <v>11378908157348633</v>
  </rv>
  <rv s="0">
    <v>12</v>
    <v>1437361240386963</v>
  </rv>
  <rv s="0">
    <v>12</v>
    <v>1284170150756836</v>
  </rv>
  <rv s="0">
    <v>12</v>
    <v>13772082328796387</v>
  </rv>
  <rv s="0">
    <v>12</v>
    <v>1408078670501709</v>
  </rv>
  <rv s="0">
    <v>12</v>
    <v>11231517791748047</v>
  </rv>
  <rv s="0">
    <v>12</v>
    <v>12027788162231445</v>
  </rv>
  <rv s="0">
    <v>12</v>
    <v>12171006202697754</v>
  </rv>
  <rv s="0">
    <v>12</v>
    <v>11061573028564453</v>
  </rv>
  <rv s="0">
    <v>12</v>
    <v>11812782287597656</v>
  </rv>
  <rv s="0">
    <v>12</v>
    <v>11721086502075195</v>
  </rv>
  <rv s="0">
    <v>12</v>
    <v>12244820594787598</v>
  </rv>
  <rv s="0">
    <v>12</v>
    <v>11991286277770996</v>
  </rv>
  <rv s="0">
    <v>12</v>
    <v>13331818580627441</v>
  </rv>
  <rv s="0">
    <v>12</v>
    <v>11123204231262207</v>
  </rv>
  <rv s="0">
    <v>12</v>
    <v>12141585350036621</v>
  </rv>
  <rv s="0">
    <v>12</v>
    <v>1135249137878418</v>
  </rv>
  <rv s="0">
    <v>12</v>
    <v>11954092979431152</v>
  </rv>
  <rv s="0">
    <v>12</v>
    <v>11538815498352051</v>
  </rv>
  <rv s="0">
    <v>12</v>
    <v>11040782928466797</v>
  </rv>
  <rv s="0">
    <v>12</v>
    <v>14794182777404785</v>
  </rv>
  <rv s="0">
    <v>12</v>
    <v>11911392211914062</v>
  </rv>
  <rv s="0">
    <v>12</v>
    <v>12555432319641113</v>
  </rv>
  <rv s="0">
    <v>12</v>
    <v>10733413696289062</v>
  </rv>
  <rv s="0">
    <v>12</v>
    <v>12836503982543945</v>
  </rv>
  <rv s="0">
    <v>12</v>
    <v>1212930679321289</v>
  </rv>
  <rv s="0">
    <v>12</v>
    <v>11023402214050293</v>
  </rv>
  <rv s="0">
    <v>12</v>
    <v>13197994232177734</v>
  </rv>
  <rv s="0">
    <v>12</v>
    <v>1120603084564209</v>
  </rv>
  <rv s="0">
    <v>12</v>
    <v>11173105239868164</v>
  </rv>
  <rv s="0">
    <v>12</v>
    <v>1295151710510254</v>
  </rv>
  <rv s="0">
    <v>12</v>
    <v>17153096199035645</v>
  </rv>
  <rv s="0">
    <v>12</v>
    <v>20669198036193848</v>
  </rv>
  <rv s="0">
    <v>12</v>
    <v>11992406845092773</v>
  </rv>
  <rv s="0">
    <v>12</v>
    <v>2413928508758545</v>
  </rv>
  <rv s="0">
    <v>12</v>
    <v>1626570224761963</v>
  </rv>
  <rv s="0">
    <v>12</v>
    <v>11200308799743652</v>
  </rv>
  <rv s="0">
    <v>12</v>
    <v>1069190502166748</v>
  </rv>
  <rv s="0">
    <v>12</v>
    <v>23145389556884766</v>
  </rv>
  <rv s="0">
    <v>12</v>
    <v>11542606353759766</v>
  </rv>
  <rv s="0">
    <v>12</v>
    <v>11953997611999512</v>
  </rv>
  <rv s="0">
    <v>12</v>
    <v>18044281005859375</v>
  </rv>
  <rv s="0">
    <v>12</v>
    <v>11441302299499512</v>
  </rv>
  <rv s="0">
    <v>12</v>
    <v>12412595748901367</v>
  </rv>
  <rv s="0">
    <v>12</v>
    <v>12491989135742188</v>
  </rv>
  <rv s="0">
    <v>12</v>
    <v>12409496307373047</v>
  </rv>
  <rv s="0">
    <v>12</v>
    <v>1190950870513916</v>
  </rv>
  <rv s="0">
    <v>12</v>
    <v>10480880737304688</v>
  </rv>
  <rv s="0">
    <v>12</v>
    <v>14798593521118164</v>
  </rv>
  <rv s="0">
    <v>12</v>
    <v>1490480899810791</v>
  </rv>
  <rv s="0">
    <v>12</v>
    <v>14689397811889648</v>
  </rv>
  <rv s="0">
    <v>12</v>
    <v>1127936840057373</v>
  </rv>
  <rv s="0">
    <v>12</v>
    <v>12274718284606934</v>
  </rv>
  <rv s="0">
    <v>12</v>
    <v>17209386825561523</v>
  </rv>
  <rv s="0">
    <v>12</v>
    <v>12212705612182617</v>
  </rv>
  <rv s="0">
    <v>12</v>
    <v>1366288661956787</v>
  </rv>
  <rv s="0">
    <v>12</v>
    <v>1266937255859375</v>
  </rv>
  <rv s="0">
    <v>12</v>
    <v>11709713935852051</v>
  </rv>
  <rv s="0">
    <v>12</v>
    <v>12456798553466797</v>
  </rv>
  <rv s="0">
    <v>12</v>
    <v>14336895942687988</v>
  </rv>
  <rv s="0">
    <v>12</v>
    <v>11910200119018555</v>
  </rv>
  <rv s="0">
    <v>12</v>
    <v>11876916885375977</v>
  </rv>
  <rv s="0">
    <v>12</v>
    <v>11498212814331055</v>
  </rv>
  <rv s="0">
    <v>12</v>
    <v>1188969612121582</v>
  </rv>
  <rv s="0">
    <v>12</v>
    <v>1811833381652832</v>
  </rv>
  <rv s="0">
    <v>12</v>
    <v>12318706512451172</v>
  </rv>
  <rv s="0">
    <v>12</v>
    <v>13406586647033691</v>
  </rv>
  <rv s="0">
    <v>12</v>
    <v>1187601089477539</v>
  </rv>
  <rv s="0">
    <v>12</v>
    <v>1274702548980713</v>
  </rv>
  <rv s="0">
    <v>12</v>
    <v>16724514961242676</v>
  </rv>
  <rv s="0">
    <v>12</v>
    <v>12026596069335938</v>
  </rv>
  <rv s="0">
    <v>12</v>
    <v>11401009559631348</v>
  </rv>
  <rv s="0">
    <v>12</v>
    <v>11798501014709473</v>
  </rv>
  <rv s="0">
    <v>12</v>
    <v>1288900375366211</v>
  </rv>
  <rv s="0">
    <v>12</v>
    <v>19706487655639648</v>
  </rv>
  <rv s="0">
    <v>12</v>
    <v>12194585800170898</v>
  </rv>
  <rv s="0">
    <v>12</v>
    <v>19139933586120605</v>
  </rv>
  <rv s="0">
    <v>12</v>
    <v>19060111045837402</v>
  </rv>
  <rv s="0">
    <v>12</v>
    <v>11622810363769531</v>
  </rv>
  <rv s="0">
    <v>12</v>
    <v>11588907241821289</v>
  </rv>
  <rv s="0">
    <v>12</v>
    <v>4290800094604492</v>
  </rv>
  <rv s="0">
    <v>12</v>
    <v>2362830638885498</v>
  </rv>
  <rv s="0">
    <v>12</v>
    <v>35657620429992676</v>
  </rv>
  <rv s="0">
    <v>12</v>
    <v>11085796356201172</v>
  </rv>
  <rv s="0">
    <v>12</v>
    <v>11369895935058594</v>
  </rv>
  <rv s="0">
    <v>12</v>
    <v>11082172393798828</v>
  </rv>
  <rv s="0">
    <v>12</v>
    <v>11652088165283203</v>
  </rv>
  <rv s="0">
    <v>12</v>
    <v>12340617179870605</v>
  </rv>
  <rv s="0">
    <v>12</v>
    <v>1052241325378418</v>
  </rv>
  <rv s="0">
    <v>12</v>
    <v>11899518966674805</v>
  </rv>
  <rv s="0">
    <v>12</v>
    <v>1446821689605713</v>
  </rv>
  <rv s="0">
    <v>12</v>
    <v>12116718292236328</v>
  </rv>
  <rv s="0">
    <v>12</v>
    <v>2000110149383545</v>
  </rv>
  <rv s="0">
    <v>12</v>
    <v>14213895797729492</v>
  </rv>
  <rv s="0">
    <v>12</v>
    <v>11627197265625</v>
  </rv>
  <rv s="0">
    <v>12</v>
    <v>11488580703735352</v>
  </rv>
  <rv s="0">
    <v>12</v>
    <v>11504197120666504</v>
  </rv>
  <rv s="0">
    <v>12</v>
    <v>23280096054077148</v>
  </rv>
  <rv s="0">
    <v>12</v>
    <v>10904622077941895</v>
  </rv>
  <rv s="0">
    <v>12</v>
    <v>15560483932495117</v>
  </rv>
  <rv s="0">
    <v>12</v>
    <v>37503814697265625</v>
  </rv>
  <rv s="0">
    <v>12</v>
    <v>1189420223236084</v>
  </rv>
  <rv s="0">
    <v>12</v>
    <v>13648581504821777</v>
  </rv>
  <rv s="0">
    <v>12</v>
    <v>12546300888061523</v>
  </rv>
  <rv s="0">
    <v>12</v>
    <v>1279590129852295</v>
  </rv>
  <rv s="0">
    <v>12</v>
    <v>12632298469543457</v>
  </rv>
  <rv s="0">
    <v>12</v>
    <v>11341094970703125</v>
  </rv>
  <rv s="0">
    <v>12</v>
    <v>13796210289001465</v>
  </rv>
  <rv s="0">
    <v>12</v>
    <v>1707749366760254</v>
  </rv>
  <rv s="0">
    <v>12</v>
    <v>11260700225830078</v>
  </rv>
  <rv s="0">
    <v>12</v>
    <v>12249279022216797</v>
  </rv>
  <rv s="0">
    <v>12</v>
    <v>14014530181884766</v>
  </rv>
  <rv s="0">
    <v>12</v>
    <v>12137699127197266</v>
  </rv>
  <rv s="0">
    <v>12</v>
    <v>1322779655456543</v>
  </rv>
  <rv s="0">
    <v>12</v>
    <v>14611411094665527</v>
  </rv>
  <rv s="0">
    <v>12</v>
    <v>11498904228210449</v>
  </rv>
  <rv s="0">
    <v>12</v>
    <v>12478184700012207</v>
  </rv>
  <rv s="0">
    <v>12</v>
    <v>11731314659118652</v>
  </rv>
  <rv s="0">
    <v>12</v>
    <v>10481715202331543</v>
  </rv>
  <rv s="0">
    <v>12</v>
    <v>12386298179626465</v>
  </rv>
  <rv s="0">
    <v>12</v>
    <v>11673498153686523</v>
  </rv>
  <rv s="0">
    <v>12</v>
    <v>13639187812805176</v>
  </rv>
  <rv s="0">
    <v>12</v>
    <v>16335678100585938</v>
  </rv>
  <rv s="0">
    <v>12</v>
    <v>11500811576843262</v>
  </rv>
  <rv s="0">
    <v>12</v>
    <v>12266683578491211</v>
  </rv>
  <rv s="0">
    <v>12</v>
    <v>11136412620544434</v>
  </rv>
  <rv s="0">
    <v>12</v>
    <v>14210891723632812</v>
  </rv>
  <rv s="0">
    <v>12</v>
    <v>11957502365112305</v>
  </rv>
  <rv s="0">
    <v>12</v>
    <v>11553311347961426</v>
  </rv>
  <rv s="0">
    <v>12</v>
    <v>13150286674499512</v>
  </rv>
  <rv s="0">
    <v>12</v>
    <v>1786189079284668</v>
  </rv>
  <rv s="0">
    <v>12</v>
    <v>14208006858825684</v>
  </rv>
  <rv s="0">
    <v>12</v>
    <v>12248015403747559</v>
  </rv>
  <rv s="0">
    <v>12</v>
    <v>11085224151611328</v>
  </rv>
  <rv s="0">
    <v>12</v>
    <v>11383199691772461</v>
  </rv>
  <rv s="0">
    <v>12</v>
    <v>10612201690673828</v>
  </rv>
  <rv s="0">
    <v>12</v>
    <v>10776400566101074</v>
  </rv>
  <rv s="0">
    <v>12</v>
    <v>1129448413848877</v>
  </rv>
  <rv s="0">
    <v>12</v>
    <v>15358495712280273</v>
  </rv>
  <rv s="0">
    <v>12</v>
    <v>11705684661865234</v>
  </rv>
  <rv s="0">
    <v>12</v>
    <v>15090608596801758</v>
  </rv>
  <rv s="0">
    <v>12</v>
    <v>14629030227661133</v>
  </rv>
  <rv s="0">
    <v>12</v>
    <v>12514305114746094</v>
  </rv>
  <rv s="0">
    <v>12</v>
    <v>11751818656921387</v>
  </rv>
  <rv s="0">
    <v>12</v>
    <v>12918496131896973</v>
  </rv>
  <rv s="0">
    <v>12</v>
    <v>11984801292419434</v>
  </rv>
  <rv s="0">
    <v>12</v>
    <v>16517233848571777</v>
  </rv>
  <rv s="0">
    <v>12</v>
    <v>18835878372192383</v>
  </rv>
  <rv s="0">
    <v>12</v>
    <v>1257317066192627</v>
  </rv>
  <rv s="0">
    <v>12</v>
    <v>12669897079467773</v>
  </rv>
  <rv s="0">
    <v>12</v>
    <v>1733701229095459</v>
  </rv>
  <rv s="0">
    <v>12</v>
    <v>13030290603637695</v>
  </rv>
  <rv s="0">
    <v>12</v>
    <v>1544032096862793</v>
  </rv>
  <rv s="0">
    <v>12</v>
    <v>12053394317626953</v>
  </rv>
  <rv s="0">
    <v>12</v>
    <v>1164247989654541</v>
  </rv>
  <rv s="0">
    <v>12</v>
    <v>11652278900146484</v>
  </rv>
  <rv s="0">
    <v>12</v>
    <v>11765217781066895</v>
  </rv>
  <rv s="0">
    <v>12</v>
    <v>12196493148803711</v>
  </rv>
  <rv s="0">
    <v>12</v>
    <v>12624168395996094</v>
  </rv>
  <rv s="0">
    <v>12</v>
    <v>12537598609924316</v>
  </rv>
  <rv s="0">
    <v>12</v>
    <v>1331651210784912</v>
  </rv>
  <rv s="0">
    <v>12</v>
    <v>1196601390838623</v>
  </rv>
  <rv s="0">
    <v>12</v>
    <v>10616803169250488</v>
  </rv>
  <rv s="0">
    <v>12</v>
    <v>14091181755065918</v>
  </rv>
  <rv s="0">
    <v>12</v>
    <v>11417412757873535</v>
  </rv>
  <rv s="0">
    <v>12</v>
    <v>13649463653564453</v>
  </rv>
  <rv s="0">
    <v>12</v>
    <v>11723685264587402</v>
  </rv>
  <rv s="0">
    <v>12</v>
    <v>17183709144592285</v>
  </rv>
  <rv s="0">
    <v>12</v>
    <v>11263585090637207</v>
  </rv>
  <rv s="0">
    <v>12</v>
    <v>1336820125579834</v>
  </rv>
  <rv s="0">
    <v>12</v>
    <v>11896324157714844</v>
  </rv>
  <rv s="0">
    <v>12</v>
    <v>11292386054992676</v>
  </rv>
  <rv s="0">
    <v>12</v>
    <v>12463784217834473</v>
  </rv>
  <rv s="0">
    <v>12</v>
    <v>1219172477722168</v>
  </rv>
  <rv s="0">
    <v>12</v>
    <v>10671782493591309</v>
  </rv>
  <rv s="0">
    <v>12</v>
    <v>1785140037536621</v>
  </rv>
  <rv s="0">
    <v>12</v>
    <v>12774085998535156</v>
  </rv>
  <rv s="0">
    <v>12</v>
    <v>12461328506469727</v>
  </rv>
  <rv s="0">
    <v>12</v>
    <v>11416888236999512</v>
  </rv>
  <rv s="0">
    <v>12</v>
    <v>12670183181762695</v>
  </rv>
  <rv s="0">
    <v>12</v>
    <v>12037825584411621</v>
  </rv>
  <rv s="0">
    <v>12</v>
    <v>11509037017822266</v>
  </rv>
  <rv s="0">
    <v>12</v>
    <v>12269425392150879</v>
  </rv>
  <rv s="0">
    <v>12</v>
    <v>13431501388549805</v>
  </rv>
  <rv s="0">
    <v>12</v>
    <v>1686720848083496</v>
  </rv>
  <rv s="0">
    <v>12</v>
    <v>2001659870147705</v>
  </rv>
  <rv s="0">
    <v>12</v>
    <v>10698390007019043</v>
  </rv>
  <rv s="0">
    <v>12</v>
    <v>1224980354309082</v>
  </rv>
  <rv s="0">
    <v>12</v>
    <v>1335148811340332</v>
  </rv>
  <rv s="0">
    <v>12</v>
    <v>1185448169708252</v>
  </rv>
  <rv s="0">
    <v>12</v>
    <v>1099700927734375</v>
  </rv>
  <rv s="0">
    <v>12</v>
    <v>12719202041625977</v>
  </rv>
  <rv s="0">
    <v>12</v>
    <v>12141990661621094</v>
  </rv>
  <rv s="0">
    <v>12</v>
    <v>21895408630371094</v>
  </rv>
  <rv s="0">
    <v>12</v>
    <v>17626333236694336</v>
  </rv>
  <rv s="0">
    <v>12</v>
    <v>1713550090789795</v>
  </rv>
  <rv s="0">
    <v>12</v>
    <v>1201012134552002</v>
  </rv>
  <rv s="0">
    <v>12</v>
    <v>17830324172973633</v>
  </rv>
  <rv s="0">
    <v>12</v>
    <v>1400299072265625</v>
  </rv>
  <rv s="0">
    <v>12</v>
    <v>12798595428466797</v>
  </rv>
  <rv s="0">
    <v>12</v>
    <v>11876773834228516</v>
  </rv>
  <rv s="0">
    <v>12</v>
    <v>11888599395751953</v>
  </rv>
  <rv s="0">
    <v>12</v>
    <v>11440896987915039</v>
  </rv>
  <rv s="0">
    <v>12</v>
    <v>1269969940185547</v>
  </rv>
  <rv s="0">
    <v>12</v>
    <v>1115572452545166</v>
  </rv>
  <rv s="0">
    <v>12</v>
    <v>1488041877746582</v>
  </rv>
  <rv s="0">
    <v>12</v>
    <v>12488293647766113</v>
  </rv>
  <rv s="0">
    <v>12</v>
    <v>15580511093139648</v>
  </rv>
  <rv s="0">
    <v>12</v>
    <v>22479009628295898</v>
  </rv>
  <rv s="0">
    <v>12</v>
    <v>1716620922088623</v>
  </rv>
  <rv s="0">
    <v>12</v>
    <v>19994378089904785</v>
  </rv>
  <rv s="0">
    <v>12</v>
    <v>2779390811920166</v>
  </rv>
  <rv s="0">
    <v>12</v>
    <v>12838292121887207</v>
  </rv>
  <rv s="0">
    <v>12</v>
    <v>11207199096679688</v>
  </rv>
  <rv s="0">
    <v>12</v>
    <v>12151813507080078</v>
  </rv>
  <rv s="0">
    <v>12</v>
    <v>1755969524383545</v>
  </rv>
  <rv s="0">
    <v>12</v>
    <v>1561110019683838</v>
  </rv>
  <rv s="0">
    <v>12</v>
    <v>11305785179138184</v>
  </rv>
  <rv s="0">
    <v>12</v>
    <v>3922288417816162</v>
  </rv>
  <rv s="0">
    <v>12</v>
    <v>173875093460083</v>
  </rv>
  <rv s="0">
    <v>12</v>
    <v>10690093040466309</v>
  </rv>
  <rv s="0">
    <v>12</v>
    <v>17345929145812988</v>
  </rv>
  <rv s="0">
    <v>12</v>
    <v>11663269996643066</v>
  </rv>
  <rv s="0">
    <v>12</v>
    <v>1866779327392578</v>
  </rv>
  <rv s="0">
    <v>12</v>
    <v>2036738395690918</v>
  </rv>
  <rv s="0">
    <v>12</v>
    <v>11276483535766602</v>
  </rv>
  <rv s="0">
    <v>12</v>
    <v>10831093788146973</v>
  </rv>
  <rv s="0">
    <v>12</v>
    <v>14474892616271973</v>
  </rv>
  <rv s="0">
    <v>12</v>
    <v>13924908638000488</v>
  </rv>
  <rv s="0">
    <v>12</v>
    <v>12491416931152344</v>
  </rv>
  <rv s="0">
    <v>12</v>
    <v>14034414291381836</v>
  </rv>
  <rv s="0">
    <v>12</v>
    <v>12513399124145508</v>
  </rv>
  <rv s="0">
    <v>12</v>
    <v>1859300136566162</v>
  </rv>
  <rv s="0">
    <v>12</v>
    <v>12529492378234863</v>
  </rv>
  <rv s="0">
    <v>12</v>
    <v>26543593406677246</v>
  </rv>
  <rv s="0">
    <v>12</v>
    <v>1251997947692871</v>
  </rv>
  <rv s="0">
    <v>12</v>
    <v>1185300350189209</v>
  </rv>
  <rv s="0">
    <v>12</v>
    <v>1747899055480957</v>
  </rv>
  <rv s="0">
    <v>12</v>
    <v>1784827709197998</v>
  </rv>
  <rv s="0">
    <v>12</v>
    <v>12813210487365723</v>
  </rv>
  <rv s="0">
    <v>12</v>
    <v>12434720993041992</v>
  </rv>
  <rv s="0">
    <v>12</v>
    <v>15900588035583496</v>
  </rv>
  <rv s="0">
    <v>12</v>
    <v>31704020500183105</v>
  </rv>
  <rv s="0">
    <v>12</v>
    <v>13822698593139648</v>
  </rv>
  <rv s="0">
    <v>12</v>
    <v>12122392654418945</v>
  </rv>
  <rv s="0">
    <v>12</v>
    <v>15406489372253418</v>
  </rv>
  <rv s="0">
    <v>12</v>
    <v>13371586799621582</v>
  </rv>
  <rv s="0">
    <v>12</v>
    <v>1104128360748291</v>
  </rv>
  <rv s="0">
    <v>12</v>
    <v>12734270095825195</v>
  </rv>
  <rv s="0">
    <v>12</v>
    <v>13257408142089844</v>
  </rv>
  <rv s="0">
    <v>12</v>
    <v>1274731159210205</v>
  </rv>
  <rv s="0">
    <v>12</v>
    <v>18325495719909668</v>
  </rv>
  <rv s="0">
    <v>12</v>
    <v>11991405487060547</v>
  </rv>
  <rv s="0">
    <v>12</v>
    <v>1466810703277588</v>
  </rv>
  <rv s="0">
    <v>12</v>
    <v>12239694595336914</v>
  </rv>
  <rv s="0">
    <v>12</v>
    <v>11843299865722656</v>
  </rv>
  <rv s="0">
    <v>12</v>
    <v>12428593635559082</v>
  </rv>
  <rv s="0">
    <v>12</v>
    <v>13191485404968262</v>
  </rv>
  <rv s="0">
    <v>12</v>
    <v>14220023155212402</v>
  </rv>
  <rv s="0">
    <v>12</v>
    <v>1217191219329834</v>
  </rv>
  <rv s="0">
    <v>12</v>
    <v>15568208694458008</v>
  </rv>
  <rv s="0">
    <v>12</v>
    <v>12613201141357422</v>
  </rv>
  <rv s="0">
    <v>12</v>
    <v>12375497817993164</v>
  </rv>
  <rv s="0">
    <v>12</v>
    <v>12238383293151855</v>
  </rv>
  <rv s="0">
    <v>12</v>
    <v>11756491661071777</v>
  </rv>
  <rv s="0">
    <v>12</v>
    <v>11018705368041992</v>
  </rv>
  <rv s="0">
    <v>12</v>
    <v>1081230640411377</v>
  </rv>
  <rv s="0">
    <v>12</v>
    <v>11795210838317871</v>
  </rv>
  <rv s="0">
    <v>12</v>
    <v>1866590976715088</v>
  </rv>
  <rv s="0">
    <v>12</v>
    <v>1123809814453125</v>
  </rv>
  <rv s="0">
    <v>12</v>
    <v>1202230453491211</v>
  </rv>
  <rv s="0">
    <v>12</v>
    <v>20092010498046875</v>
  </rv>
  <rv s="0">
    <v>12</v>
    <v>12177515029907227</v>
  </rv>
  <rv s="0">
    <v>12</v>
    <v>11993193626403809</v>
  </rv>
  <rv s="0">
    <v>12</v>
    <v>17926597595214844</v>
  </rv>
  <rv s="0">
    <v>12</v>
    <v>16559886932373047</v>
  </rv>
  <rv s="0">
    <v>12</v>
    <v>436694860458374</v>
  </rv>
  <rv s="0">
    <v>12</v>
    <v>12966179847717285</v>
  </rv>
  <rv s="0">
    <v>12</v>
    <v>11361408233642578</v>
  </rv>
  <rv s="0">
    <v>12</v>
    <v>12381482124328613</v>
  </rv>
  <rv s="0">
    <v>12</v>
    <v>16672396659851074</v>
  </rv>
  <rv s="0">
    <v>12</v>
    <v>11174821853637695</v>
  </rv>
  <rv s="0">
    <v>12</v>
    <v>12285184860229492</v>
  </rv>
  <rv s="0">
    <v>12</v>
    <v>15270781517028809</v>
  </rv>
  <rv s="0">
    <v>12</v>
    <v>11977601051330566</v>
  </rv>
  <rv s="0">
    <v>12</v>
    <v>10675883293151855</v>
  </rv>
  <rv s="0">
    <v>12</v>
    <v>15001296997070312</v>
  </rv>
  <rv s="0">
    <v>12</v>
    <v>11974310874938965</v>
  </rv>
  <rv s="0">
    <v>12</v>
    <v>1191558837890625</v>
  </rv>
  <rv s="0">
    <v>12</v>
    <v>1105949878692627</v>
  </rv>
  <rv s="0">
    <v>12</v>
    <v>11306285858154297</v>
  </rv>
  <rv s="0">
    <v>12</v>
    <v>16706204414367676</v>
  </rv>
  <rv s="0">
    <v>12</v>
    <v>1522839069366455</v>
  </rv>
  <rv s="0">
    <v>12</v>
    <v>14174890518188477</v>
  </rv>
  <rv s="0">
    <v>12</v>
    <v>15767288208007812</v>
  </rv>
  <rv s="0">
    <v>12</v>
    <v>12260913848876953</v>
  </rv>
  <rv s="0">
    <v>12</v>
    <v>12347006797790527</v>
  </rv>
  <rv s="0">
    <v>12</v>
    <v>13003921508789062</v>
  </rv>
  <rv s="0">
    <v>12</v>
    <v>1055140495300293</v>
  </rv>
  <rv s="0">
    <v>12</v>
    <v>1273648738861084</v>
  </rv>
  <rv s="0">
    <v>12</v>
    <v>11183476448059082</v>
  </rv>
  <rv s="0">
    <v>12</v>
    <v>14491701126098633</v>
  </rv>
  <rv s="0">
    <v>12</v>
    <v>1597599983215332</v>
  </rv>
  <rv s="0">
    <v>12</v>
    <v>10977792739868164</v>
  </rv>
  <rv s="0">
    <v>12</v>
    <v>43398499488830566</v>
  </rv>
  <rv s="0">
    <v>12</v>
    <v>1115729808807373</v>
  </rv>
  <rv s="0">
    <v>12</v>
    <v>11995887756347656</v>
  </rv>
  <rv s="0">
    <v>12</v>
    <v>11139678955078125</v>
  </rv>
  <rv s="0">
    <v>12</v>
    <v>12387585639953613</v>
  </rv>
  <rv s="0">
    <v>12</v>
    <v>1104438304901123</v>
  </rv>
  <rv s="0">
    <v>12</v>
    <v>11825704574584961</v>
  </rv>
  <rv s="0">
    <v>12</v>
    <v>14706182479858398</v>
  </rv>
  <rv s="0">
    <v>12</v>
    <v>10956788063049316</v>
  </rv>
  <rv s="0">
    <v>12</v>
    <v>1125328540802002</v>
  </rv>
  <rv s="0">
    <v>12</v>
    <v>11398005485534668</v>
  </rv>
  <rv s="0">
    <v>12</v>
    <v>11764407157897949</v>
  </rv>
  <rv s="0">
    <v>12</v>
    <v>16285204887390137</v>
  </rv>
  <rv s="0">
    <v>12</v>
    <v>21738028526306152</v>
  </rv>
  <rv s="0">
    <v>12</v>
    <v>11857318878173828</v>
  </rv>
  <rv s="0">
    <v>12</v>
    <v>11264204978942871</v>
  </rv>
  <rv s="0">
    <v>12</v>
    <v>1612231731414795</v>
  </rv>
  <rv s="0">
    <v>12</v>
    <v>1120767593383789</v>
  </rv>
  <rv s="0">
    <v>12</v>
    <v>11272764205932617</v>
  </rv>
  <rv s="0">
    <v>12</v>
    <v>12587594985961914</v>
  </rv>
  <rv s="0">
    <v>12</v>
    <v>1148829460144043</v>
  </rv>
  <rv s="0">
    <v>12</v>
    <v>11900520324707031</v>
  </rv>
  <rv s="0">
    <v>12</v>
    <v>12963008880615234</v>
  </rv>
  <rv s="0">
    <v>12</v>
    <v>15268611907958984</v>
  </rv>
  <rv s="0">
    <v>12</v>
    <v>11025309562683105</v>
  </rv>
  <rv s="0">
    <v>12</v>
    <v>15042781829833984</v>
  </rv>
  <rv s="0">
    <v>12</v>
    <v>12174797058105469</v>
  </rv>
  <rv s="0">
    <v>12</v>
    <v>1351621150970459</v>
  </rv>
  <rv s="0">
    <v>12</v>
    <v>1470479965209961</v>
  </rv>
  <rv s="0">
    <v>12</v>
    <v>11123085021972656</v>
  </rv>
  <rv s="0">
    <v>12</v>
    <v>11699604988098145</v>
  </rv>
  <rv s="0">
    <v>12</v>
    <v>1089632511138916</v>
  </rv>
  <rv s="0">
    <v>12</v>
    <v>12865209579467773</v>
  </rv>
  <rv s="0">
    <v>12</v>
    <v>11301708221435547</v>
  </rv>
  <rv s="0">
    <v>12</v>
    <v>134598970413208</v>
  </rv>
  <rv s="0">
    <v>12</v>
    <v>20450496673583984</v>
  </rv>
  <rv s="0">
    <v>12</v>
    <v>11927223205566406</v>
  </rv>
  <rv s="0">
    <v>12</v>
    <v>11576986312866211</v>
  </rv>
  <rv s="0">
    <v>12</v>
    <v>1247701644897461</v>
  </rv>
  <rv s="0">
    <v>12</v>
    <v>13211512565612793</v>
  </rv>
  <rv s="0">
    <v>12</v>
    <v>11850595474243164</v>
  </rv>
  <rv s="0">
    <v>12</v>
    <v>10563206672668457</v>
  </rv>
  <rv s="0">
    <v>12</v>
    <v>11109614372253418</v>
  </rv>
  <rv s="0">
    <v>12</v>
    <v>12731599807739258</v>
  </rv>
  <rv s="0">
    <v>12</v>
    <v>12937617301940918</v>
  </rv>
  <rv s="0">
    <v>12</v>
    <v>13375115394592285</v>
  </rv>
  <rv s="0">
    <v>12</v>
    <v>11715292930603027</v>
  </rv>
  <rv s="0">
    <v>12</v>
    <v>15043091773986816</v>
  </rv>
  <rv s="0">
    <v>12</v>
    <v>13548803329467773</v>
  </rv>
  <rv s="0">
    <v>12</v>
    <v>14711928367614746</v>
  </rv>
  <rv s="0">
    <v>12</v>
    <v>1159060001373291</v>
  </rv>
  <rv s="0">
    <v>12</v>
    <v>1378028392791748</v>
  </rv>
  <rv s="0">
    <v>12</v>
    <v>10328984260559082</v>
  </rv>
  <rv s="0">
    <v>12</v>
    <v>12409186363220215</v>
  </rv>
  <rv s="0">
    <v>12</v>
    <v>13375067710876465</v>
  </rv>
  <rv s="0">
    <v>12</v>
    <v>11708998680114746</v>
  </rv>
  <rv s="0">
    <v>12</v>
    <v>12768793106079102</v>
  </rv>
  <rv s="0">
    <v>12</v>
    <v>16352105140686035</v>
  </rv>
  <rv s="0">
    <v>12</v>
    <v>1050119400024414</v>
  </rv>
  <rv s="0">
    <v>12</v>
    <v>10885095596313477</v>
  </rv>
  <rv s="0">
    <v>12</v>
    <v>15488290786743164</v>
  </rv>
  <rv s="0">
    <v>12</v>
    <v>1210489273071289</v>
  </rv>
  <rv s="0">
    <v>12</v>
    <v>10731792449951172</v>
  </rv>
  <rv s="0">
    <v>12</v>
    <v>2292177677154541</v>
  </rv>
  <rv s="0">
    <v>12</v>
    <v>11925816535949707</v>
  </rv>
  <rv s="0">
    <v>12</v>
    <v>11402583122253418</v>
  </rv>
  <rv s="0">
    <v>12</v>
    <v>10624527931213379</v>
  </rv>
  <rv s="0">
    <v>12</v>
    <v>12610483169555664</v>
  </rv>
  <rv s="0">
    <v>12</v>
    <v>1328120231628418</v>
  </rv>
  <rv s="0">
    <v>12</v>
    <v>11307907104492188</v>
  </rv>
  <rv s="0">
    <v>12</v>
    <v>10860490798950195</v>
  </rv>
  <rv s="0">
    <v>12</v>
    <v>12330508232116699</v>
  </rv>
  <rv s="0">
    <v>12</v>
    <v>1675729751586914</v>
  </rv>
  <rv s="0">
    <v>12</v>
    <v>12838506698608398</v>
  </rv>
  <rv s="0">
    <v>12</v>
    <v>12319302558898926</v>
  </rv>
  <rv s="0">
    <v>12</v>
    <v>11668896675109863</v>
  </rv>
  <rv s="0">
    <v>12</v>
    <v>1113898754119873</v>
  </rv>
  <rv s="0">
    <v>12</v>
    <v>12218713760375977</v>
  </rv>
  <rv s="0">
    <v>12</v>
    <v>10825395584106445</v>
  </rv>
  <rv s="0">
    <v>12</v>
    <v>11553502082824707</v>
  </rv>
  <rv s="0">
    <v>12</v>
    <v>13001394271850586</v>
  </rv>
  <rv s="0">
    <v>12</v>
    <v>12860608100891113</v>
  </rv>
  <rv s="0">
    <v>12</v>
    <v>11078119277954102</v>
  </rv>
  <rv s="0">
    <v>12</v>
    <v>11355710029602051</v>
  </rv>
  <rv s="0">
    <v>12</v>
    <v>11866116523742676</v>
  </rv>
  <rv s="0">
    <v>12</v>
    <v>11022114753723145</v>
  </rv>
  <rv s="0">
    <v>12</v>
    <v>11650276184082031</v>
  </rv>
  <rv s="0">
    <v>12</v>
    <v>11024713516235352</v>
  </rv>
  <rv s="0">
    <v>12</v>
    <v>12574386596679688</v>
  </rv>
  <rv s="0">
    <v>12</v>
    <v>11122798919677734</v>
  </rv>
  <rv s="0">
    <v>12</v>
    <v>11727619171142578</v>
  </rv>
  <rv s="0">
    <v>12</v>
    <v>1130058765411377</v>
  </rv>
  <rv s="0">
    <v>12</v>
    <v>14609599113464355</v>
  </rv>
  <rv s="0">
    <v>12</v>
    <v>10903096199035645</v>
  </rv>
  <rv s="0">
    <v>12</v>
    <v>1222238540649414</v>
  </rv>
  <rv s="0">
    <v>12</v>
    <v>14055800437927246</v>
  </rv>
  <rv s="0">
    <v>12</v>
    <v>11839985847473145</v>
  </rv>
  <rv s="0">
    <v>12</v>
    <v>12142491340637207</v>
  </rv>
  <rv s="0">
    <v>12</v>
    <v>12456107139587402</v>
  </rv>
  <rv s="0">
    <v>12</v>
    <v>17420077323913574</v>
  </rv>
  <rv s="0">
    <v>12</v>
    <v>12304186820983887</v>
  </rv>
  <rv s="0">
    <v>12</v>
    <v>1129310131072998</v>
  </rv>
  <rv s="0">
    <v>12</v>
    <v>11379098892211914</v>
  </rv>
  <rv s="0">
    <v>12</v>
    <v>10096001625061035</v>
  </rv>
  <rv s="0">
    <v>12</v>
    <v>1475062370300293</v>
  </rv>
  <rv s="0">
    <v>12</v>
    <v>1723620891571045</v>
  </rv>
  <rv s="0">
    <v>12</v>
    <v>1353311538696289</v>
  </rv>
  <rv s="0">
    <v>12</v>
    <v>12269377708435059</v>
  </rv>
  <rv s="0">
    <v>12</v>
    <v>11959004402160645</v>
  </rv>
  <rv s="0">
    <v>12</v>
    <v>16718721389770508</v>
  </rv>
  <rv s="0">
    <v>12</v>
    <v>12885236740112305</v>
  </rv>
  <rv s="0">
    <v>12</v>
    <v>13161802291870117</v>
  </rv>
  <rv s="0">
    <v>12</v>
    <v>12149977684020996</v>
  </rv>
  <rv s="0">
    <v>12</v>
    <v>12754511833190918</v>
  </rv>
  <rv s="0">
    <v>12</v>
    <v>14952802658081055</v>
  </rv>
  <rv s="0">
    <v>12</v>
    <v>11537313461303711</v>
  </rv>
  <rv s="0">
    <v>12</v>
    <v>11963701248168945</v>
  </rv>
  <rv s="0">
    <v>12</v>
    <v>2144153118133545</v>
  </rv>
  <rv s="0">
    <v>12</v>
    <v>11736321449279785</v>
  </rv>
  <rv s="0">
    <v>12</v>
    <v>11306190490722656</v>
  </rv>
  <rv s="0">
    <v>12</v>
    <v>13063812255859375</v>
  </rv>
  <rv s="0">
    <v>12</v>
    <v>1241459846496582</v>
  </rv>
  <rv s="0">
    <v>12</v>
    <v>1145009994506836</v>
  </rv>
  <rv s="0">
    <v>12</v>
    <v>11658596992492676</v>
  </rv>
  <rv s="0">
    <v>12</v>
    <v>11569905281066895</v>
  </rv>
  <rv s="0">
    <v>12</v>
    <v>1181187629699707</v>
  </rv>
  <rv s="0">
    <v>12</v>
    <v>10567307472229004</v>
  </rv>
  <rv s="0">
    <v>12</v>
    <v>13579702377319336</v>
  </rv>
  <rv s="0">
    <v>12</v>
    <v>14408111572265625</v>
  </rv>
  <rv s="0">
    <v>12</v>
    <v>1250598430633545</v>
  </rv>
  <rv s="0">
    <v>12</v>
    <v>12637639045715332</v>
  </rv>
  <rv s="0">
    <v>12</v>
    <v>14225506782531738</v>
  </rv>
  <rv s="0">
    <v>12</v>
    <v>12151598930358887</v>
  </rv>
  <rv s="0">
    <v>12</v>
    <v>1167302131652832</v>
  </rv>
  <rv s="0">
    <v>12</v>
    <v>10757780075073242</v>
  </rv>
  <rv s="0">
    <v>12</v>
    <v>11820793151855469</v>
  </rv>
  <rv s="0">
    <v>12</v>
    <v>14318585395812988</v>
  </rv>
  <rv s="0">
    <v>12</v>
    <v>13277387619018555</v>
  </rv>
  <rv s="0">
    <v>12</v>
    <v>11207079887390137</v>
  </rv>
  <rv s="0">
    <v>12</v>
    <v>11157703399658203</v>
  </rv>
  <rv s="0">
    <v>12</v>
    <v>12292313575744629</v>
  </rv>
  <rv s="0">
    <v>12</v>
    <v>1228480339050293</v>
  </rv>
  <rv s="0">
    <v>12</v>
    <v>11547112464904785</v>
  </rv>
  <rv s="0">
    <v>12</v>
    <v>11515188217163086</v>
  </rv>
  <rv s="0">
    <v>12</v>
    <v>12805485725402832</v>
  </rv>
  <rv s="0">
    <v>12</v>
    <v>11580014228820801</v>
  </rv>
  <rv s="0">
    <v>12</v>
    <v>13496613502502441</v>
  </rv>
  <rv s="0">
    <v>12</v>
    <v>12044596672058105</v>
  </rv>
  <rv s="0">
    <v>12</v>
    <v>12192487716674805</v>
  </rv>
  <rv s="0">
    <v>12</v>
    <v>1495349407196045</v>
  </rv>
  <rv s="0">
    <v>12</v>
    <v>22321009635925293</v>
  </rv>
  <rv s="0">
    <v>12</v>
    <v>1653611660003662</v>
  </rv>
  <rv s="0">
    <v>12</v>
    <v>1273479461669922</v>
  </rv>
  <rv s="0">
    <v>12</v>
    <v>14639616012573242</v>
  </rv>
  <rv s="0">
    <v>12</v>
    <v>13130712509155273</v>
  </rv>
  <rv s="0">
    <v>12</v>
    <v>12572288513183594</v>
  </rv>
  <rv s="0">
    <v>12</v>
    <v>12857294082641602</v>
  </rv>
  <rv s="0">
    <v>12</v>
    <v>12485289573669434</v>
  </rv>
  <rv s="0">
    <v>12</v>
    <v>11498808860778809</v>
  </rv>
  <rv s="0">
    <v>12</v>
    <v>11385178565979004</v>
  </rv>
  <rv s="0">
    <v>12</v>
    <v>19980907440185547</v>
  </rv>
  <rv s="0">
    <v>12</v>
    <v>12798404693603516</v>
  </rv>
  <rv s="0">
    <v>12</v>
    <v>3173229694366455</v>
  </rv>
  <rv s="0">
    <v>12</v>
    <v>4038820266723633</v>
  </rv>
  <rv s="0">
    <v>12</v>
    <v>11020493507385254</v>
  </rv>
  <rv s="0">
    <v>12</v>
    <v>12359786033630371</v>
  </rv>
  <rv s="0">
    <v>12</v>
    <v>17185401916503906</v>
  </rv>
  <rv s="0">
    <v>12</v>
    <v>11415410041809082</v>
  </rv>
  <rv s="0">
    <v>12</v>
    <v>1835019588470459</v>
  </rv>
  <rv s="0">
    <v>12</v>
    <v>10831522941589355</v>
  </rv>
  <rv s="0">
    <v>12</v>
    <v>14091897010803223</v>
  </rv>
  <rv s="0">
    <v>12</v>
    <v>11989569664001465</v>
  </rv>
  <rv s="0">
    <v>12</v>
    <v>1387801170349121</v>
  </rv>
  <rv s="0">
    <v>12</v>
    <v>13139104843139648</v>
  </rv>
  <rv s="0">
    <v>12</v>
    <v>1608750820159912</v>
  </rv>
  <rv s="0">
    <v>12</v>
    <v>11357498168945312</v>
  </rv>
  <rv s="0">
    <v>12</v>
    <v>18457388877868652</v>
  </rv>
  <rv s="0">
    <v>12</v>
    <v>10805201530456543</v>
  </rv>
  <rv s="0">
    <v>12</v>
    <v>11946702003479004</v>
  </rv>
  <rv s="0">
    <v>12</v>
    <v>10343194007873535</v>
  </rv>
  <rv s="0">
    <v>12</v>
    <v>1281130313873291</v>
  </rv>
  <rv s="0">
    <v>12</v>
    <v>21351218223571777</v>
  </rv>
  <rv s="0">
    <v>12</v>
    <v>12555789947509766</v>
  </rv>
  <rv s="0">
    <v>12</v>
    <v>11810779571533203</v>
  </rv>
  <rv s="0">
    <v>12</v>
    <v>1100161075592041</v>
  </rv>
  <rv s="0">
    <v>12</v>
    <v>1179957389831543</v>
  </rv>
  <rv s="0">
    <v>12</v>
    <v>10792994499206543</v>
  </rv>
  <rv s="0">
    <v>12</v>
    <v>1240079402923584</v>
  </rv>
  <rv s="0">
    <v>12</v>
    <v>12219023704528809</v>
  </rv>
  <rv s="0">
    <v>12</v>
    <v>11249327659606934</v>
  </rv>
  <rv s="0">
    <v>12</v>
    <v>11450695991516113</v>
  </rv>
  <rv s="0">
    <v>12</v>
    <v>11423182487487793</v>
  </rv>
  <rv s="0">
    <v>12</v>
    <v>1408541202545166</v>
  </rv>
  <rv s="0">
    <v>12</v>
    <v>11791396141052246</v>
  </rv>
  <rv s="0">
    <v>12</v>
    <v>1139838695526123</v>
  </rv>
  <rv s="0">
    <v>12</v>
    <v>36409783363342285</v>
  </rv>
  <rv s="0">
    <v>12</v>
    <v>12618303298950195</v>
  </rv>
  <rv s="0">
    <v>12</v>
    <v>2260417938232422</v>
  </rv>
  <rv s="0">
    <v>12</v>
    <v>16513395309448242</v>
  </rv>
  <rv s="0">
    <v>12</v>
    <v>12046003341674805</v>
  </rv>
  <rv s="0">
    <v>12</v>
    <v>18450117111206055</v>
  </rv>
  <rv s="0">
    <v>12</v>
    <v>11034893989562988</v>
  </rv>
  <rv s="0">
    <v>12</v>
    <v>2197890281677246</v>
  </rv>
  <rv s="0">
    <v>12</v>
    <v>13162612915039062</v>
  </rv>
  <rv s="0">
    <v>12</v>
    <v>10418510437011719</v>
  </rv>
  <rv s="0">
    <v>12</v>
    <v>1145179271697998</v>
  </rv>
  <rv s="0">
    <v>12</v>
    <v>11308598518371582</v>
  </rv>
  <rv s="0">
    <v>12</v>
    <v>1412971019744873</v>
  </rv>
  <rv s="0">
    <v>12</v>
    <v>13744711875915527</v>
  </rv>
  <rv s="0">
    <v>12</v>
    <v>12090802192687988</v>
  </rv>
  <rv s="0">
    <v>12</v>
    <v>16829729080200195</v>
  </rv>
  <rv s="0">
    <v>12</v>
    <v>1156301498413086</v>
  </rv>
  <rv s="0">
    <v>12</v>
    <v>1133430004119873</v>
  </rv>
  <rv s="0">
    <v>12</v>
    <v>22379088401794434</v>
  </rv>
  <rv s="0">
    <v>12</v>
    <v>11922168731689453</v>
  </rv>
  <rv s="0">
    <v>12</v>
    <v>11874890327453613</v>
  </rv>
  <rv s="0">
    <v>12</v>
    <v>11726164817810059</v>
  </rv>
  <rv s="0">
    <v>12</v>
    <v>14675188064575195</v>
  </rv>
  <rv s="0">
    <v>12</v>
    <v>11871600151062012</v>
  </rv>
  <rv s="0">
    <v>12</v>
    <v>14911293983459473</v>
  </rv>
  <rv s="0">
    <v>12</v>
    <v>14973878860473633</v>
  </rv>
  <rv s="0">
    <v>12</v>
    <v>11890816688537598</v>
  </rv>
  <rv s="0">
    <v>12</v>
    <v>15043401718139648</v>
  </rv>
  <rv s="0">
    <v>12</v>
    <v>11429810523986816</v>
  </rv>
  <rv s="0">
    <v>12</v>
    <v>11683773994445801</v>
  </rv>
  <rv s="0">
    <v>12</v>
    <v>12663483619689941</v>
  </rv>
  <rv s="0">
    <v>12</v>
    <v>22019481658935547</v>
  </rv>
  <rv s="0">
    <v>12</v>
    <v>15549516677856445</v>
  </rv>
  <rv s="0">
    <v>12</v>
    <v>11197638511657715</v>
  </rv>
  <rv s="0">
    <v>12</v>
    <v>14806818962097168</v>
  </rv>
  <rv s="0">
    <v>12</v>
    <v>10810112953186035</v>
  </rv>
  <rv s="0">
    <v>12</v>
    <v>12059211730957031</v>
  </rv>
  <rv s="0">
    <v>12</v>
    <v>12466216087341309</v>
  </rv>
  <rv s="0">
    <v>12</v>
    <v>1714167594909668</v>
  </rv>
  <rv s="0">
    <v>12</v>
    <v>10948419570922852</v>
  </rv>
  <rv s="0">
    <v>12</v>
    <v>12035894393920898</v>
  </rv>
  <rv s="0">
    <v>12</v>
    <v>15421104431152344</v>
  </rv>
  <rv s="0">
    <v>12</v>
    <v>1240699291229248</v>
  </rv>
  <rv s="0">
    <v>12</v>
    <v>12927508354187012</v>
  </rv>
  <rv s="0">
    <v>12</v>
    <v>11771297454833984</v>
  </rv>
  <rv s="0">
    <v>12</v>
    <v>12993311882019043</v>
  </rv>
  <rv s="0">
    <v>12</v>
    <v>11900687217712402</v>
  </rv>
  <rv s="0">
    <v>12</v>
    <v>17967629432678223</v>
  </rv>
  <rv s="0">
    <v>12</v>
    <v>12847685813903809</v>
  </rv>
  <rv s="0">
    <v>12</v>
    <v>159437894821167</v>
  </rv>
  <rv s="0">
    <v>12</v>
    <v>12444686889648438</v>
  </rv>
  <rv s="0">
    <v>12</v>
    <v>12164020538330078</v>
  </rv>
  <rv s="0">
    <v>12</v>
    <v>14193105697631836</v>
  </rv>
  <rv s="0">
    <v>12</v>
    <v>11432981491088867</v>
  </rv>
  <rv s="0">
    <v>12</v>
    <v>1512589454650879</v>
  </rv>
  <rv s="0">
    <v>12</v>
    <v>12118911743164062</v>
  </rv>
  <rv s="0">
    <v>12</v>
    <v>14091205596923828</v>
  </rv>
  <rv s="0">
    <v>12</v>
    <v>15703177452087402</v>
  </rv>
  <rv s="0">
    <v>12</v>
    <v>11292695999145508</v>
  </rv>
  <rv s="0">
    <v>12</v>
    <v>11408519744873047</v>
  </rv>
  <rv s="0">
    <v>12</v>
    <v>1882009506225586</v>
  </rv>
  <rv s="0">
    <v>12</v>
    <v>14060592651367188</v>
  </rv>
  <rv s="0">
    <v>12</v>
    <v>11086201667785645</v>
  </rv>
  <rv s="0">
    <v>12</v>
    <v>14176702499389648</v>
  </rv>
  <rv s="0">
    <v>12</v>
    <v>11133599281311035</v>
  </rv>
  <rv s="0">
    <v>12</v>
    <v>11646008491516113</v>
  </rv>
  <rv s="0">
    <v>12</v>
    <v>11577177047729492</v>
  </rv>
  <rv s="0">
    <v>12</v>
    <v>21364498138427734</v>
  </rv>
  <rv s="0">
    <v>12</v>
    <v>17438697814941406</v>
  </rv>
  <rv s="0">
    <v>12</v>
    <v>11852216720581055</v>
  </rv>
  <rv s="0">
    <v>12</v>
    <v>12017989158630371</v>
  </rv>
  <rv s="0">
    <v>12</v>
    <v>1683039665222168</v>
  </rv>
  <rv s="0">
    <v>12</v>
    <v>3235001564025879</v>
  </rv>
  <rv s="0">
    <v>12</v>
    <v>11407208442687988</v>
  </rv>
  <rv s="0">
    <v>12</v>
    <v>12120890617370605</v>
  </rv>
  <rv s="0">
    <v>12</v>
    <v>12336421012878418</v>
  </rv>
  <rv s="0">
    <v>12</v>
    <v>1446671485900879</v>
  </rv>
  <rv s="0">
    <v>12</v>
    <v>13968324661254883</v>
  </rv>
  <rv s="0">
    <v>12</v>
    <v>1320357322692871</v>
  </rv>
  <rv s="0">
    <v>12</v>
    <v>2607400417327881</v>
  </rv>
  <rv s="0">
    <v>12</v>
    <v>13850092887878418</v>
  </rv>
  <rv s="0">
    <v>12</v>
    <v>14914989471435547</v>
  </rv>
  <rv s="0">
    <v>12</v>
    <v>12637686729431152</v>
  </rv>
  <rv s="0">
    <v>12</v>
    <v>13178586959838867</v>
  </rv>
  <rv s="0">
    <v>12</v>
    <v>11371684074401855</v>
  </rv>
  <rv s="0">
    <v>12</v>
    <v>17583322525024414</v>
  </rv>
  <rv s="0">
    <v>12</v>
    <v>12669110298156738</v>
  </rv>
  <rv s="0">
    <v>12</v>
    <v>1352849006652832</v>
  </rv>
  <rv s="0">
    <v>12</v>
    <v>12084031105041504</v>
  </rv>
  <rv s="0">
    <v>12</v>
    <v>10976099967956543</v>
  </rv>
  <rv s="0">
    <v>12</v>
    <v>12472987174987793</v>
  </rv>
  <rv s="0">
    <v>12</v>
    <v>14307570457458496</v>
  </rv>
  <rv s="0">
    <v>12</v>
    <v>12040019035339355</v>
  </rv>
  <rv s="0">
    <v>12</v>
    <v>12334203720092773</v>
  </rv>
  <rv s="0">
    <v>12</v>
    <v>1533679962158203</v>
  </rv>
  <rv s="0">
    <v>12</v>
    <v>09288406372070312</v>
  </rv>
  <rv s="0">
    <v>12</v>
    <v>10127902030944824</v>
  </rv>
  <rv s="0">
    <v>12</v>
    <v>11129617691040039</v>
  </rv>
  <rv s="0">
    <v>12</v>
    <v>12019920349121094</v>
  </rv>
  <rv s="0">
    <v>12</v>
    <v>16521191596984863</v>
  </rv>
  <rv s="0">
    <v>12</v>
    <v>10076093673706055</v>
  </rv>
  <rv s="0">
    <v>12</v>
    <v>14305782318115234</v>
  </rv>
  <rv s="0">
    <v>12</v>
    <v>11444282531738281</v>
  </rv>
  <rv s="0">
    <v>12</v>
    <v>3988320827484131</v>
  </rv>
  <rv s="0">
    <v>12</v>
    <v>13004708290100098</v>
  </rv>
  <rv s="0">
    <v>12</v>
    <v>10969901084899902</v>
  </rv>
  <rv s="0">
    <v>12</v>
    <v>1796579360961914</v>
  </rv>
  <rv s="0">
    <v>12</v>
    <v>1793811321258545</v>
  </rv>
  <rv s="0">
    <v>12</v>
    <v>14701199531555176</v>
  </rv>
  <rv s="0">
    <v>12</v>
    <v>1434769630432129</v>
  </rv>
  <rv s="0">
    <v>12</v>
    <v>09550619125366211</v>
  </rv>
  <rv s="0">
    <v>12</v>
    <v>10480690002441406</v>
  </rv>
  <rv s="0">
    <v>12</v>
    <v>11022090911865234</v>
  </rv>
  <rv s="0">
    <v>12</v>
    <v>15170025825500488</v>
  </rv>
  <rv s="0">
    <v>12</v>
    <v>11889886856079102</v>
  </rv>
  <rv s="0">
    <v>12</v>
    <v>12031984329223633</v>
  </rv>
  <rv s="0">
    <v>12</v>
    <v>1285710334777832</v>
  </rv>
  <rv s="0">
    <v>12</v>
    <v>13612103462219238</v>
  </rv>
  <rv s="0">
    <v>12</v>
    <v>12862586975097656</v>
  </rv>
  <rv s="0">
    <v>12</v>
    <v>27786898612976074</v>
  </rv>
  <rv s="0">
    <v>12</v>
    <v>13601303100585938</v>
  </rv>
  <rv s="0">
    <v>12</v>
    <v>11030101776123047</v>
  </rv>
  <rv s="0">
    <v>12</v>
    <v>11868023872375488</v>
  </rv>
  <rv s="0">
    <v>12</v>
    <v>10573196411132812</v>
  </rv>
  <rv s="0">
    <v>12</v>
    <v>11572718620300293</v>
  </rv>
  <rv s="0">
    <v>12</v>
    <v>1251389980316162</v>
  </rv>
  <rv s="0">
    <v>12</v>
    <v>11858987808227539</v>
  </rv>
  <rv s="0">
    <v>12</v>
    <v>1901559829711914</v>
  </rv>
  <rv s="0">
    <v>12</v>
    <v>11159801483154297</v>
  </rv>
  <rv s="0">
    <v>12</v>
    <v>10653996467590332</v>
  </rv>
  <rv s="0">
    <v>12</v>
    <v>11212682723999023</v>
  </rv>
  <rv s="0">
    <v>12</v>
    <v>1365220546722412</v>
  </rv>
  <rv s="0">
    <v>12</v>
    <v>11726784706115723</v>
  </rv>
  <rv s="0">
    <v>12</v>
    <v>11361575126647949</v>
  </rv>
  <rv s="0">
    <v>12</v>
    <v>10697603225708008</v>
  </rv>
  <rv s="0">
    <v>12</v>
    <v>11521100997924805</v>
  </rv>
  <rv s="0">
    <v>12</v>
    <v>1056828498840332</v>
  </rv>
  <rv s="0">
    <v>12</v>
    <v>11049008369445801</v>
  </rv>
  <rv s="0">
    <v>12</v>
    <v>13637995719909668</v>
  </rv>
  <rv s="0">
    <v>12</v>
    <v>11014866828918457</v>
  </rv>
  <rv s="0">
    <v>12</v>
    <v>10454177856445312</v>
  </rv>
</rvData>
</file>

<file path=xl/richData/rdrichvaluestructure.xml><?xml version="1.0" encoding="utf-8"?>
<rvStructures xmlns="http://schemas.microsoft.com/office/spreadsheetml/2017/richdata" count="1">
  <s t="_error">
    <k n="errorType" t="i"/>
    <k n="field" t="s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2658B-0499-D749-8A8A-9568B96C71DA}">
  <dimension ref="A1:K1096"/>
  <sheetViews>
    <sheetView tabSelected="1" workbookViewId="0">
      <selection activeCell="E2" sqref="E2"/>
    </sheetView>
  </sheetViews>
  <sheetFormatPr baseColWidth="10" defaultRowHeight="16" x14ac:dyDescent="0.2"/>
  <cols>
    <col min="1" max="1" width="5.1640625" bestFit="1" customWidth="1"/>
    <col min="2" max="2" width="20.83203125" bestFit="1" customWidth="1"/>
    <col min="3" max="3" width="13.6640625" bestFit="1" customWidth="1"/>
    <col min="4" max="4" width="20.83203125" bestFit="1" customWidth="1"/>
    <col min="5" max="5" width="21.6640625" style="2" bestFit="1" customWidth="1"/>
    <col min="6" max="7" width="160.5" bestFit="1" customWidth="1"/>
    <col min="8" max="8" width="12.6640625" bestFit="1" customWidth="1"/>
    <col min="9" max="9" width="13.33203125" bestFit="1" customWidth="1"/>
    <col min="10" max="10" width="7.33203125" bestFit="1" customWidth="1"/>
    <col min="11" max="11" width="80.6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0</v>
      </c>
      <c r="B2" t="s">
        <v>11</v>
      </c>
      <c r="C2" t="s">
        <v>12</v>
      </c>
      <c r="D2" s="1">
        <v>1566396676806550</v>
      </c>
      <c r="E2" s="2" t="e" vm="1">
        <f>_FV(0,"18036103248596191")</f>
        <v>#VALUE!</v>
      </c>
      <c r="F2" t="s">
        <v>13</v>
      </c>
      <c r="G2" t="s">
        <v>13</v>
      </c>
      <c r="H2">
        <v>128041</v>
      </c>
      <c r="I2">
        <v>200</v>
      </c>
      <c r="J2" t="b">
        <v>1</v>
      </c>
    </row>
    <row r="3" spans="1:11" x14ac:dyDescent="0.2">
      <c r="A3">
        <v>1</v>
      </c>
      <c r="B3" t="s">
        <v>11</v>
      </c>
      <c r="C3" t="s">
        <v>12</v>
      </c>
      <c r="D3" s="1">
        <v>1566396744467700</v>
      </c>
      <c r="E3" s="2" t="e" vm="2">
        <f>_FV(0,"11758708953857422")</f>
        <v>#VALUE!</v>
      </c>
      <c r="F3" t="s">
        <v>13</v>
      </c>
      <c r="G3" t="s">
        <v>13</v>
      </c>
      <c r="H3">
        <v>128041</v>
      </c>
      <c r="I3">
        <v>200</v>
      </c>
      <c r="J3" t="b">
        <v>1</v>
      </c>
    </row>
    <row r="4" spans="1:11" x14ac:dyDescent="0.2">
      <c r="A4">
        <v>2</v>
      </c>
      <c r="B4" t="s">
        <v>11</v>
      </c>
      <c r="C4" t="s">
        <v>12</v>
      </c>
      <c r="D4" s="1">
        <v>1.56639674560147E+16</v>
      </c>
      <c r="E4" s="2" t="e" vm="3">
        <f>_FV(0,"12173795700073242")</f>
        <v>#VALUE!</v>
      </c>
      <c r="F4" t="s">
        <v>14</v>
      </c>
      <c r="G4" t="s">
        <v>14</v>
      </c>
      <c r="H4">
        <v>128139</v>
      </c>
      <c r="I4">
        <v>200</v>
      </c>
      <c r="J4" t="b">
        <v>1</v>
      </c>
    </row>
    <row r="5" spans="1:11" x14ac:dyDescent="0.2">
      <c r="A5">
        <v>3</v>
      </c>
      <c r="B5" t="s">
        <v>11</v>
      </c>
      <c r="C5" t="s">
        <v>12</v>
      </c>
      <c r="D5" s="1">
        <v>1.5663967467596E+16</v>
      </c>
      <c r="E5" s="2" t="e" vm="4">
        <f>_FV(0,"20947670936584473")</f>
        <v>#VALUE!</v>
      </c>
      <c r="F5" t="s">
        <v>15</v>
      </c>
      <c r="G5" t="s">
        <v>15</v>
      </c>
      <c r="H5">
        <v>128051</v>
      </c>
      <c r="I5">
        <v>200</v>
      </c>
      <c r="J5" t="b">
        <v>1</v>
      </c>
    </row>
    <row r="6" spans="1:11" x14ac:dyDescent="0.2">
      <c r="A6">
        <v>4</v>
      </c>
      <c r="B6" t="s">
        <v>11</v>
      </c>
      <c r="C6" t="s">
        <v>12</v>
      </c>
      <c r="D6" s="1">
        <v>156639674798838</v>
      </c>
      <c r="E6" s="2" t="e" vm="5">
        <f>_FV(0,"2773590087890625")</f>
        <v>#VALUE!</v>
      </c>
      <c r="F6" t="s">
        <v>16</v>
      </c>
      <c r="G6" t="s">
        <v>16</v>
      </c>
      <c r="H6">
        <v>128027</v>
      </c>
      <c r="I6">
        <v>200</v>
      </c>
      <c r="J6" t="b">
        <v>1</v>
      </c>
    </row>
    <row r="7" spans="1:11" x14ac:dyDescent="0.2">
      <c r="A7">
        <v>5</v>
      </c>
      <c r="B7" t="s">
        <v>11</v>
      </c>
      <c r="C7" t="s">
        <v>12</v>
      </c>
      <c r="D7" s="1">
        <v>156639674928754</v>
      </c>
      <c r="E7" s="2" t="e" vm="6">
        <f>_FV(0,"17088794708251953")</f>
        <v>#VALUE!</v>
      </c>
      <c r="F7" t="s">
        <v>17</v>
      </c>
      <c r="G7" t="s">
        <v>17</v>
      </c>
      <c r="H7">
        <v>128471</v>
      </c>
      <c r="I7">
        <v>200</v>
      </c>
      <c r="J7" t="b">
        <v>1</v>
      </c>
    </row>
    <row r="8" spans="1:11" x14ac:dyDescent="0.2">
      <c r="A8">
        <v>6</v>
      </c>
      <c r="B8" t="s">
        <v>11</v>
      </c>
      <c r="C8" t="s">
        <v>12</v>
      </c>
      <c r="D8" s="1">
        <v>1566396750484930</v>
      </c>
      <c r="E8" s="2" t="e" vm="7">
        <f>_FV(0,"1210629940032959")</f>
        <v>#VALUE!</v>
      </c>
      <c r="F8" t="s">
        <v>18</v>
      </c>
      <c r="G8" t="s">
        <v>18</v>
      </c>
      <c r="H8">
        <v>128505</v>
      </c>
      <c r="I8">
        <v>200</v>
      </c>
      <c r="J8" t="b">
        <v>1</v>
      </c>
    </row>
    <row r="9" spans="1:11" x14ac:dyDescent="0.2">
      <c r="A9">
        <v>7</v>
      </c>
      <c r="B9" t="s">
        <v>11</v>
      </c>
      <c r="C9" t="s">
        <v>12</v>
      </c>
      <c r="D9" s="1">
        <v>1566396751639680</v>
      </c>
      <c r="E9" s="2" t="e" vm="8">
        <f>_FV(0,"12320613861083984")</f>
        <v>#VALUE!</v>
      </c>
      <c r="F9" t="s">
        <v>19</v>
      </c>
      <c r="G9" t="s">
        <v>19</v>
      </c>
      <c r="H9">
        <v>128082</v>
      </c>
      <c r="I9">
        <v>200</v>
      </c>
      <c r="J9" t="b">
        <v>1</v>
      </c>
    </row>
    <row r="10" spans="1:11" x14ac:dyDescent="0.2">
      <c r="A10">
        <v>8</v>
      </c>
      <c r="B10" t="s">
        <v>11</v>
      </c>
      <c r="C10" t="s">
        <v>12</v>
      </c>
      <c r="D10" s="1">
        <v>1.56639675278338E+16</v>
      </c>
      <c r="E10" s="2" t="e" vm="9">
        <f>_FV(0,"12876605987548828")</f>
        <v>#VALUE!</v>
      </c>
      <c r="F10" t="s">
        <v>20</v>
      </c>
      <c r="G10" t="s">
        <v>20</v>
      </c>
      <c r="H10">
        <v>128417</v>
      </c>
      <c r="I10">
        <v>200</v>
      </c>
      <c r="J10" t="b">
        <v>1</v>
      </c>
    </row>
    <row r="11" spans="1:11" x14ac:dyDescent="0.2">
      <c r="A11">
        <v>9</v>
      </c>
      <c r="B11" t="s">
        <v>11</v>
      </c>
      <c r="C11" t="s">
        <v>12</v>
      </c>
      <c r="D11" s="1">
        <v>156639675393395</v>
      </c>
      <c r="E11" s="2" t="e" vm="10">
        <f>_FV(0,"224013090133667")</f>
        <v>#VALUE!</v>
      </c>
      <c r="F11" t="s">
        <v>21</v>
      </c>
      <c r="G11" t="s">
        <v>21</v>
      </c>
      <c r="H11">
        <v>128157</v>
      </c>
      <c r="I11">
        <v>200</v>
      </c>
      <c r="J11" t="b">
        <v>1</v>
      </c>
    </row>
    <row r="12" spans="1:11" x14ac:dyDescent="0.2">
      <c r="A12">
        <v>10</v>
      </c>
      <c r="B12" t="s">
        <v>11</v>
      </c>
      <c r="C12" t="s">
        <v>12</v>
      </c>
      <c r="D12" s="1">
        <v>1566396755183380</v>
      </c>
      <c r="E12" s="2" t="e" vm="11">
        <f>_FV(0,"1275780200958252")</f>
        <v>#VALUE!</v>
      </c>
      <c r="F12" t="s">
        <v>22</v>
      </c>
      <c r="G12" t="s">
        <v>22</v>
      </c>
      <c r="H12">
        <v>127945</v>
      </c>
      <c r="I12">
        <v>200</v>
      </c>
      <c r="J12" t="b">
        <v>1</v>
      </c>
    </row>
    <row r="13" spans="1:11" x14ac:dyDescent="0.2">
      <c r="A13">
        <v>11</v>
      </c>
      <c r="B13" t="s">
        <v>11</v>
      </c>
      <c r="C13" t="s">
        <v>12</v>
      </c>
      <c r="D13" s="1">
        <v>1566396756333650</v>
      </c>
      <c r="E13" s="2" t="e" vm="12">
        <f>_FV(0,"11627388000488281")</f>
        <v>#VALUE!</v>
      </c>
      <c r="F13" t="s">
        <v>23</v>
      </c>
      <c r="G13" t="s">
        <v>23</v>
      </c>
      <c r="H13">
        <v>128192</v>
      </c>
      <c r="I13">
        <v>200</v>
      </c>
      <c r="J13" t="b">
        <v>1</v>
      </c>
    </row>
    <row r="14" spans="1:11" x14ac:dyDescent="0.2">
      <c r="A14">
        <v>12</v>
      </c>
      <c r="B14" t="s">
        <v>11</v>
      </c>
      <c r="C14" t="s">
        <v>12</v>
      </c>
      <c r="D14" s="1">
        <v>1.56639675746852E+16</v>
      </c>
      <c r="E14" s="2" t="e" vm="13">
        <f>_FV(0,"12603282928466797")</f>
        <v>#VALUE!</v>
      </c>
      <c r="F14" t="s">
        <v>24</v>
      </c>
      <c r="G14" t="s">
        <v>24</v>
      </c>
      <c r="H14">
        <v>128093</v>
      </c>
      <c r="I14">
        <v>200</v>
      </c>
      <c r="J14" t="b">
        <v>1</v>
      </c>
    </row>
    <row r="15" spans="1:11" x14ac:dyDescent="0.2">
      <c r="A15">
        <v>13</v>
      </c>
      <c r="B15" t="s">
        <v>11</v>
      </c>
      <c r="C15" t="s">
        <v>12</v>
      </c>
      <c r="D15" s="1">
        <v>1566396758619560</v>
      </c>
      <c r="E15" s="2" t="e" vm="14">
        <f>_FV(0,"1351919174194336")</f>
        <v>#VALUE!</v>
      </c>
      <c r="F15" t="s">
        <v>25</v>
      </c>
      <c r="G15" t="s">
        <v>25</v>
      </c>
      <c r="H15">
        <v>128441</v>
      </c>
      <c r="I15">
        <v>200</v>
      </c>
      <c r="J15" t="b">
        <v>1</v>
      </c>
    </row>
    <row r="16" spans="1:11" x14ac:dyDescent="0.2">
      <c r="A16">
        <v>14</v>
      </c>
      <c r="B16" t="s">
        <v>11</v>
      </c>
      <c r="C16" t="s">
        <v>12</v>
      </c>
      <c r="D16" s="1">
        <v>1566396759771550</v>
      </c>
      <c r="E16" s="2" t="e" vm="15">
        <f>_FV(0,"14661097526550293")</f>
        <v>#VALUE!</v>
      </c>
      <c r="F16" t="s">
        <v>26</v>
      </c>
      <c r="G16" t="s">
        <v>26</v>
      </c>
      <c r="H16">
        <v>128596</v>
      </c>
      <c r="I16">
        <v>200</v>
      </c>
      <c r="J16" t="b">
        <v>1</v>
      </c>
    </row>
    <row r="17" spans="1:10" x14ac:dyDescent="0.2">
      <c r="A17">
        <v>15</v>
      </c>
      <c r="B17" t="s">
        <v>11</v>
      </c>
      <c r="C17" t="s">
        <v>12</v>
      </c>
      <c r="D17" s="1">
        <v>1566396760934770</v>
      </c>
      <c r="E17" s="2">
        <v>-1130911111831660</v>
      </c>
      <c r="F17" t="s">
        <v>27</v>
      </c>
      <c r="G17" t="s">
        <v>27</v>
      </c>
      <c r="H17">
        <v>128093</v>
      </c>
      <c r="I17">
        <v>200</v>
      </c>
      <c r="J17" t="b">
        <v>1</v>
      </c>
    </row>
    <row r="18" spans="1:10" x14ac:dyDescent="0.2">
      <c r="A18">
        <v>16</v>
      </c>
      <c r="B18" t="s">
        <v>11</v>
      </c>
      <c r="C18" t="s">
        <v>12</v>
      </c>
      <c r="D18" s="1">
        <v>1566396763088730</v>
      </c>
      <c r="E18" s="2" t="e" vm="16">
        <f>_FV(0,"1405799388885498")</f>
        <v>#VALUE!</v>
      </c>
      <c r="F18" t="s">
        <v>28</v>
      </c>
      <c r="G18" t="s">
        <v>28</v>
      </c>
      <c r="H18">
        <v>128500</v>
      </c>
      <c r="I18">
        <v>200</v>
      </c>
      <c r="J18" t="b">
        <v>1</v>
      </c>
    </row>
    <row r="19" spans="1:10" x14ac:dyDescent="0.2">
      <c r="A19">
        <v>17</v>
      </c>
      <c r="B19" t="s">
        <v>11</v>
      </c>
      <c r="C19" t="s">
        <v>12</v>
      </c>
      <c r="D19" s="1">
        <v>1566396764244070</v>
      </c>
      <c r="E19" s="2" t="e" vm="17">
        <f>_FV(0,"12096095085144043")</f>
        <v>#VALUE!</v>
      </c>
      <c r="F19" t="s">
        <v>29</v>
      </c>
      <c r="G19" t="s">
        <v>29</v>
      </c>
      <c r="H19">
        <v>128193</v>
      </c>
      <c r="I19">
        <v>200</v>
      </c>
      <c r="J19" t="b">
        <v>1</v>
      </c>
    </row>
    <row r="20" spans="1:10" x14ac:dyDescent="0.2">
      <c r="A20">
        <v>18</v>
      </c>
      <c r="B20" t="s">
        <v>11</v>
      </c>
      <c r="C20" t="s">
        <v>12</v>
      </c>
      <c r="D20" s="1">
        <v>1566396765388460</v>
      </c>
      <c r="E20" s="2" t="e" vm="18">
        <f>_FV(0,"1168220043182373")</f>
        <v>#VALUE!</v>
      </c>
      <c r="F20" t="s">
        <v>30</v>
      </c>
      <c r="G20" t="s">
        <v>30</v>
      </c>
      <c r="H20">
        <v>128538</v>
      </c>
      <c r="I20">
        <v>200</v>
      </c>
      <c r="J20" t="b">
        <v>1</v>
      </c>
    </row>
    <row r="21" spans="1:10" x14ac:dyDescent="0.2">
      <c r="A21">
        <v>19</v>
      </c>
      <c r="B21" t="s">
        <v>11</v>
      </c>
      <c r="C21" t="s">
        <v>12</v>
      </c>
      <c r="D21" s="1">
        <v>1566396766530530</v>
      </c>
      <c r="E21" s="2" t="e" vm="19">
        <f>_FV(0,"3296229839324951")</f>
        <v>#VALUE!</v>
      </c>
      <c r="F21" t="s">
        <v>31</v>
      </c>
      <c r="G21" t="s">
        <v>31</v>
      </c>
      <c r="H21">
        <v>128401</v>
      </c>
      <c r="I21">
        <v>200</v>
      </c>
      <c r="J21" t="b">
        <v>1</v>
      </c>
    </row>
    <row r="22" spans="1:10" x14ac:dyDescent="0.2">
      <c r="A22">
        <v>20</v>
      </c>
      <c r="B22" t="s">
        <v>11</v>
      </c>
      <c r="C22" t="s">
        <v>12</v>
      </c>
      <c r="D22" s="1">
        <v>1.56639676789122E+16</v>
      </c>
      <c r="E22" s="2">
        <v>-1.14854931831359E+16</v>
      </c>
      <c r="F22" t="s">
        <v>32</v>
      </c>
      <c r="G22" t="s">
        <v>32</v>
      </c>
      <c r="H22">
        <v>127801</v>
      </c>
      <c r="I22">
        <v>200</v>
      </c>
      <c r="J22" t="b">
        <v>1</v>
      </c>
    </row>
    <row r="23" spans="1:10" x14ac:dyDescent="0.2">
      <c r="A23">
        <v>21</v>
      </c>
      <c r="B23" t="s">
        <v>11</v>
      </c>
      <c r="C23" t="s">
        <v>12</v>
      </c>
      <c r="D23" s="1">
        <v>1566396901013890</v>
      </c>
      <c r="E23" s="2" t="e" vm="20">
        <f>_FV(0,"11656403541564941")</f>
        <v>#VALUE!</v>
      </c>
      <c r="F23" t="s">
        <v>13</v>
      </c>
      <c r="G23" t="s">
        <v>13</v>
      </c>
      <c r="H23">
        <v>128132</v>
      </c>
      <c r="I23">
        <v>200</v>
      </c>
      <c r="J23" t="b">
        <v>1</v>
      </c>
    </row>
    <row r="24" spans="1:10" x14ac:dyDescent="0.2">
      <c r="A24">
        <v>22</v>
      </c>
      <c r="B24" t="s">
        <v>11</v>
      </c>
      <c r="C24" t="s">
        <v>12</v>
      </c>
      <c r="D24" s="1">
        <v>1566396902147420</v>
      </c>
      <c r="E24" s="2" t="e" vm="21">
        <f>_FV(0,"11022019386291504")</f>
        <v>#VALUE!</v>
      </c>
      <c r="F24" t="s">
        <v>14</v>
      </c>
      <c r="G24" t="s">
        <v>14</v>
      </c>
      <c r="H24">
        <v>128252</v>
      </c>
      <c r="I24">
        <v>200</v>
      </c>
      <c r="J24" t="b">
        <v>1</v>
      </c>
    </row>
    <row r="25" spans="1:10" x14ac:dyDescent="0.2">
      <c r="A25">
        <v>23</v>
      </c>
      <c r="B25" t="s">
        <v>11</v>
      </c>
      <c r="C25" t="s">
        <v>12</v>
      </c>
      <c r="D25" s="1">
        <v>1566396903281130</v>
      </c>
      <c r="E25" s="2" t="e" vm="22">
        <f>_FV(0,"12387204170227051")</f>
        <v>#VALUE!</v>
      </c>
      <c r="F25" t="s">
        <v>15</v>
      </c>
      <c r="G25" t="s">
        <v>15</v>
      </c>
      <c r="H25">
        <v>128054</v>
      </c>
      <c r="I25">
        <v>200</v>
      </c>
      <c r="J25" t="b">
        <v>1</v>
      </c>
    </row>
    <row r="26" spans="1:10" x14ac:dyDescent="0.2">
      <c r="A26">
        <v>24</v>
      </c>
      <c r="B26" t="s">
        <v>11</v>
      </c>
      <c r="C26" t="s">
        <v>12</v>
      </c>
      <c r="D26" s="1">
        <v>1.56639690441843E+16</v>
      </c>
      <c r="E26" s="2" t="e" vm="23">
        <f>_FV(0,"11261582374572754")</f>
        <v>#VALUE!</v>
      </c>
      <c r="F26" t="s">
        <v>16</v>
      </c>
      <c r="G26" t="s">
        <v>16</v>
      </c>
      <c r="H26">
        <v>128133</v>
      </c>
      <c r="I26">
        <v>200</v>
      </c>
      <c r="J26" t="b">
        <v>1</v>
      </c>
    </row>
    <row r="27" spans="1:10" x14ac:dyDescent="0.2">
      <c r="A27">
        <v>25</v>
      </c>
      <c r="B27" t="s">
        <v>11</v>
      </c>
      <c r="C27" t="s">
        <v>12</v>
      </c>
      <c r="D27" s="1">
        <v>1.56639690554459E+16</v>
      </c>
      <c r="E27" s="2" t="e" vm="24">
        <f>_FV(0,"11655616760253906")</f>
        <v>#VALUE!</v>
      </c>
      <c r="F27" t="s">
        <v>17</v>
      </c>
      <c r="G27" t="s">
        <v>17</v>
      </c>
      <c r="H27">
        <v>128312</v>
      </c>
      <c r="I27">
        <v>200</v>
      </c>
      <c r="J27" t="b">
        <v>1</v>
      </c>
    </row>
    <row r="28" spans="1:10" x14ac:dyDescent="0.2">
      <c r="A28">
        <v>26</v>
      </c>
      <c r="B28" t="s">
        <v>11</v>
      </c>
      <c r="C28" t="s">
        <v>12</v>
      </c>
      <c r="D28" s="1">
        <v>1.56639690668102E+16</v>
      </c>
      <c r="E28" s="2" t="e" vm="25">
        <f>_FV(0,"19212794303894043")</f>
        <v>#VALUE!</v>
      </c>
      <c r="F28" t="s">
        <v>18</v>
      </c>
      <c r="G28" t="s">
        <v>18</v>
      </c>
      <c r="H28">
        <v>128720</v>
      </c>
      <c r="I28">
        <v>200</v>
      </c>
      <c r="J28" t="b">
        <v>1</v>
      </c>
    </row>
    <row r="29" spans="1:10" x14ac:dyDescent="0.2">
      <c r="A29">
        <v>27</v>
      </c>
      <c r="B29" t="s">
        <v>11</v>
      </c>
      <c r="C29" t="s">
        <v>12</v>
      </c>
      <c r="D29" s="1">
        <v>1566396907893570</v>
      </c>
      <c r="E29" s="2" t="e" vm="26">
        <f>_FV(0,"10459589958190918")</f>
        <v>#VALUE!</v>
      </c>
      <c r="F29" t="s">
        <v>19</v>
      </c>
      <c r="G29" t="s">
        <v>19</v>
      </c>
      <c r="H29">
        <v>128370</v>
      </c>
      <c r="I29">
        <v>200</v>
      </c>
      <c r="J29" t="b">
        <v>1</v>
      </c>
    </row>
    <row r="30" spans="1:10" x14ac:dyDescent="0.2">
      <c r="A30">
        <v>28</v>
      </c>
      <c r="B30" t="s">
        <v>11</v>
      </c>
      <c r="C30" t="s">
        <v>12</v>
      </c>
      <c r="D30" s="1">
        <v>1566396909022640</v>
      </c>
      <c r="E30" s="2" t="e" vm="27">
        <f>_FV(0,"12198305130004883")</f>
        <v>#VALUE!</v>
      </c>
      <c r="F30" t="s">
        <v>20</v>
      </c>
      <c r="G30" t="s">
        <v>20</v>
      </c>
      <c r="H30">
        <v>128457</v>
      </c>
      <c r="I30">
        <v>200</v>
      </c>
      <c r="J30" t="b">
        <v>1</v>
      </c>
    </row>
    <row r="31" spans="1:10" x14ac:dyDescent="0.2">
      <c r="A31">
        <v>29</v>
      </c>
      <c r="B31" t="s">
        <v>11</v>
      </c>
      <c r="C31" t="s">
        <v>12</v>
      </c>
      <c r="D31" s="1">
        <v>1566396910166550</v>
      </c>
      <c r="E31" s="2" t="e" vm="28">
        <f>_FV(0,"11723995208740234")</f>
        <v>#VALUE!</v>
      </c>
      <c r="F31" t="s">
        <v>21</v>
      </c>
      <c r="G31" t="s">
        <v>21</v>
      </c>
      <c r="H31">
        <v>128495</v>
      </c>
      <c r="I31">
        <v>200</v>
      </c>
      <c r="J31" t="b">
        <v>1</v>
      </c>
    </row>
    <row r="32" spans="1:10" x14ac:dyDescent="0.2">
      <c r="A32">
        <v>30</v>
      </c>
      <c r="B32" t="s">
        <v>11</v>
      </c>
      <c r="C32" t="s">
        <v>12</v>
      </c>
      <c r="D32" s="1">
        <v>1566396911301840</v>
      </c>
      <c r="E32" s="2" t="e" vm="29">
        <f>_FV(0,"12280988693237305")</f>
        <v>#VALUE!</v>
      </c>
      <c r="F32" t="s">
        <v>22</v>
      </c>
      <c r="G32" t="s">
        <v>22</v>
      </c>
      <c r="H32">
        <v>128255</v>
      </c>
      <c r="I32">
        <v>200</v>
      </c>
      <c r="J32" t="b">
        <v>1</v>
      </c>
    </row>
    <row r="33" spans="1:10" x14ac:dyDescent="0.2">
      <c r="A33">
        <v>31</v>
      </c>
      <c r="B33" t="s">
        <v>11</v>
      </c>
      <c r="C33" t="s">
        <v>12</v>
      </c>
      <c r="D33" s="1">
        <v>1566396912443910</v>
      </c>
      <c r="E33" s="2" t="e" vm="30">
        <f>_FV(0,"11244606971740723")</f>
        <v>#VALUE!</v>
      </c>
      <c r="F33" t="s">
        <v>23</v>
      </c>
      <c r="G33" t="s">
        <v>23</v>
      </c>
      <c r="H33">
        <v>128194</v>
      </c>
      <c r="I33">
        <v>200</v>
      </c>
      <c r="J33" t="b">
        <v>1</v>
      </c>
    </row>
    <row r="34" spans="1:10" x14ac:dyDescent="0.2">
      <c r="A34">
        <v>32</v>
      </c>
      <c r="B34" t="s">
        <v>11</v>
      </c>
      <c r="C34" t="s">
        <v>12</v>
      </c>
      <c r="D34" s="1">
        <v>1566396913577200</v>
      </c>
      <c r="E34" s="2" t="e" vm="31">
        <f>_FV(0,"10924196243286133")</f>
        <v>#VALUE!</v>
      </c>
      <c r="F34" t="s">
        <v>24</v>
      </c>
      <c r="G34" t="s">
        <v>24</v>
      </c>
      <c r="H34">
        <v>128296</v>
      </c>
      <c r="I34">
        <v>200</v>
      </c>
      <c r="J34" t="b">
        <v>1</v>
      </c>
    </row>
    <row r="35" spans="1:10" x14ac:dyDescent="0.2">
      <c r="A35">
        <v>33</v>
      </c>
      <c r="B35" t="s">
        <v>11</v>
      </c>
      <c r="C35" t="s">
        <v>12</v>
      </c>
      <c r="D35" s="1">
        <v>1.5663969147067E+16</v>
      </c>
      <c r="E35" s="2" t="e" vm="32">
        <f>_FV(0,"11884713172912598")</f>
        <v>#VALUE!</v>
      </c>
      <c r="F35" t="s">
        <v>25</v>
      </c>
      <c r="G35" t="s">
        <v>25</v>
      </c>
      <c r="H35">
        <v>128499</v>
      </c>
      <c r="I35">
        <v>200</v>
      </c>
      <c r="J35" t="b">
        <v>1</v>
      </c>
    </row>
    <row r="36" spans="1:10" x14ac:dyDescent="0.2">
      <c r="A36">
        <v>34</v>
      </c>
      <c r="B36" t="s">
        <v>11</v>
      </c>
      <c r="C36" t="s">
        <v>12</v>
      </c>
      <c r="D36" s="1">
        <v>1566396915845990</v>
      </c>
      <c r="E36" s="2" t="e" vm="33">
        <f>_FV(0,"11214685440063477")</f>
        <v>#VALUE!</v>
      </c>
      <c r="F36" t="s">
        <v>26</v>
      </c>
      <c r="G36" t="s">
        <v>26</v>
      </c>
      <c r="H36">
        <v>128733</v>
      </c>
      <c r="I36">
        <v>200</v>
      </c>
      <c r="J36" t="b">
        <v>1</v>
      </c>
    </row>
    <row r="37" spans="1:10" x14ac:dyDescent="0.2">
      <c r="A37">
        <v>35</v>
      </c>
      <c r="B37" t="s">
        <v>11</v>
      </c>
      <c r="C37" t="s">
        <v>12</v>
      </c>
      <c r="D37" s="1">
        <v>1566396916986320</v>
      </c>
      <c r="E37" s="2" t="e" vm="34">
        <f>_FV(0,"3824760913848877")</f>
        <v>#VALUE!</v>
      </c>
      <c r="F37" t="s">
        <v>27</v>
      </c>
      <c r="G37" t="s">
        <v>27</v>
      </c>
      <c r="H37">
        <v>128490</v>
      </c>
      <c r="I37">
        <v>200</v>
      </c>
      <c r="J37" t="b">
        <v>1</v>
      </c>
    </row>
    <row r="38" spans="1:10" x14ac:dyDescent="0.2">
      <c r="A38">
        <v>36</v>
      </c>
      <c r="B38" t="s">
        <v>11</v>
      </c>
      <c r="C38" t="s">
        <v>12</v>
      </c>
      <c r="D38" s="1">
        <v>1566396918391310</v>
      </c>
      <c r="E38" s="2" t="e" vm="35">
        <f>_FV(0,"15920805931091309")</f>
        <v>#VALUE!</v>
      </c>
      <c r="F38" t="s">
        <v>28</v>
      </c>
      <c r="G38" t="s">
        <v>28</v>
      </c>
      <c r="H38">
        <v>128738</v>
      </c>
      <c r="I38">
        <v>200</v>
      </c>
      <c r="J38" t="b">
        <v>1</v>
      </c>
    </row>
    <row r="39" spans="1:10" x14ac:dyDescent="0.2">
      <c r="A39">
        <v>37</v>
      </c>
      <c r="B39" t="s">
        <v>11</v>
      </c>
      <c r="C39" t="s">
        <v>12</v>
      </c>
      <c r="D39" s="1">
        <v>1.56639691956785E+16</v>
      </c>
      <c r="E39" s="2" t="e" vm="36">
        <f>_FV(0,"10420417785644531")</f>
        <v>#VALUE!</v>
      </c>
      <c r="F39" t="s">
        <v>29</v>
      </c>
      <c r="G39" t="s">
        <v>29</v>
      </c>
      <c r="H39">
        <v>128617</v>
      </c>
      <c r="I39">
        <v>200</v>
      </c>
      <c r="J39" t="b">
        <v>1</v>
      </c>
    </row>
    <row r="40" spans="1:10" x14ac:dyDescent="0.2">
      <c r="A40">
        <v>38</v>
      </c>
      <c r="B40" t="s">
        <v>11</v>
      </c>
      <c r="C40" t="s">
        <v>12</v>
      </c>
      <c r="D40" s="1">
        <v>1.56639692069281E+16</v>
      </c>
      <c r="E40" s="2" t="e" vm="37">
        <f>_FV(0,"17092514038085938")</f>
        <v>#VALUE!</v>
      </c>
      <c r="F40" t="s">
        <v>30</v>
      </c>
      <c r="G40" t="s">
        <v>30</v>
      </c>
      <c r="H40">
        <v>128591</v>
      </c>
      <c r="I40">
        <v>200</v>
      </c>
      <c r="J40" t="b">
        <v>1</v>
      </c>
    </row>
    <row r="41" spans="1:10" x14ac:dyDescent="0.2">
      <c r="A41">
        <v>39</v>
      </c>
      <c r="B41" t="s">
        <v>11</v>
      </c>
      <c r="C41" t="s">
        <v>12</v>
      </c>
      <c r="D41" s="1">
        <v>1.56639692188787E+16</v>
      </c>
      <c r="E41" s="2" t="e" vm="38">
        <f>_FV(0,"11975455284118652")</f>
        <v>#VALUE!</v>
      </c>
      <c r="F41" t="s">
        <v>31</v>
      </c>
      <c r="G41" t="s">
        <v>31</v>
      </c>
      <c r="H41">
        <v>128607</v>
      </c>
      <c r="I41">
        <v>200</v>
      </c>
      <c r="J41" t="b">
        <v>1</v>
      </c>
    </row>
    <row r="42" spans="1:10" x14ac:dyDescent="0.2">
      <c r="A42">
        <v>40</v>
      </c>
      <c r="B42" t="s">
        <v>11</v>
      </c>
      <c r="C42" t="s">
        <v>12</v>
      </c>
      <c r="D42" s="1">
        <v>1.56639692303024E+16</v>
      </c>
      <c r="E42" s="2" t="e" vm="39">
        <f>_FV(0,"12129521369934082")</f>
        <v>#VALUE!</v>
      </c>
      <c r="F42" t="s">
        <v>32</v>
      </c>
      <c r="G42" t="s">
        <v>32</v>
      </c>
      <c r="H42">
        <v>128039</v>
      </c>
      <c r="I42">
        <v>200</v>
      </c>
      <c r="J42" t="b">
        <v>1</v>
      </c>
    </row>
    <row r="43" spans="1:10" x14ac:dyDescent="0.2">
      <c r="A43">
        <v>41</v>
      </c>
      <c r="B43" t="s">
        <v>11</v>
      </c>
      <c r="C43" t="s">
        <v>12</v>
      </c>
      <c r="D43" s="1">
        <v>156639692417505</v>
      </c>
      <c r="E43" s="2" t="e" vm="40">
        <f>_FV(0,"10708308219909668")</f>
        <v>#VALUE!</v>
      </c>
      <c r="F43" t="s">
        <v>33</v>
      </c>
      <c r="G43" t="s">
        <v>33</v>
      </c>
      <c r="H43">
        <v>128424</v>
      </c>
      <c r="I43">
        <v>200</v>
      </c>
      <c r="J43" t="b">
        <v>1</v>
      </c>
    </row>
    <row r="44" spans="1:10" x14ac:dyDescent="0.2">
      <c r="A44">
        <v>42</v>
      </c>
      <c r="B44" t="s">
        <v>11</v>
      </c>
      <c r="C44" t="s">
        <v>12</v>
      </c>
      <c r="D44" s="1">
        <v>1.56639692530591E+16</v>
      </c>
      <c r="E44" s="2" t="e" vm="41">
        <f>_FV(0,"15354609489440918")</f>
        <v>#VALUE!</v>
      </c>
      <c r="F44" t="s">
        <v>34</v>
      </c>
      <c r="G44" t="s">
        <v>34</v>
      </c>
      <c r="H44">
        <v>128145</v>
      </c>
      <c r="I44">
        <v>200</v>
      </c>
      <c r="J44" t="b">
        <v>1</v>
      </c>
    </row>
    <row r="45" spans="1:10" x14ac:dyDescent="0.2">
      <c r="A45">
        <v>43</v>
      </c>
      <c r="B45" t="s">
        <v>11</v>
      </c>
      <c r="C45" t="s">
        <v>12</v>
      </c>
      <c r="D45" s="1">
        <v>1566396926483850</v>
      </c>
      <c r="E45" s="2" t="e" vm="42">
        <f>_FV(0,"17905092239379883")</f>
        <v>#VALUE!</v>
      </c>
      <c r="F45" t="s">
        <v>35</v>
      </c>
      <c r="G45" t="s">
        <v>35</v>
      </c>
      <c r="H45">
        <v>128509</v>
      </c>
      <c r="I45">
        <v>200</v>
      </c>
      <c r="J45" t="b">
        <v>1</v>
      </c>
    </row>
    <row r="46" spans="1:10" x14ac:dyDescent="0.2">
      <c r="A46">
        <v>44</v>
      </c>
      <c r="B46" t="s">
        <v>11</v>
      </c>
      <c r="C46" t="s">
        <v>12</v>
      </c>
      <c r="D46" s="1">
        <v>156639692768633</v>
      </c>
      <c r="E46" s="2" t="e" vm="43">
        <f>_FV(0,"16849112510681152")</f>
        <v>#VALUE!</v>
      </c>
      <c r="F46" t="s">
        <v>36</v>
      </c>
      <c r="G46" t="s">
        <v>36</v>
      </c>
      <c r="H46">
        <v>128686</v>
      </c>
      <c r="I46">
        <v>200</v>
      </c>
      <c r="J46" t="b">
        <v>1</v>
      </c>
    </row>
    <row r="47" spans="1:10" x14ac:dyDescent="0.2">
      <c r="A47">
        <v>45</v>
      </c>
      <c r="B47" t="s">
        <v>11</v>
      </c>
      <c r="C47" t="s">
        <v>12</v>
      </c>
      <c r="D47" s="1">
        <v>1.56639692887695E+16</v>
      </c>
      <c r="E47" s="2" t="e" vm="44">
        <f>_FV(0,"13524675369262695")</f>
        <v>#VALUE!</v>
      </c>
      <c r="F47" t="s">
        <v>37</v>
      </c>
      <c r="G47" t="s">
        <v>37</v>
      </c>
      <c r="H47">
        <v>128179</v>
      </c>
      <c r="I47">
        <v>200</v>
      </c>
      <c r="J47" t="b">
        <v>1</v>
      </c>
    </row>
    <row r="48" spans="1:10" x14ac:dyDescent="0.2">
      <c r="A48">
        <v>46</v>
      </c>
      <c r="B48" t="s">
        <v>11</v>
      </c>
      <c r="C48" t="s">
        <v>12</v>
      </c>
      <c r="D48" s="1">
        <v>1.56639693004135E+16</v>
      </c>
      <c r="E48" s="2" t="e" vm="45">
        <f>_FV(0,"18474292755126953")</f>
        <v>#VALUE!</v>
      </c>
      <c r="F48" t="s">
        <v>38</v>
      </c>
      <c r="G48" t="s">
        <v>38</v>
      </c>
      <c r="H48">
        <v>128323</v>
      </c>
      <c r="I48">
        <v>200</v>
      </c>
      <c r="J48" t="b">
        <v>1</v>
      </c>
    </row>
    <row r="49" spans="1:10" x14ac:dyDescent="0.2">
      <c r="A49">
        <v>47</v>
      </c>
      <c r="B49" t="s">
        <v>11</v>
      </c>
      <c r="C49" t="s">
        <v>12</v>
      </c>
      <c r="D49" s="1">
        <v>156639693124431</v>
      </c>
      <c r="E49" s="2" t="e" vm="46">
        <f>_FV(0,"13297009468078613")</f>
        <v>#VALUE!</v>
      </c>
      <c r="F49" t="s">
        <v>39</v>
      </c>
      <c r="G49" t="s">
        <v>39</v>
      </c>
      <c r="H49">
        <v>128198</v>
      </c>
      <c r="I49">
        <v>200</v>
      </c>
      <c r="J49" t="b">
        <v>1</v>
      </c>
    </row>
    <row r="50" spans="1:10" x14ac:dyDescent="0.2">
      <c r="A50">
        <v>48</v>
      </c>
      <c r="B50" t="s">
        <v>11</v>
      </c>
      <c r="C50" t="s">
        <v>12</v>
      </c>
      <c r="D50" s="1">
        <v>156639693240341</v>
      </c>
      <c r="E50" s="2" t="e" vm="47">
        <f>_FV(0,"11623597145080566")</f>
        <v>#VALUE!</v>
      </c>
      <c r="F50" t="s">
        <v>40</v>
      </c>
      <c r="G50" t="s">
        <v>40</v>
      </c>
      <c r="H50">
        <v>128122</v>
      </c>
      <c r="I50">
        <v>200</v>
      </c>
      <c r="J50" t="b">
        <v>1</v>
      </c>
    </row>
    <row r="51" spans="1:10" x14ac:dyDescent="0.2">
      <c r="A51">
        <v>49</v>
      </c>
      <c r="B51" t="s">
        <v>11</v>
      </c>
      <c r="C51" t="s">
        <v>12</v>
      </c>
      <c r="D51" s="1">
        <v>1566396933553030</v>
      </c>
      <c r="E51" s="2" t="e" vm="48">
        <f>_FV(0,"13667893409729004")</f>
        <v>#VALUE!</v>
      </c>
      <c r="F51" t="s">
        <v>41</v>
      </c>
      <c r="G51" t="s">
        <v>41</v>
      </c>
      <c r="H51">
        <v>127987</v>
      </c>
      <c r="I51">
        <v>200</v>
      </c>
      <c r="J51" t="b">
        <v>1</v>
      </c>
    </row>
    <row r="52" spans="1:10" x14ac:dyDescent="0.2">
      <c r="A52">
        <v>50</v>
      </c>
      <c r="B52" t="s">
        <v>11</v>
      </c>
      <c r="C52" t="s">
        <v>12</v>
      </c>
      <c r="D52" s="1">
        <v>1566396934720120</v>
      </c>
      <c r="E52" s="2" t="e" vm="49">
        <f>_FV(0,"10718107223510742")</f>
        <v>#VALUE!</v>
      </c>
      <c r="F52" t="s">
        <v>42</v>
      </c>
      <c r="G52" t="s">
        <v>42</v>
      </c>
      <c r="H52">
        <v>128632</v>
      </c>
      <c r="I52">
        <v>200</v>
      </c>
      <c r="J52" t="b">
        <v>1</v>
      </c>
    </row>
    <row r="53" spans="1:10" x14ac:dyDescent="0.2">
      <c r="A53">
        <v>51</v>
      </c>
      <c r="B53" t="s">
        <v>11</v>
      </c>
      <c r="C53" t="s">
        <v>12</v>
      </c>
      <c r="D53" s="1">
        <v>1566396935847500</v>
      </c>
      <c r="E53" s="2" t="e" vm="50">
        <f>_FV(0,"11022710800170898")</f>
        <v>#VALUE!</v>
      </c>
      <c r="F53" t="s">
        <v>43</v>
      </c>
      <c r="G53" t="s">
        <v>43</v>
      </c>
      <c r="H53">
        <v>128421</v>
      </c>
      <c r="I53">
        <v>200</v>
      </c>
      <c r="J53" t="b">
        <v>1</v>
      </c>
    </row>
    <row r="54" spans="1:10" x14ac:dyDescent="0.2">
      <c r="A54">
        <v>52</v>
      </c>
      <c r="B54" t="s">
        <v>11</v>
      </c>
      <c r="C54" t="s">
        <v>12</v>
      </c>
      <c r="D54" s="1">
        <v>1566396936987210</v>
      </c>
      <c r="E54" s="2" t="e" vm="51">
        <f>_FV(0,"11397314071655273")</f>
        <v>#VALUE!</v>
      </c>
      <c r="F54" t="s">
        <v>44</v>
      </c>
      <c r="G54" t="s">
        <v>44</v>
      </c>
      <c r="H54">
        <v>128579</v>
      </c>
      <c r="I54">
        <v>200</v>
      </c>
      <c r="J54" t="b">
        <v>1</v>
      </c>
    </row>
    <row r="55" spans="1:10" x14ac:dyDescent="0.2">
      <c r="A55">
        <v>53</v>
      </c>
      <c r="B55" t="s">
        <v>11</v>
      </c>
      <c r="C55" t="s">
        <v>12</v>
      </c>
      <c r="D55" s="1">
        <v>1.56639693812617E+16</v>
      </c>
      <c r="E55" s="2" t="e" vm="52">
        <f>_FV(0,"12112998962402344")</f>
        <v>#VALUE!</v>
      </c>
      <c r="F55" t="s">
        <v>45</v>
      </c>
      <c r="G55" t="s">
        <v>45</v>
      </c>
      <c r="H55">
        <v>128111</v>
      </c>
      <c r="I55">
        <v>200</v>
      </c>
      <c r="J55" t="b">
        <v>1</v>
      </c>
    </row>
    <row r="56" spans="1:10" x14ac:dyDescent="0.2">
      <c r="A56">
        <v>54</v>
      </c>
      <c r="B56" t="s">
        <v>11</v>
      </c>
      <c r="C56" t="s">
        <v>12</v>
      </c>
      <c r="D56" s="1">
        <v>1.56639693927667E+16</v>
      </c>
      <c r="E56" s="2" t="e" vm="53">
        <f>_FV(0,"11180925369262695")</f>
        <v>#VALUE!</v>
      </c>
      <c r="F56" t="s">
        <v>46</v>
      </c>
      <c r="G56" t="s">
        <v>46</v>
      </c>
      <c r="H56">
        <v>128321</v>
      </c>
      <c r="I56">
        <v>200</v>
      </c>
      <c r="J56" t="b">
        <v>1</v>
      </c>
    </row>
    <row r="57" spans="1:10" x14ac:dyDescent="0.2">
      <c r="A57">
        <v>55</v>
      </c>
      <c r="B57" t="s">
        <v>11</v>
      </c>
      <c r="C57" t="s">
        <v>12</v>
      </c>
      <c r="D57" s="1">
        <v>1566396940421270</v>
      </c>
      <c r="E57" s="2" t="e" vm="54">
        <f>_FV(0,"12121295928955078")</f>
        <v>#VALUE!</v>
      </c>
      <c r="F57" t="s">
        <v>47</v>
      </c>
      <c r="G57" t="s">
        <v>47</v>
      </c>
      <c r="H57">
        <v>128708</v>
      </c>
      <c r="I57">
        <v>200</v>
      </c>
      <c r="J57" t="b">
        <v>1</v>
      </c>
    </row>
    <row r="58" spans="1:10" x14ac:dyDescent="0.2">
      <c r="A58">
        <v>56</v>
      </c>
      <c r="B58" t="s">
        <v>11</v>
      </c>
      <c r="C58" t="s">
        <v>12</v>
      </c>
      <c r="D58" s="1">
        <v>1566396941575620</v>
      </c>
      <c r="E58" s="2" t="e" vm="55">
        <f>_FV(0,"11880183219909668")</f>
        <v>#VALUE!</v>
      </c>
      <c r="F58" t="s">
        <v>48</v>
      </c>
      <c r="G58" t="s">
        <v>48</v>
      </c>
      <c r="H58">
        <v>128895</v>
      </c>
      <c r="I58">
        <v>200</v>
      </c>
      <c r="J58" t="b">
        <v>1</v>
      </c>
    </row>
    <row r="59" spans="1:10" x14ac:dyDescent="0.2">
      <c r="A59">
        <v>57</v>
      </c>
      <c r="B59" t="s">
        <v>11</v>
      </c>
      <c r="C59" t="s">
        <v>12</v>
      </c>
      <c r="D59" s="1">
        <v>1.56639694272001E+16</v>
      </c>
      <c r="E59" s="2" t="e" vm="56">
        <f>_FV(0,"15374422073364258")</f>
        <v>#VALUE!</v>
      </c>
      <c r="F59" t="s">
        <v>49</v>
      </c>
      <c r="G59" t="s">
        <v>49</v>
      </c>
      <c r="H59">
        <v>129135</v>
      </c>
      <c r="I59">
        <v>200</v>
      </c>
      <c r="J59" t="b">
        <v>1</v>
      </c>
    </row>
    <row r="60" spans="1:10" x14ac:dyDescent="0.2">
      <c r="A60">
        <v>58</v>
      </c>
      <c r="B60" t="s">
        <v>11</v>
      </c>
      <c r="C60" t="s">
        <v>12</v>
      </c>
      <c r="D60" s="1">
        <v>1566396943904670</v>
      </c>
      <c r="E60" s="2" t="e" vm="57">
        <f>_FV(0,"17286086082458496")</f>
        <v>#VALUE!</v>
      </c>
      <c r="F60" t="s">
        <v>50</v>
      </c>
      <c r="G60" t="s">
        <v>50</v>
      </c>
      <c r="H60">
        <v>129287</v>
      </c>
      <c r="I60">
        <v>200</v>
      </c>
      <c r="J60" t="b">
        <v>1</v>
      </c>
    </row>
    <row r="61" spans="1:10" x14ac:dyDescent="0.2">
      <c r="A61">
        <v>59</v>
      </c>
      <c r="B61" t="s">
        <v>11</v>
      </c>
      <c r="C61" t="s">
        <v>12</v>
      </c>
      <c r="D61" s="1">
        <v>1566396945111110</v>
      </c>
      <c r="E61" s="2" t="e" vm="58">
        <f>_FV(0,"1508960723876953")</f>
        <v>#VALUE!</v>
      </c>
      <c r="F61" t="s">
        <v>51</v>
      </c>
      <c r="G61" t="s">
        <v>51</v>
      </c>
      <c r="H61">
        <v>128947</v>
      </c>
      <c r="I61">
        <v>200</v>
      </c>
      <c r="J61" t="b">
        <v>1</v>
      </c>
    </row>
    <row r="62" spans="1:10" x14ac:dyDescent="0.2">
      <c r="A62">
        <v>60</v>
      </c>
      <c r="B62" t="s">
        <v>11</v>
      </c>
      <c r="C62" t="s">
        <v>12</v>
      </c>
      <c r="D62" s="1">
        <v>1.56639694629475E+16</v>
      </c>
      <c r="E62" s="2" t="e" vm="59">
        <f>_FV(0,"1068868637084961")</f>
        <v>#VALUE!</v>
      </c>
      <c r="F62" t="s">
        <v>52</v>
      </c>
      <c r="G62" t="s">
        <v>52</v>
      </c>
      <c r="H62">
        <v>129002</v>
      </c>
      <c r="I62">
        <v>200</v>
      </c>
      <c r="J62" t="b">
        <v>1</v>
      </c>
    </row>
    <row r="63" spans="1:10" x14ac:dyDescent="0.2">
      <c r="A63">
        <v>61</v>
      </c>
      <c r="B63" t="s">
        <v>11</v>
      </c>
      <c r="C63" t="s">
        <v>12</v>
      </c>
      <c r="D63" s="1">
        <v>1566396947428880</v>
      </c>
      <c r="E63" s="2" t="e" vm="60">
        <f>_FV(0,"12229490280151367")</f>
        <v>#VALUE!</v>
      </c>
      <c r="F63" t="s">
        <v>53</v>
      </c>
      <c r="G63" t="s">
        <v>53</v>
      </c>
      <c r="H63">
        <v>128840</v>
      </c>
      <c r="I63">
        <v>200</v>
      </c>
      <c r="J63" t="b">
        <v>1</v>
      </c>
    </row>
    <row r="64" spans="1:10" x14ac:dyDescent="0.2">
      <c r="A64">
        <v>62</v>
      </c>
      <c r="B64" t="s">
        <v>11</v>
      </c>
      <c r="C64" t="s">
        <v>12</v>
      </c>
      <c r="D64" s="1">
        <v>1566396948587540</v>
      </c>
      <c r="E64" s="2" t="e" vm="61">
        <f>_FV(0,"16038203239440918")</f>
        <v>#VALUE!</v>
      </c>
      <c r="F64" t="s">
        <v>54</v>
      </c>
      <c r="G64" t="s">
        <v>54</v>
      </c>
      <c r="H64">
        <v>128773</v>
      </c>
      <c r="I64">
        <v>200</v>
      </c>
      <c r="J64" t="b">
        <v>1</v>
      </c>
    </row>
    <row r="65" spans="1:10" x14ac:dyDescent="0.2">
      <c r="A65">
        <v>63</v>
      </c>
      <c r="B65" t="s">
        <v>11</v>
      </c>
      <c r="C65" t="s">
        <v>12</v>
      </c>
      <c r="D65" s="1">
        <v>1.566396949781E+16</v>
      </c>
      <c r="E65" s="2" t="e" vm="62">
        <f>_FV(0,"11452531814575195")</f>
        <v>#VALUE!</v>
      </c>
      <c r="F65" t="s">
        <v>55</v>
      </c>
      <c r="G65" t="s">
        <v>55</v>
      </c>
      <c r="H65">
        <v>128630</v>
      </c>
      <c r="I65">
        <v>200</v>
      </c>
      <c r="J65" t="b">
        <v>1</v>
      </c>
    </row>
    <row r="66" spans="1:10" x14ac:dyDescent="0.2">
      <c r="A66">
        <v>64</v>
      </c>
      <c r="B66" t="s">
        <v>11</v>
      </c>
      <c r="C66" t="s">
        <v>12</v>
      </c>
      <c r="D66" s="1">
        <v>1566396950927590</v>
      </c>
      <c r="E66" s="2" t="e" vm="63">
        <f>_FV(0,"15245699882507324")</f>
        <v>#VALUE!</v>
      </c>
      <c r="F66" t="s">
        <v>56</v>
      </c>
      <c r="G66" t="s">
        <v>56</v>
      </c>
      <c r="H66">
        <v>129079</v>
      </c>
      <c r="I66">
        <v>200</v>
      </c>
      <c r="J66" t="b">
        <v>1</v>
      </c>
    </row>
    <row r="67" spans="1:10" x14ac:dyDescent="0.2">
      <c r="A67">
        <v>65</v>
      </c>
      <c r="B67" t="s">
        <v>11</v>
      </c>
      <c r="C67" t="s">
        <v>12</v>
      </c>
      <c r="D67" s="1">
        <v>1566396952111720</v>
      </c>
      <c r="E67" s="2" t="e" vm="64">
        <f>_FV(0,"14982080459594727")</f>
        <v>#VALUE!</v>
      </c>
      <c r="F67" t="s">
        <v>57</v>
      </c>
      <c r="G67" t="s">
        <v>57</v>
      </c>
      <c r="H67">
        <v>128210</v>
      </c>
      <c r="I67">
        <v>200</v>
      </c>
      <c r="J67" t="b">
        <v>1</v>
      </c>
    </row>
    <row r="68" spans="1:10" x14ac:dyDescent="0.2">
      <c r="A68">
        <v>66</v>
      </c>
      <c r="B68" t="s">
        <v>11</v>
      </c>
      <c r="C68" t="s">
        <v>12</v>
      </c>
      <c r="D68" s="1">
        <v>1566396953295950</v>
      </c>
      <c r="E68" s="2" t="e" vm="65">
        <f>_FV(0,"11849403381347656")</f>
        <v>#VALUE!</v>
      </c>
      <c r="F68" t="s">
        <v>58</v>
      </c>
      <c r="G68" t="s">
        <v>58</v>
      </c>
      <c r="H68">
        <v>128704</v>
      </c>
      <c r="I68">
        <v>200</v>
      </c>
      <c r="J68" t="b">
        <v>1</v>
      </c>
    </row>
    <row r="69" spans="1:10" x14ac:dyDescent="0.2">
      <c r="A69">
        <v>67</v>
      </c>
      <c r="B69" t="s">
        <v>11</v>
      </c>
      <c r="C69" t="s">
        <v>12</v>
      </c>
      <c r="D69" s="1">
        <v>1566396954446110</v>
      </c>
      <c r="E69" s="2" t="e" vm="66">
        <f>_FV(0,"11429095268249512")</f>
        <v>#VALUE!</v>
      </c>
      <c r="F69" t="s">
        <v>59</v>
      </c>
      <c r="G69" t="s">
        <v>59</v>
      </c>
      <c r="H69">
        <v>128244</v>
      </c>
      <c r="I69">
        <v>200</v>
      </c>
      <c r="J69" t="b">
        <v>1</v>
      </c>
    </row>
    <row r="70" spans="1:10" x14ac:dyDescent="0.2">
      <c r="A70">
        <v>68</v>
      </c>
      <c r="B70" t="s">
        <v>11</v>
      </c>
      <c r="C70" t="s">
        <v>12</v>
      </c>
      <c r="D70" s="1">
        <v>1.56639695559521E+16</v>
      </c>
      <c r="E70" s="2" t="e" vm="67">
        <f>_FV(0,"16441917419433594")</f>
        <v>#VALUE!</v>
      </c>
      <c r="F70" t="s">
        <v>60</v>
      </c>
      <c r="G70" t="s">
        <v>60</v>
      </c>
      <c r="H70">
        <v>128304</v>
      </c>
      <c r="I70">
        <v>200</v>
      </c>
      <c r="J70" t="b">
        <v>1</v>
      </c>
    </row>
    <row r="71" spans="1:10" x14ac:dyDescent="0.2">
      <c r="A71">
        <v>69</v>
      </c>
      <c r="B71" t="s">
        <v>11</v>
      </c>
      <c r="C71" t="s">
        <v>12</v>
      </c>
      <c r="D71" s="1">
        <v>1566396956799360</v>
      </c>
      <c r="E71" s="2" t="e" vm="68">
        <f>_FV(0,"14520692825317383")</f>
        <v>#VALUE!</v>
      </c>
      <c r="F71" t="s">
        <v>61</v>
      </c>
      <c r="G71" t="s">
        <v>61</v>
      </c>
      <c r="H71">
        <v>128610</v>
      </c>
      <c r="I71">
        <v>200</v>
      </c>
      <c r="J71" t="b">
        <v>1</v>
      </c>
    </row>
    <row r="72" spans="1:10" x14ac:dyDescent="0.2">
      <c r="A72">
        <v>70</v>
      </c>
      <c r="B72" t="s">
        <v>11</v>
      </c>
      <c r="C72" t="s">
        <v>12</v>
      </c>
      <c r="D72" s="1">
        <v>1.56639695797952E+16</v>
      </c>
      <c r="E72" s="2" t="e" vm="69">
        <f>_FV(0,"11400508880615234")</f>
        <v>#VALUE!</v>
      </c>
      <c r="F72" t="s">
        <v>62</v>
      </c>
      <c r="G72" t="s">
        <v>62</v>
      </c>
      <c r="H72">
        <v>128499</v>
      </c>
      <c r="I72">
        <v>200</v>
      </c>
      <c r="J72" t="b">
        <v>1</v>
      </c>
    </row>
    <row r="73" spans="1:10" x14ac:dyDescent="0.2">
      <c r="A73">
        <v>71</v>
      </c>
      <c r="B73" t="s">
        <v>11</v>
      </c>
      <c r="C73" t="s">
        <v>12</v>
      </c>
      <c r="D73" s="1">
        <v>1566396959129150</v>
      </c>
      <c r="E73" s="2" t="e" vm="70">
        <f>_FV(0,"11328005790710449")</f>
        <v>#VALUE!</v>
      </c>
      <c r="F73" t="s">
        <v>63</v>
      </c>
      <c r="G73" t="s">
        <v>63</v>
      </c>
      <c r="H73">
        <v>128177</v>
      </c>
      <c r="I73">
        <v>200</v>
      </c>
      <c r="J73" t="b">
        <v>1</v>
      </c>
    </row>
    <row r="74" spans="1:10" x14ac:dyDescent="0.2">
      <c r="A74">
        <v>72</v>
      </c>
      <c r="B74" t="s">
        <v>11</v>
      </c>
      <c r="C74" t="s">
        <v>12</v>
      </c>
      <c r="D74" s="1">
        <v>1566396960275730</v>
      </c>
      <c r="E74" s="2" t="e" vm="71">
        <f>_FV(0,"14998888969421387")</f>
        <v>#VALUE!</v>
      </c>
      <c r="F74" t="s">
        <v>64</v>
      </c>
      <c r="G74" t="s">
        <v>64</v>
      </c>
      <c r="H74">
        <v>128544</v>
      </c>
      <c r="I74">
        <v>200</v>
      </c>
      <c r="J74" t="b">
        <v>1</v>
      </c>
    </row>
    <row r="75" spans="1:10" x14ac:dyDescent="0.2">
      <c r="A75">
        <v>73</v>
      </c>
      <c r="B75" t="s">
        <v>11</v>
      </c>
      <c r="C75" t="s">
        <v>12</v>
      </c>
      <c r="D75" s="1">
        <v>1.56639696145899E+16</v>
      </c>
      <c r="E75" s="2" t="e" vm="72">
        <f>_FV(0,"17681288719177246")</f>
        <v>#VALUE!</v>
      </c>
      <c r="F75" t="s">
        <v>65</v>
      </c>
      <c r="G75" t="s">
        <v>65</v>
      </c>
      <c r="H75">
        <v>128341</v>
      </c>
      <c r="I75">
        <v>200</v>
      </c>
      <c r="J75" t="b">
        <v>1</v>
      </c>
    </row>
    <row r="76" spans="1:10" x14ac:dyDescent="0.2">
      <c r="A76">
        <v>74</v>
      </c>
      <c r="B76" t="s">
        <v>11</v>
      </c>
      <c r="C76" t="s">
        <v>12</v>
      </c>
      <c r="D76" s="1">
        <v>1566396962681920</v>
      </c>
      <c r="E76" s="2" t="e" vm="73">
        <f>_FV(0,"15030288696289062")</f>
        <v>#VALUE!</v>
      </c>
      <c r="F76" t="s">
        <v>66</v>
      </c>
      <c r="G76" t="s">
        <v>66</v>
      </c>
      <c r="H76">
        <v>128520</v>
      </c>
      <c r="I76">
        <v>200</v>
      </c>
      <c r="J76" t="b">
        <v>1</v>
      </c>
    </row>
    <row r="77" spans="1:10" x14ac:dyDescent="0.2">
      <c r="A77">
        <v>75</v>
      </c>
      <c r="B77" t="s">
        <v>11</v>
      </c>
      <c r="C77" t="s">
        <v>12</v>
      </c>
      <c r="D77" s="1">
        <v>1566396963867520</v>
      </c>
      <c r="E77" s="2" t="e" vm="74">
        <f>_FV(0,"10726785659790039")</f>
        <v>#VALUE!</v>
      </c>
      <c r="F77" t="s">
        <v>67</v>
      </c>
      <c r="G77" t="s">
        <v>67</v>
      </c>
      <c r="H77">
        <v>128431</v>
      </c>
      <c r="I77">
        <v>200</v>
      </c>
      <c r="J77" t="b">
        <v>1</v>
      </c>
    </row>
    <row r="78" spans="1:10" x14ac:dyDescent="0.2">
      <c r="A78">
        <v>76</v>
      </c>
      <c r="B78" t="s">
        <v>11</v>
      </c>
      <c r="C78" t="s">
        <v>12</v>
      </c>
      <c r="D78" s="1">
        <v>1566396965009880</v>
      </c>
      <c r="E78" s="2" t="e" vm="75">
        <f>_FV(0,"11408877372741699")</f>
        <v>#VALUE!</v>
      </c>
      <c r="F78" t="s">
        <v>68</v>
      </c>
      <c r="G78" t="s">
        <v>68</v>
      </c>
      <c r="H78">
        <v>128880</v>
      </c>
      <c r="I78">
        <v>200</v>
      </c>
      <c r="J78" t="b">
        <v>1</v>
      </c>
    </row>
    <row r="79" spans="1:10" x14ac:dyDescent="0.2">
      <c r="A79">
        <v>77</v>
      </c>
      <c r="B79" t="s">
        <v>11</v>
      </c>
      <c r="C79" t="s">
        <v>12</v>
      </c>
      <c r="D79" s="1">
        <v>1.56639696615999E+16</v>
      </c>
      <c r="E79" s="2" t="e" vm="76">
        <f>_FV(0,"10668182373046875")</f>
        <v>#VALUE!</v>
      </c>
      <c r="F79" t="s">
        <v>69</v>
      </c>
      <c r="G79" t="s">
        <v>69</v>
      </c>
      <c r="H79">
        <v>128843</v>
      </c>
      <c r="I79">
        <v>200</v>
      </c>
      <c r="J79" t="b">
        <v>1</v>
      </c>
    </row>
    <row r="80" spans="1:10" x14ac:dyDescent="0.2">
      <c r="A80">
        <v>78</v>
      </c>
      <c r="B80" t="s">
        <v>11</v>
      </c>
      <c r="C80" t="s">
        <v>12</v>
      </c>
      <c r="D80" s="1">
        <v>1566396967310530</v>
      </c>
      <c r="E80" s="2" t="e" vm="77">
        <f>_FV(0,"10690999031066895")</f>
        <v>#VALUE!</v>
      </c>
      <c r="F80" t="s">
        <v>70</v>
      </c>
      <c r="G80" t="s">
        <v>70</v>
      </c>
      <c r="H80">
        <v>128876</v>
      </c>
      <c r="I80">
        <v>200</v>
      </c>
      <c r="J80" t="b">
        <v>1</v>
      </c>
    </row>
    <row r="81" spans="1:10" x14ac:dyDescent="0.2">
      <c r="A81">
        <v>79</v>
      </c>
      <c r="B81" t="s">
        <v>11</v>
      </c>
      <c r="C81" t="s">
        <v>12</v>
      </c>
      <c r="D81" s="1">
        <v>156639696845966</v>
      </c>
      <c r="E81" s="2" t="e" vm="78">
        <f>_FV(0,"1128230094909668")</f>
        <v>#VALUE!</v>
      </c>
      <c r="F81" t="s">
        <v>71</v>
      </c>
      <c r="G81" t="s">
        <v>71</v>
      </c>
      <c r="H81">
        <v>128550</v>
      </c>
      <c r="I81">
        <v>200</v>
      </c>
      <c r="J81" t="b">
        <v>1</v>
      </c>
    </row>
    <row r="82" spans="1:10" x14ac:dyDescent="0.2">
      <c r="A82">
        <v>80</v>
      </c>
      <c r="B82" t="s">
        <v>11</v>
      </c>
      <c r="C82" t="s">
        <v>12</v>
      </c>
      <c r="D82" s="1">
        <v>1.56639696962011E+16</v>
      </c>
      <c r="E82" s="2">
        <v>-1.23792815208435E+16</v>
      </c>
      <c r="F82" t="s">
        <v>72</v>
      </c>
      <c r="G82" t="s">
        <v>72</v>
      </c>
      <c r="H82">
        <v>128483</v>
      </c>
      <c r="I82">
        <v>200</v>
      </c>
      <c r="J82" t="b">
        <v>1</v>
      </c>
    </row>
    <row r="83" spans="1:10" x14ac:dyDescent="0.2">
      <c r="A83">
        <v>81</v>
      </c>
      <c r="B83" t="s">
        <v>11</v>
      </c>
      <c r="C83" t="s">
        <v>12</v>
      </c>
      <c r="D83" s="1">
        <v>1.56639697189629E+16</v>
      </c>
      <c r="E83" s="2" t="e" vm="79">
        <f>_FV(0,"3116147518157959")</f>
        <v>#VALUE!</v>
      </c>
      <c r="F83" t="s">
        <v>73</v>
      </c>
      <c r="G83" t="s">
        <v>73</v>
      </c>
      <c r="H83">
        <v>128970</v>
      </c>
      <c r="I83">
        <v>200</v>
      </c>
      <c r="J83" t="b">
        <v>1</v>
      </c>
    </row>
    <row r="84" spans="1:10" x14ac:dyDescent="0.2">
      <c r="A84">
        <v>82</v>
      </c>
      <c r="B84" t="s">
        <v>11</v>
      </c>
      <c r="C84" t="s">
        <v>12</v>
      </c>
      <c r="D84" s="1">
        <v>1.56639697324529E+16</v>
      </c>
      <c r="E84" s="2" t="e" vm="80">
        <f>_FV(0,"11068487167358398")</f>
        <v>#VALUE!</v>
      </c>
      <c r="F84" t="s">
        <v>74</v>
      </c>
      <c r="G84" t="s">
        <v>74</v>
      </c>
      <c r="H84">
        <v>128533</v>
      </c>
      <c r="I84">
        <v>200</v>
      </c>
      <c r="J84" t="b">
        <v>1</v>
      </c>
    </row>
    <row r="85" spans="1:10" x14ac:dyDescent="0.2">
      <c r="A85">
        <v>83</v>
      </c>
      <c r="B85" t="s">
        <v>11</v>
      </c>
      <c r="C85" t="s">
        <v>12</v>
      </c>
      <c r="D85" s="1">
        <v>1566396974400200</v>
      </c>
      <c r="E85" s="2" t="e" vm="81">
        <f>_FV(0,"18416094779968262")</f>
        <v>#VALUE!</v>
      </c>
      <c r="F85" t="s">
        <v>75</v>
      </c>
      <c r="G85" t="s">
        <v>75</v>
      </c>
      <c r="H85">
        <v>128445</v>
      </c>
      <c r="I85">
        <v>200</v>
      </c>
      <c r="J85" t="b">
        <v>1</v>
      </c>
    </row>
    <row r="86" spans="1:10" x14ac:dyDescent="0.2">
      <c r="A86">
        <v>84</v>
      </c>
      <c r="B86" t="s">
        <v>11</v>
      </c>
      <c r="C86" t="s">
        <v>12</v>
      </c>
      <c r="D86" s="1">
        <v>1.5663969756264E+16</v>
      </c>
      <c r="E86" s="2" t="e" vm="82">
        <f>_FV(0,"12784886360168457")</f>
        <v>#VALUE!</v>
      </c>
      <c r="F86" t="s">
        <v>76</v>
      </c>
      <c r="G86" t="s">
        <v>76</v>
      </c>
      <c r="H86">
        <v>128217</v>
      </c>
      <c r="I86">
        <v>200</v>
      </c>
      <c r="J86" t="b">
        <v>1</v>
      </c>
    </row>
    <row r="87" spans="1:10" x14ac:dyDescent="0.2">
      <c r="A87">
        <v>85</v>
      </c>
      <c r="B87" t="s">
        <v>11</v>
      </c>
      <c r="C87" t="s">
        <v>12</v>
      </c>
      <c r="D87" s="1">
        <v>1.56639697679345E+16</v>
      </c>
      <c r="E87" s="2" t="e" vm="83">
        <f>_FV(0,"1507730484008789")</f>
        <v>#VALUE!</v>
      </c>
      <c r="F87" t="s">
        <v>77</v>
      </c>
      <c r="G87" t="s">
        <v>77</v>
      </c>
      <c r="H87">
        <v>128760</v>
      </c>
      <c r="I87">
        <v>200</v>
      </c>
      <c r="J87" t="b">
        <v>1</v>
      </c>
    </row>
    <row r="88" spans="1:10" x14ac:dyDescent="0.2">
      <c r="A88">
        <v>86</v>
      </c>
      <c r="B88" t="s">
        <v>11</v>
      </c>
      <c r="C88" t="s">
        <v>12</v>
      </c>
      <c r="D88" s="1">
        <v>1566396977986370</v>
      </c>
      <c r="E88" s="2" t="e" vm="84">
        <f>_FV(0,"1885209083557129")</f>
        <v>#VALUE!</v>
      </c>
      <c r="F88" t="s">
        <v>78</v>
      </c>
      <c r="G88" t="s">
        <v>78</v>
      </c>
      <c r="H88">
        <v>128384</v>
      </c>
      <c r="I88">
        <v>200</v>
      </c>
      <c r="J88" t="b">
        <v>1</v>
      </c>
    </row>
    <row r="89" spans="1:10" x14ac:dyDescent="0.2">
      <c r="A89">
        <v>87</v>
      </c>
      <c r="B89" t="s">
        <v>11</v>
      </c>
      <c r="C89" t="s">
        <v>12</v>
      </c>
      <c r="D89" s="1">
        <v>1.56639697922258E+16</v>
      </c>
      <c r="E89" s="2" t="e" vm="85">
        <f>_FV(0,"18085193634033203")</f>
        <v>#VALUE!</v>
      </c>
      <c r="F89" t="s">
        <v>79</v>
      </c>
      <c r="G89" t="s">
        <v>79</v>
      </c>
      <c r="H89">
        <v>128443</v>
      </c>
      <c r="I89">
        <v>200</v>
      </c>
      <c r="J89" t="b">
        <v>1</v>
      </c>
    </row>
    <row r="90" spans="1:10" x14ac:dyDescent="0.2">
      <c r="A90">
        <v>88</v>
      </c>
      <c r="B90" t="s">
        <v>11</v>
      </c>
      <c r="C90" t="s">
        <v>12</v>
      </c>
      <c r="D90" s="1">
        <v>1566396980444180</v>
      </c>
      <c r="E90" s="2" t="e" vm="86">
        <f>_FV(0,"11142086982727051")</f>
        <v>#VALUE!</v>
      </c>
      <c r="F90" t="s">
        <v>80</v>
      </c>
      <c r="G90" t="s">
        <v>80</v>
      </c>
      <c r="H90">
        <v>128490</v>
      </c>
      <c r="I90">
        <v>200</v>
      </c>
      <c r="J90" t="b">
        <v>1</v>
      </c>
    </row>
    <row r="91" spans="1:10" x14ac:dyDescent="0.2">
      <c r="A91">
        <v>89</v>
      </c>
      <c r="B91" t="s">
        <v>11</v>
      </c>
      <c r="C91" t="s">
        <v>12</v>
      </c>
      <c r="D91" s="1">
        <v>1566396981602820</v>
      </c>
      <c r="E91" s="2" t="e" vm="87">
        <f>_FV(0,"11157083511352539")</f>
        <v>#VALUE!</v>
      </c>
      <c r="F91" t="s">
        <v>81</v>
      </c>
      <c r="G91" t="s">
        <v>81</v>
      </c>
      <c r="H91">
        <v>128308</v>
      </c>
      <c r="I91">
        <v>200</v>
      </c>
      <c r="J91" t="b">
        <v>1</v>
      </c>
    </row>
    <row r="92" spans="1:10" x14ac:dyDescent="0.2">
      <c r="A92">
        <v>90</v>
      </c>
      <c r="B92" t="s">
        <v>11</v>
      </c>
      <c r="C92" t="s">
        <v>12</v>
      </c>
      <c r="D92" s="1">
        <v>1.56639698276451E+16</v>
      </c>
      <c r="E92" s="2" t="e" vm="88">
        <f>_FV(0,"11629319190979004")</f>
        <v>#VALUE!</v>
      </c>
      <c r="F92" t="s">
        <v>82</v>
      </c>
      <c r="G92" t="s">
        <v>82</v>
      </c>
      <c r="H92">
        <v>128407</v>
      </c>
      <c r="I92">
        <v>200</v>
      </c>
      <c r="J92" t="b">
        <v>1</v>
      </c>
    </row>
    <row r="93" spans="1:10" x14ac:dyDescent="0.2">
      <c r="A93">
        <v>91</v>
      </c>
      <c r="B93" t="s">
        <v>11</v>
      </c>
      <c r="C93" t="s">
        <v>12</v>
      </c>
      <c r="D93" s="1">
        <v>1.56639698393516E+16</v>
      </c>
      <c r="E93" s="2" t="e" vm="89">
        <f>_FV(0,"10863924026489258")</f>
        <v>#VALUE!</v>
      </c>
      <c r="F93" t="s">
        <v>83</v>
      </c>
      <c r="G93" t="s">
        <v>83</v>
      </c>
      <c r="H93">
        <v>128301</v>
      </c>
      <c r="I93">
        <v>200</v>
      </c>
      <c r="J93" t="b">
        <v>1</v>
      </c>
    </row>
    <row r="94" spans="1:10" x14ac:dyDescent="0.2">
      <c r="A94">
        <v>92</v>
      </c>
      <c r="B94" t="s">
        <v>11</v>
      </c>
      <c r="C94" t="s">
        <v>12</v>
      </c>
      <c r="D94" s="1">
        <v>1566396985085300</v>
      </c>
      <c r="E94" s="2" t="e" vm="90">
        <f>_FV(0,"1860051155090332")</f>
        <v>#VALUE!</v>
      </c>
      <c r="F94" t="s">
        <v>84</v>
      </c>
      <c r="G94" t="s">
        <v>84</v>
      </c>
      <c r="H94">
        <v>128605</v>
      </c>
      <c r="I94">
        <v>200</v>
      </c>
      <c r="J94" t="b">
        <v>1</v>
      </c>
    </row>
    <row r="95" spans="1:10" x14ac:dyDescent="0.2">
      <c r="A95">
        <v>93</v>
      </c>
      <c r="B95" t="s">
        <v>11</v>
      </c>
      <c r="C95" t="s">
        <v>12</v>
      </c>
      <c r="D95" s="1">
        <v>1566396986324390</v>
      </c>
      <c r="E95" s="2" t="e" vm="91">
        <f>_FV(0,"11830711364746094")</f>
        <v>#VALUE!</v>
      </c>
      <c r="F95" t="s">
        <v>85</v>
      </c>
      <c r="G95" t="s">
        <v>85</v>
      </c>
      <c r="H95">
        <v>128656</v>
      </c>
      <c r="I95">
        <v>200</v>
      </c>
      <c r="J95" t="b">
        <v>1</v>
      </c>
    </row>
    <row r="96" spans="1:10" x14ac:dyDescent="0.2">
      <c r="A96">
        <v>94</v>
      </c>
      <c r="B96" t="s">
        <v>11</v>
      </c>
      <c r="C96" t="s">
        <v>12</v>
      </c>
      <c r="D96" s="1">
        <v>1566396987484380</v>
      </c>
      <c r="E96" s="2" t="e" vm="92">
        <f>_FV(0,"1115410327911377")</f>
        <v>#VALUE!</v>
      </c>
      <c r="F96" t="s">
        <v>86</v>
      </c>
      <c r="G96" t="s">
        <v>86</v>
      </c>
      <c r="H96">
        <v>128396</v>
      </c>
      <c r="I96">
        <v>200</v>
      </c>
      <c r="J96" t="b">
        <v>1</v>
      </c>
    </row>
    <row r="97" spans="1:10" x14ac:dyDescent="0.2">
      <c r="A97">
        <v>95</v>
      </c>
      <c r="B97" t="s">
        <v>11</v>
      </c>
      <c r="C97" t="s">
        <v>12</v>
      </c>
      <c r="D97" s="1">
        <v>1566396988643540</v>
      </c>
      <c r="E97" s="2" t="e" vm="93">
        <f>_FV(0,"17830991744995117")</f>
        <v>#VALUE!</v>
      </c>
      <c r="F97" t="s">
        <v>87</v>
      </c>
      <c r="G97" t="s">
        <v>87</v>
      </c>
      <c r="H97">
        <v>129146</v>
      </c>
      <c r="I97">
        <v>200</v>
      </c>
      <c r="J97" t="b">
        <v>1</v>
      </c>
    </row>
    <row r="98" spans="1:10" x14ac:dyDescent="0.2">
      <c r="A98">
        <v>96</v>
      </c>
      <c r="B98" t="s">
        <v>11</v>
      </c>
      <c r="C98" t="s">
        <v>12</v>
      </c>
      <c r="D98" s="1">
        <v>156639698987299</v>
      </c>
      <c r="E98" s="2" t="e" vm="94">
        <f>_FV(0,"10713410377502441")</f>
        <v>#VALUE!</v>
      </c>
      <c r="F98" t="s">
        <v>88</v>
      </c>
      <c r="G98" t="s">
        <v>88</v>
      </c>
      <c r="H98">
        <v>128641</v>
      </c>
      <c r="I98">
        <v>200</v>
      </c>
      <c r="J98" t="b">
        <v>1</v>
      </c>
    </row>
    <row r="99" spans="1:10" x14ac:dyDescent="0.2">
      <c r="A99">
        <v>97</v>
      </c>
      <c r="B99" t="s">
        <v>11</v>
      </c>
      <c r="C99" t="s">
        <v>12</v>
      </c>
      <c r="D99" s="1">
        <v>1566396991025080</v>
      </c>
      <c r="E99" s="2" t="e" vm="95">
        <f>_FV(0,"12236690521240234")</f>
        <v>#VALUE!</v>
      </c>
      <c r="F99" t="s">
        <v>89</v>
      </c>
      <c r="G99" t="s">
        <v>89</v>
      </c>
      <c r="H99">
        <v>128332</v>
      </c>
      <c r="I99">
        <v>200</v>
      </c>
      <c r="J99" t="b">
        <v>1</v>
      </c>
    </row>
    <row r="100" spans="1:10" x14ac:dyDescent="0.2">
      <c r="A100">
        <v>98</v>
      </c>
      <c r="B100" t="s">
        <v>11</v>
      </c>
      <c r="C100" t="s">
        <v>12</v>
      </c>
      <c r="D100" s="1">
        <v>1566396992198430</v>
      </c>
      <c r="E100" s="2" t="e" vm="96">
        <f>_FV(0,"12800097465515137")</f>
        <v>#VALUE!</v>
      </c>
      <c r="F100" t="s">
        <v>90</v>
      </c>
      <c r="G100" t="s">
        <v>90</v>
      </c>
      <c r="H100">
        <v>128119</v>
      </c>
      <c r="I100">
        <v>200</v>
      </c>
      <c r="J100" t="b">
        <v>1</v>
      </c>
    </row>
    <row r="101" spans="1:10" x14ac:dyDescent="0.2">
      <c r="A101">
        <v>99</v>
      </c>
      <c r="B101" t="s">
        <v>11</v>
      </c>
      <c r="C101" t="s">
        <v>12</v>
      </c>
      <c r="D101" s="1">
        <v>156639699337533</v>
      </c>
      <c r="E101" s="2" t="e" vm="97">
        <f>_FV(0,"11918497085571289")</f>
        <v>#VALUE!</v>
      </c>
      <c r="F101" t="s">
        <v>91</v>
      </c>
      <c r="G101" t="s">
        <v>91</v>
      </c>
      <c r="H101">
        <v>128437</v>
      </c>
      <c r="I101">
        <v>200</v>
      </c>
      <c r="J101" t="b">
        <v>1</v>
      </c>
    </row>
    <row r="102" spans="1:10" x14ac:dyDescent="0.2">
      <c r="A102">
        <v>100</v>
      </c>
      <c r="B102" t="s">
        <v>11</v>
      </c>
      <c r="C102" t="s">
        <v>12</v>
      </c>
      <c r="D102" s="1">
        <v>1566396994534730</v>
      </c>
      <c r="E102" s="2" t="e" vm="98">
        <f>_FV(0,"14613890647888184")</f>
        <v>#VALUE!</v>
      </c>
      <c r="F102" t="s">
        <v>92</v>
      </c>
      <c r="G102" t="s">
        <v>92</v>
      </c>
      <c r="H102">
        <v>128486</v>
      </c>
      <c r="I102">
        <v>200</v>
      </c>
      <c r="J102" t="b">
        <v>1</v>
      </c>
    </row>
    <row r="103" spans="1:10" x14ac:dyDescent="0.2">
      <c r="A103">
        <v>101</v>
      </c>
      <c r="B103" t="s">
        <v>11</v>
      </c>
      <c r="C103" t="s">
        <v>12</v>
      </c>
      <c r="D103" s="1">
        <v>1566396995729900</v>
      </c>
      <c r="E103" s="2" t="e" vm="99">
        <f>_FV(0,"19248318672180176")</f>
        <v>#VALUE!</v>
      </c>
      <c r="F103" t="s">
        <v>93</v>
      </c>
      <c r="G103" t="s">
        <v>93</v>
      </c>
      <c r="H103">
        <v>128339</v>
      </c>
      <c r="I103">
        <v>200</v>
      </c>
      <c r="J103" t="b">
        <v>1</v>
      </c>
    </row>
    <row r="104" spans="1:10" x14ac:dyDescent="0.2">
      <c r="A104">
        <v>102</v>
      </c>
      <c r="B104" t="s">
        <v>11</v>
      </c>
      <c r="C104" t="s">
        <v>12</v>
      </c>
      <c r="D104" s="1">
        <v>1566396996968750</v>
      </c>
      <c r="E104" s="2">
        <v>-1114621877670280</v>
      </c>
      <c r="F104" t="s">
        <v>94</v>
      </c>
      <c r="G104" t="s">
        <v>94</v>
      </c>
      <c r="H104">
        <v>128192</v>
      </c>
      <c r="I104">
        <v>200</v>
      </c>
      <c r="J104" t="b">
        <v>1</v>
      </c>
    </row>
    <row r="105" spans="1:10" x14ac:dyDescent="0.2">
      <c r="A105">
        <v>103</v>
      </c>
      <c r="B105" t="s">
        <v>11</v>
      </c>
      <c r="C105" t="s">
        <v>12</v>
      </c>
      <c r="D105" s="1">
        <v>1.56639699913424E+16</v>
      </c>
      <c r="E105" s="2" t="e" vm="100">
        <f>_FV(0,"14892983436584473")</f>
        <v>#VALUE!</v>
      </c>
      <c r="F105" t="s">
        <v>95</v>
      </c>
      <c r="G105" t="s">
        <v>95</v>
      </c>
      <c r="H105">
        <v>128699</v>
      </c>
      <c r="I105">
        <v>200</v>
      </c>
      <c r="J105" t="b">
        <v>1</v>
      </c>
    </row>
    <row r="106" spans="1:10" x14ac:dyDescent="0.2">
      <c r="A106">
        <v>104</v>
      </c>
      <c r="B106" t="s">
        <v>11</v>
      </c>
      <c r="C106" t="s">
        <v>12</v>
      </c>
      <c r="D106" s="1">
        <v>156639700032923</v>
      </c>
      <c r="E106" s="2" t="e" vm="101">
        <f>_FV(0,"1761479377746582")</f>
        <v>#VALUE!</v>
      </c>
      <c r="F106" t="s">
        <v>96</v>
      </c>
      <c r="G106" t="s">
        <v>96</v>
      </c>
      <c r="H106">
        <v>128308</v>
      </c>
      <c r="I106">
        <v>200</v>
      </c>
      <c r="J106" t="b">
        <v>1</v>
      </c>
    </row>
    <row r="107" spans="1:10" x14ac:dyDescent="0.2">
      <c r="A107">
        <v>105</v>
      </c>
      <c r="B107" t="s">
        <v>11</v>
      </c>
      <c r="C107" t="s">
        <v>12</v>
      </c>
      <c r="D107" s="1">
        <v>156639700156246</v>
      </c>
      <c r="E107" s="2" t="e" vm="102">
        <f>_FV(0,"15062284469604492")</f>
        <v>#VALUE!</v>
      </c>
      <c r="F107" t="s">
        <v>97</v>
      </c>
      <c r="G107" t="s">
        <v>97</v>
      </c>
      <c r="H107">
        <v>128648</v>
      </c>
      <c r="I107">
        <v>200</v>
      </c>
      <c r="J107" t="b">
        <v>1</v>
      </c>
    </row>
    <row r="108" spans="1:10" x14ac:dyDescent="0.2">
      <c r="A108">
        <v>106</v>
      </c>
      <c r="B108" t="s">
        <v>11</v>
      </c>
      <c r="C108" t="s">
        <v>12</v>
      </c>
      <c r="D108" s="1">
        <v>1566397002758090</v>
      </c>
      <c r="E108" s="2" t="e" vm="103">
        <f>_FV(0,"1265709400177002")</f>
        <v>#VALUE!</v>
      </c>
      <c r="F108" t="s">
        <v>98</v>
      </c>
      <c r="G108" t="s">
        <v>98</v>
      </c>
      <c r="H108">
        <v>128518</v>
      </c>
      <c r="I108">
        <v>200</v>
      </c>
      <c r="J108" t="b">
        <v>1</v>
      </c>
    </row>
    <row r="109" spans="1:10" x14ac:dyDescent="0.2">
      <c r="A109">
        <v>107</v>
      </c>
      <c r="B109" t="s">
        <v>11</v>
      </c>
      <c r="C109" t="s">
        <v>12</v>
      </c>
      <c r="D109" s="1">
        <v>1566397003939500</v>
      </c>
      <c r="E109" s="2" t="e" vm="104">
        <f>_FV(0,"12575507164001465")</f>
        <v>#VALUE!</v>
      </c>
      <c r="F109" t="s">
        <v>99</v>
      </c>
      <c r="G109" t="s">
        <v>99</v>
      </c>
      <c r="H109">
        <v>128359</v>
      </c>
      <c r="I109">
        <v>200</v>
      </c>
      <c r="J109" t="b">
        <v>1</v>
      </c>
    </row>
    <row r="110" spans="1:10" x14ac:dyDescent="0.2">
      <c r="A110">
        <v>108</v>
      </c>
      <c r="B110" t="s">
        <v>11</v>
      </c>
      <c r="C110" t="s">
        <v>12</v>
      </c>
      <c r="D110" s="1">
        <v>1566397005119590</v>
      </c>
      <c r="E110" s="2" t="e" vm="105">
        <f>_FV(0,"1580972671508789")</f>
        <v>#VALUE!</v>
      </c>
      <c r="F110" t="s">
        <v>100</v>
      </c>
      <c r="G110" t="s">
        <v>100</v>
      </c>
      <c r="H110">
        <v>128327</v>
      </c>
      <c r="I110">
        <v>200</v>
      </c>
      <c r="J110" t="b">
        <v>1</v>
      </c>
    </row>
    <row r="111" spans="1:10" x14ac:dyDescent="0.2">
      <c r="A111">
        <v>109</v>
      </c>
      <c r="B111" t="s">
        <v>11</v>
      </c>
      <c r="C111" t="s">
        <v>12</v>
      </c>
      <c r="D111" s="1">
        <v>1566397006330120</v>
      </c>
      <c r="E111" s="2" t="e" vm="106">
        <f>_FV(0,"11241388320922852")</f>
        <v>#VALUE!</v>
      </c>
      <c r="F111" t="s">
        <v>101</v>
      </c>
      <c r="G111" t="s">
        <v>101</v>
      </c>
      <c r="H111">
        <v>128384</v>
      </c>
      <c r="I111">
        <v>200</v>
      </c>
      <c r="J111" t="b">
        <v>1</v>
      </c>
    </row>
    <row r="112" spans="1:10" x14ac:dyDescent="0.2">
      <c r="A112">
        <v>110</v>
      </c>
      <c r="B112" t="s">
        <v>11</v>
      </c>
      <c r="C112" t="s">
        <v>12</v>
      </c>
      <c r="D112" s="1">
        <v>1566397007489860</v>
      </c>
      <c r="E112" s="2" t="e" vm="107">
        <f>_FV(0,"11371994018554688")</f>
        <v>#VALUE!</v>
      </c>
      <c r="F112" t="s">
        <v>102</v>
      </c>
      <c r="G112" t="s">
        <v>102</v>
      </c>
      <c r="H112">
        <v>128320</v>
      </c>
      <c r="I112">
        <v>200</v>
      </c>
      <c r="J112" t="b">
        <v>1</v>
      </c>
    </row>
    <row r="113" spans="1:10" x14ac:dyDescent="0.2">
      <c r="A113">
        <v>111</v>
      </c>
      <c r="B113" t="s">
        <v>11</v>
      </c>
      <c r="C113" t="s">
        <v>12</v>
      </c>
      <c r="D113" s="1">
        <v>1.56639700865602E+16</v>
      </c>
      <c r="E113" s="2" t="e" vm="108">
        <f>_FV(0,"11926722526550293")</f>
        <v>#VALUE!</v>
      </c>
      <c r="F113" t="s">
        <v>103</v>
      </c>
      <c r="G113" t="s">
        <v>103</v>
      </c>
      <c r="H113">
        <v>128467</v>
      </c>
      <c r="I113">
        <v>200</v>
      </c>
      <c r="J113" t="b">
        <v>1</v>
      </c>
    </row>
    <row r="114" spans="1:10" x14ac:dyDescent="0.2">
      <c r="A114">
        <v>112</v>
      </c>
      <c r="B114" t="s">
        <v>11</v>
      </c>
      <c r="C114" t="s">
        <v>12</v>
      </c>
      <c r="D114" s="1">
        <v>1566397009828850</v>
      </c>
      <c r="E114" s="2" t="e" vm="109">
        <f>_FV(0,"14824604988098145")</f>
        <v>#VALUE!</v>
      </c>
      <c r="F114" t="s">
        <v>104</v>
      </c>
      <c r="G114" t="s">
        <v>104</v>
      </c>
      <c r="H114">
        <v>128675</v>
      </c>
      <c r="I114">
        <v>200</v>
      </c>
      <c r="J114" t="b">
        <v>1</v>
      </c>
    </row>
    <row r="115" spans="1:10" x14ac:dyDescent="0.2">
      <c r="A115">
        <v>113</v>
      </c>
      <c r="B115" t="s">
        <v>11</v>
      </c>
      <c r="C115" t="s">
        <v>12</v>
      </c>
      <c r="D115" s="1">
        <v>1.56639701103083E+16</v>
      </c>
      <c r="E115" s="2" t="e" vm="110">
        <f>_FV(0,"11617803573608398")</f>
        <v>#VALUE!</v>
      </c>
      <c r="F115" t="s">
        <v>105</v>
      </c>
      <c r="G115" t="s">
        <v>105</v>
      </c>
      <c r="H115">
        <v>128395</v>
      </c>
      <c r="I115">
        <v>200</v>
      </c>
      <c r="J115" t="b">
        <v>1</v>
      </c>
    </row>
    <row r="116" spans="1:10" x14ac:dyDescent="0.2">
      <c r="A116">
        <v>114</v>
      </c>
      <c r="B116" t="s">
        <v>11</v>
      </c>
      <c r="C116" t="s">
        <v>12</v>
      </c>
      <c r="D116" s="1">
        <v>1.56639701220601E+16</v>
      </c>
      <c r="E116" s="2" t="e" vm="111">
        <f>_FV(0,"12150096893310547")</f>
        <v>#VALUE!</v>
      </c>
      <c r="F116" t="s">
        <v>106</v>
      </c>
      <c r="G116" t="s">
        <v>106</v>
      </c>
      <c r="H116">
        <v>128979</v>
      </c>
      <c r="I116">
        <v>200</v>
      </c>
      <c r="J116" t="b">
        <v>1</v>
      </c>
    </row>
    <row r="117" spans="1:10" x14ac:dyDescent="0.2">
      <c r="A117">
        <v>115</v>
      </c>
      <c r="B117" t="s">
        <v>11</v>
      </c>
      <c r="C117" t="s">
        <v>12</v>
      </c>
      <c r="D117" s="1">
        <v>1566397013388970</v>
      </c>
      <c r="E117" s="2" t="e" vm="112">
        <f>_FV(0,"12901616096496582")</f>
        <v>#VALUE!</v>
      </c>
      <c r="F117" t="s">
        <v>107</v>
      </c>
      <c r="G117" t="s">
        <v>107</v>
      </c>
      <c r="H117">
        <v>128944</v>
      </c>
      <c r="I117">
        <v>200</v>
      </c>
      <c r="J117" t="b">
        <v>1</v>
      </c>
    </row>
    <row r="118" spans="1:10" x14ac:dyDescent="0.2">
      <c r="A118">
        <v>116</v>
      </c>
      <c r="B118" t="s">
        <v>11</v>
      </c>
      <c r="C118" t="s">
        <v>12</v>
      </c>
      <c r="D118" s="1">
        <v>1.56639701457466E+16</v>
      </c>
      <c r="E118" s="2" t="e" vm="113">
        <f>_FV(0,"12227416038513184")</f>
        <v>#VALUE!</v>
      </c>
      <c r="F118" t="s">
        <v>108</v>
      </c>
      <c r="G118" t="s">
        <v>108</v>
      </c>
      <c r="H118">
        <v>128505</v>
      </c>
      <c r="I118">
        <v>200</v>
      </c>
      <c r="J118" t="b">
        <v>1</v>
      </c>
    </row>
    <row r="119" spans="1:10" x14ac:dyDescent="0.2">
      <c r="A119">
        <v>117</v>
      </c>
      <c r="B119" t="s">
        <v>11</v>
      </c>
      <c r="C119" t="s">
        <v>12</v>
      </c>
      <c r="D119" s="1">
        <v>1.56639701575139E+16</v>
      </c>
      <c r="E119" s="2" t="e" vm="114">
        <f>_FV(0,"4279139041900635")</f>
        <v>#VALUE!</v>
      </c>
      <c r="F119" t="s">
        <v>109</v>
      </c>
      <c r="G119" t="s">
        <v>109</v>
      </c>
      <c r="H119">
        <v>129064</v>
      </c>
      <c r="I119">
        <v>200</v>
      </c>
      <c r="J119" t="b">
        <v>1</v>
      </c>
    </row>
    <row r="120" spans="1:10" x14ac:dyDescent="0.2">
      <c r="A120">
        <v>118</v>
      </c>
      <c r="B120" t="s">
        <v>11</v>
      </c>
      <c r="C120" t="s">
        <v>12</v>
      </c>
      <c r="D120" s="1">
        <v>1566397017243460</v>
      </c>
      <c r="E120" s="2" t="e" vm="115">
        <f>_FV(0,"2781949043273926")</f>
        <v>#VALUE!</v>
      </c>
      <c r="F120" t="s">
        <v>110</v>
      </c>
      <c r="G120" t="s">
        <v>110</v>
      </c>
      <c r="H120">
        <v>128353</v>
      </c>
      <c r="I120">
        <v>200</v>
      </c>
      <c r="J120" t="b">
        <v>1</v>
      </c>
    </row>
    <row r="121" spans="1:10" x14ac:dyDescent="0.2">
      <c r="A121">
        <v>119</v>
      </c>
      <c r="B121" t="s">
        <v>11</v>
      </c>
      <c r="C121" t="s">
        <v>12</v>
      </c>
      <c r="D121" s="1">
        <v>1566397018575830</v>
      </c>
      <c r="E121" s="2" t="e" vm="116">
        <f>_FV(0,"1892859935760498")</f>
        <v>#VALUE!</v>
      </c>
      <c r="F121" t="s">
        <v>111</v>
      </c>
      <c r="G121" t="s">
        <v>111</v>
      </c>
      <c r="H121">
        <v>128397</v>
      </c>
      <c r="I121">
        <v>200</v>
      </c>
      <c r="J121" t="b">
        <v>1</v>
      </c>
    </row>
    <row r="122" spans="1:10" x14ac:dyDescent="0.2">
      <c r="A122">
        <v>120</v>
      </c>
      <c r="B122" t="s">
        <v>11</v>
      </c>
      <c r="C122" t="s">
        <v>12</v>
      </c>
      <c r="D122" s="1">
        <v>1566397019815030</v>
      </c>
      <c r="E122" s="2" t="e" vm="117">
        <f>_FV(0,"16609501838684082")</f>
        <v>#VALUE!</v>
      </c>
      <c r="F122" t="s">
        <v>112</v>
      </c>
      <c r="G122" t="s">
        <v>112</v>
      </c>
      <c r="H122">
        <v>128698</v>
      </c>
      <c r="I122">
        <v>200</v>
      </c>
      <c r="J122" t="b">
        <v>1</v>
      </c>
    </row>
    <row r="123" spans="1:10" x14ac:dyDescent="0.2">
      <c r="A123">
        <v>121</v>
      </c>
      <c r="B123" t="s">
        <v>11</v>
      </c>
      <c r="C123" t="s">
        <v>12</v>
      </c>
      <c r="D123" s="1">
        <v>1.56639702104235E+16</v>
      </c>
      <c r="E123" s="2" t="e" vm="118">
        <f>_FV(0,"14853930473327637")</f>
        <v>#VALUE!</v>
      </c>
      <c r="F123" t="s">
        <v>113</v>
      </c>
      <c r="G123" t="s">
        <v>113</v>
      </c>
      <c r="H123">
        <v>128534</v>
      </c>
      <c r="I123">
        <v>200</v>
      </c>
      <c r="J123" t="b">
        <v>1</v>
      </c>
    </row>
    <row r="124" spans="1:10" x14ac:dyDescent="0.2">
      <c r="A124">
        <v>122</v>
      </c>
      <c r="B124" t="s">
        <v>11</v>
      </c>
      <c r="C124" t="s">
        <v>12</v>
      </c>
      <c r="D124" s="1">
        <v>1.5663970222538E+16</v>
      </c>
      <c r="E124" s="2" t="e" vm="119">
        <f>_FV(0,"15897297859191895")</f>
        <v>#VALUE!</v>
      </c>
      <c r="F124" t="s">
        <v>114</v>
      </c>
      <c r="G124" t="s">
        <v>114</v>
      </c>
      <c r="H124">
        <v>128246</v>
      </c>
      <c r="I124">
        <v>200</v>
      </c>
      <c r="J124" t="b">
        <v>1</v>
      </c>
    </row>
    <row r="125" spans="1:10" x14ac:dyDescent="0.2">
      <c r="A125">
        <v>123</v>
      </c>
      <c r="B125" t="s">
        <v>11</v>
      </c>
      <c r="C125" t="s">
        <v>12</v>
      </c>
      <c r="D125" s="1">
        <v>1566397023463760</v>
      </c>
      <c r="E125" s="2" t="e" vm="120">
        <f>_FV(0,"3490610122680664")</f>
        <v>#VALUE!</v>
      </c>
      <c r="F125" t="s">
        <v>115</v>
      </c>
      <c r="G125" t="s">
        <v>115</v>
      </c>
      <c r="H125">
        <v>128140</v>
      </c>
      <c r="I125">
        <v>200</v>
      </c>
      <c r="J125" t="b">
        <v>1</v>
      </c>
    </row>
    <row r="126" spans="1:10" x14ac:dyDescent="0.2">
      <c r="A126">
        <v>124</v>
      </c>
      <c r="B126" t="s">
        <v>11</v>
      </c>
      <c r="C126" t="s">
        <v>12</v>
      </c>
      <c r="D126" s="1">
        <v>1566397024873740</v>
      </c>
      <c r="E126" s="2" t="e" vm="121">
        <f>_FV(0,"11075711250305176")</f>
        <v>#VALUE!</v>
      </c>
      <c r="F126" t="s">
        <v>116</v>
      </c>
      <c r="G126" t="s">
        <v>116</v>
      </c>
      <c r="H126">
        <v>128187</v>
      </c>
      <c r="I126">
        <v>200</v>
      </c>
      <c r="J126" t="b">
        <v>1</v>
      </c>
    </row>
    <row r="127" spans="1:10" x14ac:dyDescent="0.2">
      <c r="A127">
        <v>125</v>
      </c>
      <c r="B127" t="s">
        <v>11</v>
      </c>
      <c r="C127" t="s">
        <v>12</v>
      </c>
      <c r="D127" s="1">
        <v>1.5663970260459E+16</v>
      </c>
      <c r="E127" s="2" t="e" vm="122">
        <f>_FV(0,"1161353588104248")</f>
        <v>#VALUE!</v>
      </c>
      <c r="F127" t="s">
        <v>117</v>
      </c>
      <c r="G127" t="s">
        <v>117</v>
      </c>
      <c r="H127">
        <v>127684</v>
      </c>
      <c r="I127">
        <v>200</v>
      </c>
      <c r="J127" t="b">
        <v>1</v>
      </c>
    </row>
    <row r="128" spans="1:10" x14ac:dyDescent="0.2">
      <c r="A128">
        <v>126</v>
      </c>
      <c r="B128" t="s">
        <v>11</v>
      </c>
      <c r="C128" t="s">
        <v>12</v>
      </c>
      <c r="D128" s="1">
        <v>1.56639702721825E+16</v>
      </c>
      <c r="E128" s="2" t="e" vm="123">
        <f>_FV(0,"11208033561706543")</f>
        <v>#VALUE!</v>
      </c>
      <c r="F128" t="s">
        <v>118</v>
      </c>
      <c r="G128" t="s">
        <v>118</v>
      </c>
      <c r="H128">
        <v>128327</v>
      </c>
      <c r="I128">
        <v>200</v>
      </c>
      <c r="J128" t="b">
        <v>1</v>
      </c>
    </row>
    <row r="129" spans="1:10" x14ac:dyDescent="0.2">
      <c r="A129">
        <v>127</v>
      </c>
      <c r="B129" t="s">
        <v>11</v>
      </c>
      <c r="C129" t="s">
        <v>12</v>
      </c>
      <c r="D129" s="1">
        <v>1.56639702839278E+16</v>
      </c>
      <c r="E129" s="2" t="e" vm="124">
        <f>_FV(0,"20606112480163574")</f>
        <v>#VALUE!</v>
      </c>
      <c r="F129" t="s">
        <v>119</v>
      </c>
      <c r="G129" t="s">
        <v>119</v>
      </c>
      <c r="H129">
        <v>128622</v>
      </c>
      <c r="I129">
        <v>200</v>
      </c>
      <c r="J129" t="b">
        <v>1</v>
      </c>
    </row>
    <row r="130" spans="1:10" x14ac:dyDescent="0.2">
      <c r="A130">
        <v>128</v>
      </c>
      <c r="B130" t="s">
        <v>11</v>
      </c>
      <c r="C130" t="s">
        <v>12</v>
      </c>
      <c r="D130" s="1">
        <v>1566397029653600</v>
      </c>
      <c r="E130" s="2" t="e" vm="125">
        <f>_FV(0,"16314291954040527")</f>
        <v>#VALUE!</v>
      </c>
      <c r="F130" t="s">
        <v>120</v>
      </c>
      <c r="G130" t="s">
        <v>120</v>
      </c>
      <c r="H130">
        <v>128107</v>
      </c>
      <c r="I130">
        <v>200</v>
      </c>
      <c r="J130" t="b">
        <v>1</v>
      </c>
    </row>
    <row r="131" spans="1:10" x14ac:dyDescent="0.2">
      <c r="A131">
        <v>129</v>
      </c>
      <c r="B131" t="s">
        <v>11</v>
      </c>
      <c r="C131" t="s">
        <v>12</v>
      </c>
      <c r="D131" s="1">
        <v>1566397030873660</v>
      </c>
      <c r="E131" s="2" t="e" vm="126">
        <f>_FV(0,"14570116996765137")</f>
        <v>#VALUE!</v>
      </c>
      <c r="F131" t="s">
        <v>121</v>
      </c>
      <c r="G131" t="s">
        <v>121</v>
      </c>
      <c r="H131">
        <v>128197</v>
      </c>
      <c r="I131">
        <v>200</v>
      </c>
      <c r="J131" t="b">
        <v>1</v>
      </c>
    </row>
    <row r="132" spans="1:10" x14ac:dyDescent="0.2">
      <c r="A132">
        <v>130</v>
      </c>
      <c r="B132" t="s">
        <v>11</v>
      </c>
      <c r="C132" t="s">
        <v>12</v>
      </c>
      <c r="D132" s="1">
        <v>1566397032087920</v>
      </c>
      <c r="E132" s="2" t="e" vm="127">
        <f>_FV(0,"129533052444458")</f>
        <v>#VALUE!</v>
      </c>
      <c r="F132" t="s">
        <v>122</v>
      </c>
      <c r="G132" t="s">
        <v>122</v>
      </c>
      <c r="H132">
        <v>127902</v>
      </c>
      <c r="I132">
        <v>200</v>
      </c>
      <c r="J132" t="b">
        <v>1</v>
      </c>
    </row>
    <row r="133" spans="1:10" x14ac:dyDescent="0.2">
      <c r="A133">
        <v>131</v>
      </c>
      <c r="B133" t="s">
        <v>11</v>
      </c>
      <c r="C133" t="s">
        <v>12</v>
      </c>
      <c r="D133" s="1">
        <v>1566397033278940</v>
      </c>
      <c r="E133" s="2" t="e" vm="128">
        <f>_FV(0,"1333937644958496")</f>
        <v>#VALUE!</v>
      </c>
      <c r="F133" t="s">
        <v>123</v>
      </c>
      <c r="G133" t="s">
        <v>123</v>
      </c>
      <c r="H133">
        <v>128117</v>
      </c>
      <c r="I133">
        <v>200</v>
      </c>
      <c r="J133" t="b">
        <v>1</v>
      </c>
    </row>
    <row r="134" spans="1:10" x14ac:dyDescent="0.2">
      <c r="A134">
        <v>132</v>
      </c>
      <c r="B134" t="s">
        <v>11</v>
      </c>
      <c r="C134" t="s">
        <v>12</v>
      </c>
      <c r="D134" s="1">
        <v>1566397034478940</v>
      </c>
      <c r="E134" s="2" t="e" vm="129">
        <f>_FV(0,"11259913444519043")</f>
        <v>#VALUE!</v>
      </c>
      <c r="F134" t="s">
        <v>124</v>
      </c>
      <c r="G134" t="s">
        <v>124</v>
      </c>
      <c r="H134">
        <v>128118</v>
      </c>
      <c r="I134">
        <v>200</v>
      </c>
      <c r="J134" t="b">
        <v>1</v>
      </c>
    </row>
    <row r="135" spans="1:10" x14ac:dyDescent="0.2">
      <c r="A135">
        <v>133</v>
      </c>
      <c r="B135" t="s">
        <v>11</v>
      </c>
      <c r="C135" t="s">
        <v>12</v>
      </c>
      <c r="D135" s="1">
        <v>1566397035655320</v>
      </c>
      <c r="E135" s="2" t="e" vm="130">
        <f>_FV(0,"15014004707336426")</f>
        <v>#VALUE!</v>
      </c>
      <c r="F135" t="s">
        <v>125</v>
      </c>
      <c r="G135" t="s">
        <v>125</v>
      </c>
      <c r="H135">
        <v>127705</v>
      </c>
      <c r="I135">
        <v>200</v>
      </c>
      <c r="J135" t="b">
        <v>1</v>
      </c>
    </row>
    <row r="136" spans="1:10" x14ac:dyDescent="0.2">
      <c r="A136">
        <v>134</v>
      </c>
      <c r="B136" t="s">
        <v>11</v>
      </c>
      <c r="C136" t="s">
        <v>12</v>
      </c>
      <c r="D136" s="1">
        <v>1566397036871440</v>
      </c>
      <c r="E136" s="2" t="e" vm="131">
        <f>_FV(0,"11410403251647949")</f>
        <v>#VALUE!</v>
      </c>
      <c r="F136" t="s">
        <v>126</v>
      </c>
      <c r="G136" t="s">
        <v>126</v>
      </c>
      <c r="H136">
        <v>127977</v>
      </c>
      <c r="I136">
        <v>200</v>
      </c>
      <c r="J136" t="b">
        <v>1</v>
      </c>
    </row>
    <row r="137" spans="1:10" x14ac:dyDescent="0.2">
      <c r="A137">
        <v>135</v>
      </c>
      <c r="B137" t="s">
        <v>11</v>
      </c>
      <c r="C137" t="s">
        <v>12</v>
      </c>
      <c r="D137" s="1">
        <v>1566397038049870</v>
      </c>
      <c r="E137" s="2" t="e" vm="132">
        <f>_FV(0,"12842798233032227")</f>
        <v>#VALUE!</v>
      </c>
      <c r="F137" t="s">
        <v>127</v>
      </c>
      <c r="G137" t="s">
        <v>127</v>
      </c>
      <c r="H137">
        <v>128254</v>
      </c>
      <c r="I137">
        <v>200</v>
      </c>
      <c r="J137" t="b">
        <v>1</v>
      </c>
    </row>
    <row r="138" spans="1:10" x14ac:dyDescent="0.2">
      <c r="A138">
        <v>136</v>
      </c>
      <c r="B138" t="s">
        <v>11</v>
      </c>
      <c r="C138" t="s">
        <v>12</v>
      </c>
      <c r="D138" s="1">
        <v>1566397039238860</v>
      </c>
      <c r="E138" s="2" t="e" vm="133">
        <f>_FV(0,"13047099113464355")</f>
        <v>#VALUE!</v>
      </c>
      <c r="F138" t="s">
        <v>128</v>
      </c>
      <c r="G138" t="s">
        <v>128</v>
      </c>
      <c r="H138">
        <v>128510</v>
      </c>
      <c r="I138">
        <v>200</v>
      </c>
      <c r="J138" t="b">
        <v>1</v>
      </c>
    </row>
    <row r="139" spans="1:10" x14ac:dyDescent="0.2">
      <c r="A139">
        <v>137</v>
      </c>
      <c r="B139" t="s">
        <v>11</v>
      </c>
      <c r="C139" t="s">
        <v>12</v>
      </c>
      <c r="D139" s="1">
        <v>1566397040435880</v>
      </c>
      <c r="E139" s="2" t="e" vm="134">
        <f>_FV(0,"11499810218811035")</f>
        <v>#VALUE!</v>
      </c>
      <c r="F139" t="s">
        <v>129</v>
      </c>
      <c r="G139" t="s">
        <v>129</v>
      </c>
      <c r="H139">
        <v>128533</v>
      </c>
      <c r="I139">
        <v>200</v>
      </c>
      <c r="J139" t="b">
        <v>1</v>
      </c>
    </row>
    <row r="140" spans="1:10" x14ac:dyDescent="0.2">
      <c r="A140">
        <v>138</v>
      </c>
      <c r="B140" t="s">
        <v>11</v>
      </c>
      <c r="C140" t="s">
        <v>12</v>
      </c>
      <c r="D140" s="1">
        <v>1.56639704162075E+16</v>
      </c>
      <c r="E140" s="2" t="e" vm="135">
        <f>_FV(0,"11313724517822266")</f>
        <v>#VALUE!</v>
      </c>
      <c r="F140" t="s">
        <v>130</v>
      </c>
      <c r="G140" t="s">
        <v>130</v>
      </c>
      <c r="H140">
        <v>128635</v>
      </c>
      <c r="I140">
        <v>200</v>
      </c>
      <c r="J140" t="b">
        <v>1</v>
      </c>
    </row>
    <row r="141" spans="1:10" x14ac:dyDescent="0.2">
      <c r="A141">
        <v>139</v>
      </c>
      <c r="B141" t="s">
        <v>11</v>
      </c>
      <c r="C141" t="s">
        <v>12</v>
      </c>
      <c r="D141" s="1">
        <v>1566397042805270</v>
      </c>
      <c r="E141" s="2" t="e" vm="136">
        <f>_FV(0,"11118197441101074")</f>
        <v>#VALUE!</v>
      </c>
      <c r="F141" t="s">
        <v>131</v>
      </c>
      <c r="G141" t="s">
        <v>131</v>
      </c>
      <c r="H141">
        <v>128608</v>
      </c>
      <c r="I141">
        <v>200</v>
      </c>
      <c r="J141" t="b">
        <v>1</v>
      </c>
    </row>
    <row r="142" spans="1:10" x14ac:dyDescent="0.2">
      <c r="A142">
        <v>140</v>
      </c>
      <c r="B142" t="s">
        <v>11</v>
      </c>
      <c r="C142" t="s">
        <v>12</v>
      </c>
      <c r="D142" s="1">
        <v>1.56639704398081E+16</v>
      </c>
      <c r="E142" s="2" t="e" vm="137">
        <f>_FV(0,"12017607688903809")</f>
        <v>#VALUE!</v>
      </c>
      <c r="F142" t="s">
        <v>132</v>
      </c>
      <c r="G142" t="s">
        <v>132</v>
      </c>
      <c r="H142">
        <v>128483</v>
      </c>
      <c r="I142">
        <v>200</v>
      </c>
      <c r="J142" t="b">
        <v>1</v>
      </c>
    </row>
    <row r="143" spans="1:10" x14ac:dyDescent="0.2">
      <c r="A143">
        <v>141</v>
      </c>
      <c r="B143" t="s">
        <v>11</v>
      </c>
      <c r="C143" t="s">
        <v>12</v>
      </c>
      <c r="D143" s="1">
        <v>1566397045170490</v>
      </c>
      <c r="E143" s="2" t="e" vm="138">
        <f>_FV(0,"18192720413208008")</f>
        <v>#VALUE!</v>
      </c>
      <c r="F143" t="s">
        <v>133</v>
      </c>
      <c r="G143" t="s">
        <v>133</v>
      </c>
      <c r="H143">
        <v>128130</v>
      </c>
      <c r="I143">
        <v>200</v>
      </c>
      <c r="J143" t="b">
        <v>1</v>
      </c>
    </row>
    <row r="144" spans="1:10" x14ac:dyDescent="0.2">
      <c r="A144">
        <v>142</v>
      </c>
      <c r="B144" t="s">
        <v>11</v>
      </c>
      <c r="C144" t="s">
        <v>12</v>
      </c>
      <c r="D144" s="1">
        <v>1.56639704642064E+16</v>
      </c>
      <c r="E144" s="2" t="e" vm="139">
        <f>_FV(0,"10245871543884277")</f>
        <v>#VALUE!</v>
      </c>
      <c r="F144" t="s">
        <v>134</v>
      </c>
      <c r="G144" t="s">
        <v>134</v>
      </c>
      <c r="H144">
        <v>128482</v>
      </c>
      <c r="I144">
        <v>200</v>
      </c>
      <c r="J144" t="b">
        <v>1</v>
      </c>
    </row>
    <row r="145" spans="1:10" x14ac:dyDescent="0.2">
      <c r="A145">
        <v>143</v>
      </c>
      <c r="B145" t="s">
        <v>11</v>
      </c>
      <c r="C145" t="s">
        <v>12</v>
      </c>
      <c r="D145" s="1">
        <v>1566397047586040</v>
      </c>
      <c r="E145" s="2" t="e" vm="140">
        <f>_FV(0,"13361215591430664")</f>
        <v>#VALUE!</v>
      </c>
      <c r="F145" t="s">
        <v>135</v>
      </c>
      <c r="G145" t="s">
        <v>135</v>
      </c>
      <c r="H145">
        <v>128241</v>
      </c>
      <c r="I145">
        <v>200</v>
      </c>
      <c r="J145" t="b">
        <v>1</v>
      </c>
    </row>
    <row r="146" spans="1:10" x14ac:dyDescent="0.2">
      <c r="A146">
        <v>144</v>
      </c>
      <c r="B146" t="s">
        <v>11</v>
      </c>
      <c r="C146" t="s">
        <v>12</v>
      </c>
      <c r="D146" s="1">
        <v>1566397048789690</v>
      </c>
      <c r="E146" s="2" t="e" vm="141">
        <f>_FV(0,"11580586433410645")</f>
        <v>#VALUE!</v>
      </c>
      <c r="F146" t="s">
        <v>136</v>
      </c>
      <c r="G146" t="s">
        <v>136</v>
      </c>
      <c r="H146">
        <v>128688</v>
      </c>
      <c r="I146">
        <v>200</v>
      </c>
      <c r="J146" t="b">
        <v>1</v>
      </c>
    </row>
    <row r="147" spans="1:10" x14ac:dyDescent="0.2">
      <c r="A147">
        <v>145</v>
      </c>
      <c r="B147" t="s">
        <v>11</v>
      </c>
      <c r="C147" t="s">
        <v>12</v>
      </c>
      <c r="D147" s="1">
        <v>1566397049975570</v>
      </c>
      <c r="E147" s="2" t="e" vm="142">
        <f>_FV(0,"17145609855651855")</f>
        <v>#VALUE!</v>
      </c>
      <c r="F147" t="s">
        <v>137</v>
      </c>
      <c r="G147" t="s">
        <v>137</v>
      </c>
      <c r="H147">
        <v>128387</v>
      </c>
      <c r="I147">
        <v>200</v>
      </c>
      <c r="J147" t="b">
        <v>1</v>
      </c>
    </row>
    <row r="148" spans="1:10" x14ac:dyDescent="0.2">
      <c r="A148">
        <v>146</v>
      </c>
      <c r="B148" t="s">
        <v>11</v>
      </c>
      <c r="C148" t="s">
        <v>12</v>
      </c>
      <c r="D148" s="1">
        <v>1566397051215910</v>
      </c>
      <c r="E148" s="2">
        <v>-1.15660381317138E+16</v>
      </c>
      <c r="F148" t="s">
        <v>138</v>
      </c>
      <c r="G148" t="s">
        <v>138</v>
      </c>
      <c r="H148">
        <v>128162</v>
      </c>
      <c r="I148">
        <v>200</v>
      </c>
      <c r="J148" t="b">
        <v>1</v>
      </c>
    </row>
    <row r="149" spans="1:10" x14ac:dyDescent="0.2">
      <c r="A149">
        <v>147</v>
      </c>
      <c r="B149" t="s">
        <v>11</v>
      </c>
      <c r="C149" t="s">
        <v>12</v>
      </c>
      <c r="D149" s="1">
        <v>1566397053439010</v>
      </c>
      <c r="E149" s="2" t="e" vm="143">
        <f>_FV(0,"11896014213562012")</f>
        <v>#VALUE!</v>
      </c>
      <c r="F149" t="s">
        <v>139</v>
      </c>
      <c r="G149" t="s">
        <v>139</v>
      </c>
      <c r="H149">
        <v>128304</v>
      </c>
      <c r="I149">
        <v>200</v>
      </c>
      <c r="J149" t="b">
        <v>1</v>
      </c>
    </row>
    <row r="150" spans="1:10" x14ac:dyDescent="0.2">
      <c r="A150">
        <v>148</v>
      </c>
      <c r="B150" t="s">
        <v>11</v>
      </c>
      <c r="C150" t="s">
        <v>12</v>
      </c>
      <c r="D150" s="1">
        <v>1.56639705462887E+16</v>
      </c>
      <c r="E150" s="2" t="e" vm="144">
        <f>_FV(0,"17133593559265137")</f>
        <v>#VALUE!</v>
      </c>
      <c r="F150" t="s">
        <v>140</v>
      </c>
      <c r="G150" t="s">
        <v>140</v>
      </c>
      <c r="H150">
        <v>127980</v>
      </c>
      <c r="I150">
        <v>200</v>
      </c>
      <c r="J150" t="b">
        <v>1</v>
      </c>
    </row>
    <row r="151" spans="1:10" x14ac:dyDescent="0.2">
      <c r="A151">
        <v>149</v>
      </c>
      <c r="B151" t="s">
        <v>11</v>
      </c>
      <c r="C151" t="s">
        <v>12</v>
      </c>
      <c r="D151" s="1">
        <v>1566397055875640</v>
      </c>
      <c r="E151" s="2" t="e" vm="145">
        <f>_FV(0,"21529102325439453")</f>
        <v>#VALUE!</v>
      </c>
      <c r="F151" t="s">
        <v>141</v>
      </c>
      <c r="G151" t="s">
        <v>141</v>
      </c>
      <c r="H151">
        <v>127827</v>
      </c>
      <c r="I151">
        <v>200</v>
      </c>
      <c r="J151" t="b">
        <v>1</v>
      </c>
    </row>
    <row r="152" spans="1:10" x14ac:dyDescent="0.2">
      <c r="A152">
        <v>150</v>
      </c>
      <c r="B152" t="s">
        <v>11</v>
      </c>
      <c r="C152" t="s">
        <v>12</v>
      </c>
      <c r="D152" s="1">
        <v>15663970571645</v>
      </c>
      <c r="E152" s="2" t="e" vm="146">
        <f>_FV(0,"11825895309448242")</f>
        <v>#VALUE!</v>
      </c>
      <c r="F152" t="s">
        <v>142</v>
      </c>
      <c r="G152" t="s">
        <v>142</v>
      </c>
      <c r="H152">
        <v>128668</v>
      </c>
      <c r="I152">
        <v>200</v>
      </c>
      <c r="J152" t="b">
        <v>1</v>
      </c>
    </row>
    <row r="153" spans="1:10" x14ac:dyDescent="0.2">
      <c r="A153">
        <v>151</v>
      </c>
      <c r="B153" t="s">
        <v>11</v>
      </c>
      <c r="C153" t="s">
        <v>12</v>
      </c>
      <c r="D153" s="1">
        <v>1566397058360350</v>
      </c>
      <c r="E153" s="2" t="e" vm="147">
        <f>_FV(0,"11355304718017578")</f>
        <v>#VALUE!</v>
      </c>
      <c r="F153" t="s">
        <v>143</v>
      </c>
      <c r="G153" t="s">
        <v>143</v>
      </c>
      <c r="H153">
        <v>128517</v>
      </c>
      <c r="I153">
        <v>200</v>
      </c>
      <c r="J153" t="b">
        <v>1</v>
      </c>
    </row>
    <row r="154" spans="1:10" x14ac:dyDescent="0.2">
      <c r="A154">
        <v>152</v>
      </c>
      <c r="B154" t="s">
        <v>11</v>
      </c>
      <c r="C154" t="s">
        <v>12</v>
      </c>
      <c r="D154" s="1">
        <v>1.56639705954446E+16</v>
      </c>
      <c r="E154" s="2">
        <v>-5306829214096060</v>
      </c>
      <c r="F154" t="s">
        <v>144</v>
      </c>
      <c r="G154" t="s">
        <v>144</v>
      </c>
      <c r="H154">
        <v>128391</v>
      </c>
      <c r="I154">
        <v>200</v>
      </c>
      <c r="J154" t="b">
        <v>1</v>
      </c>
    </row>
    <row r="155" spans="1:10" x14ac:dyDescent="0.2">
      <c r="A155">
        <v>153</v>
      </c>
      <c r="B155" t="s">
        <v>11</v>
      </c>
      <c r="C155" t="s">
        <v>12</v>
      </c>
      <c r="D155" s="1">
        <v>1566397065926580</v>
      </c>
      <c r="E155" s="2">
        <v>-613099479675293</v>
      </c>
      <c r="F155" t="s">
        <v>145</v>
      </c>
      <c r="G155" t="s">
        <v>145</v>
      </c>
      <c r="H155">
        <v>128429</v>
      </c>
      <c r="I155">
        <v>200</v>
      </c>
      <c r="J155" t="b">
        <v>1</v>
      </c>
    </row>
    <row r="156" spans="1:10" x14ac:dyDescent="0.2">
      <c r="A156">
        <v>154</v>
      </c>
      <c r="B156" t="s">
        <v>11</v>
      </c>
      <c r="C156" t="s">
        <v>12</v>
      </c>
      <c r="D156" s="1">
        <v>1566397073134510</v>
      </c>
      <c r="E156" s="2" t="e" vm="148">
        <f>_FV(0,"9169490337371826")</f>
        <v>#VALUE!</v>
      </c>
      <c r="F156" t="s">
        <v>146</v>
      </c>
      <c r="G156" t="s">
        <v>146</v>
      </c>
      <c r="H156">
        <v>128368</v>
      </c>
      <c r="I156">
        <v>200</v>
      </c>
      <c r="J156" t="b">
        <v>1</v>
      </c>
    </row>
    <row r="157" spans="1:10" x14ac:dyDescent="0.2">
      <c r="A157">
        <v>155</v>
      </c>
      <c r="B157" t="s">
        <v>11</v>
      </c>
      <c r="C157" t="s">
        <v>12</v>
      </c>
      <c r="D157" s="1">
        <v>1566397075122290</v>
      </c>
      <c r="E157" s="2">
        <v>-1209326982498160</v>
      </c>
      <c r="F157" t="s">
        <v>147</v>
      </c>
      <c r="G157" t="s">
        <v>147</v>
      </c>
      <c r="H157">
        <v>128437</v>
      </c>
      <c r="I157">
        <v>200</v>
      </c>
      <c r="J157" t="b">
        <v>1</v>
      </c>
    </row>
    <row r="158" spans="1:10" x14ac:dyDescent="0.2">
      <c r="A158">
        <v>156</v>
      </c>
      <c r="B158" t="s">
        <v>11</v>
      </c>
      <c r="C158" t="s">
        <v>12</v>
      </c>
      <c r="D158" s="1">
        <v>1.56639707740389E+16</v>
      </c>
      <c r="E158" s="2" t="e" vm="149">
        <f>_FV(0,"13058781623840332")</f>
        <v>#VALUE!</v>
      </c>
      <c r="F158" t="s">
        <v>148</v>
      </c>
      <c r="G158" t="s">
        <v>148</v>
      </c>
      <c r="H158">
        <v>128537</v>
      </c>
      <c r="I158">
        <v>200</v>
      </c>
      <c r="J158" t="b">
        <v>1</v>
      </c>
    </row>
    <row r="159" spans="1:10" x14ac:dyDescent="0.2">
      <c r="A159">
        <v>157</v>
      </c>
      <c r="B159" t="s">
        <v>11</v>
      </c>
      <c r="C159" t="s">
        <v>12</v>
      </c>
      <c r="D159" s="1">
        <v>156639707861055</v>
      </c>
      <c r="E159" s="2" t="e" vm="150">
        <f>_FV(0,"17640995979309082")</f>
        <v>#VALUE!</v>
      </c>
      <c r="F159" t="s">
        <v>149</v>
      </c>
      <c r="G159" t="s">
        <v>149</v>
      </c>
      <c r="H159">
        <v>128058</v>
      </c>
      <c r="I159">
        <v>200</v>
      </c>
      <c r="J159" t="b">
        <v>1</v>
      </c>
    </row>
    <row r="160" spans="1:10" x14ac:dyDescent="0.2">
      <c r="A160">
        <v>158</v>
      </c>
      <c r="B160" t="s">
        <v>11</v>
      </c>
      <c r="C160" t="s">
        <v>12</v>
      </c>
      <c r="D160" s="1">
        <v>1566397079865110</v>
      </c>
      <c r="E160" s="2" t="e" vm="151">
        <f>_FV(0,"11929011344909668")</f>
        <v>#VALUE!</v>
      </c>
      <c r="F160" t="s">
        <v>150</v>
      </c>
      <c r="G160" t="s">
        <v>150</v>
      </c>
      <c r="H160">
        <v>128106</v>
      </c>
      <c r="I160">
        <v>200</v>
      </c>
      <c r="J160" t="b">
        <v>1</v>
      </c>
    </row>
    <row r="161" spans="1:10" x14ac:dyDescent="0.2">
      <c r="A161">
        <v>159</v>
      </c>
      <c r="B161" t="s">
        <v>11</v>
      </c>
      <c r="C161" t="s">
        <v>12</v>
      </c>
      <c r="D161" s="1">
        <v>1566397081060740</v>
      </c>
      <c r="E161" s="2" t="e" vm="152">
        <f>_FV(0,"41111111640930176")</f>
        <v>#VALUE!</v>
      </c>
      <c r="F161" t="s">
        <v>151</v>
      </c>
      <c r="G161" t="s">
        <v>151</v>
      </c>
      <c r="H161">
        <v>128386</v>
      </c>
      <c r="I161">
        <v>200</v>
      </c>
      <c r="J161" t="b">
        <v>1</v>
      </c>
    </row>
    <row r="162" spans="1:10" x14ac:dyDescent="0.2">
      <c r="A162">
        <v>160</v>
      </c>
      <c r="B162" t="s">
        <v>11</v>
      </c>
      <c r="C162" t="s">
        <v>12</v>
      </c>
      <c r="D162" s="1">
        <v>1566397082545710</v>
      </c>
      <c r="E162" s="2" t="e" vm="153">
        <f>_FV(0,"11201190948486328")</f>
        <v>#VALUE!</v>
      </c>
      <c r="F162" t="s">
        <v>152</v>
      </c>
      <c r="G162" t="s">
        <v>152</v>
      </c>
      <c r="H162">
        <v>128501</v>
      </c>
      <c r="I162">
        <v>200</v>
      </c>
      <c r="J162" t="b">
        <v>1</v>
      </c>
    </row>
    <row r="163" spans="1:10" x14ac:dyDescent="0.2">
      <c r="A163">
        <v>161</v>
      </c>
      <c r="B163" t="s">
        <v>11</v>
      </c>
      <c r="C163" t="s">
        <v>12</v>
      </c>
      <c r="D163" s="1">
        <v>1.56639708372845E+16</v>
      </c>
      <c r="E163" s="2" t="e" vm="154">
        <f>_FV(0,"14454030990600586")</f>
        <v>#VALUE!</v>
      </c>
      <c r="F163" t="s">
        <v>153</v>
      </c>
      <c r="G163" t="s">
        <v>153</v>
      </c>
      <c r="H163">
        <v>128714</v>
      </c>
      <c r="I163">
        <v>200</v>
      </c>
      <c r="J163" t="b">
        <v>1</v>
      </c>
    </row>
    <row r="164" spans="1:10" x14ac:dyDescent="0.2">
      <c r="A164">
        <v>162</v>
      </c>
      <c r="B164" t="s">
        <v>11</v>
      </c>
      <c r="C164" t="s">
        <v>12</v>
      </c>
      <c r="D164" s="1">
        <v>156639708495198</v>
      </c>
      <c r="E164" s="2" t="e" vm="155">
        <f>_FV(0,"20418190956115723")</f>
        <v>#VALUE!</v>
      </c>
      <c r="F164" t="s">
        <v>154</v>
      </c>
      <c r="G164" t="s">
        <v>154</v>
      </c>
      <c r="H164">
        <v>128593</v>
      </c>
      <c r="I164">
        <v>200</v>
      </c>
      <c r="J164" t="b">
        <v>1</v>
      </c>
    </row>
    <row r="165" spans="1:10" x14ac:dyDescent="0.2">
      <c r="A165">
        <v>163</v>
      </c>
      <c r="B165" t="s">
        <v>11</v>
      </c>
      <c r="C165" t="s">
        <v>12</v>
      </c>
      <c r="D165" s="1">
        <v>1566397086227960</v>
      </c>
      <c r="E165" s="2" t="e" vm="156">
        <f>_FV(0,"11767101287841797")</f>
        <v>#VALUE!</v>
      </c>
      <c r="F165" t="s">
        <v>155</v>
      </c>
      <c r="G165" t="s">
        <v>155</v>
      </c>
      <c r="H165">
        <v>128333</v>
      </c>
      <c r="I165">
        <v>200</v>
      </c>
      <c r="J165" t="b">
        <v>1</v>
      </c>
    </row>
    <row r="166" spans="1:10" x14ac:dyDescent="0.2">
      <c r="A166">
        <v>164</v>
      </c>
      <c r="B166" t="s">
        <v>11</v>
      </c>
      <c r="C166" t="s">
        <v>12</v>
      </c>
      <c r="D166" s="1">
        <v>1566397087423380</v>
      </c>
      <c r="E166" s="2" t="e" vm="157">
        <f>_FV(0,"11323380470275879")</f>
        <v>#VALUE!</v>
      </c>
      <c r="F166" t="s">
        <v>156</v>
      </c>
      <c r="G166" t="s">
        <v>156</v>
      </c>
      <c r="H166">
        <v>128343</v>
      </c>
      <c r="I166">
        <v>200</v>
      </c>
      <c r="J166" t="b">
        <v>1</v>
      </c>
    </row>
    <row r="167" spans="1:10" x14ac:dyDescent="0.2">
      <c r="A167">
        <v>165</v>
      </c>
      <c r="B167" t="s">
        <v>11</v>
      </c>
      <c r="C167" t="s">
        <v>12</v>
      </c>
      <c r="D167" s="1">
        <v>1.56639708860988E+16</v>
      </c>
      <c r="E167" s="2" t="e" vm="158">
        <f>_FV(0,"10525083541870117")</f>
        <v>#VALUE!</v>
      </c>
      <c r="F167" t="s">
        <v>157</v>
      </c>
      <c r="G167" t="s">
        <v>157</v>
      </c>
      <c r="H167">
        <v>128185</v>
      </c>
      <c r="I167">
        <v>200</v>
      </c>
      <c r="J167" t="b">
        <v>1</v>
      </c>
    </row>
    <row r="168" spans="1:10" x14ac:dyDescent="0.2">
      <c r="A168">
        <v>166</v>
      </c>
      <c r="B168" t="s">
        <v>11</v>
      </c>
      <c r="C168" t="s">
        <v>12</v>
      </c>
      <c r="D168" s="1">
        <v>1566397089786750</v>
      </c>
      <c r="E168" s="2" t="e" vm="159">
        <f>_FV(0,"10679006576538086")</f>
        <v>#VALUE!</v>
      </c>
      <c r="F168" t="s">
        <v>158</v>
      </c>
      <c r="G168" t="s">
        <v>158</v>
      </c>
      <c r="H168">
        <v>128150</v>
      </c>
      <c r="I168">
        <v>200</v>
      </c>
      <c r="J168" t="b">
        <v>1</v>
      </c>
    </row>
    <row r="169" spans="1:10" x14ac:dyDescent="0.2">
      <c r="A169">
        <v>167</v>
      </c>
      <c r="B169" t="s">
        <v>11</v>
      </c>
      <c r="C169" t="s">
        <v>12</v>
      </c>
      <c r="D169" s="1">
        <v>1566397090971640</v>
      </c>
      <c r="E169" s="2" t="e" vm="160">
        <f>_FV(0,"12114810943603516")</f>
        <v>#VALUE!</v>
      </c>
      <c r="F169" t="s">
        <v>159</v>
      </c>
      <c r="G169" t="s">
        <v>159</v>
      </c>
      <c r="H169">
        <v>128525</v>
      </c>
      <c r="I169">
        <v>200</v>
      </c>
      <c r="J169" t="b">
        <v>1</v>
      </c>
    </row>
    <row r="170" spans="1:10" x14ac:dyDescent="0.2">
      <c r="A170">
        <v>168</v>
      </c>
      <c r="B170" t="s">
        <v>11</v>
      </c>
      <c r="C170" t="s">
        <v>12</v>
      </c>
      <c r="D170" s="1">
        <v>1566397092169740</v>
      </c>
      <c r="E170" s="2" t="e" vm="161">
        <f>_FV(0,"1311962604522705")</f>
        <v>#VALUE!</v>
      </c>
      <c r="F170" t="s">
        <v>160</v>
      </c>
      <c r="G170" t="s">
        <v>160</v>
      </c>
      <c r="H170">
        <v>128314</v>
      </c>
      <c r="I170">
        <v>200</v>
      </c>
      <c r="J170" t="b">
        <v>1</v>
      </c>
    </row>
    <row r="171" spans="1:10" x14ac:dyDescent="0.2">
      <c r="A171">
        <v>169</v>
      </c>
      <c r="B171" t="s">
        <v>11</v>
      </c>
      <c r="C171" t="s">
        <v>12</v>
      </c>
      <c r="D171" s="1">
        <v>1566397093379070</v>
      </c>
      <c r="E171" s="2" t="e" vm="162">
        <f>_FV(0,"11607503890991211")</f>
        <v>#VALUE!</v>
      </c>
      <c r="F171" t="s">
        <v>161</v>
      </c>
      <c r="G171" t="s">
        <v>161</v>
      </c>
      <c r="H171">
        <v>128377</v>
      </c>
      <c r="I171">
        <v>200</v>
      </c>
      <c r="J171" t="b">
        <v>1</v>
      </c>
    </row>
    <row r="172" spans="1:10" x14ac:dyDescent="0.2">
      <c r="A172">
        <v>170</v>
      </c>
      <c r="B172" t="s">
        <v>11</v>
      </c>
      <c r="C172" t="s">
        <v>12</v>
      </c>
      <c r="D172" s="1">
        <v>1.56639709457688E+16</v>
      </c>
      <c r="E172" s="2" t="e" vm="163">
        <f>_FV(0,"11931920051574707")</f>
        <v>#VALUE!</v>
      </c>
      <c r="F172" t="s">
        <v>162</v>
      </c>
      <c r="G172" t="s">
        <v>162</v>
      </c>
      <c r="H172">
        <v>128439</v>
      </c>
      <c r="I172">
        <v>200</v>
      </c>
      <c r="J172" t="b">
        <v>1</v>
      </c>
    </row>
    <row r="173" spans="1:10" x14ac:dyDescent="0.2">
      <c r="A173">
        <v>171</v>
      </c>
      <c r="B173" t="s">
        <v>11</v>
      </c>
      <c r="C173" t="s">
        <v>12</v>
      </c>
      <c r="D173" s="1">
        <v>1566397095787010</v>
      </c>
      <c r="E173" s="2" t="e" vm="164">
        <f>_FV(0,"21028709411621094")</f>
        <v>#VALUE!</v>
      </c>
      <c r="F173" t="s">
        <v>163</v>
      </c>
      <c r="G173" t="s">
        <v>163</v>
      </c>
      <c r="H173">
        <v>128203</v>
      </c>
      <c r="I173">
        <v>200</v>
      </c>
      <c r="J173" t="b">
        <v>1</v>
      </c>
    </row>
    <row r="174" spans="1:10" x14ac:dyDescent="0.2">
      <c r="A174">
        <v>172</v>
      </c>
      <c r="B174" t="s">
        <v>11</v>
      </c>
      <c r="C174" t="s">
        <v>12</v>
      </c>
      <c r="D174" s="1">
        <v>1566397097080440</v>
      </c>
      <c r="E174" s="2" t="e" vm="165">
        <f>_FV(0,"21938800811767578")</f>
        <v>#VALUE!</v>
      </c>
      <c r="F174" t="s">
        <v>164</v>
      </c>
      <c r="G174" t="s">
        <v>164</v>
      </c>
      <c r="H174">
        <v>128254</v>
      </c>
      <c r="I174">
        <v>200</v>
      </c>
      <c r="J174" t="b">
        <v>1</v>
      </c>
    </row>
    <row r="175" spans="1:10" x14ac:dyDescent="0.2">
      <c r="A175">
        <v>173</v>
      </c>
      <c r="B175" t="s">
        <v>11</v>
      </c>
      <c r="C175" t="s">
        <v>12</v>
      </c>
      <c r="D175" s="1">
        <v>1566397098385860</v>
      </c>
      <c r="E175" s="2" t="e" vm="166">
        <f>_FV(0,"10733890533447266")</f>
        <v>#VALUE!</v>
      </c>
      <c r="F175" t="s">
        <v>165</v>
      </c>
      <c r="G175" t="s">
        <v>165</v>
      </c>
      <c r="H175">
        <v>128445</v>
      </c>
      <c r="I175">
        <v>200</v>
      </c>
      <c r="J175" t="b">
        <v>1</v>
      </c>
    </row>
    <row r="176" spans="1:10" x14ac:dyDescent="0.2">
      <c r="A176">
        <v>174</v>
      </c>
      <c r="B176" t="s">
        <v>11</v>
      </c>
      <c r="C176" t="s">
        <v>12</v>
      </c>
      <c r="D176" s="1">
        <v>156639709958223</v>
      </c>
      <c r="E176" s="2" t="e" vm="167">
        <f>_FV(0,"11149787902832031")</f>
        <v>#VALUE!</v>
      </c>
      <c r="F176" t="s">
        <v>166</v>
      </c>
      <c r="G176" t="s">
        <v>166</v>
      </c>
      <c r="H176">
        <v>128056</v>
      </c>
      <c r="I176">
        <v>200</v>
      </c>
      <c r="J176" t="b">
        <v>1</v>
      </c>
    </row>
    <row r="177" spans="1:10" x14ac:dyDescent="0.2">
      <c r="A177">
        <v>175</v>
      </c>
      <c r="B177" t="s">
        <v>11</v>
      </c>
      <c r="C177" t="s">
        <v>12</v>
      </c>
      <c r="D177" s="1">
        <v>1566397100787640</v>
      </c>
      <c r="E177" s="2" t="e" vm="168">
        <f>_FV(0,"4418659210205078")</f>
        <v>#VALUE!</v>
      </c>
      <c r="F177" t="s">
        <v>167</v>
      </c>
      <c r="G177" t="s">
        <v>167</v>
      </c>
      <c r="H177">
        <v>128256</v>
      </c>
      <c r="I177">
        <v>200</v>
      </c>
      <c r="J177" t="b">
        <v>1</v>
      </c>
    </row>
    <row r="178" spans="1:10" x14ac:dyDescent="0.2">
      <c r="A178">
        <v>176</v>
      </c>
      <c r="B178" t="s">
        <v>11</v>
      </c>
      <c r="C178" t="s">
        <v>12</v>
      </c>
      <c r="D178" s="1">
        <v>1566397102304070</v>
      </c>
      <c r="E178" s="2" t="e" vm="169">
        <f>_FV(0,"11443209648132324")</f>
        <v>#VALUE!</v>
      </c>
      <c r="F178" t="s">
        <v>168</v>
      </c>
      <c r="G178" t="s">
        <v>168</v>
      </c>
      <c r="H178">
        <v>128345</v>
      </c>
      <c r="I178">
        <v>200</v>
      </c>
      <c r="J178" t="b">
        <v>1</v>
      </c>
    </row>
    <row r="179" spans="1:10" x14ac:dyDescent="0.2">
      <c r="A179">
        <v>177</v>
      </c>
      <c r="B179" t="s">
        <v>11</v>
      </c>
      <c r="C179" t="s">
        <v>12</v>
      </c>
      <c r="D179" s="1">
        <v>1566397103508480</v>
      </c>
      <c r="E179" s="2" t="e" vm="170">
        <f>_FV(0,"15070796012878418")</f>
        <v>#VALUE!</v>
      </c>
      <c r="F179" t="s">
        <v>169</v>
      </c>
      <c r="G179" t="s">
        <v>169</v>
      </c>
      <c r="H179">
        <v>128257</v>
      </c>
      <c r="I179">
        <v>200</v>
      </c>
      <c r="J179" t="b">
        <v>1</v>
      </c>
    </row>
    <row r="180" spans="1:10" x14ac:dyDescent="0.2">
      <c r="A180">
        <v>178</v>
      </c>
      <c r="B180" t="s">
        <v>11</v>
      </c>
      <c r="C180" t="s">
        <v>12</v>
      </c>
      <c r="D180" s="1">
        <v>1.56639710474167E+16</v>
      </c>
      <c r="E180" s="2" t="e" vm="171">
        <f>_FV(0,"42330074310302734")</f>
        <v>#VALUE!</v>
      </c>
      <c r="F180" t="s">
        <v>170</v>
      </c>
      <c r="G180" t="s">
        <v>170</v>
      </c>
      <c r="H180">
        <v>128308</v>
      </c>
      <c r="I180">
        <v>200</v>
      </c>
      <c r="J180" t="b">
        <v>1</v>
      </c>
    </row>
    <row r="181" spans="1:10" x14ac:dyDescent="0.2">
      <c r="A181">
        <v>179</v>
      </c>
      <c r="B181" t="s">
        <v>11</v>
      </c>
      <c r="C181" t="s">
        <v>12</v>
      </c>
      <c r="D181" s="1">
        <v>1566397106250940</v>
      </c>
      <c r="E181" s="2" t="e" vm="172">
        <f>_FV(0,"11904096603393555")</f>
        <v>#VALUE!</v>
      </c>
      <c r="F181" t="s">
        <v>171</v>
      </c>
      <c r="G181" t="s">
        <v>171</v>
      </c>
      <c r="H181">
        <v>128382</v>
      </c>
      <c r="I181">
        <v>200</v>
      </c>
      <c r="J181" t="b">
        <v>1</v>
      </c>
    </row>
    <row r="182" spans="1:10" x14ac:dyDescent="0.2">
      <c r="A182">
        <v>180</v>
      </c>
      <c r="B182" t="s">
        <v>11</v>
      </c>
      <c r="C182" t="s">
        <v>12</v>
      </c>
      <c r="D182" s="1">
        <v>1.56639710745692E+16</v>
      </c>
      <c r="E182" s="2" t="e" vm="173">
        <f>_FV(0,"14816999435424805")</f>
        <v>#VALUE!</v>
      </c>
      <c r="F182" t="s">
        <v>172</v>
      </c>
      <c r="G182" t="s">
        <v>172</v>
      </c>
      <c r="H182">
        <v>128146</v>
      </c>
      <c r="I182">
        <v>200</v>
      </c>
      <c r="J182" t="b">
        <v>1</v>
      </c>
    </row>
    <row r="183" spans="1:10" x14ac:dyDescent="0.2">
      <c r="A183">
        <v>181</v>
      </c>
      <c r="B183" t="s">
        <v>11</v>
      </c>
      <c r="C183" t="s">
        <v>12</v>
      </c>
      <c r="D183" s="1">
        <v>1566397108695670</v>
      </c>
      <c r="E183" s="2" t="e" vm="174">
        <f>_FV(0,"1229240894317627")</f>
        <v>#VALUE!</v>
      </c>
      <c r="F183" t="s">
        <v>173</v>
      </c>
      <c r="G183" t="s">
        <v>173</v>
      </c>
      <c r="H183">
        <v>128329</v>
      </c>
      <c r="I183">
        <v>200</v>
      </c>
      <c r="J183" t="b">
        <v>1</v>
      </c>
    </row>
    <row r="184" spans="1:10" x14ac:dyDescent="0.2">
      <c r="A184">
        <v>182</v>
      </c>
      <c r="B184" t="s">
        <v>11</v>
      </c>
      <c r="C184" t="s">
        <v>12</v>
      </c>
      <c r="D184" s="1">
        <v>1.56639710990113E+16</v>
      </c>
      <c r="E184" s="2" t="e" vm="175">
        <f>_FV(0,"15603113174438477")</f>
        <v>#VALUE!</v>
      </c>
      <c r="F184" t="s">
        <v>174</v>
      </c>
      <c r="G184" t="s">
        <v>174</v>
      </c>
      <c r="H184">
        <v>128604</v>
      </c>
      <c r="I184">
        <v>200</v>
      </c>
      <c r="J184" t="b">
        <v>1</v>
      </c>
    </row>
    <row r="185" spans="1:10" x14ac:dyDescent="0.2">
      <c r="A185">
        <v>183</v>
      </c>
      <c r="B185" t="s">
        <v>11</v>
      </c>
      <c r="C185" t="s">
        <v>12</v>
      </c>
      <c r="D185" s="1">
        <v>1566397111143530</v>
      </c>
      <c r="E185" s="2" t="e" vm="176">
        <f>_FV(0,"115509033203125")</f>
        <v>#VALUE!</v>
      </c>
      <c r="F185" t="s">
        <v>175</v>
      </c>
      <c r="G185" t="s">
        <v>175</v>
      </c>
      <c r="H185">
        <v>128612</v>
      </c>
      <c r="I185">
        <v>200</v>
      </c>
      <c r="J185" t="b">
        <v>1</v>
      </c>
    </row>
    <row r="186" spans="1:10" x14ac:dyDescent="0.2">
      <c r="A186">
        <v>184</v>
      </c>
      <c r="B186" t="s">
        <v>11</v>
      </c>
      <c r="C186" t="s">
        <v>12</v>
      </c>
      <c r="D186" s="1">
        <v>1566397112343810</v>
      </c>
      <c r="E186" s="2" t="e" vm="177">
        <f>_FV(0,"1482388973236084")</f>
        <v>#VALUE!</v>
      </c>
      <c r="F186" t="s">
        <v>176</v>
      </c>
      <c r="G186" t="s">
        <v>176</v>
      </c>
      <c r="H186">
        <v>128488</v>
      </c>
      <c r="I186">
        <v>200</v>
      </c>
      <c r="J186" t="b">
        <v>1</v>
      </c>
    </row>
    <row r="187" spans="1:10" x14ac:dyDescent="0.2">
      <c r="A187">
        <v>185</v>
      </c>
      <c r="B187" t="s">
        <v>11</v>
      </c>
      <c r="C187" t="s">
        <v>12</v>
      </c>
      <c r="D187" s="1">
        <v>1566397113586130</v>
      </c>
      <c r="E187" s="2" t="e" vm="178">
        <f>_FV(0,"13832712173461914")</f>
        <v>#VALUE!</v>
      </c>
      <c r="F187" t="s">
        <v>177</v>
      </c>
      <c r="G187" t="s">
        <v>177</v>
      </c>
      <c r="H187">
        <v>128385</v>
      </c>
      <c r="I187">
        <v>200</v>
      </c>
      <c r="J187" t="b">
        <v>1</v>
      </c>
    </row>
    <row r="188" spans="1:10" x14ac:dyDescent="0.2">
      <c r="A188">
        <v>186</v>
      </c>
      <c r="B188" t="s">
        <v>11</v>
      </c>
      <c r="C188" t="s">
        <v>12</v>
      </c>
      <c r="D188" s="1">
        <v>1.5663971148118E+16</v>
      </c>
      <c r="E188" s="2" t="e" vm="179">
        <f>_FV(0,"11603188514709473")</f>
        <v>#VALUE!</v>
      </c>
      <c r="F188" t="s">
        <v>178</v>
      </c>
      <c r="G188" t="s">
        <v>178</v>
      </c>
      <c r="H188">
        <v>128483</v>
      </c>
      <c r="I188">
        <v>200</v>
      </c>
      <c r="J188" t="b">
        <v>1</v>
      </c>
    </row>
    <row r="189" spans="1:10" x14ac:dyDescent="0.2">
      <c r="A189">
        <v>187</v>
      </c>
      <c r="B189" t="s">
        <v>11</v>
      </c>
      <c r="C189" t="s">
        <v>12</v>
      </c>
      <c r="D189" s="1">
        <v>1566397116020180</v>
      </c>
      <c r="E189" s="2" t="e" vm="180">
        <f>_FV(0,"1149141788482666")</f>
        <v>#VALUE!</v>
      </c>
      <c r="F189" t="s">
        <v>179</v>
      </c>
      <c r="G189" t="s">
        <v>179</v>
      </c>
      <c r="H189">
        <v>128342</v>
      </c>
      <c r="I189">
        <v>200</v>
      </c>
      <c r="J189" t="b">
        <v>1</v>
      </c>
    </row>
    <row r="190" spans="1:10" x14ac:dyDescent="0.2">
      <c r="A190">
        <v>188</v>
      </c>
      <c r="B190" t="s">
        <v>11</v>
      </c>
      <c r="C190" t="s">
        <v>12</v>
      </c>
      <c r="D190" s="1">
        <v>1.56639711722672E+16</v>
      </c>
      <c r="E190" s="2" t="e" vm="181">
        <f>_FV(0,"12224221229553223")</f>
        <v>#VALUE!</v>
      </c>
      <c r="F190" t="s">
        <v>180</v>
      </c>
      <c r="G190" t="s">
        <v>180</v>
      </c>
      <c r="H190">
        <v>128587</v>
      </c>
      <c r="I190">
        <v>200</v>
      </c>
      <c r="J190" t="b">
        <v>1</v>
      </c>
    </row>
    <row r="191" spans="1:10" x14ac:dyDescent="0.2">
      <c r="A191">
        <v>189</v>
      </c>
      <c r="B191" t="s">
        <v>11</v>
      </c>
      <c r="C191" t="s">
        <v>12</v>
      </c>
      <c r="D191" s="1">
        <v>1566397118438410</v>
      </c>
      <c r="E191" s="2" t="e" vm="182">
        <f>_FV(0,"1285247802734375")</f>
        <v>#VALUE!</v>
      </c>
      <c r="F191" t="s">
        <v>181</v>
      </c>
      <c r="G191" t="s">
        <v>181</v>
      </c>
      <c r="H191">
        <v>128355</v>
      </c>
      <c r="I191">
        <v>200</v>
      </c>
      <c r="J191" t="b">
        <v>1</v>
      </c>
    </row>
    <row r="192" spans="1:10" x14ac:dyDescent="0.2">
      <c r="A192">
        <v>190</v>
      </c>
      <c r="B192" t="s">
        <v>11</v>
      </c>
      <c r="C192" t="s">
        <v>12</v>
      </c>
      <c r="D192" s="1">
        <v>1566397119652100</v>
      </c>
      <c r="E192" s="2" t="e" vm="183">
        <f>_FV(0,"13155913352966309")</f>
        <v>#VALUE!</v>
      </c>
      <c r="F192" t="s">
        <v>182</v>
      </c>
      <c r="G192" t="s">
        <v>182</v>
      </c>
      <c r="H192">
        <v>128101</v>
      </c>
      <c r="I192">
        <v>200</v>
      </c>
      <c r="J192" t="b">
        <v>1</v>
      </c>
    </row>
    <row r="193" spans="1:10" x14ac:dyDescent="0.2">
      <c r="A193">
        <v>191</v>
      </c>
      <c r="B193" t="s">
        <v>11</v>
      </c>
      <c r="C193" t="s">
        <v>12</v>
      </c>
      <c r="D193" s="1">
        <v>1.56639712088201E+16</v>
      </c>
      <c r="E193" s="2" t="e" vm="184">
        <f>_FV(0,"1152808666229248")</f>
        <v>#VALUE!</v>
      </c>
      <c r="F193" t="s">
        <v>183</v>
      </c>
      <c r="G193" t="s">
        <v>183</v>
      </c>
      <c r="H193">
        <v>128659</v>
      </c>
      <c r="I193">
        <v>200</v>
      </c>
      <c r="J193" t="b">
        <v>1</v>
      </c>
    </row>
    <row r="194" spans="1:10" x14ac:dyDescent="0.2">
      <c r="A194">
        <v>192</v>
      </c>
      <c r="B194" t="s">
        <v>11</v>
      </c>
      <c r="C194" t="s">
        <v>12</v>
      </c>
      <c r="D194" s="1">
        <v>1566397122085280</v>
      </c>
      <c r="E194" s="2" t="e" vm="185">
        <f>_FV(0,"14729619026184082")</f>
        <v>#VALUE!</v>
      </c>
      <c r="F194" t="s">
        <v>184</v>
      </c>
      <c r="G194" t="s">
        <v>184</v>
      </c>
      <c r="H194">
        <v>128229</v>
      </c>
      <c r="I194">
        <v>200</v>
      </c>
      <c r="J194" t="b">
        <v>1</v>
      </c>
    </row>
    <row r="195" spans="1:10" x14ac:dyDescent="0.2">
      <c r="A195">
        <v>193</v>
      </c>
      <c r="B195" t="s">
        <v>11</v>
      </c>
      <c r="C195" t="s">
        <v>12</v>
      </c>
      <c r="D195" s="1">
        <v>1566397123329490</v>
      </c>
      <c r="E195" s="2" t="e" vm="186">
        <f>_FV(0,"11318087577819824")</f>
        <v>#VALUE!</v>
      </c>
      <c r="F195" t="s">
        <v>185</v>
      </c>
      <c r="G195" t="s">
        <v>185</v>
      </c>
      <c r="H195">
        <v>128218</v>
      </c>
      <c r="I195">
        <v>200</v>
      </c>
      <c r="J195" t="b">
        <v>1</v>
      </c>
    </row>
    <row r="196" spans="1:10" x14ac:dyDescent="0.2">
      <c r="A196">
        <v>194</v>
      </c>
      <c r="B196" t="s">
        <v>11</v>
      </c>
      <c r="C196" t="s">
        <v>12</v>
      </c>
      <c r="D196" s="1">
        <v>1566397124535770</v>
      </c>
      <c r="E196" s="2" t="e" vm="187">
        <f>_FV(0,"11305904388427734")</f>
        <v>#VALUE!</v>
      </c>
      <c r="F196" t="s">
        <v>186</v>
      </c>
      <c r="G196" t="s">
        <v>186</v>
      </c>
      <c r="H196">
        <v>128468</v>
      </c>
      <c r="I196">
        <v>200</v>
      </c>
      <c r="J196" t="b">
        <v>1</v>
      </c>
    </row>
    <row r="197" spans="1:10" x14ac:dyDescent="0.2">
      <c r="A197">
        <v>195</v>
      </c>
      <c r="B197" t="s">
        <v>11</v>
      </c>
      <c r="C197" t="s">
        <v>12</v>
      </c>
      <c r="D197" s="1">
        <v>1566397125749040</v>
      </c>
      <c r="E197" s="2" t="e" vm="188">
        <f>_FV(0,"15477299690246582")</f>
        <v>#VALUE!</v>
      </c>
      <c r="F197" t="s">
        <v>187</v>
      </c>
      <c r="G197" t="s">
        <v>187</v>
      </c>
      <c r="H197">
        <v>128624</v>
      </c>
      <c r="I197">
        <v>200</v>
      </c>
      <c r="J197" t="b">
        <v>1</v>
      </c>
    </row>
    <row r="198" spans="1:10" x14ac:dyDescent="0.2">
      <c r="A198">
        <v>196</v>
      </c>
      <c r="B198" t="s">
        <v>11</v>
      </c>
      <c r="C198" t="s">
        <v>12</v>
      </c>
      <c r="D198" s="1">
        <v>1566397127003040</v>
      </c>
      <c r="E198" s="2" t="e" vm="189">
        <f>_FV(0,"14583396911621094")</f>
        <v>#VALUE!</v>
      </c>
      <c r="F198" t="s">
        <v>188</v>
      </c>
      <c r="G198" t="s">
        <v>188</v>
      </c>
      <c r="H198">
        <v>128360</v>
      </c>
      <c r="I198">
        <v>200</v>
      </c>
      <c r="J198" t="b">
        <v>1</v>
      </c>
    </row>
    <row r="199" spans="1:10" x14ac:dyDescent="0.2">
      <c r="A199">
        <v>197</v>
      </c>
      <c r="B199" t="s">
        <v>11</v>
      </c>
      <c r="C199" t="s">
        <v>12</v>
      </c>
      <c r="D199" s="1">
        <v>156639712824668</v>
      </c>
      <c r="E199" s="2" t="e" vm="190">
        <f>_FV(0,"10883474349975586")</f>
        <v>#VALUE!</v>
      </c>
      <c r="F199" t="s">
        <v>189</v>
      </c>
      <c r="G199" t="s">
        <v>189</v>
      </c>
      <c r="H199">
        <v>128449</v>
      </c>
      <c r="I199">
        <v>200</v>
      </c>
      <c r="J199" t="b">
        <v>1</v>
      </c>
    </row>
    <row r="200" spans="1:10" x14ac:dyDescent="0.2">
      <c r="A200">
        <v>198</v>
      </c>
      <c r="B200" t="s">
        <v>11</v>
      </c>
      <c r="C200" t="s">
        <v>12</v>
      </c>
      <c r="D200" s="1">
        <v>1566397129451250</v>
      </c>
      <c r="E200" s="2" t="e" vm="191">
        <f>_FV(0,"12651276588439941")</f>
        <v>#VALUE!</v>
      </c>
      <c r="F200" t="s">
        <v>190</v>
      </c>
      <c r="G200" t="s">
        <v>190</v>
      </c>
      <c r="H200">
        <v>128404</v>
      </c>
      <c r="I200">
        <v>200</v>
      </c>
      <c r="J200" t="b">
        <v>1</v>
      </c>
    </row>
    <row r="201" spans="1:10" x14ac:dyDescent="0.2">
      <c r="A201">
        <v>199</v>
      </c>
      <c r="B201" t="s">
        <v>11</v>
      </c>
      <c r="C201" t="s">
        <v>12</v>
      </c>
      <c r="D201" s="1">
        <v>1.56639713067788E+16</v>
      </c>
      <c r="E201" s="2" t="e" vm="192">
        <f>_FV(0,"1208040714263916")</f>
        <v>#VALUE!</v>
      </c>
      <c r="F201" t="s">
        <v>191</v>
      </c>
      <c r="G201" t="s">
        <v>191</v>
      </c>
      <c r="H201">
        <v>128045</v>
      </c>
      <c r="I201">
        <v>200</v>
      </c>
      <c r="J201" t="b">
        <v>1</v>
      </c>
    </row>
    <row r="202" spans="1:10" x14ac:dyDescent="0.2">
      <c r="A202">
        <v>200</v>
      </c>
      <c r="B202" t="s">
        <v>11</v>
      </c>
      <c r="C202" t="s">
        <v>12</v>
      </c>
      <c r="D202" s="1">
        <v>1566397131897110</v>
      </c>
      <c r="E202" s="2" t="e" vm="193">
        <f>_FV(0,"14966297149658203")</f>
        <v>#VALUE!</v>
      </c>
      <c r="F202" t="s">
        <v>192</v>
      </c>
      <c r="G202" t="s">
        <v>192</v>
      </c>
      <c r="H202">
        <v>127721</v>
      </c>
      <c r="I202">
        <v>200</v>
      </c>
      <c r="J202" t="b">
        <v>1</v>
      </c>
    </row>
    <row r="203" spans="1:10" x14ac:dyDescent="0.2">
      <c r="A203">
        <v>201</v>
      </c>
      <c r="B203" t="s">
        <v>11</v>
      </c>
      <c r="C203" t="s">
        <v>12</v>
      </c>
      <c r="D203" s="1">
        <v>1.56639713314815E+16</v>
      </c>
      <c r="E203" s="2" t="e" vm="194">
        <f>_FV(0,"11531329154968262")</f>
        <v>#VALUE!</v>
      </c>
      <c r="F203" t="s">
        <v>193</v>
      </c>
      <c r="G203" t="s">
        <v>193</v>
      </c>
      <c r="H203">
        <v>128534</v>
      </c>
      <c r="I203">
        <v>200</v>
      </c>
      <c r="J203" t="b">
        <v>1</v>
      </c>
    </row>
    <row r="204" spans="1:10" x14ac:dyDescent="0.2">
      <c r="A204">
        <v>202</v>
      </c>
      <c r="B204" t="s">
        <v>11</v>
      </c>
      <c r="C204" t="s">
        <v>12</v>
      </c>
      <c r="D204" s="1">
        <v>1566397134356220</v>
      </c>
      <c r="E204" s="2" t="e" vm="195">
        <f>_FV(0,"11382699012756348")</f>
        <v>#VALUE!</v>
      </c>
      <c r="F204" t="s">
        <v>194</v>
      </c>
      <c r="G204" t="s">
        <v>194</v>
      </c>
      <c r="H204">
        <v>128326</v>
      </c>
      <c r="I204">
        <v>200</v>
      </c>
      <c r="J204" t="b">
        <v>1</v>
      </c>
    </row>
    <row r="205" spans="1:10" x14ac:dyDescent="0.2">
      <c r="A205">
        <v>203</v>
      </c>
      <c r="B205" t="s">
        <v>11</v>
      </c>
      <c r="C205" t="s">
        <v>12</v>
      </c>
      <c r="D205" s="1">
        <v>1566397135570510</v>
      </c>
      <c r="E205" s="2" t="e" vm="196">
        <f>_FV(0,"11668610572814941")</f>
        <v>#VALUE!</v>
      </c>
      <c r="F205" t="s">
        <v>195</v>
      </c>
      <c r="G205" t="s">
        <v>195</v>
      </c>
      <c r="H205">
        <v>128580</v>
      </c>
      <c r="I205">
        <v>200</v>
      </c>
      <c r="J205" t="b">
        <v>1</v>
      </c>
    </row>
    <row r="206" spans="1:10" x14ac:dyDescent="0.2">
      <c r="A206">
        <v>204</v>
      </c>
      <c r="B206" t="s">
        <v>11</v>
      </c>
      <c r="C206" t="s">
        <v>12</v>
      </c>
      <c r="D206" s="1">
        <v>1566397136785790</v>
      </c>
      <c r="E206" s="2" t="e" vm="197">
        <f>_FV(0,"11733579635620117")</f>
        <v>#VALUE!</v>
      </c>
      <c r="F206" t="s">
        <v>196</v>
      </c>
      <c r="G206" t="s">
        <v>196</v>
      </c>
      <c r="H206">
        <v>128260</v>
      </c>
      <c r="I206">
        <v>200</v>
      </c>
      <c r="J206" t="b">
        <v>1</v>
      </c>
    </row>
    <row r="207" spans="1:10" x14ac:dyDescent="0.2">
      <c r="A207">
        <v>205</v>
      </c>
      <c r="B207" t="s">
        <v>11</v>
      </c>
      <c r="C207" t="s">
        <v>12</v>
      </c>
      <c r="D207" s="1">
        <v>1566397138002270</v>
      </c>
      <c r="E207" s="2" t="e" vm="198">
        <f>_FV(0,"13880181312561035")</f>
        <v>#VALUE!</v>
      </c>
      <c r="F207" t="s">
        <v>197</v>
      </c>
      <c r="G207" t="s">
        <v>197</v>
      </c>
      <c r="H207">
        <v>128267</v>
      </c>
      <c r="I207">
        <v>200</v>
      </c>
      <c r="J207" t="b">
        <v>1</v>
      </c>
    </row>
    <row r="208" spans="1:10" x14ac:dyDescent="0.2">
      <c r="A208">
        <v>206</v>
      </c>
      <c r="B208" t="s">
        <v>11</v>
      </c>
      <c r="C208" t="s">
        <v>12</v>
      </c>
      <c r="D208" s="1">
        <v>1566397139240400</v>
      </c>
      <c r="E208" s="2" t="e" vm="199">
        <f>_FV(0,"1317439079284668")</f>
        <v>#VALUE!</v>
      </c>
      <c r="F208" t="s">
        <v>198</v>
      </c>
      <c r="G208" t="s">
        <v>198</v>
      </c>
      <c r="H208">
        <v>128379</v>
      </c>
      <c r="I208">
        <v>200</v>
      </c>
      <c r="J208" t="b">
        <v>1</v>
      </c>
    </row>
    <row r="209" spans="1:10" x14ac:dyDescent="0.2">
      <c r="A209">
        <v>207</v>
      </c>
      <c r="B209" t="s">
        <v>11</v>
      </c>
      <c r="C209" t="s">
        <v>12</v>
      </c>
      <c r="D209" s="1">
        <v>1566397140467570</v>
      </c>
      <c r="E209" s="2" t="e" vm="200">
        <f>_FV(0,"13013887405395508")</f>
        <v>#VALUE!</v>
      </c>
      <c r="F209" t="s">
        <v>199</v>
      </c>
      <c r="G209" t="s">
        <v>199</v>
      </c>
      <c r="H209">
        <v>128228</v>
      </c>
      <c r="I209">
        <v>200</v>
      </c>
      <c r="J209" t="b">
        <v>1</v>
      </c>
    </row>
    <row r="210" spans="1:10" x14ac:dyDescent="0.2">
      <c r="A210">
        <v>208</v>
      </c>
      <c r="B210" t="s">
        <v>11</v>
      </c>
      <c r="C210" t="s">
        <v>12</v>
      </c>
      <c r="D210" s="1">
        <v>1566397141701560</v>
      </c>
      <c r="E210" s="2" t="e" vm="201">
        <f>_FV(0,"11304688453674316")</f>
        <v>#VALUE!</v>
      </c>
      <c r="F210" t="s">
        <v>200</v>
      </c>
      <c r="G210" t="s">
        <v>200</v>
      </c>
      <c r="H210">
        <v>128486</v>
      </c>
      <c r="I210">
        <v>200</v>
      </c>
      <c r="J210" t="b">
        <v>1</v>
      </c>
    </row>
    <row r="211" spans="1:10" x14ac:dyDescent="0.2">
      <c r="A211">
        <v>209</v>
      </c>
      <c r="B211" t="s">
        <v>11</v>
      </c>
      <c r="C211" t="s">
        <v>12</v>
      </c>
      <c r="D211" s="1">
        <v>1.56639714291849E+16</v>
      </c>
      <c r="E211" s="2" t="e" vm="202">
        <f>_FV(0,"15645170211791992")</f>
        <v>#VALUE!</v>
      </c>
      <c r="F211" t="s">
        <v>201</v>
      </c>
      <c r="G211" t="s">
        <v>201</v>
      </c>
      <c r="H211">
        <v>128362</v>
      </c>
      <c r="I211">
        <v>200</v>
      </c>
      <c r="J211" t="b">
        <v>1</v>
      </c>
    </row>
    <row r="212" spans="1:10" x14ac:dyDescent="0.2">
      <c r="A212">
        <v>210</v>
      </c>
      <c r="B212" t="s">
        <v>11</v>
      </c>
      <c r="C212" t="s">
        <v>12</v>
      </c>
      <c r="D212" s="1">
        <v>1.56639714418222E+16</v>
      </c>
      <c r="E212" s="2" t="e" vm="203">
        <f>_FV(0,"17862200736999512")</f>
        <v>#VALUE!</v>
      </c>
      <c r="F212" t="s">
        <v>202</v>
      </c>
      <c r="G212" t="s">
        <v>202</v>
      </c>
      <c r="H212">
        <v>128352</v>
      </c>
      <c r="I212">
        <v>200</v>
      </c>
      <c r="J212" t="b">
        <v>1</v>
      </c>
    </row>
    <row r="213" spans="1:10" x14ac:dyDescent="0.2">
      <c r="A213">
        <v>211</v>
      </c>
      <c r="B213" t="s">
        <v>11</v>
      </c>
      <c r="C213" t="s">
        <v>12</v>
      </c>
      <c r="D213" s="1">
        <v>1.56639714546146E+16</v>
      </c>
      <c r="E213" s="2" t="e" vm="204">
        <f>_FV(0,"231398344039917")</f>
        <v>#VALUE!</v>
      </c>
      <c r="F213" t="s">
        <v>203</v>
      </c>
      <c r="G213" t="s">
        <v>203</v>
      </c>
      <c r="H213">
        <v>128097</v>
      </c>
      <c r="I213">
        <v>200</v>
      </c>
      <c r="J213" t="b">
        <v>1</v>
      </c>
    </row>
    <row r="214" spans="1:10" x14ac:dyDescent="0.2">
      <c r="A214">
        <v>212</v>
      </c>
      <c r="B214" t="s">
        <v>11</v>
      </c>
      <c r="C214" t="s">
        <v>12</v>
      </c>
      <c r="D214" s="1">
        <v>1.56639714679914E+16</v>
      </c>
      <c r="E214" s="2" t="e" vm="205">
        <f>_FV(0,"16997790336608887")</f>
        <v>#VALUE!</v>
      </c>
      <c r="F214" t="s">
        <v>204</v>
      </c>
      <c r="G214" t="s">
        <v>204</v>
      </c>
      <c r="H214">
        <v>128735</v>
      </c>
      <c r="I214">
        <v>200</v>
      </c>
      <c r="J214" t="b">
        <v>1</v>
      </c>
    </row>
    <row r="215" spans="1:10" x14ac:dyDescent="0.2">
      <c r="A215">
        <v>213</v>
      </c>
      <c r="B215" t="s">
        <v>11</v>
      </c>
      <c r="C215" t="s">
        <v>12</v>
      </c>
      <c r="D215" s="1">
        <v>1566397148066790</v>
      </c>
      <c r="E215" s="2" t="e" vm="206">
        <f>_FV(0,"13351106643676758")</f>
        <v>#VALUE!</v>
      </c>
      <c r="F215" t="s">
        <v>205</v>
      </c>
      <c r="G215" t="s">
        <v>205</v>
      </c>
      <c r="H215">
        <v>128427</v>
      </c>
      <c r="I215">
        <v>200</v>
      </c>
      <c r="J215" t="b">
        <v>1</v>
      </c>
    </row>
    <row r="216" spans="1:10" x14ac:dyDescent="0.2">
      <c r="A216">
        <v>214</v>
      </c>
      <c r="B216" t="s">
        <v>11</v>
      </c>
      <c r="C216" t="s">
        <v>12</v>
      </c>
      <c r="D216" s="1">
        <v>1566397149300790</v>
      </c>
      <c r="E216" s="2" t="e" vm="207">
        <f>_FV(0,"11368894577026367")</f>
        <v>#VALUE!</v>
      </c>
      <c r="F216" t="s">
        <v>206</v>
      </c>
      <c r="G216" t="s">
        <v>206</v>
      </c>
      <c r="H216">
        <v>127732</v>
      </c>
      <c r="I216">
        <v>200</v>
      </c>
      <c r="J216" t="b">
        <v>1</v>
      </c>
    </row>
    <row r="217" spans="1:10" x14ac:dyDescent="0.2">
      <c r="A217">
        <v>215</v>
      </c>
      <c r="B217" t="s">
        <v>11</v>
      </c>
      <c r="C217" t="s">
        <v>12</v>
      </c>
      <c r="D217" s="1">
        <v>1566397150521260</v>
      </c>
      <c r="E217" s="2" t="e" vm="208">
        <f>_FV(0,"13507699966430664")</f>
        <v>#VALUE!</v>
      </c>
      <c r="F217" t="s">
        <v>207</v>
      </c>
      <c r="G217" t="s">
        <v>207</v>
      </c>
      <c r="H217">
        <v>128124</v>
      </c>
      <c r="I217">
        <v>200</v>
      </c>
      <c r="J217" t="b">
        <v>1</v>
      </c>
    </row>
    <row r="218" spans="1:10" x14ac:dyDescent="0.2">
      <c r="A218">
        <v>216</v>
      </c>
      <c r="B218" t="s">
        <v>11</v>
      </c>
      <c r="C218" t="s">
        <v>12</v>
      </c>
      <c r="D218" s="1">
        <v>1566397151760170</v>
      </c>
      <c r="E218" s="2">
        <v>-3620919942855830</v>
      </c>
      <c r="F218" t="s">
        <v>208</v>
      </c>
      <c r="G218" t="s">
        <v>208</v>
      </c>
      <c r="H218">
        <v>128359</v>
      </c>
      <c r="I218">
        <v>200</v>
      </c>
      <c r="J218" t="b">
        <v>1</v>
      </c>
    </row>
    <row r="219" spans="1:10" x14ac:dyDescent="0.2">
      <c r="A219">
        <v>217</v>
      </c>
      <c r="B219" t="s">
        <v>11</v>
      </c>
      <c r="C219" t="s">
        <v>12</v>
      </c>
      <c r="D219" s="1">
        <v>1.56639715648723E+16</v>
      </c>
      <c r="E219" s="2" t="e" vm="209">
        <f>_FV(0,"1578812599182129")</f>
        <v>#VALUE!</v>
      </c>
      <c r="F219" t="s">
        <v>209</v>
      </c>
      <c r="G219" t="s">
        <v>209</v>
      </c>
      <c r="H219">
        <v>128405</v>
      </c>
      <c r="I219">
        <v>200</v>
      </c>
      <c r="J219" t="b">
        <v>1</v>
      </c>
    </row>
    <row r="220" spans="1:10" x14ac:dyDescent="0.2">
      <c r="A220">
        <v>218</v>
      </c>
      <c r="B220" t="s">
        <v>11</v>
      </c>
      <c r="C220" t="s">
        <v>12</v>
      </c>
      <c r="D220" s="1">
        <v>1566397157753880</v>
      </c>
      <c r="E220" s="2" t="e" vm="210">
        <f>_FV(0,"1178441047668457")</f>
        <v>#VALUE!</v>
      </c>
      <c r="F220" t="s">
        <v>210</v>
      </c>
      <c r="G220" t="s">
        <v>210</v>
      </c>
      <c r="H220">
        <v>127999</v>
      </c>
      <c r="I220">
        <v>200</v>
      </c>
      <c r="J220" t="b">
        <v>1</v>
      </c>
    </row>
    <row r="221" spans="1:10" x14ac:dyDescent="0.2">
      <c r="A221">
        <v>219</v>
      </c>
      <c r="B221" t="s">
        <v>11</v>
      </c>
      <c r="C221" t="s">
        <v>12</v>
      </c>
      <c r="D221" s="1">
        <v>1566397158981790</v>
      </c>
      <c r="E221" s="2" t="e" vm="211">
        <f>_FV(0,"12937426567077637")</f>
        <v>#VALUE!</v>
      </c>
      <c r="F221" t="s">
        <v>211</v>
      </c>
      <c r="G221" t="s">
        <v>211</v>
      </c>
      <c r="H221">
        <v>128625</v>
      </c>
      <c r="I221">
        <v>200</v>
      </c>
      <c r="J221" t="b">
        <v>1</v>
      </c>
    </row>
    <row r="222" spans="1:10" x14ac:dyDescent="0.2">
      <c r="A222">
        <v>220</v>
      </c>
      <c r="B222" t="s">
        <v>11</v>
      </c>
      <c r="C222" t="s">
        <v>12</v>
      </c>
      <c r="D222" s="1">
        <v>1566397160219300</v>
      </c>
      <c r="E222" s="2" t="e" vm="212">
        <f>_FV(0,"10945773124694824")</f>
        <v>#VALUE!</v>
      </c>
      <c r="F222" t="s">
        <v>212</v>
      </c>
      <c r="G222" t="s">
        <v>212</v>
      </c>
      <c r="H222">
        <v>128206</v>
      </c>
      <c r="I222">
        <v>200</v>
      </c>
      <c r="J222" t="b">
        <v>1</v>
      </c>
    </row>
    <row r="223" spans="1:10" x14ac:dyDescent="0.2">
      <c r="A223">
        <v>221</v>
      </c>
      <c r="B223" t="s">
        <v>11</v>
      </c>
      <c r="C223" t="s">
        <v>12</v>
      </c>
      <c r="D223" s="1">
        <v>1.5663971614393E+16</v>
      </c>
      <c r="E223" s="2" t="e" vm="213">
        <f>_FV(0,"16679096221923828")</f>
        <v>#VALUE!</v>
      </c>
      <c r="F223" t="s">
        <v>213</v>
      </c>
      <c r="G223" t="s">
        <v>213</v>
      </c>
      <c r="H223">
        <v>128389</v>
      </c>
      <c r="I223">
        <v>200</v>
      </c>
      <c r="J223" t="b">
        <v>1</v>
      </c>
    </row>
    <row r="224" spans="1:10" x14ac:dyDescent="0.2">
      <c r="A224">
        <v>222</v>
      </c>
      <c r="B224" t="s">
        <v>11</v>
      </c>
      <c r="C224" t="s">
        <v>12</v>
      </c>
      <c r="D224" s="1">
        <v>1.56639716271533E+16</v>
      </c>
      <c r="E224" s="2" t="e" vm="214">
        <f>_FV(0,"14406299591064453")</f>
        <v>#VALUE!</v>
      </c>
      <c r="F224" t="s">
        <v>214</v>
      </c>
      <c r="G224" t="s">
        <v>214</v>
      </c>
      <c r="H224">
        <v>128224</v>
      </c>
      <c r="I224">
        <v>200</v>
      </c>
      <c r="J224" t="b">
        <v>1</v>
      </c>
    </row>
    <row r="225" spans="1:10" x14ac:dyDescent="0.2">
      <c r="A225">
        <v>223</v>
      </c>
      <c r="B225" t="s">
        <v>11</v>
      </c>
      <c r="C225" t="s">
        <v>12</v>
      </c>
      <c r="D225" s="1">
        <v>1566397163969610</v>
      </c>
      <c r="E225" s="2" t="e" vm="215">
        <f>_FV(0,"1362440586090088")</f>
        <v>#VALUE!</v>
      </c>
      <c r="F225" t="s">
        <v>215</v>
      </c>
      <c r="G225" t="s">
        <v>215</v>
      </c>
      <c r="H225">
        <v>128328</v>
      </c>
      <c r="I225">
        <v>200</v>
      </c>
      <c r="J225" t="b">
        <v>1</v>
      </c>
    </row>
    <row r="226" spans="1:10" x14ac:dyDescent="0.2">
      <c r="A226">
        <v>224</v>
      </c>
      <c r="B226" t="s">
        <v>11</v>
      </c>
      <c r="C226" t="s">
        <v>12</v>
      </c>
      <c r="D226" s="1">
        <v>1566397165213190</v>
      </c>
      <c r="E226" s="2" t="e" vm="216">
        <f>_FV(0,"12667202949523926")</f>
        <v>#VALUE!</v>
      </c>
      <c r="F226" t="s">
        <v>216</v>
      </c>
      <c r="G226" t="s">
        <v>216</v>
      </c>
      <c r="H226">
        <v>128108</v>
      </c>
      <c r="I226">
        <v>200</v>
      </c>
      <c r="J226" t="b">
        <v>1</v>
      </c>
    </row>
    <row r="227" spans="1:10" x14ac:dyDescent="0.2">
      <c r="A227">
        <v>225</v>
      </c>
      <c r="B227" t="s">
        <v>11</v>
      </c>
      <c r="C227" t="s">
        <v>12</v>
      </c>
      <c r="D227" s="1">
        <v>156639716645179</v>
      </c>
      <c r="E227" s="2" t="e" vm="217">
        <f>_FV(0,"11886000633239746")</f>
        <v>#VALUE!</v>
      </c>
      <c r="F227" t="s">
        <v>217</v>
      </c>
      <c r="G227" t="s">
        <v>217</v>
      </c>
      <c r="H227">
        <v>128151</v>
      </c>
      <c r="I227">
        <v>200</v>
      </c>
      <c r="J227" t="b">
        <v>1</v>
      </c>
    </row>
    <row r="228" spans="1:10" x14ac:dyDescent="0.2">
      <c r="A228">
        <v>226</v>
      </c>
      <c r="B228" t="s">
        <v>11</v>
      </c>
      <c r="C228" t="s">
        <v>12</v>
      </c>
      <c r="D228" s="1">
        <v>1.56639716768159E+16</v>
      </c>
      <c r="E228" s="2" t="e" vm="218">
        <f>_FV(0,"131486177444458")</f>
        <v>#VALUE!</v>
      </c>
      <c r="F228" t="s">
        <v>218</v>
      </c>
      <c r="G228" t="s">
        <v>218</v>
      </c>
      <c r="H228">
        <v>128465</v>
      </c>
      <c r="I228">
        <v>200</v>
      </c>
      <c r="J228" t="b">
        <v>1</v>
      </c>
    </row>
    <row r="229" spans="1:10" x14ac:dyDescent="0.2">
      <c r="A229">
        <v>227</v>
      </c>
      <c r="B229" t="s">
        <v>11</v>
      </c>
      <c r="C229" t="s">
        <v>12</v>
      </c>
      <c r="D229" s="1">
        <v>1.56639716892736E+16</v>
      </c>
      <c r="E229" s="2" t="e" vm="219">
        <f>_FV(0,"12939214706420898")</f>
        <v>#VALUE!</v>
      </c>
      <c r="F229" t="s">
        <v>219</v>
      </c>
      <c r="G229" t="s">
        <v>219</v>
      </c>
      <c r="H229">
        <v>128412</v>
      </c>
      <c r="I229">
        <v>200</v>
      </c>
      <c r="J229" t="b">
        <v>1</v>
      </c>
    </row>
    <row r="230" spans="1:10" x14ac:dyDescent="0.2">
      <c r="A230">
        <v>228</v>
      </c>
      <c r="B230" t="s">
        <v>11</v>
      </c>
      <c r="C230" t="s">
        <v>12</v>
      </c>
      <c r="D230" s="1">
        <v>156639717016632</v>
      </c>
      <c r="E230" s="2" t="e" vm="220">
        <f>_FV(0,"17102980613708496")</f>
        <v>#VALUE!</v>
      </c>
      <c r="F230" t="s">
        <v>220</v>
      </c>
      <c r="G230" t="s">
        <v>220</v>
      </c>
      <c r="H230">
        <v>128574</v>
      </c>
      <c r="I230">
        <v>200</v>
      </c>
      <c r="J230" t="b">
        <v>1</v>
      </c>
    </row>
    <row r="231" spans="1:10" x14ac:dyDescent="0.2">
      <c r="A231">
        <v>229</v>
      </c>
      <c r="B231" t="s">
        <v>11</v>
      </c>
      <c r="C231" t="s">
        <v>12</v>
      </c>
      <c r="D231" s="1">
        <v>1566397171449650</v>
      </c>
      <c r="E231" s="2" t="e" vm="221">
        <f>_FV(0,"1061241626739502")</f>
        <v>#VALUE!</v>
      </c>
      <c r="F231" t="s">
        <v>221</v>
      </c>
      <c r="G231" t="s">
        <v>221</v>
      </c>
      <c r="H231">
        <v>128466</v>
      </c>
      <c r="I231">
        <v>200</v>
      </c>
      <c r="J231" t="b">
        <v>1</v>
      </c>
    </row>
    <row r="232" spans="1:10" x14ac:dyDescent="0.2">
      <c r="A232">
        <v>230</v>
      </c>
      <c r="B232" t="s">
        <v>11</v>
      </c>
      <c r="C232" t="s">
        <v>12</v>
      </c>
      <c r="D232" s="1">
        <v>1566397172667400</v>
      </c>
      <c r="E232" s="2" t="e" vm="222">
        <f>_FV(0,"1072530746459961")</f>
        <v>#VALUE!</v>
      </c>
      <c r="F232" t="s">
        <v>222</v>
      </c>
      <c r="G232" t="s">
        <v>222</v>
      </c>
      <c r="H232">
        <v>128448</v>
      </c>
      <c r="I232">
        <v>200</v>
      </c>
      <c r="J232" t="b">
        <v>1</v>
      </c>
    </row>
    <row r="233" spans="1:10" x14ac:dyDescent="0.2">
      <c r="A233">
        <v>231</v>
      </c>
      <c r="B233" t="s">
        <v>11</v>
      </c>
      <c r="C233" t="s">
        <v>12</v>
      </c>
      <c r="D233" s="1">
        <v>1566397173884690</v>
      </c>
      <c r="E233" s="2" t="e" vm="223">
        <f>_FV(0,"11337804794311523")</f>
        <v>#VALUE!</v>
      </c>
      <c r="F233" t="s">
        <v>223</v>
      </c>
      <c r="G233" t="s">
        <v>223</v>
      </c>
      <c r="H233">
        <v>128325</v>
      </c>
      <c r="I233">
        <v>200</v>
      </c>
      <c r="J233" t="b">
        <v>1</v>
      </c>
    </row>
    <row r="234" spans="1:10" x14ac:dyDescent="0.2">
      <c r="A234">
        <v>232</v>
      </c>
      <c r="B234" t="s">
        <v>11</v>
      </c>
      <c r="C234" t="s">
        <v>12</v>
      </c>
      <c r="D234" s="1">
        <v>156639717511469</v>
      </c>
      <c r="E234" s="2" t="e" vm="224">
        <f>_FV(0,"21410679817199707")</f>
        <v>#VALUE!</v>
      </c>
      <c r="F234" t="s">
        <v>224</v>
      </c>
      <c r="G234" t="s">
        <v>224</v>
      </c>
      <c r="H234">
        <v>128190</v>
      </c>
      <c r="I234">
        <v>200</v>
      </c>
      <c r="J234" t="b">
        <v>1</v>
      </c>
    </row>
    <row r="235" spans="1:10" x14ac:dyDescent="0.2">
      <c r="A235">
        <v>233</v>
      </c>
      <c r="B235" t="s">
        <v>11</v>
      </c>
      <c r="C235" t="s">
        <v>12</v>
      </c>
      <c r="D235" s="1">
        <v>1566397176439400</v>
      </c>
      <c r="E235" s="2" t="e" vm="225">
        <f>_FV(0,"1135859489440918")</f>
        <v>#VALUE!</v>
      </c>
      <c r="F235" t="s">
        <v>225</v>
      </c>
      <c r="G235" t="s">
        <v>225</v>
      </c>
      <c r="H235">
        <v>128351</v>
      </c>
      <c r="I235">
        <v>200</v>
      </c>
      <c r="J235" t="b">
        <v>1</v>
      </c>
    </row>
    <row r="236" spans="1:10" x14ac:dyDescent="0.2">
      <c r="A236">
        <v>234</v>
      </c>
      <c r="B236" t="s">
        <v>11</v>
      </c>
      <c r="C236" t="s">
        <v>12</v>
      </c>
      <c r="D236" s="1">
        <v>1.56639717766622E+16</v>
      </c>
      <c r="E236" s="2" t="e" vm="226">
        <f>_FV(0,"1688539981842041")</f>
        <v>#VALUE!</v>
      </c>
      <c r="F236" t="s">
        <v>226</v>
      </c>
      <c r="G236" t="s">
        <v>226</v>
      </c>
      <c r="H236">
        <v>128512</v>
      </c>
      <c r="I236">
        <v>200</v>
      </c>
      <c r="J236" t="b">
        <v>1</v>
      </c>
    </row>
    <row r="237" spans="1:10" x14ac:dyDescent="0.2">
      <c r="A237">
        <v>235</v>
      </c>
      <c r="B237" t="s">
        <v>11</v>
      </c>
      <c r="C237" t="s">
        <v>12</v>
      </c>
      <c r="D237" s="1">
        <v>1566397178949070</v>
      </c>
      <c r="E237" s="2" t="e" vm="227">
        <f>_FV(0,"148209810256958")</f>
        <v>#VALUE!</v>
      </c>
      <c r="F237" t="s">
        <v>227</v>
      </c>
      <c r="G237" t="s">
        <v>227</v>
      </c>
      <c r="H237">
        <v>128283</v>
      </c>
      <c r="I237">
        <v>200</v>
      </c>
      <c r="J237" t="b">
        <v>1</v>
      </c>
    </row>
    <row r="238" spans="1:10" x14ac:dyDescent="0.2">
      <c r="A238">
        <v>236</v>
      </c>
      <c r="B238" t="s">
        <v>11</v>
      </c>
      <c r="C238" t="s">
        <v>12</v>
      </c>
      <c r="D238" s="1">
        <v>1566397180215780</v>
      </c>
      <c r="E238" s="2" t="e" vm="228">
        <f>_FV(0,"11778807640075684")</f>
        <v>#VALUE!</v>
      </c>
      <c r="F238" t="s">
        <v>228</v>
      </c>
      <c r="G238" t="s">
        <v>228</v>
      </c>
      <c r="H238">
        <v>128530</v>
      </c>
      <c r="I238">
        <v>200</v>
      </c>
      <c r="J238" t="b">
        <v>1</v>
      </c>
    </row>
    <row r="239" spans="1:10" x14ac:dyDescent="0.2">
      <c r="A239">
        <v>237</v>
      </c>
      <c r="B239" t="s">
        <v>11</v>
      </c>
      <c r="C239" t="s">
        <v>12</v>
      </c>
      <c r="D239" s="1">
        <v>1566397181452890</v>
      </c>
      <c r="E239" s="2" t="e" vm="229">
        <f>_FV(0,"11602902412414551")</f>
        <v>#VALUE!</v>
      </c>
      <c r="F239" t="s">
        <v>229</v>
      </c>
      <c r="G239" t="s">
        <v>229</v>
      </c>
      <c r="H239">
        <v>128581</v>
      </c>
      <c r="I239">
        <v>200</v>
      </c>
      <c r="J239" t="b">
        <v>1</v>
      </c>
    </row>
    <row r="240" spans="1:10" x14ac:dyDescent="0.2">
      <c r="A240">
        <v>238</v>
      </c>
      <c r="B240" t="s">
        <v>11</v>
      </c>
      <c r="C240" t="s">
        <v>12</v>
      </c>
      <c r="D240" s="1">
        <v>1566397182685490</v>
      </c>
      <c r="E240" s="2" t="e" vm="230">
        <f>_FV(0,"13394403457641602")</f>
        <v>#VALUE!</v>
      </c>
      <c r="F240" t="s">
        <v>230</v>
      </c>
      <c r="G240" t="s">
        <v>230</v>
      </c>
      <c r="H240">
        <v>128548</v>
      </c>
      <c r="I240">
        <v>200</v>
      </c>
      <c r="J240" t="b">
        <v>1</v>
      </c>
    </row>
    <row r="241" spans="1:10" x14ac:dyDescent="0.2">
      <c r="A241">
        <v>239</v>
      </c>
      <c r="B241" t="s">
        <v>11</v>
      </c>
      <c r="C241" t="s">
        <v>12</v>
      </c>
      <c r="D241" s="1">
        <v>1566397183938050</v>
      </c>
      <c r="E241" s="2" t="e" vm="231">
        <f>_FV(0,"12584280967712402")</f>
        <v>#VALUE!</v>
      </c>
      <c r="F241" t="s">
        <v>231</v>
      </c>
      <c r="G241" t="s">
        <v>231</v>
      </c>
      <c r="H241">
        <v>128660</v>
      </c>
      <c r="I241">
        <v>200</v>
      </c>
      <c r="J241" t="b">
        <v>1</v>
      </c>
    </row>
    <row r="242" spans="1:10" x14ac:dyDescent="0.2">
      <c r="A242">
        <v>240</v>
      </c>
      <c r="B242" t="s">
        <v>11</v>
      </c>
      <c r="C242" t="s">
        <v>12</v>
      </c>
      <c r="D242" s="1">
        <v>156639718517949</v>
      </c>
      <c r="E242" s="2" t="e" vm="232">
        <f>_FV(0,"11212277412414551")</f>
        <v>#VALUE!</v>
      </c>
      <c r="F242" t="s">
        <v>232</v>
      </c>
      <c r="G242" t="s">
        <v>232</v>
      </c>
      <c r="H242">
        <v>128194</v>
      </c>
      <c r="I242">
        <v>200</v>
      </c>
      <c r="J242" t="b">
        <v>1</v>
      </c>
    </row>
    <row r="243" spans="1:10" x14ac:dyDescent="0.2">
      <c r="A243">
        <v>241</v>
      </c>
      <c r="B243" t="s">
        <v>11</v>
      </c>
      <c r="C243" t="s">
        <v>12</v>
      </c>
      <c r="D243" s="1">
        <v>1566397186419040</v>
      </c>
      <c r="E243" s="2" t="e" vm="233">
        <f>_FV(0,"1258559226989746")</f>
        <v>#VALUE!</v>
      </c>
      <c r="F243" t="s">
        <v>233</v>
      </c>
      <c r="G243" t="s">
        <v>233</v>
      </c>
      <c r="H243">
        <v>128615</v>
      </c>
      <c r="I243">
        <v>200</v>
      </c>
      <c r="J243" t="b">
        <v>1</v>
      </c>
    </row>
    <row r="244" spans="1:10" x14ac:dyDescent="0.2">
      <c r="A244">
        <v>242</v>
      </c>
      <c r="B244" t="s">
        <v>11</v>
      </c>
      <c r="C244" t="s">
        <v>12</v>
      </c>
      <c r="D244" s="1">
        <v>1566397187665310</v>
      </c>
      <c r="E244" s="2" t="e" vm="234">
        <f>_FV(0,"1302180290222168")</f>
        <v>#VALUE!</v>
      </c>
      <c r="F244" t="s">
        <v>234</v>
      </c>
      <c r="G244" t="s">
        <v>234</v>
      </c>
      <c r="H244">
        <v>128259</v>
      </c>
      <c r="I244">
        <v>200</v>
      </c>
      <c r="J244" t="b">
        <v>1</v>
      </c>
    </row>
    <row r="245" spans="1:10" x14ac:dyDescent="0.2">
      <c r="A245">
        <v>243</v>
      </c>
      <c r="B245" t="s">
        <v>11</v>
      </c>
      <c r="C245" t="s">
        <v>12</v>
      </c>
      <c r="D245" s="1">
        <v>1566397188918480</v>
      </c>
      <c r="E245" s="2" t="e" vm="235">
        <f>_FV(0,"11343598365783691")</f>
        <v>#VALUE!</v>
      </c>
      <c r="F245" t="s">
        <v>235</v>
      </c>
      <c r="G245" t="s">
        <v>235</v>
      </c>
      <c r="H245">
        <v>129064</v>
      </c>
      <c r="I245">
        <v>200</v>
      </c>
      <c r="J245" t="b">
        <v>1</v>
      </c>
    </row>
    <row r="246" spans="1:10" x14ac:dyDescent="0.2">
      <c r="A246">
        <v>244</v>
      </c>
      <c r="B246" t="s">
        <v>11</v>
      </c>
      <c r="C246" t="s">
        <v>12</v>
      </c>
      <c r="D246" s="1">
        <v>1.5663971901481E+16</v>
      </c>
      <c r="E246" s="2" t="e" vm="236">
        <f>_FV(0,"12201976776123047")</f>
        <v>#VALUE!</v>
      </c>
      <c r="F246" t="s">
        <v>236</v>
      </c>
      <c r="G246" t="s">
        <v>236</v>
      </c>
      <c r="H246">
        <v>128306</v>
      </c>
      <c r="I246">
        <v>200</v>
      </c>
      <c r="J246" t="b">
        <v>1</v>
      </c>
    </row>
    <row r="247" spans="1:10" x14ac:dyDescent="0.2">
      <c r="A247">
        <v>245</v>
      </c>
      <c r="B247" t="s">
        <v>11</v>
      </c>
      <c r="C247" t="s">
        <v>12</v>
      </c>
      <c r="D247" s="1">
        <v>156639719139395</v>
      </c>
      <c r="E247" s="2">
        <v>-1164085865020750</v>
      </c>
      <c r="F247" t="s">
        <v>237</v>
      </c>
      <c r="G247" t="s">
        <v>237</v>
      </c>
      <c r="H247">
        <v>128385</v>
      </c>
      <c r="I247">
        <v>200</v>
      </c>
      <c r="J247" t="b">
        <v>1</v>
      </c>
    </row>
    <row r="248" spans="1:10" x14ac:dyDescent="0.2">
      <c r="A248">
        <v>246</v>
      </c>
      <c r="B248" t="s">
        <v>11</v>
      </c>
      <c r="C248" t="s">
        <v>12</v>
      </c>
      <c r="D248" s="1">
        <v>1566397193681680</v>
      </c>
      <c r="E248" s="2" t="e" vm="237">
        <f>_FV(0,"14540386199951172")</f>
        <v>#VALUE!</v>
      </c>
      <c r="F248" t="s">
        <v>238</v>
      </c>
      <c r="G248" t="s">
        <v>238</v>
      </c>
      <c r="H248">
        <v>128211</v>
      </c>
      <c r="I248">
        <v>200</v>
      </c>
      <c r="J248" t="b">
        <v>1</v>
      </c>
    </row>
    <row r="249" spans="1:10" x14ac:dyDescent="0.2">
      <c r="A249">
        <v>247</v>
      </c>
      <c r="B249" t="s">
        <v>11</v>
      </c>
      <c r="C249" t="s">
        <v>12</v>
      </c>
      <c r="D249" s="1">
        <v>1566397194948110</v>
      </c>
      <c r="E249" s="2" t="e" vm="238">
        <f>_FV(0,"13009905815124512")</f>
        <v>#VALUE!</v>
      </c>
      <c r="F249" t="s">
        <v>239</v>
      </c>
      <c r="G249" t="s">
        <v>239</v>
      </c>
      <c r="H249">
        <v>128047</v>
      </c>
      <c r="I249">
        <v>200</v>
      </c>
      <c r="J249" t="b">
        <v>1</v>
      </c>
    </row>
    <row r="250" spans="1:10" x14ac:dyDescent="0.2">
      <c r="A250">
        <v>248</v>
      </c>
      <c r="B250" t="s">
        <v>11</v>
      </c>
      <c r="C250" t="s">
        <v>12</v>
      </c>
      <c r="D250" s="1">
        <v>1566397196199780</v>
      </c>
      <c r="E250" s="2" t="e" vm="239">
        <f>_FV(0,"11314678192138672")</f>
        <v>#VALUE!</v>
      </c>
      <c r="F250" t="s">
        <v>240</v>
      </c>
      <c r="G250" t="s">
        <v>240</v>
      </c>
      <c r="H250">
        <v>128093</v>
      </c>
      <c r="I250">
        <v>200</v>
      </c>
      <c r="J250" t="b">
        <v>1</v>
      </c>
    </row>
    <row r="251" spans="1:10" x14ac:dyDescent="0.2">
      <c r="A251">
        <v>249</v>
      </c>
      <c r="B251" t="s">
        <v>11</v>
      </c>
      <c r="C251" t="s">
        <v>12</v>
      </c>
      <c r="D251" s="1">
        <v>1.56639719743365E+16</v>
      </c>
      <c r="E251" s="2" t="e" vm="240">
        <f>_FV(0,"15964102745056152")</f>
        <v>#VALUE!</v>
      </c>
      <c r="F251" t="s">
        <v>241</v>
      </c>
      <c r="G251" t="s">
        <v>241</v>
      </c>
      <c r="H251">
        <v>128168</v>
      </c>
      <c r="I251">
        <v>200</v>
      </c>
      <c r="J251" t="b">
        <v>1</v>
      </c>
    </row>
    <row r="252" spans="1:10" x14ac:dyDescent="0.2">
      <c r="A252">
        <v>250</v>
      </c>
      <c r="B252" t="s">
        <v>11</v>
      </c>
      <c r="C252" t="s">
        <v>12</v>
      </c>
      <c r="D252" s="1">
        <v>1566397198715480</v>
      </c>
      <c r="E252" s="2" t="e" vm="241">
        <f>_FV(0,"13026213645935059")</f>
        <v>#VALUE!</v>
      </c>
      <c r="F252" t="s">
        <v>242</v>
      </c>
      <c r="G252" t="s">
        <v>242</v>
      </c>
      <c r="H252">
        <v>128557</v>
      </c>
      <c r="I252">
        <v>200</v>
      </c>
      <c r="J252" t="b">
        <v>1</v>
      </c>
    </row>
    <row r="253" spans="1:10" x14ac:dyDescent="0.2">
      <c r="A253">
        <v>251</v>
      </c>
      <c r="B253" t="s">
        <v>11</v>
      </c>
      <c r="C253" t="s">
        <v>12</v>
      </c>
      <c r="D253" s="1">
        <v>156639719996464</v>
      </c>
      <c r="E253" s="2" t="e" vm="242">
        <f>_FV(0,"11517024040222168")</f>
        <v>#VALUE!</v>
      </c>
      <c r="F253" t="s">
        <v>243</v>
      </c>
      <c r="G253" t="s">
        <v>243</v>
      </c>
      <c r="H253">
        <v>128399</v>
      </c>
      <c r="I253">
        <v>200</v>
      </c>
      <c r="J253" t="b">
        <v>1</v>
      </c>
    </row>
    <row r="254" spans="1:10" x14ac:dyDescent="0.2">
      <c r="A254">
        <v>252</v>
      </c>
      <c r="B254" t="s">
        <v>11</v>
      </c>
      <c r="C254" t="s">
        <v>12</v>
      </c>
      <c r="D254" s="1">
        <v>156639720120305</v>
      </c>
      <c r="E254" s="2" t="e" vm="243">
        <f>_FV(0,"15530610084533691")</f>
        <v>#VALUE!</v>
      </c>
      <c r="F254" t="s">
        <v>244</v>
      </c>
      <c r="G254" t="s">
        <v>244</v>
      </c>
      <c r="H254">
        <v>128051</v>
      </c>
      <c r="I254">
        <v>200</v>
      </c>
      <c r="J254" t="b">
        <v>1</v>
      </c>
    </row>
    <row r="255" spans="1:10" x14ac:dyDescent="0.2">
      <c r="A255">
        <v>253</v>
      </c>
      <c r="B255" t="s">
        <v>11</v>
      </c>
      <c r="C255" t="s">
        <v>12</v>
      </c>
      <c r="D255" s="1">
        <v>1566397202481910</v>
      </c>
      <c r="E255" s="2" t="e" vm="244">
        <f>_FV(0,"11963796615600586")</f>
        <v>#VALUE!</v>
      </c>
      <c r="F255" t="s">
        <v>245</v>
      </c>
      <c r="G255" t="s">
        <v>245</v>
      </c>
      <c r="H255">
        <v>128222</v>
      </c>
      <c r="I255">
        <v>200</v>
      </c>
      <c r="J255" t="b">
        <v>1</v>
      </c>
    </row>
    <row r="256" spans="1:10" x14ac:dyDescent="0.2">
      <c r="A256">
        <v>254</v>
      </c>
      <c r="B256" t="s">
        <v>11</v>
      </c>
      <c r="C256" t="s">
        <v>12</v>
      </c>
      <c r="D256" s="1">
        <v>1566397203721910</v>
      </c>
      <c r="E256" s="2" t="e" vm="245">
        <f>_FV(0,"11887383460998535")</f>
        <v>#VALUE!</v>
      </c>
      <c r="F256" t="s">
        <v>246</v>
      </c>
      <c r="G256" t="s">
        <v>246</v>
      </c>
      <c r="H256">
        <v>128632</v>
      </c>
      <c r="I256">
        <v>200</v>
      </c>
      <c r="J256" t="b">
        <v>1</v>
      </c>
    </row>
    <row r="257" spans="1:10" x14ac:dyDescent="0.2">
      <c r="A257">
        <v>255</v>
      </c>
      <c r="B257" t="s">
        <v>11</v>
      </c>
      <c r="C257" t="s">
        <v>12</v>
      </c>
      <c r="D257" s="1">
        <v>1566397204964880</v>
      </c>
      <c r="E257" s="2" t="e" vm="246">
        <f>_FV(0,"11254405975341797")</f>
        <v>#VALUE!</v>
      </c>
      <c r="F257" t="s">
        <v>247</v>
      </c>
      <c r="G257" t="s">
        <v>247</v>
      </c>
      <c r="H257">
        <v>128690</v>
      </c>
      <c r="I257">
        <v>200</v>
      </c>
      <c r="J257" t="b">
        <v>1</v>
      </c>
    </row>
    <row r="258" spans="1:10" x14ac:dyDescent="0.2">
      <c r="A258">
        <v>256</v>
      </c>
      <c r="B258" t="s">
        <v>11</v>
      </c>
      <c r="C258" t="s">
        <v>12</v>
      </c>
      <c r="D258" s="1">
        <v>1566397206200560</v>
      </c>
      <c r="E258" s="2" t="e" vm="247">
        <f>_FV(0,"11635303497314453")</f>
        <v>#VALUE!</v>
      </c>
      <c r="F258" t="s">
        <v>248</v>
      </c>
      <c r="G258" t="s">
        <v>248</v>
      </c>
      <c r="H258">
        <v>128454</v>
      </c>
      <c r="I258">
        <v>200</v>
      </c>
      <c r="J258" t="b">
        <v>1</v>
      </c>
    </row>
    <row r="259" spans="1:10" x14ac:dyDescent="0.2">
      <c r="A259">
        <v>257</v>
      </c>
      <c r="B259" t="s">
        <v>11</v>
      </c>
      <c r="C259" t="s">
        <v>12</v>
      </c>
      <c r="D259" s="1">
        <v>1566397207438660</v>
      </c>
      <c r="E259" s="2" t="e" vm="248">
        <f>_FV(0,"152055025100708")</f>
        <v>#VALUE!</v>
      </c>
      <c r="F259" t="s">
        <v>249</v>
      </c>
      <c r="G259" t="s">
        <v>249</v>
      </c>
      <c r="H259">
        <v>128436</v>
      </c>
      <c r="I259">
        <v>200</v>
      </c>
      <c r="J259" t="b">
        <v>1</v>
      </c>
    </row>
    <row r="260" spans="1:10" x14ac:dyDescent="0.2">
      <c r="A260">
        <v>258</v>
      </c>
      <c r="B260" t="s">
        <v>11</v>
      </c>
      <c r="C260" t="s">
        <v>12</v>
      </c>
      <c r="D260" s="1">
        <v>1566397208724930</v>
      </c>
      <c r="E260" s="2" t="e" vm="249">
        <f>_FV(0,"2110459804534912")</f>
        <v>#VALUE!</v>
      </c>
      <c r="F260" t="s">
        <v>250</v>
      </c>
      <c r="G260" t="s">
        <v>250</v>
      </c>
      <c r="H260">
        <v>128239</v>
      </c>
      <c r="I260">
        <v>200</v>
      </c>
      <c r="J260" t="b">
        <v>1</v>
      </c>
    </row>
    <row r="261" spans="1:10" x14ac:dyDescent="0.2">
      <c r="A261">
        <v>259</v>
      </c>
      <c r="B261" t="s">
        <v>11</v>
      </c>
      <c r="C261" t="s">
        <v>12</v>
      </c>
      <c r="D261" s="1">
        <v>1566397210065210</v>
      </c>
      <c r="E261" s="2" t="e" vm="250">
        <f>_FV(0,"11784100532531738")</f>
        <v>#VALUE!</v>
      </c>
      <c r="F261" t="s">
        <v>251</v>
      </c>
      <c r="G261" t="s">
        <v>251</v>
      </c>
      <c r="H261">
        <v>128391</v>
      </c>
      <c r="I261">
        <v>200</v>
      </c>
      <c r="J261" t="b">
        <v>1</v>
      </c>
    </row>
    <row r="262" spans="1:10" x14ac:dyDescent="0.2">
      <c r="A262">
        <v>260</v>
      </c>
      <c r="B262" t="s">
        <v>11</v>
      </c>
      <c r="C262" t="s">
        <v>12</v>
      </c>
      <c r="D262" s="1">
        <v>1.56639721131917E+16</v>
      </c>
      <c r="E262" s="2" t="e" vm="251">
        <f>_FV(0,"11879420280456543")</f>
        <v>#VALUE!</v>
      </c>
      <c r="F262" t="s">
        <v>252</v>
      </c>
      <c r="G262" t="s">
        <v>252</v>
      </c>
      <c r="H262">
        <v>128209</v>
      </c>
      <c r="I262">
        <v>200</v>
      </c>
      <c r="J262" t="b">
        <v>1</v>
      </c>
    </row>
    <row r="263" spans="1:10" x14ac:dyDescent="0.2">
      <c r="A263">
        <v>261</v>
      </c>
      <c r="B263" t="s">
        <v>11</v>
      </c>
      <c r="C263" t="s">
        <v>12</v>
      </c>
      <c r="D263" s="1">
        <v>1566397212564860</v>
      </c>
      <c r="E263" s="2" t="e" vm="252">
        <f>_FV(0,"12312889099121094")</f>
        <v>#VALUE!</v>
      </c>
      <c r="F263" t="s">
        <v>253</v>
      </c>
      <c r="G263" t="s">
        <v>253</v>
      </c>
      <c r="H263">
        <v>128634</v>
      </c>
      <c r="I263">
        <v>200</v>
      </c>
      <c r="J263" t="b">
        <v>1</v>
      </c>
    </row>
    <row r="264" spans="1:10" x14ac:dyDescent="0.2">
      <c r="A264">
        <v>262</v>
      </c>
      <c r="B264" t="s">
        <v>11</v>
      </c>
      <c r="C264" t="s">
        <v>12</v>
      </c>
      <c r="D264" s="1">
        <v>1566397213814160</v>
      </c>
      <c r="E264" s="2" t="e" vm="253">
        <f>_FV(0,"11497187614440918")</f>
        <v>#VALUE!</v>
      </c>
      <c r="F264" t="s">
        <v>254</v>
      </c>
      <c r="G264" t="s">
        <v>254</v>
      </c>
      <c r="H264">
        <v>128343</v>
      </c>
      <c r="I264">
        <v>200</v>
      </c>
      <c r="J264" t="b">
        <v>1</v>
      </c>
    </row>
    <row r="265" spans="1:10" x14ac:dyDescent="0.2">
      <c r="A265">
        <v>263</v>
      </c>
      <c r="B265" t="s">
        <v>11</v>
      </c>
      <c r="C265" t="s">
        <v>12</v>
      </c>
      <c r="D265" s="1">
        <v>1566397215055730</v>
      </c>
      <c r="E265" s="2" t="e" vm="254">
        <f>_FV(0,"19832086563110352")</f>
        <v>#VALUE!</v>
      </c>
      <c r="F265" t="s">
        <v>255</v>
      </c>
      <c r="G265" t="s">
        <v>255</v>
      </c>
      <c r="H265">
        <v>128491</v>
      </c>
      <c r="I265">
        <v>200</v>
      </c>
      <c r="J265" t="b">
        <v>1</v>
      </c>
    </row>
    <row r="266" spans="1:10" x14ac:dyDescent="0.2">
      <c r="A266">
        <v>264</v>
      </c>
      <c r="B266" t="s">
        <v>11</v>
      </c>
      <c r="C266" t="s">
        <v>12</v>
      </c>
      <c r="D266" s="1">
        <v>1566397216385540</v>
      </c>
      <c r="E266" s="2" t="e" vm="255">
        <f>_FV(0,"1077721118927002")</f>
        <v>#VALUE!</v>
      </c>
      <c r="F266" t="s">
        <v>256</v>
      </c>
      <c r="G266" t="s">
        <v>256</v>
      </c>
      <c r="H266">
        <v>128490</v>
      </c>
      <c r="I266">
        <v>200</v>
      </c>
      <c r="J266" t="b">
        <v>1</v>
      </c>
    </row>
    <row r="267" spans="1:10" x14ac:dyDescent="0.2">
      <c r="A267">
        <v>265</v>
      </c>
      <c r="B267" t="s">
        <v>11</v>
      </c>
      <c r="C267" t="s">
        <v>12</v>
      </c>
      <c r="D267" s="1">
        <v>1566397217623400</v>
      </c>
      <c r="E267" s="2" t="e" vm="256">
        <f>_FV(0,"13205718994140625")</f>
        <v>#VALUE!</v>
      </c>
      <c r="F267" t="s">
        <v>257</v>
      </c>
      <c r="G267" t="s">
        <v>257</v>
      </c>
      <c r="H267">
        <v>128461</v>
      </c>
      <c r="I267">
        <v>200</v>
      </c>
      <c r="J267" t="b">
        <v>1</v>
      </c>
    </row>
    <row r="268" spans="1:10" x14ac:dyDescent="0.2">
      <c r="A268">
        <v>266</v>
      </c>
      <c r="B268" t="s">
        <v>11</v>
      </c>
      <c r="C268" t="s">
        <v>12</v>
      </c>
      <c r="D268" s="1">
        <v>1566397218887130</v>
      </c>
      <c r="E268" s="2" t="e" vm="257">
        <f>_FV(0,"12297797203063965")</f>
        <v>#VALUE!</v>
      </c>
      <c r="F268" t="s">
        <v>258</v>
      </c>
      <c r="G268" t="s">
        <v>258</v>
      </c>
      <c r="H268">
        <v>128225</v>
      </c>
      <c r="I268">
        <v>200</v>
      </c>
      <c r="J268" t="b">
        <v>1</v>
      </c>
    </row>
    <row r="269" spans="1:10" x14ac:dyDescent="0.2">
      <c r="A269">
        <v>267</v>
      </c>
      <c r="B269" t="s">
        <v>11</v>
      </c>
      <c r="C269" t="s">
        <v>12</v>
      </c>
      <c r="D269" s="1">
        <v>1566397220164290</v>
      </c>
      <c r="E269" s="2" t="e" vm="258">
        <f>_FV(0,"13848185539245605")</f>
        <v>#VALUE!</v>
      </c>
      <c r="F269" t="s">
        <v>259</v>
      </c>
      <c r="G269" t="s">
        <v>259</v>
      </c>
      <c r="H269">
        <v>128177</v>
      </c>
      <c r="I269">
        <v>200</v>
      </c>
      <c r="J269" t="b">
        <v>1</v>
      </c>
    </row>
    <row r="270" spans="1:10" x14ac:dyDescent="0.2">
      <c r="A270">
        <v>268</v>
      </c>
      <c r="B270" t="s">
        <v>11</v>
      </c>
      <c r="C270" t="s">
        <v>12</v>
      </c>
      <c r="D270" s="1">
        <v>1566397221429880</v>
      </c>
      <c r="E270" s="2" t="e" vm="259">
        <f>_FV(0,"16247296333312988")</f>
        <v>#VALUE!</v>
      </c>
      <c r="F270" t="s">
        <v>260</v>
      </c>
      <c r="G270" t="s">
        <v>260</v>
      </c>
      <c r="H270">
        <v>127999</v>
      </c>
      <c r="I270">
        <v>200</v>
      </c>
      <c r="J270" t="b">
        <v>1</v>
      </c>
    </row>
    <row r="271" spans="1:10" x14ac:dyDescent="0.2">
      <c r="A271">
        <v>269</v>
      </c>
      <c r="B271" t="s">
        <v>11</v>
      </c>
      <c r="C271" t="s">
        <v>12</v>
      </c>
      <c r="D271" s="1">
        <v>1.56639722271316E+16</v>
      </c>
      <c r="E271" s="2" t="e" vm="260">
        <f>_FV(0,"16456341743469238")</f>
        <v>#VALUE!</v>
      </c>
      <c r="F271" t="s">
        <v>261</v>
      </c>
      <c r="G271" t="s">
        <v>261</v>
      </c>
      <c r="H271">
        <v>128622</v>
      </c>
      <c r="I271">
        <v>200</v>
      </c>
      <c r="J271" t="b">
        <v>1</v>
      </c>
    </row>
    <row r="272" spans="1:10" x14ac:dyDescent="0.2">
      <c r="A272">
        <v>270</v>
      </c>
      <c r="B272" t="s">
        <v>11</v>
      </c>
      <c r="C272" t="s">
        <v>12</v>
      </c>
      <c r="D272" s="1">
        <v>1566397223998370</v>
      </c>
      <c r="E272" s="2" t="e" vm="261">
        <f>_FV(0,"4517369270324707")</f>
        <v>#VALUE!</v>
      </c>
      <c r="F272" t="s">
        <v>262</v>
      </c>
      <c r="G272" t="s">
        <v>262</v>
      </c>
      <c r="H272">
        <v>128311</v>
      </c>
      <c r="I272">
        <v>200</v>
      </c>
      <c r="J272" t="b">
        <v>1</v>
      </c>
    </row>
    <row r="273" spans="1:10" x14ac:dyDescent="0.2">
      <c r="A273">
        <v>271</v>
      </c>
      <c r="B273" t="s">
        <v>11</v>
      </c>
      <c r="C273" t="s">
        <v>12</v>
      </c>
      <c r="D273" s="1">
        <v>1566397225565210</v>
      </c>
      <c r="E273" s="2" t="e" vm="262">
        <f>_FV(0,"13909196853637695")</f>
        <v>#VALUE!</v>
      </c>
      <c r="F273" t="s">
        <v>263</v>
      </c>
      <c r="G273" t="s">
        <v>263</v>
      </c>
      <c r="H273">
        <v>128446</v>
      </c>
      <c r="I273">
        <v>200</v>
      </c>
      <c r="J273" t="b">
        <v>1</v>
      </c>
    </row>
    <row r="274" spans="1:10" x14ac:dyDescent="0.2">
      <c r="A274">
        <v>272</v>
      </c>
      <c r="B274" t="s">
        <v>11</v>
      </c>
      <c r="C274" t="s">
        <v>12</v>
      </c>
      <c r="D274" s="1">
        <v>1566397226823250</v>
      </c>
      <c r="E274" s="2" t="e" vm="263">
        <f>_FV(0,"11544585227966309")</f>
        <v>#VALUE!</v>
      </c>
      <c r="F274" t="s">
        <v>264</v>
      </c>
      <c r="G274" t="s">
        <v>264</v>
      </c>
      <c r="H274">
        <v>128431</v>
      </c>
      <c r="I274">
        <v>200</v>
      </c>
      <c r="J274" t="b">
        <v>1</v>
      </c>
    </row>
    <row r="275" spans="1:10" x14ac:dyDescent="0.2">
      <c r="A275">
        <v>273</v>
      </c>
      <c r="B275" t="s">
        <v>11</v>
      </c>
      <c r="C275" t="s">
        <v>12</v>
      </c>
      <c r="D275" s="1">
        <v>1566397228050330</v>
      </c>
      <c r="E275" s="2" t="e" vm="264">
        <f>_FV(0,"14686799049377441")</f>
        <v>#VALUE!</v>
      </c>
      <c r="F275" t="s">
        <v>265</v>
      </c>
      <c r="G275" t="s">
        <v>265</v>
      </c>
      <c r="H275">
        <v>127730</v>
      </c>
      <c r="I275">
        <v>200</v>
      </c>
      <c r="J275" t="b">
        <v>1</v>
      </c>
    </row>
    <row r="276" spans="1:10" x14ac:dyDescent="0.2">
      <c r="A276">
        <v>274</v>
      </c>
      <c r="B276" t="s">
        <v>11</v>
      </c>
      <c r="C276" t="s">
        <v>12</v>
      </c>
      <c r="D276" s="1">
        <v>1566397229331160</v>
      </c>
      <c r="E276" s="2" t="e" vm="265">
        <f>_FV(0,"20669889450073242")</f>
        <v>#VALUE!</v>
      </c>
      <c r="F276" t="s">
        <v>266</v>
      </c>
      <c r="G276" t="s">
        <v>266</v>
      </c>
      <c r="H276">
        <v>128206</v>
      </c>
      <c r="I276">
        <v>200</v>
      </c>
      <c r="J276" t="b">
        <v>1</v>
      </c>
    </row>
    <row r="277" spans="1:10" x14ac:dyDescent="0.2">
      <c r="A277">
        <v>275</v>
      </c>
      <c r="B277" t="s">
        <v>11</v>
      </c>
      <c r="C277" t="s">
        <v>12</v>
      </c>
      <c r="D277" s="1">
        <v>1566397230681520</v>
      </c>
      <c r="E277" s="2" t="e" vm="266">
        <f>_FV(0,"11249279975891113")</f>
        <v>#VALUE!</v>
      </c>
      <c r="F277" t="s">
        <v>267</v>
      </c>
      <c r="G277" t="s">
        <v>267</v>
      </c>
      <c r="H277">
        <v>128103</v>
      </c>
      <c r="I277">
        <v>200</v>
      </c>
      <c r="J277" t="b">
        <v>1</v>
      </c>
    </row>
    <row r="278" spans="1:10" x14ac:dyDescent="0.2">
      <c r="A278">
        <v>276</v>
      </c>
      <c r="B278" t="s">
        <v>11</v>
      </c>
      <c r="C278" t="s">
        <v>12</v>
      </c>
      <c r="D278" s="1">
        <v>1566397231915250</v>
      </c>
      <c r="E278" s="2" t="e" vm="267">
        <f>_FV(0,"11545705795288086")</f>
        <v>#VALUE!</v>
      </c>
      <c r="F278" t="s">
        <v>268</v>
      </c>
      <c r="G278" t="s">
        <v>268</v>
      </c>
      <c r="H278">
        <v>128504</v>
      </c>
      <c r="I278">
        <v>200</v>
      </c>
      <c r="J278" t="b">
        <v>1</v>
      </c>
    </row>
    <row r="279" spans="1:10" x14ac:dyDescent="0.2">
      <c r="A279">
        <v>277</v>
      </c>
      <c r="B279" t="s">
        <v>11</v>
      </c>
      <c r="C279" t="s">
        <v>12</v>
      </c>
      <c r="D279" s="1">
        <v>1566397233156350</v>
      </c>
      <c r="E279" s="2" t="e" vm="268">
        <f>_FV(0,"11778402328491211")</f>
        <v>#VALUE!</v>
      </c>
      <c r="F279" t="s">
        <v>269</v>
      </c>
      <c r="G279" t="s">
        <v>269</v>
      </c>
      <c r="H279">
        <v>128202</v>
      </c>
      <c r="I279">
        <v>200</v>
      </c>
      <c r="J279" t="b">
        <v>1</v>
      </c>
    </row>
    <row r="280" spans="1:10" x14ac:dyDescent="0.2">
      <c r="A280">
        <v>278</v>
      </c>
      <c r="B280" t="s">
        <v>11</v>
      </c>
      <c r="C280" t="s">
        <v>12</v>
      </c>
      <c r="D280" s="1">
        <v>1566397234409440</v>
      </c>
      <c r="E280" s="2">
        <v>-1.15328788757324E+16</v>
      </c>
      <c r="F280" t="s">
        <v>270</v>
      </c>
      <c r="G280" t="s">
        <v>270</v>
      </c>
      <c r="H280">
        <v>128162</v>
      </c>
      <c r="I280">
        <v>200</v>
      </c>
      <c r="J280" t="b">
        <v>1</v>
      </c>
    </row>
    <row r="281" spans="1:10" x14ac:dyDescent="0.2">
      <c r="A281">
        <v>279</v>
      </c>
      <c r="B281" t="s">
        <v>11</v>
      </c>
      <c r="C281" t="s">
        <v>12</v>
      </c>
      <c r="D281" s="1">
        <v>1.56639723670428E+16</v>
      </c>
      <c r="E281" s="2" t="e" vm="269">
        <f>_FV(0,"1878199577331543")</f>
        <v>#VALUE!</v>
      </c>
      <c r="F281" t="s">
        <v>271</v>
      </c>
      <c r="G281" t="s">
        <v>271</v>
      </c>
      <c r="H281">
        <v>128326</v>
      </c>
      <c r="I281">
        <v>200</v>
      </c>
      <c r="J281" t="b">
        <v>1</v>
      </c>
    </row>
    <row r="282" spans="1:10" x14ac:dyDescent="0.2">
      <c r="A282">
        <v>280</v>
      </c>
      <c r="B282" t="s">
        <v>11</v>
      </c>
      <c r="C282" t="s">
        <v>12</v>
      </c>
      <c r="D282" s="1">
        <v>1.56639723801708E+16</v>
      </c>
      <c r="E282" s="2" t="e" vm="270">
        <f>_FV(0,"16859960556030273")</f>
        <v>#VALUE!</v>
      </c>
      <c r="F282" t="s">
        <v>272</v>
      </c>
      <c r="G282" t="s">
        <v>272</v>
      </c>
      <c r="H282">
        <v>128319</v>
      </c>
      <c r="I282">
        <v>200</v>
      </c>
      <c r="J282" t="b">
        <v>1</v>
      </c>
    </row>
    <row r="283" spans="1:10" x14ac:dyDescent="0.2">
      <c r="A283">
        <v>281</v>
      </c>
      <c r="B283" t="s">
        <v>11</v>
      </c>
      <c r="C283" t="s">
        <v>12</v>
      </c>
      <c r="D283" s="1">
        <v>1566397239302200</v>
      </c>
      <c r="E283" s="2" t="e" vm="271">
        <f>_FV(0,"12261295318603516")</f>
        <v>#VALUE!</v>
      </c>
      <c r="F283" t="s">
        <v>273</v>
      </c>
      <c r="G283" t="s">
        <v>273</v>
      </c>
      <c r="H283">
        <v>128648</v>
      </c>
      <c r="I283">
        <v>200</v>
      </c>
      <c r="J283" t="b">
        <v>1</v>
      </c>
    </row>
    <row r="284" spans="1:10" x14ac:dyDescent="0.2">
      <c r="A284">
        <v>282</v>
      </c>
      <c r="B284" t="s">
        <v>11</v>
      </c>
      <c r="C284" t="s">
        <v>12</v>
      </c>
      <c r="D284" s="1">
        <v>1.56639724054541E+16</v>
      </c>
      <c r="E284" s="2" t="e" vm="272">
        <f>_FV(0,"11872982978820801")</f>
        <v>#VALUE!</v>
      </c>
      <c r="F284" t="s">
        <v>274</v>
      </c>
      <c r="G284" t="s">
        <v>274</v>
      </c>
      <c r="H284">
        <v>128698</v>
      </c>
      <c r="I284">
        <v>200</v>
      </c>
      <c r="J284" t="b">
        <v>1</v>
      </c>
    </row>
    <row r="285" spans="1:10" x14ac:dyDescent="0.2">
      <c r="A285">
        <v>283</v>
      </c>
      <c r="B285" t="s">
        <v>11</v>
      </c>
      <c r="C285" t="s">
        <v>12</v>
      </c>
      <c r="D285" s="1">
        <v>1566397241795290</v>
      </c>
      <c r="E285" s="2" t="e" vm="273">
        <f>_FV(0,"21034979820251465")</f>
        <v>#VALUE!</v>
      </c>
      <c r="F285" t="s">
        <v>275</v>
      </c>
      <c r="G285" t="s">
        <v>275</v>
      </c>
      <c r="H285">
        <v>128455</v>
      </c>
      <c r="I285">
        <v>200</v>
      </c>
      <c r="J285" t="b">
        <v>1</v>
      </c>
    </row>
    <row r="286" spans="1:10" x14ac:dyDescent="0.2">
      <c r="A286">
        <v>284</v>
      </c>
      <c r="B286" t="s">
        <v>11</v>
      </c>
      <c r="C286" t="s">
        <v>12</v>
      </c>
      <c r="D286" s="1">
        <v>156639724313102</v>
      </c>
      <c r="E286" s="2" t="e" vm="274">
        <f>_FV(0,"11959695816040039")</f>
        <v>#VALUE!</v>
      </c>
      <c r="F286" t="s">
        <v>276</v>
      </c>
      <c r="G286" t="s">
        <v>276</v>
      </c>
      <c r="H286">
        <v>128416</v>
      </c>
      <c r="I286">
        <v>200</v>
      </c>
      <c r="J286" t="b">
        <v>1</v>
      </c>
    </row>
    <row r="287" spans="1:10" x14ac:dyDescent="0.2">
      <c r="A287">
        <v>285</v>
      </c>
      <c r="B287" t="s">
        <v>11</v>
      </c>
      <c r="C287" t="s">
        <v>12</v>
      </c>
      <c r="D287" s="1">
        <v>1.56639724437483E+16</v>
      </c>
      <c r="E287" s="2" t="e" vm="275">
        <f>_FV(0,"11780381202697754")</f>
        <v>#VALUE!</v>
      </c>
      <c r="F287" t="s">
        <v>277</v>
      </c>
      <c r="G287" t="s">
        <v>277</v>
      </c>
      <c r="H287">
        <v>128234</v>
      </c>
      <c r="I287">
        <v>200</v>
      </c>
      <c r="J287" t="b">
        <v>1</v>
      </c>
    </row>
    <row r="288" spans="1:10" x14ac:dyDescent="0.2">
      <c r="A288">
        <v>286</v>
      </c>
      <c r="B288" t="s">
        <v>11</v>
      </c>
      <c r="C288" t="s">
        <v>12</v>
      </c>
      <c r="D288" s="1">
        <v>1566397245613990</v>
      </c>
      <c r="E288" s="2" t="e" vm="276">
        <f>_FV(0,"11773014068603516")</f>
        <v>#VALUE!</v>
      </c>
      <c r="F288" t="s">
        <v>278</v>
      </c>
      <c r="G288" t="s">
        <v>278</v>
      </c>
      <c r="H288">
        <v>128229</v>
      </c>
      <c r="I288">
        <v>200</v>
      </c>
      <c r="J288" t="b">
        <v>1</v>
      </c>
    </row>
    <row r="289" spans="1:10" x14ac:dyDescent="0.2">
      <c r="A289">
        <v>287</v>
      </c>
      <c r="B289" t="s">
        <v>11</v>
      </c>
      <c r="C289" t="s">
        <v>12</v>
      </c>
      <c r="D289" s="1">
        <v>1566397246861840</v>
      </c>
      <c r="E289" s="2" t="e" vm="277">
        <f>_FV(0,"11601829528808594")</f>
        <v>#VALUE!</v>
      </c>
      <c r="F289" t="s">
        <v>279</v>
      </c>
      <c r="G289" t="s">
        <v>279</v>
      </c>
      <c r="H289">
        <v>128175</v>
      </c>
      <c r="I289">
        <v>200</v>
      </c>
      <c r="J289" t="b">
        <v>1</v>
      </c>
    </row>
    <row r="290" spans="1:10" x14ac:dyDescent="0.2">
      <c r="A290">
        <v>288</v>
      </c>
      <c r="B290" t="s">
        <v>11</v>
      </c>
      <c r="C290" t="s">
        <v>12</v>
      </c>
      <c r="D290" s="1">
        <v>1.56639724813083E+16</v>
      </c>
      <c r="E290" s="2" t="e" vm="278">
        <f>_FV(0,"17713308334350586")</f>
        <v>#VALUE!</v>
      </c>
      <c r="F290" t="s">
        <v>280</v>
      </c>
      <c r="G290" t="s">
        <v>280</v>
      </c>
      <c r="H290">
        <v>128653</v>
      </c>
      <c r="I290">
        <v>200</v>
      </c>
      <c r="J290" t="b">
        <v>1</v>
      </c>
    </row>
    <row r="291" spans="1:10" x14ac:dyDescent="0.2">
      <c r="A291">
        <v>289</v>
      </c>
      <c r="B291" t="s">
        <v>11</v>
      </c>
      <c r="C291" t="s">
        <v>12</v>
      </c>
      <c r="D291" s="1">
        <v>156639724945472</v>
      </c>
      <c r="E291" s="2" t="e" vm="279">
        <f>_FV(0,"11131119728088379")</f>
        <v>#VALUE!</v>
      </c>
      <c r="F291" t="s">
        <v>281</v>
      </c>
      <c r="G291" t="s">
        <v>281</v>
      </c>
      <c r="H291">
        <v>127708</v>
      </c>
      <c r="I291">
        <v>200</v>
      </c>
      <c r="J291" t="b">
        <v>1</v>
      </c>
    </row>
    <row r="292" spans="1:10" x14ac:dyDescent="0.2">
      <c r="A292">
        <v>290</v>
      </c>
      <c r="B292" t="s">
        <v>11</v>
      </c>
      <c r="C292" t="s">
        <v>12</v>
      </c>
      <c r="D292" s="1">
        <v>156639725071952</v>
      </c>
      <c r="E292" s="2" t="e" vm="280">
        <f>_FV(0,"10833978652954102")</f>
        <v>#VALUE!</v>
      </c>
      <c r="F292" t="s">
        <v>282</v>
      </c>
      <c r="G292" t="s">
        <v>282</v>
      </c>
      <c r="H292">
        <v>128588</v>
      </c>
      <c r="I292">
        <v>200</v>
      </c>
      <c r="J292" t="b">
        <v>1</v>
      </c>
    </row>
    <row r="293" spans="1:10" x14ac:dyDescent="0.2">
      <c r="A293">
        <v>291</v>
      </c>
      <c r="B293" t="s">
        <v>11</v>
      </c>
      <c r="C293" t="s">
        <v>12</v>
      </c>
      <c r="D293" s="1">
        <v>1.56639725198001E+16</v>
      </c>
      <c r="E293" s="2" t="e" vm="281">
        <f>_FV(0,"11822271347045898")</f>
        <v>#VALUE!</v>
      </c>
      <c r="F293" t="s">
        <v>283</v>
      </c>
      <c r="G293" t="s">
        <v>283</v>
      </c>
      <c r="H293">
        <v>128423</v>
      </c>
      <c r="I293">
        <v>200</v>
      </c>
      <c r="J293" t="b">
        <v>1</v>
      </c>
    </row>
    <row r="294" spans="1:10" x14ac:dyDescent="0.2">
      <c r="A294">
        <v>292</v>
      </c>
      <c r="B294" t="s">
        <v>11</v>
      </c>
      <c r="C294" t="s">
        <v>12</v>
      </c>
      <c r="D294" s="1">
        <v>1566397253265530</v>
      </c>
      <c r="E294" s="2" t="e" vm="282">
        <f>_FV(0,"10982608795166016")</f>
        <v>#VALUE!</v>
      </c>
      <c r="F294" t="s">
        <v>284</v>
      </c>
      <c r="G294" t="s">
        <v>284</v>
      </c>
      <c r="H294">
        <v>128134</v>
      </c>
      <c r="I294">
        <v>200</v>
      </c>
      <c r="J294" t="b">
        <v>1</v>
      </c>
    </row>
    <row r="295" spans="1:10" x14ac:dyDescent="0.2">
      <c r="A295">
        <v>293</v>
      </c>
      <c r="B295" t="s">
        <v>11</v>
      </c>
      <c r="C295" t="s">
        <v>12</v>
      </c>
      <c r="D295" s="1">
        <v>1566397254513410</v>
      </c>
      <c r="E295" s="2" t="e" vm="283">
        <f>_FV(0,"16898488998413086")</f>
        <v>#VALUE!</v>
      </c>
      <c r="F295" t="s">
        <v>285</v>
      </c>
      <c r="G295" t="s">
        <v>285</v>
      </c>
      <c r="H295">
        <v>127975</v>
      </c>
      <c r="I295">
        <v>200</v>
      </c>
      <c r="J295" t="b">
        <v>1</v>
      </c>
    </row>
    <row r="296" spans="1:10" x14ac:dyDescent="0.2">
      <c r="A296">
        <v>294</v>
      </c>
      <c r="B296" t="s">
        <v>11</v>
      </c>
      <c r="C296" t="s">
        <v>12</v>
      </c>
      <c r="D296" s="1">
        <v>1566397255838980</v>
      </c>
      <c r="E296" s="2" t="e" vm="284">
        <f>_FV(0,"13861703872680664")</f>
        <v>#VALUE!</v>
      </c>
      <c r="F296" t="s">
        <v>286</v>
      </c>
      <c r="G296" t="s">
        <v>286</v>
      </c>
      <c r="H296">
        <v>128498</v>
      </c>
      <c r="I296">
        <v>200</v>
      </c>
      <c r="J296" t="b">
        <v>1</v>
      </c>
    </row>
    <row r="297" spans="1:10" x14ac:dyDescent="0.2">
      <c r="A297">
        <v>295</v>
      </c>
      <c r="B297" t="s">
        <v>11</v>
      </c>
      <c r="C297" t="s">
        <v>12</v>
      </c>
      <c r="D297" s="1">
        <v>1.5663972571263E+16</v>
      </c>
      <c r="E297" s="2" t="e" vm="285">
        <f>_FV(0,"10799288749694824")</f>
        <v>#VALUE!</v>
      </c>
      <c r="F297" t="s">
        <v>287</v>
      </c>
      <c r="G297" t="s">
        <v>287</v>
      </c>
      <c r="H297">
        <v>128452</v>
      </c>
      <c r="I297">
        <v>200</v>
      </c>
      <c r="J297" t="b">
        <v>1</v>
      </c>
    </row>
    <row r="298" spans="1:10" x14ac:dyDescent="0.2">
      <c r="A298">
        <v>296</v>
      </c>
      <c r="B298" t="s">
        <v>11</v>
      </c>
      <c r="C298" t="s">
        <v>12</v>
      </c>
      <c r="D298" s="1">
        <v>1566397258385820</v>
      </c>
      <c r="E298" s="2" t="e" vm="286">
        <f>_FV(0,"11605501174926758")</f>
        <v>#VALUE!</v>
      </c>
      <c r="F298" t="s">
        <v>288</v>
      </c>
      <c r="G298" t="s">
        <v>288</v>
      </c>
      <c r="H298">
        <v>128205</v>
      </c>
      <c r="I298">
        <v>200</v>
      </c>
      <c r="J298" t="b">
        <v>1</v>
      </c>
    </row>
    <row r="299" spans="1:10" x14ac:dyDescent="0.2">
      <c r="A299">
        <v>297</v>
      </c>
      <c r="B299" t="s">
        <v>11</v>
      </c>
      <c r="C299" t="s">
        <v>12</v>
      </c>
      <c r="D299" s="1">
        <v>1.56639725965718E+16</v>
      </c>
      <c r="E299" s="2" t="e" vm="287">
        <f>_FV(0,"16876792907714844")</f>
        <v>#VALUE!</v>
      </c>
      <c r="F299" t="s">
        <v>289</v>
      </c>
      <c r="G299" t="s">
        <v>289</v>
      </c>
      <c r="H299">
        <v>128397</v>
      </c>
      <c r="I299">
        <v>200</v>
      </c>
      <c r="J299" t="b">
        <v>1</v>
      </c>
    </row>
    <row r="300" spans="1:10" x14ac:dyDescent="0.2">
      <c r="A300">
        <v>298</v>
      </c>
      <c r="B300" t="s">
        <v>11</v>
      </c>
      <c r="C300" t="s">
        <v>12</v>
      </c>
      <c r="D300" s="1">
        <v>1.56639726098757E+16</v>
      </c>
      <c r="E300" s="2" t="e" vm="288">
        <f>_FV(0,"1146392822265625")</f>
        <v>#VALUE!</v>
      </c>
      <c r="F300" t="s">
        <v>290</v>
      </c>
      <c r="G300" t="s">
        <v>290</v>
      </c>
      <c r="H300">
        <v>128558</v>
      </c>
      <c r="I300">
        <v>200</v>
      </c>
      <c r="J300" t="b">
        <v>1</v>
      </c>
    </row>
    <row r="301" spans="1:10" x14ac:dyDescent="0.2">
      <c r="A301">
        <v>299</v>
      </c>
      <c r="B301" t="s">
        <v>11</v>
      </c>
      <c r="C301" t="s">
        <v>12</v>
      </c>
      <c r="D301" s="1">
        <v>1566397262253670</v>
      </c>
      <c r="E301" s="2" t="e" vm="289">
        <f>_FV(0,"12087607383728027")</f>
        <v>#VALUE!</v>
      </c>
      <c r="F301" t="s">
        <v>291</v>
      </c>
      <c r="G301" t="s">
        <v>291</v>
      </c>
      <c r="H301">
        <v>128227</v>
      </c>
      <c r="I301">
        <v>200</v>
      </c>
      <c r="J301" t="b">
        <v>1</v>
      </c>
    </row>
    <row r="302" spans="1:10" x14ac:dyDescent="0.2">
      <c r="A302">
        <v>300</v>
      </c>
      <c r="B302" t="s">
        <v>11</v>
      </c>
      <c r="C302" t="s">
        <v>12</v>
      </c>
      <c r="D302" s="1">
        <v>1566397263533780</v>
      </c>
      <c r="E302" s="2" t="e" vm="290">
        <f>_FV(0,"16798090934753418")</f>
        <v>#VALUE!</v>
      </c>
      <c r="F302" t="s">
        <v>292</v>
      </c>
      <c r="G302" t="s">
        <v>292</v>
      </c>
      <c r="H302">
        <v>128306</v>
      </c>
      <c r="I302">
        <v>200</v>
      </c>
      <c r="J302" t="b">
        <v>1</v>
      </c>
    </row>
    <row r="303" spans="1:10" x14ac:dyDescent="0.2">
      <c r="A303">
        <v>301</v>
      </c>
      <c r="B303" t="s">
        <v>11</v>
      </c>
      <c r="C303" t="s">
        <v>12</v>
      </c>
      <c r="D303" s="1">
        <v>1566397264868480</v>
      </c>
      <c r="E303" s="2" t="e" vm="291">
        <f>_FV(0,"1402130126953125")</f>
        <v>#VALUE!</v>
      </c>
      <c r="F303" t="s">
        <v>293</v>
      </c>
      <c r="G303" t="s">
        <v>293</v>
      </c>
      <c r="H303">
        <v>128071</v>
      </c>
      <c r="I303">
        <v>200</v>
      </c>
      <c r="J303" t="b">
        <v>1</v>
      </c>
    </row>
    <row r="304" spans="1:10" x14ac:dyDescent="0.2">
      <c r="A304">
        <v>302</v>
      </c>
      <c r="B304" t="s">
        <v>11</v>
      </c>
      <c r="C304" t="s">
        <v>12</v>
      </c>
      <c r="D304" s="1">
        <v>156639726614834</v>
      </c>
      <c r="E304" s="2" t="e" vm="292">
        <f>_FV(0,"10591006278991699")</f>
        <v>#VALUE!</v>
      </c>
      <c r="F304" t="s">
        <v>294</v>
      </c>
      <c r="G304" t="s">
        <v>294</v>
      </c>
      <c r="H304">
        <v>128383</v>
      </c>
      <c r="I304">
        <v>200</v>
      </c>
      <c r="J304" t="b">
        <v>1</v>
      </c>
    </row>
    <row r="305" spans="1:10" x14ac:dyDescent="0.2">
      <c r="A305">
        <v>303</v>
      </c>
      <c r="B305" t="s">
        <v>11</v>
      </c>
      <c r="C305" t="s">
        <v>12</v>
      </c>
      <c r="D305" s="1">
        <v>1566397267413560</v>
      </c>
      <c r="E305" s="2" t="e" vm="293">
        <f>_FV(0,"11855483055114746")</f>
        <v>#VALUE!</v>
      </c>
      <c r="F305" t="s">
        <v>295</v>
      </c>
      <c r="G305" t="s">
        <v>295</v>
      </c>
      <c r="H305">
        <v>128064</v>
      </c>
      <c r="I305">
        <v>200</v>
      </c>
      <c r="J305" t="b">
        <v>1</v>
      </c>
    </row>
    <row r="306" spans="1:10" x14ac:dyDescent="0.2">
      <c r="A306">
        <v>304</v>
      </c>
      <c r="B306" t="s">
        <v>11</v>
      </c>
      <c r="C306" t="s">
        <v>12</v>
      </c>
      <c r="D306" s="1">
        <v>1.56639726867929E+16</v>
      </c>
      <c r="E306" s="2" t="e" vm="294">
        <f>_FV(0,"11274576187133789")</f>
        <v>#VALUE!</v>
      </c>
      <c r="F306" t="s">
        <v>296</v>
      </c>
      <c r="G306" t="s">
        <v>296</v>
      </c>
      <c r="H306">
        <v>128434</v>
      </c>
      <c r="I306">
        <v>200</v>
      </c>
      <c r="J306" t="b">
        <v>1</v>
      </c>
    </row>
    <row r="307" spans="1:10" x14ac:dyDescent="0.2">
      <c r="A307">
        <v>305</v>
      </c>
      <c r="B307" t="s">
        <v>11</v>
      </c>
      <c r="C307" t="s">
        <v>12</v>
      </c>
      <c r="D307" s="1">
        <v>1566397269933260</v>
      </c>
      <c r="E307" s="2" t="e" vm="295">
        <f>_FV(0,"2225329875946045")</f>
        <v>#VALUE!</v>
      </c>
      <c r="F307" t="s">
        <v>297</v>
      </c>
      <c r="G307" t="s">
        <v>297</v>
      </c>
      <c r="H307">
        <v>128404</v>
      </c>
      <c r="I307">
        <v>200</v>
      </c>
      <c r="J307" t="b">
        <v>1</v>
      </c>
    </row>
    <row r="308" spans="1:10" x14ac:dyDescent="0.2">
      <c r="A308">
        <v>306</v>
      </c>
      <c r="B308" t="s">
        <v>11</v>
      </c>
      <c r="C308" t="s">
        <v>12</v>
      </c>
      <c r="D308" s="1">
        <v>1566397271303640</v>
      </c>
      <c r="E308" s="2" t="e" vm="296">
        <f>_FV(0,"11244010925292969")</f>
        <v>#VALUE!</v>
      </c>
      <c r="F308" t="s">
        <v>298</v>
      </c>
      <c r="G308" t="s">
        <v>298</v>
      </c>
      <c r="H308">
        <v>128377</v>
      </c>
      <c r="I308">
        <v>200</v>
      </c>
      <c r="J308" t="b">
        <v>1</v>
      </c>
    </row>
    <row r="309" spans="1:10" x14ac:dyDescent="0.2">
      <c r="A309">
        <v>307</v>
      </c>
      <c r="B309" t="s">
        <v>11</v>
      </c>
      <c r="C309" t="s">
        <v>12</v>
      </c>
      <c r="D309" s="1">
        <v>1566397272577450</v>
      </c>
      <c r="E309" s="2" t="e" vm="297">
        <f>_FV(0,"10546112060546875")</f>
        <v>#VALUE!</v>
      </c>
      <c r="F309" t="s">
        <v>299</v>
      </c>
      <c r="G309" t="s">
        <v>299</v>
      </c>
      <c r="H309">
        <v>128780</v>
      </c>
      <c r="I309">
        <v>200</v>
      </c>
      <c r="J309" t="b">
        <v>1</v>
      </c>
    </row>
    <row r="310" spans="1:10" x14ac:dyDescent="0.2">
      <c r="A310">
        <v>308</v>
      </c>
      <c r="B310" t="s">
        <v>11</v>
      </c>
      <c r="C310" t="s">
        <v>12</v>
      </c>
      <c r="D310" s="1">
        <v>1.56639727384417E+16</v>
      </c>
      <c r="E310" s="2" t="e" vm="298">
        <f>_FV(0,"10980606079101562")</f>
        <v>#VALUE!</v>
      </c>
      <c r="F310" t="s">
        <v>300</v>
      </c>
      <c r="G310" t="s">
        <v>300</v>
      </c>
      <c r="H310">
        <v>128378</v>
      </c>
      <c r="I310">
        <v>200</v>
      </c>
      <c r="J310" t="b">
        <v>1</v>
      </c>
    </row>
    <row r="311" spans="1:10" x14ac:dyDescent="0.2">
      <c r="A311">
        <v>309</v>
      </c>
      <c r="B311" t="s">
        <v>11</v>
      </c>
      <c r="C311" t="s">
        <v>12</v>
      </c>
      <c r="D311" s="1">
        <v>1566397275093970</v>
      </c>
      <c r="E311" s="2" t="e" vm="299">
        <f>_FV(0,"43274712562561035")</f>
        <v>#VALUE!</v>
      </c>
      <c r="F311" t="s">
        <v>301</v>
      </c>
      <c r="G311" t="s">
        <v>301</v>
      </c>
      <c r="H311">
        <v>128478</v>
      </c>
      <c r="I311">
        <v>200</v>
      </c>
      <c r="J311" t="b">
        <v>1</v>
      </c>
    </row>
    <row r="312" spans="1:10" x14ac:dyDescent="0.2">
      <c r="A312">
        <v>310</v>
      </c>
      <c r="B312" t="s">
        <v>11</v>
      </c>
      <c r="C312" t="s">
        <v>12</v>
      </c>
      <c r="D312" s="1">
        <v>1566397276691350</v>
      </c>
      <c r="E312" s="2" t="e" vm="300">
        <f>_FV(0,"1519937515258789")</f>
        <v>#VALUE!</v>
      </c>
      <c r="F312" t="s">
        <v>302</v>
      </c>
      <c r="G312" t="s">
        <v>302</v>
      </c>
      <c r="H312">
        <v>128892</v>
      </c>
      <c r="I312">
        <v>200</v>
      </c>
      <c r="J312" t="b">
        <v>1</v>
      </c>
    </row>
    <row r="313" spans="1:10" x14ac:dyDescent="0.2">
      <c r="A313">
        <v>311</v>
      </c>
      <c r="B313" t="s">
        <v>11</v>
      </c>
      <c r="C313" t="s">
        <v>12</v>
      </c>
      <c r="D313" s="1">
        <v>1566397277996520</v>
      </c>
      <c r="E313" s="2" t="e" vm="301">
        <f>_FV(0,"4650452136993408")</f>
        <v>#VALUE!</v>
      </c>
      <c r="F313" t="s">
        <v>303</v>
      </c>
      <c r="G313" t="s">
        <v>303</v>
      </c>
      <c r="H313">
        <v>128516</v>
      </c>
      <c r="I313">
        <v>200</v>
      </c>
      <c r="J313" t="b">
        <v>1</v>
      </c>
    </row>
    <row r="314" spans="1:10" x14ac:dyDescent="0.2">
      <c r="A314">
        <v>312</v>
      </c>
      <c r="B314" t="s">
        <v>11</v>
      </c>
      <c r="C314" t="s">
        <v>12</v>
      </c>
      <c r="D314" s="1">
        <v>1.56639727962992E+16</v>
      </c>
      <c r="E314" s="2" t="e" vm="302">
        <f>_FV(0,"14315485954284668")</f>
        <v>#VALUE!</v>
      </c>
      <c r="F314" t="s">
        <v>304</v>
      </c>
      <c r="G314" t="s">
        <v>304</v>
      </c>
      <c r="H314">
        <v>128422</v>
      </c>
      <c r="I314">
        <v>200</v>
      </c>
      <c r="J314" t="b">
        <v>1</v>
      </c>
    </row>
    <row r="315" spans="1:10" x14ac:dyDescent="0.2">
      <c r="A315">
        <v>313</v>
      </c>
      <c r="B315" t="s">
        <v>11</v>
      </c>
      <c r="C315" t="s">
        <v>12</v>
      </c>
      <c r="D315" s="1">
        <v>1566397280918350</v>
      </c>
      <c r="E315" s="2" t="e" vm="303">
        <f>_FV(0,"11872506141662598")</f>
        <v>#VALUE!</v>
      </c>
      <c r="F315" t="s">
        <v>305</v>
      </c>
      <c r="G315" t="s">
        <v>305</v>
      </c>
      <c r="H315">
        <v>128578</v>
      </c>
      <c r="I315">
        <v>200</v>
      </c>
      <c r="J315" t="b">
        <v>1</v>
      </c>
    </row>
    <row r="316" spans="1:10" x14ac:dyDescent="0.2">
      <c r="A316">
        <v>314</v>
      </c>
      <c r="B316" t="s">
        <v>11</v>
      </c>
      <c r="C316" t="s">
        <v>12</v>
      </c>
      <c r="D316" s="1">
        <v>156639728216985</v>
      </c>
      <c r="E316" s="2" t="e" vm="304">
        <f>_FV(0,"11601686477661133")</f>
        <v>#VALUE!</v>
      </c>
      <c r="F316" t="s">
        <v>306</v>
      </c>
      <c r="G316" t="s">
        <v>306</v>
      </c>
      <c r="H316">
        <v>127923</v>
      </c>
      <c r="I316">
        <v>200</v>
      </c>
      <c r="J316" t="b">
        <v>1</v>
      </c>
    </row>
    <row r="317" spans="1:10" x14ac:dyDescent="0.2">
      <c r="A317">
        <v>315</v>
      </c>
      <c r="B317" t="s">
        <v>11</v>
      </c>
      <c r="C317" t="s">
        <v>12</v>
      </c>
      <c r="D317" s="1">
        <v>1566397283419600</v>
      </c>
      <c r="E317" s="2" t="e" vm="305">
        <f>_FV(0,"10922002792358398")</f>
        <v>#VALUE!</v>
      </c>
      <c r="F317" t="s">
        <v>307</v>
      </c>
      <c r="G317" t="s">
        <v>307</v>
      </c>
      <c r="H317">
        <v>128211</v>
      </c>
      <c r="I317">
        <v>200</v>
      </c>
      <c r="J317" t="b">
        <v>1</v>
      </c>
    </row>
    <row r="318" spans="1:10" x14ac:dyDescent="0.2">
      <c r="A318">
        <v>316</v>
      </c>
      <c r="B318" t="s">
        <v>11</v>
      </c>
      <c r="C318" t="s">
        <v>12</v>
      </c>
      <c r="D318" s="1">
        <v>1.56639728469549E+16</v>
      </c>
      <c r="E318" s="2" t="e" vm="306">
        <f>_FV(0,"12260293960571289")</f>
        <v>#VALUE!</v>
      </c>
      <c r="F318" t="s">
        <v>308</v>
      </c>
      <c r="G318" t="s">
        <v>308</v>
      </c>
      <c r="H318">
        <v>128582</v>
      </c>
      <c r="I318">
        <v>200</v>
      </c>
      <c r="J318" t="b">
        <v>1</v>
      </c>
    </row>
    <row r="319" spans="1:10" x14ac:dyDescent="0.2">
      <c r="A319">
        <v>317</v>
      </c>
      <c r="B319" t="s">
        <v>11</v>
      </c>
      <c r="C319" t="s">
        <v>12</v>
      </c>
      <c r="D319" s="1">
        <v>1.56639728598672E+16</v>
      </c>
      <c r="E319" s="2" t="e" vm="307">
        <f>_FV(0,"13025689125061035")</f>
        <v>#VALUE!</v>
      </c>
      <c r="F319" t="s">
        <v>309</v>
      </c>
      <c r="G319" t="s">
        <v>309</v>
      </c>
      <c r="H319">
        <v>128245</v>
      </c>
      <c r="I319">
        <v>200</v>
      </c>
      <c r="J319" t="b">
        <v>1</v>
      </c>
    </row>
    <row r="320" spans="1:10" x14ac:dyDescent="0.2">
      <c r="A320">
        <v>318</v>
      </c>
      <c r="B320" t="s">
        <v>11</v>
      </c>
      <c r="C320" t="s">
        <v>12</v>
      </c>
      <c r="D320" s="1">
        <v>1566397287268900</v>
      </c>
      <c r="E320" s="2" t="e" vm="308">
        <f>_FV(0,"12192320823669434")</f>
        <v>#VALUE!</v>
      </c>
      <c r="F320" t="s">
        <v>310</v>
      </c>
      <c r="G320" t="s">
        <v>310</v>
      </c>
      <c r="H320">
        <v>128557</v>
      </c>
      <c r="I320">
        <v>200</v>
      </c>
      <c r="J320" t="b">
        <v>1</v>
      </c>
    </row>
    <row r="321" spans="1:10" x14ac:dyDescent="0.2">
      <c r="A321">
        <v>319</v>
      </c>
      <c r="B321" t="s">
        <v>11</v>
      </c>
      <c r="C321" t="s">
        <v>12</v>
      </c>
      <c r="D321" s="1">
        <v>1566397288537640</v>
      </c>
      <c r="E321" s="2" t="e" vm="309">
        <f>_FV(0,"12545490264892578")</f>
        <v>#VALUE!</v>
      </c>
      <c r="F321" t="s">
        <v>311</v>
      </c>
      <c r="G321" t="s">
        <v>311</v>
      </c>
      <c r="H321">
        <v>128180</v>
      </c>
      <c r="I321">
        <v>200</v>
      </c>
      <c r="J321" t="b">
        <v>1</v>
      </c>
    </row>
    <row r="322" spans="1:10" x14ac:dyDescent="0.2">
      <c r="A322">
        <v>320</v>
      </c>
      <c r="B322" t="s">
        <v>11</v>
      </c>
      <c r="C322" t="s">
        <v>12</v>
      </c>
      <c r="D322" s="1">
        <v>1566397289818360</v>
      </c>
      <c r="E322" s="2" t="e" vm="310">
        <f>_FV(0,"11342191696166992")</f>
        <v>#VALUE!</v>
      </c>
      <c r="F322" t="s">
        <v>312</v>
      </c>
      <c r="G322" t="s">
        <v>312</v>
      </c>
      <c r="H322">
        <v>127952</v>
      </c>
      <c r="I322">
        <v>200</v>
      </c>
      <c r="J322" t="b">
        <v>1</v>
      </c>
    </row>
    <row r="323" spans="1:10" x14ac:dyDescent="0.2">
      <c r="A323">
        <v>321</v>
      </c>
      <c r="B323" t="s">
        <v>11</v>
      </c>
      <c r="C323" t="s">
        <v>12</v>
      </c>
      <c r="D323" s="1">
        <v>1566397291086430</v>
      </c>
      <c r="E323" s="2" t="e" vm="311">
        <f>_FV(0,"11825203895568848")</f>
        <v>#VALUE!</v>
      </c>
      <c r="F323" t="s">
        <v>313</v>
      </c>
      <c r="G323" t="s">
        <v>313</v>
      </c>
      <c r="H323">
        <v>128244</v>
      </c>
      <c r="I323">
        <v>200</v>
      </c>
      <c r="J323" t="b">
        <v>1</v>
      </c>
    </row>
    <row r="324" spans="1:10" x14ac:dyDescent="0.2">
      <c r="A324">
        <v>322</v>
      </c>
      <c r="B324" t="s">
        <v>11</v>
      </c>
      <c r="C324" t="s">
        <v>12</v>
      </c>
      <c r="D324" s="1">
        <v>1566397292367530</v>
      </c>
      <c r="E324" s="2" t="e" vm="312">
        <f>_FV(0,"11331486701965332")</f>
        <v>#VALUE!</v>
      </c>
      <c r="F324" t="s">
        <v>314</v>
      </c>
      <c r="G324" t="s">
        <v>314</v>
      </c>
      <c r="H324">
        <v>128253</v>
      </c>
      <c r="I324">
        <v>200</v>
      </c>
      <c r="J324" t="b">
        <v>1</v>
      </c>
    </row>
    <row r="325" spans="1:10" x14ac:dyDescent="0.2">
      <c r="A325">
        <v>323</v>
      </c>
      <c r="B325" t="s">
        <v>11</v>
      </c>
      <c r="C325" t="s">
        <v>12</v>
      </c>
      <c r="D325" s="1">
        <v>1.56639729364502E+16</v>
      </c>
      <c r="E325" s="2" t="e" vm="313">
        <f>_FV(0,"14342403411865234")</f>
        <v>#VALUE!</v>
      </c>
      <c r="F325" t="s">
        <v>315</v>
      </c>
      <c r="G325" t="s">
        <v>315</v>
      </c>
      <c r="H325">
        <v>128594</v>
      </c>
      <c r="I325">
        <v>200</v>
      </c>
      <c r="J325" t="b">
        <v>1</v>
      </c>
    </row>
    <row r="326" spans="1:10" x14ac:dyDescent="0.2">
      <c r="A326">
        <v>324</v>
      </c>
      <c r="B326" t="s">
        <v>11</v>
      </c>
      <c r="C326" t="s">
        <v>12</v>
      </c>
      <c r="D326" s="1">
        <v>1.56639729494291E+16</v>
      </c>
      <c r="E326" s="2" t="e" vm="314">
        <f>_FV(0,"12840771675109863")</f>
        <v>#VALUE!</v>
      </c>
      <c r="F326" t="s">
        <v>316</v>
      </c>
      <c r="G326" t="s">
        <v>316</v>
      </c>
      <c r="H326">
        <v>128729</v>
      </c>
      <c r="I326">
        <v>200</v>
      </c>
      <c r="J326" t="b">
        <v>1</v>
      </c>
    </row>
    <row r="327" spans="1:10" x14ac:dyDescent="0.2">
      <c r="A327">
        <v>325</v>
      </c>
      <c r="B327" t="s">
        <v>11</v>
      </c>
      <c r="C327" t="s">
        <v>12</v>
      </c>
      <c r="D327" s="1">
        <v>1.56639729624482E+16</v>
      </c>
      <c r="E327" s="2" t="e" vm="315">
        <f>_FV(0,"12346124649047852")</f>
        <v>#VALUE!</v>
      </c>
      <c r="F327" t="s">
        <v>317</v>
      </c>
      <c r="G327" t="s">
        <v>317</v>
      </c>
      <c r="H327">
        <v>128332</v>
      </c>
      <c r="I327">
        <v>200</v>
      </c>
      <c r="J327" t="b">
        <v>1</v>
      </c>
    </row>
    <row r="328" spans="1:10" x14ac:dyDescent="0.2">
      <c r="A328">
        <v>326</v>
      </c>
      <c r="B328" t="s">
        <v>11</v>
      </c>
      <c r="C328" t="s">
        <v>12</v>
      </c>
      <c r="D328" s="1">
        <v>1566397297527730</v>
      </c>
      <c r="E328" s="2" t="e" vm="316">
        <f>_FV(0,"13387703895568848")</f>
        <v>#VALUE!</v>
      </c>
      <c r="F328" t="s">
        <v>318</v>
      </c>
      <c r="G328" t="s">
        <v>318</v>
      </c>
      <c r="H328">
        <v>128385</v>
      </c>
      <c r="I328">
        <v>200</v>
      </c>
      <c r="J328" t="b">
        <v>1</v>
      </c>
    </row>
    <row r="329" spans="1:10" x14ac:dyDescent="0.2">
      <c r="A329">
        <v>327</v>
      </c>
      <c r="B329" t="s">
        <v>11</v>
      </c>
      <c r="C329" t="s">
        <v>12</v>
      </c>
      <c r="D329" s="1">
        <v>1566397298838220</v>
      </c>
      <c r="E329" s="2" t="e" vm="317">
        <f>_FV(0,"11653399467468262")</f>
        <v>#VALUE!</v>
      </c>
      <c r="F329" t="s">
        <v>319</v>
      </c>
      <c r="G329" t="s">
        <v>319</v>
      </c>
      <c r="H329">
        <v>128404</v>
      </c>
      <c r="I329">
        <v>200</v>
      </c>
      <c r="J329" t="b">
        <v>1</v>
      </c>
    </row>
    <row r="330" spans="1:10" x14ac:dyDescent="0.2">
      <c r="A330">
        <v>328</v>
      </c>
      <c r="B330" t="s">
        <v>11</v>
      </c>
      <c r="C330" t="s">
        <v>12</v>
      </c>
      <c r="D330" s="1">
        <v>1566397300111120</v>
      </c>
      <c r="E330" s="2" t="e" vm="318">
        <f>_FV(0,"12827205657958984")</f>
        <v>#VALUE!</v>
      </c>
      <c r="F330" t="s">
        <v>320</v>
      </c>
      <c r="G330" t="s">
        <v>320</v>
      </c>
      <c r="H330">
        <v>128254</v>
      </c>
      <c r="I330">
        <v>200</v>
      </c>
      <c r="J330" t="b">
        <v>1</v>
      </c>
    </row>
    <row r="331" spans="1:10" x14ac:dyDescent="0.2">
      <c r="A331">
        <v>329</v>
      </c>
      <c r="B331" t="s">
        <v>11</v>
      </c>
      <c r="C331" t="s">
        <v>12</v>
      </c>
      <c r="D331" s="1">
        <v>1566397301395230</v>
      </c>
      <c r="E331" s="2" t="e" vm="319">
        <f>_FV(0,"12613606452941895")</f>
        <v>#VALUE!</v>
      </c>
      <c r="F331" t="s">
        <v>321</v>
      </c>
      <c r="G331" t="s">
        <v>321</v>
      </c>
      <c r="H331">
        <v>128479</v>
      </c>
      <c r="I331">
        <v>200</v>
      </c>
      <c r="J331" t="b">
        <v>1</v>
      </c>
    </row>
    <row r="332" spans="1:10" x14ac:dyDescent="0.2">
      <c r="A332">
        <v>330</v>
      </c>
      <c r="B332" t="s">
        <v>11</v>
      </c>
      <c r="C332" t="s">
        <v>12</v>
      </c>
      <c r="D332" s="1">
        <v>1.56639730275021E+16</v>
      </c>
      <c r="E332" s="2" t="e" vm="320">
        <f>_FV(0,"12342071533203125")</f>
        <v>#VALUE!</v>
      </c>
      <c r="F332" t="s">
        <v>322</v>
      </c>
      <c r="G332" t="s">
        <v>322</v>
      </c>
      <c r="H332">
        <v>128533</v>
      </c>
      <c r="I332">
        <v>200</v>
      </c>
      <c r="J332" t="b">
        <v>1</v>
      </c>
    </row>
    <row r="333" spans="1:10" x14ac:dyDescent="0.2">
      <c r="A333">
        <v>331</v>
      </c>
      <c r="B333" t="s">
        <v>11</v>
      </c>
      <c r="C333" t="s">
        <v>12</v>
      </c>
      <c r="D333" s="1">
        <v>1.56639730402928E+16</v>
      </c>
      <c r="E333" s="2" t="e" vm="321">
        <f>_FV(0,"12204432487487793")</f>
        <v>#VALUE!</v>
      </c>
      <c r="F333" t="s">
        <v>323</v>
      </c>
      <c r="G333" t="s">
        <v>323</v>
      </c>
      <c r="H333">
        <v>128100</v>
      </c>
      <c r="I333">
        <v>200</v>
      </c>
      <c r="J333" t="b">
        <v>1</v>
      </c>
    </row>
    <row r="334" spans="1:10" x14ac:dyDescent="0.2">
      <c r="A334">
        <v>332</v>
      </c>
      <c r="B334" t="s">
        <v>11</v>
      </c>
      <c r="C334" t="s">
        <v>12</v>
      </c>
      <c r="D334" s="1">
        <v>1566397305296110</v>
      </c>
      <c r="E334" s="2" t="e" vm="322">
        <f>_FV(0,"11128497123718262")</f>
        <v>#VALUE!</v>
      </c>
      <c r="F334" t="s">
        <v>324</v>
      </c>
      <c r="G334" t="s">
        <v>324</v>
      </c>
      <c r="H334">
        <v>128504</v>
      </c>
      <c r="I334">
        <v>200</v>
      </c>
      <c r="J334" t="b">
        <v>1</v>
      </c>
    </row>
    <row r="335" spans="1:10" x14ac:dyDescent="0.2">
      <c r="A335">
        <v>333</v>
      </c>
      <c r="B335" t="s">
        <v>11</v>
      </c>
      <c r="C335" t="s">
        <v>12</v>
      </c>
      <c r="D335" s="1">
        <v>1566397306560930</v>
      </c>
      <c r="E335" s="2" t="e" vm="323">
        <f>_FV(0,"12600302696228027")</f>
        <v>#VALUE!</v>
      </c>
      <c r="F335" t="s">
        <v>325</v>
      </c>
      <c r="G335" t="s">
        <v>325</v>
      </c>
      <c r="H335">
        <v>128170</v>
      </c>
      <c r="I335">
        <v>200</v>
      </c>
      <c r="J335" t="b">
        <v>1</v>
      </c>
    </row>
    <row r="336" spans="1:10" x14ac:dyDescent="0.2">
      <c r="A336">
        <v>334</v>
      </c>
      <c r="B336" t="s">
        <v>11</v>
      </c>
      <c r="C336" t="s">
        <v>12</v>
      </c>
      <c r="D336" s="1">
        <v>1566397307844520</v>
      </c>
      <c r="E336" s="2" t="e" vm="324">
        <f>_FV(0,"11885285377502441")</f>
        <v>#VALUE!</v>
      </c>
      <c r="F336" t="s">
        <v>326</v>
      </c>
      <c r="G336" t="s">
        <v>326</v>
      </c>
      <c r="H336">
        <v>127976</v>
      </c>
      <c r="I336">
        <v>200</v>
      </c>
      <c r="J336" t="b">
        <v>1</v>
      </c>
    </row>
    <row r="337" spans="1:10" x14ac:dyDescent="0.2">
      <c r="A337">
        <v>335</v>
      </c>
      <c r="B337" t="s">
        <v>11</v>
      </c>
      <c r="C337" t="s">
        <v>12</v>
      </c>
      <c r="D337" s="1">
        <v>1566397309121200</v>
      </c>
      <c r="E337" s="2" t="e" vm="325">
        <f>_FV(0,"15512394905090332")</f>
        <v>#VALUE!</v>
      </c>
      <c r="F337" t="s">
        <v>327</v>
      </c>
      <c r="G337" t="s">
        <v>327</v>
      </c>
      <c r="H337">
        <v>128384</v>
      </c>
      <c r="I337">
        <v>200</v>
      </c>
      <c r="J337" t="b">
        <v>1</v>
      </c>
    </row>
    <row r="338" spans="1:10" x14ac:dyDescent="0.2">
      <c r="A338">
        <v>336</v>
      </c>
      <c r="B338" t="s">
        <v>11</v>
      </c>
      <c r="C338" t="s">
        <v>12</v>
      </c>
      <c r="D338" s="1">
        <v>1566397310444450</v>
      </c>
      <c r="E338" s="2" t="e" vm="326">
        <f>_FV(0,"11186814308166504")</f>
        <v>#VALUE!</v>
      </c>
      <c r="F338" t="s">
        <v>328</v>
      </c>
      <c r="G338" t="s">
        <v>328</v>
      </c>
      <c r="H338">
        <v>128164</v>
      </c>
      <c r="I338">
        <v>200</v>
      </c>
      <c r="J338" t="b">
        <v>1</v>
      </c>
    </row>
    <row r="339" spans="1:10" x14ac:dyDescent="0.2">
      <c r="A339">
        <v>337</v>
      </c>
      <c r="B339" t="s">
        <v>11</v>
      </c>
      <c r="C339" t="s">
        <v>12</v>
      </c>
      <c r="D339" s="1">
        <v>1566397311721340</v>
      </c>
      <c r="E339" s="2" t="e" vm="327">
        <f>_FV(0,"10813117027282715")</f>
        <v>#VALUE!</v>
      </c>
      <c r="F339" t="s">
        <v>329</v>
      </c>
      <c r="G339" t="s">
        <v>329</v>
      </c>
      <c r="H339">
        <v>128334</v>
      </c>
      <c r="I339">
        <v>200</v>
      </c>
      <c r="J339" t="b">
        <v>1</v>
      </c>
    </row>
    <row r="340" spans="1:10" x14ac:dyDescent="0.2">
      <c r="A340">
        <v>338</v>
      </c>
      <c r="B340" t="s">
        <v>11</v>
      </c>
      <c r="C340" t="s">
        <v>12</v>
      </c>
      <c r="D340" s="1">
        <v>1566397312988840</v>
      </c>
      <c r="E340" s="2" t="e" vm="328">
        <f>_FV(0,"12735700607299805")</f>
        <v>#VALUE!</v>
      </c>
      <c r="F340" t="s">
        <v>330</v>
      </c>
      <c r="G340" t="s">
        <v>330</v>
      </c>
      <c r="H340">
        <v>128704</v>
      </c>
      <c r="I340">
        <v>200</v>
      </c>
      <c r="J340" t="b">
        <v>1</v>
      </c>
    </row>
    <row r="341" spans="1:10" x14ac:dyDescent="0.2">
      <c r="A341">
        <v>339</v>
      </c>
      <c r="B341" t="s">
        <v>11</v>
      </c>
      <c r="C341" t="s">
        <v>12</v>
      </c>
      <c r="D341" s="1">
        <v>1566397314293760</v>
      </c>
      <c r="E341" s="2" t="e" vm="329">
        <f>_FV(0,"1258411407470703")</f>
        <v>#VALUE!</v>
      </c>
      <c r="F341" t="s">
        <v>331</v>
      </c>
      <c r="G341" t="s">
        <v>331</v>
      </c>
      <c r="H341">
        <v>128276</v>
      </c>
      <c r="I341">
        <v>200</v>
      </c>
      <c r="J341" t="b">
        <v>1</v>
      </c>
    </row>
    <row r="342" spans="1:10" x14ac:dyDescent="0.2">
      <c r="A342">
        <v>340</v>
      </c>
      <c r="B342" t="s">
        <v>11</v>
      </c>
      <c r="C342" t="s">
        <v>12</v>
      </c>
      <c r="D342" s="1">
        <v>1566397315593880</v>
      </c>
      <c r="E342" s="2" t="e" vm="330">
        <f>_FV(0,"11389374732971191")</f>
        <v>#VALUE!</v>
      </c>
      <c r="F342" t="s">
        <v>332</v>
      </c>
      <c r="G342" t="s">
        <v>332</v>
      </c>
      <c r="H342">
        <v>129046</v>
      </c>
      <c r="I342">
        <v>200</v>
      </c>
      <c r="J342" t="b">
        <v>1</v>
      </c>
    </row>
    <row r="343" spans="1:10" x14ac:dyDescent="0.2">
      <c r="A343">
        <v>341</v>
      </c>
      <c r="B343" t="s">
        <v>11</v>
      </c>
      <c r="C343" t="s">
        <v>12</v>
      </c>
      <c r="D343" s="1">
        <v>1566397316866170</v>
      </c>
      <c r="E343" s="2" t="e" vm="331">
        <f>_FV(0,"13737916946411133")</f>
        <v>#VALUE!</v>
      </c>
      <c r="F343" t="s">
        <v>333</v>
      </c>
      <c r="G343" t="s">
        <v>333</v>
      </c>
      <c r="H343">
        <v>128713</v>
      </c>
      <c r="I343">
        <v>200</v>
      </c>
      <c r="J343" t="b">
        <v>1</v>
      </c>
    </row>
    <row r="344" spans="1:10" x14ac:dyDescent="0.2">
      <c r="A344">
        <v>342</v>
      </c>
      <c r="B344" t="s">
        <v>11</v>
      </c>
      <c r="C344" t="s">
        <v>12</v>
      </c>
      <c r="D344" s="1">
        <v>156639731817104</v>
      </c>
      <c r="E344" s="2" t="e" vm="332">
        <f>_FV(0,"15543389320373535")</f>
        <v>#VALUE!</v>
      </c>
      <c r="F344" t="s">
        <v>334</v>
      </c>
      <c r="G344" t="s">
        <v>334</v>
      </c>
      <c r="H344">
        <v>128911</v>
      </c>
      <c r="I344">
        <v>200</v>
      </c>
      <c r="J344" t="b">
        <v>1</v>
      </c>
    </row>
    <row r="345" spans="1:10" x14ac:dyDescent="0.2">
      <c r="A345">
        <v>343</v>
      </c>
      <c r="B345" t="s">
        <v>11</v>
      </c>
      <c r="C345" t="s">
        <v>12</v>
      </c>
      <c r="D345" s="1">
        <v>1566397319492900</v>
      </c>
      <c r="E345" s="2" t="e" vm="333">
        <f>_FV(0,"12104511260986328")</f>
        <v>#VALUE!</v>
      </c>
      <c r="F345" t="s">
        <v>335</v>
      </c>
      <c r="G345" t="s">
        <v>335</v>
      </c>
      <c r="H345">
        <v>128328</v>
      </c>
      <c r="I345">
        <v>200</v>
      </c>
      <c r="J345" t="b">
        <v>1</v>
      </c>
    </row>
    <row r="346" spans="1:10" x14ac:dyDescent="0.2">
      <c r="A346">
        <v>344</v>
      </c>
      <c r="B346" t="s">
        <v>11</v>
      </c>
      <c r="C346" t="s">
        <v>12</v>
      </c>
      <c r="D346" s="1">
        <v>1.56639732077949E+16</v>
      </c>
      <c r="E346" s="2" t="e" vm="334">
        <f>_FV(0,"157423734664917")</f>
        <v>#VALUE!</v>
      </c>
      <c r="F346" t="s">
        <v>336</v>
      </c>
      <c r="G346" t="s">
        <v>336</v>
      </c>
      <c r="H346">
        <v>128206</v>
      </c>
      <c r="I346">
        <v>200</v>
      </c>
      <c r="J346" t="b">
        <v>1</v>
      </c>
    </row>
    <row r="347" spans="1:10" x14ac:dyDescent="0.2">
      <c r="A347">
        <v>345</v>
      </c>
      <c r="B347" t="s">
        <v>11</v>
      </c>
      <c r="C347" t="s">
        <v>12</v>
      </c>
      <c r="D347" s="1">
        <v>1.56639732209889E+16</v>
      </c>
      <c r="E347" s="2" t="e" vm="335">
        <f>_FV(0,"1713428497314453")</f>
        <v>#VALUE!</v>
      </c>
      <c r="F347" t="s">
        <v>337</v>
      </c>
      <c r="G347" t="s">
        <v>337</v>
      </c>
      <c r="H347">
        <v>128330</v>
      </c>
      <c r="I347">
        <v>200</v>
      </c>
      <c r="J347" t="b">
        <v>1</v>
      </c>
    </row>
    <row r="348" spans="1:10" x14ac:dyDescent="0.2">
      <c r="A348">
        <v>346</v>
      </c>
      <c r="B348" t="s">
        <v>11</v>
      </c>
      <c r="C348" t="s">
        <v>12</v>
      </c>
      <c r="D348" s="1">
        <v>1.56639732342739E+16</v>
      </c>
      <c r="E348" s="2" t="e" vm="336">
        <f>_FV(0,"12775802612304688")</f>
        <v>#VALUE!</v>
      </c>
      <c r="F348" t="s">
        <v>338</v>
      </c>
      <c r="G348" t="s">
        <v>338</v>
      </c>
      <c r="H348">
        <v>128274</v>
      </c>
      <c r="I348">
        <v>200</v>
      </c>
      <c r="J348" t="b">
        <v>1</v>
      </c>
    </row>
    <row r="349" spans="1:10" x14ac:dyDescent="0.2">
      <c r="A349">
        <v>347</v>
      </c>
      <c r="B349" t="s">
        <v>11</v>
      </c>
      <c r="C349" t="s">
        <v>12</v>
      </c>
      <c r="D349" s="1">
        <v>1566397324740810</v>
      </c>
      <c r="E349" s="2" t="e" vm="337">
        <f>_FV(0,"12646198272705078")</f>
        <v>#VALUE!</v>
      </c>
      <c r="F349" t="s">
        <v>339</v>
      </c>
      <c r="G349" t="s">
        <v>339</v>
      </c>
      <c r="H349">
        <v>127870</v>
      </c>
      <c r="I349">
        <v>200</v>
      </c>
      <c r="J349" t="b">
        <v>1</v>
      </c>
    </row>
    <row r="350" spans="1:10" x14ac:dyDescent="0.2">
      <c r="A350">
        <v>348</v>
      </c>
      <c r="B350" t="s">
        <v>11</v>
      </c>
      <c r="C350" t="s">
        <v>12</v>
      </c>
      <c r="D350" s="1">
        <v>1566397326033390</v>
      </c>
      <c r="E350" s="2" t="e" vm="338">
        <f>_FV(0,"12388300895690918")</f>
        <v>#VALUE!</v>
      </c>
      <c r="F350" t="s">
        <v>340</v>
      </c>
      <c r="G350" t="s">
        <v>340</v>
      </c>
      <c r="H350">
        <v>128165</v>
      </c>
      <c r="I350">
        <v>200</v>
      </c>
      <c r="J350" t="b">
        <v>1</v>
      </c>
    </row>
    <row r="351" spans="1:10" x14ac:dyDescent="0.2">
      <c r="A351">
        <v>349</v>
      </c>
      <c r="B351" t="s">
        <v>11</v>
      </c>
      <c r="C351" t="s">
        <v>12</v>
      </c>
      <c r="D351" s="1">
        <v>1566397327334950</v>
      </c>
      <c r="E351" s="2" t="e" vm="339">
        <f>_FV(0,"1184079647064209")</f>
        <v>#VALUE!</v>
      </c>
      <c r="F351" t="s">
        <v>341</v>
      </c>
      <c r="G351" t="s">
        <v>341</v>
      </c>
      <c r="H351">
        <v>128216</v>
      </c>
      <c r="I351">
        <v>200</v>
      </c>
      <c r="J351" t="b">
        <v>1</v>
      </c>
    </row>
    <row r="352" spans="1:10" x14ac:dyDescent="0.2">
      <c r="A352">
        <v>350</v>
      </c>
      <c r="B352" t="s">
        <v>11</v>
      </c>
      <c r="C352" t="s">
        <v>12</v>
      </c>
      <c r="D352" s="1">
        <v>1566397328641280</v>
      </c>
      <c r="E352" s="2" t="e" vm="340">
        <f>_FV(0,"12148904800415039")</f>
        <v>#VALUE!</v>
      </c>
      <c r="F352" t="s">
        <v>342</v>
      </c>
      <c r="G352" t="s">
        <v>342</v>
      </c>
      <c r="H352">
        <v>128184</v>
      </c>
      <c r="I352">
        <v>200</v>
      </c>
      <c r="J352" t="b">
        <v>1</v>
      </c>
    </row>
    <row r="353" spans="1:10" x14ac:dyDescent="0.2">
      <c r="A353">
        <v>351</v>
      </c>
      <c r="B353" t="s">
        <v>11</v>
      </c>
      <c r="C353" t="s">
        <v>12</v>
      </c>
      <c r="D353" s="1">
        <v>1.56639732994476E+16</v>
      </c>
      <c r="E353" s="2" t="e" vm="341">
        <f>_FV(0,"12387418746948242")</f>
        <v>#VALUE!</v>
      </c>
      <c r="F353" t="s">
        <v>343</v>
      </c>
      <c r="G353" t="s">
        <v>343</v>
      </c>
      <c r="H353">
        <v>128337</v>
      </c>
      <c r="I353">
        <v>200</v>
      </c>
      <c r="J353" t="b">
        <v>1</v>
      </c>
    </row>
    <row r="354" spans="1:10" x14ac:dyDescent="0.2">
      <c r="A354">
        <v>352</v>
      </c>
      <c r="B354" t="s">
        <v>11</v>
      </c>
      <c r="C354" t="s">
        <v>12</v>
      </c>
      <c r="D354" s="1">
        <v>1566397331258980</v>
      </c>
      <c r="E354" s="2" t="e" vm="342">
        <f>_FV(0,"1503140926361084")</f>
        <v>#VALUE!</v>
      </c>
      <c r="F354" t="s">
        <v>344</v>
      </c>
      <c r="G354" t="s">
        <v>344</v>
      </c>
      <c r="H354">
        <v>128302</v>
      </c>
      <c r="I354">
        <v>200</v>
      </c>
      <c r="J354" t="b">
        <v>1</v>
      </c>
    </row>
    <row r="355" spans="1:10" x14ac:dyDescent="0.2">
      <c r="A355">
        <v>353</v>
      </c>
      <c r="B355" t="s">
        <v>11</v>
      </c>
      <c r="C355" t="s">
        <v>12</v>
      </c>
      <c r="D355" s="1">
        <v>1566397332592030</v>
      </c>
      <c r="E355" s="2" t="e" vm="343">
        <f>_FV(0,"11870479583740234")</f>
        <v>#VALUE!</v>
      </c>
      <c r="F355" t="s">
        <v>345</v>
      </c>
      <c r="G355" t="s">
        <v>345</v>
      </c>
      <c r="H355">
        <v>127947</v>
      </c>
      <c r="I355">
        <v>200</v>
      </c>
      <c r="J355" t="b">
        <v>1</v>
      </c>
    </row>
    <row r="356" spans="1:10" x14ac:dyDescent="0.2">
      <c r="A356">
        <v>354</v>
      </c>
      <c r="B356" t="s">
        <v>11</v>
      </c>
      <c r="C356" t="s">
        <v>12</v>
      </c>
      <c r="D356" s="1">
        <v>1566397333896070</v>
      </c>
      <c r="E356" s="2" t="e" vm="344">
        <f>_FV(0,"12759113311767578")</f>
        <v>#VALUE!</v>
      </c>
      <c r="F356" t="s">
        <v>346</v>
      </c>
      <c r="G356" t="s">
        <v>346</v>
      </c>
      <c r="H356">
        <v>128264</v>
      </c>
      <c r="I356">
        <v>200</v>
      </c>
      <c r="J356" t="b">
        <v>1</v>
      </c>
    </row>
    <row r="357" spans="1:10" x14ac:dyDescent="0.2">
      <c r="A357">
        <v>355</v>
      </c>
      <c r="B357" t="s">
        <v>11</v>
      </c>
      <c r="C357" t="s">
        <v>12</v>
      </c>
      <c r="D357" s="1">
        <v>1.56639733520987E+16</v>
      </c>
      <c r="E357" s="2" t="e" vm="345">
        <f>_FV(0,"11374425888061523")</f>
        <v>#VALUE!</v>
      </c>
      <c r="F357" t="s">
        <v>347</v>
      </c>
      <c r="G357" t="s">
        <v>347</v>
      </c>
      <c r="H357">
        <v>128317</v>
      </c>
      <c r="I357">
        <v>200</v>
      </c>
      <c r="J357" t="b">
        <v>1</v>
      </c>
    </row>
    <row r="358" spans="1:10" x14ac:dyDescent="0.2">
      <c r="A358">
        <v>356</v>
      </c>
      <c r="B358" t="s">
        <v>11</v>
      </c>
      <c r="C358" t="s">
        <v>12</v>
      </c>
      <c r="D358" s="1">
        <v>1.56639733649999E+16</v>
      </c>
      <c r="E358" s="2" t="e" vm="346">
        <f>_FV(0,"1101529598236084")</f>
        <v>#VALUE!</v>
      </c>
      <c r="F358" t="s">
        <v>348</v>
      </c>
      <c r="G358" t="s">
        <v>348</v>
      </c>
      <c r="H358">
        <v>128389</v>
      </c>
      <c r="I358">
        <v>200</v>
      </c>
      <c r="J358" t="b">
        <v>1</v>
      </c>
    </row>
    <row r="359" spans="1:10" x14ac:dyDescent="0.2">
      <c r="A359">
        <v>357</v>
      </c>
      <c r="B359" t="s">
        <v>11</v>
      </c>
      <c r="C359" t="s">
        <v>12</v>
      </c>
      <c r="D359" s="1">
        <v>1.56639733779384E+16</v>
      </c>
      <c r="E359" s="2" t="e" vm="347">
        <f>_FV(0,"11772489547729492")</f>
        <v>#VALUE!</v>
      </c>
      <c r="F359" t="s">
        <v>349</v>
      </c>
      <c r="G359" t="s">
        <v>349</v>
      </c>
      <c r="H359">
        <v>128487</v>
      </c>
      <c r="I359">
        <v>200</v>
      </c>
      <c r="J359" t="b">
        <v>1</v>
      </c>
    </row>
    <row r="360" spans="1:10" x14ac:dyDescent="0.2">
      <c r="A360">
        <v>358</v>
      </c>
      <c r="B360" t="s">
        <v>11</v>
      </c>
      <c r="C360" t="s">
        <v>12</v>
      </c>
      <c r="D360" s="1">
        <v>1.56639733909242E+16</v>
      </c>
      <c r="E360" s="2" t="e" vm="348">
        <f>_FV(0,"15458035469055176")</f>
        <v>#VALUE!</v>
      </c>
      <c r="F360" t="s">
        <v>350</v>
      </c>
      <c r="G360" t="s">
        <v>350</v>
      </c>
      <c r="H360">
        <v>128390</v>
      </c>
      <c r="I360">
        <v>200</v>
      </c>
      <c r="J360" t="b">
        <v>1</v>
      </c>
    </row>
    <row r="361" spans="1:10" x14ac:dyDescent="0.2">
      <c r="A361">
        <v>359</v>
      </c>
      <c r="B361" t="s">
        <v>11</v>
      </c>
      <c r="C361" t="s">
        <v>12</v>
      </c>
      <c r="D361" s="1">
        <v>1566397340436280</v>
      </c>
      <c r="E361" s="2" t="e" vm="349">
        <f>_FV(0,"17194175720214844")</f>
        <v>#VALUE!</v>
      </c>
      <c r="F361" t="s">
        <v>351</v>
      </c>
      <c r="G361" t="s">
        <v>351</v>
      </c>
      <c r="H361">
        <v>128793</v>
      </c>
      <c r="I361">
        <v>200</v>
      </c>
      <c r="J361" t="b">
        <v>1</v>
      </c>
    </row>
    <row r="362" spans="1:10" x14ac:dyDescent="0.2">
      <c r="A362">
        <v>360</v>
      </c>
      <c r="B362" t="s">
        <v>11</v>
      </c>
      <c r="C362" t="s">
        <v>12</v>
      </c>
      <c r="D362" s="1">
        <v>1566397341796970</v>
      </c>
      <c r="E362" s="2" t="e" vm="350">
        <f>_FV(0,"11403703689575195")</f>
        <v>#VALUE!</v>
      </c>
      <c r="F362" t="s">
        <v>352</v>
      </c>
      <c r="G362" t="s">
        <v>352</v>
      </c>
      <c r="H362">
        <v>128369</v>
      </c>
      <c r="I362">
        <v>200</v>
      </c>
      <c r="J362" t="b">
        <v>1</v>
      </c>
    </row>
    <row r="363" spans="1:10" x14ac:dyDescent="0.2">
      <c r="A363">
        <v>361</v>
      </c>
      <c r="B363" t="s">
        <v>11</v>
      </c>
      <c r="C363" t="s">
        <v>12</v>
      </c>
      <c r="D363" s="1">
        <v>1566397343091230</v>
      </c>
      <c r="E363" s="2" t="e" vm="351">
        <f>_FV(0,"18313813209533691")</f>
        <v>#VALUE!</v>
      </c>
      <c r="F363" t="s">
        <v>353</v>
      </c>
      <c r="G363" t="s">
        <v>353</v>
      </c>
      <c r="H363">
        <v>128095</v>
      </c>
      <c r="I363">
        <v>200</v>
      </c>
      <c r="J363" t="b">
        <v>1</v>
      </c>
    </row>
    <row r="364" spans="1:10" x14ac:dyDescent="0.2">
      <c r="A364">
        <v>362</v>
      </c>
      <c r="B364" t="s">
        <v>11</v>
      </c>
      <c r="C364" t="s">
        <v>12</v>
      </c>
      <c r="D364" s="1">
        <v>1.56639734446805E+16</v>
      </c>
      <c r="E364" s="2" t="e" vm="352">
        <f>_FV(0,"12030911445617676")</f>
        <v>#VALUE!</v>
      </c>
      <c r="F364" t="s">
        <v>354</v>
      </c>
      <c r="G364" t="s">
        <v>354</v>
      </c>
      <c r="H364">
        <v>129018</v>
      </c>
      <c r="I364">
        <v>200</v>
      </c>
      <c r="J364" t="b">
        <v>1</v>
      </c>
    </row>
    <row r="365" spans="1:10" x14ac:dyDescent="0.2">
      <c r="A365">
        <v>363</v>
      </c>
      <c r="B365" t="s">
        <v>11</v>
      </c>
      <c r="C365" t="s">
        <v>12</v>
      </c>
      <c r="D365" s="1">
        <v>1.56639734578603E+16</v>
      </c>
      <c r="E365" s="2" t="e" vm="353">
        <f>_FV(0,"12905335426330566")</f>
        <v>#VALUE!</v>
      </c>
      <c r="F365" t="s">
        <v>355</v>
      </c>
      <c r="G365" t="s">
        <v>355</v>
      </c>
      <c r="H365">
        <v>128715</v>
      </c>
      <c r="I365">
        <v>200</v>
      </c>
      <c r="J365" t="b">
        <v>1</v>
      </c>
    </row>
    <row r="366" spans="1:10" x14ac:dyDescent="0.2">
      <c r="A366">
        <v>364</v>
      </c>
      <c r="B366" t="s">
        <v>11</v>
      </c>
      <c r="C366" t="s">
        <v>12</v>
      </c>
      <c r="D366" s="1">
        <v>1566397347108800</v>
      </c>
      <c r="E366" s="2" t="e" vm="354">
        <f>_FV(0,"12133026123046875")</f>
        <v>#VALUE!</v>
      </c>
      <c r="F366" t="s">
        <v>356</v>
      </c>
      <c r="G366" t="s">
        <v>356</v>
      </c>
      <c r="H366">
        <v>128691</v>
      </c>
      <c r="I366">
        <v>200</v>
      </c>
      <c r="J366" t="b">
        <v>1</v>
      </c>
    </row>
    <row r="367" spans="1:10" x14ac:dyDescent="0.2">
      <c r="A367">
        <v>365</v>
      </c>
      <c r="B367" t="s">
        <v>11</v>
      </c>
      <c r="C367" t="s">
        <v>12</v>
      </c>
      <c r="D367" s="1">
        <v>156639734841937</v>
      </c>
      <c r="E367" s="2" t="e" vm="355">
        <f>_FV(0,"10944008827209473")</f>
        <v>#VALUE!</v>
      </c>
      <c r="F367" t="s">
        <v>357</v>
      </c>
      <c r="G367" t="s">
        <v>357</v>
      </c>
      <c r="H367">
        <v>128548</v>
      </c>
      <c r="I367">
        <v>200</v>
      </c>
      <c r="J367" t="b">
        <v>1</v>
      </c>
    </row>
    <row r="368" spans="1:10" x14ac:dyDescent="0.2">
      <c r="A368">
        <v>366</v>
      </c>
      <c r="B368" t="s">
        <v>11</v>
      </c>
      <c r="C368" t="s">
        <v>12</v>
      </c>
      <c r="D368" s="1">
        <v>1566397349712610</v>
      </c>
      <c r="E368" s="2" t="e" vm="356">
        <f>_FV(0,"21663403511047363")</f>
        <v>#VALUE!</v>
      </c>
      <c r="F368" t="s">
        <v>358</v>
      </c>
      <c r="G368" t="s">
        <v>358</v>
      </c>
      <c r="H368">
        <v>128110</v>
      </c>
      <c r="I368">
        <v>200</v>
      </c>
      <c r="J368" t="b">
        <v>1</v>
      </c>
    </row>
    <row r="369" spans="1:10" x14ac:dyDescent="0.2">
      <c r="A369">
        <v>367</v>
      </c>
      <c r="B369" t="s">
        <v>11</v>
      </c>
      <c r="C369" t="s">
        <v>12</v>
      </c>
      <c r="D369" s="1">
        <v>1.56639735113252E+16</v>
      </c>
      <c r="E369" s="2">
        <v>-112286376953125</v>
      </c>
      <c r="F369" t="s">
        <v>359</v>
      </c>
      <c r="G369" t="s">
        <v>359</v>
      </c>
      <c r="H369">
        <v>128767</v>
      </c>
      <c r="I369">
        <v>200</v>
      </c>
      <c r="J369" t="b">
        <v>1</v>
      </c>
    </row>
    <row r="370" spans="1:10" x14ac:dyDescent="0.2">
      <c r="A370">
        <v>368</v>
      </c>
      <c r="B370" t="s">
        <v>11</v>
      </c>
      <c r="C370" t="s">
        <v>12</v>
      </c>
      <c r="D370" s="1">
        <v>1566397353442910</v>
      </c>
      <c r="E370" s="2" t="e" vm="357">
        <f>_FV(0,"1125788688659668")</f>
        <v>#VALUE!</v>
      </c>
      <c r="F370" t="s">
        <v>360</v>
      </c>
      <c r="G370" t="s">
        <v>360</v>
      </c>
      <c r="H370">
        <v>128336</v>
      </c>
      <c r="I370">
        <v>200</v>
      </c>
      <c r="J370" t="b">
        <v>1</v>
      </c>
    </row>
    <row r="371" spans="1:10" x14ac:dyDescent="0.2">
      <c r="A371">
        <v>369</v>
      </c>
      <c r="B371" t="s">
        <v>11</v>
      </c>
      <c r="C371" t="s">
        <v>12</v>
      </c>
      <c r="D371" s="1">
        <v>1.56639735474396E+16</v>
      </c>
      <c r="E371" s="2" t="e" vm="358">
        <f>_FV(0,"13120484352111816")</f>
        <v>#VALUE!</v>
      </c>
      <c r="F371" t="s">
        <v>361</v>
      </c>
      <c r="G371" t="s">
        <v>361</v>
      </c>
      <c r="H371">
        <v>128147</v>
      </c>
      <c r="I371">
        <v>200</v>
      </c>
      <c r="J371" t="b">
        <v>1</v>
      </c>
    </row>
    <row r="372" spans="1:10" x14ac:dyDescent="0.2">
      <c r="A372">
        <v>370</v>
      </c>
      <c r="B372" t="s">
        <v>11</v>
      </c>
      <c r="C372" t="s">
        <v>12</v>
      </c>
      <c r="D372" s="1">
        <v>1566397356064240</v>
      </c>
      <c r="E372" s="2" t="e" vm="359">
        <f>_FV(0,"11933207511901855")</f>
        <v>#VALUE!</v>
      </c>
      <c r="F372" t="s">
        <v>362</v>
      </c>
      <c r="G372" t="s">
        <v>362</v>
      </c>
      <c r="H372">
        <v>128287</v>
      </c>
      <c r="I372">
        <v>200</v>
      </c>
      <c r="J372" t="b">
        <v>1</v>
      </c>
    </row>
    <row r="373" spans="1:10" x14ac:dyDescent="0.2">
      <c r="A373">
        <v>371</v>
      </c>
      <c r="B373" t="s">
        <v>11</v>
      </c>
      <c r="C373" t="s">
        <v>12</v>
      </c>
      <c r="D373" s="1">
        <v>1566397357383120</v>
      </c>
      <c r="E373" s="2" t="e" vm="360">
        <f>_FV(0,"1211099624633789")</f>
        <v>#VALUE!</v>
      </c>
      <c r="F373" t="s">
        <v>363</v>
      </c>
      <c r="G373" t="s">
        <v>363</v>
      </c>
      <c r="H373">
        <v>128247</v>
      </c>
      <c r="I373">
        <v>200</v>
      </c>
      <c r="J373" t="b">
        <v>1</v>
      </c>
    </row>
    <row r="374" spans="1:10" x14ac:dyDescent="0.2">
      <c r="A374">
        <v>372</v>
      </c>
      <c r="B374" t="s">
        <v>11</v>
      </c>
      <c r="C374" t="s">
        <v>12</v>
      </c>
      <c r="D374" s="1">
        <v>1566397358697830</v>
      </c>
      <c r="E374" s="2" t="e" vm="361">
        <f>_FV(0,"12016797065734863")</f>
        <v>#VALUE!</v>
      </c>
      <c r="F374" t="s">
        <v>364</v>
      </c>
      <c r="G374" t="s">
        <v>364</v>
      </c>
      <c r="H374">
        <v>128376</v>
      </c>
      <c r="I374">
        <v>200</v>
      </c>
      <c r="J374" t="b">
        <v>1</v>
      </c>
    </row>
    <row r="375" spans="1:10" x14ac:dyDescent="0.2">
      <c r="A375">
        <v>373</v>
      </c>
      <c r="B375" t="s">
        <v>11</v>
      </c>
      <c r="C375" t="s">
        <v>12</v>
      </c>
      <c r="D375" s="1">
        <v>1566397360009960</v>
      </c>
      <c r="E375" s="2" t="e" vm="362">
        <f>_FV(0,"131072998046875")</f>
        <v>#VALUE!</v>
      </c>
      <c r="F375" t="s">
        <v>365</v>
      </c>
      <c r="G375" t="s">
        <v>365</v>
      </c>
      <c r="H375">
        <v>128534</v>
      </c>
      <c r="I375">
        <v>200</v>
      </c>
      <c r="J375" t="b">
        <v>1</v>
      </c>
    </row>
    <row r="376" spans="1:10" x14ac:dyDescent="0.2">
      <c r="A376">
        <v>374</v>
      </c>
      <c r="B376" t="s">
        <v>11</v>
      </c>
      <c r="C376" t="s">
        <v>12</v>
      </c>
      <c r="D376" s="1">
        <v>1.56639736134119E+16</v>
      </c>
      <c r="E376" s="2" t="e" vm="363">
        <f>_FV(0,"12178277969360352")</f>
        <v>#VALUE!</v>
      </c>
      <c r="F376" t="s">
        <v>366</v>
      </c>
      <c r="G376" t="s">
        <v>366</v>
      </c>
      <c r="H376">
        <v>128423</v>
      </c>
      <c r="I376">
        <v>200</v>
      </c>
      <c r="J376" t="b">
        <v>1</v>
      </c>
    </row>
    <row r="377" spans="1:10" x14ac:dyDescent="0.2">
      <c r="A377">
        <v>375</v>
      </c>
      <c r="B377" t="s">
        <v>11</v>
      </c>
      <c r="C377" t="s">
        <v>12</v>
      </c>
      <c r="D377" s="1">
        <v>1566397362655010</v>
      </c>
      <c r="E377" s="2" t="e" vm="364">
        <f>_FV(0,"13016796112060547")</f>
        <v>#VALUE!</v>
      </c>
      <c r="F377" t="s">
        <v>367</v>
      </c>
      <c r="G377" t="s">
        <v>367</v>
      </c>
      <c r="H377">
        <v>128600</v>
      </c>
      <c r="I377">
        <v>200</v>
      </c>
      <c r="J377" t="b">
        <v>1</v>
      </c>
    </row>
    <row r="378" spans="1:10" x14ac:dyDescent="0.2">
      <c r="A378">
        <v>376</v>
      </c>
      <c r="B378" t="s">
        <v>11</v>
      </c>
      <c r="C378" t="s">
        <v>12</v>
      </c>
      <c r="D378" s="1">
        <v>1566397363984980</v>
      </c>
      <c r="E378" s="2" t="e" vm="365">
        <f>_FV(0,"1348559856414795")</f>
        <v>#VALUE!</v>
      </c>
      <c r="F378" t="s">
        <v>368</v>
      </c>
      <c r="G378" t="s">
        <v>368</v>
      </c>
      <c r="H378">
        <v>128473</v>
      </c>
      <c r="I378">
        <v>200</v>
      </c>
      <c r="J378" t="b">
        <v>1</v>
      </c>
    </row>
    <row r="379" spans="1:10" x14ac:dyDescent="0.2">
      <c r="A379">
        <v>377</v>
      </c>
      <c r="B379" t="s">
        <v>11</v>
      </c>
      <c r="C379" t="s">
        <v>12</v>
      </c>
      <c r="D379" s="1">
        <v>1566397365312330</v>
      </c>
      <c r="E379" s="2" t="e" vm="366">
        <f>_FV(0,"12156510353088379")</f>
        <v>#VALUE!</v>
      </c>
      <c r="F379" t="s">
        <v>369</v>
      </c>
      <c r="G379" t="s">
        <v>369</v>
      </c>
      <c r="H379">
        <v>128563</v>
      </c>
      <c r="I379">
        <v>200</v>
      </c>
      <c r="J379" t="b">
        <v>1</v>
      </c>
    </row>
    <row r="380" spans="1:10" x14ac:dyDescent="0.2">
      <c r="A380">
        <v>378</v>
      </c>
      <c r="B380" t="s">
        <v>11</v>
      </c>
      <c r="C380" t="s">
        <v>12</v>
      </c>
      <c r="D380" s="1">
        <v>156639736663357</v>
      </c>
      <c r="E380" s="2" t="e" vm="367">
        <f>_FV(0,"17336416244506836")</f>
        <v>#VALUE!</v>
      </c>
      <c r="F380" t="s">
        <v>370</v>
      </c>
      <c r="G380" t="s">
        <v>370</v>
      </c>
      <c r="H380">
        <v>128409</v>
      </c>
      <c r="I380">
        <v>200</v>
      </c>
      <c r="J380" t="b">
        <v>1</v>
      </c>
    </row>
    <row r="381" spans="1:10" x14ac:dyDescent="0.2">
      <c r="A381">
        <v>379</v>
      </c>
      <c r="B381" t="s">
        <v>11</v>
      </c>
      <c r="C381" t="s">
        <v>12</v>
      </c>
      <c r="D381" s="1">
        <v>1566397368007230</v>
      </c>
      <c r="E381" s="2">
        <v>-1149580955505370</v>
      </c>
      <c r="F381" t="s">
        <v>371</v>
      </c>
      <c r="G381" t="s">
        <v>371</v>
      </c>
      <c r="H381">
        <v>128439</v>
      </c>
      <c r="I381">
        <v>200</v>
      </c>
      <c r="J381" t="b">
        <v>1</v>
      </c>
    </row>
    <row r="382" spans="1:10" x14ac:dyDescent="0.2">
      <c r="A382">
        <v>380</v>
      </c>
      <c r="B382" t="s">
        <v>11</v>
      </c>
      <c r="C382" t="s">
        <v>12</v>
      </c>
      <c r="D382" s="1">
        <v>1566397370359280</v>
      </c>
      <c r="E382" s="2" t="e" vm="368">
        <f>_FV(0,"1290428638458252")</f>
        <v>#VALUE!</v>
      </c>
      <c r="F382" t="s">
        <v>372</v>
      </c>
      <c r="G382" t="s">
        <v>372</v>
      </c>
      <c r="H382">
        <v>128200</v>
      </c>
      <c r="I382">
        <v>200</v>
      </c>
      <c r="J382" t="b">
        <v>1</v>
      </c>
    </row>
    <row r="383" spans="1:10" x14ac:dyDescent="0.2">
      <c r="A383">
        <v>381</v>
      </c>
      <c r="B383" t="s">
        <v>11</v>
      </c>
      <c r="C383" t="s">
        <v>12</v>
      </c>
      <c r="D383" s="1">
        <v>156639737168832</v>
      </c>
      <c r="E383" s="2" t="e" vm="369">
        <f>_FV(0,"12348699569702148")</f>
        <v>#VALUE!</v>
      </c>
      <c r="F383" t="s">
        <v>373</v>
      </c>
      <c r="G383" t="s">
        <v>373</v>
      </c>
      <c r="H383">
        <v>128349</v>
      </c>
      <c r="I383">
        <v>200</v>
      </c>
      <c r="J383" t="b">
        <v>1</v>
      </c>
    </row>
    <row r="384" spans="1:10" x14ac:dyDescent="0.2">
      <c r="A384">
        <v>382</v>
      </c>
      <c r="B384" t="s">
        <v>11</v>
      </c>
      <c r="C384" t="s">
        <v>12</v>
      </c>
      <c r="D384" s="1">
        <v>1.56639737300521E+16</v>
      </c>
      <c r="E384" s="2" t="e" vm="370">
        <f>_FV(0,"1186978816986084")</f>
        <v>#VALUE!</v>
      </c>
      <c r="F384" t="s">
        <v>374</v>
      </c>
      <c r="G384" t="s">
        <v>374</v>
      </c>
      <c r="H384">
        <v>128334</v>
      </c>
      <c r="I384">
        <v>200</v>
      </c>
      <c r="J384" t="b">
        <v>1</v>
      </c>
    </row>
    <row r="385" spans="1:10" x14ac:dyDescent="0.2">
      <c r="A385">
        <v>383</v>
      </c>
      <c r="B385" t="s">
        <v>11</v>
      </c>
      <c r="C385" t="s">
        <v>12</v>
      </c>
      <c r="D385" s="1">
        <v>1.56639737432514E+16</v>
      </c>
      <c r="E385" s="2" t="e" vm="371">
        <f>_FV(0,"12282776832580566")</f>
        <v>#VALUE!</v>
      </c>
      <c r="F385" t="s">
        <v>375</v>
      </c>
      <c r="G385" t="s">
        <v>375</v>
      </c>
      <c r="H385">
        <v>128075</v>
      </c>
      <c r="I385">
        <v>200</v>
      </c>
      <c r="J385" t="b">
        <v>1</v>
      </c>
    </row>
    <row r="386" spans="1:10" x14ac:dyDescent="0.2">
      <c r="A386">
        <v>384</v>
      </c>
      <c r="B386" t="s">
        <v>11</v>
      </c>
      <c r="C386" t="s">
        <v>12</v>
      </c>
      <c r="D386" s="1">
        <v>1566397375644230</v>
      </c>
      <c r="E386" s="2" t="e" vm="372">
        <f>_FV(0,"12519621849060059")</f>
        <v>#VALUE!</v>
      </c>
      <c r="F386" t="s">
        <v>376</v>
      </c>
      <c r="G386" t="s">
        <v>376</v>
      </c>
      <c r="H386">
        <v>128510</v>
      </c>
      <c r="I386">
        <v>200</v>
      </c>
      <c r="J386" t="b">
        <v>1</v>
      </c>
    </row>
    <row r="387" spans="1:10" x14ac:dyDescent="0.2">
      <c r="A387">
        <v>385</v>
      </c>
      <c r="B387" t="s">
        <v>11</v>
      </c>
      <c r="C387" t="s">
        <v>12</v>
      </c>
      <c r="D387" s="1">
        <v>1566397376972880</v>
      </c>
      <c r="E387" s="2" t="e" vm="373">
        <f>_FV(0,"12383008003234863")</f>
        <v>#VALUE!</v>
      </c>
      <c r="F387" t="s">
        <v>377</v>
      </c>
      <c r="G387" t="s">
        <v>377</v>
      </c>
      <c r="H387">
        <v>128355</v>
      </c>
      <c r="I387">
        <v>200</v>
      </c>
      <c r="J387" t="b">
        <v>1</v>
      </c>
    </row>
    <row r="388" spans="1:10" x14ac:dyDescent="0.2">
      <c r="A388">
        <v>386</v>
      </c>
      <c r="B388" t="s">
        <v>11</v>
      </c>
      <c r="C388" t="s">
        <v>12</v>
      </c>
      <c r="D388" s="1">
        <v>1566397378295440</v>
      </c>
      <c r="E388" s="2" t="e" vm="374">
        <f>_FV(0,"12111997604370117")</f>
        <v>#VALUE!</v>
      </c>
      <c r="F388" t="s">
        <v>378</v>
      </c>
      <c r="G388" t="s">
        <v>378</v>
      </c>
      <c r="H388">
        <v>128101</v>
      </c>
      <c r="I388">
        <v>200</v>
      </c>
      <c r="J388" t="b">
        <v>1</v>
      </c>
    </row>
    <row r="389" spans="1:10" x14ac:dyDescent="0.2">
      <c r="A389">
        <v>387</v>
      </c>
      <c r="B389" t="s">
        <v>11</v>
      </c>
      <c r="C389" t="s">
        <v>12</v>
      </c>
      <c r="D389" s="1">
        <v>1.56639737961911E+16</v>
      </c>
      <c r="E389" s="2" t="e" vm="375">
        <f>_FV(0,"10393428802490234")</f>
        <v>#VALUE!</v>
      </c>
      <c r="F389" t="s">
        <v>379</v>
      </c>
      <c r="G389" t="s">
        <v>379</v>
      </c>
      <c r="H389">
        <v>128689</v>
      </c>
      <c r="I389">
        <v>200</v>
      </c>
      <c r="J389" t="b">
        <v>1</v>
      </c>
    </row>
    <row r="390" spans="1:10" x14ac:dyDescent="0.2">
      <c r="A390">
        <v>388</v>
      </c>
      <c r="B390" t="s">
        <v>11</v>
      </c>
      <c r="C390" t="s">
        <v>12</v>
      </c>
      <c r="D390" s="1">
        <v>1566397380933480</v>
      </c>
      <c r="E390" s="2" t="e" vm="376">
        <f>_FV(0,"12551212310791016")</f>
        <v>#VALUE!</v>
      </c>
      <c r="F390" t="s">
        <v>380</v>
      </c>
      <c r="G390" t="s">
        <v>380</v>
      </c>
      <c r="H390">
        <v>128203</v>
      </c>
      <c r="I390">
        <v>200</v>
      </c>
      <c r="J390" t="b">
        <v>1</v>
      </c>
    </row>
    <row r="391" spans="1:10" x14ac:dyDescent="0.2">
      <c r="A391">
        <v>389</v>
      </c>
      <c r="B391" t="s">
        <v>11</v>
      </c>
      <c r="C391" t="s">
        <v>12</v>
      </c>
      <c r="D391" s="1">
        <v>1.5663973822652E+16</v>
      </c>
      <c r="E391" s="2" t="e" vm="377">
        <f>_FV(0,"14855480194091797")</f>
        <v>#VALUE!</v>
      </c>
      <c r="F391" t="s">
        <v>381</v>
      </c>
      <c r="G391" t="s">
        <v>381</v>
      </c>
      <c r="H391">
        <v>128320</v>
      </c>
      <c r="I391">
        <v>200</v>
      </c>
      <c r="J391" t="b">
        <v>1</v>
      </c>
    </row>
    <row r="392" spans="1:10" x14ac:dyDescent="0.2">
      <c r="A392">
        <v>390</v>
      </c>
      <c r="B392" t="s">
        <v>11</v>
      </c>
      <c r="C392" t="s">
        <v>12</v>
      </c>
      <c r="D392" s="1">
        <v>1566397383607990</v>
      </c>
      <c r="E392" s="2" t="e" vm="378">
        <f>_FV(0,"11178016662597656")</f>
        <v>#VALUE!</v>
      </c>
      <c r="F392" t="s">
        <v>382</v>
      </c>
      <c r="G392" t="s">
        <v>382</v>
      </c>
      <c r="H392">
        <v>128330</v>
      </c>
      <c r="I392">
        <v>200</v>
      </c>
      <c r="J392" t="b">
        <v>1</v>
      </c>
    </row>
    <row r="393" spans="1:10" x14ac:dyDescent="0.2">
      <c r="A393">
        <v>391</v>
      </c>
      <c r="B393" t="s">
        <v>11</v>
      </c>
      <c r="C393" t="s">
        <v>12</v>
      </c>
      <c r="D393" s="1">
        <v>1566397384932260</v>
      </c>
      <c r="E393" s="2" t="e" vm="379">
        <f>_FV(0,"14803194999694824")</f>
        <v>#VALUE!</v>
      </c>
      <c r="F393" t="s">
        <v>383</v>
      </c>
      <c r="G393" t="s">
        <v>383</v>
      </c>
      <c r="H393">
        <v>128674</v>
      </c>
      <c r="I393">
        <v>200</v>
      </c>
      <c r="J393" t="b">
        <v>1</v>
      </c>
    </row>
    <row r="394" spans="1:10" x14ac:dyDescent="0.2">
      <c r="A394">
        <v>392</v>
      </c>
      <c r="B394" t="s">
        <v>11</v>
      </c>
      <c r="C394" t="s">
        <v>12</v>
      </c>
      <c r="D394" s="1">
        <v>1566397386291820</v>
      </c>
      <c r="E394" s="2" t="e" vm="380">
        <f>_FV(0,"11225390434265137")</f>
        <v>#VALUE!</v>
      </c>
      <c r="F394" t="s">
        <v>384</v>
      </c>
      <c r="G394" t="s">
        <v>384</v>
      </c>
      <c r="H394">
        <v>128271</v>
      </c>
      <c r="I394">
        <v>200</v>
      </c>
      <c r="J394" t="b">
        <v>1</v>
      </c>
    </row>
    <row r="395" spans="1:10" x14ac:dyDescent="0.2">
      <c r="A395">
        <v>393</v>
      </c>
      <c r="B395" t="s">
        <v>11</v>
      </c>
      <c r="C395" t="s">
        <v>12</v>
      </c>
      <c r="D395" s="1">
        <v>1566397387608580</v>
      </c>
      <c r="E395" s="2" t="e" vm="381">
        <f>_FV(0,"1150360107421875")</f>
        <v>#VALUE!</v>
      </c>
      <c r="F395" t="s">
        <v>385</v>
      </c>
      <c r="G395" t="s">
        <v>385</v>
      </c>
      <c r="H395">
        <v>128447</v>
      </c>
      <c r="I395">
        <v>200</v>
      </c>
      <c r="J395" t="b">
        <v>1</v>
      </c>
    </row>
    <row r="396" spans="1:10" x14ac:dyDescent="0.2">
      <c r="A396">
        <v>394</v>
      </c>
      <c r="B396" t="s">
        <v>11</v>
      </c>
      <c r="C396" t="s">
        <v>12</v>
      </c>
      <c r="D396" s="1">
        <v>1.56639738892693E+16</v>
      </c>
      <c r="E396" s="2" t="e" vm="382">
        <f>_FV(0,"10989618301391602")</f>
        <v>#VALUE!</v>
      </c>
      <c r="F396" t="s">
        <v>386</v>
      </c>
      <c r="G396" t="s">
        <v>386</v>
      </c>
      <c r="H396">
        <v>127886</v>
      </c>
      <c r="I396">
        <v>200</v>
      </c>
      <c r="J396" t="b">
        <v>1</v>
      </c>
    </row>
    <row r="397" spans="1:10" x14ac:dyDescent="0.2">
      <c r="A397">
        <v>395</v>
      </c>
      <c r="B397" t="s">
        <v>11</v>
      </c>
      <c r="C397" t="s">
        <v>12</v>
      </c>
      <c r="D397" s="1">
        <v>1.56639739024104E+16</v>
      </c>
      <c r="E397" s="2" t="e" vm="383">
        <f>_FV(0,"31755709648132324")</f>
        <v>#VALUE!</v>
      </c>
      <c r="F397" t="s">
        <v>387</v>
      </c>
      <c r="G397" t="s">
        <v>387</v>
      </c>
      <c r="H397">
        <v>128030</v>
      </c>
      <c r="I397">
        <v>200</v>
      </c>
      <c r="J397" t="b">
        <v>1</v>
      </c>
    </row>
    <row r="398" spans="1:10" x14ac:dyDescent="0.2">
      <c r="A398">
        <v>396</v>
      </c>
      <c r="B398" t="s">
        <v>11</v>
      </c>
      <c r="C398" t="s">
        <v>12</v>
      </c>
      <c r="D398" s="1">
        <v>1566397391758950</v>
      </c>
      <c r="E398" s="2" t="e" vm="384">
        <f>_FV(0,"17189908027648926")</f>
        <v>#VALUE!</v>
      </c>
      <c r="F398" t="s">
        <v>388</v>
      </c>
      <c r="G398" t="s">
        <v>388</v>
      </c>
      <c r="H398">
        <v>128438</v>
      </c>
      <c r="I398">
        <v>200</v>
      </c>
      <c r="J398" t="b">
        <v>1</v>
      </c>
    </row>
    <row r="399" spans="1:10" x14ac:dyDescent="0.2">
      <c r="A399">
        <v>397</v>
      </c>
      <c r="B399" t="s">
        <v>11</v>
      </c>
      <c r="C399" t="s">
        <v>12</v>
      </c>
      <c r="D399" s="1">
        <v>1566397393139130</v>
      </c>
      <c r="E399" s="2" t="e" vm="385">
        <f>_FV(0,"1773841381072998")</f>
        <v>#VALUE!</v>
      </c>
      <c r="F399" t="s">
        <v>389</v>
      </c>
      <c r="G399" t="s">
        <v>389</v>
      </c>
      <c r="H399">
        <v>128006</v>
      </c>
      <c r="I399">
        <v>200</v>
      </c>
      <c r="J399" t="b">
        <v>1</v>
      </c>
    </row>
    <row r="400" spans="1:10" x14ac:dyDescent="0.2">
      <c r="A400">
        <v>398</v>
      </c>
      <c r="B400" t="s">
        <v>11</v>
      </c>
      <c r="C400" t="s">
        <v>12</v>
      </c>
      <c r="D400" s="1">
        <v>1566397394531490</v>
      </c>
      <c r="E400" s="2" t="e" vm="386">
        <f>_FV(0,"1800699234008789")</f>
        <v>#VALUE!</v>
      </c>
      <c r="F400" t="s">
        <v>390</v>
      </c>
      <c r="G400" t="s">
        <v>390</v>
      </c>
      <c r="H400">
        <v>128423</v>
      </c>
      <c r="I400">
        <v>200</v>
      </c>
      <c r="J400" t="b">
        <v>1</v>
      </c>
    </row>
    <row r="401" spans="1:10" x14ac:dyDescent="0.2">
      <c r="A401">
        <v>399</v>
      </c>
      <c r="B401" t="s">
        <v>11</v>
      </c>
      <c r="C401" t="s">
        <v>12</v>
      </c>
      <c r="D401" s="1">
        <v>1566397395923280</v>
      </c>
      <c r="E401" s="2" t="e" vm="387">
        <f>_FV(0,"16832900047302246")</f>
        <v>#VALUE!</v>
      </c>
      <c r="F401" t="s">
        <v>391</v>
      </c>
      <c r="G401" t="s">
        <v>391</v>
      </c>
      <c r="H401">
        <v>128304</v>
      </c>
      <c r="I401">
        <v>200</v>
      </c>
      <c r="J401" t="b">
        <v>1</v>
      </c>
    </row>
    <row r="402" spans="1:10" x14ac:dyDescent="0.2">
      <c r="A402">
        <v>400</v>
      </c>
      <c r="B402" t="s">
        <v>11</v>
      </c>
      <c r="C402" t="s">
        <v>12</v>
      </c>
      <c r="D402" s="1">
        <v>156639739725859</v>
      </c>
      <c r="E402" s="2" t="e" vm="388">
        <f>_FV(0,"13018393516540527")</f>
        <v>#VALUE!</v>
      </c>
      <c r="F402" t="s">
        <v>392</v>
      </c>
      <c r="G402" t="s">
        <v>392</v>
      </c>
      <c r="H402">
        <v>128165</v>
      </c>
      <c r="I402">
        <v>200</v>
      </c>
      <c r="J402" t="b">
        <v>1</v>
      </c>
    </row>
    <row r="403" spans="1:10" x14ac:dyDescent="0.2">
      <c r="A403">
        <v>401</v>
      </c>
      <c r="B403" t="s">
        <v>11</v>
      </c>
      <c r="C403" t="s">
        <v>12</v>
      </c>
      <c r="D403" s="1">
        <v>1566397398568890</v>
      </c>
      <c r="E403" s="2">
        <v>-1.12846112251281E+16</v>
      </c>
      <c r="F403" t="s">
        <v>393</v>
      </c>
      <c r="G403" t="s">
        <v>393</v>
      </c>
      <c r="H403">
        <v>128266</v>
      </c>
      <c r="I403">
        <v>200</v>
      </c>
      <c r="J403" t="b">
        <v>1</v>
      </c>
    </row>
    <row r="404" spans="1:10" x14ac:dyDescent="0.2">
      <c r="A404">
        <v>402</v>
      </c>
      <c r="B404" t="s">
        <v>11</v>
      </c>
      <c r="C404" t="s">
        <v>12</v>
      </c>
      <c r="D404" s="1">
        <v>1.56639740091271E+16</v>
      </c>
      <c r="E404" s="2" t="e" vm="389">
        <f>_FV(0,"1254587173461914")</f>
        <v>#VALUE!</v>
      </c>
      <c r="F404" t="s">
        <v>394</v>
      </c>
      <c r="G404" t="s">
        <v>394</v>
      </c>
      <c r="H404">
        <v>128222</v>
      </c>
      <c r="I404">
        <v>200</v>
      </c>
      <c r="J404" t="b">
        <v>1</v>
      </c>
    </row>
    <row r="405" spans="1:10" x14ac:dyDescent="0.2">
      <c r="A405">
        <v>403</v>
      </c>
      <c r="B405" t="s">
        <v>11</v>
      </c>
      <c r="C405" t="s">
        <v>12</v>
      </c>
      <c r="D405" s="1">
        <v>1566397402243930</v>
      </c>
      <c r="E405" s="2" t="e" vm="390">
        <f>_FV(0,"13751697540283203")</f>
        <v>#VALUE!</v>
      </c>
      <c r="F405" t="s">
        <v>395</v>
      </c>
      <c r="G405" t="s">
        <v>395</v>
      </c>
      <c r="H405">
        <v>128465</v>
      </c>
      <c r="I405">
        <v>200</v>
      </c>
      <c r="J405" t="b">
        <v>1</v>
      </c>
    </row>
    <row r="406" spans="1:10" x14ac:dyDescent="0.2">
      <c r="A406">
        <v>404</v>
      </c>
      <c r="B406" t="s">
        <v>11</v>
      </c>
      <c r="C406" t="s">
        <v>12</v>
      </c>
      <c r="D406" s="1">
        <v>1566397403592280</v>
      </c>
      <c r="E406" s="2" t="e" vm="391">
        <f>_FV(0,"15083098411560059")</f>
        <v>#VALUE!</v>
      </c>
      <c r="F406" t="s">
        <v>396</v>
      </c>
      <c r="G406" t="s">
        <v>396</v>
      </c>
      <c r="H406">
        <v>128673</v>
      </c>
      <c r="I406">
        <v>200</v>
      </c>
      <c r="J406" t="b">
        <v>1</v>
      </c>
    </row>
    <row r="407" spans="1:10" x14ac:dyDescent="0.2">
      <c r="A407">
        <v>405</v>
      </c>
      <c r="B407" t="s">
        <v>11</v>
      </c>
      <c r="C407" t="s">
        <v>12</v>
      </c>
      <c r="D407" s="1">
        <v>1566397404949540</v>
      </c>
      <c r="E407" s="2" t="e" vm="392">
        <f>_FV(0,"10715603828430176")</f>
        <v>#VALUE!</v>
      </c>
      <c r="F407" t="s">
        <v>397</v>
      </c>
      <c r="G407" t="s">
        <v>397</v>
      </c>
      <c r="H407">
        <v>128123</v>
      </c>
      <c r="I407">
        <v>200</v>
      </c>
      <c r="J407" t="b">
        <v>1</v>
      </c>
    </row>
    <row r="408" spans="1:10" x14ac:dyDescent="0.2">
      <c r="A408">
        <v>406</v>
      </c>
      <c r="B408" t="s">
        <v>11</v>
      </c>
      <c r="C408" t="s">
        <v>12</v>
      </c>
      <c r="D408" s="1">
        <v>1566397406271860</v>
      </c>
      <c r="E408" s="2" t="e" vm="393">
        <f>_FV(0,"11360406875610352")</f>
        <v>#VALUE!</v>
      </c>
      <c r="F408" t="s">
        <v>398</v>
      </c>
      <c r="G408" t="s">
        <v>398</v>
      </c>
      <c r="H408">
        <v>128311</v>
      </c>
      <c r="I408">
        <v>200</v>
      </c>
      <c r="J408" t="b">
        <v>1</v>
      </c>
    </row>
    <row r="409" spans="1:10" x14ac:dyDescent="0.2">
      <c r="A409">
        <v>407</v>
      </c>
      <c r="B409" t="s">
        <v>11</v>
      </c>
      <c r="C409" t="s">
        <v>12</v>
      </c>
      <c r="D409" s="1">
        <v>1566397407595430</v>
      </c>
      <c r="E409" s="2" t="e" vm="394">
        <f>_FV(0,"11742377281188965")</f>
        <v>#VALUE!</v>
      </c>
      <c r="F409" t="s">
        <v>399</v>
      </c>
      <c r="G409" t="s">
        <v>399</v>
      </c>
      <c r="H409">
        <v>128681</v>
      </c>
      <c r="I409">
        <v>200</v>
      </c>
      <c r="J409" t="b">
        <v>1</v>
      </c>
    </row>
    <row r="410" spans="1:10" x14ac:dyDescent="0.2">
      <c r="A410">
        <v>408</v>
      </c>
      <c r="B410" t="s">
        <v>11</v>
      </c>
      <c r="C410" t="s">
        <v>12</v>
      </c>
      <c r="D410" s="1">
        <v>1.56639740892888E+16</v>
      </c>
      <c r="E410" s="2" t="e" vm="395">
        <f>_FV(0,"15245389938354492")</f>
        <v>#VALUE!</v>
      </c>
      <c r="F410" t="s">
        <v>400</v>
      </c>
      <c r="G410" t="s">
        <v>400</v>
      </c>
      <c r="H410">
        <v>128302</v>
      </c>
      <c r="I410">
        <v>200</v>
      </c>
      <c r="J410" t="b">
        <v>1</v>
      </c>
    </row>
    <row r="411" spans="1:10" x14ac:dyDescent="0.2">
      <c r="A411">
        <v>409</v>
      </c>
      <c r="B411" t="s">
        <v>11</v>
      </c>
      <c r="C411" t="s">
        <v>12</v>
      </c>
      <c r="D411" s="1">
        <v>1566397410290750</v>
      </c>
      <c r="E411" s="2" t="e" vm="396">
        <f>_FV(0,"5710902214050293")</f>
        <v>#VALUE!</v>
      </c>
      <c r="F411" t="s">
        <v>401</v>
      </c>
      <c r="G411" t="s">
        <v>401</v>
      </c>
      <c r="H411">
        <v>128180</v>
      </c>
      <c r="I411">
        <v>200</v>
      </c>
      <c r="J411" t="b">
        <v>1</v>
      </c>
    </row>
    <row r="412" spans="1:10" x14ac:dyDescent="0.2">
      <c r="A412">
        <v>410</v>
      </c>
      <c r="B412" t="s">
        <v>11</v>
      </c>
      <c r="C412" t="s">
        <v>12</v>
      </c>
      <c r="D412" s="1">
        <v>1566397412088300</v>
      </c>
      <c r="E412" s="2" t="e" vm="397">
        <f>_FV(0,"19029712677001953")</f>
        <v>#VALUE!</v>
      </c>
      <c r="F412" t="s">
        <v>402</v>
      </c>
      <c r="G412" t="s">
        <v>402</v>
      </c>
      <c r="H412">
        <v>128179</v>
      </c>
      <c r="I412">
        <v>200</v>
      </c>
      <c r="J412" t="b">
        <v>1</v>
      </c>
    </row>
    <row r="413" spans="1:10" x14ac:dyDescent="0.2">
      <c r="A413">
        <v>411</v>
      </c>
      <c r="B413" t="s">
        <v>11</v>
      </c>
      <c r="C413" t="s">
        <v>12</v>
      </c>
      <c r="D413" s="1">
        <v>156639741349071</v>
      </c>
      <c r="E413" s="2" t="e" vm="398">
        <f>_FV(0,"12091898918151855")</f>
        <v>#VALUE!</v>
      </c>
      <c r="F413" t="s">
        <v>403</v>
      </c>
      <c r="G413" t="s">
        <v>403</v>
      </c>
      <c r="H413">
        <v>128636</v>
      </c>
      <c r="I413">
        <v>200</v>
      </c>
      <c r="J413" t="b">
        <v>1</v>
      </c>
    </row>
    <row r="414" spans="1:10" x14ac:dyDescent="0.2">
      <c r="A414">
        <v>412</v>
      </c>
      <c r="B414" t="s">
        <v>11</v>
      </c>
      <c r="C414" t="s">
        <v>12</v>
      </c>
      <c r="D414" s="1">
        <v>1566397414823950</v>
      </c>
      <c r="E414" s="2" t="e" vm="399">
        <f>_FV(0,"12824201583862305")</f>
        <v>#VALUE!</v>
      </c>
      <c r="F414" t="s">
        <v>404</v>
      </c>
      <c r="G414" t="s">
        <v>404</v>
      </c>
      <c r="H414">
        <v>128461</v>
      </c>
      <c r="I414">
        <v>200</v>
      </c>
      <c r="J414" t="b">
        <v>1</v>
      </c>
    </row>
    <row r="415" spans="1:10" x14ac:dyDescent="0.2">
      <c r="A415">
        <v>413</v>
      </c>
      <c r="B415" t="s">
        <v>11</v>
      </c>
      <c r="C415" t="s">
        <v>12</v>
      </c>
      <c r="D415" s="1">
        <v>1566397416165690</v>
      </c>
      <c r="E415" s="2" t="e" vm="400">
        <f>_FV(0,"14801812171936035")</f>
        <v>#VALUE!</v>
      </c>
      <c r="F415" t="s">
        <v>405</v>
      </c>
      <c r="G415" t="s">
        <v>405</v>
      </c>
      <c r="H415">
        <v>128211</v>
      </c>
      <c r="I415">
        <v>200</v>
      </c>
      <c r="J415" t="b">
        <v>1</v>
      </c>
    </row>
    <row r="416" spans="1:10" x14ac:dyDescent="0.2">
      <c r="A416">
        <v>414</v>
      </c>
      <c r="B416" t="s">
        <v>11</v>
      </c>
      <c r="C416" t="s">
        <v>12</v>
      </c>
      <c r="D416" s="1">
        <v>1566397417523360</v>
      </c>
      <c r="E416" s="2" t="e" vm="401">
        <f>_FV(0,"1183929443359375")</f>
        <v>#VALUE!</v>
      </c>
      <c r="F416" t="s">
        <v>406</v>
      </c>
      <c r="G416" t="s">
        <v>406</v>
      </c>
      <c r="H416">
        <v>128045</v>
      </c>
      <c r="I416">
        <v>200</v>
      </c>
      <c r="J416" t="b">
        <v>1</v>
      </c>
    </row>
    <row r="417" spans="1:10" x14ac:dyDescent="0.2">
      <c r="A417">
        <v>415</v>
      </c>
      <c r="B417" t="s">
        <v>11</v>
      </c>
      <c r="C417" t="s">
        <v>12</v>
      </c>
      <c r="D417" s="1">
        <v>1566397418865550</v>
      </c>
      <c r="E417" s="2" t="e" vm="402">
        <f>_FV(0,"13921499252319336")</f>
        <v>#VALUE!</v>
      </c>
      <c r="F417" t="s">
        <v>407</v>
      </c>
      <c r="G417" t="s">
        <v>407</v>
      </c>
      <c r="H417">
        <v>128443</v>
      </c>
      <c r="I417">
        <v>200</v>
      </c>
      <c r="J417" t="b">
        <v>1</v>
      </c>
    </row>
    <row r="418" spans="1:10" x14ac:dyDescent="0.2">
      <c r="A418">
        <v>416</v>
      </c>
      <c r="B418" t="s">
        <v>11</v>
      </c>
      <c r="C418" t="s">
        <v>12</v>
      </c>
      <c r="D418" s="1">
        <v>1.56639742021964E+16</v>
      </c>
      <c r="E418" s="2" t="e" vm="403">
        <f>_FV(0,"11433601379394531")</f>
        <v>#VALUE!</v>
      </c>
      <c r="F418" t="s">
        <v>408</v>
      </c>
      <c r="G418" t="s">
        <v>408</v>
      </c>
      <c r="H418">
        <v>128383</v>
      </c>
      <c r="I418">
        <v>200</v>
      </c>
      <c r="J418" t="b">
        <v>1</v>
      </c>
    </row>
    <row r="419" spans="1:10" x14ac:dyDescent="0.2">
      <c r="A419">
        <v>417</v>
      </c>
      <c r="B419" t="s">
        <v>11</v>
      </c>
      <c r="C419" t="s">
        <v>12</v>
      </c>
      <c r="D419" s="1">
        <v>1566397421552870</v>
      </c>
      <c r="E419" s="2" t="e" vm="404">
        <f>_FV(0,"1306450366973877")</f>
        <v>#VALUE!</v>
      </c>
      <c r="F419" t="s">
        <v>409</v>
      </c>
      <c r="G419" t="s">
        <v>409</v>
      </c>
      <c r="H419">
        <v>128381</v>
      </c>
      <c r="I419">
        <v>200</v>
      </c>
      <c r="J419" t="b">
        <v>1</v>
      </c>
    </row>
    <row r="420" spans="1:10" x14ac:dyDescent="0.2">
      <c r="A420">
        <v>418</v>
      </c>
      <c r="B420" t="s">
        <v>11</v>
      </c>
      <c r="C420" t="s">
        <v>12</v>
      </c>
      <c r="D420" s="1">
        <v>1.56639742290911E+16</v>
      </c>
      <c r="E420" s="2" t="e" vm="405">
        <f>_FV(0,"11065125465393066")</f>
        <v>#VALUE!</v>
      </c>
      <c r="F420" t="s">
        <v>410</v>
      </c>
      <c r="G420" t="s">
        <v>410</v>
      </c>
      <c r="H420">
        <v>128329</v>
      </c>
      <c r="I420">
        <v>200</v>
      </c>
      <c r="J420" t="b">
        <v>1</v>
      </c>
    </row>
    <row r="421" spans="1:10" x14ac:dyDescent="0.2">
      <c r="A421">
        <v>419</v>
      </c>
      <c r="B421" t="s">
        <v>11</v>
      </c>
      <c r="C421" t="s">
        <v>12</v>
      </c>
      <c r="D421" s="1">
        <v>1.5663974242736E+16</v>
      </c>
      <c r="E421" s="2" t="e" vm="406">
        <f>_FV(0,"11969304084777832")</f>
        <v>#VALUE!</v>
      </c>
      <c r="F421" t="s">
        <v>411</v>
      </c>
      <c r="G421" t="s">
        <v>411</v>
      </c>
      <c r="H421">
        <v>128753</v>
      </c>
      <c r="I421">
        <v>200</v>
      </c>
      <c r="J421" t="b">
        <v>1</v>
      </c>
    </row>
    <row r="422" spans="1:10" x14ac:dyDescent="0.2">
      <c r="A422">
        <v>420</v>
      </c>
      <c r="B422" t="s">
        <v>11</v>
      </c>
      <c r="C422" t="s">
        <v>12</v>
      </c>
      <c r="D422" s="1">
        <v>1566397425612340</v>
      </c>
      <c r="E422" s="2" t="e" vm="407">
        <f>_FV(0,"12508392333984375")</f>
        <v>#VALUE!</v>
      </c>
      <c r="F422" t="s">
        <v>412</v>
      </c>
      <c r="G422" t="s">
        <v>412</v>
      </c>
      <c r="H422">
        <v>128991</v>
      </c>
      <c r="I422">
        <v>200</v>
      </c>
      <c r="J422" t="b">
        <v>1</v>
      </c>
    </row>
    <row r="423" spans="1:10" x14ac:dyDescent="0.2">
      <c r="A423">
        <v>421</v>
      </c>
      <c r="B423" t="s">
        <v>11</v>
      </c>
      <c r="C423" t="s">
        <v>12</v>
      </c>
      <c r="D423" s="1">
        <v>1.56639742695889E+16</v>
      </c>
      <c r="E423" s="2" t="e" vm="408">
        <f>_FV(0,"10926175117492676")</f>
        <v>#VALUE!</v>
      </c>
      <c r="F423" t="s">
        <v>413</v>
      </c>
      <c r="G423" t="s">
        <v>413</v>
      </c>
      <c r="H423">
        <v>128920</v>
      </c>
      <c r="I423">
        <v>200</v>
      </c>
      <c r="J423" t="b">
        <v>1</v>
      </c>
    </row>
    <row r="424" spans="1:10" x14ac:dyDescent="0.2">
      <c r="A424">
        <v>422</v>
      </c>
      <c r="B424" t="s">
        <v>11</v>
      </c>
      <c r="C424" t="s">
        <v>12</v>
      </c>
      <c r="D424" s="1">
        <v>1.56639742829456E+16</v>
      </c>
      <c r="E424" s="2" t="e" vm="409">
        <f>_FV(0,"10565805435180664")</f>
        <v>#VALUE!</v>
      </c>
      <c r="F424" t="s">
        <v>414</v>
      </c>
      <c r="G424" t="s">
        <v>414</v>
      </c>
      <c r="H424">
        <v>128498</v>
      </c>
      <c r="I424">
        <v>200</v>
      </c>
      <c r="J424" t="b">
        <v>1</v>
      </c>
    </row>
    <row r="425" spans="1:10" x14ac:dyDescent="0.2">
      <c r="A425">
        <v>423</v>
      </c>
      <c r="B425" t="s">
        <v>11</v>
      </c>
      <c r="C425" t="s">
        <v>12</v>
      </c>
      <c r="D425" s="1">
        <v>1.56639742961352E+16</v>
      </c>
      <c r="E425" s="2" t="e" vm="410">
        <f>_FV(0,"12459897994995117")</f>
        <v>#VALUE!</v>
      </c>
      <c r="F425" t="s">
        <v>415</v>
      </c>
      <c r="G425" t="s">
        <v>415</v>
      </c>
      <c r="H425">
        <v>128720</v>
      </c>
      <c r="I425">
        <v>200</v>
      </c>
      <c r="J425" t="b">
        <v>1</v>
      </c>
    </row>
    <row r="426" spans="1:10" x14ac:dyDescent="0.2">
      <c r="A426">
        <v>424</v>
      </c>
      <c r="B426" t="s">
        <v>11</v>
      </c>
      <c r="C426" t="s">
        <v>12</v>
      </c>
      <c r="D426" s="1">
        <v>1.56639743096258E+16</v>
      </c>
      <c r="E426" s="2" t="e" vm="411">
        <f>_FV(0,"1403210163116455")</f>
        <v>#VALUE!</v>
      </c>
      <c r="F426" t="s">
        <v>416</v>
      </c>
      <c r="G426" t="s">
        <v>416</v>
      </c>
      <c r="H426">
        <v>128684</v>
      </c>
      <c r="I426">
        <v>200</v>
      </c>
      <c r="J426" t="b">
        <v>1</v>
      </c>
    </row>
    <row r="427" spans="1:10" x14ac:dyDescent="0.2">
      <c r="A427">
        <v>425</v>
      </c>
      <c r="B427" t="s">
        <v>11</v>
      </c>
      <c r="C427" t="s">
        <v>12</v>
      </c>
      <c r="D427" s="1">
        <v>1566397432329600</v>
      </c>
      <c r="E427" s="2" t="e" vm="412">
        <f>_FV(0,"11643075942993164")</f>
        <v>#VALUE!</v>
      </c>
      <c r="F427" t="s">
        <v>417</v>
      </c>
      <c r="G427" t="s">
        <v>417</v>
      </c>
      <c r="H427">
        <v>128335</v>
      </c>
      <c r="I427">
        <v>200</v>
      </c>
      <c r="J427" t="b">
        <v>1</v>
      </c>
    </row>
    <row r="428" spans="1:10" x14ac:dyDescent="0.2">
      <c r="A428">
        <v>426</v>
      </c>
      <c r="B428" t="s">
        <v>11</v>
      </c>
      <c r="C428" t="s">
        <v>12</v>
      </c>
      <c r="D428" s="1">
        <v>1566397433668410</v>
      </c>
      <c r="E428" s="2" t="e" vm="413">
        <f>_FV(0,"17504215240478516")</f>
        <v>#VALUE!</v>
      </c>
      <c r="F428" t="s">
        <v>418</v>
      </c>
      <c r="G428" t="s">
        <v>418</v>
      </c>
      <c r="H428">
        <v>128328</v>
      </c>
      <c r="I428">
        <v>200</v>
      </c>
      <c r="J428" t="b">
        <v>1</v>
      </c>
    </row>
    <row r="429" spans="1:10" x14ac:dyDescent="0.2">
      <c r="A429">
        <v>427</v>
      </c>
      <c r="B429" t="s">
        <v>11</v>
      </c>
      <c r="C429" t="s">
        <v>12</v>
      </c>
      <c r="D429" s="1">
        <v>1.56639743506927E+16</v>
      </c>
      <c r="E429" s="2" t="e" vm="414">
        <f>_FV(0,"1132822036743164")</f>
        <v>#VALUE!</v>
      </c>
      <c r="F429" t="s">
        <v>419</v>
      </c>
      <c r="G429" t="s">
        <v>419</v>
      </c>
      <c r="H429">
        <v>128637</v>
      </c>
      <c r="I429">
        <v>200</v>
      </c>
      <c r="J429" t="b">
        <v>1</v>
      </c>
    </row>
    <row r="430" spans="1:10" x14ac:dyDescent="0.2">
      <c r="A430">
        <v>428</v>
      </c>
      <c r="B430" t="s">
        <v>11</v>
      </c>
      <c r="C430" t="s">
        <v>12</v>
      </c>
      <c r="D430" s="1">
        <v>1566397436416560</v>
      </c>
      <c r="E430" s="2" t="e" vm="415">
        <f>_FV(0,"11229586601257324")</f>
        <v>#VALUE!</v>
      </c>
      <c r="F430" t="s">
        <v>420</v>
      </c>
      <c r="G430" t="s">
        <v>420</v>
      </c>
      <c r="H430">
        <v>128739</v>
      </c>
      <c r="I430">
        <v>200</v>
      </c>
      <c r="J430" t="b">
        <v>1</v>
      </c>
    </row>
    <row r="431" spans="1:10" x14ac:dyDescent="0.2">
      <c r="A431">
        <v>429</v>
      </c>
      <c r="B431" t="s">
        <v>11</v>
      </c>
      <c r="C431" t="s">
        <v>12</v>
      </c>
      <c r="D431" s="1">
        <v>1566397437754310</v>
      </c>
      <c r="E431" s="2" t="e" vm="416">
        <f>_FV(0,"12872815132141113")</f>
        <v>#VALUE!</v>
      </c>
      <c r="F431" t="s">
        <v>421</v>
      </c>
      <c r="G431" t="s">
        <v>421</v>
      </c>
      <c r="H431">
        <v>127977</v>
      </c>
      <c r="I431">
        <v>200</v>
      </c>
      <c r="J431" t="b">
        <v>1</v>
      </c>
    </row>
    <row r="432" spans="1:10" x14ac:dyDescent="0.2">
      <c r="A432">
        <v>430</v>
      </c>
      <c r="B432" t="s">
        <v>11</v>
      </c>
      <c r="C432" t="s">
        <v>12</v>
      </c>
      <c r="D432" s="1">
        <v>1566397439109060</v>
      </c>
      <c r="E432" s="2" t="e" vm="417">
        <f>_FV(0,"16610383987426758")</f>
        <v>#VALUE!</v>
      </c>
      <c r="F432" t="s">
        <v>422</v>
      </c>
      <c r="G432" t="s">
        <v>422</v>
      </c>
      <c r="H432">
        <v>128036</v>
      </c>
      <c r="I432">
        <v>200</v>
      </c>
      <c r="J432" t="b">
        <v>1</v>
      </c>
    </row>
    <row r="433" spans="1:10" x14ac:dyDescent="0.2">
      <c r="A433">
        <v>431</v>
      </c>
      <c r="B433" t="s">
        <v>11</v>
      </c>
      <c r="C433" t="s">
        <v>12</v>
      </c>
      <c r="D433" s="1">
        <v>156639744050383</v>
      </c>
      <c r="E433" s="2" t="e" vm="418">
        <f>_FV(0,"10907125473022461")</f>
        <v>#VALUE!</v>
      </c>
      <c r="F433" t="s">
        <v>423</v>
      </c>
      <c r="G433" t="s">
        <v>423</v>
      </c>
      <c r="H433">
        <v>128675</v>
      </c>
      <c r="I433">
        <v>200</v>
      </c>
      <c r="J433" t="b">
        <v>1</v>
      </c>
    </row>
    <row r="434" spans="1:10" x14ac:dyDescent="0.2">
      <c r="A434">
        <v>432</v>
      </c>
      <c r="B434" t="s">
        <v>11</v>
      </c>
      <c r="C434" t="s">
        <v>12</v>
      </c>
      <c r="D434" s="1">
        <v>1566397441837420</v>
      </c>
      <c r="E434" s="2" t="e" vm="419">
        <f>_FV(0,"16423416137695312")</f>
        <v>#VALUE!</v>
      </c>
      <c r="F434" t="s">
        <v>424</v>
      </c>
      <c r="G434" t="s">
        <v>424</v>
      </c>
      <c r="H434">
        <v>128546</v>
      </c>
      <c r="I434">
        <v>200</v>
      </c>
      <c r="J434" t="b">
        <v>1</v>
      </c>
    </row>
    <row r="435" spans="1:10" x14ac:dyDescent="0.2">
      <c r="A435">
        <v>433</v>
      </c>
      <c r="B435" t="s">
        <v>11</v>
      </c>
      <c r="C435" t="s">
        <v>12</v>
      </c>
      <c r="D435" s="1">
        <v>1566397443221480</v>
      </c>
      <c r="E435" s="2" t="e" vm="420">
        <f>_FV(0,"11378908157348633")</f>
        <v>#VALUE!</v>
      </c>
      <c r="F435" t="s">
        <v>425</v>
      </c>
      <c r="G435" t="s">
        <v>425</v>
      </c>
      <c r="H435">
        <v>128741</v>
      </c>
      <c r="I435">
        <v>200</v>
      </c>
      <c r="J435" t="b">
        <v>1</v>
      </c>
    </row>
    <row r="436" spans="1:10" x14ac:dyDescent="0.2">
      <c r="A436">
        <v>434</v>
      </c>
      <c r="B436" t="s">
        <v>11</v>
      </c>
      <c r="C436" t="s">
        <v>12</v>
      </c>
      <c r="D436" s="1">
        <v>1566397444565960</v>
      </c>
      <c r="E436" s="2" t="e" vm="421">
        <f>_FV(0,"1437361240386963")</f>
        <v>#VALUE!</v>
      </c>
      <c r="F436" t="s">
        <v>426</v>
      </c>
      <c r="G436" t="s">
        <v>426</v>
      </c>
      <c r="H436">
        <v>128300</v>
      </c>
      <c r="I436">
        <v>200</v>
      </c>
      <c r="J436" t="b">
        <v>1</v>
      </c>
    </row>
    <row r="437" spans="1:10" x14ac:dyDescent="0.2">
      <c r="A437">
        <v>435</v>
      </c>
      <c r="B437" t="s">
        <v>11</v>
      </c>
      <c r="C437" t="s">
        <v>12</v>
      </c>
      <c r="D437" s="1">
        <v>1.56639744594316E+16</v>
      </c>
      <c r="E437" s="2" t="e" vm="422">
        <f>_FV(0,"1284170150756836")</f>
        <v>#VALUE!</v>
      </c>
      <c r="F437" t="s">
        <v>427</v>
      </c>
      <c r="G437" t="s">
        <v>427</v>
      </c>
      <c r="H437">
        <v>128138</v>
      </c>
      <c r="I437">
        <v>200</v>
      </c>
      <c r="J437" t="b">
        <v>1</v>
      </c>
    </row>
    <row r="438" spans="1:10" x14ac:dyDescent="0.2">
      <c r="A438">
        <v>436</v>
      </c>
      <c r="B438" t="s">
        <v>11</v>
      </c>
      <c r="C438" t="s">
        <v>12</v>
      </c>
      <c r="D438" s="1">
        <v>1566397447299990</v>
      </c>
      <c r="E438" s="2" t="e" vm="423">
        <f>_FV(0,"13772082328796387")</f>
        <v>#VALUE!</v>
      </c>
      <c r="F438" t="s">
        <v>428</v>
      </c>
      <c r="G438" t="s">
        <v>428</v>
      </c>
      <c r="H438">
        <v>127892</v>
      </c>
      <c r="I438">
        <v>200</v>
      </c>
      <c r="J438" t="b">
        <v>1</v>
      </c>
    </row>
    <row r="439" spans="1:10" x14ac:dyDescent="0.2">
      <c r="A439">
        <v>437</v>
      </c>
      <c r="B439" t="s">
        <v>11</v>
      </c>
      <c r="C439" t="s">
        <v>12</v>
      </c>
      <c r="D439" s="1">
        <v>1566397448661300</v>
      </c>
      <c r="E439" s="2" t="e" vm="424">
        <f>_FV(0,"1408078670501709")</f>
        <v>#VALUE!</v>
      </c>
      <c r="F439" t="s">
        <v>429</v>
      </c>
      <c r="G439" t="s">
        <v>429</v>
      </c>
      <c r="H439">
        <v>127911</v>
      </c>
      <c r="I439">
        <v>200</v>
      </c>
      <c r="J439" t="b">
        <v>1</v>
      </c>
    </row>
    <row r="440" spans="1:10" x14ac:dyDescent="0.2">
      <c r="A440">
        <v>438</v>
      </c>
      <c r="B440" t="s">
        <v>11</v>
      </c>
      <c r="C440" t="s">
        <v>12</v>
      </c>
      <c r="D440" s="1">
        <v>1.56639745002736E+16</v>
      </c>
      <c r="E440" s="2" t="e" vm="425">
        <f>_FV(0,"11231517791748047")</f>
        <v>#VALUE!</v>
      </c>
      <c r="F440" t="s">
        <v>430</v>
      </c>
      <c r="G440" t="s">
        <v>430</v>
      </c>
      <c r="H440">
        <v>128066</v>
      </c>
      <c r="I440">
        <v>200</v>
      </c>
      <c r="J440" t="b">
        <v>1</v>
      </c>
    </row>
    <row r="441" spans="1:10" x14ac:dyDescent="0.2">
      <c r="A441">
        <v>439</v>
      </c>
      <c r="B441" t="s">
        <v>11</v>
      </c>
      <c r="C441" t="s">
        <v>12</v>
      </c>
      <c r="D441" s="1">
        <v>1566397451371950</v>
      </c>
      <c r="E441" s="2" t="e" vm="426">
        <f>_FV(0,"12027788162231445")</f>
        <v>#VALUE!</v>
      </c>
      <c r="F441" t="s">
        <v>431</v>
      </c>
      <c r="G441" t="s">
        <v>431</v>
      </c>
      <c r="H441">
        <v>128484</v>
      </c>
      <c r="I441">
        <v>200</v>
      </c>
      <c r="J441" t="b">
        <v>1</v>
      </c>
    </row>
    <row r="442" spans="1:10" x14ac:dyDescent="0.2">
      <c r="A442">
        <v>440</v>
      </c>
      <c r="B442" t="s">
        <v>11</v>
      </c>
      <c r="C442" t="s">
        <v>12</v>
      </c>
      <c r="D442" s="1">
        <v>1566397452729780</v>
      </c>
      <c r="E442" s="2" t="e" vm="427">
        <f>_FV(0,"12171006202697754")</f>
        <v>#VALUE!</v>
      </c>
      <c r="F442" t="s">
        <v>432</v>
      </c>
      <c r="G442" t="s">
        <v>432</v>
      </c>
      <c r="H442">
        <v>128336</v>
      </c>
      <c r="I442">
        <v>200</v>
      </c>
      <c r="J442" t="b">
        <v>1</v>
      </c>
    </row>
    <row r="443" spans="1:10" x14ac:dyDescent="0.2">
      <c r="A443">
        <v>441</v>
      </c>
      <c r="B443" t="s">
        <v>11</v>
      </c>
      <c r="C443" t="s">
        <v>12</v>
      </c>
      <c r="D443" s="1">
        <v>1566397454086120</v>
      </c>
      <c r="E443" s="2">
        <v>-118882417678833</v>
      </c>
      <c r="F443" t="s">
        <v>433</v>
      </c>
      <c r="G443" t="s">
        <v>433</v>
      </c>
      <c r="H443">
        <v>128248</v>
      </c>
      <c r="I443">
        <v>200</v>
      </c>
      <c r="J443" t="b">
        <v>1</v>
      </c>
    </row>
    <row r="444" spans="1:10" x14ac:dyDescent="0.2">
      <c r="A444">
        <v>442</v>
      </c>
      <c r="B444" t="s">
        <v>11</v>
      </c>
      <c r="C444" t="s">
        <v>12</v>
      </c>
      <c r="D444" s="1">
        <v>1.56639745650681E+16</v>
      </c>
      <c r="E444" s="2" t="e" vm="428">
        <f>_FV(0,"11061573028564453")</f>
        <v>#VALUE!</v>
      </c>
      <c r="F444" t="s">
        <v>434</v>
      </c>
      <c r="G444" t="s">
        <v>434</v>
      </c>
      <c r="H444">
        <v>127937</v>
      </c>
      <c r="I444">
        <v>200</v>
      </c>
      <c r="J444" t="b">
        <v>1</v>
      </c>
    </row>
    <row r="445" spans="1:10" x14ac:dyDescent="0.2">
      <c r="A445">
        <v>443</v>
      </c>
      <c r="B445" t="s">
        <v>11</v>
      </c>
      <c r="C445" t="s">
        <v>12</v>
      </c>
      <c r="D445" s="1">
        <v>1.56639745783823E+16</v>
      </c>
      <c r="E445" s="2" t="e" vm="429">
        <f>_FV(0,"11812782287597656")</f>
        <v>#VALUE!</v>
      </c>
      <c r="F445" t="s">
        <v>435</v>
      </c>
      <c r="G445" t="s">
        <v>435</v>
      </c>
      <c r="H445">
        <v>128104</v>
      </c>
      <c r="I445">
        <v>200</v>
      </c>
      <c r="J445" t="b">
        <v>1</v>
      </c>
    </row>
    <row r="446" spans="1:10" x14ac:dyDescent="0.2">
      <c r="A446">
        <v>444</v>
      </c>
      <c r="B446" t="s">
        <v>11</v>
      </c>
      <c r="C446" t="s">
        <v>12</v>
      </c>
      <c r="D446" s="1">
        <v>1566397459188660</v>
      </c>
      <c r="E446" s="2" t="e" vm="430">
        <f>_FV(0,"11721086502075195")</f>
        <v>#VALUE!</v>
      </c>
      <c r="F446" t="s">
        <v>436</v>
      </c>
      <c r="G446" t="s">
        <v>436</v>
      </c>
      <c r="H446">
        <v>128016</v>
      </c>
      <c r="I446">
        <v>200</v>
      </c>
      <c r="J446" t="b">
        <v>1</v>
      </c>
    </row>
    <row r="447" spans="1:10" x14ac:dyDescent="0.2">
      <c r="A447">
        <v>445</v>
      </c>
      <c r="B447" t="s">
        <v>11</v>
      </c>
      <c r="C447" t="s">
        <v>12</v>
      </c>
      <c r="D447" s="1">
        <v>1.56639746053783E+16</v>
      </c>
      <c r="E447" s="2" t="e" vm="431">
        <f>_FV(0,"12244820594787598")</f>
        <v>#VALUE!</v>
      </c>
      <c r="F447" t="s">
        <v>437</v>
      </c>
      <c r="G447" t="s">
        <v>437</v>
      </c>
      <c r="H447">
        <v>128618</v>
      </c>
      <c r="I447">
        <v>200</v>
      </c>
      <c r="J447" t="b">
        <v>1</v>
      </c>
    </row>
    <row r="448" spans="1:10" x14ac:dyDescent="0.2">
      <c r="A448">
        <v>446</v>
      </c>
      <c r="B448" t="s">
        <v>11</v>
      </c>
      <c r="C448" t="s">
        <v>12</v>
      </c>
      <c r="D448" s="1">
        <v>1566397461891300</v>
      </c>
      <c r="E448" s="2" t="e" vm="432">
        <f>_FV(0,"11991286277770996")</f>
        <v>#VALUE!</v>
      </c>
      <c r="F448" t="s">
        <v>438</v>
      </c>
      <c r="G448" t="s">
        <v>438</v>
      </c>
      <c r="H448">
        <v>128240</v>
      </c>
      <c r="I448">
        <v>200</v>
      </c>
      <c r="J448" t="b">
        <v>1</v>
      </c>
    </row>
    <row r="449" spans="1:10" x14ac:dyDescent="0.2">
      <c r="A449">
        <v>447</v>
      </c>
      <c r="B449" t="s">
        <v>11</v>
      </c>
      <c r="C449" t="s">
        <v>12</v>
      </c>
      <c r="D449" s="1">
        <v>1566397463252520</v>
      </c>
      <c r="E449" s="2" t="e" vm="433">
        <f>_FV(0,"13331818580627441")</f>
        <v>#VALUE!</v>
      </c>
      <c r="F449" t="s">
        <v>439</v>
      </c>
      <c r="G449" t="s">
        <v>439</v>
      </c>
      <c r="H449">
        <v>128183</v>
      </c>
      <c r="I449">
        <v>200</v>
      </c>
      <c r="J449" t="b">
        <v>1</v>
      </c>
    </row>
    <row r="450" spans="1:10" x14ac:dyDescent="0.2">
      <c r="A450">
        <v>448</v>
      </c>
      <c r="B450" t="s">
        <v>11</v>
      </c>
      <c r="C450" t="s">
        <v>12</v>
      </c>
      <c r="D450" s="1">
        <v>1.56639746462192E+16</v>
      </c>
      <c r="E450" s="2" t="e" vm="434">
        <f>_FV(0,"11123204231262207")</f>
        <v>#VALUE!</v>
      </c>
      <c r="F450" t="s">
        <v>440</v>
      </c>
      <c r="G450" t="s">
        <v>440</v>
      </c>
      <c r="H450">
        <v>128160</v>
      </c>
      <c r="I450">
        <v>200</v>
      </c>
      <c r="J450" t="b">
        <v>1</v>
      </c>
    </row>
    <row r="451" spans="1:10" x14ac:dyDescent="0.2">
      <c r="A451">
        <v>449</v>
      </c>
      <c r="B451" t="s">
        <v>11</v>
      </c>
      <c r="C451" t="s">
        <v>12</v>
      </c>
      <c r="D451" s="1">
        <v>1.56639746597497E+16</v>
      </c>
      <c r="E451" s="2" t="e" vm="435">
        <f>_FV(0,"12141585350036621")</f>
        <v>#VALUE!</v>
      </c>
      <c r="F451" t="s">
        <v>441</v>
      </c>
      <c r="G451" t="s">
        <v>441</v>
      </c>
      <c r="H451">
        <v>128081</v>
      </c>
      <c r="I451">
        <v>200</v>
      </c>
      <c r="J451" t="b">
        <v>1</v>
      </c>
    </row>
    <row r="452" spans="1:10" x14ac:dyDescent="0.2">
      <c r="A452">
        <v>450</v>
      </c>
      <c r="B452" t="s">
        <v>11</v>
      </c>
      <c r="C452" t="s">
        <v>12</v>
      </c>
      <c r="D452" s="1">
        <v>1566397467334200</v>
      </c>
      <c r="E452" s="2" t="e" vm="436">
        <f>_FV(0,"1135249137878418")</f>
        <v>#VALUE!</v>
      </c>
      <c r="F452" t="s">
        <v>442</v>
      </c>
      <c r="G452" t="s">
        <v>442</v>
      </c>
      <c r="H452">
        <v>128450</v>
      </c>
      <c r="I452">
        <v>200</v>
      </c>
      <c r="J452" t="b">
        <v>1</v>
      </c>
    </row>
    <row r="453" spans="1:10" x14ac:dyDescent="0.2">
      <c r="A453">
        <v>451</v>
      </c>
      <c r="B453" t="s">
        <v>11</v>
      </c>
      <c r="C453" t="s">
        <v>12</v>
      </c>
      <c r="D453" s="1">
        <v>1.56639746868704E+16</v>
      </c>
      <c r="E453" s="2" t="e" vm="437">
        <f>_FV(0,"11954092979431152")</f>
        <v>#VALUE!</v>
      </c>
      <c r="F453" t="s">
        <v>443</v>
      </c>
      <c r="G453" t="s">
        <v>443</v>
      </c>
      <c r="H453">
        <v>128367</v>
      </c>
      <c r="I453">
        <v>200</v>
      </c>
      <c r="J453" t="b">
        <v>1</v>
      </c>
    </row>
    <row r="454" spans="1:10" x14ac:dyDescent="0.2">
      <c r="A454">
        <v>452</v>
      </c>
      <c r="B454" t="s">
        <v>11</v>
      </c>
      <c r="C454" t="s">
        <v>12</v>
      </c>
      <c r="D454" s="1">
        <v>1.56639747004759E+16</v>
      </c>
      <c r="E454" s="2" t="e" vm="438">
        <f>_FV(0,"11538815498352051")</f>
        <v>#VALUE!</v>
      </c>
      <c r="F454" t="s">
        <v>444</v>
      </c>
      <c r="G454" t="s">
        <v>444</v>
      </c>
      <c r="H454">
        <v>128337</v>
      </c>
      <c r="I454">
        <v>200</v>
      </c>
      <c r="J454" t="b">
        <v>1</v>
      </c>
    </row>
    <row r="455" spans="1:10" x14ac:dyDescent="0.2">
      <c r="A455">
        <v>453</v>
      </c>
      <c r="B455" t="s">
        <v>11</v>
      </c>
      <c r="C455" t="s">
        <v>12</v>
      </c>
      <c r="D455" s="1">
        <v>1566397471413650</v>
      </c>
      <c r="E455" s="2" t="e" vm="439">
        <f>_FV(0,"11040782928466797")</f>
        <v>#VALUE!</v>
      </c>
      <c r="F455" t="s">
        <v>445</v>
      </c>
      <c r="G455" t="s">
        <v>445</v>
      </c>
      <c r="H455">
        <v>128498</v>
      </c>
      <c r="I455">
        <v>200</v>
      </c>
      <c r="J455" t="b">
        <v>1</v>
      </c>
    </row>
    <row r="456" spans="1:10" x14ac:dyDescent="0.2">
      <c r="A456">
        <v>454</v>
      </c>
      <c r="B456" t="s">
        <v>11</v>
      </c>
      <c r="C456" t="s">
        <v>12</v>
      </c>
      <c r="D456" s="1">
        <v>156639747277073</v>
      </c>
      <c r="E456" s="2" t="e" vm="440">
        <f>_FV(0,"14794182777404785")</f>
        <v>#VALUE!</v>
      </c>
      <c r="F456" t="s">
        <v>446</v>
      </c>
      <c r="G456" t="s">
        <v>446</v>
      </c>
      <c r="H456">
        <v>129173</v>
      </c>
      <c r="I456">
        <v>200</v>
      </c>
      <c r="J456" t="b">
        <v>1</v>
      </c>
    </row>
    <row r="457" spans="1:10" x14ac:dyDescent="0.2">
      <c r="A457">
        <v>455</v>
      </c>
      <c r="B457" t="s">
        <v>11</v>
      </c>
      <c r="C457" t="s">
        <v>12</v>
      </c>
      <c r="D457" s="1">
        <v>1566397474159380</v>
      </c>
      <c r="E457" s="2" t="e" vm="441">
        <f>_FV(0,"11911392211914062")</f>
        <v>#VALUE!</v>
      </c>
      <c r="F457" t="s">
        <v>447</v>
      </c>
      <c r="G457" t="s">
        <v>447</v>
      </c>
      <c r="H457">
        <v>128091</v>
      </c>
      <c r="I457">
        <v>200</v>
      </c>
      <c r="J457" t="b">
        <v>1</v>
      </c>
    </row>
    <row r="458" spans="1:10" x14ac:dyDescent="0.2">
      <c r="A458">
        <v>456</v>
      </c>
      <c r="B458" t="s">
        <v>11</v>
      </c>
      <c r="C458" t="s">
        <v>12</v>
      </c>
      <c r="D458" s="1">
        <v>1.56639747550917E+16</v>
      </c>
      <c r="E458" s="2" t="e" vm="442">
        <f>_FV(0,"12555432319641113")</f>
        <v>#VALUE!</v>
      </c>
      <c r="F458" t="s">
        <v>448</v>
      </c>
      <c r="G458" t="s">
        <v>448</v>
      </c>
      <c r="H458">
        <v>128431</v>
      </c>
      <c r="I458">
        <v>200</v>
      </c>
      <c r="J458" t="b">
        <v>1</v>
      </c>
    </row>
    <row r="459" spans="1:10" x14ac:dyDescent="0.2">
      <c r="A459">
        <v>457</v>
      </c>
      <c r="B459" t="s">
        <v>11</v>
      </c>
      <c r="C459" t="s">
        <v>12</v>
      </c>
      <c r="D459" s="1">
        <v>1.56639747688733E+16</v>
      </c>
      <c r="E459" s="2" t="e" vm="443">
        <f>_FV(0,"10733413696289062")</f>
        <v>#VALUE!</v>
      </c>
      <c r="F459" t="s">
        <v>449</v>
      </c>
      <c r="G459" t="s">
        <v>449</v>
      </c>
      <c r="H459">
        <v>128776</v>
      </c>
      <c r="I459">
        <v>200</v>
      </c>
      <c r="J459" t="b">
        <v>1</v>
      </c>
    </row>
    <row r="460" spans="1:10" x14ac:dyDescent="0.2">
      <c r="A460">
        <v>458</v>
      </c>
      <c r="B460" t="s">
        <v>11</v>
      </c>
      <c r="C460" t="s">
        <v>12</v>
      </c>
      <c r="D460" s="1">
        <v>1566397478237880</v>
      </c>
      <c r="E460" s="2" t="e" vm="444">
        <f>_FV(0,"12836503982543945")</f>
        <v>#VALUE!</v>
      </c>
      <c r="F460" t="s">
        <v>450</v>
      </c>
      <c r="G460" t="s">
        <v>450</v>
      </c>
      <c r="H460">
        <v>128365</v>
      </c>
      <c r="I460">
        <v>200</v>
      </c>
      <c r="J460" t="b">
        <v>1</v>
      </c>
    </row>
    <row r="461" spans="1:10" x14ac:dyDescent="0.2">
      <c r="A461">
        <v>459</v>
      </c>
      <c r="B461" t="s">
        <v>11</v>
      </c>
      <c r="C461" t="s">
        <v>12</v>
      </c>
      <c r="D461" s="1">
        <v>1566397479620320</v>
      </c>
      <c r="E461" s="2" t="e" vm="445">
        <f>_FV(0,"1212930679321289")</f>
        <v>#VALUE!</v>
      </c>
      <c r="F461" t="s">
        <v>451</v>
      </c>
      <c r="G461" t="s">
        <v>451</v>
      </c>
      <c r="H461">
        <v>128128</v>
      </c>
      <c r="I461">
        <v>200</v>
      </c>
      <c r="J461" t="b">
        <v>1</v>
      </c>
    </row>
    <row r="462" spans="1:10" x14ac:dyDescent="0.2">
      <c r="A462">
        <v>460</v>
      </c>
      <c r="B462" t="s">
        <v>11</v>
      </c>
      <c r="C462" t="s">
        <v>12</v>
      </c>
      <c r="D462" s="1">
        <v>1566397480985150</v>
      </c>
      <c r="E462" s="2" t="e" vm="446">
        <f>_FV(0,"11023402214050293")</f>
        <v>#VALUE!</v>
      </c>
      <c r="F462" t="s">
        <v>452</v>
      </c>
      <c r="G462" t="s">
        <v>452</v>
      </c>
      <c r="H462">
        <v>128231</v>
      </c>
      <c r="I462">
        <v>200</v>
      </c>
      <c r="J462" t="b">
        <v>1</v>
      </c>
    </row>
    <row r="463" spans="1:10" x14ac:dyDescent="0.2">
      <c r="A463">
        <v>461</v>
      </c>
      <c r="B463" t="s">
        <v>11</v>
      </c>
      <c r="C463" t="s">
        <v>12</v>
      </c>
      <c r="D463" s="1">
        <v>1566397482344940</v>
      </c>
      <c r="E463" s="2" t="e" vm="447">
        <f>_FV(0,"13197994232177734")</f>
        <v>#VALUE!</v>
      </c>
      <c r="F463" t="s">
        <v>453</v>
      </c>
      <c r="G463" t="s">
        <v>453</v>
      </c>
      <c r="H463">
        <v>128282</v>
      </c>
      <c r="I463">
        <v>200</v>
      </c>
      <c r="J463" t="b">
        <v>1</v>
      </c>
    </row>
    <row r="464" spans="1:10" x14ac:dyDescent="0.2">
      <c r="A464">
        <v>462</v>
      </c>
      <c r="B464" t="s">
        <v>11</v>
      </c>
      <c r="C464" t="s">
        <v>12</v>
      </c>
      <c r="D464" s="1">
        <v>1.56639748372099E+16</v>
      </c>
      <c r="E464" s="2" t="e" vm="448">
        <f>_FV(0,"1120603084564209")</f>
        <v>#VALUE!</v>
      </c>
      <c r="F464" t="s">
        <v>454</v>
      </c>
      <c r="G464" t="s">
        <v>454</v>
      </c>
      <c r="H464">
        <v>128107</v>
      </c>
      <c r="I464">
        <v>200</v>
      </c>
      <c r="J464" t="b">
        <v>1</v>
      </c>
    </row>
    <row r="465" spans="1:10" x14ac:dyDescent="0.2">
      <c r="A465">
        <v>463</v>
      </c>
      <c r="B465" t="s">
        <v>11</v>
      </c>
      <c r="C465" t="s">
        <v>12</v>
      </c>
      <c r="D465" s="1">
        <v>1.56639748507778E+16</v>
      </c>
      <c r="E465" s="2" t="e" vm="449">
        <f>_FV(0,"11173105239868164")</f>
        <v>#VALUE!</v>
      </c>
      <c r="F465" t="s">
        <v>455</v>
      </c>
      <c r="G465" t="s">
        <v>455</v>
      </c>
      <c r="H465">
        <v>128616</v>
      </c>
      <c r="I465">
        <v>200</v>
      </c>
      <c r="J465" t="b">
        <v>1</v>
      </c>
    </row>
    <row r="466" spans="1:10" x14ac:dyDescent="0.2">
      <c r="A466">
        <v>464</v>
      </c>
      <c r="B466" t="s">
        <v>11</v>
      </c>
      <c r="C466" t="s">
        <v>12</v>
      </c>
      <c r="D466" s="1">
        <v>1.56639748643893E+16</v>
      </c>
      <c r="E466" s="2">
        <v>-1124110221862790</v>
      </c>
      <c r="F466" t="s">
        <v>456</v>
      </c>
      <c r="G466" t="s">
        <v>456</v>
      </c>
      <c r="H466">
        <v>128251</v>
      </c>
      <c r="I466">
        <v>200</v>
      </c>
      <c r="J466" t="b">
        <v>1</v>
      </c>
    </row>
    <row r="467" spans="1:10" x14ac:dyDescent="0.2">
      <c r="A467">
        <v>465</v>
      </c>
      <c r="B467" t="s">
        <v>11</v>
      </c>
      <c r="C467" t="s">
        <v>12</v>
      </c>
      <c r="D467" s="1">
        <v>1.56639748881101E+16</v>
      </c>
      <c r="E467" s="2" t="e" vm="450">
        <f>_FV(0,"1295151710510254")</f>
        <v>#VALUE!</v>
      </c>
      <c r="F467" t="s">
        <v>457</v>
      </c>
      <c r="G467" t="s">
        <v>457</v>
      </c>
      <c r="H467">
        <v>128000</v>
      </c>
      <c r="I467">
        <v>200</v>
      </c>
      <c r="J467" t="b">
        <v>1</v>
      </c>
    </row>
    <row r="468" spans="1:10" x14ac:dyDescent="0.2">
      <c r="A468">
        <v>466</v>
      </c>
      <c r="B468" t="s">
        <v>11</v>
      </c>
      <c r="C468" t="s">
        <v>12</v>
      </c>
      <c r="D468" s="1">
        <v>1566397490182760</v>
      </c>
      <c r="E468" s="2" t="e" vm="451">
        <f>_FV(0,"17153096199035645")</f>
        <v>#VALUE!</v>
      </c>
      <c r="F468" t="s">
        <v>458</v>
      </c>
      <c r="G468" t="s">
        <v>458</v>
      </c>
      <c r="H468">
        <v>128159</v>
      </c>
      <c r="I468">
        <v>200</v>
      </c>
      <c r="J468" t="b">
        <v>1</v>
      </c>
    </row>
    <row r="469" spans="1:10" x14ac:dyDescent="0.2">
      <c r="A469">
        <v>467</v>
      </c>
      <c r="B469" t="s">
        <v>11</v>
      </c>
      <c r="C469" t="s">
        <v>12</v>
      </c>
      <c r="D469" s="1">
        <v>1566397491587850</v>
      </c>
      <c r="E469" s="2" t="e" vm="452">
        <f>_FV(0,"20669198036193848")</f>
        <v>#VALUE!</v>
      </c>
      <c r="F469" t="s">
        <v>459</v>
      </c>
      <c r="G469" t="s">
        <v>459</v>
      </c>
      <c r="H469">
        <v>128289</v>
      </c>
      <c r="I469">
        <v>200</v>
      </c>
      <c r="J469" t="b">
        <v>1</v>
      </c>
    </row>
    <row r="470" spans="1:10" x14ac:dyDescent="0.2">
      <c r="A470">
        <v>468</v>
      </c>
      <c r="B470" t="s">
        <v>11</v>
      </c>
      <c r="C470" t="s">
        <v>12</v>
      </c>
      <c r="D470" s="1">
        <v>1.56639749304765E+16</v>
      </c>
      <c r="E470" s="2" t="e" vm="453">
        <f>_FV(0,"11992406845092773")</f>
        <v>#VALUE!</v>
      </c>
      <c r="F470" t="s">
        <v>460</v>
      </c>
      <c r="G470" t="s">
        <v>460</v>
      </c>
      <c r="H470">
        <v>127955</v>
      </c>
      <c r="I470">
        <v>200</v>
      </c>
      <c r="J470" t="b">
        <v>1</v>
      </c>
    </row>
    <row r="471" spans="1:10" x14ac:dyDescent="0.2">
      <c r="A471">
        <v>469</v>
      </c>
      <c r="B471" t="s">
        <v>11</v>
      </c>
      <c r="C471" t="s">
        <v>12</v>
      </c>
      <c r="D471" s="1">
        <v>1566397494415270</v>
      </c>
      <c r="E471" s="2" t="e" vm="454">
        <f>_FV(0,"2413928508758545")</f>
        <v>#VALUE!</v>
      </c>
      <c r="F471" t="s">
        <v>461</v>
      </c>
      <c r="G471" t="s">
        <v>461</v>
      </c>
      <c r="H471">
        <v>128108</v>
      </c>
      <c r="I471">
        <v>200</v>
      </c>
      <c r="J471" t="b">
        <v>1</v>
      </c>
    </row>
    <row r="472" spans="1:10" x14ac:dyDescent="0.2">
      <c r="A472">
        <v>470</v>
      </c>
      <c r="B472" t="s">
        <v>11</v>
      </c>
      <c r="C472" t="s">
        <v>12</v>
      </c>
      <c r="D472" s="1">
        <v>1566397495900360</v>
      </c>
      <c r="E472" s="2" t="e" vm="455">
        <f>_FV(0,"1626570224761963")</f>
        <v>#VALUE!</v>
      </c>
      <c r="F472" t="s">
        <v>462</v>
      </c>
      <c r="G472" t="s">
        <v>462</v>
      </c>
      <c r="H472">
        <v>127768</v>
      </c>
      <c r="I472">
        <v>200</v>
      </c>
      <c r="J472" t="b">
        <v>1</v>
      </c>
    </row>
    <row r="473" spans="1:10" x14ac:dyDescent="0.2">
      <c r="A473">
        <v>471</v>
      </c>
      <c r="B473" t="s">
        <v>11</v>
      </c>
      <c r="C473" t="s">
        <v>12</v>
      </c>
      <c r="D473" s="1">
        <v>1566397497316380</v>
      </c>
      <c r="E473" s="2" t="e" vm="456">
        <f>_FV(0,"11200308799743652")</f>
        <v>#VALUE!</v>
      </c>
      <c r="F473" t="s">
        <v>463</v>
      </c>
      <c r="G473" t="s">
        <v>463</v>
      </c>
      <c r="H473">
        <v>127963</v>
      </c>
      <c r="I473">
        <v>200</v>
      </c>
      <c r="J473" t="b">
        <v>1</v>
      </c>
    </row>
    <row r="474" spans="1:10" x14ac:dyDescent="0.2">
      <c r="A474">
        <v>472</v>
      </c>
      <c r="B474" t="s">
        <v>11</v>
      </c>
      <c r="C474" t="s">
        <v>12</v>
      </c>
      <c r="D474" s="1">
        <v>1566397498679800</v>
      </c>
      <c r="E474" s="2" t="e" vm="457">
        <f>_FV(0,"1069190502166748")</f>
        <v>#VALUE!</v>
      </c>
      <c r="F474" t="s">
        <v>464</v>
      </c>
      <c r="G474" t="s">
        <v>464</v>
      </c>
      <c r="H474">
        <v>128496</v>
      </c>
      <c r="I474">
        <v>200</v>
      </c>
      <c r="J474" t="b">
        <v>1</v>
      </c>
    </row>
    <row r="475" spans="1:10" x14ac:dyDescent="0.2">
      <c r="A475">
        <v>473</v>
      </c>
      <c r="B475" t="s">
        <v>11</v>
      </c>
      <c r="C475" t="s">
        <v>12</v>
      </c>
      <c r="D475" s="1">
        <v>1566397500036640</v>
      </c>
      <c r="E475" s="2">
        <v>-1.13222599029541E+16</v>
      </c>
      <c r="F475" t="s">
        <v>465</v>
      </c>
      <c r="G475" t="s">
        <v>465</v>
      </c>
      <c r="H475">
        <v>128246</v>
      </c>
      <c r="I475">
        <v>200</v>
      </c>
      <c r="J475" t="b">
        <v>1</v>
      </c>
    </row>
    <row r="476" spans="1:10" x14ac:dyDescent="0.2">
      <c r="A476">
        <v>474</v>
      </c>
      <c r="B476" t="s">
        <v>11</v>
      </c>
      <c r="C476" t="s">
        <v>12</v>
      </c>
      <c r="D476" s="1">
        <v>1566397502423370</v>
      </c>
      <c r="E476" s="2" t="e" vm="458">
        <f>_FV(0,"23145389556884766")</f>
        <v>#VALUE!</v>
      </c>
      <c r="F476" t="s">
        <v>466</v>
      </c>
      <c r="G476" t="s">
        <v>466</v>
      </c>
      <c r="H476">
        <v>128137</v>
      </c>
      <c r="I476">
        <v>200</v>
      </c>
      <c r="J476" t="b">
        <v>1</v>
      </c>
    </row>
    <row r="477" spans="1:10" x14ac:dyDescent="0.2">
      <c r="A477">
        <v>475</v>
      </c>
      <c r="B477" t="s">
        <v>11</v>
      </c>
      <c r="C477" t="s">
        <v>12</v>
      </c>
      <c r="D477" s="1">
        <v>1566397503903450</v>
      </c>
      <c r="E477" s="2" t="e" vm="459">
        <f>_FV(0,"11542606353759766")</f>
        <v>#VALUE!</v>
      </c>
      <c r="F477" t="s">
        <v>467</v>
      </c>
      <c r="G477" t="s">
        <v>467</v>
      </c>
      <c r="H477">
        <v>128153</v>
      </c>
      <c r="I477">
        <v>200</v>
      </c>
      <c r="J477" t="b">
        <v>1</v>
      </c>
    </row>
    <row r="478" spans="1:10" x14ac:dyDescent="0.2">
      <c r="A478">
        <v>476</v>
      </c>
      <c r="B478" t="s">
        <v>11</v>
      </c>
      <c r="C478" t="s">
        <v>12</v>
      </c>
      <c r="D478" s="1">
        <v>1566397505277980</v>
      </c>
      <c r="E478" s="2" t="e" vm="460">
        <f>_FV(0,"11953997611999512")</f>
        <v>#VALUE!</v>
      </c>
      <c r="F478" t="s">
        <v>468</v>
      </c>
      <c r="G478" t="s">
        <v>468</v>
      </c>
      <c r="H478">
        <v>128216</v>
      </c>
      <c r="I478">
        <v>200</v>
      </c>
      <c r="J478" t="b">
        <v>1</v>
      </c>
    </row>
    <row r="479" spans="1:10" x14ac:dyDescent="0.2">
      <c r="A479">
        <v>477</v>
      </c>
      <c r="B479" t="s">
        <v>11</v>
      </c>
      <c r="C479" t="s">
        <v>12</v>
      </c>
      <c r="D479" s="1">
        <v>1.56639750664939E+16</v>
      </c>
      <c r="E479" s="2" t="e" vm="461">
        <f>_FV(0,"18044281005859375")</f>
        <v>#VALUE!</v>
      </c>
      <c r="F479" t="s">
        <v>469</v>
      </c>
      <c r="G479" t="s">
        <v>469</v>
      </c>
      <c r="H479">
        <v>127992</v>
      </c>
      <c r="I479">
        <v>200</v>
      </c>
      <c r="J479" t="b">
        <v>1</v>
      </c>
    </row>
    <row r="480" spans="1:10" x14ac:dyDescent="0.2">
      <c r="A480">
        <v>478</v>
      </c>
      <c r="B480" t="s">
        <v>11</v>
      </c>
      <c r="C480" t="s">
        <v>12</v>
      </c>
      <c r="D480" s="1">
        <v>1566397508086330</v>
      </c>
      <c r="E480" s="2" t="e" vm="462">
        <f>_FV(0,"11441302299499512")</f>
        <v>#VALUE!</v>
      </c>
      <c r="F480" t="s">
        <v>470</v>
      </c>
      <c r="G480" t="s">
        <v>470</v>
      </c>
      <c r="H480">
        <v>128220</v>
      </c>
      <c r="I480">
        <v>200</v>
      </c>
      <c r="J480" t="b">
        <v>1</v>
      </c>
    </row>
    <row r="481" spans="1:10" x14ac:dyDescent="0.2">
      <c r="A481">
        <v>479</v>
      </c>
      <c r="B481" t="s">
        <v>11</v>
      </c>
      <c r="C481" t="s">
        <v>12</v>
      </c>
      <c r="D481" s="1">
        <v>1.56639750945348E+16</v>
      </c>
      <c r="E481" s="2" t="e" vm="463">
        <f>_FV(0,"12412595748901367")</f>
        <v>#VALUE!</v>
      </c>
      <c r="F481" t="s">
        <v>471</v>
      </c>
      <c r="G481" t="s">
        <v>471</v>
      </c>
      <c r="H481">
        <v>128730</v>
      </c>
      <c r="I481">
        <v>200</v>
      </c>
      <c r="J481" t="b">
        <v>1</v>
      </c>
    </row>
    <row r="482" spans="1:10" x14ac:dyDescent="0.2">
      <c r="A482">
        <v>480</v>
      </c>
      <c r="B482" t="s">
        <v>11</v>
      </c>
      <c r="C482" t="s">
        <v>12</v>
      </c>
      <c r="D482" s="1">
        <v>1566397510836840</v>
      </c>
      <c r="E482" s="2" t="e" vm="464">
        <f>_FV(0,"12491989135742188")</f>
        <v>#VALUE!</v>
      </c>
      <c r="F482" t="s">
        <v>472</v>
      </c>
      <c r="G482" t="s">
        <v>472</v>
      </c>
      <c r="H482">
        <v>129181</v>
      </c>
      <c r="I482">
        <v>200</v>
      </c>
      <c r="J482" t="b">
        <v>1</v>
      </c>
    </row>
    <row r="483" spans="1:10" x14ac:dyDescent="0.2">
      <c r="A483">
        <v>481</v>
      </c>
      <c r="B483" t="s">
        <v>11</v>
      </c>
      <c r="C483" t="s">
        <v>12</v>
      </c>
      <c r="D483" s="1">
        <v>156639751220227</v>
      </c>
      <c r="E483" s="2" t="e" vm="465">
        <f>_FV(0,"12409496307373047")</f>
        <v>#VALUE!</v>
      </c>
      <c r="F483" t="s">
        <v>473</v>
      </c>
      <c r="G483" t="s">
        <v>473</v>
      </c>
      <c r="H483">
        <v>128190</v>
      </c>
      <c r="I483">
        <v>200</v>
      </c>
      <c r="J483" t="b">
        <v>1</v>
      </c>
    </row>
    <row r="484" spans="1:10" x14ac:dyDescent="0.2">
      <c r="A484">
        <v>482</v>
      </c>
      <c r="B484" t="s">
        <v>11</v>
      </c>
      <c r="C484" t="s">
        <v>12</v>
      </c>
      <c r="D484" s="1">
        <v>1566397513594860</v>
      </c>
      <c r="E484" s="2" t="e" vm="466">
        <f>_FV(0,"1190950870513916")</f>
        <v>#VALUE!</v>
      </c>
      <c r="F484" t="s">
        <v>474</v>
      </c>
      <c r="G484" t="s">
        <v>474</v>
      </c>
      <c r="H484">
        <v>128725</v>
      </c>
      <c r="I484">
        <v>200</v>
      </c>
      <c r="J484" t="b">
        <v>1</v>
      </c>
    </row>
    <row r="485" spans="1:10" x14ac:dyDescent="0.2">
      <c r="A485">
        <v>483</v>
      </c>
      <c r="B485" t="s">
        <v>11</v>
      </c>
      <c r="C485" t="s">
        <v>12</v>
      </c>
      <c r="D485" s="1">
        <v>1566397514968980</v>
      </c>
      <c r="E485" s="2" t="e" vm="467">
        <f>_FV(0,"10480880737304688")</f>
        <v>#VALUE!</v>
      </c>
      <c r="F485" t="s">
        <v>475</v>
      </c>
      <c r="G485" t="s">
        <v>475</v>
      </c>
      <c r="H485">
        <v>128840</v>
      </c>
      <c r="I485">
        <v>200</v>
      </c>
      <c r="J485" t="b">
        <v>1</v>
      </c>
    </row>
    <row r="486" spans="1:10" x14ac:dyDescent="0.2">
      <c r="A486">
        <v>484</v>
      </c>
      <c r="B486" t="s">
        <v>11</v>
      </c>
      <c r="C486" t="s">
        <v>12</v>
      </c>
      <c r="D486" s="1">
        <v>1566397516319450</v>
      </c>
      <c r="E486" s="2" t="e" vm="468">
        <f>_FV(0,"14798593521118164")</f>
        <v>#VALUE!</v>
      </c>
      <c r="F486" t="s">
        <v>476</v>
      </c>
      <c r="G486" t="s">
        <v>476</v>
      </c>
      <c r="H486">
        <v>128875</v>
      </c>
      <c r="I486">
        <v>200</v>
      </c>
      <c r="J486" t="b">
        <v>1</v>
      </c>
    </row>
    <row r="487" spans="1:10" x14ac:dyDescent="0.2">
      <c r="A487">
        <v>485</v>
      </c>
      <c r="B487" t="s">
        <v>11</v>
      </c>
      <c r="C487" t="s">
        <v>12</v>
      </c>
      <c r="D487" s="1">
        <v>1.56639751772734E+16</v>
      </c>
      <c r="E487" s="2" t="e" vm="469">
        <f>_FV(0,"1490480899810791")</f>
        <v>#VALUE!</v>
      </c>
      <c r="F487" t="s">
        <v>477</v>
      </c>
      <c r="G487" t="s">
        <v>477</v>
      </c>
      <c r="H487">
        <v>128860</v>
      </c>
      <c r="I487">
        <v>200</v>
      </c>
      <c r="J487" t="b">
        <v>1</v>
      </c>
    </row>
    <row r="488" spans="1:10" x14ac:dyDescent="0.2">
      <c r="A488">
        <v>486</v>
      </c>
      <c r="B488" t="s">
        <v>11</v>
      </c>
      <c r="C488" t="s">
        <v>12</v>
      </c>
      <c r="D488" s="1">
        <v>1566397519116740</v>
      </c>
      <c r="E488" s="2" t="e" vm="470">
        <f>_FV(0,"14689397811889648")</f>
        <v>#VALUE!</v>
      </c>
      <c r="F488" t="s">
        <v>478</v>
      </c>
      <c r="G488" t="s">
        <v>478</v>
      </c>
      <c r="H488">
        <v>128329</v>
      </c>
      <c r="I488">
        <v>200</v>
      </c>
      <c r="J488" t="b">
        <v>1</v>
      </c>
    </row>
    <row r="489" spans="1:10" x14ac:dyDescent="0.2">
      <c r="A489">
        <v>487</v>
      </c>
      <c r="B489" t="s">
        <v>11</v>
      </c>
      <c r="C489" t="s">
        <v>12</v>
      </c>
      <c r="D489" s="1">
        <v>1566397520502080</v>
      </c>
      <c r="E489" s="2" t="e" vm="471">
        <f>_FV(0,"1127936840057373")</f>
        <v>#VALUE!</v>
      </c>
      <c r="F489" t="s">
        <v>479</v>
      </c>
      <c r="G489" t="s">
        <v>479</v>
      </c>
      <c r="H489">
        <v>128161</v>
      </c>
      <c r="I489">
        <v>200</v>
      </c>
      <c r="J489" t="b">
        <v>1</v>
      </c>
    </row>
    <row r="490" spans="1:10" x14ac:dyDescent="0.2">
      <c r="A490">
        <v>488</v>
      </c>
      <c r="B490" t="s">
        <v>11</v>
      </c>
      <c r="C490" t="s">
        <v>12</v>
      </c>
      <c r="D490" s="1">
        <v>1566397521872640</v>
      </c>
      <c r="E490" s="2" t="e" vm="472">
        <f>_FV(0,"12274718284606934")</f>
        <v>#VALUE!</v>
      </c>
      <c r="F490" t="s">
        <v>480</v>
      </c>
      <c r="G490" t="s">
        <v>480</v>
      </c>
      <c r="H490">
        <v>128339</v>
      </c>
      <c r="I490">
        <v>200</v>
      </c>
      <c r="J490" t="b">
        <v>1</v>
      </c>
    </row>
    <row r="491" spans="1:10" x14ac:dyDescent="0.2">
      <c r="A491">
        <v>489</v>
      </c>
      <c r="B491" t="s">
        <v>11</v>
      </c>
      <c r="C491" t="s">
        <v>12</v>
      </c>
      <c r="D491" s="1">
        <v>1566397523252250</v>
      </c>
      <c r="E491" s="2" t="e" vm="473">
        <f>_FV(0,"17209386825561523")</f>
        <v>#VALUE!</v>
      </c>
      <c r="F491" t="s">
        <v>481</v>
      </c>
      <c r="G491" t="s">
        <v>481</v>
      </c>
      <c r="H491">
        <v>128187</v>
      </c>
      <c r="I491">
        <v>200</v>
      </c>
      <c r="J491" t="b">
        <v>1</v>
      </c>
    </row>
    <row r="492" spans="1:10" x14ac:dyDescent="0.2">
      <c r="A492">
        <v>490</v>
      </c>
      <c r="B492" t="s">
        <v>11</v>
      </c>
      <c r="C492" t="s">
        <v>12</v>
      </c>
      <c r="D492" s="1">
        <v>1566397524673100</v>
      </c>
      <c r="E492" s="2" t="e" vm="474">
        <f>_FV(0,"12212705612182617")</f>
        <v>#VALUE!</v>
      </c>
      <c r="F492" t="s">
        <v>482</v>
      </c>
      <c r="G492" t="s">
        <v>482</v>
      </c>
      <c r="H492">
        <v>128036</v>
      </c>
      <c r="I492">
        <v>200</v>
      </c>
      <c r="J492" t="b">
        <v>1</v>
      </c>
    </row>
    <row r="493" spans="1:10" x14ac:dyDescent="0.2">
      <c r="A493">
        <v>491</v>
      </c>
      <c r="B493" t="s">
        <v>11</v>
      </c>
      <c r="C493" t="s">
        <v>12</v>
      </c>
      <c r="D493" s="1">
        <v>1566397526039470</v>
      </c>
      <c r="E493" s="2" t="e" vm="475">
        <f>_FV(0,"1366288661956787")</f>
        <v>#VALUE!</v>
      </c>
      <c r="F493" t="s">
        <v>483</v>
      </c>
      <c r="G493" t="s">
        <v>483</v>
      </c>
      <c r="H493">
        <v>128059</v>
      </c>
      <c r="I493">
        <v>200</v>
      </c>
      <c r="J493" t="b">
        <v>1</v>
      </c>
    </row>
    <row r="494" spans="1:10" x14ac:dyDescent="0.2">
      <c r="A494">
        <v>492</v>
      </c>
      <c r="B494" t="s">
        <v>11</v>
      </c>
      <c r="C494" t="s">
        <v>12</v>
      </c>
      <c r="D494" s="1">
        <v>1566397527372400</v>
      </c>
      <c r="E494" s="2" t="e" vm="476">
        <f>_FV(0,"1266937255859375")</f>
        <v>#VALUE!</v>
      </c>
      <c r="F494" t="s">
        <v>484</v>
      </c>
      <c r="G494" t="s">
        <v>484</v>
      </c>
      <c r="H494">
        <v>128378</v>
      </c>
      <c r="I494">
        <v>200</v>
      </c>
      <c r="J494" t="b">
        <v>1</v>
      </c>
    </row>
    <row r="495" spans="1:10" x14ac:dyDescent="0.2">
      <c r="A495">
        <v>493</v>
      </c>
      <c r="B495" t="s">
        <v>11</v>
      </c>
      <c r="C495" t="s">
        <v>12</v>
      </c>
      <c r="D495" s="1">
        <v>156639752875606</v>
      </c>
      <c r="E495" s="2" t="e" vm="477">
        <f>_FV(0,"11709713935852051")</f>
        <v>#VALUE!</v>
      </c>
      <c r="F495" t="s">
        <v>485</v>
      </c>
      <c r="G495" t="s">
        <v>485</v>
      </c>
      <c r="H495">
        <v>128074</v>
      </c>
      <c r="I495">
        <v>200</v>
      </c>
      <c r="J495" t="b">
        <v>1</v>
      </c>
    </row>
    <row r="496" spans="1:10" x14ac:dyDescent="0.2">
      <c r="A496">
        <v>494</v>
      </c>
      <c r="B496" t="s">
        <v>11</v>
      </c>
      <c r="C496" t="s">
        <v>12</v>
      </c>
      <c r="D496" s="1">
        <v>1566397530067900</v>
      </c>
      <c r="E496" s="2" t="e" vm="478">
        <f>_FV(0,"12456798553466797")</f>
        <v>#VALUE!</v>
      </c>
      <c r="F496" t="s">
        <v>486</v>
      </c>
      <c r="G496" t="s">
        <v>486</v>
      </c>
      <c r="H496">
        <v>128264</v>
      </c>
      <c r="I496">
        <v>200</v>
      </c>
      <c r="J496" t="b">
        <v>1</v>
      </c>
    </row>
    <row r="497" spans="1:10" x14ac:dyDescent="0.2">
      <c r="A497">
        <v>495</v>
      </c>
      <c r="B497" t="s">
        <v>11</v>
      </c>
      <c r="C497" t="s">
        <v>12</v>
      </c>
      <c r="D497" s="1">
        <v>1566397531398010</v>
      </c>
      <c r="E497" s="2" t="e" vm="479">
        <f>_FV(0,"14336895942687988")</f>
        <v>#VALUE!</v>
      </c>
      <c r="F497" t="s">
        <v>487</v>
      </c>
      <c r="G497" t="s">
        <v>487</v>
      </c>
      <c r="H497">
        <v>128473</v>
      </c>
      <c r="I497">
        <v>200</v>
      </c>
      <c r="J497" t="b">
        <v>1</v>
      </c>
    </row>
    <row r="498" spans="1:10" x14ac:dyDescent="0.2">
      <c r="A498">
        <v>496</v>
      </c>
      <c r="B498" t="s">
        <v>11</v>
      </c>
      <c r="C498" t="s">
        <v>12</v>
      </c>
      <c r="D498" s="1">
        <v>1566397532734590</v>
      </c>
      <c r="E498" s="2" t="e" vm="480">
        <f>_FV(0,"11910200119018555")</f>
        <v>#VALUE!</v>
      </c>
      <c r="F498" t="s">
        <v>488</v>
      </c>
      <c r="G498" t="s">
        <v>488</v>
      </c>
      <c r="H498">
        <v>127924</v>
      </c>
      <c r="I498">
        <v>200</v>
      </c>
      <c r="J498" t="b">
        <v>1</v>
      </c>
    </row>
    <row r="499" spans="1:10" x14ac:dyDescent="0.2">
      <c r="A499">
        <v>497</v>
      </c>
      <c r="B499" t="s">
        <v>11</v>
      </c>
      <c r="C499" t="s">
        <v>12</v>
      </c>
      <c r="D499" s="1">
        <v>1.5663975340479E+16</v>
      </c>
      <c r="E499" s="2" t="e" vm="481">
        <f>_FV(0,"11876916885375977")</f>
        <v>#VALUE!</v>
      </c>
      <c r="F499" t="s">
        <v>489</v>
      </c>
      <c r="G499" t="s">
        <v>489</v>
      </c>
      <c r="H499">
        <v>127849</v>
      </c>
      <c r="I499">
        <v>200</v>
      </c>
      <c r="J499" t="b">
        <v>1</v>
      </c>
    </row>
    <row r="500" spans="1:10" x14ac:dyDescent="0.2">
      <c r="A500">
        <v>498</v>
      </c>
      <c r="B500" t="s">
        <v>11</v>
      </c>
      <c r="C500" t="s">
        <v>12</v>
      </c>
      <c r="D500" s="1">
        <v>1.56639753536368E+16</v>
      </c>
      <c r="E500" s="2" t="e" vm="482">
        <f>_FV(0,"11498212814331055")</f>
        <v>#VALUE!</v>
      </c>
      <c r="F500" t="s">
        <v>490</v>
      </c>
      <c r="G500" t="s">
        <v>490</v>
      </c>
      <c r="H500">
        <v>128286</v>
      </c>
      <c r="I500">
        <v>200</v>
      </c>
      <c r="J500" t="b">
        <v>1</v>
      </c>
    </row>
    <row r="501" spans="1:10" x14ac:dyDescent="0.2">
      <c r="A501">
        <v>499</v>
      </c>
      <c r="B501" t="s">
        <v>11</v>
      </c>
      <c r="C501" t="s">
        <v>12</v>
      </c>
      <c r="D501" s="1">
        <v>1566397536681130</v>
      </c>
      <c r="E501" s="2" t="e" vm="483">
        <f>_FV(0,"1188969612121582")</f>
        <v>#VALUE!</v>
      </c>
      <c r="F501" t="s">
        <v>491</v>
      </c>
      <c r="G501" t="s">
        <v>491</v>
      </c>
      <c r="H501">
        <v>127959</v>
      </c>
      <c r="I501">
        <v>200</v>
      </c>
      <c r="J501" t="b">
        <v>1</v>
      </c>
    </row>
    <row r="502" spans="1:10" x14ac:dyDescent="0.2">
      <c r="A502">
        <v>500</v>
      </c>
      <c r="B502" t="s">
        <v>11</v>
      </c>
      <c r="C502" t="s">
        <v>12</v>
      </c>
      <c r="D502" s="1">
        <v>1.56639753800349E+16</v>
      </c>
      <c r="E502" s="2" t="e" vm="484">
        <f>_FV(0,"1811833381652832")</f>
        <v>#VALUE!</v>
      </c>
      <c r="F502" t="s">
        <v>492</v>
      </c>
      <c r="G502" t="s">
        <v>492</v>
      </c>
      <c r="H502">
        <v>127940</v>
      </c>
      <c r="I502">
        <v>200</v>
      </c>
      <c r="J502" t="b">
        <v>1</v>
      </c>
    </row>
    <row r="503" spans="1:10" x14ac:dyDescent="0.2">
      <c r="A503">
        <v>501</v>
      </c>
      <c r="B503" t="s">
        <v>11</v>
      </c>
      <c r="C503" t="s">
        <v>12</v>
      </c>
      <c r="D503" s="1">
        <v>1566397539391720</v>
      </c>
      <c r="E503" s="2" t="e" vm="485">
        <f>_FV(0,"12318706512451172")</f>
        <v>#VALUE!</v>
      </c>
      <c r="F503" t="s">
        <v>493</v>
      </c>
      <c r="G503" t="s">
        <v>493</v>
      </c>
      <c r="H503">
        <v>127834</v>
      </c>
      <c r="I503">
        <v>200</v>
      </c>
      <c r="J503" t="b">
        <v>1</v>
      </c>
    </row>
    <row r="504" spans="1:10" x14ac:dyDescent="0.2">
      <c r="A504">
        <v>502</v>
      </c>
      <c r="B504" t="s">
        <v>11</v>
      </c>
      <c r="C504" t="s">
        <v>12</v>
      </c>
      <c r="D504" s="1">
        <v>1566397540779570</v>
      </c>
      <c r="E504" s="2" t="e" vm="486">
        <f>_FV(0,"13406586647033691")</f>
        <v>#VALUE!</v>
      </c>
      <c r="F504" t="s">
        <v>494</v>
      </c>
      <c r="G504" t="s">
        <v>494</v>
      </c>
      <c r="H504">
        <v>128023</v>
      </c>
      <c r="I504">
        <v>200</v>
      </c>
      <c r="J504" t="b">
        <v>1</v>
      </c>
    </row>
    <row r="505" spans="1:10" x14ac:dyDescent="0.2">
      <c r="A505">
        <v>503</v>
      </c>
      <c r="B505" t="s">
        <v>11</v>
      </c>
      <c r="C505" t="s">
        <v>12</v>
      </c>
      <c r="D505" s="1">
        <v>1566397542172050</v>
      </c>
      <c r="E505" s="2" t="e" vm="487">
        <f>_FV(0,"1187601089477539")</f>
        <v>#VALUE!</v>
      </c>
      <c r="F505" t="s">
        <v>495</v>
      </c>
      <c r="G505" t="s">
        <v>495</v>
      </c>
      <c r="H505">
        <v>128674</v>
      </c>
      <c r="I505">
        <v>200</v>
      </c>
      <c r="J505" t="b">
        <v>1</v>
      </c>
    </row>
    <row r="506" spans="1:10" x14ac:dyDescent="0.2">
      <c r="A506">
        <v>504</v>
      </c>
      <c r="B506" t="s">
        <v>11</v>
      </c>
      <c r="C506" t="s">
        <v>12</v>
      </c>
      <c r="D506" s="1">
        <v>1566397543561480</v>
      </c>
      <c r="E506" s="2" t="e" vm="488">
        <f>_FV(0,"1274702548980713")</f>
        <v>#VALUE!</v>
      </c>
      <c r="F506" t="s">
        <v>496</v>
      </c>
      <c r="G506" t="s">
        <v>496</v>
      </c>
      <c r="H506">
        <v>128392</v>
      </c>
      <c r="I506">
        <v>200</v>
      </c>
      <c r="J506" t="b">
        <v>1</v>
      </c>
    </row>
    <row r="507" spans="1:10" x14ac:dyDescent="0.2">
      <c r="A507">
        <v>505</v>
      </c>
      <c r="B507" t="s">
        <v>11</v>
      </c>
      <c r="C507" t="s">
        <v>12</v>
      </c>
      <c r="D507" s="1">
        <v>1566397544939490</v>
      </c>
      <c r="E507" s="2" t="e" vm="489">
        <f>_FV(0,"16724514961242676")</f>
        <v>#VALUE!</v>
      </c>
      <c r="F507" t="s">
        <v>497</v>
      </c>
      <c r="G507" t="s">
        <v>497</v>
      </c>
      <c r="H507">
        <v>128035</v>
      </c>
      <c r="I507">
        <v>200</v>
      </c>
      <c r="J507" t="b">
        <v>1</v>
      </c>
    </row>
    <row r="508" spans="1:10" x14ac:dyDescent="0.2">
      <c r="A508">
        <v>506</v>
      </c>
      <c r="B508" t="s">
        <v>11</v>
      </c>
      <c r="C508" t="s">
        <v>12</v>
      </c>
      <c r="D508" s="1">
        <v>1.56639754632075E+16</v>
      </c>
      <c r="E508" s="2" t="e" vm="490">
        <f>_FV(0,"12026596069335938")</f>
        <v>#VALUE!</v>
      </c>
      <c r="F508" t="s">
        <v>498</v>
      </c>
      <c r="G508" t="s">
        <v>498</v>
      </c>
      <c r="H508">
        <v>128045</v>
      </c>
      <c r="I508">
        <v>200</v>
      </c>
      <c r="J508" t="b">
        <v>1</v>
      </c>
    </row>
    <row r="509" spans="1:10" x14ac:dyDescent="0.2">
      <c r="A509">
        <v>507</v>
      </c>
      <c r="B509" t="s">
        <v>11</v>
      </c>
      <c r="C509" t="s">
        <v>12</v>
      </c>
      <c r="D509" s="1">
        <v>1566397547639440</v>
      </c>
      <c r="E509" s="2" t="e" vm="491">
        <f>_FV(0,"11401009559631348")</f>
        <v>#VALUE!</v>
      </c>
      <c r="F509" t="s">
        <v>499</v>
      </c>
      <c r="G509" t="s">
        <v>499</v>
      </c>
      <c r="H509">
        <v>128435</v>
      </c>
      <c r="I509">
        <v>200</v>
      </c>
      <c r="J509" t="b">
        <v>1</v>
      </c>
    </row>
    <row r="510" spans="1:10" x14ac:dyDescent="0.2">
      <c r="A510">
        <v>508</v>
      </c>
      <c r="B510" t="s">
        <v>11</v>
      </c>
      <c r="C510" t="s">
        <v>12</v>
      </c>
      <c r="D510" s="1">
        <v>1566397548955170</v>
      </c>
      <c r="E510" s="2" t="e" vm="492">
        <f>_FV(0,"11798501014709473")</f>
        <v>#VALUE!</v>
      </c>
      <c r="F510" t="s">
        <v>500</v>
      </c>
      <c r="G510" t="s">
        <v>500</v>
      </c>
      <c r="H510">
        <v>128125</v>
      </c>
      <c r="I510">
        <v>200</v>
      </c>
      <c r="J510" t="b">
        <v>1</v>
      </c>
    </row>
    <row r="511" spans="1:10" x14ac:dyDescent="0.2">
      <c r="A511">
        <v>509</v>
      </c>
      <c r="B511" t="s">
        <v>11</v>
      </c>
      <c r="C511" t="s">
        <v>12</v>
      </c>
      <c r="D511" s="1">
        <v>156639755028266</v>
      </c>
      <c r="E511" s="2" t="e" vm="493">
        <f>_FV(0,"1288900375366211")</f>
        <v>#VALUE!</v>
      </c>
      <c r="F511" t="s">
        <v>501</v>
      </c>
      <c r="G511" t="s">
        <v>501</v>
      </c>
      <c r="H511">
        <v>128045</v>
      </c>
      <c r="I511">
        <v>200</v>
      </c>
      <c r="J511" t="b">
        <v>1</v>
      </c>
    </row>
    <row r="512" spans="1:10" x14ac:dyDescent="0.2">
      <c r="A512">
        <v>510</v>
      </c>
      <c r="B512" t="s">
        <v>11</v>
      </c>
      <c r="C512" t="s">
        <v>12</v>
      </c>
      <c r="D512" s="1">
        <v>1566397551616190</v>
      </c>
      <c r="E512" s="2" t="e" vm="494">
        <f>_FV(0,"19706487655639648")</f>
        <v>#VALUE!</v>
      </c>
      <c r="F512" t="s">
        <v>502</v>
      </c>
      <c r="G512" t="s">
        <v>502</v>
      </c>
      <c r="H512">
        <v>128389</v>
      </c>
      <c r="I512">
        <v>200</v>
      </c>
      <c r="J512" t="b">
        <v>1</v>
      </c>
    </row>
    <row r="513" spans="1:10" x14ac:dyDescent="0.2">
      <c r="A513">
        <v>511</v>
      </c>
      <c r="B513" t="s">
        <v>11</v>
      </c>
      <c r="C513" t="s">
        <v>12</v>
      </c>
      <c r="D513" s="1">
        <v>1566397553072430</v>
      </c>
      <c r="E513" s="2" t="e" vm="495">
        <f>_FV(0,"12194585800170898")</f>
        <v>#VALUE!</v>
      </c>
      <c r="F513" t="s">
        <v>503</v>
      </c>
      <c r="G513" t="s">
        <v>503</v>
      </c>
      <c r="H513">
        <v>128096</v>
      </c>
      <c r="I513">
        <v>200</v>
      </c>
      <c r="J513" t="b">
        <v>1</v>
      </c>
    </row>
    <row r="514" spans="1:10" x14ac:dyDescent="0.2">
      <c r="A514">
        <v>512</v>
      </c>
      <c r="B514" t="s">
        <v>11</v>
      </c>
      <c r="C514" t="s">
        <v>12</v>
      </c>
      <c r="D514" s="1">
        <v>1566397554455040</v>
      </c>
      <c r="E514" s="2">
        <v>-9976184129714960</v>
      </c>
      <c r="F514" t="s">
        <v>504</v>
      </c>
      <c r="G514" t="s">
        <v>504</v>
      </c>
      <c r="H514">
        <v>127974</v>
      </c>
      <c r="I514">
        <v>200</v>
      </c>
      <c r="J514" t="b">
        <v>1</v>
      </c>
    </row>
    <row r="515" spans="1:10" x14ac:dyDescent="0.2">
      <c r="A515">
        <v>513</v>
      </c>
      <c r="B515" t="s">
        <v>11</v>
      </c>
      <c r="C515" t="s">
        <v>12</v>
      </c>
      <c r="D515" s="1">
        <v>1.56639756570483E+16</v>
      </c>
      <c r="E515" s="2" t="e" vm="496">
        <f>_FV(0,"19139933586120605")</f>
        <v>#VALUE!</v>
      </c>
      <c r="F515" t="s">
        <v>505</v>
      </c>
      <c r="G515" t="s">
        <v>505</v>
      </c>
      <c r="H515">
        <v>128887</v>
      </c>
      <c r="I515">
        <v>200</v>
      </c>
      <c r="J515" t="b">
        <v>1</v>
      </c>
    </row>
    <row r="516" spans="1:10" x14ac:dyDescent="0.2">
      <c r="A516">
        <v>514</v>
      </c>
      <c r="B516" t="s">
        <v>11</v>
      </c>
      <c r="C516" t="s">
        <v>12</v>
      </c>
      <c r="D516" s="1">
        <v>1.56639756716758E+16</v>
      </c>
      <c r="E516" s="2" t="e" vm="497">
        <f>_FV(0,"19060111045837402")</f>
        <v>#VALUE!</v>
      </c>
      <c r="F516" t="s">
        <v>506</v>
      </c>
      <c r="G516" t="s">
        <v>506</v>
      </c>
      <c r="H516">
        <v>128515</v>
      </c>
      <c r="I516">
        <v>200</v>
      </c>
      <c r="J516" t="b">
        <v>1</v>
      </c>
    </row>
    <row r="517" spans="1:10" x14ac:dyDescent="0.2">
      <c r="A517">
        <v>515</v>
      </c>
      <c r="B517" t="s">
        <v>11</v>
      </c>
      <c r="C517" t="s">
        <v>12</v>
      </c>
      <c r="D517" s="1">
        <v>1566397568558740</v>
      </c>
      <c r="E517" s="2" t="e" vm="498">
        <f>_FV(0,"11622810363769531")</f>
        <v>#VALUE!</v>
      </c>
      <c r="F517" t="s">
        <v>507</v>
      </c>
      <c r="G517" t="s">
        <v>507</v>
      </c>
      <c r="H517">
        <v>128183</v>
      </c>
      <c r="I517">
        <v>200</v>
      </c>
      <c r="J517" t="b">
        <v>1</v>
      </c>
    </row>
    <row r="518" spans="1:10" x14ac:dyDescent="0.2">
      <c r="A518">
        <v>516</v>
      </c>
      <c r="B518" t="s">
        <v>11</v>
      </c>
      <c r="C518" t="s">
        <v>12</v>
      </c>
      <c r="D518" s="1">
        <v>1566397569881380</v>
      </c>
      <c r="E518" s="2" t="e" vm="499">
        <f>_FV(0,"11588907241821289")</f>
        <v>#VALUE!</v>
      </c>
      <c r="F518" t="s">
        <v>508</v>
      </c>
      <c r="G518" t="s">
        <v>508</v>
      </c>
      <c r="H518">
        <v>128419</v>
      </c>
      <c r="I518">
        <v>200</v>
      </c>
      <c r="J518" t="b">
        <v>1</v>
      </c>
    </row>
    <row r="519" spans="1:10" x14ac:dyDescent="0.2">
      <c r="A519">
        <v>517</v>
      </c>
      <c r="B519" t="s">
        <v>11</v>
      </c>
      <c r="C519" t="s">
        <v>12</v>
      </c>
      <c r="D519" s="1">
        <v>1566397571204190</v>
      </c>
      <c r="E519" s="2" t="e" vm="355">
        <f>_FV(0,"10944008827209473")</f>
        <v>#VALUE!</v>
      </c>
      <c r="F519" t="s">
        <v>509</v>
      </c>
      <c r="G519" t="s">
        <v>509</v>
      </c>
      <c r="H519">
        <v>128368</v>
      </c>
      <c r="I519">
        <v>200</v>
      </c>
      <c r="J519" t="b">
        <v>1</v>
      </c>
    </row>
    <row r="520" spans="1:10" x14ac:dyDescent="0.2">
      <c r="A520">
        <v>518</v>
      </c>
      <c r="B520" t="s">
        <v>11</v>
      </c>
      <c r="C520" t="s">
        <v>12</v>
      </c>
      <c r="D520" s="1">
        <v>1566397572598560</v>
      </c>
      <c r="E520" s="2" t="e" vm="500">
        <f>_FV(0,"4290800094604492")</f>
        <v>#VALUE!</v>
      </c>
      <c r="F520" t="s">
        <v>510</v>
      </c>
      <c r="G520" t="s">
        <v>510</v>
      </c>
      <c r="H520">
        <v>127878</v>
      </c>
      <c r="I520">
        <v>200</v>
      </c>
      <c r="J520" t="b">
        <v>1</v>
      </c>
    </row>
    <row r="521" spans="1:10" x14ac:dyDescent="0.2">
      <c r="A521">
        <v>519</v>
      </c>
      <c r="B521" t="s">
        <v>11</v>
      </c>
      <c r="C521" t="s">
        <v>12</v>
      </c>
      <c r="D521" s="1">
        <v>1566397574294240</v>
      </c>
      <c r="E521" s="2" t="e" vm="501">
        <f>_FV(0,"2362830638885498")</f>
        <v>#VALUE!</v>
      </c>
      <c r="F521" t="s">
        <v>511</v>
      </c>
      <c r="G521" t="s">
        <v>511</v>
      </c>
      <c r="H521">
        <v>128201</v>
      </c>
      <c r="I521">
        <v>200</v>
      </c>
      <c r="J521" t="b">
        <v>1</v>
      </c>
    </row>
    <row r="522" spans="1:10" x14ac:dyDescent="0.2">
      <c r="A522">
        <v>520</v>
      </c>
      <c r="B522" t="s">
        <v>11</v>
      </c>
      <c r="C522" t="s">
        <v>12</v>
      </c>
      <c r="D522" s="1">
        <v>1.56639757579157E+16</v>
      </c>
      <c r="E522" s="2" t="e" vm="502">
        <f>_FV(0,"35657620429992676")</f>
        <v>#VALUE!</v>
      </c>
      <c r="F522" t="s">
        <v>512</v>
      </c>
      <c r="G522" t="s">
        <v>512</v>
      </c>
      <c r="H522">
        <v>128062</v>
      </c>
      <c r="I522">
        <v>200</v>
      </c>
      <c r="J522" t="b">
        <v>1</v>
      </c>
    </row>
    <row r="523" spans="1:10" x14ac:dyDescent="0.2">
      <c r="A523">
        <v>521</v>
      </c>
      <c r="B523" t="s">
        <v>11</v>
      </c>
      <c r="C523" t="s">
        <v>12</v>
      </c>
      <c r="D523" s="1">
        <v>1566397577353600</v>
      </c>
      <c r="E523" s="2" t="e" vm="503">
        <f>_FV(0,"11085796356201172")</f>
        <v>#VALUE!</v>
      </c>
      <c r="F523" t="s">
        <v>513</v>
      </c>
      <c r="G523" t="s">
        <v>513</v>
      </c>
      <c r="H523">
        <v>128253</v>
      </c>
      <c r="I523">
        <v>200</v>
      </c>
      <c r="J523" t="b">
        <v>1</v>
      </c>
    </row>
    <row r="524" spans="1:10" x14ac:dyDescent="0.2">
      <c r="A524">
        <v>522</v>
      </c>
      <c r="B524" t="s">
        <v>11</v>
      </c>
      <c r="C524" t="s">
        <v>12</v>
      </c>
      <c r="D524" s="1">
        <v>1566397578676200</v>
      </c>
      <c r="E524" s="2" t="e" vm="504">
        <f>_FV(0,"11369895935058594")</f>
        <v>#VALUE!</v>
      </c>
      <c r="F524" t="s">
        <v>514</v>
      </c>
      <c r="G524" t="s">
        <v>514</v>
      </c>
      <c r="H524">
        <v>128302</v>
      </c>
      <c r="I524">
        <v>200</v>
      </c>
      <c r="J524" t="b">
        <v>1</v>
      </c>
    </row>
    <row r="525" spans="1:10" x14ac:dyDescent="0.2">
      <c r="A525">
        <v>523</v>
      </c>
      <c r="B525" t="s">
        <v>11</v>
      </c>
      <c r="C525" t="s">
        <v>12</v>
      </c>
      <c r="D525" s="1">
        <v>1566397580060340</v>
      </c>
      <c r="E525" s="2" t="e" vm="505">
        <f>_FV(0,"11082172393798828")</f>
        <v>#VALUE!</v>
      </c>
      <c r="F525" t="s">
        <v>515</v>
      </c>
      <c r="G525" t="s">
        <v>515</v>
      </c>
      <c r="H525">
        <v>128037</v>
      </c>
      <c r="I525">
        <v>200</v>
      </c>
      <c r="J525" t="b">
        <v>1</v>
      </c>
    </row>
    <row r="526" spans="1:10" x14ac:dyDescent="0.2">
      <c r="A526">
        <v>524</v>
      </c>
      <c r="B526" t="s">
        <v>11</v>
      </c>
      <c r="C526" t="s">
        <v>12</v>
      </c>
      <c r="D526" s="1">
        <v>1566397581443980</v>
      </c>
      <c r="E526" s="2" t="e" vm="506">
        <f>_FV(0,"11652088165283203")</f>
        <v>#VALUE!</v>
      </c>
      <c r="F526" t="s">
        <v>516</v>
      </c>
      <c r="G526" t="s">
        <v>516</v>
      </c>
      <c r="H526">
        <v>128017</v>
      </c>
      <c r="I526">
        <v>200</v>
      </c>
      <c r="J526" t="b">
        <v>1</v>
      </c>
    </row>
    <row r="527" spans="1:10" x14ac:dyDescent="0.2">
      <c r="A527">
        <v>525</v>
      </c>
      <c r="B527" t="s">
        <v>11</v>
      </c>
      <c r="C527" t="s">
        <v>12</v>
      </c>
      <c r="D527" s="1">
        <v>1566397582840110</v>
      </c>
      <c r="E527" s="2" t="e" vm="507">
        <f>_FV(0,"12340617179870605")</f>
        <v>#VALUE!</v>
      </c>
      <c r="F527" t="s">
        <v>517</v>
      </c>
      <c r="G527" t="s">
        <v>517</v>
      </c>
      <c r="H527">
        <v>128041</v>
      </c>
      <c r="I527">
        <v>200</v>
      </c>
      <c r="J527" t="b">
        <v>1</v>
      </c>
    </row>
    <row r="528" spans="1:10" x14ac:dyDescent="0.2">
      <c r="A528">
        <v>526</v>
      </c>
      <c r="B528" t="s">
        <v>11</v>
      </c>
      <c r="C528" t="s">
        <v>12</v>
      </c>
      <c r="D528" s="1">
        <v>1566397584172270</v>
      </c>
      <c r="E528" s="2" t="e" vm="508">
        <f>_FV(0,"1052241325378418")</f>
        <v>#VALUE!</v>
      </c>
      <c r="F528" t="s">
        <v>518</v>
      </c>
      <c r="G528" t="s">
        <v>518</v>
      </c>
      <c r="H528">
        <v>128051</v>
      </c>
      <c r="I528">
        <v>200</v>
      </c>
      <c r="J528" t="b">
        <v>1</v>
      </c>
    </row>
    <row r="529" spans="1:10" x14ac:dyDescent="0.2">
      <c r="A529">
        <v>527</v>
      </c>
      <c r="B529" t="s">
        <v>11</v>
      </c>
      <c r="C529" t="s">
        <v>12</v>
      </c>
      <c r="D529" s="1">
        <v>1566397585487070</v>
      </c>
      <c r="E529" s="2" t="e" vm="509">
        <f>_FV(0,"11899518966674805")</f>
        <v>#VALUE!</v>
      </c>
      <c r="F529" t="s">
        <v>519</v>
      </c>
      <c r="G529" t="s">
        <v>519</v>
      </c>
      <c r="H529">
        <v>128046</v>
      </c>
      <c r="I529">
        <v>200</v>
      </c>
      <c r="J529" t="b">
        <v>1</v>
      </c>
    </row>
    <row r="530" spans="1:10" x14ac:dyDescent="0.2">
      <c r="A530">
        <v>528</v>
      </c>
      <c r="B530" t="s">
        <v>11</v>
      </c>
      <c r="C530" t="s">
        <v>12</v>
      </c>
      <c r="D530" s="1">
        <v>1.56639758682011E+16</v>
      </c>
      <c r="E530" s="2" t="e" vm="510">
        <f>_FV(0,"1446821689605713")</f>
        <v>#VALUE!</v>
      </c>
      <c r="F530" t="s">
        <v>520</v>
      </c>
      <c r="G530" t="s">
        <v>520</v>
      </c>
      <c r="H530">
        <v>127730</v>
      </c>
      <c r="I530">
        <v>200</v>
      </c>
      <c r="J530" t="b">
        <v>1</v>
      </c>
    </row>
    <row r="531" spans="1:10" x14ac:dyDescent="0.2">
      <c r="A531">
        <v>529</v>
      </c>
      <c r="B531" t="s">
        <v>11</v>
      </c>
      <c r="C531" t="s">
        <v>12</v>
      </c>
      <c r="D531" s="1">
        <v>1566397588180900</v>
      </c>
      <c r="E531" s="2" t="e" vm="511">
        <f>_FV(0,"12116718292236328")</f>
        <v>#VALUE!</v>
      </c>
      <c r="F531" t="s">
        <v>521</v>
      </c>
      <c r="G531" t="s">
        <v>521</v>
      </c>
      <c r="H531">
        <v>127947</v>
      </c>
      <c r="I531">
        <v>200</v>
      </c>
      <c r="J531" t="b">
        <v>1</v>
      </c>
    </row>
    <row r="532" spans="1:10" x14ac:dyDescent="0.2">
      <c r="A532">
        <v>530</v>
      </c>
      <c r="B532" t="s">
        <v>11</v>
      </c>
      <c r="C532" t="s">
        <v>12</v>
      </c>
      <c r="D532" s="1">
        <v>1.56639758951349E+16</v>
      </c>
      <c r="E532" s="2" t="e" vm="512">
        <f>_FV(0,"2000110149383545")</f>
        <v>#VALUE!</v>
      </c>
      <c r="F532" t="s">
        <v>522</v>
      </c>
      <c r="G532" t="s">
        <v>522</v>
      </c>
      <c r="H532">
        <v>128336</v>
      </c>
      <c r="I532">
        <v>200</v>
      </c>
      <c r="J532" t="b">
        <v>1</v>
      </c>
    </row>
    <row r="533" spans="1:10" x14ac:dyDescent="0.2">
      <c r="A533">
        <v>531</v>
      </c>
      <c r="B533" t="s">
        <v>11</v>
      </c>
      <c r="C533" t="s">
        <v>12</v>
      </c>
      <c r="D533" s="1">
        <v>1566397590920100</v>
      </c>
      <c r="E533" s="2" t="e" vm="513">
        <f>_FV(0,"14213895797729492")</f>
        <v>#VALUE!</v>
      </c>
      <c r="F533" t="s">
        <v>523</v>
      </c>
      <c r="G533" t="s">
        <v>523</v>
      </c>
      <c r="H533">
        <v>129059</v>
      </c>
      <c r="I533">
        <v>200</v>
      </c>
      <c r="J533" t="b">
        <v>1</v>
      </c>
    </row>
    <row r="534" spans="1:10" x14ac:dyDescent="0.2">
      <c r="A534">
        <v>532</v>
      </c>
      <c r="B534" t="s">
        <v>11</v>
      </c>
      <c r="C534" t="s">
        <v>12</v>
      </c>
      <c r="D534" s="1">
        <v>1566397592270510</v>
      </c>
      <c r="E534" s="2" t="e" vm="514">
        <f>_FV(0,"11627197265625")</f>
        <v>#VALUE!</v>
      </c>
      <c r="F534" t="s">
        <v>524</v>
      </c>
      <c r="G534" t="s">
        <v>524</v>
      </c>
      <c r="H534">
        <v>128697</v>
      </c>
      <c r="I534">
        <v>200</v>
      </c>
      <c r="J534" t="b">
        <v>1</v>
      </c>
    </row>
    <row r="535" spans="1:10" x14ac:dyDescent="0.2">
      <c r="A535">
        <v>533</v>
      </c>
      <c r="B535" t="s">
        <v>11</v>
      </c>
      <c r="C535" t="s">
        <v>12</v>
      </c>
      <c r="D535" s="1">
        <v>1.56639759360313E+16</v>
      </c>
      <c r="E535" s="2" t="e" vm="515">
        <f>_FV(0,"11488580703735352")</f>
        <v>#VALUE!</v>
      </c>
      <c r="F535" t="s">
        <v>525</v>
      </c>
      <c r="G535" t="s">
        <v>525</v>
      </c>
      <c r="H535">
        <v>128345</v>
      </c>
      <c r="I535">
        <v>200</v>
      </c>
      <c r="J535" t="b">
        <v>1</v>
      </c>
    </row>
    <row r="536" spans="1:10" x14ac:dyDescent="0.2">
      <c r="A536">
        <v>534</v>
      </c>
      <c r="B536" t="s">
        <v>11</v>
      </c>
      <c r="C536" t="s">
        <v>12</v>
      </c>
      <c r="D536" s="1">
        <v>1566397594936900</v>
      </c>
      <c r="E536" s="2" t="e" vm="516">
        <f>_FV(0,"11504197120666504")</f>
        <v>#VALUE!</v>
      </c>
      <c r="F536" t="s">
        <v>526</v>
      </c>
      <c r="G536" t="s">
        <v>526</v>
      </c>
      <c r="H536">
        <v>127709</v>
      </c>
      <c r="I536">
        <v>200</v>
      </c>
      <c r="J536" t="b">
        <v>1</v>
      </c>
    </row>
    <row r="537" spans="1:10" x14ac:dyDescent="0.2">
      <c r="A537">
        <v>535</v>
      </c>
      <c r="B537" t="s">
        <v>11</v>
      </c>
      <c r="C537" t="s">
        <v>12</v>
      </c>
      <c r="D537" s="1">
        <v>156639759626068</v>
      </c>
      <c r="E537" s="2" t="e" vm="517">
        <f>_FV(0,"23280096054077148")</f>
        <v>#VALUE!</v>
      </c>
      <c r="F537" t="s">
        <v>527</v>
      </c>
      <c r="G537" t="s">
        <v>527</v>
      </c>
      <c r="H537">
        <v>127951</v>
      </c>
      <c r="I537">
        <v>200</v>
      </c>
      <c r="J537" t="b">
        <v>1</v>
      </c>
    </row>
    <row r="538" spans="1:10" x14ac:dyDescent="0.2">
      <c r="A538">
        <v>536</v>
      </c>
      <c r="B538" t="s">
        <v>11</v>
      </c>
      <c r="C538" t="s">
        <v>12</v>
      </c>
      <c r="D538" s="1">
        <v>1.56639759770249E+16</v>
      </c>
      <c r="E538" s="2" t="e" vm="518">
        <f>_FV(0,"10904622077941895")</f>
        <v>#VALUE!</v>
      </c>
      <c r="F538" t="s">
        <v>528</v>
      </c>
      <c r="G538" t="s">
        <v>528</v>
      </c>
      <c r="H538">
        <v>128187</v>
      </c>
      <c r="I538">
        <v>200</v>
      </c>
      <c r="J538" t="b">
        <v>1</v>
      </c>
    </row>
    <row r="539" spans="1:10" x14ac:dyDescent="0.2">
      <c r="A539">
        <v>537</v>
      </c>
      <c r="B539" t="s">
        <v>11</v>
      </c>
      <c r="C539" t="s">
        <v>12</v>
      </c>
      <c r="D539" s="1">
        <v>1566397599029690</v>
      </c>
      <c r="E539" s="2" t="e" vm="519">
        <f>_FV(0,"15560483932495117")</f>
        <v>#VALUE!</v>
      </c>
      <c r="F539" t="s">
        <v>529</v>
      </c>
      <c r="G539" t="s">
        <v>529</v>
      </c>
      <c r="H539">
        <v>128293</v>
      </c>
      <c r="I539">
        <v>200</v>
      </c>
      <c r="J539" t="b">
        <v>1</v>
      </c>
    </row>
    <row r="540" spans="1:10" x14ac:dyDescent="0.2">
      <c r="A540">
        <v>538</v>
      </c>
      <c r="B540" t="s">
        <v>11</v>
      </c>
      <c r="C540" t="s">
        <v>12</v>
      </c>
      <c r="D540" s="1">
        <v>1.56639760040327E+16</v>
      </c>
      <c r="E540" s="2" t="e" vm="520">
        <f>_FV(0,"37503814697265625")</f>
        <v>#VALUE!</v>
      </c>
      <c r="F540" t="s">
        <v>530</v>
      </c>
      <c r="G540" t="s">
        <v>530</v>
      </c>
      <c r="H540">
        <v>128385</v>
      </c>
      <c r="I540">
        <v>200</v>
      </c>
      <c r="J540" t="b">
        <v>1</v>
      </c>
    </row>
    <row r="541" spans="1:10" x14ac:dyDescent="0.2">
      <c r="A541">
        <v>539</v>
      </c>
      <c r="B541" t="s">
        <v>11</v>
      </c>
      <c r="C541" t="s">
        <v>12</v>
      </c>
      <c r="D541" s="1">
        <v>1566397602062570</v>
      </c>
      <c r="E541" s="2" t="e" vm="521">
        <f>_FV(0,"1189420223236084")</f>
        <v>#VALUE!</v>
      </c>
      <c r="F541" t="s">
        <v>531</v>
      </c>
      <c r="G541" t="s">
        <v>531</v>
      </c>
      <c r="H541">
        <v>128195</v>
      </c>
      <c r="I541">
        <v>200</v>
      </c>
      <c r="J541" t="b">
        <v>1</v>
      </c>
    </row>
    <row r="542" spans="1:10" x14ac:dyDescent="0.2">
      <c r="A542">
        <v>540</v>
      </c>
      <c r="B542" t="s">
        <v>11</v>
      </c>
      <c r="C542" t="s">
        <v>12</v>
      </c>
      <c r="D542" s="1">
        <v>1566397603462100</v>
      </c>
      <c r="E542" s="2" t="e" vm="522">
        <f>_FV(0,"13648581504821777")</f>
        <v>#VALUE!</v>
      </c>
      <c r="F542" t="s">
        <v>532</v>
      </c>
      <c r="G542" t="s">
        <v>532</v>
      </c>
      <c r="H542">
        <v>128076</v>
      </c>
      <c r="I542">
        <v>200</v>
      </c>
      <c r="J542" t="b">
        <v>1</v>
      </c>
    </row>
    <row r="543" spans="1:10" x14ac:dyDescent="0.2">
      <c r="A543">
        <v>541</v>
      </c>
      <c r="B543" t="s">
        <v>11</v>
      </c>
      <c r="C543" t="s">
        <v>12</v>
      </c>
      <c r="D543" s="1">
        <v>1566397604877840</v>
      </c>
      <c r="E543" s="2" t="e" vm="523">
        <f>_FV(0,"12546300888061523")</f>
        <v>#VALUE!</v>
      </c>
      <c r="F543" t="s">
        <v>533</v>
      </c>
      <c r="G543" t="s">
        <v>533</v>
      </c>
      <c r="H543">
        <v>128424</v>
      </c>
      <c r="I543">
        <v>200</v>
      </c>
      <c r="J543" t="b">
        <v>1</v>
      </c>
    </row>
    <row r="544" spans="1:10" x14ac:dyDescent="0.2">
      <c r="A544">
        <v>542</v>
      </c>
      <c r="B544" t="s">
        <v>11</v>
      </c>
      <c r="C544" t="s">
        <v>12</v>
      </c>
      <c r="D544" s="1">
        <v>1566397606290730</v>
      </c>
      <c r="E544" s="2" t="e" vm="524">
        <f>_FV(0,"1279590129852295")</f>
        <v>#VALUE!</v>
      </c>
      <c r="F544" t="s">
        <v>534</v>
      </c>
      <c r="G544" t="s">
        <v>534</v>
      </c>
      <c r="H544">
        <v>128073</v>
      </c>
      <c r="I544">
        <v>200</v>
      </c>
      <c r="J544" t="b">
        <v>1</v>
      </c>
    </row>
    <row r="545" spans="1:10" x14ac:dyDescent="0.2">
      <c r="A545">
        <v>543</v>
      </c>
      <c r="B545" t="s">
        <v>11</v>
      </c>
      <c r="C545" t="s">
        <v>12</v>
      </c>
      <c r="D545" s="1">
        <v>15663976077051</v>
      </c>
      <c r="E545" s="2" t="e" vm="525">
        <f>_FV(0,"12632298469543457")</f>
        <v>#VALUE!</v>
      </c>
      <c r="F545" t="s">
        <v>535</v>
      </c>
      <c r="G545" t="s">
        <v>535</v>
      </c>
      <c r="H545">
        <v>127758</v>
      </c>
      <c r="I545">
        <v>200</v>
      </c>
      <c r="J545" t="b">
        <v>1</v>
      </c>
    </row>
    <row r="546" spans="1:10" x14ac:dyDescent="0.2">
      <c r="A546">
        <v>544</v>
      </c>
      <c r="B546" t="s">
        <v>11</v>
      </c>
      <c r="C546" t="s">
        <v>12</v>
      </c>
      <c r="D546" s="1">
        <v>1566397609108260</v>
      </c>
      <c r="E546" s="2" t="e" vm="526">
        <f>_FV(0,"11341094970703125")</f>
        <v>#VALUE!</v>
      </c>
      <c r="F546" t="s">
        <v>536</v>
      </c>
      <c r="G546" t="s">
        <v>536</v>
      </c>
      <c r="H546">
        <v>127937</v>
      </c>
      <c r="I546">
        <v>200</v>
      </c>
      <c r="J546" t="b">
        <v>1</v>
      </c>
    </row>
    <row r="547" spans="1:10" x14ac:dyDescent="0.2">
      <c r="A547">
        <v>545</v>
      </c>
      <c r="B547" t="s">
        <v>11</v>
      </c>
      <c r="C547" t="s">
        <v>12</v>
      </c>
      <c r="D547" s="1">
        <v>1566397610510710</v>
      </c>
      <c r="E547" s="2" t="e" vm="527">
        <f>_FV(0,"13796210289001465")</f>
        <v>#VALUE!</v>
      </c>
      <c r="F547" t="s">
        <v>537</v>
      </c>
      <c r="G547" t="s">
        <v>537</v>
      </c>
      <c r="H547">
        <v>127544</v>
      </c>
      <c r="I547">
        <v>200</v>
      </c>
      <c r="J547" t="b">
        <v>1</v>
      </c>
    </row>
    <row r="548" spans="1:10" x14ac:dyDescent="0.2">
      <c r="A548">
        <v>546</v>
      </c>
      <c r="B548" t="s">
        <v>11</v>
      </c>
      <c r="C548" t="s">
        <v>12</v>
      </c>
      <c r="D548" s="1">
        <v>1.5663976119278E+16</v>
      </c>
      <c r="E548" s="2" t="e" vm="528">
        <f>_FV(0,"1707749366760254")</f>
        <v>#VALUE!</v>
      </c>
      <c r="F548" t="s">
        <v>538</v>
      </c>
      <c r="G548" t="s">
        <v>538</v>
      </c>
      <c r="H548">
        <v>127856</v>
      </c>
      <c r="I548">
        <v>200</v>
      </c>
      <c r="J548" t="b">
        <v>1</v>
      </c>
    </row>
    <row r="549" spans="1:10" x14ac:dyDescent="0.2">
      <c r="A549">
        <v>547</v>
      </c>
      <c r="B549" t="s">
        <v>11</v>
      </c>
      <c r="C549" t="s">
        <v>12</v>
      </c>
      <c r="D549" s="1">
        <v>1.56639761338912E+16</v>
      </c>
      <c r="E549" s="2" t="e" vm="529">
        <f>_FV(0,"11260700225830078")</f>
        <v>#VALUE!</v>
      </c>
      <c r="F549" t="s">
        <v>539</v>
      </c>
      <c r="G549" t="s">
        <v>539</v>
      </c>
      <c r="H549">
        <v>127774</v>
      </c>
      <c r="I549">
        <v>200</v>
      </c>
      <c r="J549" t="b">
        <v>1</v>
      </c>
    </row>
    <row r="550" spans="1:10" x14ac:dyDescent="0.2">
      <c r="A550">
        <v>548</v>
      </c>
      <c r="B550" t="s">
        <v>11</v>
      </c>
      <c r="C550" t="s">
        <v>12</v>
      </c>
      <c r="D550" s="1">
        <v>1.56639761478773E+16</v>
      </c>
      <c r="E550" s="2" t="e" vm="530">
        <f>_FV(0,"12249279022216797")</f>
        <v>#VALUE!</v>
      </c>
      <c r="F550" t="s">
        <v>540</v>
      </c>
      <c r="G550" t="s">
        <v>540</v>
      </c>
      <c r="H550">
        <v>127749</v>
      </c>
      <c r="I550">
        <v>200</v>
      </c>
      <c r="J550" t="b">
        <v>1</v>
      </c>
    </row>
    <row r="551" spans="1:10" x14ac:dyDescent="0.2">
      <c r="A551">
        <v>549</v>
      </c>
      <c r="B551" t="s">
        <v>11</v>
      </c>
      <c r="C551" t="s">
        <v>12</v>
      </c>
      <c r="D551" s="1">
        <v>1.56639761619969E+16</v>
      </c>
      <c r="E551" s="2" t="e" vm="531">
        <f>_FV(0,"14014530181884766")</f>
        <v>#VALUE!</v>
      </c>
      <c r="F551" t="s">
        <v>541</v>
      </c>
      <c r="G551" t="s">
        <v>541</v>
      </c>
      <c r="H551">
        <v>128274</v>
      </c>
      <c r="I551">
        <v>200</v>
      </c>
      <c r="J551" t="b">
        <v>1</v>
      </c>
    </row>
    <row r="552" spans="1:10" x14ac:dyDescent="0.2">
      <c r="A552">
        <v>550</v>
      </c>
      <c r="B552" t="s">
        <v>11</v>
      </c>
      <c r="C552" t="s">
        <v>12</v>
      </c>
      <c r="D552" s="1">
        <v>1.56639761762077E+16</v>
      </c>
      <c r="E552" s="2" t="e" vm="532">
        <f>_FV(0,"12137699127197266")</f>
        <v>#VALUE!</v>
      </c>
      <c r="F552" t="s">
        <v>542</v>
      </c>
      <c r="G552" t="s">
        <v>542</v>
      </c>
      <c r="H552">
        <v>128281</v>
      </c>
      <c r="I552">
        <v>200</v>
      </c>
      <c r="J552" t="b">
        <v>1</v>
      </c>
    </row>
    <row r="553" spans="1:10" x14ac:dyDescent="0.2">
      <c r="A553">
        <v>551</v>
      </c>
      <c r="B553" t="s">
        <v>11</v>
      </c>
      <c r="C553" t="s">
        <v>12</v>
      </c>
      <c r="D553" s="1">
        <v>1566397619026380</v>
      </c>
      <c r="E553" s="2" t="e" vm="533">
        <f>_FV(0,"1322779655456543")</f>
        <v>#VALUE!</v>
      </c>
      <c r="F553" t="s">
        <v>543</v>
      </c>
      <c r="G553" t="s">
        <v>543</v>
      </c>
      <c r="H553">
        <v>128108</v>
      </c>
      <c r="I553">
        <v>200</v>
      </c>
      <c r="J553" t="b">
        <v>1</v>
      </c>
    </row>
    <row r="554" spans="1:10" x14ac:dyDescent="0.2">
      <c r="A554">
        <v>552</v>
      </c>
      <c r="B554" t="s">
        <v>11</v>
      </c>
      <c r="C554" t="s">
        <v>12</v>
      </c>
      <c r="D554" s="1">
        <v>1566397620443580</v>
      </c>
      <c r="E554" s="2" t="e" vm="534">
        <f>_FV(0,"14611411094665527")</f>
        <v>#VALUE!</v>
      </c>
      <c r="F554" t="s">
        <v>544</v>
      </c>
      <c r="G554" t="s">
        <v>544</v>
      </c>
      <c r="H554">
        <v>128048</v>
      </c>
      <c r="I554">
        <v>200</v>
      </c>
      <c r="J554" t="b">
        <v>1</v>
      </c>
    </row>
    <row r="555" spans="1:10" x14ac:dyDescent="0.2">
      <c r="A555">
        <v>553</v>
      </c>
      <c r="B555" t="s">
        <v>11</v>
      </c>
      <c r="C555" t="s">
        <v>12</v>
      </c>
      <c r="D555" s="1">
        <v>1566397621878430</v>
      </c>
      <c r="E555" s="2" t="e" vm="535">
        <f>_FV(0,"11498904228210449")</f>
        <v>#VALUE!</v>
      </c>
      <c r="F555" t="s">
        <v>545</v>
      </c>
      <c r="G555" t="s">
        <v>545</v>
      </c>
      <c r="H555">
        <v>128169</v>
      </c>
      <c r="I555">
        <v>200</v>
      </c>
      <c r="J555" t="b">
        <v>1</v>
      </c>
    </row>
    <row r="556" spans="1:10" x14ac:dyDescent="0.2">
      <c r="A556">
        <v>554</v>
      </c>
      <c r="B556" t="s">
        <v>11</v>
      </c>
      <c r="C556" t="s">
        <v>12</v>
      </c>
      <c r="D556" s="1">
        <v>1566397623287030</v>
      </c>
      <c r="E556" s="2" t="e" vm="536">
        <f>_FV(0,"12478184700012207")</f>
        <v>#VALUE!</v>
      </c>
      <c r="F556" t="s">
        <v>546</v>
      </c>
      <c r="G556" t="s">
        <v>546</v>
      </c>
      <c r="H556">
        <v>127957</v>
      </c>
      <c r="I556">
        <v>200</v>
      </c>
      <c r="J556" t="b">
        <v>1</v>
      </c>
    </row>
    <row r="557" spans="1:10" x14ac:dyDescent="0.2">
      <c r="A557">
        <v>555</v>
      </c>
      <c r="B557" t="s">
        <v>11</v>
      </c>
      <c r="C557" t="s">
        <v>12</v>
      </c>
      <c r="D557" s="1">
        <v>156639762470271</v>
      </c>
      <c r="E557" s="2" t="e" vm="537">
        <f>_FV(0,"11731314659118652")</f>
        <v>#VALUE!</v>
      </c>
      <c r="F557" t="s">
        <v>547</v>
      </c>
      <c r="G557" t="s">
        <v>547</v>
      </c>
      <c r="H557">
        <v>128163</v>
      </c>
      <c r="I557">
        <v>200</v>
      </c>
      <c r="J557" t="b">
        <v>1</v>
      </c>
    </row>
    <row r="558" spans="1:10" x14ac:dyDescent="0.2">
      <c r="A558">
        <v>556</v>
      </c>
      <c r="B558" t="s">
        <v>11</v>
      </c>
      <c r="C558" t="s">
        <v>12</v>
      </c>
      <c r="D558" s="1">
        <v>156639762610982</v>
      </c>
      <c r="E558" s="2" t="e" vm="538">
        <f>_FV(0,"10481715202331543")</f>
        <v>#VALUE!</v>
      </c>
      <c r="F558" t="s">
        <v>548</v>
      </c>
      <c r="G558" t="s">
        <v>548</v>
      </c>
      <c r="H558">
        <v>128481</v>
      </c>
      <c r="I558">
        <v>200</v>
      </c>
      <c r="J558" t="b">
        <v>1</v>
      </c>
    </row>
    <row r="559" spans="1:10" x14ac:dyDescent="0.2">
      <c r="A559">
        <v>557</v>
      </c>
      <c r="B559" t="s">
        <v>11</v>
      </c>
      <c r="C559" t="s">
        <v>12</v>
      </c>
      <c r="D559" s="1">
        <v>1566397627502640</v>
      </c>
      <c r="E559" s="2" t="e" vm="539">
        <f>_FV(0,"12386298179626465")</f>
        <v>#VALUE!</v>
      </c>
      <c r="F559" t="s">
        <v>549</v>
      </c>
      <c r="G559" t="s">
        <v>549</v>
      </c>
      <c r="H559">
        <v>127571</v>
      </c>
      <c r="I559">
        <v>200</v>
      </c>
      <c r="J559" t="b">
        <v>1</v>
      </c>
    </row>
    <row r="560" spans="1:10" x14ac:dyDescent="0.2">
      <c r="A560">
        <v>558</v>
      </c>
      <c r="B560" t="s">
        <v>11</v>
      </c>
      <c r="C560" t="s">
        <v>12</v>
      </c>
      <c r="D560" s="1">
        <v>1.56639762891808E+16</v>
      </c>
      <c r="E560" s="2" t="e" vm="540">
        <f>_FV(0,"11673498153686523")</f>
        <v>#VALUE!</v>
      </c>
      <c r="F560" t="s">
        <v>550</v>
      </c>
      <c r="G560" t="s">
        <v>550</v>
      </c>
      <c r="H560">
        <v>127884</v>
      </c>
      <c r="I560">
        <v>200</v>
      </c>
      <c r="J560" t="b">
        <v>1</v>
      </c>
    </row>
    <row r="561" spans="1:10" x14ac:dyDescent="0.2">
      <c r="A561">
        <v>559</v>
      </c>
      <c r="B561" t="s">
        <v>11</v>
      </c>
      <c r="C561" t="s">
        <v>12</v>
      </c>
      <c r="D561" s="1">
        <v>1.56639763037668E+16</v>
      </c>
      <c r="E561" s="2" t="e" vm="541">
        <f>_FV(0,"13639187812805176")</f>
        <v>#VALUE!</v>
      </c>
      <c r="F561" t="s">
        <v>551</v>
      </c>
      <c r="G561" t="s">
        <v>551</v>
      </c>
      <c r="H561">
        <v>128452</v>
      </c>
      <c r="I561">
        <v>200</v>
      </c>
      <c r="J561" t="b">
        <v>1</v>
      </c>
    </row>
    <row r="562" spans="1:10" x14ac:dyDescent="0.2">
      <c r="A562">
        <v>560</v>
      </c>
      <c r="B562" t="s">
        <v>11</v>
      </c>
      <c r="C562" t="s">
        <v>12</v>
      </c>
      <c r="D562" s="1">
        <v>1.56639763181545E+16</v>
      </c>
      <c r="E562" s="2" t="e" vm="542">
        <f>_FV(0,"16335678100585938")</f>
        <v>#VALUE!</v>
      </c>
      <c r="F562" t="s">
        <v>552</v>
      </c>
      <c r="G562" t="s">
        <v>552</v>
      </c>
      <c r="H562">
        <v>128242</v>
      </c>
      <c r="I562">
        <v>200</v>
      </c>
      <c r="J562" t="b">
        <v>1</v>
      </c>
    </row>
    <row r="563" spans="1:10" x14ac:dyDescent="0.2">
      <c r="A563">
        <v>561</v>
      </c>
      <c r="B563" t="s">
        <v>11</v>
      </c>
      <c r="C563" t="s">
        <v>12</v>
      </c>
      <c r="D563" s="1">
        <v>1566397633279830</v>
      </c>
      <c r="E563" s="2" t="e" vm="543">
        <f>_FV(0,"11500811576843262")</f>
        <v>#VALUE!</v>
      </c>
      <c r="F563" t="s">
        <v>553</v>
      </c>
      <c r="G563" t="s">
        <v>553</v>
      </c>
      <c r="H563">
        <v>128177</v>
      </c>
      <c r="I563">
        <v>200</v>
      </c>
      <c r="J563" t="b">
        <v>1</v>
      </c>
    </row>
    <row r="564" spans="1:10" x14ac:dyDescent="0.2">
      <c r="A564">
        <v>562</v>
      </c>
      <c r="B564" t="s">
        <v>11</v>
      </c>
      <c r="C564" t="s">
        <v>12</v>
      </c>
      <c r="D564" s="1">
        <v>1.56639763469056E+16</v>
      </c>
      <c r="E564" s="2" t="e" vm="544">
        <f>_FV(0,"12266683578491211")</f>
        <v>#VALUE!</v>
      </c>
      <c r="F564" t="s">
        <v>554</v>
      </c>
      <c r="G564" t="s">
        <v>554</v>
      </c>
      <c r="H564">
        <v>127888</v>
      </c>
      <c r="I564">
        <v>200</v>
      </c>
      <c r="J564" t="b">
        <v>1</v>
      </c>
    </row>
    <row r="565" spans="1:10" x14ac:dyDescent="0.2">
      <c r="A565">
        <v>563</v>
      </c>
      <c r="B565" t="s">
        <v>11</v>
      </c>
      <c r="C565" t="s">
        <v>12</v>
      </c>
      <c r="D565" s="1">
        <v>1.56639763610899E+16</v>
      </c>
      <c r="E565" s="2" t="e" vm="545">
        <f>_FV(0,"11136412620544434")</f>
        <v>#VALUE!</v>
      </c>
      <c r="F565" t="s">
        <v>555</v>
      </c>
      <c r="G565" t="s">
        <v>555</v>
      </c>
      <c r="H565">
        <v>128130</v>
      </c>
      <c r="I565">
        <v>200</v>
      </c>
      <c r="J565" t="b">
        <v>1</v>
      </c>
    </row>
    <row r="566" spans="1:10" x14ac:dyDescent="0.2">
      <c r="A566">
        <v>564</v>
      </c>
      <c r="B566" t="s">
        <v>11</v>
      </c>
      <c r="C566" t="s">
        <v>12</v>
      </c>
      <c r="D566" s="1">
        <v>1566397637518120</v>
      </c>
      <c r="E566" s="2" t="e" vm="546">
        <f>_FV(0,"14210891723632812")</f>
        <v>#VALUE!</v>
      </c>
      <c r="F566" t="s">
        <v>556</v>
      </c>
      <c r="G566" t="s">
        <v>556</v>
      </c>
      <c r="H566">
        <v>127910</v>
      </c>
      <c r="I566">
        <v>200</v>
      </c>
      <c r="J566" t="b">
        <v>1</v>
      </c>
    </row>
    <row r="567" spans="1:10" x14ac:dyDescent="0.2">
      <c r="A567">
        <v>565</v>
      </c>
      <c r="B567" t="s">
        <v>11</v>
      </c>
      <c r="C567" t="s">
        <v>12</v>
      </c>
      <c r="D567" s="1">
        <v>1.56639763895604E+16</v>
      </c>
      <c r="E567" s="2" t="e" vm="547">
        <f>_FV(0,"11957502365112305")</f>
        <v>#VALUE!</v>
      </c>
      <c r="F567" t="s">
        <v>557</v>
      </c>
      <c r="G567" t="s">
        <v>557</v>
      </c>
      <c r="H567">
        <v>127909</v>
      </c>
      <c r="I567">
        <v>200</v>
      </c>
      <c r="J567" t="b">
        <v>1</v>
      </c>
    </row>
    <row r="568" spans="1:10" x14ac:dyDescent="0.2">
      <c r="A568">
        <v>566</v>
      </c>
      <c r="B568" t="s">
        <v>11</v>
      </c>
      <c r="C568" t="s">
        <v>12</v>
      </c>
      <c r="D568" s="1">
        <v>1566397640371830</v>
      </c>
      <c r="E568" s="2" t="e" vm="548">
        <f>_FV(0,"11553311347961426")</f>
        <v>#VALUE!</v>
      </c>
      <c r="F568" t="s">
        <v>558</v>
      </c>
      <c r="G568" t="s">
        <v>558</v>
      </c>
      <c r="H568">
        <v>128421</v>
      </c>
      <c r="I568">
        <v>200</v>
      </c>
      <c r="J568" t="b">
        <v>1</v>
      </c>
    </row>
    <row r="569" spans="1:10" x14ac:dyDescent="0.2">
      <c r="A569">
        <v>567</v>
      </c>
      <c r="B569" t="s">
        <v>11</v>
      </c>
      <c r="C569" t="s">
        <v>12</v>
      </c>
      <c r="D569" s="1">
        <v>1566397641779600</v>
      </c>
      <c r="E569" s="2" t="e" vm="549">
        <f>_FV(0,"13150286674499512")</f>
        <v>#VALUE!</v>
      </c>
      <c r="F569" t="s">
        <v>559</v>
      </c>
      <c r="G569" t="s">
        <v>559</v>
      </c>
      <c r="H569">
        <v>128003</v>
      </c>
      <c r="I569">
        <v>200</v>
      </c>
      <c r="J569" t="b">
        <v>1</v>
      </c>
    </row>
    <row r="570" spans="1:10" x14ac:dyDescent="0.2">
      <c r="A570">
        <v>568</v>
      </c>
      <c r="B570" t="s">
        <v>11</v>
      </c>
      <c r="C570" t="s">
        <v>12</v>
      </c>
      <c r="D570" s="1">
        <v>1566397643201620</v>
      </c>
      <c r="E570" s="2" t="e" vm="550">
        <f>_FV(0,"1786189079284668")</f>
        <v>#VALUE!</v>
      </c>
      <c r="F570" t="s">
        <v>560</v>
      </c>
      <c r="G570" t="s">
        <v>560</v>
      </c>
      <c r="H570">
        <v>128112</v>
      </c>
      <c r="I570">
        <v>200</v>
      </c>
      <c r="J570" t="b">
        <v>1</v>
      </c>
    </row>
    <row r="571" spans="1:10" x14ac:dyDescent="0.2">
      <c r="A571">
        <v>569</v>
      </c>
      <c r="B571" t="s">
        <v>11</v>
      </c>
      <c r="C571" t="s">
        <v>12</v>
      </c>
      <c r="D571" s="1">
        <v>156639764460318</v>
      </c>
      <c r="E571" s="2" t="e" vm="551">
        <f>_FV(0,"14208006858825684")</f>
        <v>#VALUE!</v>
      </c>
      <c r="F571" t="s">
        <v>561</v>
      </c>
      <c r="G571" t="s">
        <v>561</v>
      </c>
      <c r="H571">
        <v>128545</v>
      </c>
      <c r="I571">
        <v>200</v>
      </c>
      <c r="J571" t="b">
        <v>1</v>
      </c>
    </row>
    <row r="572" spans="1:10" x14ac:dyDescent="0.2">
      <c r="A572">
        <v>570</v>
      </c>
      <c r="B572" t="s">
        <v>11</v>
      </c>
      <c r="C572" t="s">
        <v>12</v>
      </c>
      <c r="D572" s="1">
        <v>1566397645978950</v>
      </c>
      <c r="E572" s="2" t="e" vm="552">
        <f>_FV(0,"12248015403747559")</f>
        <v>#VALUE!</v>
      </c>
      <c r="F572" t="s">
        <v>562</v>
      </c>
      <c r="G572" t="s">
        <v>562</v>
      </c>
      <c r="H572">
        <v>128181</v>
      </c>
      <c r="I572">
        <v>200</v>
      </c>
      <c r="J572" t="b">
        <v>1</v>
      </c>
    </row>
    <row r="573" spans="1:10" x14ac:dyDescent="0.2">
      <c r="A573">
        <v>571</v>
      </c>
      <c r="B573" t="s">
        <v>11</v>
      </c>
      <c r="C573" t="s">
        <v>12</v>
      </c>
      <c r="D573" s="1">
        <v>1566397647339260</v>
      </c>
      <c r="E573" s="2" t="e" vm="553">
        <f>_FV(0,"11085224151611328")</f>
        <v>#VALUE!</v>
      </c>
      <c r="F573" t="s">
        <v>563</v>
      </c>
      <c r="G573" t="s">
        <v>563</v>
      </c>
      <c r="H573">
        <v>128072</v>
      </c>
      <c r="I573">
        <v>200</v>
      </c>
      <c r="J573" t="b">
        <v>1</v>
      </c>
    </row>
    <row r="574" spans="1:10" x14ac:dyDescent="0.2">
      <c r="A574">
        <v>572</v>
      </c>
      <c r="B574" t="s">
        <v>11</v>
      </c>
      <c r="C574" t="s">
        <v>12</v>
      </c>
      <c r="D574" s="1">
        <v>1566397648734480</v>
      </c>
      <c r="E574" s="2" t="e" vm="554">
        <f>_FV(0,"11383199691772461")</f>
        <v>#VALUE!</v>
      </c>
      <c r="F574" t="s">
        <v>564</v>
      </c>
      <c r="G574" t="s">
        <v>564</v>
      </c>
      <c r="H574">
        <v>128143</v>
      </c>
      <c r="I574">
        <v>200</v>
      </c>
      <c r="J574" t="b">
        <v>1</v>
      </c>
    </row>
    <row r="575" spans="1:10" x14ac:dyDescent="0.2">
      <c r="A575">
        <v>573</v>
      </c>
      <c r="B575" t="s">
        <v>11</v>
      </c>
      <c r="C575" t="s">
        <v>12</v>
      </c>
      <c r="D575" s="1">
        <v>1566397650145700</v>
      </c>
      <c r="E575" s="2" t="e" vm="555">
        <f>_FV(0,"10612201690673828")</f>
        <v>#VALUE!</v>
      </c>
      <c r="F575" t="s">
        <v>565</v>
      </c>
      <c r="G575" t="s">
        <v>565</v>
      </c>
      <c r="H575">
        <v>128147</v>
      </c>
      <c r="I575">
        <v>200</v>
      </c>
      <c r="J575" t="b">
        <v>1</v>
      </c>
    </row>
    <row r="576" spans="1:10" x14ac:dyDescent="0.2">
      <c r="A576">
        <v>574</v>
      </c>
      <c r="B576" t="s">
        <v>11</v>
      </c>
      <c r="C576" t="s">
        <v>12</v>
      </c>
      <c r="D576" s="1">
        <v>1566397651553030</v>
      </c>
      <c r="E576" s="2" t="e" vm="556">
        <f>_FV(0,"10776400566101074")</f>
        <v>#VALUE!</v>
      </c>
      <c r="F576" t="s">
        <v>566</v>
      </c>
      <c r="G576" t="s">
        <v>566</v>
      </c>
      <c r="H576">
        <v>127960</v>
      </c>
      <c r="I576">
        <v>200</v>
      </c>
      <c r="J576" t="b">
        <v>1</v>
      </c>
    </row>
    <row r="577" spans="1:10" x14ac:dyDescent="0.2">
      <c r="A577">
        <v>575</v>
      </c>
      <c r="B577" t="s">
        <v>11</v>
      </c>
      <c r="C577" t="s">
        <v>12</v>
      </c>
      <c r="D577" s="1">
        <v>1.56639765296782E+16</v>
      </c>
      <c r="E577" s="2" t="e" vm="557">
        <f>_FV(0,"1129448413848877")</f>
        <v>#VALUE!</v>
      </c>
      <c r="F577" t="s">
        <v>567</v>
      </c>
      <c r="G577" t="s">
        <v>567</v>
      </c>
      <c r="H577">
        <v>128546</v>
      </c>
      <c r="I577">
        <v>200</v>
      </c>
      <c r="J577" t="b">
        <v>1</v>
      </c>
    </row>
    <row r="578" spans="1:10" x14ac:dyDescent="0.2">
      <c r="A578">
        <v>576</v>
      </c>
      <c r="B578" t="s">
        <v>11</v>
      </c>
      <c r="C578" t="s">
        <v>12</v>
      </c>
      <c r="D578" s="1">
        <v>1566397654385690</v>
      </c>
      <c r="E578" s="2" t="e" vm="558">
        <f>_FV(0,"15358495712280273")</f>
        <v>#VALUE!</v>
      </c>
      <c r="F578" t="s">
        <v>568</v>
      </c>
      <c r="G578" t="s">
        <v>568</v>
      </c>
      <c r="H578">
        <v>127955</v>
      </c>
      <c r="I578">
        <v>200</v>
      </c>
      <c r="J578" t="b">
        <v>1</v>
      </c>
    </row>
    <row r="579" spans="1:10" x14ac:dyDescent="0.2">
      <c r="A579">
        <v>577</v>
      </c>
      <c r="B579" t="s">
        <v>11</v>
      </c>
      <c r="C579" t="s">
        <v>12</v>
      </c>
      <c r="D579" s="1">
        <v>1566397655838880</v>
      </c>
      <c r="E579" s="2" t="e" vm="559">
        <f>_FV(0,"11705684661865234")</f>
        <v>#VALUE!</v>
      </c>
      <c r="F579" t="s">
        <v>569</v>
      </c>
      <c r="G579" t="s">
        <v>569</v>
      </c>
      <c r="H579">
        <v>128071</v>
      </c>
      <c r="I579">
        <v>200</v>
      </c>
      <c r="J579" t="b">
        <v>1</v>
      </c>
    </row>
    <row r="580" spans="1:10" x14ac:dyDescent="0.2">
      <c r="A580">
        <v>578</v>
      </c>
      <c r="B580" t="s">
        <v>11</v>
      </c>
      <c r="C580" t="s">
        <v>12</v>
      </c>
      <c r="D580" s="1">
        <v>156639765725958</v>
      </c>
      <c r="E580" s="2" t="e" vm="560">
        <f>_FV(0,"15090608596801758")</f>
        <v>#VALUE!</v>
      </c>
      <c r="F580" t="s">
        <v>570</v>
      </c>
      <c r="G580" t="s">
        <v>570</v>
      </c>
      <c r="H580">
        <v>128194</v>
      </c>
      <c r="I580">
        <v>200</v>
      </c>
      <c r="J580" t="b">
        <v>1</v>
      </c>
    </row>
    <row r="581" spans="1:10" x14ac:dyDescent="0.2">
      <c r="A581">
        <v>579</v>
      </c>
      <c r="B581" t="s">
        <v>11</v>
      </c>
      <c r="C581" t="s">
        <v>12</v>
      </c>
      <c r="D581" s="1">
        <v>1.56639765872051E+16</v>
      </c>
      <c r="E581" s="2" t="e" vm="561">
        <f>_FV(0,"14629030227661133")</f>
        <v>#VALUE!</v>
      </c>
      <c r="F581" t="s">
        <v>571</v>
      </c>
      <c r="G581" t="s">
        <v>571</v>
      </c>
      <c r="H581">
        <v>127751</v>
      </c>
      <c r="I581">
        <v>200</v>
      </c>
      <c r="J581" t="b">
        <v>1</v>
      </c>
    </row>
    <row r="582" spans="1:10" x14ac:dyDescent="0.2">
      <c r="A582">
        <v>580</v>
      </c>
      <c r="B582" t="s">
        <v>11</v>
      </c>
      <c r="C582" t="s">
        <v>12</v>
      </c>
      <c r="D582" s="1">
        <v>1566397660167300</v>
      </c>
      <c r="E582" s="2" t="e" vm="562">
        <f>_FV(0,"12514305114746094")</f>
        <v>#VALUE!</v>
      </c>
      <c r="F582" t="s">
        <v>572</v>
      </c>
      <c r="G582" t="s">
        <v>572</v>
      </c>
      <c r="H582">
        <v>127918</v>
      </c>
      <c r="I582">
        <v>200</v>
      </c>
      <c r="J582" t="b">
        <v>1</v>
      </c>
    </row>
    <row r="583" spans="1:10" x14ac:dyDescent="0.2">
      <c r="A583">
        <v>581</v>
      </c>
      <c r="B583" t="s">
        <v>11</v>
      </c>
      <c r="C583" t="s">
        <v>12</v>
      </c>
      <c r="D583" s="1">
        <v>1.56639766161121E+16</v>
      </c>
      <c r="E583" s="2" t="e" vm="563">
        <f>_FV(0,"11751818656921387")</f>
        <v>#VALUE!</v>
      </c>
      <c r="F583" t="s">
        <v>573</v>
      </c>
      <c r="G583" t="s">
        <v>573</v>
      </c>
      <c r="H583">
        <v>128041</v>
      </c>
      <c r="I583">
        <v>200</v>
      </c>
      <c r="J583" t="b">
        <v>1</v>
      </c>
    </row>
    <row r="584" spans="1:10" x14ac:dyDescent="0.2">
      <c r="A584">
        <v>582</v>
      </c>
      <c r="B584" t="s">
        <v>11</v>
      </c>
      <c r="C584" t="s">
        <v>12</v>
      </c>
      <c r="D584" s="1">
        <v>1566397663028710</v>
      </c>
      <c r="E584" s="2" t="e" vm="564">
        <f>_FV(0,"12918496131896973")</f>
        <v>#VALUE!</v>
      </c>
      <c r="F584" t="s">
        <v>574</v>
      </c>
      <c r="G584" t="s">
        <v>574</v>
      </c>
      <c r="H584">
        <v>128323</v>
      </c>
      <c r="I584">
        <v>200</v>
      </c>
      <c r="J584" t="b">
        <v>1</v>
      </c>
    </row>
    <row r="585" spans="1:10" x14ac:dyDescent="0.2">
      <c r="A585">
        <v>583</v>
      </c>
      <c r="B585" t="s">
        <v>11</v>
      </c>
      <c r="C585" t="s">
        <v>12</v>
      </c>
      <c r="D585" s="1">
        <v>1566397664481100</v>
      </c>
      <c r="E585" s="2" t="e" vm="565">
        <f>_FV(0,"11984801292419434")</f>
        <v>#VALUE!</v>
      </c>
      <c r="F585" t="s">
        <v>575</v>
      </c>
      <c r="G585" t="s">
        <v>575</v>
      </c>
      <c r="H585">
        <v>128086</v>
      </c>
      <c r="I585">
        <v>200</v>
      </c>
      <c r="J585" t="b">
        <v>1</v>
      </c>
    </row>
    <row r="586" spans="1:10" x14ac:dyDescent="0.2">
      <c r="A586">
        <v>584</v>
      </c>
      <c r="B586" t="s">
        <v>11</v>
      </c>
      <c r="C586" t="s">
        <v>12</v>
      </c>
      <c r="D586" s="1">
        <v>1.56639766590458E+16</v>
      </c>
      <c r="E586" s="2" t="e" vm="566">
        <f>_FV(0,"16517233848571777")</f>
        <v>#VALUE!</v>
      </c>
      <c r="F586" t="s">
        <v>576</v>
      </c>
      <c r="G586" t="s">
        <v>576</v>
      </c>
      <c r="H586">
        <v>128270</v>
      </c>
      <c r="I586">
        <v>200</v>
      </c>
      <c r="J586" t="b">
        <v>1</v>
      </c>
    </row>
    <row r="587" spans="1:10" x14ac:dyDescent="0.2">
      <c r="A587">
        <v>585</v>
      </c>
      <c r="B587" t="s">
        <v>11</v>
      </c>
      <c r="C587" t="s">
        <v>12</v>
      </c>
      <c r="D587" s="1">
        <v>1566397667376410</v>
      </c>
      <c r="E587" s="2" t="e" vm="567">
        <f>_FV(0,"18835878372192383")</f>
        <v>#VALUE!</v>
      </c>
      <c r="F587" t="s">
        <v>577</v>
      </c>
      <c r="G587" t="s">
        <v>577</v>
      </c>
      <c r="H587">
        <v>127720</v>
      </c>
      <c r="I587">
        <v>200</v>
      </c>
      <c r="J587" t="b">
        <v>1</v>
      </c>
    </row>
    <row r="588" spans="1:10" x14ac:dyDescent="0.2">
      <c r="A588">
        <v>586</v>
      </c>
      <c r="B588" t="s">
        <v>11</v>
      </c>
      <c r="C588" t="s">
        <v>12</v>
      </c>
      <c r="D588" s="1">
        <v>1.56639766887803E+16</v>
      </c>
      <c r="E588" s="2" t="e" vm="568">
        <f>_FV(0,"1257317066192627")</f>
        <v>#VALUE!</v>
      </c>
      <c r="F588" t="s">
        <v>578</v>
      </c>
      <c r="G588" t="s">
        <v>578</v>
      </c>
      <c r="H588">
        <v>128272</v>
      </c>
      <c r="I588">
        <v>200</v>
      </c>
      <c r="J588" t="b">
        <v>1</v>
      </c>
    </row>
    <row r="589" spans="1:10" x14ac:dyDescent="0.2">
      <c r="A589">
        <v>587</v>
      </c>
      <c r="B589" t="s">
        <v>11</v>
      </c>
      <c r="C589" t="s">
        <v>12</v>
      </c>
      <c r="D589" s="1">
        <v>1566397670306020</v>
      </c>
      <c r="E589" s="2" t="e" vm="569">
        <f>_FV(0,"12669897079467773")</f>
        <v>#VALUE!</v>
      </c>
      <c r="F589" t="s">
        <v>579</v>
      </c>
      <c r="G589" t="s">
        <v>579</v>
      </c>
      <c r="H589">
        <v>128283</v>
      </c>
      <c r="I589">
        <v>200</v>
      </c>
      <c r="J589" t="b">
        <v>1</v>
      </c>
    </row>
    <row r="590" spans="1:10" x14ac:dyDescent="0.2">
      <c r="A590">
        <v>588</v>
      </c>
      <c r="B590" t="s">
        <v>11</v>
      </c>
      <c r="C590" t="s">
        <v>12</v>
      </c>
      <c r="D590" s="1">
        <v>1.56639767174235E+16</v>
      </c>
      <c r="E590" s="2" t="e" vm="570">
        <f>_FV(0,"1733701229095459")</f>
        <v>#VALUE!</v>
      </c>
      <c r="F590" t="s">
        <v>580</v>
      </c>
      <c r="G590" t="s">
        <v>580</v>
      </c>
      <c r="H590">
        <v>127529</v>
      </c>
      <c r="I590">
        <v>200</v>
      </c>
      <c r="J590" t="b">
        <v>1</v>
      </c>
    </row>
    <row r="591" spans="1:10" x14ac:dyDescent="0.2">
      <c r="A591">
        <v>589</v>
      </c>
      <c r="B591" t="s">
        <v>11</v>
      </c>
      <c r="C591" t="s">
        <v>12</v>
      </c>
      <c r="D591" s="1">
        <v>1566397673218340</v>
      </c>
      <c r="E591" s="2" t="e" vm="571">
        <f>_FV(0,"13030290603637695")</f>
        <v>#VALUE!</v>
      </c>
      <c r="F591" t="s">
        <v>581</v>
      </c>
      <c r="G591" t="s">
        <v>581</v>
      </c>
      <c r="H591">
        <v>128622</v>
      </c>
      <c r="I591">
        <v>200</v>
      </c>
      <c r="J591" t="b">
        <v>1</v>
      </c>
    </row>
    <row r="592" spans="1:10" x14ac:dyDescent="0.2">
      <c r="A592">
        <v>590</v>
      </c>
      <c r="B592" t="s">
        <v>11</v>
      </c>
      <c r="C592" t="s">
        <v>12</v>
      </c>
      <c r="D592" s="1">
        <v>156639767465375</v>
      </c>
      <c r="E592" s="2" t="e" vm="572">
        <f>_FV(0,"1544032096862793")</f>
        <v>#VALUE!</v>
      </c>
      <c r="F592" t="s">
        <v>582</v>
      </c>
      <c r="G592" t="s">
        <v>582</v>
      </c>
      <c r="H592">
        <v>127852</v>
      </c>
      <c r="I592">
        <v>200</v>
      </c>
      <c r="J592" t="b">
        <v>1</v>
      </c>
    </row>
    <row r="593" spans="1:10" x14ac:dyDescent="0.2">
      <c r="A593">
        <v>591</v>
      </c>
      <c r="B593" t="s">
        <v>11</v>
      </c>
      <c r="C593" t="s">
        <v>12</v>
      </c>
      <c r="D593" s="1">
        <v>1566397676116940</v>
      </c>
      <c r="E593" s="2" t="e" vm="573">
        <f>_FV(0,"12053394317626953")</f>
        <v>#VALUE!</v>
      </c>
      <c r="F593" t="s">
        <v>583</v>
      </c>
      <c r="G593" t="s">
        <v>583</v>
      </c>
      <c r="H593">
        <v>128033</v>
      </c>
      <c r="I593">
        <v>200</v>
      </c>
      <c r="J593" t="b">
        <v>1</v>
      </c>
    </row>
    <row r="594" spans="1:10" x14ac:dyDescent="0.2">
      <c r="A594">
        <v>592</v>
      </c>
      <c r="B594" t="s">
        <v>11</v>
      </c>
      <c r="C594" t="s">
        <v>12</v>
      </c>
      <c r="D594" s="1">
        <v>1.56639767754489E+16</v>
      </c>
      <c r="E594" s="2" t="e" vm="574">
        <f>_FV(0,"1164247989654541")</f>
        <v>#VALUE!</v>
      </c>
      <c r="F594" t="s">
        <v>584</v>
      </c>
      <c r="G594" t="s">
        <v>584</v>
      </c>
      <c r="H594">
        <v>127968</v>
      </c>
      <c r="I594">
        <v>200</v>
      </c>
      <c r="J594" t="b">
        <v>1</v>
      </c>
    </row>
    <row r="595" spans="1:10" x14ac:dyDescent="0.2">
      <c r="A595">
        <v>593</v>
      </c>
      <c r="B595" t="s">
        <v>11</v>
      </c>
      <c r="C595" t="s">
        <v>12</v>
      </c>
      <c r="D595" s="1">
        <v>1.56639767897346E+16</v>
      </c>
      <c r="E595" s="2" t="e" vm="575">
        <f>_FV(0,"11652278900146484")</f>
        <v>#VALUE!</v>
      </c>
      <c r="F595" t="s">
        <v>585</v>
      </c>
      <c r="G595" t="s">
        <v>585</v>
      </c>
      <c r="H595">
        <v>128024</v>
      </c>
      <c r="I595">
        <v>200</v>
      </c>
      <c r="J595" t="b">
        <v>1</v>
      </c>
    </row>
    <row r="596" spans="1:10" x14ac:dyDescent="0.2">
      <c r="A596">
        <v>594</v>
      </c>
      <c r="B596" t="s">
        <v>11</v>
      </c>
      <c r="C596" t="s">
        <v>12</v>
      </c>
      <c r="D596" s="1">
        <v>1.56639768040085E+16</v>
      </c>
      <c r="E596" s="2" t="e" vm="576">
        <f>_FV(0,"11765217781066895")</f>
        <v>#VALUE!</v>
      </c>
      <c r="F596" t="s">
        <v>586</v>
      </c>
      <c r="G596" t="s">
        <v>586</v>
      </c>
      <c r="H596">
        <v>128496</v>
      </c>
      <c r="I596">
        <v>200</v>
      </c>
      <c r="J596" t="b">
        <v>1</v>
      </c>
    </row>
    <row r="597" spans="1:10" x14ac:dyDescent="0.2">
      <c r="A597">
        <v>595</v>
      </c>
      <c r="B597" t="s">
        <v>11</v>
      </c>
      <c r="C597" t="s">
        <v>12</v>
      </c>
      <c r="D597" s="1">
        <v>1566397681827550</v>
      </c>
      <c r="E597" s="2" t="e" vm="577">
        <f>_FV(0,"12196493148803711")</f>
        <v>#VALUE!</v>
      </c>
      <c r="F597" t="s">
        <v>587</v>
      </c>
      <c r="G597" t="s">
        <v>587</v>
      </c>
      <c r="H597">
        <v>127977</v>
      </c>
      <c r="I597">
        <v>200</v>
      </c>
      <c r="J597" t="b">
        <v>1</v>
      </c>
    </row>
    <row r="598" spans="1:10" x14ac:dyDescent="0.2">
      <c r="A598">
        <v>596</v>
      </c>
      <c r="B598" t="s">
        <v>11</v>
      </c>
      <c r="C598" t="s">
        <v>12</v>
      </c>
      <c r="D598" s="1">
        <v>1.56639768326033E+16</v>
      </c>
      <c r="E598" s="2" t="e" vm="578">
        <f>_FV(0,"12624168395996094")</f>
        <v>#VALUE!</v>
      </c>
      <c r="F598" t="s">
        <v>588</v>
      </c>
      <c r="G598" t="s">
        <v>588</v>
      </c>
      <c r="H598">
        <v>128198</v>
      </c>
      <c r="I598">
        <v>200</v>
      </c>
      <c r="J598" t="b">
        <v>1</v>
      </c>
    </row>
    <row r="599" spans="1:10" x14ac:dyDescent="0.2">
      <c r="A599">
        <v>597</v>
      </c>
      <c r="B599" t="s">
        <v>11</v>
      </c>
      <c r="C599" t="s">
        <v>12</v>
      </c>
      <c r="D599" s="1">
        <v>156639768469123</v>
      </c>
      <c r="E599" s="2" t="e" vm="579">
        <f>_FV(0,"12537598609924316")</f>
        <v>#VALUE!</v>
      </c>
      <c r="F599" t="s">
        <v>589</v>
      </c>
      <c r="G599" t="s">
        <v>589</v>
      </c>
      <c r="H599">
        <v>128406</v>
      </c>
      <c r="I599">
        <v>200</v>
      </c>
      <c r="J599" t="b">
        <v>1</v>
      </c>
    </row>
    <row r="600" spans="1:10" x14ac:dyDescent="0.2">
      <c r="A600">
        <v>598</v>
      </c>
      <c r="B600" t="s">
        <v>11</v>
      </c>
      <c r="C600" t="s">
        <v>12</v>
      </c>
      <c r="D600" s="1">
        <v>156639768612674</v>
      </c>
      <c r="E600" s="2" t="e" vm="580">
        <f>_FV(0,"1331651210784912")</f>
        <v>#VALUE!</v>
      </c>
      <c r="F600" t="s">
        <v>590</v>
      </c>
      <c r="G600" t="s">
        <v>590</v>
      </c>
      <c r="H600">
        <v>128370</v>
      </c>
      <c r="I600">
        <v>200</v>
      </c>
      <c r="J600" t="b">
        <v>1</v>
      </c>
    </row>
    <row r="601" spans="1:10" x14ac:dyDescent="0.2">
      <c r="A601">
        <v>599</v>
      </c>
      <c r="B601" t="s">
        <v>11</v>
      </c>
      <c r="C601" t="s">
        <v>12</v>
      </c>
      <c r="D601" s="1">
        <v>1.5663976874932E+16</v>
      </c>
      <c r="E601" s="2" t="e" vm="581">
        <f>_FV(0,"1196601390838623")</f>
        <v>#VALUE!</v>
      </c>
      <c r="F601" t="s">
        <v>591</v>
      </c>
      <c r="G601" t="s">
        <v>591</v>
      </c>
      <c r="H601">
        <v>128263</v>
      </c>
      <c r="I601">
        <v>200</v>
      </c>
      <c r="J601" t="b">
        <v>1</v>
      </c>
    </row>
    <row r="602" spans="1:10" x14ac:dyDescent="0.2">
      <c r="A602">
        <v>600</v>
      </c>
      <c r="B602" t="s">
        <v>11</v>
      </c>
      <c r="C602" t="s">
        <v>12</v>
      </c>
      <c r="D602" s="1">
        <v>1566397688853860</v>
      </c>
      <c r="E602" s="2" t="e" vm="582">
        <f>_FV(0,"10616803169250488")</f>
        <v>#VALUE!</v>
      </c>
      <c r="F602" t="s">
        <v>592</v>
      </c>
      <c r="G602" t="s">
        <v>592</v>
      </c>
      <c r="H602">
        <v>128051</v>
      </c>
      <c r="I602">
        <v>200</v>
      </c>
      <c r="J602" t="b">
        <v>1</v>
      </c>
    </row>
    <row r="603" spans="1:10" x14ac:dyDescent="0.2">
      <c r="A603">
        <v>601</v>
      </c>
      <c r="B603" t="s">
        <v>11</v>
      </c>
      <c r="C603" t="s">
        <v>12</v>
      </c>
      <c r="D603" s="1">
        <v>1566397690200530</v>
      </c>
      <c r="E603" s="2" t="e" vm="583">
        <f>_FV(0,"14091181755065918")</f>
        <v>#VALUE!</v>
      </c>
      <c r="F603" t="s">
        <v>593</v>
      </c>
      <c r="G603" t="s">
        <v>593</v>
      </c>
      <c r="H603">
        <v>128041</v>
      </c>
      <c r="I603">
        <v>200</v>
      </c>
      <c r="J603" t="b">
        <v>1</v>
      </c>
    </row>
    <row r="604" spans="1:10" x14ac:dyDescent="0.2">
      <c r="A604">
        <v>602</v>
      </c>
      <c r="B604" t="s">
        <v>11</v>
      </c>
      <c r="C604" t="s">
        <v>12</v>
      </c>
      <c r="D604" s="1">
        <v>1566397691576170</v>
      </c>
      <c r="E604" s="2" t="e" vm="584">
        <f>_FV(0,"11417412757873535")</f>
        <v>#VALUE!</v>
      </c>
      <c r="F604" t="s">
        <v>594</v>
      </c>
      <c r="G604" t="s">
        <v>594</v>
      </c>
      <c r="H604">
        <v>128771</v>
      </c>
      <c r="I604">
        <v>200</v>
      </c>
      <c r="J604" t="b">
        <v>1</v>
      </c>
    </row>
    <row r="605" spans="1:10" x14ac:dyDescent="0.2">
      <c r="A605">
        <v>603</v>
      </c>
      <c r="B605" t="s">
        <v>11</v>
      </c>
      <c r="C605" t="s">
        <v>12</v>
      </c>
      <c r="D605" s="1">
        <v>1.56639769292898E+16</v>
      </c>
      <c r="E605" s="2" t="e" vm="585">
        <f>_FV(0,"13649463653564453")</f>
        <v>#VALUE!</v>
      </c>
      <c r="F605" t="s">
        <v>595</v>
      </c>
      <c r="G605" t="s">
        <v>595</v>
      </c>
      <c r="H605">
        <v>128134</v>
      </c>
      <c r="I605">
        <v>200</v>
      </c>
      <c r="J605" t="b">
        <v>1</v>
      </c>
    </row>
    <row r="606" spans="1:10" x14ac:dyDescent="0.2">
      <c r="A606">
        <v>604</v>
      </c>
      <c r="B606" t="s">
        <v>11</v>
      </c>
      <c r="C606" t="s">
        <v>12</v>
      </c>
      <c r="D606" s="1">
        <v>1.56639769429694E+16</v>
      </c>
      <c r="E606" s="2" t="e" vm="586">
        <f>_FV(0,"11723685264587402")</f>
        <v>#VALUE!</v>
      </c>
      <c r="F606" t="s">
        <v>596</v>
      </c>
      <c r="G606" t="s">
        <v>596</v>
      </c>
      <c r="H606">
        <v>128213</v>
      </c>
      <c r="I606">
        <v>200</v>
      </c>
      <c r="J606" t="b">
        <v>1</v>
      </c>
    </row>
    <row r="607" spans="1:10" x14ac:dyDescent="0.2">
      <c r="A607">
        <v>605</v>
      </c>
      <c r="B607" t="s">
        <v>11</v>
      </c>
      <c r="C607" t="s">
        <v>12</v>
      </c>
      <c r="D607" s="1">
        <v>1566397695656730</v>
      </c>
      <c r="E607" s="2" t="e" vm="587">
        <f>_FV(0,"17183709144592285")</f>
        <v>#VALUE!</v>
      </c>
      <c r="F607" t="s">
        <v>597</v>
      </c>
      <c r="G607" t="s">
        <v>597</v>
      </c>
      <c r="H607">
        <v>128125</v>
      </c>
      <c r="I607">
        <v>200</v>
      </c>
      <c r="J607" t="b">
        <v>1</v>
      </c>
    </row>
    <row r="608" spans="1:10" x14ac:dyDescent="0.2">
      <c r="A608">
        <v>606</v>
      </c>
      <c r="B608" t="s">
        <v>11</v>
      </c>
      <c r="C608" t="s">
        <v>12</v>
      </c>
      <c r="D608" s="1">
        <v>1566397697066580</v>
      </c>
      <c r="E608" s="2" t="e" vm="588">
        <f>_FV(0,"11263585090637207")</f>
        <v>#VALUE!</v>
      </c>
      <c r="F608" t="s">
        <v>598</v>
      </c>
      <c r="G608" t="s">
        <v>598</v>
      </c>
      <c r="H608">
        <v>127650</v>
      </c>
      <c r="I608">
        <v>200</v>
      </c>
      <c r="J608" t="b">
        <v>1</v>
      </c>
    </row>
    <row r="609" spans="1:10" x14ac:dyDescent="0.2">
      <c r="A609">
        <v>607</v>
      </c>
      <c r="B609" t="s">
        <v>11</v>
      </c>
      <c r="C609" t="s">
        <v>12</v>
      </c>
      <c r="D609" s="1">
        <v>1566397698424170</v>
      </c>
      <c r="E609" s="2" t="e" vm="589">
        <f>_FV(0,"1336820125579834")</f>
        <v>#VALUE!</v>
      </c>
      <c r="F609" t="s">
        <v>599</v>
      </c>
      <c r="G609" t="s">
        <v>599</v>
      </c>
      <c r="H609">
        <v>128321</v>
      </c>
      <c r="I609">
        <v>200</v>
      </c>
      <c r="J609" t="b">
        <v>1</v>
      </c>
    </row>
    <row r="610" spans="1:10" x14ac:dyDescent="0.2">
      <c r="A610">
        <v>608</v>
      </c>
      <c r="B610" t="s">
        <v>11</v>
      </c>
      <c r="C610" t="s">
        <v>12</v>
      </c>
      <c r="D610" s="1">
        <v>1.566397699799E+16</v>
      </c>
      <c r="E610" s="2" t="e" vm="590">
        <f>_FV(0,"11896324157714844")</f>
        <v>#VALUE!</v>
      </c>
      <c r="F610" t="s">
        <v>600</v>
      </c>
      <c r="G610" t="s">
        <v>600</v>
      </c>
      <c r="H610">
        <v>128047</v>
      </c>
      <c r="I610">
        <v>200</v>
      </c>
      <c r="J610" t="b">
        <v>1</v>
      </c>
    </row>
    <row r="611" spans="1:10" x14ac:dyDescent="0.2">
      <c r="A611">
        <v>609</v>
      </c>
      <c r="B611" t="s">
        <v>11</v>
      </c>
      <c r="C611" t="s">
        <v>12</v>
      </c>
      <c r="D611" s="1">
        <v>1566397701168280</v>
      </c>
      <c r="E611" s="2" t="e" vm="591">
        <f>_FV(0,"11292386054992676")</f>
        <v>#VALUE!</v>
      </c>
      <c r="F611" t="s">
        <v>601</v>
      </c>
      <c r="G611" t="s">
        <v>601</v>
      </c>
      <c r="H611">
        <v>127818</v>
      </c>
      <c r="I611">
        <v>200</v>
      </c>
      <c r="J611" t="b">
        <v>1</v>
      </c>
    </row>
    <row r="612" spans="1:10" x14ac:dyDescent="0.2">
      <c r="A612">
        <v>610</v>
      </c>
      <c r="B612" t="s">
        <v>11</v>
      </c>
      <c r="C612" t="s">
        <v>12</v>
      </c>
      <c r="D612" s="1">
        <v>1566397702531910</v>
      </c>
      <c r="E612" s="2" t="e" vm="592">
        <f>_FV(0,"12463784217834473")</f>
        <v>#VALUE!</v>
      </c>
      <c r="F612" t="s">
        <v>602</v>
      </c>
      <c r="G612" t="s">
        <v>602</v>
      </c>
      <c r="H612">
        <v>127713</v>
      </c>
      <c r="I612">
        <v>200</v>
      </c>
      <c r="J612" t="b">
        <v>1</v>
      </c>
    </row>
    <row r="613" spans="1:10" x14ac:dyDescent="0.2">
      <c r="A613">
        <v>611</v>
      </c>
      <c r="B613" t="s">
        <v>11</v>
      </c>
      <c r="C613" t="s">
        <v>12</v>
      </c>
      <c r="D613" s="1">
        <v>1.56639770390092E+16</v>
      </c>
      <c r="E613" s="2" t="e" vm="593">
        <f>_FV(0,"1219172477722168")</f>
        <v>#VALUE!</v>
      </c>
      <c r="F613" t="s">
        <v>603</v>
      </c>
      <c r="G613" t="s">
        <v>603</v>
      </c>
      <c r="H613">
        <v>127771</v>
      </c>
      <c r="I613">
        <v>200</v>
      </c>
      <c r="J613" t="b">
        <v>1</v>
      </c>
    </row>
    <row r="614" spans="1:10" x14ac:dyDescent="0.2">
      <c r="A614">
        <v>612</v>
      </c>
      <c r="B614" t="s">
        <v>11</v>
      </c>
      <c r="C614" t="s">
        <v>12</v>
      </c>
      <c r="D614" s="1">
        <v>1.566397705267E+16</v>
      </c>
      <c r="E614" s="2" t="e" vm="594">
        <f>_FV(0,"10671782493591309")</f>
        <v>#VALUE!</v>
      </c>
      <c r="F614" t="s">
        <v>604</v>
      </c>
      <c r="G614" t="s">
        <v>604</v>
      </c>
      <c r="H614">
        <v>127919</v>
      </c>
      <c r="I614">
        <v>200</v>
      </c>
      <c r="J614" t="b">
        <v>1</v>
      </c>
    </row>
    <row r="615" spans="1:10" x14ac:dyDescent="0.2">
      <c r="A615">
        <v>613</v>
      </c>
      <c r="B615" t="s">
        <v>11</v>
      </c>
      <c r="C615" t="s">
        <v>12</v>
      </c>
      <c r="D615" s="1">
        <v>1566397706614770</v>
      </c>
      <c r="E615" s="2" t="e" vm="595">
        <f>_FV(0,"1785140037536621")</f>
        <v>#VALUE!</v>
      </c>
      <c r="F615" t="s">
        <v>605</v>
      </c>
      <c r="G615" t="s">
        <v>605</v>
      </c>
      <c r="H615">
        <v>128130</v>
      </c>
      <c r="I615">
        <v>200</v>
      </c>
      <c r="J615" t="b">
        <v>1</v>
      </c>
    </row>
    <row r="616" spans="1:10" x14ac:dyDescent="0.2">
      <c r="A616">
        <v>614</v>
      </c>
      <c r="B616" t="s">
        <v>11</v>
      </c>
      <c r="C616" t="s">
        <v>12</v>
      </c>
      <c r="D616" s="1">
        <v>156639770803216</v>
      </c>
      <c r="E616" s="2" t="e" vm="596">
        <f>_FV(0,"12774085998535156")</f>
        <v>#VALUE!</v>
      </c>
      <c r="F616" t="s">
        <v>606</v>
      </c>
      <c r="G616" t="s">
        <v>606</v>
      </c>
      <c r="H616">
        <v>128234</v>
      </c>
      <c r="I616">
        <v>200</v>
      </c>
      <c r="J616" t="b">
        <v>1</v>
      </c>
    </row>
    <row r="617" spans="1:10" x14ac:dyDescent="0.2">
      <c r="A617">
        <v>615</v>
      </c>
      <c r="B617" t="s">
        <v>11</v>
      </c>
      <c r="C617" t="s">
        <v>12</v>
      </c>
      <c r="D617" s="1">
        <v>1.56639770940998E+16</v>
      </c>
      <c r="E617" s="2" t="e" vm="597">
        <f>_FV(0,"12461328506469727")</f>
        <v>#VALUE!</v>
      </c>
      <c r="F617" t="s">
        <v>607</v>
      </c>
      <c r="G617" t="s">
        <v>607</v>
      </c>
      <c r="H617">
        <v>128116</v>
      </c>
      <c r="I617">
        <v>200</v>
      </c>
      <c r="J617" t="b">
        <v>1</v>
      </c>
    </row>
    <row r="618" spans="1:10" x14ac:dyDescent="0.2">
      <c r="A618">
        <v>616</v>
      </c>
      <c r="B618" t="s">
        <v>11</v>
      </c>
      <c r="C618" t="s">
        <v>12</v>
      </c>
      <c r="D618" s="1">
        <v>156639771078094</v>
      </c>
      <c r="E618" s="2">
        <v>-1.11538791656494E+16</v>
      </c>
      <c r="F618" t="s">
        <v>608</v>
      </c>
      <c r="G618" t="s">
        <v>608</v>
      </c>
      <c r="H618">
        <v>128121</v>
      </c>
      <c r="I618">
        <v>200</v>
      </c>
      <c r="J618" t="b">
        <v>1</v>
      </c>
    </row>
    <row r="619" spans="1:10" x14ac:dyDescent="0.2">
      <c r="A619">
        <v>617</v>
      </c>
      <c r="B619" t="s">
        <v>11</v>
      </c>
      <c r="C619" t="s">
        <v>12</v>
      </c>
      <c r="D619" s="1">
        <v>1566397713218380</v>
      </c>
      <c r="E619" s="2" t="e" vm="598">
        <f>_FV(0,"11416888236999512")</f>
        <v>#VALUE!</v>
      </c>
      <c r="F619" t="s">
        <v>609</v>
      </c>
      <c r="G619" t="s">
        <v>609</v>
      </c>
      <c r="H619">
        <v>128090</v>
      </c>
      <c r="I619">
        <v>200</v>
      </c>
      <c r="J619" t="b">
        <v>1</v>
      </c>
    </row>
    <row r="620" spans="1:10" x14ac:dyDescent="0.2">
      <c r="A620">
        <v>618</v>
      </c>
      <c r="B620" t="s">
        <v>11</v>
      </c>
      <c r="C620" t="s">
        <v>12</v>
      </c>
      <c r="D620" s="1">
        <v>1566397714655150</v>
      </c>
      <c r="E620" s="2" t="e" vm="599">
        <f>_FV(0,"12670183181762695")</f>
        <v>#VALUE!</v>
      </c>
      <c r="F620" t="s">
        <v>610</v>
      </c>
      <c r="G620" t="s">
        <v>610</v>
      </c>
      <c r="H620">
        <v>127927</v>
      </c>
      <c r="I620">
        <v>200</v>
      </c>
      <c r="J620" t="b">
        <v>1</v>
      </c>
    </row>
    <row r="621" spans="1:10" x14ac:dyDescent="0.2">
      <c r="A621">
        <v>619</v>
      </c>
      <c r="B621" t="s">
        <v>11</v>
      </c>
      <c r="C621" t="s">
        <v>12</v>
      </c>
      <c r="D621" s="1">
        <v>1566397716114800</v>
      </c>
      <c r="E621" s="2" t="e" vm="600">
        <f>_FV(0,"12037825584411621")</f>
        <v>#VALUE!</v>
      </c>
      <c r="F621" t="s">
        <v>611</v>
      </c>
      <c r="G621" t="s">
        <v>611</v>
      </c>
      <c r="H621">
        <v>128037</v>
      </c>
      <c r="I621">
        <v>200</v>
      </c>
      <c r="J621" t="b">
        <v>1</v>
      </c>
    </row>
    <row r="622" spans="1:10" x14ac:dyDescent="0.2">
      <c r="A622">
        <v>620</v>
      </c>
      <c r="B622" t="s">
        <v>11</v>
      </c>
      <c r="C622" t="s">
        <v>12</v>
      </c>
      <c r="D622" s="1">
        <v>1.56639771756636E+16</v>
      </c>
      <c r="E622" s="2" t="e" vm="601">
        <f>_FV(0,"11509037017822266")</f>
        <v>#VALUE!</v>
      </c>
      <c r="F622" t="s">
        <v>612</v>
      </c>
      <c r="G622" t="s">
        <v>612</v>
      </c>
      <c r="H622">
        <v>128374</v>
      </c>
      <c r="I622">
        <v>200</v>
      </c>
      <c r="J622" t="b">
        <v>1</v>
      </c>
    </row>
    <row r="623" spans="1:10" x14ac:dyDescent="0.2">
      <c r="A623">
        <v>621</v>
      </c>
      <c r="B623" t="s">
        <v>11</v>
      </c>
      <c r="C623" t="s">
        <v>12</v>
      </c>
      <c r="D623" s="1">
        <v>1.56639771901057E+16</v>
      </c>
      <c r="E623" s="2" t="e" vm="602">
        <f>_FV(0,"12269425392150879")</f>
        <v>#VALUE!</v>
      </c>
      <c r="F623" t="s">
        <v>613</v>
      </c>
      <c r="G623" t="s">
        <v>613</v>
      </c>
      <c r="H623">
        <v>128410</v>
      </c>
      <c r="I623">
        <v>200</v>
      </c>
      <c r="J623" t="b">
        <v>1</v>
      </c>
    </row>
    <row r="624" spans="1:10" x14ac:dyDescent="0.2">
      <c r="A624">
        <v>622</v>
      </c>
      <c r="B624" t="s">
        <v>11</v>
      </c>
      <c r="C624" t="s">
        <v>12</v>
      </c>
      <c r="D624" s="1">
        <v>1566397720459990</v>
      </c>
      <c r="E624" s="2" t="e" vm="603">
        <f>_FV(0,"13431501388549805")</f>
        <v>#VALUE!</v>
      </c>
      <c r="F624" t="s">
        <v>614</v>
      </c>
      <c r="G624" t="s">
        <v>614</v>
      </c>
      <c r="H624">
        <v>128718</v>
      </c>
      <c r="I624">
        <v>200</v>
      </c>
      <c r="J624" t="b">
        <v>1</v>
      </c>
    </row>
    <row r="625" spans="1:10" x14ac:dyDescent="0.2">
      <c r="A625">
        <v>623</v>
      </c>
      <c r="B625" t="s">
        <v>11</v>
      </c>
      <c r="C625" t="s">
        <v>12</v>
      </c>
      <c r="D625" s="1">
        <v>1566397721919920</v>
      </c>
      <c r="E625" s="2" t="e" vm="604">
        <f>_FV(0,"1686720848083496")</f>
        <v>#VALUE!</v>
      </c>
      <c r="F625" t="s">
        <v>615</v>
      </c>
      <c r="G625" t="s">
        <v>615</v>
      </c>
      <c r="H625">
        <v>128506</v>
      </c>
      <c r="I625">
        <v>200</v>
      </c>
      <c r="J625" t="b">
        <v>1</v>
      </c>
    </row>
    <row r="626" spans="1:10" x14ac:dyDescent="0.2">
      <c r="A626">
        <v>624</v>
      </c>
      <c r="B626" t="s">
        <v>11</v>
      </c>
      <c r="C626" t="s">
        <v>12</v>
      </c>
      <c r="D626" s="1">
        <v>1566397723414550</v>
      </c>
      <c r="E626" s="2" t="e" vm="605">
        <f>_FV(0,"2001659870147705")</f>
        <v>#VALUE!</v>
      </c>
      <c r="F626" t="s">
        <v>616</v>
      </c>
      <c r="G626" t="s">
        <v>616</v>
      </c>
      <c r="H626">
        <v>129467</v>
      </c>
      <c r="I626">
        <v>200</v>
      </c>
      <c r="J626" t="b">
        <v>1</v>
      </c>
    </row>
    <row r="627" spans="1:10" x14ac:dyDescent="0.2">
      <c r="A627">
        <v>625</v>
      </c>
      <c r="B627" t="s">
        <v>11</v>
      </c>
      <c r="C627" t="s">
        <v>12</v>
      </c>
      <c r="D627" s="1">
        <v>1566397724946810</v>
      </c>
      <c r="E627" s="2" t="e" vm="606">
        <f>_FV(0,"10698390007019043")</f>
        <v>#VALUE!</v>
      </c>
      <c r="F627" t="s">
        <v>617</v>
      </c>
      <c r="G627" t="s">
        <v>617</v>
      </c>
      <c r="H627">
        <v>128920</v>
      </c>
      <c r="I627">
        <v>200</v>
      </c>
      <c r="J627" t="b">
        <v>1</v>
      </c>
    </row>
    <row r="628" spans="1:10" x14ac:dyDescent="0.2">
      <c r="A628">
        <v>626</v>
      </c>
      <c r="B628" t="s">
        <v>11</v>
      </c>
      <c r="C628" t="s">
        <v>12</v>
      </c>
      <c r="D628" s="1">
        <v>156639772638143</v>
      </c>
      <c r="E628" s="2" t="e" vm="607">
        <f>_FV(0,"1224980354309082")</f>
        <v>#VALUE!</v>
      </c>
      <c r="F628" t="s">
        <v>618</v>
      </c>
      <c r="G628" t="s">
        <v>618</v>
      </c>
      <c r="H628">
        <v>129077</v>
      </c>
      <c r="I628">
        <v>200</v>
      </c>
      <c r="J628" t="b">
        <v>1</v>
      </c>
    </row>
    <row r="629" spans="1:10" x14ac:dyDescent="0.2">
      <c r="A629">
        <v>627</v>
      </c>
      <c r="B629" t="s">
        <v>11</v>
      </c>
      <c r="C629" t="s">
        <v>12</v>
      </c>
      <c r="D629" s="1">
        <v>1.5663977278376E+16</v>
      </c>
      <c r="E629" s="2" t="e" vm="608">
        <f>_FV(0,"1335148811340332")</f>
        <v>#VALUE!</v>
      </c>
      <c r="F629" t="s">
        <v>619</v>
      </c>
      <c r="G629" t="s">
        <v>619</v>
      </c>
      <c r="H629">
        <v>128693</v>
      </c>
      <c r="I629">
        <v>200</v>
      </c>
      <c r="J629" t="b">
        <v>1</v>
      </c>
    </row>
    <row r="630" spans="1:10" x14ac:dyDescent="0.2">
      <c r="A630">
        <v>628</v>
      </c>
      <c r="B630" t="s">
        <v>11</v>
      </c>
      <c r="C630" t="s">
        <v>12</v>
      </c>
      <c r="D630" s="1">
        <v>1.56639772929811E+16</v>
      </c>
      <c r="E630" s="2" t="e" vm="609">
        <f>_FV(0,"1185448169708252")</f>
        <v>#VALUE!</v>
      </c>
      <c r="F630" t="s">
        <v>620</v>
      </c>
      <c r="G630" t="s">
        <v>620</v>
      </c>
      <c r="H630">
        <v>128092</v>
      </c>
      <c r="I630">
        <v>200</v>
      </c>
      <c r="J630" t="b">
        <v>1</v>
      </c>
    </row>
    <row r="631" spans="1:10" x14ac:dyDescent="0.2">
      <c r="A631">
        <v>629</v>
      </c>
      <c r="B631" t="s">
        <v>11</v>
      </c>
      <c r="C631" t="s">
        <v>12</v>
      </c>
      <c r="D631" s="1">
        <v>1566397730749030</v>
      </c>
      <c r="E631" s="2" t="e" vm="610">
        <f>_FV(0,"1099700927734375")</f>
        <v>#VALUE!</v>
      </c>
      <c r="F631" t="s">
        <v>621</v>
      </c>
      <c r="G631" t="s">
        <v>621</v>
      </c>
      <c r="H631">
        <v>128861</v>
      </c>
      <c r="I631">
        <v>200</v>
      </c>
      <c r="J631" t="b">
        <v>1</v>
      </c>
    </row>
    <row r="632" spans="1:10" x14ac:dyDescent="0.2">
      <c r="A632">
        <v>630</v>
      </c>
      <c r="B632" t="s">
        <v>11</v>
      </c>
      <c r="C632" t="s">
        <v>12</v>
      </c>
      <c r="D632" s="1">
        <v>1566397732185850</v>
      </c>
      <c r="E632" s="2" t="e" vm="611">
        <f>_FV(0,"12719202041625977")</f>
        <v>#VALUE!</v>
      </c>
      <c r="F632" t="s">
        <v>622</v>
      </c>
      <c r="G632" t="s">
        <v>622</v>
      </c>
      <c r="H632">
        <v>127895</v>
      </c>
      <c r="I632">
        <v>200</v>
      </c>
      <c r="J632" t="b">
        <v>1</v>
      </c>
    </row>
    <row r="633" spans="1:10" x14ac:dyDescent="0.2">
      <c r="A633">
        <v>631</v>
      </c>
      <c r="B633" t="s">
        <v>11</v>
      </c>
      <c r="C633" t="s">
        <v>12</v>
      </c>
      <c r="D633" s="1">
        <v>1566397733647200</v>
      </c>
      <c r="E633" s="2" t="e" vm="612">
        <f>_FV(0,"12141990661621094")</f>
        <v>#VALUE!</v>
      </c>
      <c r="F633" t="s">
        <v>623</v>
      </c>
      <c r="G633" t="s">
        <v>623</v>
      </c>
      <c r="H633">
        <v>128013</v>
      </c>
      <c r="I633">
        <v>200</v>
      </c>
      <c r="J633" t="b">
        <v>1</v>
      </c>
    </row>
    <row r="634" spans="1:10" x14ac:dyDescent="0.2">
      <c r="A634">
        <v>632</v>
      </c>
      <c r="B634" t="s">
        <v>11</v>
      </c>
      <c r="C634" t="s">
        <v>12</v>
      </c>
      <c r="D634" s="1">
        <v>1566397735097770</v>
      </c>
      <c r="E634" s="2" t="e" vm="613">
        <f>_FV(0,"21895408630371094")</f>
        <v>#VALUE!</v>
      </c>
      <c r="F634" t="s">
        <v>624</v>
      </c>
      <c r="G634" t="s">
        <v>624</v>
      </c>
      <c r="H634">
        <v>128876</v>
      </c>
      <c r="I634">
        <v>200</v>
      </c>
      <c r="J634" t="b">
        <v>1</v>
      </c>
    </row>
    <row r="635" spans="1:10" x14ac:dyDescent="0.2">
      <c r="A635">
        <v>633</v>
      </c>
      <c r="B635" t="s">
        <v>11</v>
      </c>
      <c r="C635" t="s">
        <v>12</v>
      </c>
      <c r="D635" s="1">
        <v>1.56639773664307E+16</v>
      </c>
      <c r="E635" s="2" t="e" vm="614">
        <f>_FV(0,"17626333236694336")</f>
        <v>#VALUE!</v>
      </c>
      <c r="F635" t="s">
        <v>625</v>
      </c>
      <c r="G635" t="s">
        <v>625</v>
      </c>
      <c r="H635">
        <v>128404</v>
      </c>
      <c r="I635">
        <v>200</v>
      </c>
      <c r="J635" t="b">
        <v>1</v>
      </c>
    </row>
    <row r="636" spans="1:10" x14ac:dyDescent="0.2">
      <c r="A636">
        <v>634</v>
      </c>
      <c r="B636" t="s">
        <v>11</v>
      </c>
      <c r="C636" t="s">
        <v>12</v>
      </c>
      <c r="D636" s="1">
        <v>156639773814906</v>
      </c>
      <c r="E636" s="2" t="e" vm="615">
        <f>_FV(0,"1713550090789795")</f>
        <v>#VALUE!</v>
      </c>
      <c r="F636" t="s">
        <v>626</v>
      </c>
      <c r="G636" t="s">
        <v>626</v>
      </c>
      <c r="H636">
        <v>128322</v>
      </c>
      <c r="I636">
        <v>200</v>
      </c>
      <c r="J636" t="b">
        <v>1</v>
      </c>
    </row>
    <row r="637" spans="1:10" x14ac:dyDescent="0.2">
      <c r="A637">
        <v>635</v>
      </c>
      <c r="B637" t="s">
        <v>11</v>
      </c>
      <c r="C637" t="s">
        <v>12</v>
      </c>
      <c r="D637" s="1">
        <v>1.56639773965645E+16</v>
      </c>
      <c r="E637" s="2" t="e" vm="616">
        <f>_FV(0,"1201012134552002")</f>
        <v>#VALUE!</v>
      </c>
      <c r="F637" t="s">
        <v>627</v>
      </c>
      <c r="G637" t="s">
        <v>627</v>
      </c>
      <c r="H637">
        <v>127764</v>
      </c>
      <c r="I637">
        <v>200</v>
      </c>
      <c r="J637" t="b">
        <v>1</v>
      </c>
    </row>
    <row r="638" spans="1:10" x14ac:dyDescent="0.2">
      <c r="A638">
        <v>636</v>
      </c>
      <c r="B638" t="s">
        <v>11</v>
      </c>
      <c r="C638" t="s">
        <v>12</v>
      </c>
      <c r="D638" s="1">
        <v>1.56639774112749E+16</v>
      </c>
      <c r="E638" s="2" t="e" vm="617">
        <f>_FV(0,"17830324172973633")</f>
        <v>#VALUE!</v>
      </c>
      <c r="F638" t="s">
        <v>628</v>
      </c>
      <c r="G638" t="s">
        <v>628</v>
      </c>
      <c r="H638">
        <v>128099</v>
      </c>
      <c r="I638">
        <v>200</v>
      </c>
      <c r="J638" t="b">
        <v>1</v>
      </c>
    </row>
    <row r="639" spans="1:10" x14ac:dyDescent="0.2">
      <c r="A639">
        <v>637</v>
      </c>
      <c r="B639" t="s">
        <v>11</v>
      </c>
      <c r="C639" t="s">
        <v>12</v>
      </c>
      <c r="D639" s="1">
        <v>1566397742630230</v>
      </c>
      <c r="E639" s="2" t="e" vm="618">
        <f>_FV(0,"1400299072265625")</f>
        <v>#VALUE!</v>
      </c>
      <c r="F639" t="s">
        <v>629</v>
      </c>
      <c r="G639" t="s">
        <v>629</v>
      </c>
      <c r="H639">
        <v>127883</v>
      </c>
      <c r="I639">
        <v>200</v>
      </c>
      <c r="J639" t="b">
        <v>1</v>
      </c>
    </row>
    <row r="640" spans="1:10" x14ac:dyDescent="0.2">
      <c r="A640">
        <v>638</v>
      </c>
      <c r="B640" t="s">
        <v>11</v>
      </c>
      <c r="C640" t="s">
        <v>12</v>
      </c>
      <c r="D640" s="1">
        <v>1566397744113250</v>
      </c>
      <c r="E640" s="2" t="e" vm="619">
        <f>_FV(0,"12798595428466797")</f>
        <v>#VALUE!</v>
      </c>
      <c r="F640" t="s">
        <v>630</v>
      </c>
      <c r="G640" t="s">
        <v>630</v>
      </c>
      <c r="H640">
        <v>128269</v>
      </c>
      <c r="I640">
        <v>200</v>
      </c>
      <c r="J640" t="b">
        <v>1</v>
      </c>
    </row>
    <row r="641" spans="1:10" x14ac:dyDescent="0.2">
      <c r="A641">
        <v>639</v>
      </c>
      <c r="B641" t="s">
        <v>11</v>
      </c>
      <c r="C641" t="s">
        <v>12</v>
      </c>
      <c r="D641" s="1">
        <v>1566397745575330</v>
      </c>
      <c r="E641" s="2">
        <v>-1.11949110031127E+16</v>
      </c>
      <c r="F641" t="s">
        <v>631</v>
      </c>
      <c r="G641" t="s">
        <v>631</v>
      </c>
      <c r="H641">
        <v>128161</v>
      </c>
      <c r="I641">
        <v>200</v>
      </c>
      <c r="J641" t="b">
        <v>1</v>
      </c>
    </row>
    <row r="642" spans="1:10" x14ac:dyDescent="0.2">
      <c r="A642">
        <v>640</v>
      </c>
      <c r="B642" t="s">
        <v>11</v>
      </c>
      <c r="C642" t="s">
        <v>12</v>
      </c>
      <c r="D642" s="1">
        <v>1566397748037760</v>
      </c>
      <c r="E642" s="2" t="e" vm="620">
        <f>_FV(0,"11876773834228516")</f>
        <v>#VALUE!</v>
      </c>
      <c r="F642" t="s">
        <v>632</v>
      </c>
      <c r="G642" t="s">
        <v>632</v>
      </c>
      <c r="H642">
        <v>128458</v>
      </c>
      <c r="I642">
        <v>200</v>
      </c>
      <c r="J642" t="b">
        <v>1</v>
      </c>
    </row>
    <row r="643" spans="1:10" x14ac:dyDescent="0.2">
      <c r="A643">
        <v>641</v>
      </c>
      <c r="B643" t="s">
        <v>11</v>
      </c>
      <c r="C643" t="s">
        <v>12</v>
      </c>
      <c r="D643" s="1">
        <v>1566397749482960</v>
      </c>
      <c r="E643" s="2" t="e" vm="621">
        <f>_FV(0,"11888599395751953")</f>
        <v>#VALUE!</v>
      </c>
      <c r="F643" t="s">
        <v>633</v>
      </c>
      <c r="G643" t="s">
        <v>633</v>
      </c>
      <c r="H643">
        <v>128310</v>
      </c>
      <c r="I643">
        <v>200</v>
      </c>
      <c r="J643" t="b">
        <v>1</v>
      </c>
    </row>
    <row r="644" spans="1:10" x14ac:dyDescent="0.2">
      <c r="A644">
        <v>642</v>
      </c>
      <c r="B644" t="s">
        <v>11</v>
      </c>
      <c r="C644" t="s">
        <v>12</v>
      </c>
      <c r="D644" s="1">
        <v>1566397750862620</v>
      </c>
      <c r="E644" s="2" t="e" vm="622">
        <f>_FV(0,"11440896987915039")</f>
        <v>#VALUE!</v>
      </c>
      <c r="F644" t="s">
        <v>634</v>
      </c>
      <c r="G644" t="s">
        <v>634</v>
      </c>
      <c r="H644">
        <v>128178</v>
      </c>
      <c r="I644">
        <v>200</v>
      </c>
      <c r="J644" t="b">
        <v>1</v>
      </c>
    </row>
    <row r="645" spans="1:10" x14ac:dyDescent="0.2">
      <c r="A645">
        <v>643</v>
      </c>
      <c r="B645" t="s">
        <v>11</v>
      </c>
      <c r="C645" t="s">
        <v>12</v>
      </c>
      <c r="D645" s="1">
        <v>1566397752234090</v>
      </c>
      <c r="E645" s="2" t="e" vm="623">
        <f>_FV(0,"1269969940185547")</f>
        <v>#VALUE!</v>
      </c>
      <c r="F645" t="s">
        <v>635</v>
      </c>
      <c r="G645" t="s">
        <v>635</v>
      </c>
      <c r="H645">
        <v>127865</v>
      </c>
      <c r="I645">
        <v>200</v>
      </c>
      <c r="J645" t="b">
        <v>1</v>
      </c>
    </row>
    <row r="646" spans="1:10" x14ac:dyDescent="0.2">
      <c r="A646">
        <v>644</v>
      </c>
      <c r="B646" t="s">
        <v>11</v>
      </c>
      <c r="C646" t="s">
        <v>12</v>
      </c>
      <c r="D646" s="1">
        <v>1566397753618240</v>
      </c>
      <c r="E646" s="2" t="e" vm="624">
        <f>_FV(0,"1115572452545166")</f>
        <v>#VALUE!</v>
      </c>
      <c r="F646" t="s">
        <v>636</v>
      </c>
      <c r="G646" t="s">
        <v>636</v>
      </c>
      <c r="H646">
        <v>127973</v>
      </c>
      <c r="I646">
        <v>200</v>
      </c>
      <c r="J646" t="b">
        <v>1</v>
      </c>
    </row>
    <row r="647" spans="1:10" x14ac:dyDescent="0.2">
      <c r="A647">
        <v>645</v>
      </c>
      <c r="B647" t="s">
        <v>11</v>
      </c>
      <c r="C647" t="s">
        <v>12</v>
      </c>
      <c r="D647" s="1">
        <v>1.56639775498431E+16</v>
      </c>
      <c r="E647" s="2" t="e" vm="625">
        <f>_FV(0,"1488041877746582")</f>
        <v>#VALUE!</v>
      </c>
      <c r="F647" t="s">
        <v>637</v>
      </c>
      <c r="G647" t="s">
        <v>637</v>
      </c>
      <c r="H647">
        <v>127944</v>
      </c>
      <c r="I647">
        <v>200</v>
      </c>
      <c r="J647" t="b">
        <v>1</v>
      </c>
    </row>
    <row r="648" spans="1:10" x14ac:dyDescent="0.2">
      <c r="A648">
        <v>646</v>
      </c>
      <c r="B648" t="s">
        <v>11</v>
      </c>
      <c r="C648" t="s">
        <v>12</v>
      </c>
      <c r="D648" s="1">
        <v>1566397756386010</v>
      </c>
      <c r="E648" s="2" t="e" vm="626">
        <f>_FV(0,"12488293647766113")</f>
        <v>#VALUE!</v>
      </c>
      <c r="F648" t="s">
        <v>638</v>
      </c>
      <c r="G648" t="s">
        <v>638</v>
      </c>
      <c r="H648">
        <v>128027</v>
      </c>
      <c r="I648">
        <v>200</v>
      </c>
      <c r="J648" t="b">
        <v>1</v>
      </c>
    </row>
    <row r="649" spans="1:10" x14ac:dyDescent="0.2">
      <c r="A649">
        <v>647</v>
      </c>
      <c r="B649" t="s">
        <v>11</v>
      </c>
      <c r="C649" t="s">
        <v>12</v>
      </c>
      <c r="D649" s="1">
        <v>1566397757767750</v>
      </c>
      <c r="E649" s="2" t="e" vm="627">
        <f>_FV(0,"15580511093139648")</f>
        <v>#VALUE!</v>
      </c>
      <c r="F649" t="s">
        <v>639</v>
      </c>
      <c r="G649" t="s">
        <v>639</v>
      </c>
      <c r="H649">
        <v>128528</v>
      </c>
      <c r="I649">
        <v>200</v>
      </c>
      <c r="J649" t="b">
        <v>1</v>
      </c>
    </row>
    <row r="650" spans="1:10" x14ac:dyDescent="0.2">
      <c r="A650">
        <v>648</v>
      </c>
      <c r="B650" t="s">
        <v>11</v>
      </c>
      <c r="C650" t="s">
        <v>12</v>
      </c>
      <c r="D650" s="1">
        <v>1566397759179570</v>
      </c>
      <c r="E650" s="2" t="e" vm="628">
        <f>_FV(0,"22479009628295898")</f>
        <v>#VALUE!</v>
      </c>
      <c r="F650" t="s">
        <v>640</v>
      </c>
      <c r="G650" t="s">
        <v>640</v>
      </c>
      <c r="H650">
        <v>127980</v>
      </c>
      <c r="I650">
        <v>200</v>
      </c>
      <c r="J650" t="b">
        <v>1</v>
      </c>
    </row>
    <row r="651" spans="1:10" x14ac:dyDescent="0.2">
      <c r="A651">
        <v>649</v>
      </c>
      <c r="B651" t="s">
        <v>11</v>
      </c>
      <c r="C651" t="s">
        <v>12</v>
      </c>
      <c r="D651" s="1">
        <v>1566397760663190</v>
      </c>
      <c r="E651" s="2" t="e" vm="629">
        <f>_FV(0,"1716620922088623")</f>
        <v>#VALUE!</v>
      </c>
      <c r="F651" t="s">
        <v>641</v>
      </c>
      <c r="G651" t="s">
        <v>641</v>
      </c>
      <c r="H651">
        <v>128065</v>
      </c>
      <c r="I651">
        <v>200</v>
      </c>
      <c r="J651" t="b">
        <v>1</v>
      </c>
    </row>
    <row r="652" spans="1:10" x14ac:dyDescent="0.2">
      <c r="A652">
        <v>650</v>
      </c>
      <c r="B652" t="s">
        <v>11</v>
      </c>
      <c r="C652" t="s">
        <v>12</v>
      </c>
      <c r="D652" s="1">
        <v>1566397762087550</v>
      </c>
      <c r="E652" s="2" t="e" vm="630">
        <f>_FV(0,"19994378089904785")</f>
        <v>#VALUE!</v>
      </c>
      <c r="F652" t="s">
        <v>642</v>
      </c>
      <c r="G652" t="s">
        <v>642</v>
      </c>
      <c r="H652">
        <v>128117</v>
      </c>
      <c r="I652">
        <v>200</v>
      </c>
      <c r="J652" t="b">
        <v>1</v>
      </c>
    </row>
    <row r="653" spans="1:10" x14ac:dyDescent="0.2">
      <c r="A653">
        <v>651</v>
      </c>
      <c r="B653" t="s">
        <v>11</v>
      </c>
      <c r="C653" t="s">
        <v>12</v>
      </c>
      <c r="D653" s="1">
        <v>1566397763546490</v>
      </c>
      <c r="E653" s="2" t="e" vm="631">
        <f>_FV(0,"2779390811920166")</f>
        <v>#VALUE!</v>
      </c>
      <c r="F653" t="s">
        <v>643</v>
      </c>
      <c r="G653" t="s">
        <v>643</v>
      </c>
      <c r="H653">
        <v>128285</v>
      </c>
      <c r="I653">
        <v>200</v>
      </c>
      <c r="J653" t="b">
        <v>1</v>
      </c>
    </row>
    <row r="654" spans="1:10" x14ac:dyDescent="0.2">
      <c r="A654">
        <v>652</v>
      </c>
      <c r="B654" t="s">
        <v>11</v>
      </c>
      <c r="C654" t="s">
        <v>12</v>
      </c>
      <c r="D654" s="1">
        <v>1566397765079180</v>
      </c>
      <c r="E654" s="2" t="e" vm="632">
        <f>_FV(0,"12838292121887207")</f>
        <v>#VALUE!</v>
      </c>
      <c r="F654" t="s">
        <v>644</v>
      </c>
      <c r="G654" t="s">
        <v>644</v>
      </c>
      <c r="H654">
        <v>127974</v>
      </c>
      <c r="I654">
        <v>200</v>
      </c>
      <c r="J654" t="b">
        <v>1</v>
      </c>
    </row>
    <row r="655" spans="1:10" x14ac:dyDescent="0.2">
      <c r="A655">
        <v>653</v>
      </c>
      <c r="B655" t="s">
        <v>11</v>
      </c>
      <c r="C655" t="s">
        <v>12</v>
      </c>
      <c r="D655" s="1">
        <v>1566397766464410</v>
      </c>
      <c r="E655" s="2" t="e" vm="633">
        <f>_FV(0,"11207199096679688")</f>
        <v>#VALUE!</v>
      </c>
      <c r="F655" t="s">
        <v>645</v>
      </c>
      <c r="G655" t="s">
        <v>645</v>
      </c>
      <c r="H655">
        <v>127870</v>
      </c>
      <c r="I655">
        <v>200</v>
      </c>
      <c r="J655" t="b">
        <v>1</v>
      </c>
    </row>
    <row r="656" spans="1:10" x14ac:dyDescent="0.2">
      <c r="A656">
        <v>654</v>
      </c>
      <c r="B656" t="s">
        <v>11</v>
      </c>
      <c r="C656" t="s">
        <v>12</v>
      </c>
      <c r="D656" s="1">
        <v>1566397767911960</v>
      </c>
      <c r="E656" s="2" t="e" vm="634">
        <f>_FV(0,"12151813507080078")</f>
        <v>#VALUE!</v>
      </c>
      <c r="F656" t="s">
        <v>646</v>
      </c>
      <c r="G656" t="s">
        <v>646</v>
      </c>
      <c r="H656">
        <v>128319</v>
      </c>
      <c r="I656">
        <v>200</v>
      </c>
      <c r="J656" t="b">
        <v>1</v>
      </c>
    </row>
    <row r="657" spans="1:10" x14ac:dyDescent="0.2">
      <c r="A657">
        <v>655</v>
      </c>
      <c r="B657" t="s">
        <v>11</v>
      </c>
      <c r="C657" t="s">
        <v>12</v>
      </c>
      <c r="D657" s="1">
        <v>1.56639776937887E+16</v>
      </c>
      <c r="E657" s="2" t="e" vm="635">
        <f>_FV(0,"1755969524383545")</f>
        <v>#VALUE!</v>
      </c>
      <c r="F657" t="s">
        <v>647</v>
      </c>
      <c r="G657" t="s">
        <v>647</v>
      </c>
      <c r="H657">
        <v>128172</v>
      </c>
      <c r="I657">
        <v>200</v>
      </c>
      <c r="J657" t="b">
        <v>1</v>
      </c>
    </row>
    <row r="658" spans="1:10" x14ac:dyDescent="0.2">
      <c r="A658">
        <v>656</v>
      </c>
      <c r="B658" t="s">
        <v>11</v>
      </c>
      <c r="C658" t="s">
        <v>12</v>
      </c>
      <c r="D658" s="1">
        <v>1566397770895750</v>
      </c>
      <c r="E658" s="2" t="e" vm="636">
        <f>_FV(0,"1561110019683838")</f>
        <v>#VALUE!</v>
      </c>
      <c r="F658" t="s">
        <v>648</v>
      </c>
      <c r="G658" t="s">
        <v>648</v>
      </c>
      <c r="H658">
        <v>128345</v>
      </c>
      <c r="I658">
        <v>200</v>
      </c>
      <c r="J658" t="b">
        <v>1</v>
      </c>
    </row>
    <row r="659" spans="1:10" x14ac:dyDescent="0.2">
      <c r="A659">
        <v>657</v>
      </c>
      <c r="B659" t="s">
        <v>11</v>
      </c>
      <c r="C659" t="s">
        <v>12</v>
      </c>
      <c r="D659" s="1">
        <v>1.56639777240086E+16</v>
      </c>
      <c r="E659" s="2" t="e" vm="637">
        <f>_FV(0,"11305785179138184")</f>
        <v>#VALUE!</v>
      </c>
      <c r="F659" t="s">
        <v>649</v>
      </c>
      <c r="G659" t="s">
        <v>649</v>
      </c>
      <c r="H659">
        <v>127978</v>
      </c>
      <c r="I659">
        <v>200</v>
      </c>
      <c r="J659" t="b">
        <v>1</v>
      </c>
    </row>
    <row r="660" spans="1:10" x14ac:dyDescent="0.2">
      <c r="A660">
        <v>658</v>
      </c>
      <c r="B660" t="s">
        <v>11</v>
      </c>
      <c r="C660" t="s">
        <v>12</v>
      </c>
      <c r="D660" s="1">
        <v>1.56639777387695E+16</v>
      </c>
      <c r="E660" s="2" t="e" vm="638">
        <f>_FV(0,"3922288417816162")</f>
        <v>#VALUE!</v>
      </c>
      <c r="F660" t="s">
        <v>650</v>
      </c>
      <c r="G660" t="s">
        <v>650</v>
      </c>
      <c r="H660">
        <v>127943</v>
      </c>
      <c r="I660">
        <v>200</v>
      </c>
      <c r="J660" t="b">
        <v>1</v>
      </c>
    </row>
    <row r="661" spans="1:10" x14ac:dyDescent="0.2">
      <c r="A661">
        <v>659</v>
      </c>
      <c r="B661" t="s">
        <v>11</v>
      </c>
      <c r="C661" t="s">
        <v>12</v>
      </c>
      <c r="D661" s="1">
        <v>1566397775621440</v>
      </c>
      <c r="E661" s="2" t="e" vm="639">
        <f>_FV(0,"173875093460083")</f>
        <v>#VALUE!</v>
      </c>
      <c r="F661" t="s">
        <v>651</v>
      </c>
      <c r="G661" t="s">
        <v>651</v>
      </c>
      <c r="H661">
        <v>128225</v>
      </c>
      <c r="I661">
        <v>200</v>
      </c>
      <c r="J661" t="b">
        <v>1</v>
      </c>
    </row>
    <row r="662" spans="1:10" x14ac:dyDescent="0.2">
      <c r="A662">
        <v>660</v>
      </c>
      <c r="B662" t="s">
        <v>11</v>
      </c>
      <c r="C662" t="s">
        <v>12</v>
      </c>
      <c r="D662" s="1">
        <v>1.56639777714514E+16</v>
      </c>
      <c r="E662" s="2" t="e" vm="640">
        <f>_FV(0,"10690093040466309")</f>
        <v>#VALUE!</v>
      </c>
      <c r="F662" t="s">
        <v>652</v>
      </c>
      <c r="G662" t="s">
        <v>652</v>
      </c>
      <c r="H662">
        <v>127798</v>
      </c>
      <c r="I662">
        <v>200</v>
      </c>
      <c r="J662" t="b">
        <v>1</v>
      </c>
    </row>
    <row r="663" spans="1:10" x14ac:dyDescent="0.2">
      <c r="A663">
        <v>661</v>
      </c>
      <c r="B663" t="s">
        <v>11</v>
      </c>
      <c r="C663" t="s">
        <v>12</v>
      </c>
      <c r="D663" s="1">
        <v>1.56639777858183E+16</v>
      </c>
      <c r="E663" s="2" t="e" vm="641">
        <f>_FV(0,"17345929145812988")</f>
        <v>#VALUE!</v>
      </c>
      <c r="F663" t="s">
        <v>653</v>
      </c>
      <c r="G663" t="s">
        <v>653</v>
      </c>
      <c r="H663">
        <v>128049</v>
      </c>
      <c r="I663">
        <v>200</v>
      </c>
      <c r="J663" t="b">
        <v>1</v>
      </c>
    </row>
    <row r="664" spans="1:10" x14ac:dyDescent="0.2">
      <c r="A664">
        <v>662</v>
      </c>
      <c r="B664" t="s">
        <v>11</v>
      </c>
      <c r="C664" t="s">
        <v>12</v>
      </c>
      <c r="D664" s="1">
        <v>1.56639778011504E+16</v>
      </c>
      <c r="E664" s="2" t="e" vm="642">
        <f>_FV(0,"11663269996643066")</f>
        <v>#VALUE!</v>
      </c>
      <c r="F664" t="s">
        <v>654</v>
      </c>
      <c r="G664" t="s">
        <v>654</v>
      </c>
      <c r="H664">
        <v>127870</v>
      </c>
      <c r="I664">
        <v>200</v>
      </c>
      <c r="J664" t="b">
        <v>1</v>
      </c>
    </row>
    <row r="665" spans="1:10" x14ac:dyDescent="0.2">
      <c r="A665">
        <v>663</v>
      </c>
      <c r="B665" t="s">
        <v>11</v>
      </c>
      <c r="C665" t="s">
        <v>12</v>
      </c>
      <c r="D665" s="1">
        <v>1566397781572540</v>
      </c>
      <c r="E665" s="2" t="e" vm="643">
        <f>_FV(0,"1866779327392578")</f>
        <v>#VALUE!</v>
      </c>
      <c r="F665" t="s">
        <v>655</v>
      </c>
      <c r="G665" t="s">
        <v>655</v>
      </c>
      <c r="H665">
        <v>127993</v>
      </c>
      <c r="I665">
        <v>200</v>
      </c>
      <c r="J665" t="b">
        <v>1</v>
      </c>
    </row>
    <row r="666" spans="1:10" x14ac:dyDescent="0.2">
      <c r="A666">
        <v>664</v>
      </c>
      <c r="B666" t="s">
        <v>11</v>
      </c>
      <c r="C666" t="s">
        <v>12</v>
      </c>
      <c r="D666" s="1">
        <v>1566397783111410</v>
      </c>
      <c r="E666" s="2" t="e" vm="644">
        <f>_FV(0,"2036738395690918")</f>
        <v>#VALUE!</v>
      </c>
      <c r="F666" t="s">
        <v>656</v>
      </c>
      <c r="G666" t="s">
        <v>656</v>
      </c>
      <c r="H666">
        <v>127993</v>
      </c>
      <c r="I666">
        <v>200</v>
      </c>
      <c r="J666" t="b">
        <v>1</v>
      </c>
    </row>
    <row r="667" spans="1:10" x14ac:dyDescent="0.2">
      <c r="A667">
        <v>665</v>
      </c>
      <c r="B667" t="s">
        <v>11</v>
      </c>
      <c r="C667" t="s">
        <v>12</v>
      </c>
      <c r="D667" s="1">
        <v>1566397784667690</v>
      </c>
      <c r="E667" s="2" t="e" vm="645">
        <f>_FV(0,"11276483535766602")</f>
        <v>#VALUE!</v>
      </c>
      <c r="F667" t="s">
        <v>657</v>
      </c>
      <c r="G667" t="s">
        <v>657</v>
      </c>
      <c r="H667">
        <v>127746</v>
      </c>
      <c r="I667">
        <v>200</v>
      </c>
      <c r="J667" t="b">
        <v>1</v>
      </c>
    </row>
    <row r="668" spans="1:10" x14ac:dyDescent="0.2">
      <c r="A668">
        <v>666</v>
      </c>
      <c r="B668" t="s">
        <v>11</v>
      </c>
      <c r="C668" t="s">
        <v>12</v>
      </c>
      <c r="D668" s="1">
        <v>1566397786134060</v>
      </c>
      <c r="E668" s="2" t="e" vm="646">
        <f>_FV(0,"10831093788146973")</f>
        <v>#VALUE!</v>
      </c>
      <c r="F668" t="s">
        <v>658</v>
      </c>
      <c r="G668" t="s">
        <v>658</v>
      </c>
      <c r="H668">
        <v>128409</v>
      </c>
      <c r="I668">
        <v>200</v>
      </c>
      <c r="J668" t="b">
        <v>1</v>
      </c>
    </row>
    <row r="669" spans="1:10" x14ac:dyDescent="0.2">
      <c r="A669">
        <v>667</v>
      </c>
      <c r="B669" t="s">
        <v>11</v>
      </c>
      <c r="C669" t="s">
        <v>12</v>
      </c>
      <c r="D669" s="1">
        <v>1566397787595360</v>
      </c>
      <c r="E669" s="2" t="e" vm="647">
        <f>_FV(0,"14474892616271973")</f>
        <v>#VALUE!</v>
      </c>
      <c r="F669" t="s">
        <v>659</v>
      </c>
      <c r="G669" t="s">
        <v>659</v>
      </c>
      <c r="H669">
        <v>128100</v>
      </c>
      <c r="I669">
        <v>200</v>
      </c>
      <c r="J669" t="b">
        <v>1</v>
      </c>
    </row>
    <row r="670" spans="1:10" x14ac:dyDescent="0.2">
      <c r="A670">
        <v>668</v>
      </c>
      <c r="B670" t="s">
        <v>11</v>
      </c>
      <c r="C670" t="s">
        <v>12</v>
      </c>
      <c r="D670" s="1">
        <v>1566397789093360</v>
      </c>
      <c r="E670" s="2" t="e" vm="648">
        <f>_FV(0,"13924908638000488")</f>
        <v>#VALUE!</v>
      </c>
      <c r="F670" t="s">
        <v>660</v>
      </c>
      <c r="G670" t="s">
        <v>660</v>
      </c>
      <c r="H670">
        <v>127758</v>
      </c>
      <c r="I670">
        <v>200</v>
      </c>
      <c r="J670" t="b">
        <v>1</v>
      </c>
    </row>
    <row r="671" spans="1:10" x14ac:dyDescent="0.2">
      <c r="A671">
        <v>669</v>
      </c>
      <c r="B671" t="s">
        <v>11</v>
      </c>
      <c r="C671" t="s">
        <v>12</v>
      </c>
      <c r="D671" s="1">
        <v>1.56639779057876E+16</v>
      </c>
      <c r="E671" s="2" t="e" vm="649">
        <f>_FV(0,"12491416931152344")</f>
        <v>#VALUE!</v>
      </c>
      <c r="F671" t="s">
        <v>661</v>
      </c>
      <c r="G671" t="s">
        <v>661</v>
      </c>
      <c r="H671">
        <v>128293</v>
      </c>
      <c r="I671">
        <v>200</v>
      </c>
      <c r="J671" t="b">
        <v>1</v>
      </c>
    </row>
    <row r="672" spans="1:10" x14ac:dyDescent="0.2">
      <c r="A672">
        <v>670</v>
      </c>
      <c r="B672" t="s">
        <v>11</v>
      </c>
      <c r="C672" t="s">
        <v>12</v>
      </c>
      <c r="D672" s="1">
        <v>1.5663977920621E+16</v>
      </c>
      <c r="E672" s="2" t="e" vm="650">
        <f>_FV(0,"14034414291381836")</f>
        <v>#VALUE!</v>
      </c>
      <c r="F672" t="s">
        <v>662</v>
      </c>
      <c r="G672" t="s">
        <v>662</v>
      </c>
      <c r="H672">
        <v>128209</v>
      </c>
      <c r="I672">
        <v>200</v>
      </c>
      <c r="J672" t="b">
        <v>1</v>
      </c>
    </row>
    <row r="673" spans="1:10" x14ac:dyDescent="0.2">
      <c r="A673">
        <v>671</v>
      </c>
      <c r="B673" t="s">
        <v>11</v>
      </c>
      <c r="C673" t="s">
        <v>12</v>
      </c>
      <c r="D673" s="1">
        <v>1566397793561460</v>
      </c>
      <c r="E673" s="2" t="e" vm="651">
        <f>_FV(0,"12513399124145508")</f>
        <v>#VALUE!</v>
      </c>
      <c r="F673" t="s">
        <v>663</v>
      </c>
      <c r="G673" t="s">
        <v>663</v>
      </c>
      <c r="H673">
        <v>127681</v>
      </c>
      <c r="I673">
        <v>200</v>
      </c>
      <c r="J673" t="b">
        <v>1</v>
      </c>
    </row>
    <row r="674" spans="1:10" x14ac:dyDescent="0.2">
      <c r="A674">
        <v>672</v>
      </c>
      <c r="B674" t="s">
        <v>11</v>
      </c>
      <c r="C674" t="s">
        <v>12</v>
      </c>
      <c r="D674" s="1">
        <v>1566397795037890</v>
      </c>
      <c r="E674" s="2" t="e" vm="652">
        <f>_FV(0,"1859300136566162")</f>
        <v>#VALUE!</v>
      </c>
      <c r="F674" t="s">
        <v>664</v>
      </c>
      <c r="G674" t="s">
        <v>664</v>
      </c>
      <c r="H674">
        <v>127948</v>
      </c>
      <c r="I674">
        <v>200</v>
      </c>
      <c r="J674" t="b">
        <v>1</v>
      </c>
    </row>
    <row r="675" spans="1:10" x14ac:dyDescent="0.2">
      <c r="A675">
        <v>673</v>
      </c>
      <c r="B675" t="s">
        <v>11</v>
      </c>
      <c r="C675" t="s">
        <v>12</v>
      </c>
      <c r="D675" s="1">
        <v>1566397796577660</v>
      </c>
      <c r="E675" s="2" t="e" vm="653">
        <f>_FV(0,"12529492378234863")</f>
        <v>#VALUE!</v>
      </c>
      <c r="F675" t="s">
        <v>665</v>
      </c>
      <c r="G675" t="s">
        <v>665</v>
      </c>
      <c r="H675">
        <v>128043</v>
      </c>
      <c r="I675">
        <v>200</v>
      </c>
      <c r="J675" t="b">
        <v>1</v>
      </c>
    </row>
    <row r="676" spans="1:10" x14ac:dyDescent="0.2">
      <c r="A676">
        <v>674</v>
      </c>
      <c r="B676" t="s">
        <v>11</v>
      </c>
      <c r="C676" t="s">
        <v>12</v>
      </c>
      <c r="D676" s="1">
        <v>1566397798060680</v>
      </c>
      <c r="E676" s="2" t="e" vm="654">
        <f>_FV(0,"26543593406677246")</f>
        <v>#VALUE!</v>
      </c>
      <c r="F676" t="s">
        <v>666</v>
      </c>
      <c r="G676" t="s">
        <v>666</v>
      </c>
      <c r="H676">
        <v>128193</v>
      </c>
      <c r="I676">
        <v>200</v>
      </c>
      <c r="J676" t="b">
        <v>1</v>
      </c>
    </row>
    <row r="677" spans="1:10" x14ac:dyDescent="0.2">
      <c r="A677">
        <v>675</v>
      </c>
      <c r="B677" t="s">
        <v>11</v>
      </c>
      <c r="C677" t="s">
        <v>12</v>
      </c>
      <c r="D677" s="1">
        <v>1566397799678430</v>
      </c>
      <c r="E677" s="2" t="e" vm="655">
        <f>_FV(0,"1251997947692871")</f>
        <v>#VALUE!</v>
      </c>
      <c r="F677" t="s">
        <v>667</v>
      </c>
      <c r="G677" t="s">
        <v>667</v>
      </c>
      <c r="H677">
        <v>128261</v>
      </c>
      <c r="I677">
        <v>200</v>
      </c>
      <c r="J677" t="b">
        <v>1</v>
      </c>
    </row>
    <row r="678" spans="1:10" x14ac:dyDescent="0.2">
      <c r="A678">
        <v>676</v>
      </c>
      <c r="B678" t="s">
        <v>11</v>
      </c>
      <c r="C678" t="s">
        <v>12</v>
      </c>
      <c r="D678" s="1">
        <v>1.56639780115455E+16</v>
      </c>
      <c r="E678" s="2" t="e" vm="656">
        <f>_FV(0,"1185300350189209")</f>
        <v>#VALUE!</v>
      </c>
      <c r="F678" t="s">
        <v>668</v>
      </c>
      <c r="G678" t="s">
        <v>668</v>
      </c>
      <c r="H678">
        <v>128316</v>
      </c>
      <c r="I678">
        <v>200</v>
      </c>
      <c r="J678" t="b">
        <v>1</v>
      </c>
    </row>
    <row r="679" spans="1:10" x14ac:dyDescent="0.2">
      <c r="A679">
        <v>677</v>
      </c>
      <c r="B679" t="s">
        <v>11</v>
      </c>
      <c r="C679" t="s">
        <v>12</v>
      </c>
      <c r="D679" s="1">
        <v>1.56639780262896E+16</v>
      </c>
      <c r="E679" s="2" t="e" vm="657">
        <f>_FV(0,"1747899055480957")</f>
        <v>#VALUE!</v>
      </c>
      <c r="F679" t="s">
        <v>669</v>
      </c>
      <c r="G679" t="s">
        <v>669</v>
      </c>
      <c r="H679">
        <v>128328</v>
      </c>
      <c r="I679">
        <v>200</v>
      </c>
      <c r="J679" t="b">
        <v>1</v>
      </c>
    </row>
    <row r="680" spans="1:10" x14ac:dyDescent="0.2">
      <c r="A680">
        <v>678</v>
      </c>
      <c r="B680" t="s">
        <v>11</v>
      </c>
      <c r="C680" t="s">
        <v>12</v>
      </c>
      <c r="D680" s="1">
        <v>1566397804159260</v>
      </c>
      <c r="E680" s="2" t="e" vm="658">
        <f>_FV(0,"1784827709197998")</f>
        <v>#VALUE!</v>
      </c>
      <c r="F680" t="s">
        <v>670</v>
      </c>
      <c r="G680" t="s">
        <v>670</v>
      </c>
      <c r="H680">
        <v>128471</v>
      </c>
      <c r="I680">
        <v>200</v>
      </c>
      <c r="J680" t="b">
        <v>1</v>
      </c>
    </row>
    <row r="681" spans="1:10" x14ac:dyDescent="0.2">
      <c r="A681">
        <v>679</v>
      </c>
      <c r="B681" t="s">
        <v>11</v>
      </c>
      <c r="C681" t="s">
        <v>12</v>
      </c>
      <c r="D681" s="1">
        <v>1566397805698810</v>
      </c>
      <c r="E681" s="2" t="e" vm="659">
        <f>_FV(0,"12813210487365723")</f>
        <v>#VALUE!</v>
      </c>
      <c r="F681" t="s">
        <v>671</v>
      </c>
      <c r="G681" t="s">
        <v>671</v>
      </c>
      <c r="H681">
        <v>127954</v>
      </c>
      <c r="I681">
        <v>200</v>
      </c>
      <c r="J681" t="b">
        <v>1</v>
      </c>
    </row>
    <row r="682" spans="1:10" x14ac:dyDescent="0.2">
      <c r="A682">
        <v>680</v>
      </c>
      <c r="B682" t="s">
        <v>11</v>
      </c>
      <c r="C682" t="s">
        <v>12</v>
      </c>
      <c r="D682" s="1">
        <v>1566397807194160</v>
      </c>
      <c r="E682" s="2" t="e" vm="660">
        <f>_FV(0,"12434720993041992")</f>
        <v>#VALUE!</v>
      </c>
      <c r="F682" t="s">
        <v>672</v>
      </c>
      <c r="G682" t="s">
        <v>672</v>
      </c>
      <c r="H682">
        <v>128299</v>
      </c>
      <c r="I682">
        <v>200</v>
      </c>
      <c r="J682" t="b">
        <v>1</v>
      </c>
    </row>
    <row r="683" spans="1:10" x14ac:dyDescent="0.2">
      <c r="A683">
        <v>681</v>
      </c>
      <c r="B683" t="s">
        <v>11</v>
      </c>
      <c r="C683" t="s">
        <v>12</v>
      </c>
      <c r="D683" s="1">
        <v>1.566397808678E+16</v>
      </c>
      <c r="E683" s="2" t="e" vm="661">
        <f>_FV(0,"15900588035583496")</f>
        <v>#VALUE!</v>
      </c>
      <c r="F683" t="s">
        <v>673</v>
      </c>
      <c r="G683" t="s">
        <v>673</v>
      </c>
      <c r="H683">
        <v>128043</v>
      </c>
      <c r="I683">
        <v>200</v>
      </c>
      <c r="J683" t="b">
        <v>1</v>
      </c>
    </row>
    <row r="684" spans="1:10" x14ac:dyDescent="0.2">
      <c r="A684">
        <v>682</v>
      </c>
      <c r="B684" t="s">
        <v>11</v>
      </c>
      <c r="C684" t="s">
        <v>12</v>
      </c>
      <c r="D684" s="1">
        <v>1566397810194340</v>
      </c>
      <c r="E684" s="2" t="e" vm="662">
        <f>_FV(0,"31704020500183105")</f>
        <v>#VALUE!</v>
      </c>
      <c r="F684" t="s">
        <v>674</v>
      </c>
      <c r="G684" t="s">
        <v>674</v>
      </c>
      <c r="H684">
        <v>128393</v>
      </c>
      <c r="I684">
        <v>200</v>
      </c>
      <c r="J684" t="b">
        <v>1</v>
      </c>
    </row>
    <row r="685" spans="1:10" x14ac:dyDescent="0.2">
      <c r="A685">
        <v>683</v>
      </c>
      <c r="B685" t="s">
        <v>11</v>
      </c>
      <c r="C685" t="s">
        <v>12</v>
      </c>
      <c r="D685" s="1">
        <v>1566397811862660</v>
      </c>
      <c r="E685" s="2" t="e" vm="663">
        <f>_FV(0,"13822698593139648")</f>
        <v>#VALUE!</v>
      </c>
      <c r="F685" t="s">
        <v>675</v>
      </c>
      <c r="G685" t="s">
        <v>675</v>
      </c>
      <c r="H685">
        <v>128055</v>
      </c>
      <c r="I685">
        <v>200</v>
      </c>
      <c r="J685" t="b">
        <v>1</v>
      </c>
    </row>
    <row r="686" spans="1:10" x14ac:dyDescent="0.2">
      <c r="A686">
        <v>684</v>
      </c>
      <c r="B686" t="s">
        <v>11</v>
      </c>
      <c r="C686" t="s">
        <v>12</v>
      </c>
      <c r="D686" s="1">
        <v>1.56639781336099E+16</v>
      </c>
      <c r="E686" s="2" t="e" vm="664">
        <f>_FV(0,"12122392654418945")</f>
        <v>#VALUE!</v>
      </c>
      <c r="F686" t="s">
        <v>676</v>
      </c>
      <c r="G686" t="s">
        <v>676</v>
      </c>
      <c r="H686">
        <v>128054</v>
      </c>
      <c r="I686">
        <v>200</v>
      </c>
      <c r="J686" t="b">
        <v>1</v>
      </c>
    </row>
    <row r="687" spans="1:10" x14ac:dyDescent="0.2">
      <c r="A687">
        <v>685</v>
      </c>
      <c r="B687" t="s">
        <v>11</v>
      </c>
      <c r="C687" t="s">
        <v>12</v>
      </c>
      <c r="D687" s="1">
        <v>1566397814836260</v>
      </c>
      <c r="E687" s="2" t="e" vm="665">
        <f>_FV(0,"15406489372253418")</f>
        <v>#VALUE!</v>
      </c>
      <c r="F687" t="s">
        <v>677</v>
      </c>
      <c r="G687" t="s">
        <v>677</v>
      </c>
      <c r="H687">
        <v>128369</v>
      </c>
      <c r="I687">
        <v>200</v>
      </c>
      <c r="J687" t="b">
        <v>1</v>
      </c>
    </row>
    <row r="688" spans="1:10" x14ac:dyDescent="0.2">
      <c r="A688">
        <v>686</v>
      </c>
      <c r="B688" t="s">
        <v>11</v>
      </c>
      <c r="C688" t="s">
        <v>12</v>
      </c>
      <c r="D688" s="1">
        <v>1566397816345750</v>
      </c>
      <c r="E688" s="2" t="e" vm="666">
        <f>_FV(0,"13371586799621582")</f>
        <v>#VALUE!</v>
      </c>
      <c r="F688" t="s">
        <v>678</v>
      </c>
      <c r="G688" t="s">
        <v>678</v>
      </c>
      <c r="H688">
        <v>128742</v>
      </c>
      <c r="I688">
        <v>200</v>
      </c>
      <c r="J688" t="b">
        <v>1</v>
      </c>
    </row>
    <row r="689" spans="1:10" x14ac:dyDescent="0.2">
      <c r="A689">
        <v>687</v>
      </c>
      <c r="B689" t="s">
        <v>11</v>
      </c>
      <c r="C689" t="s">
        <v>12</v>
      </c>
      <c r="D689" s="1">
        <v>1.56639781783542E+16</v>
      </c>
      <c r="E689" s="2" t="e" vm="667">
        <f>_FV(0,"1104128360748291")</f>
        <v>#VALUE!</v>
      </c>
      <c r="F689" t="s">
        <v>679</v>
      </c>
      <c r="G689" t="s">
        <v>679</v>
      </c>
      <c r="H689">
        <v>128216</v>
      </c>
      <c r="I689">
        <v>200</v>
      </c>
      <c r="J689" t="b">
        <v>1</v>
      </c>
    </row>
    <row r="690" spans="1:10" x14ac:dyDescent="0.2">
      <c r="A690">
        <v>688</v>
      </c>
      <c r="B690" t="s">
        <v>11</v>
      </c>
      <c r="C690" t="s">
        <v>12</v>
      </c>
      <c r="D690" s="1">
        <v>1.56639781931398E+16</v>
      </c>
      <c r="E690" s="2" t="e" vm="668">
        <f>_FV(0,"12734270095825195")</f>
        <v>#VALUE!</v>
      </c>
      <c r="F690" t="s">
        <v>680</v>
      </c>
      <c r="G690" t="s">
        <v>680</v>
      </c>
      <c r="H690">
        <v>128431</v>
      </c>
      <c r="I690">
        <v>200</v>
      </c>
      <c r="J690" t="b">
        <v>1</v>
      </c>
    </row>
    <row r="691" spans="1:10" x14ac:dyDescent="0.2">
      <c r="A691">
        <v>689</v>
      </c>
      <c r="B691" t="s">
        <v>11</v>
      </c>
      <c r="C691" t="s">
        <v>12</v>
      </c>
      <c r="D691" s="1">
        <v>1566397820816050</v>
      </c>
      <c r="E691" s="2" t="e" vm="669">
        <f>_FV(0,"13257408142089844")</f>
        <v>#VALUE!</v>
      </c>
      <c r="F691" t="s">
        <v>681</v>
      </c>
      <c r="G691" t="s">
        <v>681</v>
      </c>
      <c r="H691">
        <v>128290</v>
      </c>
      <c r="I691">
        <v>200</v>
      </c>
      <c r="J691" t="b">
        <v>1</v>
      </c>
    </row>
    <row r="692" spans="1:10" x14ac:dyDescent="0.2">
      <c r="A692">
        <v>690</v>
      </c>
      <c r="B692" t="s">
        <v>11</v>
      </c>
      <c r="C692" t="s">
        <v>12</v>
      </c>
      <c r="D692" s="1">
        <v>1.56639782231769E+16</v>
      </c>
      <c r="E692" s="2" t="e" vm="670">
        <f>_FV(0,"1274731159210205")</f>
        <v>#VALUE!</v>
      </c>
      <c r="F692" t="s">
        <v>682</v>
      </c>
      <c r="G692" t="s">
        <v>682</v>
      </c>
      <c r="H692">
        <v>128541</v>
      </c>
      <c r="I692">
        <v>200</v>
      </c>
      <c r="J692" t="b">
        <v>1</v>
      </c>
    </row>
    <row r="693" spans="1:10" x14ac:dyDescent="0.2">
      <c r="A693">
        <v>691</v>
      </c>
      <c r="B693" t="s">
        <v>11</v>
      </c>
      <c r="C693" t="s">
        <v>12</v>
      </c>
      <c r="D693" s="1">
        <v>1566397823817990</v>
      </c>
      <c r="E693" s="2" t="e" vm="671">
        <f>_FV(0,"18325495719909668")</f>
        <v>#VALUE!</v>
      </c>
      <c r="F693" t="s">
        <v>683</v>
      </c>
      <c r="G693" t="s">
        <v>683</v>
      </c>
      <c r="H693">
        <v>128042</v>
      </c>
      <c r="I693">
        <v>200</v>
      </c>
      <c r="J693" t="b">
        <v>1</v>
      </c>
    </row>
    <row r="694" spans="1:10" x14ac:dyDescent="0.2">
      <c r="A694">
        <v>692</v>
      </c>
      <c r="B694" t="s">
        <v>11</v>
      </c>
      <c r="C694" t="s">
        <v>12</v>
      </c>
      <c r="D694" s="1">
        <v>1566397825372050</v>
      </c>
      <c r="E694" s="2" t="e" vm="672">
        <f>_FV(0,"11991405487060547")</f>
        <v>#VALUE!</v>
      </c>
      <c r="F694" t="s">
        <v>684</v>
      </c>
      <c r="G694" t="s">
        <v>684</v>
      </c>
      <c r="H694">
        <v>128586</v>
      </c>
      <c r="I694">
        <v>200</v>
      </c>
      <c r="J694" t="b">
        <v>1</v>
      </c>
    </row>
    <row r="695" spans="1:10" x14ac:dyDescent="0.2">
      <c r="A695">
        <v>693</v>
      </c>
      <c r="B695" t="s">
        <v>11</v>
      </c>
      <c r="C695" t="s">
        <v>12</v>
      </c>
      <c r="D695" s="1">
        <v>1566397826865630</v>
      </c>
      <c r="E695" s="2" t="e" vm="673">
        <f>_FV(0,"1466810703277588")</f>
        <v>#VALUE!</v>
      </c>
      <c r="F695" t="s">
        <v>685</v>
      </c>
      <c r="G695" t="s">
        <v>685</v>
      </c>
      <c r="H695">
        <v>127861</v>
      </c>
      <c r="I695">
        <v>200</v>
      </c>
      <c r="J695" t="b">
        <v>1</v>
      </c>
    </row>
    <row r="696" spans="1:10" x14ac:dyDescent="0.2">
      <c r="A696">
        <v>694</v>
      </c>
      <c r="B696" t="s">
        <v>11</v>
      </c>
      <c r="C696" t="s">
        <v>12</v>
      </c>
      <c r="D696" s="1">
        <v>1.56639782838423E+16</v>
      </c>
      <c r="E696" s="2" t="e" vm="674">
        <f>_FV(0,"12239694595336914")</f>
        <v>#VALUE!</v>
      </c>
      <c r="F696" t="s">
        <v>686</v>
      </c>
      <c r="G696" t="s">
        <v>686</v>
      </c>
      <c r="H696">
        <v>128086</v>
      </c>
      <c r="I696">
        <v>200</v>
      </c>
      <c r="J696" t="b">
        <v>1</v>
      </c>
    </row>
    <row r="697" spans="1:10" x14ac:dyDescent="0.2">
      <c r="A697">
        <v>695</v>
      </c>
      <c r="B697" t="s">
        <v>11</v>
      </c>
      <c r="C697" t="s">
        <v>12</v>
      </c>
      <c r="D697" s="1">
        <v>1566397829877230</v>
      </c>
      <c r="E697" s="2" t="e" vm="675">
        <f>_FV(0,"11843299865722656")</f>
        <v>#VALUE!</v>
      </c>
      <c r="F697" t="s">
        <v>687</v>
      </c>
      <c r="G697" t="s">
        <v>687</v>
      </c>
      <c r="H697">
        <v>128135</v>
      </c>
      <c r="I697">
        <v>200</v>
      </c>
      <c r="J697" t="b">
        <v>1</v>
      </c>
    </row>
    <row r="698" spans="1:10" x14ac:dyDescent="0.2">
      <c r="A698">
        <v>696</v>
      </c>
      <c r="B698" t="s">
        <v>11</v>
      </c>
      <c r="C698" t="s">
        <v>12</v>
      </c>
      <c r="D698" s="1">
        <v>1566397831371860</v>
      </c>
      <c r="E698" s="2" t="e" vm="676">
        <f>_FV(0,"12428593635559082")</f>
        <v>#VALUE!</v>
      </c>
      <c r="F698" t="s">
        <v>688</v>
      </c>
      <c r="G698" t="s">
        <v>688</v>
      </c>
      <c r="H698">
        <v>127748</v>
      </c>
      <c r="I698">
        <v>200</v>
      </c>
      <c r="J698" t="b">
        <v>1</v>
      </c>
    </row>
    <row r="699" spans="1:10" x14ac:dyDescent="0.2">
      <c r="A699">
        <v>697</v>
      </c>
      <c r="B699" t="s">
        <v>11</v>
      </c>
      <c r="C699" t="s">
        <v>12</v>
      </c>
      <c r="D699" s="1">
        <v>1566397832865360</v>
      </c>
      <c r="E699" s="2" t="e" vm="677">
        <f>_FV(0,"13191485404968262")</f>
        <v>#VALUE!</v>
      </c>
      <c r="F699" t="s">
        <v>689</v>
      </c>
      <c r="G699" t="s">
        <v>689</v>
      </c>
      <c r="H699">
        <v>128451</v>
      </c>
      <c r="I699">
        <v>200</v>
      </c>
      <c r="J699" t="b">
        <v>1</v>
      </c>
    </row>
    <row r="700" spans="1:10" x14ac:dyDescent="0.2">
      <c r="A700">
        <v>698</v>
      </c>
      <c r="B700" t="s">
        <v>11</v>
      </c>
      <c r="C700" t="s">
        <v>12</v>
      </c>
      <c r="D700" s="1">
        <v>1.56639783436511E+16</v>
      </c>
      <c r="E700" s="2">
        <v>-1.11425733566284E+16</v>
      </c>
      <c r="F700" t="s">
        <v>690</v>
      </c>
      <c r="G700" t="s">
        <v>690</v>
      </c>
      <c r="H700">
        <v>128087</v>
      </c>
      <c r="I700">
        <v>200</v>
      </c>
      <c r="J700" t="b">
        <v>1</v>
      </c>
    </row>
    <row r="701" spans="1:10" x14ac:dyDescent="0.2">
      <c r="A701">
        <v>699</v>
      </c>
      <c r="B701" t="s">
        <v>11</v>
      </c>
      <c r="C701" t="s">
        <v>12</v>
      </c>
      <c r="D701" s="1">
        <v>1566397836850190</v>
      </c>
      <c r="E701" s="2" t="e" vm="678">
        <f>_FV(0,"14220023155212402")</f>
        <v>#VALUE!</v>
      </c>
      <c r="F701" t="s">
        <v>691</v>
      </c>
      <c r="G701" t="s">
        <v>691</v>
      </c>
      <c r="H701">
        <v>128201</v>
      </c>
      <c r="I701">
        <v>200</v>
      </c>
      <c r="J701" t="b">
        <v>1</v>
      </c>
    </row>
    <row r="702" spans="1:10" x14ac:dyDescent="0.2">
      <c r="A702">
        <v>700</v>
      </c>
      <c r="B702" t="s">
        <v>11</v>
      </c>
      <c r="C702" t="s">
        <v>12</v>
      </c>
      <c r="D702" s="1">
        <v>1566397838369680</v>
      </c>
      <c r="E702" s="2" t="e" vm="679">
        <f>_FV(0,"1217191219329834")</f>
        <v>#VALUE!</v>
      </c>
      <c r="F702" t="s">
        <v>692</v>
      </c>
      <c r="G702" t="s">
        <v>692</v>
      </c>
      <c r="H702">
        <v>128067</v>
      </c>
      <c r="I702">
        <v>200</v>
      </c>
      <c r="J702" t="b">
        <v>1</v>
      </c>
    </row>
    <row r="703" spans="1:10" x14ac:dyDescent="0.2">
      <c r="A703">
        <v>701</v>
      </c>
      <c r="B703" t="s">
        <v>11</v>
      </c>
      <c r="C703" t="s">
        <v>12</v>
      </c>
      <c r="D703" s="1">
        <v>1566397839863150</v>
      </c>
      <c r="E703" s="2" t="e" vm="680">
        <f>_FV(0,"15568208694458008")</f>
        <v>#VALUE!</v>
      </c>
      <c r="F703" t="s">
        <v>693</v>
      </c>
      <c r="G703" t="s">
        <v>693</v>
      </c>
      <c r="H703">
        <v>128015</v>
      </c>
      <c r="I703">
        <v>200</v>
      </c>
      <c r="J703" t="b">
        <v>1</v>
      </c>
    </row>
    <row r="704" spans="1:10" x14ac:dyDescent="0.2">
      <c r="A704">
        <v>702</v>
      </c>
      <c r="B704" t="s">
        <v>11</v>
      </c>
      <c r="C704" t="s">
        <v>12</v>
      </c>
      <c r="D704" s="1">
        <v>1566397841393870</v>
      </c>
      <c r="E704" s="2" t="e" vm="303">
        <f>_FV(0,"11872506141662598")</f>
        <v>#VALUE!</v>
      </c>
      <c r="F704" t="s">
        <v>694</v>
      </c>
      <c r="G704" t="s">
        <v>694</v>
      </c>
      <c r="H704">
        <v>128006</v>
      </c>
      <c r="I704">
        <v>200</v>
      </c>
      <c r="J704" t="b">
        <v>1</v>
      </c>
    </row>
    <row r="705" spans="1:10" x14ac:dyDescent="0.2">
      <c r="A705">
        <v>703</v>
      </c>
      <c r="B705" t="s">
        <v>11</v>
      </c>
      <c r="C705" t="s">
        <v>12</v>
      </c>
      <c r="D705" s="1">
        <v>1566397842877960</v>
      </c>
      <c r="E705" s="2" t="e" vm="681">
        <f>_FV(0,"12613201141357422")</f>
        <v>#VALUE!</v>
      </c>
      <c r="F705" t="s">
        <v>695</v>
      </c>
      <c r="G705" t="s">
        <v>695</v>
      </c>
      <c r="H705">
        <v>127914</v>
      </c>
      <c r="I705">
        <v>200</v>
      </c>
      <c r="J705" t="b">
        <v>1</v>
      </c>
    </row>
    <row r="706" spans="1:10" x14ac:dyDescent="0.2">
      <c r="A706">
        <v>704</v>
      </c>
      <c r="B706" t="s">
        <v>11</v>
      </c>
      <c r="C706" t="s">
        <v>12</v>
      </c>
      <c r="D706" s="1">
        <v>1566397844384940</v>
      </c>
      <c r="E706" s="2" t="e" vm="682">
        <f>_FV(0,"12375497817993164")</f>
        <v>#VALUE!</v>
      </c>
      <c r="F706" t="s">
        <v>696</v>
      </c>
      <c r="G706" t="s">
        <v>696</v>
      </c>
      <c r="H706">
        <v>128062</v>
      </c>
      <c r="I706">
        <v>200</v>
      </c>
      <c r="J706" t="b">
        <v>1</v>
      </c>
    </row>
    <row r="707" spans="1:10" x14ac:dyDescent="0.2">
      <c r="A707">
        <v>705</v>
      </c>
      <c r="B707" t="s">
        <v>11</v>
      </c>
      <c r="C707" t="s">
        <v>12</v>
      </c>
      <c r="D707" s="1">
        <v>1.56639784589147E+16</v>
      </c>
      <c r="E707" s="2" t="e" vm="683">
        <f>_FV(0,"12238383293151855")</f>
        <v>#VALUE!</v>
      </c>
      <c r="F707" t="s">
        <v>697</v>
      </c>
      <c r="G707" t="s">
        <v>697</v>
      </c>
      <c r="H707">
        <v>127821</v>
      </c>
      <c r="I707">
        <v>200</v>
      </c>
      <c r="J707" t="b">
        <v>1</v>
      </c>
    </row>
    <row r="708" spans="1:10" x14ac:dyDescent="0.2">
      <c r="A708">
        <v>706</v>
      </c>
      <c r="B708" t="s">
        <v>11</v>
      </c>
      <c r="C708" t="s">
        <v>12</v>
      </c>
      <c r="D708" s="1">
        <v>1566397847393730</v>
      </c>
      <c r="E708" s="2" t="e" vm="684">
        <f>_FV(0,"11756491661071777")</f>
        <v>#VALUE!</v>
      </c>
      <c r="F708" t="s">
        <v>698</v>
      </c>
      <c r="G708" t="s">
        <v>698</v>
      </c>
      <c r="H708">
        <v>128241</v>
      </c>
      <c r="I708">
        <v>200</v>
      </c>
      <c r="J708" t="b">
        <v>1</v>
      </c>
    </row>
    <row r="709" spans="1:10" x14ac:dyDescent="0.2">
      <c r="A709">
        <v>707</v>
      </c>
      <c r="B709" t="s">
        <v>11</v>
      </c>
      <c r="C709" t="s">
        <v>12</v>
      </c>
      <c r="D709" s="1">
        <v>1.56639784889358E+16</v>
      </c>
      <c r="E709" s="2" t="e" vm="685">
        <f>_FV(0,"11018705368041992")</f>
        <v>#VALUE!</v>
      </c>
      <c r="F709" t="s">
        <v>699</v>
      </c>
      <c r="G709" t="s">
        <v>699</v>
      </c>
      <c r="H709">
        <v>128564</v>
      </c>
      <c r="I709">
        <v>200</v>
      </c>
      <c r="J709" t="b">
        <v>1</v>
      </c>
    </row>
    <row r="710" spans="1:10" x14ac:dyDescent="0.2">
      <c r="A710">
        <v>708</v>
      </c>
      <c r="B710" t="s">
        <v>11</v>
      </c>
      <c r="C710" t="s">
        <v>12</v>
      </c>
      <c r="D710" s="1">
        <v>1566397850387090</v>
      </c>
      <c r="E710" s="2" t="e" vm="686">
        <f>_FV(0,"1081230640411377")</f>
        <v>#VALUE!</v>
      </c>
      <c r="F710" t="s">
        <v>700</v>
      </c>
      <c r="G710" t="s">
        <v>700</v>
      </c>
      <c r="H710">
        <v>127985</v>
      </c>
      <c r="I710">
        <v>200</v>
      </c>
      <c r="J710" t="b">
        <v>1</v>
      </c>
    </row>
    <row r="711" spans="1:10" x14ac:dyDescent="0.2">
      <c r="A711">
        <v>709</v>
      </c>
      <c r="B711" t="s">
        <v>11</v>
      </c>
      <c r="C711" t="s">
        <v>12</v>
      </c>
      <c r="D711" s="1">
        <v>1566397851865490</v>
      </c>
      <c r="E711" s="2" t="e" vm="687">
        <f>_FV(0,"11795210838317871")</f>
        <v>#VALUE!</v>
      </c>
      <c r="F711" t="s">
        <v>701</v>
      </c>
      <c r="G711" t="s">
        <v>701</v>
      </c>
      <c r="H711">
        <v>127770</v>
      </c>
      <c r="I711">
        <v>200</v>
      </c>
      <c r="J711" t="b">
        <v>1</v>
      </c>
    </row>
    <row r="712" spans="1:10" x14ac:dyDescent="0.2">
      <c r="A712">
        <v>710</v>
      </c>
      <c r="B712" t="s">
        <v>11</v>
      </c>
      <c r="C712" t="s">
        <v>12</v>
      </c>
      <c r="D712" s="1">
        <v>1566397853376880</v>
      </c>
      <c r="E712" s="2" t="e" vm="688">
        <f>_FV(0,"1866590976715088")</f>
        <v>#VALUE!</v>
      </c>
      <c r="F712" t="s">
        <v>702</v>
      </c>
      <c r="G712" t="s">
        <v>702</v>
      </c>
      <c r="H712">
        <v>127995</v>
      </c>
      <c r="I712">
        <v>200</v>
      </c>
      <c r="J712" t="b">
        <v>1</v>
      </c>
    </row>
    <row r="713" spans="1:10" x14ac:dyDescent="0.2">
      <c r="A713">
        <v>711</v>
      </c>
      <c r="B713" t="s">
        <v>11</v>
      </c>
      <c r="C713" t="s">
        <v>12</v>
      </c>
      <c r="D713" s="1">
        <v>1566397854944200</v>
      </c>
      <c r="E713" s="2" t="e" vm="689">
        <f>_FV(0,"1123809814453125")</f>
        <v>#VALUE!</v>
      </c>
      <c r="F713" t="s">
        <v>703</v>
      </c>
      <c r="G713" t="s">
        <v>703</v>
      </c>
      <c r="H713">
        <v>127919</v>
      </c>
      <c r="I713">
        <v>200</v>
      </c>
      <c r="J713" t="b">
        <v>1</v>
      </c>
    </row>
    <row r="714" spans="1:10" x14ac:dyDescent="0.2">
      <c r="A714">
        <v>712</v>
      </c>
      <c r="B714" t="s">
        <v>11</v>
      </c>
      <c r="C714" t="s">
        <v>12</v>
      </c>
      <c r="D714" s="1">
        <v>156639785643756</v>
      </c>
      <c r="E714" s="2" t="e" vm="690">
        <f>_FV(0,"1202230453491211")</f>
        <v>#VALUE!</v>
      </c>
      <c r="F714" t="s">
        <v>704</v>
      </c>
      <c r="G714" t="s">
        <v>704</v>
      </c>
      <c r="H714">
        <v>128004</v>
      </c>
      <c r="I714">
        <v>200</v>
      </c>
      <c r="J714" t="b">
        <v>1</v>
      </c>
    </row>
    <row r="715" spans="1:10" x14ac:dyDescent="0.2">
      <c r="A715">
        <v>713</v>
      </c>
      <c r="B715" t="s">
        <v>11</v>
      </c>
      <c r="C715" t="s">
        <v>12</v>
      </c>
      <c r="D715" s="1">
        <v>1566397857941880</v>
      </c>
      <c r="E715" s="2" t="e" vm="691">
        <f>_FV(0,"20092010498046875")</f>
        <v>#VALUE!</v>
      </c>
      <c r="F715" t="s">
        <v>705</v>
      </c>
      <c r="G715" t="s">
        <v>705</v>
      </c>
      <c r="H715">
        <v>127976</v>
      </c>
      <c r="I715">
        <v>200</v>
      </c>
      <c r="J715" t="b">
        <v>1</v>
      </c>
    </row>
    <row r="716" spans="1:10" x14ac:dyDescent="0.2">
      <c r="A716">
        <v>714</v>
      </c>
      <c r="B716" t="s">
        <v>11</v>
      </c>
      <c r="C716" t="s">
        <v>12</v>
      </c>
      <c r="D716" s="1">
        <v>1566397859511070</v>
      </c>
      <c r="E716" s="2" t="e" vm="692">
        <f>_FV(0,"12177515029907227")</f>
        <v>#VALUE!</v>
      </c>
      <c r="F716" t="s">
        <v>706</v>
      </c>
      <c r="G716" t="s">
        <v>706</v>
      </c>
      <c r="H716">
        <v>128236</v>
      </c>
      <c r="I716">
        <v>200</v>
      </c>
      <c r="J716" t="b">
        <v>1</v>
      </c>
    </row>
    <row r="717" spans="1:10" x14ac:dyDescent="0.2">
      <c r="A717">
        <v>715</v>
      </c>
      <c r="B717" t="s">
        <v>11</v>
      </c>
      <c r="C717" t="s">
        <v>12</v>
      </c>
      <c r="D717" s="1">
        <v>1566397861020070</v>
      </c>
      <c r="E717" s="2" t="e" vm="693">
        <f>_FV(0,"11993193626403809")</f>
        <v>#VALUE!</v>
      </c>
      <c r="F717" t="s">
        <v>707</v>
      </c>
      <c r="G717" t="s">
        <v>707</v>
      </c>
      <c r="H717">
        <v>128299</v>
      </c>
      <c r="I717">
        <v>200</v>
      </c>
      <c r="J717" t="b">
        <v>1</v>
      </c>
    </row>
    <row r="718" spans="1:10" x14ac:dyDescent="0.2">
      <c r="A718">
        <v>716</v>
      </c>
      <c r="B718" t="s">
        <v>11</v>
      </c>
      <c r="C718" t="s">
        <v>12</v>
      </c>
      <c r="D718" s="1">
        <v>156639786252494</v>
      </c>
      <c r="E718" s="2" t="e" vm="694">
        <f>_FV(0,"17926597595214844")</f>
        <v>#VALUE!</v>
      </c>
      <c r="F718" t="s">
        <v>708</v>
      </c>
      <c r="G718" t="s">
        <v>708</v>
      </c>
      <c r="H718">
        <v>128264</v>
      </c>
      <c r="I718">
        <v>200</v>
      </c>
      <c r="J718" t="b">
        <v>1</v>
      </c>
    </row>
    <row r="719" spans="1:10" x14ac:dyDescent="0.2">
      <c r="A719">
        <v>717</v>
      </c>
      <c r="B719" t="s">
        <v>11</v>
      </c>
      <c r="C719" t="s">
        <v>12</v>
      </c>
      <c r="D719" s="1">
        <v>1566397864096640</v>
      </c>
      <c r="E719" s="2" t="e" vm="695">
        <f>_FV(0,"16559886932373047")</f>
        <v>#VALUE!</v>
      </c>
      <c r="F719" t="s">
        <v>709</v>
      </c>
      <c r="G719" t="s">
        <v>709</v>
      </c>
      <c r="H719">
        <v>128163</v>
      </c>
      <c r="I719">
        <v>200</v>
      </c>
      <c r="J719" t="b">
        <v>1</v>
      </c>
    </row>
    <row r="720" spans="1:10" x14ac:dyDescent="0.2">
      <c r="A720">
        <v>718</v>
      </c>
      <c r="B720" t="s">
        <v>11</v>
      </c>
      <c r="C720" t="s">
        <v>12</v>
      </c>
      <c r="D720" s="1">
        <v>1566397865651470</v>
      </c>
      <c r="E720" s="2" t="e" vm="696">
        <f>_FV(0,"436694860458374")</f>
        <v>#VALUE!</v>
      </c>
      <c r="F720" t="s">
        <v>710</v>
      </c>
      <c r="G720" t="s">
        <v>710</v>
      </c>
      <c r="H720">
        <v>128071</v>
      </c>
      <c r="I720">
        <v>200</v>
      </c>
      <c r="J720" t="b">
        <v>1</v>
      </c>
    </row>
    <row r="721" spans="1:10" x14ac:dyDescent="0.2">
      <c r="A721">
        <v>719</v>
      </c>
      <c r="B721" t="s">
        <v>11</v>
      </c>
      <c r="C721" t="s">
        <v>12</v>
      </c>
      <c r="D721" s="1">
        <v>1.56639786747508E+16</v>
      </c>
      <c r="E721" s="2" t="e" vm="697">
        <f>_FV(0,"12966179847717285")</f>
        <v>#VALUE!</v>
      </c>
      <c r="F721" t="s">
        <v>711</v>
      </c>
      <c r="G721" t="s">
        <v>711</v>
      </c>
      <c r="H721">
        <v>127846</v>
      </c>
      <c r="I721">
        <v>200</v>
      </c>
      <c r="J721" t="b">
        <v>1</v>
      </c>
    </row>
    <row r="722" spans="1:10" x14ac:dyDescent="0.2">
      <c r="A722">
        <v>720</v>
      </c>
      <c r="B722" t="s">
        <v>11</v>
      </c>
      <c r="C722" t="s">
        <v>12</v>
      </c>
      <c r="D722" s="1">
        <v>1566397868993550</v>
      </c>
      <c r="E722" s="2" t="e" vm="698">
        <f>_FV(0,"11361408233642578")</f>
        <v>#VALUE!</v>
      </c>
      <c r="F722" t="s">
        <v>712</v>
      </c>
      <c r="G722" t="s">
        <v>712</v>
      </c>
      <c r="H722">
        <v>128020</v>
      </c>
      <c r="I722">
        <v>200</v>
      </c>
      <c r="J722" t="b">
        <v>1</v>
      </c>
    </row>
    <row r="723" spans="1:10" x14ac:dyDescent="0.2">
      <c r="A723">
        <v>721</v>
      </c>
      <c r="B723" t="s">
        <v>11</v>
      </c>
      <c r="C723" t="s">
        <v>12</v>
      </c>
      <c r="D723" s="1">
        <v>1566397870493490</v>
      </c>
      <c r="E723" s="2" t="e" vm="699">
        <f>_FV(0,"12381482124328613")</f>
        <v>#VALUE!</v>
      </c>
      <c r="F723" t="s">
        <v>713</v>
      </c>
      <c r="G723" t="s">
        <v>713</v>
      </c>
      <c r="H723">
        <v>128109</v>
      </c>
      <c r="I723">
        <v>200</v>
      </c>
      <c r="J723" t="b">
        <v>1</v>
      </c>
    </row>
    <row r="724" spans="1:10" x14ac:dyDescent="0.2">
      <c r="A724">
        <v>722</v>
      </c>
      <c r="B724" t="s">
        <v>11</v>
      </c>
      <c r="C724" t="s">
        <v>12</v>
      </c>
      <c r="D724" s="1">
        <v>1566397872075550</v>
      </c>
      <c r="E724" s="2" t="e" vm="700">
        <f>_FV(0,"16672396659851074")</f>
        <v>#VALUE!</v>
      </c>
      <c r="F724" t="s">
        <v>714</v>
      </c>
      <c r="G724" t="s">
        <v>714</v>
      </c>
      <c r="H724">
        <v>127672</v>
      </c>
      <c r="I724">
        <v>200</v>
      </c>
      <c r="J724" t="b">
        <v>1</v>
      </c>
    </row>
    <row r="725" spans="1:10" x14ac:dyDescent="0.2">
      <c r="A725">
        <v>723</v>
      </c>
      <c r="B725" t="s">
        <v>11</v>
      </c>
      <c r="C725" t="s">
        <v>12</v>
      </c>
      <c r="D725" s="1">
        <v>1566397873531970</v>
      </c>
      <c r="E725" s="2" t="e" vm="701">
        <f>_FV(0,"11174821853637695")</f>
        <v>#VALUE!</v>
      </c>
      <c r="F725" t="s">
        <v>715</v>
      </c>
      <c r="G725" t="s">
        <v>715</v>
      </c>
      <c r="H725">
        <v>128331</v>
      </c>
      <c r="I725">
        <v>200</v>
      </c>
      <c r="J725" t="b">
        <v>1</v>
      </c>
    </row>
    <row r="726" spans="1:10" x14ac:dyDescent="0.2">
      <c r="A726">
        <v>724</v>
      </c>
      <c r="B726" t="s">
        <v>11</v>
      </c>
      <c r="C726" t="s">
        <v>12</v>
      </c>
      <c r="D726" s="1">
        <v>1.56639787493613E+16</v>
      </c>
      <c r="E726" s="2" t="e" vm="702">
        <f>_FV(0,"12285184860229492")</f>
        <v>#VALUE!</v>
      </c>
      <c r="F726" t="s">
        <v>716</v>
      </c>
      <c r="G726" t="s">
        <v>716</v>
      </c>
      <c r="H726">
        <v>127948</v>
      </c>
      <c r="I726">
        <v>200</v>
      </c>
      <c r="J726" t="b">
        <v>1</v>
      </c>
    </row>
    <row r="727" spans="1:10" x14ac:dyDescent="0.2">
      <c r="A727">
        <v>725</v>
      </c>
      <c r="B727" t="s">
        <v>11</v>
      </c>
      <c r="C727" t="s">
        <v>12</v>
      </c>
      <c r="D727" s="1">
        <v>1566397876350670</v>
      </c>
      <c r="E727" s="2" t="e" vm="703">
        <f>_FV(0,"15270781517028809")</f>
        <v>#VALUE!</v>
      </c>
      <c r="F727" t="s">
        <v>717</v>
      </c>
      <c r="G727" t="s">
        <v>717</v>
      </c>
      <c r="H727">
        <v>128111</v>
      </c>
      <c r="I727">
        <v>200</v>
      </c>
      <c r="J727" t="b">
        <v>1</v>
      </c>
    </row>
    <row r="728" spans="1:10" x14ac:dyDescent="0.2">
      <c r="A728">
        <v>726</v>
      </c>
      <c r="B728" t="s">
        <v>11</v>
      </c>
      <c r="C728" t="s">
        <v>12</v>
      </c>
      <c r="D728" s="1">
        <v>1.56639787780886E+16</v>
      </c>
      <c r="E728" s="2" t="e" vm="704">
        <f>_FV(0,"11977601051330566")</f>
        <v>#VALUE!</v>
      </c>
      <c r="F728" t="s">
        <v>718</v>
      </c>
      <c r="G728" t="s">
        <v>718</v>
      </c>
      <c r="H728">
        <v>127900</v>
      </c>
      <c r="I728">
        <v>200</v>
      </c>
      <c r="J728" t="b">
        <v>1</v>
      </c>
    </row>
    <row r="729" spans="1:10" x14ac:dyDescent="0.2">
      <c r="A729">
        <v>727</v>
      </c>
      <c r="B729" t="s">
        <v>11</v>
      </c>
      <c r="C729" t="s">
        <v>12</v>
      </c>
      <c r="D729" s="1">
        <v>1566397879224260</v>
      </c>
      <c r="E729" s="2" t="e" vm="705">
        <f>_FV(0,"10675883293151855")</f>
        <v>#VALUE!</v>
      </c>
      <c r="F729" t="s">
        <v>719</v>
      </c>
      <c r="G729" t="s">
        <v>719</v>
      </c>
      <c r="H729">
        <v>127809</v>
      </c>
      <c r="I729">
        <v>200</v>
      </c>
      <c r="J729" t="b">
        <v>1</v>
      </c>
    </row>
    <row r="730" spans="1:10" x14ac:dyDescent="0.2">
      <c r="A730">
        <v>728</v>
      </c>
      <c r="B730" t="s">
        <v>11</v>
      </c>
      <c r="C730" t="s">
        <v>12</v>
      </c>
      <c r="D730" s="1">
        <v>1566397880699090</v>
      </c>
      <c r="E730" s="2" t="e" vm="706">
        <f>_FV(0,"15001296997070312")</f>
        <v>#VALUE!</v>
      </c>
      <c r="F730" t="s">
        <v>720</v>
      </c>
      <c r="G730" t="s">
        <v>720</v>
      </c>
      <c r="H730">
        <v>127868</v>
      </c>
      <c r="I730">
        <v>200</v>
      </c>
      <c r="J730" t="b">
        <v>1</v>
      </c>
    </row>
    <row r="731" spans="1:10" x14ac:dyDescent="0.2">
      <c r="A731">
        <v>729</v>
      </c>
      <c r="B731" t="s">
        <v>11</v>
      </c>
      <c r="C731" t="s">
        <v>12</v>
      </c>
      <c r="D731" s="1">
        <v>1.56639788224213E+16</v>
      </c>
      <c r="E731" s="2" t="e" vm="707">
        <f>_FV(0,"11974310874938965")</f>
        <v>#VALUE!</v>
      </c>
      <c r="F731" t="s">
        <v>721</v>
      </c>
      <c r="G731" t="s">
        <v>721</v>
      </c>
      <c r="H731">
        <v>127710</v>
      </c>
      <c r="I731">
        <v>200</v>
      </c>
      <c r="J731" t="b">
        <v>1</v>
      </c>
    </row>
    <row r="732" spans="1:10" x14ac:dyDescent="0.2">
      <c r="A732">
        <v>730</v>
      </c>
      <c r="B732" t="s">
        <v>11</v>
      </c>
      <c r="C732" t="s">
        <v>12</v>
      </c>
      <c r="D732" s="1">
        <v>1566397883775240</v>
      </c>
      <c r="E732" s="2" t="e" vm="708">
        <f>_FV(0,"1191558837890625")</f>
        <v>#VALUE!</v>
      </c>
      <c r="F732" t="s">
        <v>722</v>
      </c>
      <c r="G732" t="s">
        <v>722</v>
      </c>
      <c r="H732">
        <v>127993</v>
      </c>
      <c r="I732">
        <v>200</v>
      </c>
      <c r="J732" t="b">
        <v>1</v>
      </c>
    </row>
    <row r="733" spans="1:10" x14ac:dyDescent="0.2">
      <c r="A733">
        <v>731</v>
      </c>
      <c r="B733" t="s">
        <v>11</v>
      </c>
      <c r="C733" t="s">
        <v>12</v>
      </c>
      <c r="D733" s="1">
        <v>1566397885280380</v>
      </c>
      <c r="E733" s="2" t="e" vm="709">
        <f>_FV(0,"1105949878692627")</f>
        <v>#VALUE!</v>
      </c>
      <c r="F733" t="s">
        <v>723</v>
      </c>
      <c r="G733" t="s">
        <v>723</v>
      </c>
      <c r="H733">
        <v>128001</v>
      </c>
      <c r="I733">
        <v>200</v>
      </c>
      <c r="J733" t="b">
        <v>1</v>
      </c>
    </row>
    <row r="734" spans="1:10" x14ac:dyDescent="0.2">
      <c r="A734">
        <v>732</v>
      </c>
      <c r="B734" t="s">
        <v>11</v>
      </c>
      <c r="C734" t="s">
        <v>12</v>
      </c>
      <c r="D734" s="1">
        <v>1.56639788677515E+16</v>
      </c>
      <c r="E734" s="2" t="e" vm="710">
        <f>_FV(0,"11306285858154297")</f>
        <v>#VALUE!</v>
      </c>
      <c r="F734" t="s">
        <v>724</v>
      </c>
      <c r="G734" t="s">
        <v>724</v>
      </c>
      <c r="H734">
        <v>127777</v>
      </c>
      <c r="I734">
        <v>200</v>
      </c>
      <c r="J734" t="b">
        <v>1</v>
      </c>
    </row>
    <row r="735" spans="1:10" x14ac:dyDescent="0.2">
      <c r="A735">
        <v>733</v>
      </c>
      <c r="B735" t="s">
        <v>11</v>
      </c>
      <c r="C735" t="s">
        <v>12</v>
      </c>
      <c r="D735" s="1">
        <v>1566397888272730</v>
      </c>
      <c r="E735" s="2" t="e" vm="711">
        <f>_FV(0,"16706204414367676")</f>
        <v>#VALUE!</v>
      </c>
      <c r="F735" t="s">
        <v>725</v>
      </c>
      <c r="G735" t="s">
        <v>725</v>
      </c>
      <c r="H735">
        <v>127843</v>
      </c>
      <c r="I735">
        <v>200</v>
      </c>
      <c r="J735" t="b">
        <v>1</v>
      </c>
    </row>
    <row r="736" spans="1:10" x14ac:dyDescent="0.2">
      <c r="A736">
        <v>734</v>
      </c>
      <c r="B736" t="s">
        <v>11</v>
      </c>
      <c r="C736" t="s">
        <v>12</v>
      </c>
      <c r="D736" s="1">
        <v>1566397889836010</v>
      </c>
      <c r="E736" s="2" t="e" vm="712">
        <f>_FV(0,"1522839069366455")</f>
        <v>#VALUE!</v>
      </c>
      <c r="F736" t="s">
        <v>726</v>
      </c>
      <c r="G736" t="s">
        <v>726</v>
      </c>
      <c r="H736">
        <v>128218</v>
      </c>
      <c r="I736">
        <v>200</v>
      </c>
      <c r="J736" t="b">
        <v>1</v>
      </c>
    </row>
    <row r="737" spans="1:10" x14ac:dyDescent="0.2">
      <c r="A737">
        <v>735</v>
      </c>
      <c r="B737" t="s">
        <v>11</v>
      </c>
      <c r="C737" t="s">
        <v>12</v>
      </c>
      <c r="D737" s="1">
        <v>1566397891386410</v>
      </c>
      <c r="E737" s="2" t="e" vm="713">
        <f>_FV(0,"14174890518188477")</f>
        <v>#VALUE!</v>
      </c>
      <c r="F737" t="s">
        <v>727</v>
      </c>
      <c r="G737" t="s">
        <v>727</v>
      </c>
      <c r="H737">
        <v>128134</v>
      </c>
      <c r="I737">
        <v>200</v>
      </c>
      <c r="J737" t="b">
        <v>1</v>
      </c>
    </row>
    <row r="738" spans="1:10" x14ac:dyDescent="0.2">
      <c r="A738">
        <v>736</v>
      </c>
      <c r="B738" t="s">
        <v>11</v>
      </c>
      <c r="C738" t="s">
        <v>12</v>
      </c>
      <c r="D738" s="1">
        <v>1566397892923180</v>
      </c>
      <c r="E738" s="2" t="e" vm="714">
        <f>_FV(0,"15767288208007812")</f>
        <v>#VALUE!</v>
      </c>
      <c r="F738" t="s">
        <v>728</v>
      </c>
      <c r="G738" t="s">
        <v>728</v>
      </c>
      <c r="H738">
        <v>128517</v>
      </c>
      <c r="I738">
        <v>200</v>
      </c>
      <c r="J738" t="b">
        <v>1</v>
      </c>
    </row>
    <row r="739" spans="1:10" x14ac:dyDescent="0.2">
      <c r="A739">
        <v>737</v>
      </c>
      <c r="B739" t="s">
        <v>11</v>
      </c>
      <c r="C739" t="s">
        <v>12</v>
      </c>
      <c r="D739" s="1">
        <v>1566397894464900</v>
      </c>
      <c r="E739" s="2" t="e" vm="715">
        <f>_FV(0,"12260913848876953")</f>
        <v>#VALUE!</v>
      </c>
      <c r="F739" t="s">
        <v>729</v>
      </c>
      <c r="G739" t="s">
        <v>729</v>
      </c>
      <c r="H739">
        <v>128143</v>
      </c>
      <c r="I739">
        <v>200</v>
      </c>
      <c r="J739" t="b">
        <v>1</v>
      </c>
    </row>
    <row r="740" spans="1:10" x14ac:dyDescent="0.2">
      <c r="A740">
        <v>738</v>
      </c>
      <c r="B740" t="s">
        <v>11</v>
      </c>
      <c r="C740" t="s">
        <v>12</v>
      </c>
      <c r="D740" s="1">
        <v>1566397895983230</v>
      </c>
      <c r="E740" s="2" t="e" vm="716">
        <f>_FV(0,"12347006797790527")</f>
        <v>#VALUE!</v>
      </c>
      <c r="F740" t="s">
        <v>730</v>
      </c>
      <c r="G740" t="s">
        <v>730</v>
      </c>
      <c r="H740">
        <v>127978</v>
      </c>
      <c r="I740">
        <v>200</v>
      </c>
      <c r="J740" t="b">
        <v>1</v>
      </c>
    </row>
    <row r="741" spans="1:10" x14ac:dyDescent="0.2">
      <c r="A741">
        <v>739</v>
      </c>
      <c r="B741" t="s">
        <v>11</v>
      </c>
      <c r="C741" t="s">
        <v>12</v>
      </c>
      <c r="D741" s="1">
        <v>1.56639789749574E+16</v>
      </c>
      <c r="E741" s="2" t="e" vm="717">
        <f>_FV(0,"13003921508789062")</f>
        <v>#VALUE!</v>
      </c>
      <c r="F741" t="s">
        <v>731</v>
      </c>
      <c r="G741" t="s">
        <v>731</v>
      </c>
      <c r="H741">
        <v>127794</v>
      </c>
      <c r="I741">
        <v>200</v>
      </c>
      <c r="J741" t="b">
        <v>1</v>
      </c>
    </row>
    <row r="742" spans="1:10" x14ac:dyDescent="0.2">
      <c r="A742">
        <v>740</v>
      </c>
      <c r="B742" t="s">
        <v>11</v>
      </c>
      <c r="C742" t="s">
        <v>12</v>
      </c>
      <c r="D742" s="1">
        <v>1.56639789902372E+16</v>
      </c>
      <c r="E742" s="2" t="e" vm="718">
        <f>_FV(0,"1055140495300293")</f>
        <v>#VALUE!</v>
      </c>
      <c r="F742" t="s">
        <v>732</v>
      </c>
      <c r="G742" t="s">
        <v>732</v>
      </c>
      <c r="H742">
        <v>127713</v>
      </c>
      <c r="I742">
        <v>200</v>
      </c>
      <c r="J742" t="b">
        <v>1</v>
      </c>
    </row>
    <row r="743" spans="1:10" x14ac:dyDescent="0.2">
      <c r="A743">
        <v>741</v>
      </c>
      <c r="B743" t="s">
        <v>11</v>
      </c>
      <c r="C743" t="s">
        <v>12</v>
      </c>
      <c r="D743" s="1">
        <v>1566397900523330</v>
      </c>
      <c r="E743" s="2" t="e" vm="719">
        <f>_FV(0,"1273648738861084")</f>
        <v>#VALUE!</v>
      </c>
      <c r="F743" t="s">
        <v>733</v>
      </c>
      <c r="G743" t="s">
        <v>733</v>
      </c>
      <c r="H743">
        <v>127935</v>
      </c>
      <c r="I743">
        <v>200</v>
      </c>
      <c r="J743" t="b">
        <v>1</v>
      </c>
    </row>
    <row r="744" spans="1:10" x14ac:dyDescent="0.2">
      <c r="A744">
        <v>742</v>
      </c>
      <c r="B744" t="s">
        <v>11</v>
      </c>
      <c r="C744" t="s">
        <v>12</v>
      </c>
      <c r="D744" s="1">
        <v>1566397902061020</v>
      </c>
      <c r="E744" s="2" t="e" vm="720">
        <f>_FV(0,"11183476448059082")</f>
        <v>#VALUE!</v>
      </c>
      <c r="F744" t="s">
        <v>734</v>
      </c>
      <c r="G744" t="s">
        <v>734</v>
      </c>
      <c r="H744">
        <v>128381</v>
      </c>
      <c r="I744">
        <v>200</v>
      </c>
      <c r="J744" t="b">
        <v>1</v>
      </c>
    </row>
    <row r="745" spans="1:10" x14ac:dyDescent="0.2">
      <c r="A745">
        <v>743</v>
      </c>
      <c r="B745" t="s">
        <v>11</v>
      </c>
      <c r="C745" t="s">
        <v>12</v>
      </c>
      <c r="D745" s="1">
        <v>1.56639790356559E+16</v>
      </c>
      <c r="E745" s="2" t="e" vm="721">
        <f>_FV(0,"14491701126098633")</f>
        <v>#VALUE!</v>
      </c>
      <c r="F745" t="s">
        <v>735</v>
      </c>
      <c r="G745" t="s">
        <v>735</v>
      </c>
      <c r="H745">
        <v>128201</v>
      </c>
      <c r="I745">
        <v>200</v>
      </c>
      <c r="J745" t="b">
        <v>1</v>
      </c>
    </row>
    <row r="746" spans="1:10" x14ac:dyDescent="0.2">
      <c r="A746">
        <v>744</v>
      </c>
      <c r="B746" t="s">
        <v>11</v>
      </c>
      <c r="C746" t="s">
        <v>12</v>
      </c>
      <c r="D746" s="1">
        <v>1566397905100060</v>
      </c>
      <c r="E746" s="2" t="e" vm="722">
        <f>_FV(0,"1597599983215332")</f>
        <v>#VALUE!</v>
      </c>
      <c r="F746" t="s">
        <v>736</v>
      </c>
      <c r="G746" t="s">
        <v>736</v>
      </c>
      <c r="H746">
        <v>128608</v>
      </c>
      <c r="I746">
        <v>200</v>
      </c>
      <c r="J746" t="b">
        <v>1</v>
      </c>
    </row>
    <row r="747" spans="1:10" x14ac:dyDescent="0.2">
      <c r="A747">
        <v>745</v>
      </c>
      <c r="B747" t="s">
        <v>11</v>
      </c>
      <c r="C747" t="s">
        <v>12</v>
      </c>
      <c r="D747" s="1">
        <v>1566397906656360</v>
      </c>
      <c r="E747" s="2" t="e" vm="723">
        <f>_FV(0,"10977792739868164")</f>
        <v>#VALUE!</v>
      </c>
      <c r="F747" t="s">
        <v>737</v>
      </c>
      <c r="G747" t="s">
        <v>737</v>
      </c>
      <c r="H747">
        <v>127923</v>
      </c>
      <c r="I747">
        <v>200</v>
      </c>
      <c r="J747" t="b">
        <v>1</v>
      </c>
    </row>
    <row r="748" spans="1:10" x14ac:dyDescent="0.2">
      <c r="A748">
        <v>746</v>
      </c>
      <c r="B748" t="s">
        <v>11</v>
      </c>
      <c r="C748" t="s">
        <v>12</v>
      </c>
      <c r="D748" s="1">
        <v>1566397908158340</v>
      </c>
      <c r="E748" s="2" t="e" vm="724">
        <f>_FV(0,"43398499488830566")</f>
        <v>#VALUE!</v>
      </c>
      <c r="F748" t="s">
        <v>738</v>
      </c>
      <c r="G748" t="s">
        <v>738</v>
      </c>
      <c r="H748">
        <v>128082</v>
      </c>
      <c r="I748">
        <v>200</v>
      </c>
      <c r="J748" t="b">
        <v>1</v>
      </c>
    </row>
    <row r="749" spans="1:10" x14ac:dyDescent="0.2">
      <c r="A749">
        <v>747</v>
      </c>
      <c r="B749" t="s">
        <v>11</v>
      </c>
      <c r="C749" t="s">
        <v>12</v>
      </c>
      <c r="D749" s="1">
        <v>1566397909985500</v>
      </c>
      <c r="E749" s="2" t="e" vm="725">
        <f>_FV(0,"1115729808807373")</f>
        <v>#VALUE!</v>
      </c>
      <c r="F749" t="s">
        <v>739</v>
      </c>
      <c r="G749" t="s">
        <v>739</v>
      </c>
      <c r="H749">
        <v>127870</v>
      </c>
      <c r="I749">
        <v>200</v>
      </c>
      <c r="J749" t="b">
        <v>1</v>
      </c>
    </row>
    <row r="750" spans="1:10" x14ac:dyDescent="0.2">
      <c r="A750">
        <v>748</v>
      </c>
      <c r="B750" t="s">
        <v>11</v>
      </c>
      <c r="C750" t="s">
        <v>12</v>
      </c>
      <c r="D750" s="1">
        <v>156639791148947</v>
      </c>
      <c r="E750" s="2" t="e" vm="726">
        <f>_FV(0,"11995887756347656")</f>
        <v>#VALUE!</v>
      </c>
      <c r="F750" t="s">
        <v>740</v>
      </c>
      <c r="G750" t="s">
        <v>740</v>
      </c>
      <c r="H750">
        <v>128431</v>
      </c>
      <c r="I750">
        <v>200</v>
      </c>
      <c r="J750" t="b">
        <v>1</v>
      </c>
    </row>
    <row r="751" spans="1:10" x14ac:dyDescent="0.2">
      <c r="A751">
        <v>749</v>
      </c>
      <c r="B751" t="s">
        <v>11</v>
      </c>
      <c r="C751" t="s">
        <v>12</v>
      </c>
      <c r="D751" s="1">
        <v>1.5663979130023E+16</v>
      </c>
      <c r="E751" s="2" t="e" vm="727">
        <f>_FV(0,"11139678955078125")</f>
        <v>#VALUE!</v>
      </c>
      <c r="F751" t="s">
        <v>741</v>
      </c>
      <c r="G751" t="s">
        <v>741</v>
      </c>
      <c r="H751">
        <v>127859</v>
      </c>
      <c r="I751">
        <v>200</v>
      </c>
      <c r="J751" t="b">
        <v>1</v>
      </c>
    </row>
    <row r="752" spans="1:10" x14ac:dyDescent="0.2">
      <c r="A752">
        <v>750</v>
      </c>
      <c r="B752" t="s">
        <v>11</v>
      </c>
      <c r="C752" t="s">
        <v>12</v>
      </c>
      <c r="D752" s="1">
        <v>1566397914510070</v>
      </c>
      <c r="E752" s="2" t="e" vm="728">
        <f>_FV(0,"12387585639953613")</f>
        <v>#VALUE!</v>
      </c>
      <c r="F752" t="s">
        <v>742</v>
      </c>
      <c r="G752" t="s">
        <v>742</v>
      </c>
      <c r="H752">
        <v>127892</v>
      </c>
      <c r="I752">
        <v>200</v>
      </c>
      <c r="J752" t="b">
        <v>1</v>
      </c>
    </row>
    <row r="753" spans="1:10" x14ac:dyDescent="0.2">
      <c r="A753">
        <v>751</v>
      </c>
      <c r="B753" t="s">
        <v>11</v>
      </c>
      <c r="C753" t="s">
        <v>12</v>
      </c>
      <c r="D753" s="1">
        <v>1566397916039040</v>
      </c>
      <c r="E753" s="2" t="e" vm="729">
        <f>_FV(0,"1104438304901123")</f>
        <v>#VALUE!</v>
      </c>
      <c r="F753" t="s">
        <v>743</v>
      </c>
      <c r="G753" t="s">
        <v>743</v>
      </c>
      <c r="H753">
        <v>127664</v>
      </c>
      <c r="I753">
        <v>200</v>
      </c>
      <c r="J753" t="b">
        <v>1</v>
      </c>
    </row>
    <row r="754" spans="1:10" x14ac:dyDescent="0.2">
      <c r="A754">
        <v>752</v>
      </c>
      <c r="B754" t="s">
        <v>11</v>
      </c>
      <c r="C754" t="s">
        <v>12</v>
      </c>
      <c r="D754" s="1">
        <v>1566397917555800</v>
      </c>
      <c r="E754" s="2" t="e" vm="730">
        <f>_FV(0,"11825704574584961")</f>
        <v>#VALUE!</v>
      </c>
      <c r="F754" t="s">
        <v>744</v>
      </c>
      <c r="G754" t="s">
        <v>744</v>
      </c>
      <c r="H754">
        <v>128080</v>
      </c>
      <c r="I754">
        <v>200</v>
      </c>
      <c r="J754" t="b">
        <v>1</v>
      </c>
    </row>
    <row r="755" spans="1:10" x14ac:dyDescent="0.2">
      <c r="A755">
        <v>753</v>
      </c>
      <c r="B755" t="s">
        <v>11</v>
      </c>
      <c r="C755" t="s">
        <v>12</v>
      </c>
      <c r="D755" s="1">
        <v>1566397919073250</v>
      </c>
      <c r="E755" s="2" t="e" vm="731">
        <f>_FV(0,"14706182479858398")</f>
        <v>#VALUE!</v>
      </c>
      <c r="F755" t="s">
        <v>745</v>
      </c>
      <c r="G755" t="s">
        <v>745</v>
      </c>
      <c r="H755">
        <v>127924</v>
      </c>
      <c r="I755">
        <v>200</v>
      </c>
      <c r="J755" t="b">
        <v>1</v>
      </c>
    </row>
    <row r="756" spans="1:10" x14ac:dyDescent="0.2">
      <c r="A756">
        <v>754</v>
      </c>
      <c r="B756" t="s">
        <v>11</v>
      </c>
      <c r="C756" t="s">
        <v>12</v>
      </c>
      <c r="D756" s="1">
        <v>1.56639792062366E+16</v>
      </c>
      <c r="E756" s="2" t="e" vm="732">
        <f>_FV(0,"10956788063049316")</f>
        <v>#VALUE!</v>
      </c>
      <c r="F756" t="s">
        <v>746</v>
      </c>
      <c r="G756" t="s">
        <v>746</v>
      </c>
      <c r="H756">
        <v>127903</v>
      </c>
      <c r="I756">
        <v>200</v>
      </c>
      <c r="J756" t="b">
        <v>1</v>
      </c>
    </row>
    <row r="757" spans="1:10" x14ac:dyDescent="0.2">
      <c r="A757">
        <v>755</v>
      </c>
      <c r="B757" t="s">
        <v>11</v>
      </c>
      <c r="C757" t="s">
        <v>12</v>
      </c>
      <c r="D757" s="1">
        <v>1.56639792213974E+16</v>
      </c>
      <c r="E757" s="2" t="e" vm="733">
        <f>_FV(0,"1125328540802002")</f>
        <v>#VALUE!</v>
      </c>
      <c r="F757" t="s">
        <v>747</v>
      </c>
      <c r="G757" t="s">
        <v>747</v>
      </c>
      <c r="H757">
        <v>128702</v>
      </c>
      <c r="I757">
        <v>200</v>
      </c>
      <c r="J757" t="b">
        <v>1</v>
      </c>
    </row>
    <row r="758" spans="1:10" x14ac:dyDescent="0.2">
      <c r="A758">
        <v>756</v>
      </c>
      <c r="B758" t="s">
        <v>11</v>
      </c>
      <c r="C758" t="s">
        <v>12</v>
      </c>
      <c r="D758" s="1">
        <v>1566397923650540</v>
      </c>
      <c r="E758" s="2" t="e" vm="734">
        <f>_FV(0,"11398005485534668")</f>
        <v>#VALUE!</v>
      </c>
      <c r="F758" t="s">
        <v>748</v>
      </c>
      <c r="G758" t="s">
        <v>748</v>
      </c>
      <c r="H758">
        <v>128501</v>
      </c>
      <c r="I758">
        <v>200</v>
      </c>
      <c r="J758" t="b">
        <v>1</v>
      </c>
    </row>
    <row r="759" spans="1:10" x14ac:dyDescent="0.2">
      <c r="A759">
        <v>757</v>
      </c>
      <c r="B759" t="s">
        <v>11</v>
      </c>
      <c r="C759" t="s">
        <v>12</v>
      </c>
      <c r="D759" s="1">
        <v>1566397925164440</v>
      </c>
      <c r="E759" s="2" t="e" vm="735">
        <f>_FV(0,"11764407157897949")</f>
        <v>#VALUE!</v>
      </c>
      <c r="F759" t="s">
        <v>749</v>
      </c>
      <c r="G759" t="s">
        <v>749</v>
      </c>
      <c r="H759">
        <v>128451</v>
      </c>
      <c r="I759">
        <v>200</v>
      </c>
      <c r="J759" t="b">
        <v>1</v>
      </c>
    </row>
    <row r="760" spans="1:10" x14ac:dyDescent="0.2">
      <c r="A760">
        <v>758</v>
      </c>
      <c r="B760" t="s">
        <v>11</v>
      </c>
      <c r="C760" t="s">
        <v>12</v>
      </c>
      <c r="D760" s="1">
        <v>1566397926683840</v>
      </c>
      <c r="E760" s="2" t="e" vm="736">
        <f>_FV(0,"16285204887390137")</f>
        <v>#VALUE!</v>
      </c>
      <c r="F760" t="s">
        <v>750</v>
      </c>
      <c r="G760" t="s">
        <v>750</v>
      </c>
      <c r="H760">
        <v>127996</v>
      </c>
      <c r="I760">
        <v>200</v>
      </c>
      <c r="J760" t="b">
        <v>1</v>
      </c>
    </row>
    <row r="761" spans="1:10" x14ac:dyDescent="0.2">
      <c r="A761">
        <v>759</v>
      </c>
      <c r="B761" t="s">
        <v>11</v>
      </c>
      <c r="C761" t="s">
        <v>12</v>
      </c>
      <c r="D761" s="1">
        <v>1.56639792824026E+16</v>
      </c>
      <c r="E761" s="2" t="e" vm="737">
        <f>_FV(0,"21738028526306152")</f>
        <v>#VALUE!</v>
      </c>
      <c r="F761" t="s">
        <v>751</v>
      </c>
      <c r="G761" t="s">
        <v>751</v>
      </c>
      <c r="H761">
        <v>128067</v>
      </c>
      <c r="I761">
        <v>200</v>
      </c>
      <c r="J761" t="b">
        <v>1</v>
      </c>
    </row>
    <row r="762" spans="1:10" x14ac:dyDescent="0.2">
      <c r="A762">
        <v>760</v>
      </c>
      <c r="B762" t="s">
        <v>11</v>
      </c>
      <c r="C762" t="s">
        <v>12</v>
      </c>
      <c r="D762" s="1">
        <v>1.56639792985862E+16</v>
      </c>
      <c r="E762" s="2" t="e" vm="738">
        <f>_FV(0,"11857318878173828")</f>
        <v>#VALUE!</v>
      </c>
      <c r="F762" t="s">
        <v>752</v>
      </c>
      <c r="G762" t="s">
        <v>752</v>
      </c>
      <c r="H762">
        <v>127884</v>
      </c>
      <c r="I762">
        <v>200</v>
      </c>
      <c r="J762" t="b">
        <v>1</v>
      </c>
    </row>
    <row r="763" spans="1:10" x14ac:dyDescent="0.2">
      <c r="A763">
        <v>761</v>
      </c>
      <c r="B763" t="s">
        <v>11</v>
      </c>
      <c r="C763" t="s">
        <v>12</v>
      </c>
      <c r="D763" s="1">
        <v>1.56639793139441E+16</v>
      </c>
      <c r="E763" s="2" t="e" vm="739">
        <f>_FV(0,"11264204978942871")</f>
        <v>#VALUE!</v>
      </c>
      <c r="F763" t="s">
        <v>753</v>
      </c>
      <c r="G763" t="s">
        <v>753</v>
      </c>
      <c r="H763">
        <v>128126</v>
      </c>
      <c r="I763">
        <v>200</v>
      </c>
      <c r="J763" t="b">
        <v>1</v>
      </c>
    </row>
    <row r="764" spans="1:10" x14ac:dyDescent="0.2">
      <c r="A764">
        <v>762</v>
      </c>
      <c r="B764" t="s">
        <v>11</v>
      </c>
      <c r="C764" t="s">
        <v>12</v>
      </c>
      <c r="D764" s="1">
        <v>1566397932915390</v>
      </c>
      <c r="E764" s="2" t="e" vm="740">
        <f>_FV(0,"1612231731414795")</f>
        <v>#VALUE!</v>
      </c>
      <c r="F764" t="s">
        <v>754</v>
      </c>
      <c r="G764" t="s">
        <v>754</v>
      </c>
      <c r="H764">
        <v>127852</v>
      </c>
      <c r="I764">
        <v>200</v>
      </c>
      <c r="J764" t="b">
        <v>1</v>
      </c>
    </row>
    <row r="765" spans="1:10" x14ac:dyDescent="0.2">
      <c r="A765">
        <v>763</v>
      </c>
      <c r="B765" t="s">
        <v>11</v>
      </c>
      <c r="C765" t="s">
        <v>12</v>
      </c>
      <c r="D765" s="1">
        <v>1.5663979344711E+16</v>
      </c>
      <c r="E765" s="2" t="e" vm="741">
        <f>_FV(0,"1120767593383789")</f>
        <v>#VALUE!</v>
      </c>
      <c r="F765" t="s">
        <v>755</v>
      </c>
      <c r="G765" t="s">
        <v>755</v>
      </c>
      <c r="H765">
        <v>128077</v>
      </c>
      <c r="I765">
        <v>200</v>
      </c>
      <c r="J765" t="b">
        <v>1</v>
      </c>
    </row>
    <row r="766" spans="1:10" x14ac:dyDescent="0.2">
      <c r="A766">
        <v>764</v>
      </c>
      <c r="B766" t="s">
        <v>11</v>
      </c>
      <c r="C766" t="s">
        <v>12</v>
      </c>
      <c r="D766" s="1">
        <v>1.56639793599187E+16</v>
      </c>
      <c r="E766" s="2" t="e" vm="742">
        <f>_FV(0,"11272764205932617")</f>
        <v>#VALUE!</v>
      </c>
      <c r="F766" t="s">
        <v>756</v>
      </c>
      <c r="G766" t="s">
        <v>756</v>
      </c>
      <c r="H766">
        <v>127949</v>
      </c>
      <c r="I766">
        <v>200</v>
      </c>
      <c r="J766" t="b">
        <v>1</v>
      </c>
    </row>
    <row r="767" spans="1:10" x14ac:dyDescent="0.2">
      <c r="A767">
        <v>765</v>
      </c>
      <c r="B767" t="s">
        <v>11</v>
      </c>
      <c r="C767" t="s">
        <v>12</v>
      </c>
      <c r="D767" s="1">
        <v>1566397937505660</v>
      </c>
      <c r="E767" s="2" t="e" vm="743">
        <f>_FV(0,"12587594985961914")</f>
        <v>#VALUE!</v>
      </c>
      <c r="F767" t="s">
        <v>757</v>
      </c>
      <c r="G767" t="s">
        <v>757</v>
      </c>
      <c r="H767">
        <v>128125</v>
      </c>
      <c r="I767">
        <v>200</v>
      </c>
      <c r="J767" t="b">
        <v>1</v>
      </c>
    </row>
    <row r="768" spans="1:10" x14ac:dyDescent="0.2">
      <c r="A768">
        <v>766</v>
      </c>
      <c r="B768" t="s">
        <v>11</v>
      </c>
      <c r="C768" t="s">
        <v>12</v>
      </c>
      <c r="D768" s="1">
        <v>1566397939028980</v>
      </c>
      <c r="E768" s="2" t="e" vm="744">
        <f>_FV(0,"1148829460144043")</f>
        <v>#VALUE!</v>
      </c>
      <c r="F768" t="s">
        <v>758</v>
      </c>
      <c r="G768" t="s">
        <v>758</v>
      </c>
      <c r="H768">
        <v>128051</v>
      </c>
      <c r="I768">
        <v>200</v>
      </c>
      <c r="J768" t="b">
        <v>1</v>
      </c>
    </row>
    <row r="769" spans="1:10" x14ac:dyDescent="0.2">
      <c r="A769">
        <v>767</v>
      </c>
      <c r="B769" t="s">
        <v>11</v>
      </c>
      <c r="C769" t="s">
        <v>12</v>
      </c>
      <c r="D769" s="1">
        <v>1566397940548490</v>
      </c>
      <c r="E769" s="2" t="e" vm="745">
        <f>_FV(0,"11900520324707031")</f>
        <v>#VALUE!</v>
      </c>
      <c r="F769" t="s">
        <v>759</v>
      </c>
      <c r="G769" t="s">
        <v>759</v>
      </c>
      <c r="H769">
        <v>127057</v>
      </c>
      <c r="I769">
        <v>200</v>
      </c>
      <c r="J769" t="b">
        <v>1</v>
      </c>
    </row>
    <row r="770" spans="1:10" x14ac:dyDescent="0.2">
      <c r="A770">
        <v>768</v>
      </c>
      <c r="B770" t="s">
        <v>11</v>
      </c>
      <c r="C770" t="s">
        <v>12</v>
      </c>
      <c r="D770" s="1">
        <v>1566397942071830</v>
      </c>
      <c r="E770" s="2" t="e" vm="746">
        <f>_FV(0,"12963008880615234")</f>
        <v>#VALUE!</v>
      </c>
      <c r="F770" t="s">
        <v>760</v>
      </c>
      <c r="G770" t="s">
        <v>760</v>
      </c>
      <c r="H770">
        <v>128112</v>
      </c>
      <c r="I770">
        <v>200</v>
      </c>
      <c r="J770" t="b">
        <v>1</v>
      </c>
    </row>
    <row r="771" spans="1:10" x14ac:dyDescent="0.2">
      <c r="A771">
        <v>769</v>
      </c>
      <c r="B771" t="s">
        <v>11</v>
      </c>
      <c r="C771" t="s">
        <v>12</v>
      </c>
      <c r="D771" s="1">
        <v>1566397943604670</v>
      </c>
      <c r="E771" s="2" t="e" vm="747">
        <f>_FV(0,"15268611907958984")</f>
        <v>#VALUE!</v>
      </c>
      <c r="F771" t="s">
        <v>761</v>
      </c>
      <c r="G771" t="s">
        <v>761</v>
      </c>
      <c r="H771">
        <v>127603</v>
      </c>
      <c r="I771">
        <v>200</v>
      </c>
      <c r="J771" t="b">
        <v>1</v>
      </c>
    </row>
    <row r="772" spans="1:10" x14ac:dyDescent="0.2">
      <c r="A772">
        <v>770</v>
      </c>
      <c r="B772" t="s">
        <v>11</v>
      </c>
      <c r="C772" t="s">
        <v>12</v>
      </c>
      <c r="D772" s="1">
        <v>1566397945164990</v>
      </c>
      <c r="E772" s="2" t="e" vm="748">
        <f>_FV(0,"11025309562683105")</f>
        <v>#VALUE!</v>
      </c>
      <c r="F772" t="s">
        <v>762</v>
      </c>
      <c r="G772" t="s">
        <v>762</v>
      </c>
      <c r="H772">
        <v>128425</v>
      </c>
      <c r="I772">
        <v>200</v>
      </c>
      <c r="J772" t="b">
        <v>1</v>
      </c>
    </row>
    <row r="773" spans="1:10" x14ac:dyDescent="0.2">
      <c r="A773">
        <v>771</v>
      </c>
      <c r="B773" t="s">
        <v>11</v>
      </c>
      <c r="C773" t="s">
        <v>12</v>
      </c>
      <c r="D773" s="1">
        <v>1566397946687820</v>
      </c>
      <c r="E773" s="2" t="e" vm="749">
        <f>_FV(0,"15042781829833984")</f>
        <v>#VALUE!</v>
      </c>
      <c r="F773" t="s">
        <v>763</v>
      </c>
      <c r="G773" t="s">
        <v>763</v>
      </c>
      <c r="H773">
        <v>128535</v>
      </c>
      <c r="I773">
        <v>200</v>
      </c>
      <c r="J773" t="b">
        <v>1</v>
      </c>
    </row>
    <row r="774" spans="1:10" x14ac:dyDescent="0.2">
      <c r="A774">
        <v>772</v>
      </c>
      <c r="B774" t="s">
        <v>11</v>
      </c>
      <c r="C774" t="s">
        <v>12</v>
      </c>
      <c r="D774" s="1">
        <v>1.56639794824926E+16</v>
      </c>
      <c r="E774" s="2" t="e" vm="750">
        <f>_FV(0,"12174797058105469")</f>
        <v>#VALUE!</v>
      </c>
      <c r="F774" t="s">
        <v>764</v>
      </c>
      <c r="G774" t="s">
        <v>764</v>
      </c>
      <c r="H774">
        <v>128384</v>
      </c>
      <c r="I774">
        <v>200</v>
      </c>
      <c r="J774" t="b">
        <v>1</v>
      </c>
    </row>
    <row r="775" spans="1:10" x14ac:dyDescent="0.2">
      <c r="A775">
        <v>773</v>
      </c>
      <c r="B775" t="s">
        <v>11</v>
      </c>
      <c r="C775" t="s">
        <v>12</v>
      </c>
      <c r="D775" s="1">
        <v>1566397949782490</v>
      </c>
      <c r="E775" s="2" t="e" vm="751">
        <f>_FV(0,"1351621150970459")</f>
        <v>#VALUE!</v>
      </c>
      <c r="F775" t="s">
        <v>765</v>
      </c>
      <c r="G775" t="s">
        <v>765</v>
      </c>
      <c r="H775">
        <v>128214</v>
      </c>
      <c r="I775">
        <v>200</v>
      </c>
      <c r="J775" t="b">
        <v>1</v>
      </c>
    </row>
    <row r="776" spans="1:10" x14ac:dyDescent="0.2">
      <c r="A776">
        <v>774</v>
      </c>
      <c r="B776" t="s">
        <v>11</v>
      </c>
      <c r="C776" t="s">
        <v>12</v>
      </c>
      <c r="D776" s="1">
        <v>1566397951220390</v>
      </c>
      <c r="E776" s="2" t="e" vm="752">
        <f>_FV(0,"1470479965209961")</f>
        <v>#VALUE!</v>
      </c>
      <c r="F776" t="s">
        <v>766</v>
      </c>
      <c r="G776" t="s">
        <v>766</v>
      </c>
      <c r="H776">
        <v>128089</v>
      </c>
      <c r="I776">
        <v>200</v>
      </c>
      <c r="J776" t="b">
        <v>1</v>
      </c>
    </row>
    <row r="777" spans="1:10" x14ac:dyDescent="0.2">
      <c r="A777">
        <v>775</v>
      </c>
      <c r="B777" t="s">
        <v>11</v>
      </c>
      <c r="C777" t="s">
        <v>12</v>
      </c>
      <c r="D777" s="1">
        <v>1566397952671330</v>
      </c>
      <c r="E777" s="2" t="e" vm="753">
        <f>_FV(0,"11123085021972656")</f>
        <v>#VALUE!</v>
      </c>
      <c r="F777" t="s">
        <v>767</v>
      </c>
      <c r="G777" t="s">
        <v>767</v>
      </c>
      <c r="H777">
        <v>128013</v>
      </c>
      <c r="I777">
        <v>200</v>
      </c>
      <c r="J777" t="b">
        <v>1</v>
      </c>
    </row>
    <row r="778" spans="1:10" x14ac:dyDescent="0.2">
      <c r="A778">
        <v>776</v>
      </c>
      <c r="B778" t="s">
        <v>11</v>
      </c>
      <c r="C778" t="s">
        <v>12</v>
      </c>
      <c r="D778" s="1">
        <v>1566397954090260</v>
      </c>
      <c r="E778" s="2" t="e" vm="754">
        <f>_FV(0,"11699604988098145")</f>
        <v>#VALUE!</v>
      </c>
      <c r="F778" t="s">
        <v>768</v>
      </c>
      <c r="G778" t="s">
        <v>768</v>
      </c>
      <c r="H778">
        <v>128309</v>
      </c>
      <c r="I778">
        <v>200</v>
      </c>
      <c r="J778" t="b">
        <v>1</v>
      </c>
    </row>
    <row r="779" spans="1:10" x14ac:dyDescent="0.2">
      <c r="A779">
        <v>777</v>
      </c>
      <c r="B779" t="s">
        <v>11</v>
      </c>
      <c r="C779" t="s">
        <v>12</v>
      </c>
      <c r="D779" s="1">
        <v>1.56639795552055E+16</v>
      </c>
      <c r="E779" s="2" t="e" vm="755">
        <f>_FV(0,"1089632511138916")</f>
        <v>#VALUE!</v>
      </c>
      <c r="F779" t="s">
        <v>769</v>
      </c>
      <c r="G779" t="s">
        <v>769</v>
      </c>
      <c r="H779">
        <v>128617</v>
      </c>
      <c r="I779">
        <v>200</v>
      </c>
      <c r="J779" t="b">
        <v>1</v>
      </c>
    </row>
    <row r="780" spans="1:10" x14ac:dyDescent="0.2">
      <c r="A780">
        <v>778</v>
      </c>
      <c r="B780" t="s">
        <v>11</v>
      </c>
      <c r="C780" t="s">
        <v>12</v>
      </c>
      <c r="D780" s="1">
        <v>1.56639795693953E+16</v>
      </c>
      <c r="E780" s="2" t="e" vm="756">
        <f>_FV(0,"12865209579467773")</f>
        <v>#VALUE!</v>
      </c>
      <c r="F780" t="s">
        <v>770</v>
      </c>
      <c r="G780" t="s">
        <v>770</v>
      </c>
      <c r="H780">
        <v>130636</v>
      </c>
      <c r="I780">
        <v>200</v>
      </c>
      <c r="J780" t="b">
        <v>1</v>
      </c>
    </row>
    <row r="781" spans="1:10" x14ac:dyDescent="0.2">
      <c r="A781">
        <v>779</v>
      </c>
      <c r="B781" t="s">
        <v>11</v>
      </c>
      <c r="C781" t="s">
        <v>12</v>
      </c>
      <c r="D781" s="1">
        <v>1566397958371920</v>
      </c>
      <c r="E781" s="2" t="e" vm="757">
        <f>_FV(0,"11301708221435547")</f>
        <v>#VALUE!</v>
      </c>
      <c r="F781" t="s">
        <v>771</v>
      </c>
      <c r="G781" t="s">
        <v>771</v>
      </c>
      <c r="H781">
        <v>130161</v>
      </c>
      <c r="I781">
        <v>200</v>
      </c>
      <c r="J781" t="b">
        <v>1</v>
      </c>
    </row>
    <row r="782" spans="1:10" x14ac:dyDescent="0.2">
      <c r="A782">
        <v>780</v>
      </c>
      <c r="B782" t="s">
        <v>11</v>
      </c>
      <c r="C782" t="s">
        <v>12</v>
      </c>
      <c r="D782" s="1">
        <v>1.56639795980164E+16</v>
      </c>
      <c r="E782" s="2" t="e" vm="758">
        <f>_FV(0,"134598970413208")</f>
        <v>#VALUE!</v>
      </c>
      <c r="F782" t="s">
        <v>772</v>
      </c>
      <c r="G782" t="s">
        <v>772</v>
      </c>
      <c r="H782">
        <v>130378</v>
      </c>
      <c r="I782">
        <v>200</v>
      </c>
      <c r="J782" t="b">
        <v>1</v>
      </c>
    </row>
    <row r="783" spans="1:10" x14ac:dyDescent="0.2">
      <c r="A783">
        <v>781</v>
      </c>
      <c r="B783" t="s">
        <v>11</v>
      </c>
      <c r="C783" t="s">
        <v>12</v>
      </c>
      <c r="D783" s="1">
        <v>1566397961256380</v>
      </c>
      <c r="E783" s="2" t="e" vm="759">
        <f>_FV(0,"20450496673583984")</f>
        <v>#VALUE!</v>
      </c>
      <c r="F783" t="s">
        <v>773</v>
      </c>
      <c r="G783" t="s">
        <v>773</v>
      </c>
      <c r="H783">
        <v>128212</v>
      </c>
      <c r="I783">
        <v>200</v>
      </c>
      <c r="J783" t="b">
        <v>1</v>
      </c>
    </row>
    <row r="784" spans="1:10" x14ac:dyDescent="0.2">
      <c r="A784">
        <v>782</v>
      </c>
      <c r="B784" t="s">
        <v>11</v>
      </c>
      <c r="C784" t="s">
        <v>12</v>
      </c>
      <c r="D784" s="1">
        <v>1.56639796277057E+16</v>
      </c>
      <c r="E784" s="2" t="e" vm="760">
        <f>_FV(0,"11927223205566406")</f>
        <v>#VALUE!</v>
      </c>
      <c r="F784" t="s">
        <v>774</v>
      </c>
      <c r="G784" t="s">
        <v>774</v>
      </c>
      <c r="H784">
        <v>128022</v>
      </c>
      <c r="I784">
        <v>200</v>
      </c>
      <c r="J784" t="b">
        <v>1</v>
      </c>
    </row>
    <row r="785" spans="1:10" x14ac:dyDescent="0.2">
      <c r="A785">
        <v>783</v>
      </c>
      <c r="B785" t="s">
        <v>11</v>
      </c>
      <c r="C785" t="s">
        <v>12</v>
      </c>
      <c r="D785" s="1">
        <v>1566397964198420</v>
      </c>
      <c r="E785" s="2" t="e" vm="761">
        <f>_FV(0,"11576986312866211")</f>
        <v>#VALUE!</v>
      </c>
      <c r="F785" t="s">
        <v>775</v>
      </c>
      <c r="G785" t="s">
        <v>775</v>
      </c>
      <c r="H785">
        <v>127772</v>
      </c>
      <c r="I785">
        <v>200</v>
      </c>
      <c r="J785" t="b">
        <v>1</v>
      </c>
    </row>
    <row r="786" spans="1:10" x14ac:dyDescent="0.2">
      <c r="A786">
        <v>784</v>
      </c>
      <c r="B786" t="s">
        <v>11</v>
      </c>
      <c r="C786" t="s">
        <v>12</v>
      </c>
      <c r="D786" s="1">
        <v>156639796562305</v>
      </c>
      <c r="E786" s="2" t="e" vm="762">
        <f>_FV(0,"1247701644897461")</f>
        <v>#VALUE!</v>
      </c>
      <c r="F786" t="s">
        <v>776</v>
      </c>
      <c r="G786" t="s">
        <v>776</v>
      </c>
      <c r="H786">
        <v>128268</v>
      </c>
      <c r="I786">
        <v>200</v>
      </c>
      <c r="J786" t="b">
        <v>1</v>
      </c>
    </row>
    <row r="787" spans="1:10" x14ac:dyDescent="0.2">
      <c r="A787">
        <v>785</v>
      </c>
      <c r="B787" t="s">
        <v>11</v>
      </c>
      <c r="C787" t="s">
        <v>12</v>
      </c>
      <c r="D787" s="1">
        <v>1566397967059200</v>
      </c>
      <c r="E787" s="2" t="e" vm="763">
        <f>_FV(0,"13211512565612793")</f>
        <v>#VALUE!</v>
      </c>
      <c r="F787" t="s">
        <v>777</v>
      </c>
      <c r="G787" t="s">
        <v>777</v>
      </c>
      <c r="H787">
        <v>128140</v>
      </c>
      <c r="I787">
        <v>200</v>
      </c>
      <c r="J787" t="b">
        <v>1</v>
      </c>
    </row>
    <row r="788" spans="1:10" x14ac:dyDescent="0.2">
      <c r="A788">
        <v>786</v>
      </c>
      <c r="B788" t="s">
        <v>11</v>
      </c>
      <c r="C788" t="s">
        <v>12</v>
      </c>
      <c r="D788" s="1">
        <v>1566397968504190</v>
      </c>
      <c r="E788" s="2" t="e" vm="49">
        <f>_FV(0,"10718107223510742")</f>
        <v>#VALUE!</v>
      </c>
      <c r="F788" t="s">
        <v>778</v>
      </c>
      <c r="G788" t="s">
        <v>778</v>
      </c>
      <c r="H788">
        <v>127859</v>
      </c>
      <c r="I788">
        <v>200</v>
      </c>
      <c r="J788" t="b">
        <v>1</v>
      </c>
    </row>
    <row r="789" spans="1:10" x14ac:dyDescent="0.2">
      <c r="A789">
        <v>787</v>
      </c>
      <c r="B789" t="s">
        <v>11</v>
      </c>
      <c r="C789" t="s">
        <v>12</v>
      </c>
      <c r="D789" s="1">
        <v>1566397969921040</v>
      </c>
      <c r="E789" s="2" t="e" vm="764">
        <f>_FV(0,"11850595474243164")</f>
        <v>#VALUE!</v>
      </c>
      <c r="F789" t="s">
        <v>779</v>
      </c>
      <c r="G789" t="s">
        <v>779</v>
      </c>
      <c r="H789">
        <v>127670</v>
      </c>
      <c r="I789">
        <v>200</v>
      </c>
      <c r="J789" t="b">
        <v>1</v>
      </c>
    </row>
    <row r="790" spans="1:10" x14ac:dyDescent="0.2">
      <c r="A790">
        <v>788</v>
      </c>
      <c r="B790" t="s">
        <v>11</v>
      </c>
      <c r="C790" t="s">
        <v>12</v>
      </c>
      <c r="D790" s="1">
        <v>1566397971360090</v>
      </c>
      <c r="E790" s="2" t="e" vm="765">
        <f>_FV(0,"10563206672668457")</f>
        <v>#VALUE!</v>
      </c>
      <c r="F790" t="s">
        <v>780</v>
      </c>
      <c r="G790" t="s">
        <v>780</v>
      </c>
      <c r="H790">
        <v>127490</v>
      </c>
      <c r="I790">
        <v>200</v>
      </c>
      <c r="J790" t="b">
        <v>1</v>
      </c>
    </row>
    <row r="791" spans="1:10" x14ac:dyDescent="0.2">
      <c r="A791">
        <v>789</v>
      </c>
      <c r="B791" t="s">
        <v>11</v>
      </c>
      <c r="C791" t="s">
        <v>12</v>
      </c>
      <c r="D791" s="1">
        <v>1566397972876490</v>
      </c>
      <c r="E791" s="2" t="e" vm="582">
        <f>_FV(0,"10616803169250488")</f>
        <v>#VALUE!</v>
      </c>
      <c r="F791" t="s">
        <v>781</v>
      </c>
      <c r="G791" t="s">
        <v>781</v>
      </c>
      <c r="H791">
        <v>127763</v>
      </c>
      <c r="I791">
        <v>200</v>
      </c>
      <c r="J791" t="b">
        <v>1</v>
      </c>
    </row>
    <row r="792" spans="1:10" x14ac:dyDescent="0.2">
      <c r="A792">
        <v>790</v>
      </c>
      <c r="B792" t="s">
        <v>11</v>
      </c>
      <c r="C792" t="s">
        <v>12</v>
      </c>
      <c r="D792" s="1">
        <v>1566397974401770</v>
      </c>
      <c r="E792" s="2" t="e" vm="766">
        <f>_FV(0,"11109614372253418")</f>
        <v>#VALUE!</v>
      </c>
      <c r="F792" t="s">
        <v>782</v>
      </c>
      <c r="G792" t="s">
        <v>782</v>
      </c>
      <c r="H792">
        <v>127937</v>
      </c>
      <c r="I792">
        <v>200</v>
      </c>
      <c r="J792" t="b">
        <v>1</v>
      </c>
    </row>
    <row r="793" spans="1:10" x14ac:dyDescent="0.2">
      <c r="A793">
        <v>791</v>
      </c>
      <c r="B793" t="s">
        <v>11</v>
      </c>
      <c r="C793" t="s">
        <v>12</v>
      </c>
      <c r="D793" s="1">
        <v>1.56639797593113E+16</v>
      </c>
      <c r="E793" s="2" t="e" vm="767">
        <f>_FV(0,"12731599807739258")</f>
        <v>#VALUE!</v>
      </c>
      <c r="F793" t="s">
        <v>783</v>
      </c>
      <c r="G793" t="s">
        <v>783</v>
      </c>
      <c r="H793">
        <v>127685</v>
      </c>
      <c r="I793">
        <v>200</v>
      </c>
      <c r="J793" t="b">
        <v>1</v>
      </c>
    </row>
    <row r="794" spans="1:10" x14ac:dyDescent="0.2">
      <c r="A794">
        <v>792</v>
      </c>
      <c r="B794" t="s">
        <v>11</v>
      </c>
      <c r="C794" t="s">
        <v>12</v>
      </c>
      <c r="D794" s="1">
        <v>156639797748008</v>
      </c>
      <c r="E794" s="2" t="e" vm="768">
        <f>_FV(0,"12937617301940918")</f>
        <v>#VALUE!</v>
      </c>
      <c r="F794" t="s">
        <v>784</v>
      </c>
      <c r="G794" t="s">
        <v>784</v>
      </c>
      <c r="H794">
        <v>128064</v>
      </c>
      <c r="I794">
        <v>200</v>
      </c>
      <c r="J794" t="b">
        <v>1</v>
      </c>
    </row>
    <row r="795" spans="1:10" x14ac:dyDescent="0.2">
      <c r="A795">
        <v>793</v>
      </c>
      <c r="B795" t="s">
        <v>11</v>
      </c>
      <c r="C795" t="s">
        <v>12</v>
      </c>
      <c r="D795" s="1">
        <v>1.56639797903388E+16</v>
      </c>
      <c r="E795" s="2" t="e" vm="769">
        <f>_FV(0,"13375115394592285")</f>
        <v>#VALUE!</v>
      </c>
      <c r="F795" t="s">
        <v>785</v>
      </c>
      <c r="G795" t="s">
        <v>785</v>
      </c>
      <c r="H795">
        <v>128096</v>
      </c>
      <c r="I795">
        <v>200</v>
      </c>
      <c r="J795" t="b">
        <v>1</v>
      </c>
    </row>
    <row r="796" spans="1:10" x14ac:dyDescent="0.2">
      <c r="A796">
        <v>794</v>
      </c>
      <c r="B796" t="s">
        <v>11</v>
      </c>
      <c r="C796" t="s">
        <v>12</v>
      </c>
      <c r="D796" s="1">
        <v>1.56639798058684E+16</v>
      </c>
      <c r="E796" s="2" t="e" vm="770">
        <f>_FV(0,"11715292930603027")</f>
        <v>#VALUE!</v>
      </c>
      <c r="F796" t="s">
        <v>786</v>
      </c>
      <c r="G796" t="s">
        <v>786</v>
      </c>
      <c r="H796">
        <v>127684</v>
      </c>
      <c r="I796">
        <v>200</v>
      </c>
      <c r="J796" t="b">
        <v>1</v>
      </c>
    </row>
    <row r="797" spans="1:10" x14ac:dyDescent="0.2">
      <c r="A797">
        <v>795</v>
      </c>
      <c r="B797" t="s">
        <v>11</v>
      </c>
      <c r="C797" t="s">
        <v>12</v>
      </c>
      <c r="D797" s="1">
        <v>1566397982121540</v>
      </c>
      <c r="E797" s="2" t="e" vm="771">
        <f>_FV(0,"15043091773986816")</f>
        <v>#VALUE!</v>
      </c>
      <c r="F797" t="s">
        <v>787</v>
      </c>
      <c r="G797" t="s">
        <v>787</v>
      </c>
      <c r="H797">
        <v>128109</v>
      </c>
      <c r="I797">
        <v>200</v>
      </c>
      <c r="J797" t="b">
        <v>1</v>
      </c>
    </row>
    <row r="798" spans="1:10" x14ac:dyDescent="0.2">
      <c r="A798">
        <v>796</v>
      </c>
      <c r="B798" t="s">
        <v>11</v>
      </c>
      <c r="C798" t="s">
        <v>12</v>
      </c>
      <c r="D798" s="1">
        <v>1566397983686830</v>
      </c>
      <c r="E798" s="2" t="e" vm="772">
        <f>_FV(0,"13548803329467773")</f>
        <v>#VALUE!</v>
      </c>
      <c r="F798" t="s">
        <v>788</v>
      </c>
      <c r="G798" t="s">
        <v>788</v>
      </c>
      <c r="H798">
        <v>128244</v>
      </c>
      <c r="I798">
        <v>200</v>
      </c>
      <c r="J798" t="b">
        <v>1</v>
      </c>
    </row>
    <row r="799" spans="1:10" x14ac:dyDescent="0.2">
      <c r="A799">
        <v>797</v>
      </c>
      <c r="B799" t="s">
        <v>11</v>
      </c>
      <c r="C799" t="s">
        <v>12</v>
      </c>
      <c r="D799" s="1">
        <v>1.56639798524399E+16</v>
      </c>
      <c r="E799" s="2" t="e" vm="773">
        <f>_FV(0,"14711928367614746")</f>
        <v>#VALUE!</v>
      </c>
      <c r="F799" t="s">
        <v>789</v>
      </c>
      <c r="G799" t="s">
        <v>789</v>
      </c>
      <c r="H799">
        <v>127759</v>
      </c>
      <c r="I799">
        <v>200</v>
      </c>
      <c r="J799" t="b">
        <v>1</v>
      </c>
    </row>
    <row r="800" spans="1:10" x14ac:dyDescent="0.2">
      <c r="A800">
        <v>798</v>
      </c>
      <c r="B800" t="s">
        <v>11</v>
      </c>
      <c r="C800" t="s">
        <v>12</v>
      </c>
      <c r="D800" s="1">
        <v>1566397986814370</v>
      </c>
      <c r="E800" s="2" t="e" vm="774">
        <f>_FV(0,"1159060001373291")</f>
        <v>#VALUE!</v>
      </c>
      <c r="F800" t="s">
        <v>790</v>
      </c>
      <c r="G800" t="s">
        <v>790</v>
      </c>
      <c r="H800">
        <v>127976</v>
      </c>
      <c r="I800">
        <v>200</v>
      </c>
      <c r="J800" t="b">
        <v>1</v>
      </c>
    </row>
    <row r="801" spans="1:10" x14ac:dyDescent="0.2">
      <c r="A801">
        <v>799</v>
      </c>
      <c r="B801" t="s">
        <v>11</v>
      </c>
      <c r="C801" t="s">
        <v>12</v>
      </c>
      <c r="D801" s="1">
        <v>1.56639798835337E+16</v>
      </c>
      <c r="E801" s="2" t="e" vm="775">
        <f>_FV(0,"1378028392791748")</f>
        <v>#VALUE!</v>
      </c>
      <c r="F801" t="s">
        <v>791</v>
      </c>
      <c r="G801" t="s">
        <v>791</v>
      </c>
      <c r="H801">
        <v>127668</v>
      </c>
      <c r="I801">
        <v>200</v>
      </c>
      <c r="J801" t="b">
        <v>1</v>
      </c>
    </row>
    <row r="802" spans="1:10" x14ac:dyDescent="0.2">
      <c r="A802">
        <v>800</v>
      </c>
      <c r="B802" t="s">
        <v>11</v>
      </c>
      <c r="C802" t="s">
        <v>12</v>
      </c>
      <c r="D802" s="1">
        <v>1566397989920200</v>
      </c>
      <c r="E802" s="2" t="e" vm="776">
        <f>_FV(0,"10328984260559082")</f>
        <v>#VALUE!</v>
      </c>
      <c r="F802" t="s">
        <v>792</v>
      </c>
      <c r="G802" t="s">
        <v>792</v>
      </c>
      <c r="H802">
        <v>127717</v>
      </c>
      <c r="I802">
        <v>200</v>
      </c>
      <c r="J802" t="b">
        <v>1</v>
      </c>
    </row>
    <row r="803" spans="1:10" x14ac:dyDescent="0.2">
      <c r="A803">
        <v>801</v>
      </c>
      <c r="B803" t="s">
        <v>11</v>
      </c>
      <c r="C803" t="s">
        <v>12</v>
      </c>
      <c r="D803" s="1">
        <v>1566397991464010</v>
      </c>
      <c r="E803" s="2" t="e" vm="777">
        <f>_FV(0,"12409186363220215")</f>
        <v>#VALUE!</v>
      </c>
      <c r="F803" t="s">
        <v>793</v>
      </c>
      <c r="G803" t="s">
        <v>793</v>
      </c>
      <c r="H803">
        <v>128055</v>
      </c>
      <c r="I803">
        <v>200</v>
      </c>
      <c r="J803" t="b">
        <v>1</v>
      </c>
    </row>
    <row r="804" spans="1:10" x14ac:dyDescent="0.2">
      <c r="A804">
        <v>802</v>
      </c>
      <c r="B804" t="s">
        <v>11</v>
      </c>
      <c r="C804" t="s">
        <v>12</v>
      </c>
      <c r="D804" s="1">
        <v>1.56639799302082E+16</v>
      </c>
      <c r="E804" s="2" t="e" vm="778">
        <f>_FV(0,"13375067710876465")</f>
        <v>#VALUE!</v>
      </c>
      <c r="F804" t="s">
        <v>794</v>
      </c>
      <c r="G804" t="s">
        <v>794</v>
      </c>
      <c r="H804">
        <v>127792</v>
      </c>
      <c r="I804">
        <v>200</v>
      </c>
      <c r="J804" t="b">
        <v>1</v>
      </c>
    </row>
    <row r="805" spans="1:10" x14ac:dyDescent="0.2">
      <c r="A805">
        <v>803</v>
      </c>
      <c r="B805" t="s">
        <v>11</v>
      </c>
      <c r="C805" t="s">
        <v>12</v>
      </c>
      <c r="D805" s="1">
        <v>1.56639799458943E+16</v>
      </c>
      <c r="E805" s="2" t="e" vm="779">
        <f>_FV(0,"11708998680114746")</f>
        <v>#VALUE!</v>
      </c>
      <c r="F805" t="s">
        <v>795</v>
      </c>
      <c r="G805" t="s">
        <v>795</v>
      </c>
      <c r="H805">
        <v>128274</v>
      </c>
      <c r="I805">
        <v>200</v>
      </c>
      <c r="J805" t="b">
        <v>1</v>
      </c>
    </row>
    <row r="806" spans="1:10" x14ac:dyDescent="0.2">
      <c r="A806">
        <v>804</v>
      </c>
      <c r="B806" t="s">
        <v>11</v>
      </c>
      <c r="C806" t="s">
        <v>12</v>
      </c>
      <c r="D806" s="1">
        <v>1566397996133980</v>
      </c>
      <c r="E806" s="2" t="e" vm="780">
        <f>_FV(0,"12768793106079102")</f>
        <v>#VALUE!</v>
      </c>
      <c r="F806" t="s">
        <v>796</v>
      </c>
      <c r="G806" t="s">
        <v>796</v>
      </c>
      <c r="H806">
        <v>128091</v>
      </c>
      <c r="I806">
        <v>200</v>
      </c>
      <c r="J806" t="b">
        <v>1</v>
      </c>
    </row>
    <row r="807" spans="1:10" x14ac:dyDescent="0.2">
      <c r="A807">
        <v>805</v>
      </c>
      <c r="B807" t="s">
        <v>11</v>
      </c>
      <c r="C807" t="s">
        <v>12</v>
      </c>
      <c r="D807" s="1">
        <v>1566397997688120</v>
      </c>
      <c r="E807" s="2">
        <v>-1.12599611282348E+16</v>
      </c>
      <c r="F807" t="s">
        <v>797</v>
      </c>
      <c r="G807" t="s">
        <v>797</v>
      </c>
      <c r="H807">
        <v>128341</v>
      </c>
      <c r="I807">
        <v>200</v>
      </c>
      <c r="J807" t="b">
        <v>1</v>
      </c>
    </row>
    <row r="808" spans="1:10" x14ac:dyDescent="0.2">
      <c r="A808">
        <v>806</v>
      </c>
      <c r="B808" t="s">
        <v>11</v>
      </c>
      <c r="C808" t="s">
        <v>12</v>
      </c>
      <c r="D808" s="1">
        <v>1566398000246990</v>
      </c>
      <c r="E808" s="2" t="e" vm="781">
        <f>_FV(0,"16352105140686035")</f>
        <v>#VALUE!</v>
      </c>
      <c r="F808" t="s">
        <v>798</v>
      </c>
      <c r="G808" t="s">
        <v>798</v>
      </c>
      <c r="H808">
        <v>128252</v>
      </c>
      <c r="I808">
        <v>200</v>
      </c>
      <c r="J808" t="b">
        <v>1</v>
      </c>
    </row>
    <row r="809" spans="1:10" x14ac:dyDescent="0.2">
      <c r="A809">
        <v>807</v>
      </c>
      <c r="B809" t="s">
        <v>11</v>
      </c>
      <c r="C809" t="s">
        <v>12</v>
      </c>
      <c r="D809" s="1">
        <v>156639800183852</v>
      </c>
      <c r="E809" s="2" t="e" vm="782">
        <f>_FV(0,"1050119400024414")</f>
        <v>#VALUE!</v>
      </c>
      <c r="F809" t="s">
        <v>799</v>
      </c>
      <c r="G809" t="s">
        <v>799</v>
      </c>
      <c r="H809">
        <v>128540</v>
      </c>
      <c r="I809">
        <v>200</v>
      </c>
      <c r="J809" t="b">
        <v>1</v>
      </c>
    </row>
    <row r="810" spans="1:10" x14ac:dyDescent="0.2">
      <c r="A810">
        <v>808</v>
      </c>
      <c r="B810" t="s">
        <v>11</v>
      </c>
      <c r="C810" t="s">
        <v>12</v>
      </c>
      <c r="D810" s="1">
        <v>1566398003372690</v>
      </c>
      <c r="E810" s="2" t="e" vm="783">
        <f>_FV(0,"10885095596313477")</f>
        <v>#VALUE!</v>
      </c>
      <c r="F810" t="s">
        <v>800</v>
      </c>
      <c r="G810" t="s">
        <v>800</v>
      </c>
      <c r="H810">
        <v>127997</v>
      </c>
      <c r="I810">
        <v>200</v>
      </c>
      <c r="J810" t="b">
        <v>1</v>
      </c>
    </row>
    <row r="811" spans="1:10" x14ac:dyDescent="0.2">
      <c r="A811">
        <v>809</v>
      </c>
      <c r="B811" t="s">
        <v>11</v>
      </c>
      <c r="C811" t="s">
        <v>12</v>
      </c>
      <c r="D811" s="1">
        <v>1566398004915380</v>
      </c>
      <c r="E811" s="2" t="e" vm="784">
        <f>_FV(0,"15488290786743164")</f>
        <v>#VALUE!</v>
      </c>
      <c r="F811" t="s">
        <v>801</v>
      </c>
      <c r="G811" t="s">
        <v>801</v>
      </c>
      <c r="H811">
        <v>127793</v>
      </c>
      <c r="I811">
        <v>200</v>
      </c>
      <c r="J811" t="b">
        <v>1</v>
      </c>
    </row>
    <row r="812" spans="1:10" x14ac:dyDescent="0.2">
      <c r="A812">
        <v>810</v>
      </c>
      <c r="B812" t="s">
        <v>11</v>
      </c>
      <c r="C812" t="s">
        <v>12</v>
      </c>
      <c r="D812" s="1">
        <v>1566398006494550</v>
      </c>
      <c r="E812" s="2" t="e" vm="785">
        <f>_FV(0,"1210489273071289")</f>
        <v>#VALUE!</v>
      </c>
      <c r="F812" t="s">
        <v>802</v>
      </c>
      <c r="G812" t="s">
        <v>802</v>
      </c>
      <c r="H812">
        <v>128192</v>
      </c>
      <c r="I812">
        <v>200</v>
      </c>
      <c r="J812" t="b">
        <v>1</v>
      </c>
    </row>
    <row r="813" spans="1:10" x14ac:dyDescent="0.2">
      <c r="A813">
        <v>811</v>
      </c>
      <c r="B813" t="s">
        <v>11</v>
      </c>
      <c r="C813" t="s">
        <v>12</v>
      </c>
      <c r="D813" s="1">
        <v>1566398008047920</v>
      </c>
      <c r="E813" s="2" t="e" vm="786">
        <f>_FV(0,"10731792449951172")</f>
        <v>#VALUE!</v>
      </c>
      <c r="F813" t="s">
        <v>803</v>
      </c>
      <c r="G813" t="s">
        <v>803</v>
      </c>
      <c r="H813">
        <v>127768</v>
      </c>
      <c r="I813">
        <v>200</v>
      </c>
      <c r="J813" t="b">
        <v>1</v>
      </c>
    </row>
    <row r="814" spans="1:10" x14ac:dyDescent="0.2">
      <c r="A814">
        <v>812</v>
      </c>
      <c r="B814" t="s">
        <v>11</v>
      </c>
      <c r="C814" t="s">
        <v>12</v>
      </c>
      <c r="D814" s="1">
        <v>1.56639800958828E+16</v>
      </c>
      <c r="E814" s="2" t="e" vm="787">
        <f>_FV(0,"2292177677154541")</f>
        <v>#VALUE!</v>
      </c>
      <c r="F814" t="s">
        <v>804</v>
      </c>
      <c r="G814" t="s">
        <v>804</v>
      </c>
      <c r="H814">
        <v>129973</v>
      </c>
      <c r="I814">
        <v>200</v>
      </c>
      <c r="J814" t="b">
        <v>1</v>
      </c>
    </row>
    <row r="815" spans="1:10" x14ac:dyDescent="0.2">
      <c r="A815">
        <v>813</v>
      </c>
      <c r="B815" t="s">
        <v>11</v>
      </c>
      <c r="C815" t="s">
        <v>12</v>
      </c>
      <c r="D815" s="1">
        <v>1566398011213230</v>
      </c>
      <c r="E815" s="2" t="e" vm="788">
        <f>_FV(0,"11925816535949707")</f>
        <v>#VALUE!</v>
      </c>
      <c r="F815" t="s">
        <v>805</v>
      </c>
      <c r="G815" t="s">
        <v>805</v>
      </c>
      <c r="H815">
        <v>130277</v>
      </c>
      <c r="I815">
        <v>200</v>
      </c>
      <c r="J815" t="b">
        <v>1</v>
      </c>
    </row>
    <row r="816" spans="1:10" x14ac:dyDescent="0.2">
      <c r="A816">
        <v>814</v>
      </c>
      <c r="B816" t="s">
        <v>11</v>
      </c>
      <c r="C816" t="s">
        <v>12</v>
      </c>
      <c r="D816" s="1">
        <v>1.56639801274011E+16</v>
      </c>
      <c r="E816" s="2" t="e" vm="789">
        <f>_FV(0,"11402583122253418")</f>
        <v>#VALUE!</v>
      </c>
      <c r="F816" t="s">
        <v>806</v>
      </c>
      <c r="G816" t="s">
        <v>806</v>
      </c>
      <c r="H816">
        <v>130036</v>
      </c>
      <c r="I816">
        <v>200</v>
      </c>
      <c r="J816" t="b">
        <v>1</v>
      </c>
    </row>
    <row r="817" spans="1:10" x14ac:dyDescent="0.2">
      <c r="A817">
        <v>815</v>
      </c>
      <c r="B817" t="s">
        <v>11</v>
      </c>
      <c r="C817" t="s">
        <v>12</v>
      </c>
      <c r="D817" s="1">
        <v>1.56639801428539E+16</v>
      </c>
      <c r="E817" s="2" t="e" vm="790">
        <f>_FV(0,"10624527931213379")</f>
        <v>#VALUE!</v>
      </c>
      <c r="F817" t="s">
        <v>807</v>
      </c>
      <c r="G817" t="s">
        <v>807</v>
      </c>
      <c r="H817">
        <v>129528</v>
      </c>
      <c r="I817">
        <v>200</v>
      </c>
      <c r="J817" t="b">
        <v>1</v>
      </c>
    </row>
    <row r="818" spans="1:10" x14ac:dyDescent="0.2">
      <c r="A818">
        <v>816</v>
      </c>
      <c r="B818" t="s">
        <v>11</v>
      </c>
      <c r="C818" t="s">
        <v>12</v>
      </c>
      <c r="D818" s="1">
        <v>156639801583197</v>
      </c>
      <c r="E818" s="2" t="e" vm="791">
        <f>_FV(0,"12610483169555664")</f>
        <v>#VALUE!</v>
      </c>
      <c r="F818" t="s">
        <v>808</v>
      </c>
      <c r="G818" t="s">
        <v>808</v>
      </c>
      <c r="H818">
        <v>128862</v>
      </c>
      <c r="I818">
        <v>200</v>
      </c>
      <c r="J818" t="b">
        <v>1</v>
      </c>
    </row>
    <row r="819" spans="1:10" x14ac:dyDescent="0.2">
      <c r="A819">
        <v>817</v>
      </c>
      <c r="B819" t="s">
        <v>11</v>
      </c>
      <c r="C819" t="s">
        <v>12</v>
      </c>
      <c r="D819" s="1">
        <v>1566398017387120</v>
      </c>
      <c r="E819" s="2" t="e" vm="792">
        <f>_FV(0,"1328120231628418")</f>
        <v>#VALUE!</v>
      </c>
      <c r="F819" t="s">
        <v>809</v>
      </c>
      <c r="G819" t="s">
        <v>809</v>
      </c>
      <c r="H819">
        <v>128435</v>
      </c>
      <c r="I819">
        <v>200</v>
      </c>
      <c r="J819" t="b">
        <v>1</v>
      </c>
    </row>
    <row r="820" spans="1:10" x14ac:dyDescent="0.2">
      <c r="A820">
        <v>818</v>
      </c>
      <c r="B820" t="s">
        <v>11</v>
      </c>
      <c r="C820" t="s">
        <v>12</v>
      </c>
      <c r="D820" s="1">
        <v>1566398018953790</v>
      </c>
      <c r="E820" s="2" t="e" vm="793">
        <f>_FV(0,"11307907104492188")</f>
        <v>#VALUE!</v>
      </c>
      <c r="F820" t="s">
        <v>810</v>
      </c>
      <c r="G820" t="s">
        <v>810</v>
      </c>
      <c r="H820">
        <v>127988</v>
      </c>
      <c r="I820">
        <v>200</v>
      </c>
      <c r="J820" t="b">
        <v>1</v>
      </c>
    </row>
    <row r="821" spans="1:10" x14ac:dyDescent="0.2">
      <c r="A821">
        <v>819</v>
      </c>
      <c r="B821" t="s">
        <v>11</v>
      </c>
      <c r="C821" t="s">
        <v>12</v>
      </c>
      <c r="D821" s="1">
        <v>1.56639802050382E+16</v>
      </c>
      <c r="E821" s="2" t="e" vm="794">
        <f>_FV(0,"10860490798950195")</f>
        <v>#VALUE!</v>
      </c>
      <c r="F821" t="s">
        <v>811</v>
      </c>
      <c r="G821" t="s">
        <v>811</v>
      </c>
      <c r="H821">
        <v>128181</v>
      </c>
      <c r="I821">
        <v>200</v>
      </c>
      <c r="J821" t="b">
        <v>1</v>
      </c>
    </row>
    <row r="822" spans="1:10" x14ac:dyDescent="0.2">
      <c r="A822">
        <v>820</v>
      </c>
      <c r="B822" t="s">
        <v>11</v>
      </c>
      <c r="C822" t="s">
        <v>12</v>
      </c>
      <c r="D822" s="1">
        <v>1566398022048970</v>
      </c>
      <c r="E822" s="2" t="e" vm="795">
        <f>_FV(0,"12330508232116699")</f>
        <v>#VALUE!</v>
      </c>
      <c r="F822" t="s">
        <v>812</v>
      </c>
      <c r="G822" t="s">
        <v>812</v>
      </c>
      <c r="H822">
        <v>128274</v>
      </c>
      <c r="I822">
        <v>200</v>
      </c>
      <c r="J822" t="b">
        <v>1</v>
      </c>
    </row>
    <row r="823" spans="1:10" x14ac:dyDescent="0.2">
      <c r="A823">
        <v>821</v>
      </c>
      <c r="B823" t="s">
        <v>11</v>
      </c>
      <c r="C823" t="s">
        <v>12</v>
      </c>
      <c r="D823" s="1">
        <v>156639802361526</v>
      </c>
      <c r="E823" s="2" t="e" vm="796">
        <f>_FV(0,"1675729751586914")</f>
        <v>#VALUE!</v>
      </c>
      <c r="F823" t="s">
        <v>813</v>
      </c>
      <c r="G823" t="s">
        <v>813</v>
      </c>
      <c r="H823">
        <v>127760</v>
      </c>
      <c r="I823">
        <v>200</v>
      </c>
      <c r="J823" t="b">
        <v>1</v>
      </c>
    </row>
    <row r="824" spans="1:10" x14ac:dyDescent="0.2">
      <c r="A824">
        <v>822</v>
      </c>
      <c r="B824" t="s">
        <v>11</v>
      </c>
      <c r="C824" t="s">
        <v>12</v>
      </c>
      <c r="D824" s="1">
        <v>1566398025217940</v>
      </c>
      <c r="E824" s="2" t="e" vm="797">
        <f>_FV(0,"12838506698608398")</f>
        <v>#VALUE!</v>
      </c>
      <c r="F824" t="s">
        <v>814</v>
      </c>
      <c r="G824" t="s">
        <v>814</v>
      </c>
      <c r="H824">
        <v>127945</v>
      </c>
      <c r="I824">
        <v>200</v>
      </c>
      <c r="J824" t="b">
        <v>1</v>
      </c>
    </row>
    <row r="825" spans="1:10" x14ac:dyDescent="0.2">
      <c r="A825">
        <v>823</v>
      </c>
      <c r="B825" t="s">
        <v>11</v>
      </c>
      <c r="C825" t="s">
        <v>12</v>
      </c>
      <c r="D825" s="1">
        <v>1566398026788210</v>
      </c>
      <c r="E825" s="2" t="e" vm="798">
        <f>_FV(0,"12319302558898926")</f>
        <v>#VALUE!</v>
      </c>
      <c r="F825" t="s">
        <v>815</v>
      </c>
      <c r="G825" t="s">
        <v>815</v>
      </c>
      <c r="H825">
        <v>128008</v>
      </c>
      <c r="I825">
        <v>200</v>
      </c>
      <c r="J825" t="b">
        <v>1</v>
      </c>
    </row>
    <row r="826" spans="1:10" x14ac:dyDescent="0.2">
      <c r="A826">
        <v>824</v>
      </c>
      <c r="B826" t="s">
        <v>11</v>
      </c>
      <c r="C826" t="s">
        <v>12</v>
      </c>
      <c r="D826" s="1">
        <v>1566398028363410</v>
      </c>
      <c r="E826" s="2" t="e" vm="799">
        <f>_FV(0,"11668896675109863")</f>
        <v>#VALUE!</v>
      </c>
      <c r="F826" t="s">
        <v>816</v>
      </c>
      <c r="G826" t="s">
        <v>816</v>
      </c>
      <c r="H826">
        <v>128128</v>
      </c>
      <c r="I826">
        <v>200</v>
      </c>
      <c r="J826" t="b">
        <v>1</v>
      </c>
    </row>
    <row r="827" spans="1:10" x14ac:dyDescent="0.2">
      <c r="A827">
        <v>825</v>
      </c>
      <c r="B827" t="s">
        <v>11</v>
      </c>
      <c r="C827" t="s">
        <v>12</v>
      </c>
      <c r="D827" s="1">
        <v>1566398029922700</v>
      </c>
      <c r="E827" s="2" t="e" vm="800">
        <f>_FV(0,"1113898754119873")</f>
        <v>#VALUE!</v>
      </c>
      <c r="F827" t="s">
        <v>817</v>
      </c>
      <c r="G827" t="s">
        <v>817</v>
      </c>
      <c r="H827">
        <v>127963</v>
      </c>
      <c r="I827">
        <v>200</v>
      </c>
      <c r="J827" t="b">
        <v>1</v>
      </c>
    </row>
    <row r="828" spans="1:10" x14ac:dyDescent="0.2">
      <c r="A828">
        <v>826</v>
      </c>
      <c r="B828" t="s">
        <v>11</v>
      </c>
      <c r="C828" t="s">
        <v>12</v>
      </c>
      <c r="D828" s="1">
        <v>1566398031441670</v>
      </c>
      <c r="E828" s="2" t="e" vm="801">
        <f>_FV(0,"12218713760375977")</f>
        <v>#VALUE!</v>
      </c>
      <c r="F828" t="s">
        <v>818</v>
      </c>
      <c r="G828" t="s">
        <v>818</v>
      </c>
      <c r="H828">
        <v>128247</v>
      </c>
      <c r="I828">
        <v>200</v>
      </c>
      <c r="J828" t="b">
        <v>1</v>
      </c>
    </row>
    <row r="829" spans="1:10" x14ac:dyDescent="0.2">
      <c r="A829">
        <v>827</v>
      </c>
      <c r="B829" t="s">
        <v>11</v>
      </c>
      <c r="C829" t="s">
        <v>12</v>
      </c>
      <c r="D829" s="1">
        <v>1566398033010810</v>
      </c>
      <c r="E829" s="2" t="e" vm="802">
        <f>_FV(0,"10825395584106445")</f>
        <v>#VALUE!</v>
      </c>
      <c r="F829" t="s">
        <v>819</v>
      </c>
      <c r="G829" t="s">
        <v>819</v>
      </c>
      <c r="H829">
        <v>128344</v>
      </c>
      <c r="I829">
        <v>200</v>
      </c>
      <c r="J829" t="b">
        <v>1</v>
      </c>
    </row>
    <row r="830" spans="1:10" x14ac:dyDescent="0.2">
      <c r="A830">
        <v>828</v>
      </c>
      <c r="B830" t="s">
        <v>11</v>
      </c>
      <c r="C830" t="s">
        <v>12</v>
      </c>
      <c r="D830" s="1">
        <v>1566398034566660</v>
      </c>
      <c r="E830" s="2" t="e" vm="803">
        <f>_FV(0,"11553502082824707")</f>
        <v>#VALUE!</v>
      </c>
      <c r="F830" t="s">
        <v>820</v>
      </c>
      <c r="G830" t="s">
        <v>820</v>
      </c>
      <c r="H830">
        <v>127696</v>
      </c>
      <c r="I830">
        <v>200</v>
      </c>
      <c r="J830" t="b">
        <v>1</v>
      </c>
    </row>
    <row r="831" spans="1:10" x14ac:dyDescent="0.2">
      <c r="A831">
        <v>829</v>
      </c>
      <c r="B831" t="s">
        <v>11</v>
      </c>
      <c r="C831" t="s">
        <v>12</v>
      </c>
      <c r="D831" s="1">
        <v>1566398036118390</v>
      </c>
      <c r="E831" s="2" t="e" vm="804">
        <f>_FV(0,"13001394271850586")</f>
        <v>#VALUE!</v>
      </c>
      <c r="F831" t="s">
        <v>821</v>
      </c>
      <c r="G831" t="s">
        <v>821</v>
      </c>
      <c r="H831">
        <v>128018</v>
      </c>
      <c r="I831">
        <v>200</v>
      </c>
      <c r="J831" t="b">
        <v>1</v>
      </c>
    </row>
    <row r="832" spans="1:10" x14ac:dyDescent="0.2">
      <c r="A832">
        <v>830</v>
      </c>
      <c r="B832" t="s">
        <v>11</v>
      </c>
      <c r="C832" t="s">
        <v>12</v>
      </c>
      <c r="D832" s="1">
        <v>1566398037685210</v>
      </c>
      <c r="E832" s="2" t="e" vm="805">
        <f>_FV(0,"12860608100891113")</f>
        <v>#VALUE!</v>
      </c>
      <c r="F832" t="s">
        <v>822</v>
      </c>
      <c r="G832" t="s">
        <v>822</v>
      </c>
      <c r="H832">
        <v>128525</v>
      </c>
      <c r="I832">
        <v>200</v>
      </c>
      <c r="J832" t="b">
        <v>1</v>
      </c>
    </row>
    <row r="833" spans="1:10" x14ac:dyDescent="0.2">
      <c r="A833">
        <v>831</v>
      </c>
      <c r="B833" t="s">
        <v>11</v>
      </c>
      <c r="C833" t="s">
        <v>12</v>
      </c>
      <c r="D833" s="1">
        <v>1566398039251070</v>
      </c>
      <c r="E833" s="2" t="e" vm="806">
        <f>_FV(0,"11078119277954102")</f>
        <v>#VALUE!</v>
      </c>
      <c r="F833" t="s">
        <v>823</v>
      </c>
      <c r="G833" t="s">
        <v>823</v>
      </c>
      <c r="H833">
        <v>128201</v>
      </c>
      <c r="I833">
        <v>200</v>
      </c>
      <c r="J833" t="b">
        <v>1</v>
      </c>
    </row>
    <row r="834" spans="1:10" x14ac:dyDescent="0.2">
      <c r="A834">
        <v>832</v>
      </c>
      <c r="B834" t="s">
        <v>11</v>
      </c>
      <c r="C834" t="s">
        <v>12</v>
      </c>
      <c r="D834" s="1">
        <v>1566398040802640</v>
      </c>
      <c r="E834" s="2" t="e" vm="807">
        <f>_FV(0,"11355710029602051")</f>
        <v>#VALUE!</v>
      </c>
      <c r="F834" t="s">
        <v>824</v>
      </c>
      <c r="G834" t="s">
        <v>824</v>
      </c>
      <c r="H834">
        <v>128299</v>
      </c>
      <c r="I834">
        <v>200</v>
      </c>
      <c r="J834" t="b">
        <v>1</v>
      </c>
    </row>
    <row r="835" spans="1:10" x14ac:dyDescent="0.2">
      <c r="A835">
        <v>833</v>
      </c>
      <c r="B835" t="s">
        <v>11</v>
      </c>
      <c r="C835" t="s">
        <v>12</v>
      </c>
      <c r="D835" s="1">
        <v>1566398042358280</v>
      </c>
      <c r="E835" s="2" t="e" vm="808">
        <f>_FV(0,"11866116523742676")</f>
        <v>#VALUE!</v>
      </c>
      <c r="F835" t="s">
        <v>825</v>
      </c>
      <c r="G835" t="s">
        <v>825</v>
      </c>
      <c r="H835">
        <v>128047</v>
      </c>
      <c r="I835">
        <v>200</v>
      </c>
      <c r="J835" t="b">
        <v>1</v>
      </c>
    </row>
    <row r="836" spans="1:10" x14ac:dyDescent="0.2">
      <c r="A836">
        <v>834</v>
      </c>
      <c r="B836" t="s">
        <v>11</v>
      </c>
      <c r="C836" t="s">
        <v>12</v>
      </c>
      <c r="D836" s="1">
        <v>1566398043919090</v>
      </c>
      <c r="E836" s="2" t="e" vm="809">
        <f>_FV(0,"11022114753723145")</f>
        <v>#VALUE!</v>
      </c>
      <c r="F836" t="s">
        <v>826</v>
      </c>
      <c r="G836" t="s">
        <v>826</v>
      </c>
      <c r="H836">
        <v>128372</v>
      </c>
      <c r="I836">
        <v>200</v>
      </c>
      <c r="J836" t="b">
        <v>1</v>
      </c>
    </row>
    <row r="837" spans="1:10" x14ac:dyDescent="0.2">
      <c r="A837">
        <v>835</v>
      </c>
      <c r="B837" t="s">
        <v>11</v>
      </c>
      <c r="C837" t="s">
        <v>12</v>
      </c>
      <c r="D837" s="1">
        <v>1566398045482780</v>
      </c>
      <c r="E837" s="2" t="e" vm="810">
        <f>_FV(0,"11650276184082031")</f>
        <v>#VALUE!</v>
      </c>
      <c r="F837" t="s">
        <v>827</v>
      </c>
      <c r="G837" t="s">
        <v>827</v>
      </c>
      <c r="H837">
        <v>128197</v>
      </c>
      <c r="I837">
        <v>200</v>
      </c>
      <c r="J837" t="b">
        <v>1</v>
      </c>
    </row>
    <row r="838" spans="1:10" x14ac:dyDescent="0.2">
      <c r="A838">
        <v>836</v>
      </c>
      <c r="B838" t="s">
        <v>11</v>
      </c>
      <c r="C838" t="s">
        <v>12</v>
      </c>
      <c r="D838" s="1">
        <v>1.56639804705061E+16</v>
      </c>
      <c r="E838" s="2" t="e" vm="811">
        <f>_FV(0,"11024713516235352")</f>
        <v>#VALUE!</v>
      </c>
      <c r="F838" t="s">
        <v>828</v>
      </c>
      <c r="G838" t="s">
        <v>828</v>
      </c>
      <c r="H838">
        <v>128031</v>
      </c>
      <c r="I838">
        <v>200</v>
      </c>
      <c r="J838" t="b">
        <v>1</v>
      </c>
    </row>
    <row r="839" spans="1:10" x14ac:dyDescent="0.2">
      <c r="A839">
        <v>837</v>
      </c>
      <c r="B839" t="s">
        <v>11</v>
      </c>
      <c r="C839" t="s">
        <v>12</v>
      </c>
      <c r="D839" s="1">
        <v>1566398048495640</v>
      </c>
      <c r="E839" s="2" t="e" vm="812">
        <f>_FV(0,"12574386596679688")</f>
        <v>#VALUE!</v>
      </c>
      <c r="F839" t="s">
        <v>829</v>
      </c>
      <c r="G839" t="s">
        <v>829</v>
      </c>
      <c r="H839">
        <v>128573</v>
      </c>
      <c r="I839">
        <v>200</v>
      </c>
      <c r="J839" t="b">
        <v>1</v>
      </c>
    </row>
    <row r="840" spans="1:10" x14ac:dyDescent="0.2">
      <c r="A840">
        <v>838</v>
      </c>
      <c r="B840" t="s">
        <v>11</v>
      </c>
      <c r="C840" t="s">
        <v>12</v>
      </c>
      <c r="D840" s="1">
        <v>1.56639804995026E+16</v>
      </c>
      <c r="E840" s="2" t="e" vm="813">
        <f>_FV(0,"11122798919677734")</f>
        <v>#VALUE!</v>
      </c>
      <c r="F840" t="s">
        <v>830</v>
      </c>
      <c r="G840" t="s">
        <v>830</v>
      </c>
      <c r="H840">
        <v>128509</v>
      </c>
      <c r="I840">
        <v>200</v>
      </c>
      <c r="J840" t="b">
        <v>1</v>
      </c>
    </row>
    <row r="841" spans="1:10" x14ac:dyDescent="0.2">
      <c r="A841">
        <v>839</v>
      </c>
      <c r="B841" t="s">
        <v>11</v>
      </c>
      <c r="C841" t="s">
        <v>12</v>
      </c>
      <c r="D841" s="1">
        <v>1566398051401100</v>
      </c>
      <c r="E841" s="2" t="e" vm="814">
        <f>_FV(0,"11727619171142578")</f>
        <v>#VALUE!</v>
      </c>
      <c r="F841" t="s">
        <v>831</v>
      </c>
      <c r="G841" t="s">
        <v>831</v>
      </c>
      <c r="H841">
        <v>128045</v>
      </c>
      <c r="I841">
        <v>200</v>
      </c>
      <c r="J841" t="b">
        <v>1</v>
      </c>
    </row>
    <row r="842" spans="1:10" x14ac:dyDescent="0.2">
      <c r="A842">
        <v>840</v>
      </c>
      <c r="B842" t="s">
        <v>11</v>
      </c>
      <c r="C842" t="s">
        <v>12</v>
      </c>
      <c r="D842" s="1">
        <v>1566398052909570</v>
      </c>
      <c r="E842" s="2" t="e" vm="815">
        <f>_FV(0,"1130058765411377")</f>
        <v>#VALUE!</v>
      </c>
      <c r="F842" t="s">
        <v>832</v>
      </c>
      <c r="G842" t="s">
        <v>832</v>
      </c>
      <c r="H842">
        <v>128371</v>
      </c>
      <c r="I842">
        <v>200</v>
      </c>
      <c r="J842" t="b">
        <v>1</v>
      </c>
    </row>
    <row r="843" spans="1:10" x14ac:dyDescent="0.2">
      <c r="A843">
        <v>841</v>
      </c>
      <c r="B843" t="s">
        <v>11</v>
      </c>
      <c r="C843" t="s">
        <v>12</v>
      </c>
      <c r="D843" s="1">
        <v>1566398054475330</v>
      </c>
      <c r="E843" s="2" t="e" vm="816">
        <f>_FV(0,"14609599113464355")</f>
        <v>#VALUE!</v>
      </c>
      <c r="F843" t="s">
        <v>833</v>
      </c>
      <c r="G843" t="s">
        <v>833</v>
      </c>
      <c r="H843">
        <v>128129</v>
      </c>
      <c r="I843">
        <v>200</v>
      </c>
      <c r="J843" t="b">
        <v>1</v>
      </c>
    </row>
    <row r="844" spans="1:10" x14ac:dyDescent="0.2">
      <c r="A844">
        <v>842</v>
      </c>
      <c r="B844" t="s">
        <v>11</v>
      </c>
      <c r="C844" t="s">
        <v>12</v>
      </c>
      <c r="D844" s="1">
        <v>1566398056087200</v>
      </c>
      <c r="E844" s="2" t="e" vm="817">
        <f>_FV(0,"10903096199035645")</f>
        <v>#VALUE!</v>
      </c>
      <c r="F844" t="s">
        <v>834</v>
      </c>
      <c r="G844" t="s">
        <v>834</v>
      </c>
      <c r="H844">
        <v>128082</v>
      </c>
      <c r="I844">
        <v>200</v>
      </c>
      <c r="J844" t="b">
        <v>1</v>
      </c>
    </row>
    <row r="845" spans="1:10" x14ac:dyDescent="0.2">
      <c r="A845">
        <v>843</v>
      </c>
      <c r="B845" t="s">
        <v>11</v>
      </c>
      <c r="C845" t="s">
        <v>12</v>
      </c>
      <c r="D845" s="1">
        <v>1566398057637800</v>
      </c>
      <c r="E845" s="2" t="e" vm="818">
        <f>_FV(0,"1222238540649414")</f>
        <v>#VALUE!</v>
      </c>
      <c r="F845" t="s">
        <v>835</v>
      </c>
      <c r="G845" t="s">
        <v>835</v>
      </c>
      <c r="H845">
        <v>128208</v>
      </c>
      <c r="I845">
        <v>200</v>
      </c>
      <c r="J845" t="b">
        <v>1</v>
      </c>
    </row>
    <row r="846" spans="1:10" x14ac:dyDescent="0.2">
      <c r="A846">
        <v>844</v>
      </c>
      <c r="B846" t="s">
        <v>11</v>
      </c>
      <c r="C846" t="s">
        <v>12</v>
      </c>
      <c r="D846" s="1">
        <v>1566398059201640</v>
      </c>
      <c r="E846" s="2" t="e" vm="819">
        <f>_FV(0,"14055800437927246")</f>
        <v>#VALUE!</v>
      </c>
      <c r="F846" t="s">
        <v>836</v>
      </c>
      <c r="G846" t="s">
        <v>836</v>
      </c>
      <c r="H846">
        <v>128109</v>
      </c>
      <c r="I846">
        <v>200</v>
      </c>
      <c r="J846" t="b">
        <v>1</v>
      </c>
    </row>
    <row r="847" spans="1:10" x14ac:dyDescent="0.2">
      <c r="A847">
        <v>845</v>
      </c>
      <c r="B847" t="s">
        <v>11</v>
      </c>
      <c r="C847" t="s">
        <v>12</v>
      </c>
      <c r="D847" s="1">
        <v>156639806080164</v>
      </c>
      <c r="E847" s="2" t="e" vm="820">
        <f>_FV(0,"11839985847473145")</f>
        <v>#VALUE!</v>
      </c>
      <c r="F847" t="s">
        <v>837</v>
      </c>
      <c r="G847" t="s">
        <v>837</v>
      </c>
      <c r="H847">
        <v>128308</v>
      </c>
      <c r="I847">
        <v>200</v>
      </c>
      <c r="J847" t="b">
        <v>1</v>
      </c>
    </row>
    <row r="848" spans="1:10" x14ac:dyDescent="0.2">
      <c r="A848">
        <v>846</v>
      </c>
      <c r="B848" t="s">
        <v>11</v>
      </c>
      <c r="C848" t="s">
        <v>12</v>
      </c>
      <c r="D848" s="1">
        <v>1566398062370990</v>
      </c>
      <c r="E848" s="2" t="e" vm="821">
        <f>_FV(0,"12142491340637207")</f>
        <v>#VALUE!</v>
      </c>
      <c r="F848" t="s">
        <v>838</v>
      </c>
      <c r="G848" t="s">
        <v>838</v>
      </c>
      <c r="H848">
        <v>128627</v>
      </c>
      <c r="I848">
        <v>200</v>
      </c>
      <c r="J848" t="b">
        <v>1</v>
      </c>
    </row>
    <row r="849" spans="1:10" x14ac:dyDescent="0.2">
      <c r="A849">
        <v>847</v>
      </c>
      <c r="B849" t="s">
        <v>11</v>
      </c>
      <c r="C849" t="s">
        <v>12</v>
      </c>
      <c r="D849" s="1">
        <v>156639806395536</v>
      </c>
      <c r="E849" s="2" t="e" vm="822">
        <f>_FV(0,"12456107139587402")</f>
        <v>#VALUE!</v>
      </c>
      <c r="F849" t="s">
        <v>839</v>
      </c>
      <c r="G849" t="s">
        <v>839</v>
      </c>
      <c r="H849">
        <v>128261</v>
      </c>
      <c r="I849">
        <v>200</v>
      </c>
      <c r="J849" t="b">
        <v>1</v>
      </c>
    </row>
    <row r="850" spans="1:10" x14ac:dyDescent="0.2">
      <c r="A850">
        <v>848</v>
      </c>
      <c r="B850" t="s">
        <v>11</v>
      </c>
      <c r="C850" t="s">
        <v>12</v>
      </c>
      <c r="D850" s="1">
        <v>1.56639806552247E+16</v>
      </c>
      <c r="E850" s="2" t="e" vm="823">
        <f>_FV(0,"17420077323913574")</f>
        <v>#VALUE!</v>
      </c>
      <c r="F850" t="s">
        <v>840</v>
      </c>
      <c r="G850" t="s">
        <v>840</v>
      </c>
      <c r="H850">
        <v>128020</v>
      </c>
      <c r="I850">
        <v>200</v>
      </c>
      <c r="J850" t="b">
        <v>1</v>
      </c>
    </row>
    <row r="851" spans="1:10" x14ac:dyDescent="0.2">
      <c r="A851">
        <v>849</v>
      </c>
      <c r="B851" t="s">
        <v>11</v>
      </c>
      <c r="C851" t="s">
        <v>12</v>
      </c>
      <c r="D851" s="1">
        <v>1566398067142500</v>
      </c>
      <c r="E851" s="2" t="e" vm="824">
        <f>_FV(0,"12304186820983887")</f>
        <v>#VALUE!</v>
      </c>
      <c r="F851" t="s">
        <v>841</v>
      </c>
      <c r="G851" t="s">
        <v>841</v>
      </c>
      <c r="H851">
        <v>129490</v>
      </c>
      <c r="I851">
        <v>200</v>
      </c>
      <c r="J851" t="b">
        <v>1</v>
      </c>
    </row>
    <row r="852" spans="1:10" x14ac:dyDescent="0.2">
      <c r="A852">
        <v>850</v>
      </c>
      <c r="B852" t="s">
        <v>11</v>
      </c>
      <c r="C852" t="s">
        <v>12</v>
      </c>
      <c r="D852" s="1">
        <v>1566398068726720</v>
      </c>
      <c r="E852" s="2" t="e" vm="825">
        <f>_FV(0,"1129310131072998")</f>
        <v>#VALUE!</v>
      </c>
      <c r="F852" t="s">
        <v>842</v>
      </c>
      <c r="G852" t="s">
        <v>842</v>
      </c>
      <c r="H852">
        <v>128205</v>
      </c>
      <c r="I852">
        <v>200</v>
      </c>
      <c r="J852" t="b">
        <v>1</v>
      </c>
    </row>
    <row r="853" spans="1:10" x14ac:dyDescent="0.2">
      <c r="A853">
        <v>851</v>
      </c>
      <c r="B853" t="s">
        <v>11</v>
      </c>
      <c r="C853" t="s">
        <v>12</v>
      </c>
      <c r="D853" s="1">
        <v>1.56639807028322E+16</v>
      </c>
      <c r="E853" s="2" t="e" vm="826">
        <f>_FV(0,"11379098892211914")</f>
        <v>#VALUE!</v>
      </c>
      <c r="F853" t="s">
        <v>843</v>
      </c>
      <c r="G853" t="s">
        <v>843</v>
      </c>
      <c r="H853">
        <v>128958</v>
      </c>
      <c r="I853">
        <v>200</v>
      </c>
      <c r="J853" t="b">
        <v>1</v>
      </c>
    </row>
    <row r="854" spans="1:10" x14ac:dyDescent="0.2">
      <c r="A854">
        <v>852</v>
      </c>
      <c r="B854" t="s">
        <v>11</v>
      </c>
      <c r="C854" t="s">
        <v>12</v>
      </c>
      <c r="D854" s="1">
        <v>1566398071821690</v>
      </c>
      <c r="E854" s="2" t="e" vm="827">
        <f>_FV(0,"10096001625061035")</f>
        <v>#VALUE!</v>
      </c>
      <c r="F854" t="s">
        <v>844</v>
      </c>
      <c r="G854" t="s">
        <v>844</v>
      </c>
      <c r="H854">
        <v>128032</v>
      </c>
      <c r="I854">
        <v>200</v>
      </c>
      <c r="J854" t="b">
        <v>1</v>
      </c>
    </row>
    <row r="855" spans="1:10" x14ac:dyDescent="0.2">
      <c r="A855">
        <v>853</v>
      </c>
      <c r="B855" t="s">
        <v>11</v>
      </c>
      <c r="C855" t="s">
        <v>12</v>
      </c>
      <c r="D855" s="1">
        <v>1.56639807337135E+16</v>
      </c>
      <c r="E855" s="2" t="e" vm="828">
        <f>_FV(0,"1475062370300293")</f>
        <v>#VALUE!</v>
      </c>
      <c r="F855" t="s">
        <v>845</v>
      </c>
      <c r="G855" t="s">
        <v>845</v>
      </c>
      <c r="H855">
        <v>128284</v>
      </c>
      <c r="I855">
        <v>200</v>
      </c>
      <c r="J855" t="b">
        <v>1</v>
      </c>
    </row>
    <row r="856" spans="1:10" x14ac:dyDescent="0.2">
      <c r="A856">
        <v>854</v>
      </c>
      <c r="B856" t="s">
        <v>11</v>
      </c>
      <c r="C856" t="s">
        <v>12</v>
      </c>
      <c r="D856" s="1">
        <v>156639807497416</v>
      </c>
      <c r="E856" s="2" t="e" vm="829">
        <f>_FV(0,"1723620891571045")</f>
        <v>#VALUE!</v>
      </c>
      <c r="F856" t="s">
        <v>846</v>
      </c>
      <c r="G856" t="s">
        <v>846</v>
      </c>
      <c r="H856">
        <v>128846</v>
      </c>
      <c r="I856">
        <v>200</v>
      </c>
      <c r="J856" t="b">
        <v>1</v>
      </c>
    </row>
    <row r="857" spans="1:10" x14ac:dyDescent="0.2">
      <c r="A857">
        <v>855</v>
      </c>
      <c r="B857" t="s">
        <v>11</v>
      </c>
      <c r="C857" t="s">
        <v>12</v>
      </c>
      <c r="D857" s="1">
        <v>1566398076601400</v>
      </c>
      <c r="E857" s="2" t="e" vm="830">
        <f>_FV(0,"1353311538696289")</f>
        <v>#VALUE!</v>
      </c>
      <c r="F857" t="s">
        <v>847</v>
      </c>
      <c r="G857" t="s">
        <v>847</v>
      </c>
      <c r="H857">
        <v>128206</v>
      </c>
      <c r="I857">
        <v>200</v>
      </c>
      <c r="J857" t="b">
        <v>1</v>
      </c>
    </row>
    <row r="858" spans="1:10" x14ac:dyDescent="0.2">
      <c r="A858">
        <v>856</v>
      </c>
      <c r="B858" t="s">
        <v>11</v>
      </c>
      <c r="C858" t="s">
        <v>12</v>
      </c>
      <c r="D858" s="1">
        <v>1.56639807818901E+16</v>
      </c>
      <c r="E858" s="2" t="e" vm="831">
        <f>_FV(0,"12269377708435059")</f>
        <v>#VALUE!</v>
      </c>
      <c r="F858" t="s">
        <v>848</v>
      </c>
      <c r="G858" t="s">
        <v>848</v>
      </c>
      <c r="H858">
        <v>128190</v>
      </c>
      <c r="I858">
        <v>200</v>
      </c>
      <c r="J858" t="b">
        <v>1</v>
      </c>
    </row>
    <row r="859" spans="1:10" x14ac:dyDescent="0.2">
      <c r="A859">
        <v>857</v>
      </c>
      <c r="B859" t="s">
        <v>11</v>
      </c>
      <c r="C859" t="s">
        <v>12</v>
      </c>
      <c r="D859" s="1">
        <v>1566398079765780</v>
      </c>
      <c r="E859" s="2" t="e" vm="832">
        <f>_FV(0,"11959004402160645")</f>
        <v>#VALUE!</v>
      </c>
      <c r="F859" t="s">
        <v>849</v>
      </c>
      <c r="G859" t="s">
        <v>849</v>
      </c>
      <c r="H859">
        <v>128269</v>
      </c>
      <c r="I859">
        <v>200</v>
      </c>
      <c r="J859" t="b">
        <v>1</v>
      </c>
    </row>
    <row r="860" spans="1:10" x14ac:dyDescent="0.2">
      <c r="A860">
        <v>858</v>
      </c>
      <c r="B860" t="s">
        <v>11</v>
      </c>
      <c r="C860" t="s">
        <v>12</v>
      </c>
      <c r="D860" s="1">
        <v>1566398081347760</v>
      </c>
      <c r="E860" s="2" t="e" vm="833">
        <f>_FV(0,"16718721389770508")</f>
        <v>#VALUE!</v>
      </c>
      <c r="F860" t="s">
        <v>850</v>
      </c>
      <c r="G860" t="s">
        <v>850</v>
      </c>
      <c r="H860">
        <v>128383</v>
      </c>
      <c r="I860">
        <v>200</v>
      </c>
      <c r="J860" t="b">
        <v>1</v>
      </c>
    </row>
    <row r="861" spans="1:10" x14ac:dyDescent="0.2">
      <c r="A861">
        <v>859</v>
      </c>
      <c r="B861" t="s">
        <v>11</v>
      </c>
      <c r="C861" t="s">
        <v>12</v>
      </c>
      <c r="D861" s="1">
        <v>1.56639808297849E+16</v>
      </c>
      <c r="E861" s="2" t="e" vm="834">
        <f>_FV(0,"12885236740112305")</f>
        <v>#VALUE!</v>
      </c>
      <c r="F861" t="s">
        <v>851</v>
      </c>
      <c r="G861" t="s">
        <v>851</v>
      </c>
      <c r="H861">
        <v>128984</v>
      </c>
      <c r="I861">
        <v>200</v>
      </c>
      <c r="J861" t="b">
        <v>1</v>
      </c>
    </row>
    <row r="862" spans="1:10" x14ac:dyDescent="0.2">
      <c r="A862">
        <v>860</v>
      </c>
      <c r="B862" t="s">
        <v>11</v>
      </c>
      <c r="C862" t="s">
        <v>12</v>
      </c>
      <c r="D862" s="1">
        <v>1566398084554390</v>
      </c>
      <c r="E862" s="2" t="e" vm="835">
        <f>_FV(0,"13161802291870117")</f>
        <v>#VALUE!</v>
      </c>
      <c r="F862" t="s">
        <v>852</v>
      </c>
      <c r="G862" t="s">
        <v>852</v>
      </c>
      <c r="H862">
        <v>128619</v>
      </c>
      <c r="I862">
        <v>200</v>
      </c>
      <c r="J862" t="b">
        <v>1</v>
      </c>
    </row>
    <row r="863" spans="1:10" x14ac:dyDescent="0.2">
      <c r="A863">
        <v>861</v>
      </c>
      <c r="B863" t="s">
        <v>11</v>
      </c>
      <c r="C863" t="s">
        <v>12</v>
      </c>
      <c r="D863" s="1">
        <v>1566398086150400</v>
      </c>
      <c r="E863" s="2" t="e" vm="836">
        <f>_FV(0,"12149977684020996")</f>
        <v>#VALUE!</v>
      </c>
      <c r="F863" t="s">
        <v>853</v>
      </c>
      <c r="G863" t="s">
        <v>853</v>
      </c>
      <c r="H863">
        <v>128479</v>
      </c>
      <c r="I863">
        <v>200</v>
      </c>
      <c r="J863" t="b">
        <v>1</v>
      </c>
    </row>
    <row r="864" spans="1:10" x14ac:dyDescent="0.2">
      <c r="A864">
        <v>862</v>
      </c>
      <c r="B864" t="s">
        <v>11</v>
      </c>
      <c r="C864" t="s">
        <v>12</v>
      </c>
      <c r="D864" s="1">
        <v>1566398087735850</v>
      </c>
      <c r="E864" s="2" t="e" vm="837">
        <f>_FV(0,"12754511833190918")</f>
        <v>#VALUE!</v>
      </c>
      <c r="F864" t="s">
        <v>854</v>
      </c>
      <c r="G864" t="s">
        <v>854</v>
      </c>
      <c r="H864">
        <v>129713</v>
      </c>
      <c r="I864">
        <v>200</v>
      </c>
      <c r="J864" t="b">
        <v>1</v>
      </c>
    </row>
    <row r="865" spans="1:10" x14ac:dyDescent="0.2">
      <c r="A865">
        <v>863</v>
      </c>
      <c r="B865" t="s">
        <v>11</v>
      </c>
      <c r="C865" t="s">
        <v>12</v>
      </c>
      <c r="D865" s="1">
        <v>1566398089328730</v>
      </c>
      <c r="E865" s="2" t="e" vm="838">
        <f>_FV(0,"14952802658081055")</f>
        <v>#VALUE!</v>
      </c>
      <c r="F865" t="s">
        <v>855</v>
      </c>
      <c r="G865" t="s">
        <v>855</v>
      </c>
      <c r="H865">
        <v>128774</v>
      </c>
      <c r="I865">
        <v>200</v>
      </c>
      <c r="J865" t="b">
        <v>1</v>
      </c>
    </row>
    <row r="866" spans="1:10" x14ac:dyDescent="0.2">
      <c r="A866">
        <v>864</v>
      </c>
      <c r="B866" t="s">
        <v>11</v>
      </c>
      <c r="C866" t="s">
        <v>12</v>
      </c>
      <c r="D866" s="1">
        <v>1.56639809094414E+16</v>
      </c>
      <c r="E866" s="2" t="e" vm="839">
        <f>_FV(0,"11537313461303711")</f>
        <v>#VALUE!</v>
      </c>
      <c r="F866" t="s">
        <v>856</v>
      </c>
      <c r="G866" t="s">
        <v>856</v>
      </c>
      <c r="H866">
        <v>127969</v>
      </c>
      <c r="I866">
        <v>200</v>
      </c>
      <c r="J866" t="b">
        <v>1</v>
      </c>
    </row>
    <row r="867" spans="1:10" x14ac:dyDescent="0.2">
      <c r="A867">
        <v>865</v>
      </c>
      <c r="B867" t="s">
        <v>11</v>
      </c>
      <c r="C867" t="s">
        <v>12</v>
      </c>
      <c r="D867" s="1">
        <v>1566398092528510</v>
      </c>
      <c r="E867" s="2">
        <v>-1.24062204360961E+16</v>
      </c>
      <c r="F867" t="s">
        <v>857</v>
      </c>
      <c r="G867" t="s">
        <v>857</v>
      </c>
      <c r="H867">
        <v>127844</v>
      </c>
      <c r="I867">
        <v>200</v>
      </c>
      <c r="J867" t="b">
        <v>1</v>
      </c>
    </row>
    <row r="868" spans="1:10" x14ac:dyDescent="0.2">
      <c r="A868">
        <v>866</v>
      </c>
      <c r="B868" t="s">
        <v>11</v>
      </c>
      <c r="C868" t="s">
        <v>12</v>
      </c>
      <c r="D868" s="1">
        <v>1566398095232930</v>
      </c>
      <c r="E868" s="2" t="e" vm="840">
        <f>_FV(0,"11963701248168945")</f>
        <v>#VALUE!</v>
      </c>
      <c r="F868" t="s">
        <v>858</v>
      </c>
      <c r="G868" t="s">
        <v>858</v>
      </c>
      <c r="H868">
        <v>128125</v>
      </c>
      <c r="I868">
        <v>200</v>
      </c>
      <c r="J868" t="b">
        <v>1</v>
      </c>
    </row>
    <row r="869" spans="1:10" x14ac:dyDescent="0.2">
      <c r="A869">
        <v>867</v>
      </c>
      <c r="B869" t="s">
        <v>11</v>
      </c>
      <c r="C869" t="s">
        <v>12</v>
      </c>
      <c r="D869" s="1">
        <v>1.56639809681483E+16</v>
      </c>
      <c r="E869" s="2" t="e" vm="841">
        <f>_FV(0,"2144153118133545")</f>
        <v>#VALUE!</v>
      </c>
      <c r="F869" t="s">
        <v>859</v>
      </c>
      <c r="G869" t="s">
        <v>859</v>
      </c>
      <c r="H869">
        <v>128436</v>
      </c>
      <c r="I869">
        <v>200</v>
      </c>
      <c r="J869" t="b">
        <v>1</v>
      </c>
    </row>
    <row r="870" spans="1:10" x14ac:dyDescent="0.2">
      <c r="A870">
        <v>868</v>
      </c>
      <c r="B870" t="s">
        <v>11</v>
      </c>
      <c r="C870" t="s">
        <v>12</v>
      </c>
      <c r="D870" s="1">
        <v>1.56639809848699E+16</v>
      </c>
      <c r="E870" s="2" t="e" vm="842">
        <f>_FV(0,"11736321449279785")</f>
        <v>#VALUE!</v>
      </c>
      <c r="F870" t="s">
        <v>860</v>
      </c>
      <c r="G870" t="s">
        <v>860</v>
      </c>
      <c r="H870">
        <v>127939</v>
      </c>
      <c r="I870">
        <v>200</v>
      </c>
      <c r="J870" t="b">
        <v>1</v>
      </c>
    </row>
    <row r="871" spans="1:10" x14ac:dyDescent="0.2">
      <c r="A871">
        <v>869</v>
      </c>
      <c r="B871" t="s">
        <v>11</v>
      </c>
      <c r="C871" t="s">
        <v>12</v>
      </c>
      <c r="D871" s="1">
        <v>1566398100060340</v>
      </c>
      <c r="E871" s="2" t="e" vm="843">
        <f>_FV(0,"11306190490722656")</f>
        <v>#VALUE!</v>
      </c>
      <c r="F871" t="s">
        <v>861</v>
      </c>
      <c r="G871" t="s">
        <v>861</v>
      </c>
      <c r="H871">
        <v>127968</v>
      </c>
      <c r="I871">
        <v>200</v>
      </c>
      <c r="J871" t="b">
        <v>1</v>
      </c>
    </row>
    <row r="872" spans="1:10" x14ac:dyDescent="0.2">
      <c r="A872">
        <v>870</v>
      </c>
      <c r="B872" t="s">
        <v>11</v>
      </c>
      <c r="C872" t="s">
        <v>12</v>
      </c>
      <c r="D872" s="1">
        <v>1566398101644430</v>
      </c>
      <c r="E872" s="2">
        <v>-1.12324905395507E+16</v>
      </c>
      <c r="F872" t="s">
        <v>862</v>
      </c>
      <c r="G872" t="s">
        <v>862</v>
      </c>
      <c r="H872">
        <v>128598</v>
      </c>
      <c r="I872">
        <v>200</v>
      </c>
      <c r="J872" t="b">
        <v>1</v>
      </c>
    </row>
    <row r="873" spans="1:10" x14ac:dyDescent="0.2">
      <c r="A873">
        <v>871</v>
      </c>
      <c r="B873" t="s">
        <v>11</v>
      </c>
      <c r="C873" t="s">
        <v>12</v>
      </c>
      <c r="D873" s="1">
        <v>1.56639810423117E+16</v>
      </c>
      <c r="E873" s="2" t="e" vm="844">
        <f>_FV(0,"13063812255859375")</f>
        <v>#VALUE!</v>
      </c>
      <c r="F873" t="s">
        <v>863</v>
      </c>
      <c r="G873" t="s">
        <v>863</v>
      </c>
      <c r="H873">
        <v>127959</v>
      </c>
      <c r="I873">
        <v>200</v>
      </c>
      <c r="J873" t="b">
        <v>1</v>
      </c>
    </row>
    <row r="874" spans="1:10" x14ac:dyDescent="0.2">
      <c r="A874">
        <v>872</v>
      </c>
      <c r="B874" t="s">
        <v>11</v>
      </c>
      <c r="C874" t="s">
        <v>12</v>
      </c>
      <c r="D874" s="1">
        <v>1.56639810583111E+16</v>
      </c>
      <c r="E874" s="2" t="e" vm="845">
        <f>_FV(0,"1241459846496582")</f>
        <v>#VALUE!</v>
      </c>
      <c r="F874" t="s">
        <v>864</v>
      </c>
      <c r="G874" t="s">
        <v>864</v>
      </c>
      <c r="H874">
        <v>128424</v>
      </c>
      <c r="I874">
        <v>200</v>
      </c>
      <c r="J874" t="b">
        <v>1</v>
      </c>
    </row>
    <row r="875" spans="1:10" x14ac:dyDescent="0.2">
      <c r="A875">
        <v>873</v>
      </c>
      <c r="B875" t="s">
        <v>11</v>
      </c>
      <c r="C875" t="s">
        <v>12</v>
      </c>
      <c r="D875" s="1">
        <v>1566398107422190</v>
      </c>
      <c r="E875" s="2" t="e" vm="846">
        <f>_FV(0,"1145009994506836")</f>
        <v>#VALUE!</v>
      </c>
      <c r="F875" t="s">
        <v>865</v>
      </c>
      <c r="G875" t="s">
        <v>865</v>
      </c>
      <c r="H875">
        <v>128186</v>
      </c>
      <c r="I875">
        <v>200</v>
      </c>
      <c r="J875" t="b">
        <v>1</v>
      </c>
    </row>
    <row r="876" spans="1:10" x14ac:dyDescent="0.2">
      <c r="A876">
        <v>874</v>
      </c>
      <c r="B876" t="s">
        <v>11</v>
      </c>
      <c r="C876" t="s">
        <v>12</v>
      </c>
      <c r="D876" s="1">
        <v>1566398109007050</v>
      </c>
      <c r="E876" s="2" t="e" vm="847">
        <f>_FV(0,"11658596992492676")</f>
        <v>#VALUE!</v>
      </c>
      <c r="F876" t="s">
        <v>866</v>
      </c>
      <c r="G876" t="s">
        <v>866</v>
      </c>
      <c r="H876">
        <v>128496</v>
      </c>
      <c r="I876">
        <v>200</v>
      </c>
      <c r="J876" t="b">
        <v>1</v>
      </c>
    </row>
    <row r="877" spans="1:10" x14ac:dyDescent="0.2">
      <c r="A877">
        <v>875</v>
      </c>
      <c r="B877" t="s">
        <v>11</v>
      </c>
      <c r="C877" t="s">
        <v>12</v>
      </c>
      <c r="D877" s="1">
        <v>156639811058895</v>
      </c>
      <c r="E877" s="2" t="e" vm="848">
        <f>_FV(0,"11569905281066895")</f>
        <v>#VALUE!</v>
      </c>
      <c r="F877" t="s">
        <v>867</v>
      </c>
      <c r="G877" t="s">
        <v>867</v>
      </c>
      <c r="H877">
        <v>128776</v>
      </c>
      <c r="I877">
        <v>200</v>
      </c>
      <c r="J877" t="b">
        <v>1</v>
      </c>
    </row>
    <row r="878" spans="1:10" x14ac:dyDescent="0.2">
      <c r="A878">
        <v>876</v>
      </c>
      <c r="B878" t="s">
        <v>11</v>
      </c>
      <c r="C878" t="s">
        <v>12</v>
      </c>
      <c r="D878" s="1">
        <v>156639811216476</v>
      </c>
      <c r="E878" s="2" t="e" vm="849">
        <f>_FV(0,"1181187629699707")</f>
        <v>#VALUE!</v>
      </c>
      <c r="F878" t="s">
        <v>868</v>
      </c>
      <c r="G878" t="s">
        <v>868</v>
      </c>
      <c r="H878">
        <v>128351</v>
      </c>
      <c r="I878">
        <v>200</v>
      </c>
      <c r="J878" t="b">
        <v>1</v>
      </c>
    </row>
    <row r="879" spans="1:10" x14ac:dyDescent="0.2">
      <c r="A879">
        <v>877</v>
      </c>
      <c r="B879" t="s">
        <v>11</v>
      </c>
      <c r="C879" t="s">
        <v>12</v>
      </c>
      <c r="D879" s="1">
        <v>1566398113749300</v>
      </c>
      <c r="E879" s="2" t="e" vm="850">
        <f>_FV(0,"10567307472229004")</f>
        <v>#VALUE!</v>
      </c>
      <c r="F879" t="s">
        <v>869</v>
      </c>
      <c r="G879" t="s">
        <v>869</v>
      </c>
      <c r="H879">
        <v>128206</v>
      </c>
      <c r="I879">
        <v>200</v>
      </c>
      <c r="J879" t="b">
        <v>1</v>
      </c>
    </row>
    <row r="880" spans="1:10" x14ac:dyDescent="0.2">
      <c r="A880">
        <v>878</v>
      </c>
      <c r="B880" t="s">
        <v>11</v>
      </c>
      <c r="C880" t="s">
        <v>12</v>
      </c>
      <c r="D880" s="1">
        <v>1566398115317740</v>
      </c>
      <c r="E880" s="2" t="e" vm="851">
        <f>_FV(0,"13579702377319336")</f>
        <v>#VALUE!</v>
      </c>
      <c r="F880" t="s">
        <v>870</v>
      </c>
      <c r="G880" t="s">
        <v>870</v>
      </c>
      <c r="H880">
        <v>128438</v>
      </c>
      <c r="I880">
        <v>200</v>
      </c>
      <c r="J880" t="b">
        <v>1</v>
      </c>
    </row>
    <row r="881" spans="1:10" x14ac:dyDescent="0.2">
      <c r="A881">
        <v>879</v>
      </c>
      <c r="B881" t="s">
        <v>11</v>
      </c>
      <c r="C881" t="s">
        <v>12</v>
      </c>
      <c r="D881" s="1">
        <v>1566398116924610</v>
      </c>
      <c r="E881" s="2" t="e" vm="852">
        <f>_FV(0,"14408111572265625")</f>
        <v>#VALUE!</v>
      </c>
      <c r="F881" t="s">
        <v>871</v>
      </c>
      <c r="G881" t="s">
        <v>871</v>
      </c>
      <c r="H881">
        <v>128051</v>
      </c>
      <c r="I881">
        <v>200</v>
      </c>
      <c r="J881" t="b">
        <v>1</v>
      </c>
    </row>
    <row r="882" spans="1:10" x14ac:dyDescent="0.2">
      <c r="A882">
        <v>880</v>
      </c>
      <c r="B882" t="s">
        <v>11</v>
      </c>
      <c r="C882" t="s">
        <v>12</v>
      </c>
      <c r="D882" s="1">
        <v>1.56639811853402E+16</v>
      </c>
      <c r="E882" s="2" t="e" vm="853">
        <f>_FV(0,"1250598430633545")</f>
        <v>#VALUE!</v>
      </c>
      <c r="F882" t="s">
        <v>872</v>
      </c>
      <c r="G882" t="s">
        <v>872</v>
      </c>
      <c r="H882">
        <v>128153</v>
      </c>
      <c r="I882">
        <v>200</v>
      </c>
      <c r="J882" t="b">
        <v>1</v>
      </c>
    </row>
    <row r="883" spans="1:10" x14ac:dyDescent="0.2">
      <c r="A883">
        <v>881</v>
      </c>
      <c r="B883" t="s">
        <v>11</v>
      </c>
      <c r="C883" t="s">
        <v>12</v>
      </c>
      <c r="D883" s="1">
        <v>1.56639812012224E+16</v>
      </c>
      <c r="E883" s="2" t="e" vm="854">
        <f>_FV(0,"12637639045715332")</f>
        <v>#VALUE!</v>
      </c>
      <c r="F883" t="s">
        <v>873</v>
      </c>
      <c r="G883" t="s">
        <v>873</v>
      </c>
      <c r="H883">
        <v>127977</v>
      </c>
      <c r="I883">
        <v>200</v>
      </c>
      <c r="J883" t="b">
        <v>1</v>
      </c>
    </row>
    <row r="884" spans="1:10" x14ac:dyDescent="0.2">
      <c r="A884">
        <v>882</v>
      </c>
      <c r="B884" t="s">
        <v>11</v>
      </c>
      <c r="C884" t="s">
        <v>12</v>
      </c>
      <c r="D884" s="1">
        <v>1566398121723910</v>
      </c>
      <c r="E884" s="2" t="e" vm="855">
        <f>_FV(0,"14225506782531738")</f>
        <v>#VALUE!</v>
      </c>
      <c r="F884" t="s">
        <v>874</v>
      </c>
      <c r="G884" t="s">
        <v>874</v>
      </c>
      <c r="H884">
        <v>128140</v>
      </c>
      <c r="I884">
        <v>200</v>
      </c>
      <c r="J884" t="b">
        <v>1</v>
      </c>
    </row>
    <row r="885" spans="1:10" x14ac:dyDescent="0.2">
      <c r="A885">
        <v>883</v>
      </c>
      <c r="B885" t="s">
        <v>11</v>
      </c>
      <c r="C885" t="s">
        <v>12</v>
      </c>
      <c r="D885" s="1">
        <v>1.5663981233E+16</v>
      </c>
      <c r="E885" s="2" t="e" vm="856">
        <f>_FV(0,"12151598930358887")</f>
        <v>#VALUE!</v>
      </c>
      <c r="F885" t="s">
        <v>875</v>
      </c>
      <c r="G885" t="s">
        <v>875</v>
      </c>
      <c r="H885">
        <v>128268</v>
      </c>
      <c r="I885">
        <v>200</v>
      </c>
      <c r="J885" t="b">
        <v>1</v>
      </c>
    </row>
    <row r="886" spans="1:10" x14ac:dyDescent="0.2">
      <c r="A886">
        <v>884</v>
      </c>
      <c r="B886" t="s">
        <v>11</v>
      </c>
      <c r="C886" t="s">
        <v>12</v>
      </c>
      <c r="D886" s="1">
        <v>1566398124887750</v>
      </c>
      <c r="E886" s="2" t="e" vm="857">
        <f>_FV(0,"1167302131652832")</f>
        <v>#VALUE!</v>
      </c>
      <c r="F886" t="s">
        <v>876</v>
      </c>
      <c r="G886" t="s">
        <v>876</v>
      </c>
      <c r="H886">
        <v>128237</v>
      </c>
      <c r="I886">
        <v>200</v>
      </c>
      <c r="J886" t="b">
        <v>1</v>
      </c>
    </row>
    <row r="887" spans="1:10" x14ac:dyDescent="0.2">
      <c r="A887">
        <v>885</v>
      </c>
      <c r="B887" t="s">
        <v>11</v>
      </c>
      <c r="C887" t="s">
        <v>12</v>
      </c>
      <c r="D887" s="1">
        <v>1.56639812648066E+16</v>
      </c>
      <c r="E887" s="2" t="e" vm="858">
        <f>_FV(0,"10757780075073242")</f>
        <v>#VALUE!</v>
      </c>
      <c r="F887" t="s">
        <v>877</v>
      </c>
      <c r="G887" t="s">
        <v>877</v>
      </c>
      <c r="H887">
        <v>128548</v>
      </c>
      <c r="I887">
        <v>200</v>
      </c>
      <c r="J887" t="b">
        <v>1</v>
      </c>
    </row>
    <row r="888" spans="1:10" x14ac:dyDescent="0.2">
      <c r="A888">
        <v>886</v>
      </c>
      <c r="B888" t="s">
        <v>11</v>
      </c>
      <c r="C888" t="s">
        <v>12</v>
      </c>
      <c r="D888" s="1">
        <v>1.56639812806295E+16</v>
      </c>
      <c r="E888" s="2" t="e" vm="859">
        <f>_FV(0,"11820793151855469")</f>
        <v>#VALUE!</v>
      </c>
      <c r="F888" t="s">
        <v>878</v>
      </c>
      <c r="G888" t="s">
        <v>878</v>
      </c>
      <c r="H888">
        <v>128561</v>
      </c>
      <c r="I888">
        <v>200</v>
      </c>
      <c r="J888" t="b">
        <v>1</v>
      </c>
    </row>
    <row r="889" spans="1:10" x14ac:dyDescent="0.2">
      <c r="A889">
        <v>887</v>
      </c>
      <c r="B889" t="s">
        <v>11</v>
      </c>
      <c r="C889" t="s">
        <v>12</v>
      </c>
      <c r="D889" s="1">
        <v>1.56639812965496E+16</v>
      </c>
      <c r="E889" s="2" t="e" vm="860">
        <f>_FV(0,"14318585395812988")</f>
        <v>#VALUE!</v>
      </c>
      <c r="F889" t="s">
        <v>879</v>
      </c>
      <c r="G889" t="s">
        <v>879</v>
      </c>
      <c r="H889">
        <v>128168</v>
      </c>
      <c r="I889">
        <v>200</v>
      </c>
      <c r="J889" t="b">
        <v>1</v>
      </c>
    </row>
    <row r="890" spans="1:10" x14ac:dyDescent="0.2">
      <c r="A890">
        <v>888</v>
      </c>
      <c r="B890" t="s">
        <v>11</v>
      </c>
      <c r="C890" t="s">
        <v>12</v>
      </c>
      <c r="D890" s="1">
        <v>156639813127547</v>
      </c>
      <c r="E890" s="2" t="e" vm="861">
        <f>_FV(0,"13277387619018555")</f>
        <v>#VALUE!</v>
      </c>
      <c r="F890" t="s">
        <v>880</v>
      </c>
      <c r="G890" t="s">
        <v>880</v>
      </c>
      <c r="H890">
        <v>128298</v>
      </c>
      <c r="I890">
        <v>200</v>
      </c>
      <c r="J890" t="b">
        <v>1</v>
      </c>
    </row>
    <row r="891" spans="1:10" x14ac:dyDescent="0.2">
      <c r="A891">
        <v>889</v>
      </c>
      <c r="B891" t="s">
        <v>11</v>
      </c>
      <c r="C891" t="s">
        <v>12</v>
      </c>
      <c r="D891" s="1">
        <v>1566398132881180</v>
      </c>
      <c r="E891" s="2" t="e" vm="862">
        <f>_FV(0,"11207079887390137")</f>
        <v>#VALUE!</v>
      </c>
      <c r="F891" t="s">
        <v>881</v>
      </c>
      <c r="G891" t="s">
        <v>881</v>
      </c>
      <c r="H891">
        <v>128170</v>
      </c>
      <c r="I891">
        <v>200</v>
      </c>
      <c r="J891" t="b">
        <v>1</v>
      </c>
    </row>
    <row r="892" spans="1:10" x14ac:dyDescent="0.2">
      <c r="A892">
        <v>890</v>
      </c>
      <c r="B892" t="s">
        <v>11</v>
      </c>
      <c r="C892" t="s">
        <v>12</v>
      </c>
      <c r="D892" s="1">
        <v>1566398134459340</v>
      </c>
      <c r="E892" s="2" t="e" vm="863">
        <f>_FV(0,"11157703399658203")</f>
        <v>#VALUE!</v>
      </c>
      <c r="F892" t="s">
        <v>882</v>
      </c>
      <c r="G892" t="s">
        <v>882</v>
      </c>
      <c r="H892">
        <v>127960</v>
      </c>
      <c r="I892">
        <v>200</v>
      </c>
      <c r="J892" t="b">
        <v>1</v>
      </c>
    </row>
    <row r="893" spans="1:10" x14ac:dyDescent="0.2">
      <c r="A893">
        <v>891</v>
      </c>
      <c r="B893" t="s">
        <v>11</v>
      </c>
      <c r="C893" t="s">
        <v>12</v>
      </c>
      <c r="D893" s="1">
        <v>1566398136052000</v>
      </c>
      <c r="E893" s="2" t="e" vm="864">
        <f>_FV(0,"12292313575744629")</f>
        <v>#VALUE!</v>
      </c>
      <c r="F893" t="s">
        <v>883</v>
      </c>
      <c r="G893" t="s">
        <v>883</v>
      </c>
      <c r="H893">
        <v>128527</v>
      </c>
      <c r="I893">
        <v>200</v>
      </c>
      <c r="J893" t="b">
        <v>1</v>
      </c>
    </row>
    <row r="894" spans="1:10" x14ac:dyDescent="0.2">
      <c r="A894">
        <v>892</v>
      </c>
      <c r="B894" t="s">
        <v>11</v>
      </c>
      <c r="C894" t="s">
        <v>12</v>
      </c>
      <c r="D894" s="1">
        <v>1566398137651180</v>
      </c>
      <c r="E894" s="2" t="e" vm="865">
        <f>_FV(0,"1228480339050293")</f>
        <v>#VALUE!</v>
      </c>
      <c r="F894" t="s">
        <v>884</v>
      </c>
      <c r="G894" t="s">
        <v>884</v>
      </c>
      <c r="H894">
        <v>128407</v>
      </c>
      <c r="I894">
        <v>200</v>
      </c>
      <c r="J894" t="b">
        <v>1</v>
      </c>
    </row>
    <row r="895" spans="1:10" x14ac:dyDescent="0.2">
      <c r="A895">
        <v>893</v>
      </c>
      <c r="B895" t="s">
        <v>11</v>
      </c>
      <c r="C895" t="s">
        <v>12</v>
      </c>
      <c r="D895" s="1">
        <v>1.56639813925244E+16</v>
      </c>
      <c r="E895" s="2">
        <v>-1.11436867713928E+16</v>
      </c>
      <c r="F895" t="s">
        <v>885</v>
      </c>
      <c r="G895" t="s">
        <v>885</v>
      </c>
      <c r="H895">
        <v>127922</v>
      </c>
      <c r="I895">
        <v>200</v>
      </c>
      <c r="J895" t="b">
        <v>1</v>
      </c>
    </row>
    <row r="896" spans="1:10" x14ac:dyDescent="0.2">
      <c r="A896">
        <v>894</v>
      </c>
      <c r="B896" t="s">
        <v>11</v>
      </c>
      <c r="C896" t="s">
        <v>12</v>
      </c>
      <c r="D896" s="1">
        <v>1.56639814184565E+16</v>
      </c>
      <c r="E896" s="2" t="e" vm="866">
        <f>_FV(0,"11547112464904785")</f>
        <v>#VALUE!</v>
      </c>
      <c r="F896" t="s">
        <v>886</v>
      </c>
      <c r="G896" t="s">
        <v>886</v>
      </c>
      <c r="H896">
        <v>128284</v>
      </c>
      <c r="I896">
        <v>200</v>
      </c>
      <c r="J896" t="b">
        <v>1</v>
      </c>
    </row>
    <row r="897" spans="1:10" x14ac:dyDescent="0.2">
      <c r="A897">
        <v>895</v>
      </c>
      <c r="B897" t="s">
        <v>11</v>
      </c>
      <c r="C897" t="s">
        <v>12</v>
      </c>
      <c r="D897" s="1">
        <v>1.56639814340707E+16</v>
      </c>
      <c r="E897" s="2" t="e" vm="867">
        <f>_FV(0,"11515188217163086")</f>
        <v>#VALUE!</v>
      </c>
      <c r="F897" t="s">
        <v>887</v>
      </c>
      <c r="G897" t="s">
        <v>887</v>
      </c>
      <c r="H897">
        <v>128497</v>
      </c>
      <c r="I897">
        <v>200</v>
      </c>
      <c r="J897" t="b">
        <v>1</v>
      </c>
    </row>
    <row r="898" spans="1:10" x14ac:dyDescent="0.2">
      <c r="A898">
        <v>896</v>
      </c>
      <c r="B898" t="s">
        <v>11</v>
      </c>
      <c r="C898" t="s">
        <v>12</v>
      </c>
      <c r="D898" s="1">
        <v>1.5663981449714E+16</v>
      </c>
      <c r="E898" s="2" t="e" vm="868">
        <f>_FV(0,"12805485725402832")</f>
        <v>#VALUE!</v>
      </c>
      <c r="F898" t="s">
        <v>888</v>
      </c>
      <c r="G898" t="s">
        <v>888</v>
      </c>
      <c r="H898">
        <v>128139</v>
      </c>
      <c r="I898">
        <v>200</v>
      </c>
      <c r="J898" t="b">
        <v>1</v>
      </c>
    </row>
    <row r="899" spans="1:10" x14ac:dyDescent="0.2">
      <c r="A899">
        <v>897</v>
      </c>
      <c r="B899" t="s">
        <v>11</v>
      </c>
      <c r="C899" t="s">
        <v>12</v>
      </c>
      <c r="D899" s="1">
        <v>1.56639814659545E+16</v>
      </c>
      <c r="E899" s="2" t="e" vm="869">
        <f>_FV(0,"11580014228820801")</f>
        <v>#VALUE!</v>
      </c>
      <c r="F899" t="s">
        <v>889</v>
      </c>
      <c r="G899" t="s">
        <v>889</v>
      </c>
      <c r="H899">
        <v>128244</v>
      </c>
      <c r="I899">
        <v>200</v>
      </c>
      <c r="J899" t="b">
        <v>1</v>
      </c>
    </row>
    <row r="900" spans="1:10" x14ac:dyDescent="0.2">
      <c r="A900">
        <v>898</v>
      </c>
      <c r="B900" t="s">
        <v>11</v>
      </c>
      <c r="C900" t="s">
        <v>12</v>
      </c>
      <c r="D900" s="1">
        <v>1.5663981481847E+16</v>
      </c>
      <c r="E900" s="2" t="e" vm="870">
        <f>_FV(0,"13496613502502441")</f>
        <v>#VALUE!</v>
      </c>
      <c r="F900" t="s">
        <v>890</v>
      </c>
      <c r="G900" t="s">
        <v>890</v>
      </c>
      <c r="H900">
        <v>128410</v>
      </c>
      <c r="I900">
        <v>200</v>
      </c>
      <c r="J900" t="b">
        <v>1</v>
      </c>
    </row>
    <row r="901" spans="1:10" x14ac:dyDescent="0.2">
      <c r="A901">
        <v>899</v>
      </c>
      <c r="B901" t="s">
        <v>11</v>
      </c>
      <c r="C901" t="s">
        <v>12</v>
      </c>
      <c r="D901" s="1">
        <v>1566398149800680</v>
      </c>
      <c r="E901" s="2" t="e" vm="871">
        <f>_FV(0,"12044596672058105")</f>
        <v>#VALUE!</v>
      </c>
      <c r="F901" t="s">
        <v>891</v>
      </c>
      <c r="G901" t="s">
        <v>891</v>
      </c>
      <c r="H901">
        <v>128302</v>
      </c>
      <c r="I901">
        <v>200</v>
      </c>
      <c r="J901" t="b">
        <v>1</v>
      </c>
    </row>
    <row r="902" spans="1:10" x14ac:dyDescent="0.2">
      <c r="A902">
        <v>900</v>
      </c>
      <c r="B902" t="s">
        <v>11</v>
      </c>
      <c r="C902" t="s">
        <v>12</v>
      </c>
      <c r="D902" s="1">
        <v>1566398151401760</v>
      </c>
      <c r="E902" s="2" t="e" vm="872">
        <f>_FV(0,"12192487716674805")</f>
        <v>#VALUE!</v>
      </c>
      <c r="F902" t="s">
        <v>892</v>
      </c>
      <c r="G902" t="s">
        <v>892</v>
      </c>
      <c r="H902">
        <v>128556</v>
      </c>
      <c r="I902">
        <v>200</v>
      </c>
      <c r="J902" t="b">
        <v>1</v>
      </c>
    </row>
    <row r="903" spans="1:10" x14ac:dyDescent="0.2">
      <c r="A903">
        <v>901</v>
      </c>
      <c r="B903" t="s">
        <v>11</v>
      </c>
      <c r="C903" t="s">
        <v>12</v>
      </c>
      <c r="D903" s="1">
        <v>1.56639815301254E+16</v>
      </c>
      <c r="E903" s="2" t="e" vm="873">
        <f>_FV(0,"1495349407196045")</f>
        <v>#VALUE!</v>
      </c>
      <c r="F903" t="s">
        <v>893</v>
      </c>
      <c r="G903" t="s">
        <v>893</v>
      </c>
      <c r="H903">
        <v>128514</v>
      </c>
      <c r="I903">
        <v>200</v>
      </c>
      <c r="J903" t="b">
        <v>1</v>
      </c>
    </row>
    <row r="904" spans="1:10" x14ac:dyDescent="0.2">
      <c r="A904">
        <v>902</v>
      </c>
      <c r="B904" t="s">
        <v>11</v>
      </c>
      <c r="C904" t="s">
        <v>12</v>
      </c>
      <c r="D904" s="1">
        <v>1566398154643750</v>
      </c>
      <c r="E904" s="2" t="e" vm="874">
        <f>_FV(0,"22321009635925293")</f>
        <v>#VALUE!</v>
      </c>
      <c r="F904" t="s">
        <v>894</v>
      </c>
      <c r="G904" t="s">
        <v>894</v>
      </c>
      <c r="H904">
        <v>128076</v>
      </c>
      <c r="I904">
        <v>200</v>
      </c>
      <c r="J904" t="b">
        <v>1</v>
      </c>
    </row>
    <row r="905" spans="1:10" x14ac:dyDescent="0.2">
      <c r="A905">
        <v>903</v>
      </c>
      <c r="B905" t="s">
        <v>11</v>
      </c>
      <c r="C905" t="s">
        <v>12</v>
      </c>
      <c r="D905" s="1">
        <v>1566398156346570</v>
      </c>
      <c r="E905" s="2" t="e" vm="875">
        <f>_FV(0,"1653611660003662")</f>
        <v>#VALUE!</v>
      </c>
      <c r="F905" t="s">
        <v>895</v>
      </c>
      <c r="G905" t="s">
        <v>895</v>
      </c>
      <c r="H905">
        <v>128551</v>
      </c>
      <c r="I905">
        <v>200</v>
      </c>
      <c r="J905" t="b">
        <v>1</v>
      </c>
    </row>
    <row r="906" spans="1:10" x14ac:dyDescent="0.2">
      <c r="A906">
        <v>904</v>
      </c>
      <c r="B906" t="s">
        <v>11</v>
      </c>
      <c r="C906" t="s">
        <v>12</v>
      </c>
      <c r="D906" s="1">
        <v>1.56639815799551E+16</v>
      </c>
      <c r="E906" s="2" t="e" vm="876">
        <f>_FV(0,"1273479461669922")</f>
        <v>#VALUE!</v>
      </c>
      <c r="F906" t="s">
        <v>896</v>
      </c>
      <c r="G906" t="s">
        <v>896</v>
      </c>
      <c r="H906">
        <v>128644</v>
      </c>
      <c r="I906">
        <v>200</v>
      </c>
      <c r="J906" t="b">
        <v>1</v>
      </c>
    </row>
    <row r="907" spans="1:10" x14ac:dyDescent="0.2">
      <c r="A907">
        <v>905</v>
      </c>
      <c r="B907" t="s">
        <v>11</v>
      </c>
      <c r="C907" t="s">
        <v>12</v>
      </c>
      <c r="D907" s="1">
        <v>1.56639815960545E+16</v>
      </c>
      <c r="E907" s="2" t="e" vm="877">
        <f>_FV(0,"14639616012573242")</f>
        <v>#VALUE!</v>
      </c>
      <c r="F907" t="s">
        <v>897</v>
      </c>
      <c r="G907" t="s">
        <v>897</v>
      </c>
      <c r="H907">
        <v>127626</v>
      </c>
      <c r="I907">
        <v>200</v>
      </c>
      <c r="J907" t="b">
        <v>1</v>
      </c>
    </row>
    <row r="908" spans="1:10" x14ac:dyDescent="0.2">
      <c r="A908">
        <v>906</v>
      </c>
      <c r="B908" t="s">
        <v>11</v>
      </c>
      <c r="C908" t="s">
        <v>12</v>
      </c>
      <c r="D908" s="1">
        <v>1566398161246950</v>
      </c>
      <c r="E908" s="2" t="e" vm="878">
        <f>_FV(0,"13130712509155273")</f>
        <v>#VALUE!</v>
      </c>
      <c r="F908" t="s">
        <v>898</v>
      </c>
      <c r="G908" t="s">
        <v>898</v>
      </c>
      <c r="H908">
        <v>128242</v>
      </c>
      <c r="I908">
        <v>200</v>
      </c>
      <c r="J908" t="b">
        <v>1</v>
      </c>
    </row>
    <row r="909" spans="1:10" x14ac:dyDescent="0.2">
      <c r="A909">
        <v>907</v>
      </c>
      <c r="B909" t="s">
        <v>11</v>
      </c>
      <c r="C909" t="s">
        <v>12</v>
      </c>
      <c r="D909" s="1">
        <v>156639816285357</v>
      </c>
      <c r="E909" s="2" t="e" vm="879">
        <f>_FV(0,"12572288513183594")</f>
        <v>#VALUE!</v>
      </c>
      <c r="F909" t="s">
        <v>899</v>
      </c>
      <c r="G909" t="s">
        <v>899</v>
      </c>
      <c r="H909">
        <v>128369</v>
      </c>
      <c r="I909">
        <v>200</v>
      </c>
      <c r="J909" t="b">
        <v>1</v>
      </c>
    </row>
    <row r="910" spans="1:10" x14ac:dyDescent="0.2">
      <c r="A910">
        <v>908</v>
      </c>
      <c r="B910" t="s">
        <v>11</v>
      </c>
      <c r="C910" t="s">
        <v>12</v>
      </c>
      <c r="D910" s="1">
        <v>1.566398164463E+16</v>
      </c>
      <c r="E910" s="2" t="e" vm="880">
        <f>_FV(0,"12857294082641602")</f>
        <v>#VALUE!</v>
      </c>
      <c r="F910" t="s">
        <v>900</v>
      </c>
      <c r="G910" t="s">
        <v>900</v>
      </c>
      <c r="H910">
        <v>128258</v>
      </c>
      <c r="I910">
        <v>200</v>
      </c>
      <c r="J910" t="b">
        <v>1</v>
      </c>
    </row>
    <row r="911" spans="1:10" x14ac:dyDescent="0.2">
      <c r="A911">
        <v>909</v>
      </c>
      <c r="B911" t="s">
        <v>11</v>
      </c>
      <c r="C911" t="s">
        <v>12</v>
      </c>
      <c r="D911" s="1">
        <v>1566398166081120</v>
      </c>
      <c r="E911" s="2" t="e" vm="881">
        <f>_FV(0,"12485289573669434")</f>
        <v>#VALUE!</v>
      </c>
      <c r="F911" t="s">
        <v>901</v>
      </c>
      <c r="G911" t="s">
        <v>901</v>
      </c>
      <c r="H911">
        <v>128150</v>
      </c>
      <c r="I911">
        <v>200</v>
      </c>
      <c r="J911" t="b">
        <v>1</v>
      </c>
    </row>
    <row r="912" spans="1:10" x14ac:dyDescent="0.2">
      <c r="A912">
        <v>910</v>
      </c>
      <c r="B912" t="s">
        <v>11</v>
      </c>
      <c r="C912" t="s">
        <v>12</v>
      </c>
      <c r="D912" s="1">
        <v>1.56639816769926E+16</v>
      </c>
      <c r="E912" s="2" t="e" vm="882">
        <f>_FV(0,"11498808860778809")</f>
        <v>#VALUE!</v>
      </c>
      <c r="F912" t="s">
        <v>902</v>
      </c>
      <c r="G912" t="s">
        <v>902</v>
      </c>
      <c r="H912">
        <v>128511</v>
      </c>
      <c r="I912">
        <v>200</v>
      </c>
      <c r="J912" t="b">
        <v>1</v>
      </c>
    </row>
    <row r="913" spans="1:10" x14ac:dyDescent="0.2">
      <c r="A913">
        <v>911</v>
      </c>
      <c r="B913" t="s">
        <v>11</v>
      </c>
      <c r="C913" t="s">
        <v>12</v>
      </c>
      <c r="D913" s="1">
        <v>1566398169308420</v>
      </c>
      <c r="E913" s="2" t="e" vm="883">
        <f>_FV(0,"11385178565979004")</f>
        <v>#VALUE!</v>
      </c>
      <c r="F913" t="s">
        <v>903</v>
      </c>
      <c r="G913" t="s">
        <v>903</v>
      </c>
      <c r="H913">
        <v>127924</v>
      </c>
      <c r="I913">
        <v>200</v>
      </c>
      <c r="J913" t="b">
        <v>1</v>
      </c>
    </row>
    <row r="914" spans="1:10" x14ac:dyDescent="0.2">
      <c r="A914">
        <v>912</v>
      </c>
      <c r="B914" t="s">
        <v>11</v>
      </c>
      <c r="C914" t="s">
        <v>12</v>
      </c>
      <c r="D914" s="1">
        <v>1566398170911960</v>
      </c>
      <c r="E914" s="2" t="e" vm="884">
        <f>_FV(0,"19980907440185547")</f>
        <v>#VALUE!</v>
      </c>
      <c r="F914" t="s">
        <v>904</v>
      </c>
      <c r="G914" t="s">
        <v>904</v>
      </c>
      <c r="H914">
        <v>127799</v>
      </c>
      <c r="I914">
        <v>200</v>
      </c>
      <c r="J914" t="b">
        <v>1</v>
      </c>
    </row>
    <row r="915" spans="1:10" x14ac:dyDescent="0.2">
      <c r="A915">
        <v>913</v>
      </c>
      <c r="B915" t="s">
        <v>11</v>
      </c>
      <c r="C915" t="s">
        <v>12</v>
      </c>
      <c r="D915" s="1">
        <v>1566398172599830</v>
      </c>
      <c r="E915" s="2" t="e" vm="885">
        <f>_FV(0,"12798404693603516")</f>
        <v>#VALUE!</v>
      </c>
      <c r="F915" t="s">
        <v>905</v>
      </c>
      <c r="G915" t="s">
        <v>905</v>
      </c>
      <c r="H915">
        <v>127621</v>
      </c>
      <c r="I915">
        <v>200</v>
      </c>
      <c r="J915" t="b">
        <v>1</v>
      </c>
    </row>
    <row r="916" spans="1:10" x14ac:dyDescent="0.2">
      <c r="A916">
        <v>914</v>
      </c>
      <c r="B916" t="s">
        <v>11</v>
      </c>
      <c r="C916" t="s">
        <v>12</v>
      </c>
      <c r="D916" s="1">
        <v>1566398174220660</v>
      </c>
      <c r="E916" s="2" t="e" vm="886">
        <f>_FV(0,"3173229694366455")</f>
        <v>#VALUE!</v>
      </c>
      <c r="F916" t="s">
        <v>906</v>
      </c>
      <c r="G916" t="s">
        <v>906</v>
      </c>
      <c r="H916">
        <v>127734</v>
      </c>
      <c r="I916">
        <v>200</v>
      </c>
      <c r="J916" t="b">
        <v>1</v>
      </c>
    </row>
    <row r="917" spans="1:10" x14ac:dyDescent="0.2">
      <c r="A917">
        <v>915</v>
      </c>
      <c r="B917" t="s">
        <v>11</v>
      </c>
      <c r="C917" t="s">
        <v>12</v>
      </c>
      <c r="D917" s="1">
        <v>1566398176011870</v>
      </c>
      <c r="E917" s="2" t="e" vm="887">
        <f>_FV(0,"4038820266723633")</f>
        <v>#VALUE!</v>
      </c>
      <c r="F917" t="s">
        <v>907</v>
      </c>
      <c r="G917" t="s">
        <v>907</v>
      </c>
      <c r="H917">
        <v>128120</v>
      </c>
      <c r="I917">
        <v>200</v>
      </c>
      <c r="J917" t="b">
        <v>1</v>
      </c>
    </row>
    <row r="918" spans="1:10" x14ac:dyDescent="0.2">
      <c r="A918">
        <v>916</v>
      </c>
      <c r="B918" t="s">
        <v>11</v>
      </c>
      <c r="C918" t="s">
        <v>12</v>
      </c>
      <c r="D918" s="1">
        <v>1566398177891720</v>
      </c>
      <c r="E918" s="2" t="e" vm="888">
        <f>_FV(0,"11020493507385254")</f>
        <v>#VALUE!</v>
      </c>
      <c r="F918" t="s">
        <v>908</v>
      </c>
      <c r="G918" t="s">
        <v>908</v>
      </c>
      <c r="H918">
        <v>127567</v>
      </c>
      <c r="I918">
        <v>200</v>
      </c>
      <c r="J918" t="b">
        <v>1</v>
      </c>
    </row>
    <row r="919" spans="1:10" x14ac:dyDescent="0.2">
      <c r="A919">
        <v>917</v>
      </c>
      <c r="B919" t="s">
        <v>11</v>
      </c>
      <c r="C919" t="s">
        <v>12</v>
      </c>
      <c r="D919" s="1">
        <v>1566398179487170</v>
      </c>
      <c r="E919" s="2" t="e" vm="889">
        <f>_FV(0,"12359786033630371")</f>
        <v>#VALUE!</v>
      </c>
      <c r="F919" t="s">
        <v>909</v>
      </c>
      <c r="G919" t="s">
        <v>909</v>
      </c>
      <c r="H919">
        <v>128092</v>
      </c>
      <c r="I919">
        <v>200</v>
      </c>
      <c r="J919" t="b">
        <v>1</v>
      </c>
    </row>
    <row r="920" spans="1:10" x14ac:dyDescent="0.2">
      <c r="A920">
        <v>918</v>
      </c>
      <c r="B920" t="s">
        <v>11</v>
      </c>
      <c r="C920" t="s">
        <v>12</v>
      </c>
      <c r="D920" s="1">
        <v>1566398181099670</v>
      </c>
      <c r="E920" s="2" t="e" vm="890">
        <f>_FV(0,"17185401916503906")</f>
        <v>#VALUE!</v>
      </c>
      <c r="F920" t="s">
        <v>910</v>
      </c>
      <c r="G920" t="s">
        <v>910</v>
      </c>
      <c r="H920">
        <v>128304</v>
      </c>
      <c r="I920">
        <v>200</v>
      </c>
      <c r="J920" t="b">
        <v>1</v>
      </c>
    </row>
    <row r="921" spans="1:10" x14ac:dyDescent="0.2">
      <c r="A921">
        <v>919</v>
      </c>
      <c r="B921" t="s">
        <v>11</v>
      </c>
      <c r="C921" t="s">
        <v>12</v>
      </c>
      <c r="D921" s="1">
        <v>1566398182766290</v>
      </c>
      <c r="E921" s="2" t="e" vm="891">
        <f>_FV(0,"11415410041809082")</f>
        <v>#VALUE!</v>
      </c>
      <c r="F921" t="s">
        <v>911</v>
      </c>
      <c r="G921" t="s">
        <v>911</v>
      </c>
      <c r="H921">
        <v>127978</v>
      </c>
      <c r="I921">
        <v>200</v>
      </c>
      <c r="J921" t="b">
        <v>1</v>
      </c>
    </row>
    <row r="922" spans="1:10" x14ac:dyDescent="0.2">
      <c r="A922">
        <v>920</v>
      </c>
      <c r="B922" t="s">
        <v>11</v>
      </c>
      <c r="C922" t="s">
        <v>12</v>
      </c>
      <c r="D922" s="1">
        <v>1566398184388240</v>
      </c>
      <c r="E922" s="2" t="e" vm="892">
        <f>_FV(0,"1835019588470459")</f>
        <v>#VALUE!</v>
      </c>
      <c r="F922" t="s">
        <v>912</v>
      </c>
      <c r="G922" t="s">
        <v>912</v>
      </c>
      <c r="H922">
        <v>128227</v>
      </c>
      <c r="I922">
        <v>200</v>
      </c>
      <c r="J922" t="b">
        <v>1</v>
      </c>
    </row>
    <row r="923" spans="1:10" x14ac:dyDescent="0.2">
      <c r="A923">
        <v>921</v>
      </c>
      <c r="B923" t="s">
        <v>11</v>
      </c>
      <c r="C923" t="s">
        <v>12</v>
      </c>
      <c r="D923" s="1">
        <v>1.56639818607939E+16</v>
      </c>
      <c r="E923" s="2" t="e" vm="893">
        <f>_FV(0,"10831522941589355")</f>
        <v>#VALUE!</v>
      </c>
      <c r="F923" t="s">
        <v>913</v>
      </c>
      <c r="G923" t="s">
        <v>913</v>
      </c>
      <c r="H923">
        <v>127955</v>
      </c>
      <c r="I923">
        <v>200</v>
      </c>
      <c r="J923" t="b">
        <v>1</v>
      </c>
    </row>
    <row r="924" spans="1:10" x14ac:dyDescent="0.2">
      <c r="A924">
        <v>922</v>
      </c>
      <c r="B924" t="s">
        <v>11</v>
      </c>
      <c r="C924" t="s">
        <v>12</v>
      </c>
      <c r="D924" s="1">
        <v>1566398187693770</v>
      </c>
      <c r="E924" s="2" t="e" vm="894">
        <f>_FV(0,"14091897010803223")</f>
        <v>#VALUE!</v>
      </c>
      <c r="F924" t="s">
        <v>914</v>
      </c>
      <c r="G924" t="s">
        <v>914</v>
      </c>
      <c r="H924">
        <v>128015</v>
      </c>
      <c r="I924">
        <v>200</v>
      </c>
      <c r="J924" t="b">
        <v>1</v>
      </c>
    </row>
    <row r="925" spans="1:10" x14ac:dyDescent="0.2">
      <c r="A925">
        <v>923</v>
      </c>
      <c r="B925" t="s">
        <v>11</v>
      </c>
      <c r="C925" t="s">
        <v>12</v>
      </c>
      <c r="D925" s="1">
        <v>1.56639818933718E+16</v>
      </c>
      <c r="E925" s="2" t="e" vm="895">
        <f>_FV(0,"11989569664001465")</f>
        <v>#VALUE!</v>
      </c>
      <c r="F925" t="s">
        <v>915</v>
      </c>
      <c r="G925" t="s">
        <v>915</v>
      </c>
      <c r="H925">
        <v>128467</v>
      </c>
      <c r="I925">
        <v>200</v>
      </c>
      <c r="J925" t="b">
        <v>1</v>
      </c>
    </row>
    <row r="926" spans="1:10" x14ac:dyDescent="0.2">
      <c r="A926">
        <v>924</v>
      </c>
      <c r="B926" t="s">
        <v>11</v>
      </c>
      <c r="C926" t="s">
        <v>12</v>
      </c>
      <c r="D926" s="1">
        <v>1566398190954820</v>
      </c>
      <c r="E926" s="2" t="e" vm="896">
        <f>_FV(0,"1387801170349121")</f>
        <v>#VALUE!</v>
      </c>
      <c r="F926" t="s">
        <v>916</v>
      </c>
      <c r="G926" t="s">
        <v>916</v>
      </c>
      <c r="H926">
        <v>128528</v>
      </c>
      <c r="I926">
        <v>200</v>
      </c>
      <c r="J926" t="b">
        <v>1</v>
      </c>
    </row>
    <row r="927" spans="1:10" x14ac:dyDescent="0.2">
      <c r="A927">
        <v>925</v>
      </c>
      <c r="B927" t="s">
        <v>11</v>
      </c>
      <c r="C927" t="s">
        <v>12</v>
      </c>
      <c r="D927" s="1">
        <v>1.5663981925954E+16</v>
      </c>
      <c r="E927" s="2" t="e" vm="897">
        <f>_FV(0,"13139104843139648")</f>
        <v>#VALUE!</v>
      </c>
      <c r="F927" t="s">
        <v>917</v>
      </c>
      <c r="G927" t="s">
        <v>917</v>
      </c>
      <c r="H927">
        <v>128215</v>
      </c>
      <c r="I927">
        <v>200</v>
      </c>
      <c r="J927" t="b">
        <v>1</v>
      </c>
    </row>
    <row r="928" spans="1:10" x14ac:dyDescent="0.2">
      <c r="A928">
        <v>926</v>
      </c>
      <c r="B928" t="s">
        <v>11</v>
      </c>
      <c r="C928" t="s">
        <v>12</v>
      </c>
      <c r="D928" s="1">
        <v>1566398194228740</v>
      </c>
      <c r="E928" s="2" t="e" vm="898">
        <f>_FV(0,"1608750820159912")</f>
        <v>#VALUE!</v>
      </c>
      <c r="F928" t="s">
        <v>918</v>
      </c>
      <c r="G928" t="s">
        <v>918</v>
      </c>
      <c r="H928">
        <v>128121</v>
      </c>
      <c r="I928">
        <v>200</v>
      </c>
      <c r="J928" t="b">
        <v>1</v>
      </c>
    </row>
    <row r="929" spans="1:10" x14ac:dyDescent="0.2">
      <c r="A929">
        <v>927</v>
      </c>
      <c r="B929" t="s">
        <v>11</v>
      </c>
      <c r="C929" t="s">
        <v>12</v>
      </c>
      <c r="D929" s="1">
        <v>1566398195890310</v>
      </c>
      <c r="E929" s="2" t="e" vm="899">
        <f>_FV(0,"11357498168945312")</f>
        <v>#VALUE!</v>
      </c>
      <c r="F929" t="s">
        <v>919</v>
      </c>
      <c r="G929" t="s">
        <v>919</v>
      </c>
      <c r="H929">
        <v>128050</v>
      </c>
      <c r="I929">
        <v>200</v>
      </c>
      <c r="J929" t="b">
        <v>1</v>
      </c>
    </row>
    <row r="930" spans="1:10" x14ac:dyDescent="0.2">
      <c r="A930">
        <v>928</v>
      </c>
      <c r="B930" t="s">
        <v>11</v>
      </c>
      <c r="C930" t="s">
        <v>12</v>
      </c>
      <c r="D930" s="1">
        <v>1566398197502900</v>
      </c>
      <c r="E930" s="2" t="e" vm="900">
        <f>_FV(0,"18457388877868652")</f>
        <v>#VALUE!</v>
      </c>
      <c r="F930" t="s">
        <v>920</v>
      </c>
      <c r="G930" t="s">
        <v>920</v>
      </c>
      <c r="H930">
        <v>127806</v>
      </c>
      <c r="I930">
        <v>200</v>
      </c>
      <c r="J930" t="b">
        <v>1</v>
      </c>
    </row>
    <row r="931" spans="1:10" x14ac:dyDescent="0.2">
      <c r="A931">
        <v>929</v>
      </c>
      <c r="B931" t="s">
        <v>11</v>
      </c>
      <c r="C931" t="s">
        <v>12</v>
      </c>
      <c r="D931" s="1">
        <v>1566398199207900</v>
      </c>
      <c r="E931" s="2" t="e" vm="901">
        <f>_FV(0,"10805201530456543")</f>
        <v>#VALUE!</v>
      </c>
      <c r="F931" t="s">
        <v>921</v>
      </c>
      <c r="G931" t="s">
        <v>921</v>
      </c>
      <c r="H931">
        <v>128120</v>
      </c>
      <c r="I931">
        <v>200</v>
      </c>
      <c r="J931" t="b">
        <v>1</v>
      </c>
    </row>
    <row r="932" spans="1:10" x14ac:dyDescent="0.2">
      <c r="A932">
        <v>930</v>
      </c>
      <c r="B932" t="s">
        <v>11</v>
      </c>
      <c r="C932" t="s">
        <v>12</v>
      </c>
      <c r="D932" s="1">
        <v>1.5663982008285E+16</v>
      </c>
      <c r="E932" s="2" t="e" vm="902">
        <f>_FV(0,"11946702003479004")</f>
        <v>#VALUE!</v>
      </c>
      <c r="F932" t="s">
        <v>922</v>
      </c>
      <c r="G932" t="s">
        <v>922</v>
      </c>
      <c r="H932">
        <v>127727</v>
      </c>
      <c r="I932">
        <v>200</v>
      </c>
      <c r="J932" t="b">
        <v>1</v>
      </c>
    </row>
    <row r="933" spans="1:10" x14ac:dyDescent="0.2">
      <c r="A933">
        <v>931</v>
      </c>
      <c r="B933" t="s">
        <v>11</v>
      </c>
      <c r="C933" t="s">
        <v>12</v>
      </c>
      <c r="D933" s="1">
        <v>1.56639820244813E+16</v>
      </c>
      <c r="E933" s="2" t="e" vm="903">
        <f>_FV(0,"10343194007873535")</f>
        <v>#VALUE!</v>
      </c>
      <c r="F933" t="s">
        <v>923</v>
      </c>
      <c r="G933" t="s">
        <v>923</v>
      </c>
      <c r="H933">
        <v>128017</v>
      </c>
      <c r="I933">
        <v>200</v>
      </c>
      <c r="J933" t="b">
        <v>1</v>
      </c>
    </row>
    <row r="934" spans="1:10" x14ac:dyDescent="0.2">
      <c r="A934">
        <v>932</v>
      </c>
      <c r="B934" t="s">
        <v>11</v>
      </c>
      <c r="C934" t="s">
        <v>12</v>
      </c>
      <c r="D934" s="1">
        <v>1566398204060620</v>
      </c>
      <c r="E934" s="2" t="e" vm="904">
        <f>_FV(0,"1281130313873291")</f>
        <v>#VALUE!</v>
      </c>
      <c r="F934" t="s">
        <v>924</v>
      </c>
      <c r="G934" t="s">
        <v>924</v>
      </c>
      <c r="H934">
        <v>127981</v>
      </c>
      <c r="I934">
        <v>200</v>
      </c>
      <c r="J934" t="b">
        <v>1</v>
      </c>
    </row>
    <row r="935" spans="1:10" x14ac:dyDescent="0.2">
      <c r="A935">
        <v>933</v>
      </c>
      <c r="B935" t="s">
        <v>11</v>
      </c>
      <c r="C935" t="s">
        <v>12</v>
      </c>
      <c r="D935" s="1">
        <v>1.56639820570196E+16</v>
      </c>
      <c r="E935" s="2" t="e" vm="905">
        <f>_FV(0,"21351218223571777")</f>
        <v>#VALUE!</v>
      </c>
      <c r="F935" t="s">
        <v>925</v>
      </c>
      <c r="G935" t="s">
        <v>925</v>
      </c>
      <c r="H935">
        <v>128123</v>
      </c>
      <c r="I935">
        <v>200</v>
      </c>
      <c r="J935" t="b">
        <v>1</v>
      </c>
    </row>
    <row r="936" spans="1:10" x14ac:dyDescent="0.2">
      <c r="A936">
        <v>934</v>
      </c>
      <c r="B936" t="s">
        <v>11</v>
      </c>
      <c r="C936" t="s">
        <v>12</v>
      </c>
      <c r="D936" s="1">
        <v>1566398207430740</v>
      </c>
      <c r="E936" s="2" t="e" vm="906">
        <f>_FV(0,"12555789947509766")</f>
        <v>#VALUE!</v>
      </c>
      <c r="F936" t="s">
        <v>926</v>
      </c>
      <c r="G936" t="s">
        <v>926</v>
      </c>
      <c r="H936">
        <v>128176</v>
      </c>
      <c r="I936">
        <v>200</v>
      </c>
      <c r="J936" t="b">
        <v>1</v>
      </c>
    </row>
    <row r="937" spans="1:10" x14ac:dyDescent="0.2">
      <c r="A937">
        <v>935</v>
      </c>
      <c r="B937" t="s">
        <v>11</v>
      </c>
      <c r="C937" t="s">
        <v>12</v>
      </c>
      <c r="D937" s="1">
        <v>1.56639820906152E+16</v>
      </c>
      <c r="E937" s="2" t="e" vm="907">
        <f>_FV(0,"11810779571533203")</f>
        <v>#VALUE!</v>
      </c>
      <c r="F937" t="s">
        <v>927</v>
      </c>
      <c r="G937" t="s">
        <v>927</v>
      </c>
      <c r="H937">
        <v>128018</v>
      </c>
      <c r="I937">
        <v>200</v>
      </c>
      <c r="J937" t="b">
        <v>1</v>
      </c>
    </row>
    <row r="938" spans="1:10" x14ac:dyDescent="0.2">
      <c r="A938">
        <v>936</v>
      </c>
      <c r="B938" t="s">
        <v>11</v>
      </c>
      <c r="C938" t="s">
        <v>12</v>
      </c>
      <c r="D938" s="1">
        <v>1566398210684160</v>
      </c>
      <c r="E938" s="2" t="e" vm="908">
        <f>_FV(0,"1100161075592041")</f>
        <v>#VALUE!</v>
      </c>
      <c r="F938" t="s">
        <v>928</v>
      </c>
      <c r="G938" t="s">
        <v>928</v>
      </c>
      <c r="H938">
        <v>128287</v>
      </c>
      <c r="I938">
        <v>200</v>
      </c>
      <c r="J938" t="b">
        <v>1</v>
      </c>
    </row>
    <row r="939" spans="1:10" x14ac:dyDescent="0.2">
      <c r="A939">
        <v>937</v>
      </c>
      <c r="B939" t="s">
        <v>11</v>
      </c>
      <c r="C939" t="s">
        <v>12</v>
      </c>
      <c r="D939" s="1">
        <v>1.5663982123031E+16</v>
      </c>
      <c r="E939" s="2" t="e" vm="909">
        <f>_FV(0,"1179957389831543")</f>
        <v>#VALUE!</v>
      </c>
      <c r="F939" t="s">
        <v>929</v>
      </c>
      <c r="G939" t="s">
        <v>929</v>
      </c>
      <c r="H939">
        <v>128203</v>
      </c>
      <c r="I939">
        <v>200</v>
      </c>
      <c r="J939" t="b">
        <v>1</v>
      </c>
    </row>
    <row r="940" spans="1:10" x14ac:dyDescent="0.2">
      <c r="A940">
        <v>938</v>
      </c>
      <c r="B940" t="s">
        <v>11</v>
      </c>
      <c r="C940" t="s">
        <v>12</v>
      </c>
      <c r="D940" s="1">
        <v>1566398213930150</v>
      </c>
      <c r="E940" s="2" t="e" vm="910">
        <f>_FV(0,"10792994499206543")</f>
        <v>#VALUE!</v>
      </c>
      <c r="F940" t="s">
        <v>930</v>
      </c>
      <c r="G940" t="s">
        <v>930</v>
      </c>
      <c r="H940">
        <v>127159</v>
      </c>
      <c r="I940">
        <v>200</v>
      </c>
      <c r="J940" t="b">
        <v>1</v>
      </c>
    </row>
    <row r="941" spans="1:10" x14ac:dyDescent="0.2">
      <c r="A941">
        <v>939</v>
      </c>
      <c r="B941" t="s">
        <v>11</v>
      </c>
      <c r="C941" t="s">
        <v>12</v>
      </c>
      <c r="D941" s="1">
        <v>1566398215550920</v>
      </c>
      <c r="E941" s="2">
        <v>-1163902759552000</v>
      </c>
      <c r="F941" t="s">
        <v>931</v>
      </c>
      <c r="G941" t="s">
        <v>931</v>
      </c>
      <c r="H941">
        <v>128614</v>
      </c>
      <c r="I941">
        <v>200</v>
      </c>
      <c r="J941" t="b">
        <v>1</v>
      </c>
    </row>
    <row r="942" spans="1:10" x14ac:dyDescent="0.2">
      <c r="A942">
        <v>940</v>
      </c>
      <c r="B942" t="s">
        <v>11</v>
      </c>
      <c r="C942" t="s">
        <v>12</v>
      </c>
      <c r="D942" s="1">
        <v>1566398218235300</v>
      </c>
      <c r="E942" s="2" t="e" vm="911">
        <f>_FV(0,"1240079402923584")</f>
        <v>#VALUE!</v>
      </c>
      <c r="F942" t="s">
        <v>932</v>
      </c>
      <c r="G942" t="s">
        <v>932</v>
      </c>
      <c r="H942">
        <v>128129</v>
      </c>
      <c r="I942">
        <v>200</v>
      </c>
      <c r="J942" t="b">
        <v>1</v>
      </c>
    </row>
    <row r="943" spans="1:10" x14ac:dyDescent="0.2">
      <c r="A943">
        <v>941</v>
      </c>
      <c r="B943" t="s">
        <v>11</v>
      </c>
      <c r="C943" t="s">
        <v>12</v>
      </c>
      <c r="D943" s="1">
        <v>1.56639821986835E+16</v>
      </c>
      <c r="E943" s="2" t="e" vm="912">
        <f>_FV(0,"12219023704528809")</f>
        <v>#VALUE!</v>
      </c>
      <c r="F943" t="s">
        <v>933</v>
      </c>
      <c r="G943" t="s">
        <v>933</v>
      </c>
      <c r="H943">
        <v>128120</v>
      </c>
      <c r="I943">
        <v>200</v>
      </c>
      <c r="J943" t="b">
        <v>1</v>
      </c>
    </row>
    <row r="944" spans="1:10" x14ac:dyDescent="0.2">
      <c r="A944">
        <v>942</v>
      </c>
      <c r="B944" t="s">
        <v>11</v>
      </c>
      <c r="C944" t="s">
        <v>12</v>
      </c>
      <c r="D944" s="1">
        <v>1566398221499580</v>
      </c>
      <c r="E944" s="2" t="e" vm="913">
        <f>_FV(0,"11249327659606934")</f>
        <v>#VALUE!</v>
      </c>
      <c r="F944" t="s">
        <v>934</v>
      </c>
      <c r="G944" t="s">
        <v>934</v>
      </c>
      <c r="H944">
        <v>128240</v>
      </c>
      <c r="I944">
        <v>200</v>
      </c>
      <c r="J944" t="b">
        <v>1</v>
      </c>
    </row>
    <row r="945" spans="1:10" x14ac:dyDescent="0.2">
      <c r="A945">
        <v>943</v>
      </c>
      <c r="B945" t="s">
        <v>11</v>
      </c>
      <c r="C945" t="s">
        <v>12</v>
      </c>
      <c r="D945" s="1">
        <v>1566398223124730</v>
      </c>
      <c r="E945" s="2" t="e" vm="914">
        <f>_FV(0,"11450695991516113")</f>
        <v>#VALUE!</v>
      </c>
      <c r="F945" t="s">
        <v>935</v>
      </c>
      <c r="G945" t="s">
        <v>935</v>
      </c>
      <c r="H945">
        <v>127991</v>
      </c>
      <c r="I945">
        <v>200</v>
      </c>
      <c r="J945" t="b">
        <v>1</v>
      </c>
    </row>
    <row r="946" spans="1:10" x14ac:dyDescent="0.2">
      <c r="A946">
        <v>944</v>
      </c>
      <c r="B946" t="s">
        <v>11</v>
      </c>
      <c r="C946" t="s">
        <v>12</v>
      </c>
      <c r="D946" s="1">
        <v>1566398224744690</v>
      </c>
      <c r="E946" s="2" t="e" vm="915">
        <f>_FV(0,"11423182487487793")</f>
        <v>#VALUE!</v>
      </c>
      <c r="F946" t="s">
        <v>936</v>
      </c>
      <c r="G946" t="s">
        <v>936</v>
      </c>
      <c r="H946">
        <v>128048</v>
      </c>
      <c r="I946">
        <v>200</v>
      </c>
      <c r="J946" t="b">
        <v>1</v>
      </c>
    </row>
    <row r="947" spans="1:10" x14ac:dyDescent="0.2">
      <c r="A947">
        <v>945</v>
      </c>
      <c r="B947" t="s">
        <v>11</v>
      </c>
      <c r="C947" t="s">
        <v>12</v>
      </c>
      <c r="D947" s="1">
        <v>1.56639822637553E+16</v>
      </c>
      <c r="E947" s="2" t="e" vm="916">
        <f>_FV(0,"1408541202545166")</f>
        <v>#VALUE!</v>
      </c>
      <c r="F947" t="s">
        <v>937</v>
      </c>
      <c r="G947" t="s">
        <v>937</v>
      </c>
      <c r="H947">
        <v>128386</v>
      </c>
      <c r="I947">
        <v>200</v>
      </c>
      <c r="J947" t="b">
        <v>1</v>
      </c>
    </row>
    <row r="948" spans="1:10" x14ac:dyDescent="0.2">
      <c r="A948">
        <v>946</v>
      </c>
      <c r="B948" t="s">
        <v>11</v>
      </c>
      <c r="C948" t="s">
        <v>12</v>
      </c>
      <c r="D948" s="1">
        <v>1566398228033620</v>
      </c>
      <c r="E948" s="2" t="e" vm="917">
        <f>_FV(0,"11791396141052246")</f>
        <v>#VALUE!</v>
      </c>
      <c r="F948" t="s">
        <v>938</v>
      </c>
      <c r="G948" t="s">
        <v>938</v>
      </c>
      <c r="H948">
        <v>127791</v>
      </c>
      <c r="I948">
        <v>200</v>
      </c>
      <c r="J948" t="b">
        <v>1</v>
      </c>
    </row>
    <row r="949" spans="1:10" x14ac:dyDescent="0.2">
      <c r="A949">
        <v>947</v>
      </c>
      <c r="B949" t="s">
        <v>11</v>
      </c>
      <c r="C949" t="s">
        <v>12</v>
      </c>
      <c r="D949" s="1">
        <v>1566398229661140</v>
      </c>
      <c r="E949" s="2" t="e" vm="918">
        <f>_FV(0,"1139838695526123")</f>
        <v>#VALUE!</v>
      </c>
      <c r="F949" t="s">
        <v>939</v>
      </c>
      <c r="G949" t="s">
        <v>939</v>
      </c>
      <c r="H949">
        <v>128124</v>
      </c>
      <c r="I949">
        <v>200</v>
      </c>
      <c r="J949" t="b">
        <v>1</v>
      </c>
    </row>
    <row r="950" spans="1:10" x14ac:dyDescent="0.2">
      <c r="A950">
        <v>948</v>
      </c>
      <c r="B950" t="s">
        <v>11</v>
      </c>
      <c r="C950" t="s">
        <v>12</v>
      </c>
      <c r="D950" s="1">
        <v>1566398231291710</v>
      </c>
      <c r="E950" s="2" t="e" vm="919">
        <f>_FV(0,"36409783363342285")</f>
        <v>#VALUE!</v>
      </c>
      <c r="F950" t="s">
        <v>940</v>
      </c>
      <c r="G950" t="s">
        <v>940</v>
      </c>
      <c r="H950">
        <v>127367</v>
      </c>
      <c r="I950">
        <v>200</v>
      </c>
      <c r="J950" t="b">
        <v>1</v>
      </c>
    </row>
    <row r="951" spans="1:10" x14ac:dyDescent="0.2">
      <c r="A951">
        <v>949</v>
      </c>
      <c r="B951" t="s">
        <v>11</v>
      </c>
      <c r="C951" t="s">
        <v>12</v>
      </c>
      <c r="D951" s="1">
        <v>1.56639823317277E+16</v>
      </c>
      <c r="E951" s="2">
        <v>-4014268159866330</v>
      </c>
      <c r="F951" t="s">
        <v>941</v>
      </c>
      <c r="G951" t="s">
        <v>941</v>
      </c>
      <c r="H951">
        <v>128195</v>
      </c>
      <c r="I951">
        <v>200</v>
      </c>
      <c r="J951" t="b">
        <v>1</v>
      </c>
    </row>
    <row r="952" spans="1:10" x14ac:dyDescent="0.2">
      <c r="A952">
        <v>950</v>
      </c>
      <c r="B952" t="s">
        <v>11</v>
      </c>
      <c r="C952" t="s">
        <v>12</v>
      </c>
      <c r="D952" s="1">
        <v>1566398238698560</v>
      </c>
      <c r="E952" s="2" t="e" vm="920">
        <f>_FV(0,"12618303298950195")</f>
        <v>#VALUE!</v>
      </c>
      <c r="F952" t="s">
        <v>942</v>
      </c>
      <c r="G952" t="s">
        <v>942</v>
      </c>
      <c r="H952">
        <v>128085</v>
      </c>
      <c r="I952">
        <v>200</v>
      </c>
      <c r="J952" t="b">
        <v>1</v>
      </c>
    </row>
    <row r="953" spans="1:10" x14ac:dyDescent="0.2">
      <c r="A953">
        <v>951</v>
      </c>
      <c r="B953" t="s">
        <v>11</v>
      </c>
      <c r="C953" t="s">
        <v>12</v>
      </c>
      <c r="D953" s="1">
        <v>1566398240335880</v>
      </c>
      <c r="E953" s="2" t="e" vm="921">
        <f>_FV(0,"2260417938232422")</f>
        <v>#VALUE!</v>
      </c>
      <c r="F953" t="s">
        <v>943</v>
      </c>
      <c r="G953" t="s">
        <v>943</v>
      </c>
      <c r="H953">
        <v>127885</v>
      </c>
      <c r="I953">
        <v>200</v>
      </c>
      <c r="J953" t="b">
        <v>1</v>
      </c>
    </row>
    <row r="954" spans="1:10" x14ac:dyDescent="0.2">
      <c r="A954">
        <v>952</v>
      </c>
      <c r="B954" t="s">
        <v>11</v>
      </c>
      <c r="C954" t="s">
        <v>12</v>
      </c>
      <c r="D954" s="1">
        <v>1566398242085450</v>
      </c>
      <c r="E954" s="2" t="e" vm="922">
        <f>_FV(0,"16513395309448242")</f>
        <v>#VALUE!</v>
      </c>
      <c r="F954" t="s">
        <v>944</v>
      </c>
      <c r="G954" t="s">
        <v>944</v>
      </c>
      <c r="H954">
        <v>128220</v>
      </c>
      <c r="I954">
        <v>200</v>
      </c>
      <c r="J954" t="b">
        <v>1</v>
      </c>
    </row>
    <row r="955" spans="1:10" x14ac:dyDescent="0.2">
      <c r="A955">
        <v>953</v>
      </c>
      <c r="B955" t="s">
        <v>11</v>
      </c>
      <c r="C955" t="s">
        <v>12</v>
      </c>
      <c r="D955" s="1">
        <v>1566398243758430</v>
      </c>
      <c r="E955" s="2" t="e" vm="923">
        <f>_FV(0,"12046003341674805")</f>
        <v>#VALUE!</v>
      </c>
      <c r="F955" t="s">
        <v>945</v>
      </c>
      <c r="G955" t="s">
        <v>945</v>
      </c>
      <c r="H955">
        <v>128035</v>
      </c>
      <c r="I955">
        <v>200</v>
      </c>
      <c r="J955" t="b">
        <v>1</v>
      </c>
    </row>
    <row r="956" spans="1:10" x14ac:dyDescent="0.2">
      <c r="A956">
        <v>954</v>
      </c>
      <c r="B956" t="s">
        <v>11</v>
      </c>
      <c r="C956" t="s">
        <v>12</v>
      </c>
      <c r="D956" s="1">
        <v>1566398245388410</v>
      </c>
      <c r="E956" s="2" t="e" vm="924">
        <f>_FV(0,"18450117111206055")</f>
        <v>#VALUE!</v>
      </c>
      <c r="F956" t="s">
        <v>946</v>
      </c>
      <c r="G956" t="s">
        <v>946</v>
      </c>
      <c r="H956">
        <v>128170</v>
      </c>
      <c r="I956">
        <v>200</v>
      </c>
      <c r="J956" t="b">
        <v>1</v>
      </c>
    </row>
    <row r="957" spans="1:10" x14ac:dyDescent="0.2">
      <c r="A957">
        <v>955</v>
      </c>
      <c r="B957" t="s">
        <v>11</v>
      </c>
      <c r="C957" t="s">
        <v>12</v>
      </c>
      <c r="D957" s="1">
        <v>1566398247092950</v>
      </c>
      <c r="E957" s="2" t="e" vm="925">
        <f>_FV(0,"11034893989562988")</f>
        <v>#VALUE!</v>
      </c>
      <c r="F957" t="s">
        <v>947</v>
      </c>
      <c r="G957" t="s">
        <v>947</v>
      </c>
      <c r="H957">
        <v>128968</v>
      </c>
      <c r="I957">
        <v>200</v>
      </c>
      <c r="J957" t="b">
        <v>1</v>
      </c>
    </row>
    <row r="958" spans="1:10" x14ac:dyDescent="0.2">
      <c r="A958">
        <v>956</v>
      </c>
      <c r="B958" t="s">
        <v>11</v>
      </c>
      <c r="C958" t="s">
        <v>12</v>
      </c>
      <c r="D958" s="1">
        <v>1566398248725100</v>
      </c>
      <c r="E958" s="2" t="e" vm="926">
        <f>_FV(0,"2197890281677246")</f>
        <v>#VALUE!</v>
      </c>
      <c r="F958" t="s">
        <v>948</v>
      </c>
      <c r="G958" t="s">
        <v>948</v>
      </c>
      <c r="H958">
        <v>127958</v>
      </c>
      <c r="I958">
        <v>200</v>
      </c>
      <c r="J958" t="b">
        <v>1</v>
      </c>
    </row>
    <row r="959" spans="1:10" x14ac:dyDescent="0.2">
      <c r="A959">
        <v>957</v>
      </c>
      <c r="B959" t="s">
        <v>11</v>
      </c>
      <c r="C959" t="s">
        <v>12</v>
      </c>
      <c r="D959" s="1">
        <v>156639825045639</v>
      </c>
      <c r="E959" s="2" t="e" vm="927">
        <f>_FV(0,"13162612915039062")</f>
        <v>#VALUE!</v>
      </c>
      <c r="F959" t="s">
        <v>949</v>
      </c>
      <c r="G959" t="s">
        <v>949</v>
      </c>
      <c r="H959">
        <v>128245</v>
      </c>
      <c r="I959">
        <v>200</v>
      </c>
      <c r="J959" t="b">
        <v>1</v>
      </c>
    </row>
    <row r="960" spans="1:10" x14ac:dyDescent="0.2">
      <c r="A960">
        <v>958</v>
      </c>
      <c r="B960" t="s">
        <v>11</v>
      </c>
      <c r="C960" t="s">
        <v>12</v>
      </c>
      <c r="D960" s="1">
        <v>1566398252101310</v>
      </c>
      <c r="E960" s="2" t="e" vm="928">
        <f>_FV(0,"10418510437011719")</f>
        <v>#VALUE!</v>
      </c>
      <c r="F960" t="s">
        <v>950</v>
      </c>
      <c r="G960" t="s">
        <v>950</v>
      </c>
      <c r="H960">
        <v>128518</v>
      </c>
      <c r="I960">
        <v>200</v>
      </c>
      <c r="J960" t="b">
        <v>1</v>
      </c>
    </row>
    <row r="961" spans="1:10" x14ac:dyDescent="0.2">
      <c r="A961">
        <v>959</v>
      </c>
      <c r="B961" t="s">
        <v>11</v>
      </c>
      <c r="C961" t="s">
        <v>12</v>
      </c>
      <c r="D961" s="1">
        <v>156639825372619</v>
      </c>
      <c r="E961" s="2" t="e" vm="929">
        <f>_FV(0,"1145179271697998")</f>
        <v>#VALUE!</v>
      </c>
      <c r="F961" t="s">
        <v>951</v>
      </c>
      <c r="G961" t="s">
        <v>951</v>
      </c>
      <c r="H961">
        <v>127625</v>
      </c>
      <c r="I961">
        <v>200</v>
      </c>
      <c r="J961" t="b">
        <v>1</v>
      </c>
    </row>
    <row r="962" spans="1:10" x14ac:dyDescent="0.2">
      <c r="A962">
        <v>960</v>
      </c>
      <c r="B962" t="s">
        <v>11</v>
      </c>
      <c r="C962" t="s">
        <v>12</v>
      </c>
      <c r="D962" s="1">
        <v>1566398255365780</v>
      </c>
      <c r="E962" s="2" t="e" vm="930">
        <f>_FV(0,"11308598518371582")</f>
        <v>#VALUE!</v>
      </c>
      <c r="F962" t="s">
        <v>952</v>
      </c>
      <c r="G962" t="s">
        <v>952</v>
      </c>
      <c r="H962">
        <v>128450</v>
      </c>
      <c r="I962">
        <v>200</v>
      </c>
      <c r="J962" t="b">
        <v>1</v>
      </c>
    </row>
    <row r="963" spans="1:10" x14ac:dyDescent="0.2">
      <c r="A963">
        <v>961</v>
      </c>
      <c r="B963" t="s">
        <v>11</v>
      </c>
      <c r="C963" t="s">
        <v>12</v>
      </c>
      <c r="D963" s="1">
        <v>1566398257007500</v>
      </c>
      <c r="E963" s="2" t="e" vm="931">
        <f>_FV(0,"1412971019744873")</f>
        <v>#VALUE!</v>
      </c>
      <c r="F963" t="s">
        <v>953</v>
      </c>
      <c r="G963" t="s">
        <v>953</v>
      </c>
      <c r="H963">
        <v>128357</v>
      </c>
      <c r="I963">
        <v>200</v>
      </c>
      <c r="J963" t="b">
        <v>1</v>
      </c>
    </row>
    <row r="964" spans="1:10" x14ac:dyDescent="0.2">
      <c r="A964">
        <v>962</v>
      </c>
      <c r="B964" t="s">
        <v>11</v>
      </c>
      <c r="C964" t="s">
        <v>12</v>
      </c>
      <c r="D964" s="1">
        <v>1566398258680850</v>
      </c>
      <c r="E964" s="2" t="e" vm="932">
        <f>_FV(0,"13744711875915527")</f>
        <v>#VALUE!</v>
      </c>
      <c r="F964" t="s">
        <v>954</v>
      </c>
      <c r="G964" t="s">
        <v>954</v>
      </c>
      <c r="H964">
        <v>128247</v>
      </c>
      <c r="I964">
        <v>200</v>
      </c>
      <c r="J964" t="b">
        <v>1</v>
      </c>
    </row>
    <row r="965" spans="1:10" x14ac:dyDescent="0.2">
      <c r="A965">
        <v>963</v>
      </c>
      <c r="B965" t="s">
        <v>11</v>
      </c>
      <c r="C965" t="s">
        <v>12</v>
      </c>
      <c r="D965" s="1">
        <v>1.56639826033715E+16</v>
      </c>
      <c r="E965" s="2" t="e" vm="933">
        <f>_FV(0,"12090802192687988")</f>
        <v>#VALUE!</v>
      </c>
      <c r="F965" t="s">
        <v>955</v>
      </c>
      <c r="G965" t="s">
        <v>955</v>
      </c>
      <c r="H965">
        <v>128254</v>
      </c>
      <c r="I965">
        <v>200</v>
      </c>
      <c r="J965" t="b">
        <v>1</v>
      </c>
    </row>
    <row r="966" spans="1:10" x14ac:dyDescent="0.2">
      <c r="A966">
        <v>964</v>
      </c>
      <c r="B966" t="s">
        <v>11</v>
      </c>
      <c r="C966" t="s">
        <v>12</v>
      </c>
      <c r="D966" s="1">
        <v>1566398261986500</v>
      </c>
      <c r="E966" s="2" t="e" vm="934">
        <f>_FV(0,"16829729080200195")</f>
        <v>#VALUE!</v>
      </c>
      <c r="F966" t="s">
        <v>956</v>
      </c>
      <c r="G966" t="s">
        <v>956</v>
      </c>
      <c r="H966">
        <v>128165</v>
      </c>
      <c r="I966">
        <v>200</v>
      </c>
      <c r="J966" t="b">
        <v>1</v>
      </c>
    </row>
    <row r="967" spans="1:10" x14ac:dyDescent="0.2">
      <c r="A967">
        <v>965</v>
      </c>
      <c r="B967" t="s">
        <v>11</v>
      </c>
      <c r="C967" t="s">
        <v>12</v>
      </c>
      <c r="D967" s="1">
        <v>1566398263681740</v>
      </c>
      <c r="E967" s="2" t="e" vm="935">
        <f>_FV(0,"1156301498413086")</f>
        <v>#VALUE!</v>
      </c>
      <c r="F967" t="s">
        <v>957</v>
      </c>
      <c r="G967" t="s">
        <v>957</v>
      </c>
      <c r="H967">
        <v>127660</v>
      </c>
      <c r="I967">
        <v>200</v>
      </c>
      <c r="J967" t="b">
        <v>1</v>
      </c>
    </row>
    <row r="968" spans="1:10" x14ac:dyDescent="0.2">
      <c r="A968">
        <v>966</v>
      </c>
      <c r="B968" t="s">
        <v>11</v>
      </c>
      <c r="C968" t="s">
        <v>12</v>
      </c>
      <c r="D968" s="1">
        <v>156639826532453</v>
      </c>
      <c r="E968" s="2" t="e" vm="936">
        <f>_FV(0,"1133430004119873")</f>
        <v>#VALUE!</v>
      </c>
      <c r="F968" t="s">
        <v>958</v>
      </c>
      <c r="G968" t="s">
        <v>958</v>
      </c>
      <c r="H968">
        <v>128000</v>
      </c>
      <c r="I968">
        <v>200</v>
      </c>
      <c r="J968" t="b">
        <v>1</v>
      </c>
    </row>
    <row r="969" spans="1:10" x14ac:dyDescent="0.2">
      <c r="A969">
        <v>967</v>
      </c>
      <c r="B969" t="s">
        <v>11</v>
      </c>
      <c r="C969" t="s">
        <v>12</v>
      </c>
      <c r="D969" s="1">
        <v>1566398266957630</v>
      </c>
      <c r="E969" s="2" t="e" vm="937">
        <f>_FV(0,"22379088401794434")</f>
        <v>#VALUE!</v>
      </c>
      <c r="F969" t="s">
        <v>959</v>
      </c>
      <c r="G969" t="s">
        <v>959</v>
      </c>
      <c r="H969">
        <v>127894</v>
      </c>
      <c r="I969">
        <v>200</v>
      </c>
      <c r="J969" t="b">
        <v>1</v>
      </c>
    </row>
    <row r="970" spans="1:10" x14ac:dyDescent="0.2">
      <c r="A970">
        <v>968</v>
      </c>
      <c r="B970" t="s">
        <v>11</v>
      </c>
      <c r="C970" t="s">
        <v>12</v>
      </c>
      <c r="D970" s="1">
        <v>1.56639826870859E+16</v>
      </c>
      <c r="E970" s="2" t="e" vm="938">
        <f>_FV(0,"11922168731689453")</f>
        <v>#VALUE!</v>
      </c>
      <c r="F970" t="s">
        <v>960</v>
      </c>
      <c r="G970" t="s">
        <v>960</v>
      </c>
      <c r="H970">
        <v>128394</v>
      </c>
      <c r="I970">
        <v>200</v>
      </c>
      <c r="J970" t="b">
        <v>1</v>
      </c>
    </row>
    <row r="971" spans="1:10" x14ac:dyDescent="0.2">
      <c r="A971">
        <v>969</v>
      </c>
      <c r="B971" t="s">
        <v>11</v>
      </c>
      <c r="C971" t="s">
        <v>12</v>
      </c>
      <c r="D971" s="1">
        <v>1566398270359220</v>
      </c>
      <c r="E971" s="2" t="e" vm="939">
        <f>_FV(0,"11874890327453613")</f>
        <v>#VALUE!</v>
      </c>
      <c r="F971" t="s">
        <v>961</v>
      </c>
      <c r="G971" t="s">
        <v>961</v>
      </c>
      <c r="H971">
        <v>128177</v>
      </c>
      <c r="I971">
        <v>200</v>
      </c>
      <c r="J971" t="b">
        <v>1</v>
      </c>
    </row>
    <row r="972" spans="1:10" x14ac:dyDescent="0.2">
      <c r="A972">
        <v>970</v>
      </c>
      <c r="B972" t="s">
        <v>11</v>
      </c>
      <c r="C972" t="s">
        <v>12</v>
      </c>
      <c r="D972" s="1">
        <v>1.56639827200421E+16</v>
      </c>
      <c r="E972" s="2" t="e" vm="940">
        <f>_FV(0,"11726164817810059")</f>
        <v>#VALUE!</v>
      </c>
      <c r="F972" t="s">
        <v>962</v>
      </c>
      <c r="G972" t="s">
        <v>962</v>
      </c>
      <c r="H972">
        <v>128081</v>
      </c>
      <c r="I972">
        <v>200</v>
      </c>
      <c r="J972" t="b">
        <v>1</v>
      </c>
    </row>
    <row r="973" spans="1:10" x14ac:dyDescent="0.2">
      <c r="A973">
        <v>971</v>
      </c>
      <c r="B973" t="s">
        <v>11</v>
      </c>
      <c r="C973" t="s">
        <v>12</v>
      </c>
      <c r="D973" s="1">
        <v>1.56639827365483E+16</v>
      </c>
      <c r="E973" s="2" t="e" vm="941">
        <f>_FV(0,"14675188064575195")</f>
        <v>#VALUE!</v>
      </c>
      <c r="F973" t="s">
        <v>963</v>
      </c>
      <c r="G973" t="s">
        <v>963</v>
      </c>
      <c r="H973">
        <v>128390</v>
      </c>
      <c r="I973">
        <v>200</v>
      </c>
      <c r="J973" t="b">
        <v>1</v>
      </c>
    </row>
    <row r="974" spans="1:10" x14ac:dyDescent="0.2">
      <c r="A974">
        <v>972</v>
      </c>
      <c r="B974" t="s">
        <v>11</v>
      </c>
      <c r="C974" t="s">
        <v>12</v>
      </c>
      <c r="D974" s="1">
        <v>156639827532529</v>
      </c>
      <c r="E974" s="2" t="e" vm="942">
        <f>_FV(0,"11871600151062012")</f>
        <v>#VALUE!</v>
      </c>
      <c r="F974" t="s">
        <v>964</v>
      </c>
      <c r="G974" t="s">
        <v>964</v>
      </c>
      <c r="H974">
        <v>128069</v>
      </c>
      <c r="I974">
        <v>200</v>
      </c>
      <c r="J974" t="b">
        <v>1</v>
      </c>
    </row>
    <row r="975" spans="1:10" x14ac:dyDescent="0.2">
      <c r="A975">
        <v>973</v>
      </c>
      <c r="B975" t="s">
        <v>11</v>
      </c>
      <c r="C975" t="s">
        <v>12</v>
      </c>
      <c r="D975" s="1">
        <v>1566398276974970</v>
      </c>
      <c r="E975" s="2" t="e" vm="943">
        <f>_FV(0,"14911293983459473")</f>
        <v>#VALUE!</v>
      </c>
      <c r="F975" t="s">
        <v>965</v>
      </c>
      <c r="G975" t="s">
        <v>965</v>
      </c>
      <c r="H975">
        <v>128135</v>
      </c>
      <c r="I975">
        <v>200</v>
      </c>
      <c r="J975" t="b">
        <v>1</v>
      </c>
    </row>
    <row r="976" spans="1:10" x14ac:dyDescent="0.2">
      <c r="A976">
        <v>974</v>
      </c>
      <c r="B976" t="s">
        <v>11</v>
      </c>
      <c r="C976" t="s">
        <v>12</v>
      </c>
      <c r="D976" s="1">
        <v>1566398278657940</v>
      </c>
      <c r="E976" s="2" t="e" vm="944">
        <f>_FV(0,"14973878860473633")</f>
        <v>#VALUE!</v>
      </c>
      <c r="F976" t="s">
        <v>966</v>
      </c>
      <c r="G976" t="s">
        <v>966</v>
      </c>
      <c r="H976">
        <v>128129</v>
      </c>
      <c r="I976">
        <v>200</v>
      </c>
      <c r="J976" t="b">
        <v>1</v>
      </c>
    </row>
    <row r="977" spans="1:11" x14ac:dyDescent="0.2">
      <c r="A977">
        <v>975</v>
      </c>
      <c r="B977" t="s">
        <v>11</v>
      </c>
      <c r="C977" t="s">
        <v>12</v>
      </c>
      <c r="D977" s="1">
        <v>1566398280336120</v>
      </c>
      <c r="E977" s="2">
        <v>-3001550793647760</v>
      </c>
      <c r="F977" t="s">
        <v>967</v>
      </c>
      <c r="H977">
        <v>0</v>
      </c>
      <c r="J977" t="b">
        <v>0</v>
      </c>
      <c r="K977" t="s">
        <v>968</v>
      </c>
    </row>
    <row r="978" spans="1:11" x14ac:dyDescent="0.2">
      <c r="A978">
        <v>976</v>
      </c>
      <c r="B978" t="s">
        <v>11</v>
      </c>
      <c r="C978" t="s">
        <v>12</v>
      </c>
      <c r="D978" s="1">
        <v>1566398310859510</v>
      </c>
      <c r="E978" s="2" t="e" vm="945">
        <f>_FV(0,"11890816688537598")</f>
        <v>#VALUE!</v>
      </c>
      <c r="F978" t="s">
        <v>967</v>
      </c>
      <c r="G978" t="s">
        <v>967</v>
      </c>
      <c r="H978">
        <v>128128</v>
      </c>
      <c r="I978">
        <v>200</v>
      </c>
      <c r="J978" t="b">
        <v>1</v>
      </c>
    </row>
    <row r="979" spans="1:11" x14ac:dyDescent="0.2">
      <c r="A979">
        <v>977</v>
      </c>
      <c r="B979" t="s">
        <v>11</v>
      </c>
      <c r="C979" t="s">
        <v>12</v>
      </c>
      <c r="D979" s="1">
        <v>1566398312515930</v>
      </c>
      <c r="E979" s="2" t="e" vm="946">
        <f>_FV(0,"15043401718139648")</f>
        <v>#VALUE!</v>
      </c>
      <c r="F979" t="s">
        <v>969</v>
      </c>
      <c r="G979" t="s">
        <v>969</v>
      </c>
      <c r="H979">
        <v>128633</v>
      </c>
      <c r="I979">
        <v>200</v>
      </c>
      <c r="J979" t="b">
        <v>1</v>
      </c>
    </row>
    <row r="980" spans="1:11" x14ac:dyDescent="0.2">
      <c r="A980">
        <v>978</v>
      </c>
      <c r="B980" t="s">
        <v>11</v>
      </c>
      <c r="C980" t="s">
        <v>12</v>
      </c>
      <c r="D980" s="1">
        <v>1566398314187060</v>
      </c>
      <c r="E980" s="2" t="e" vm="947">
        <f>_FV(0,"11429810523986816")</f>
        <v>#VALUE!</v>
      </c>
      <c r="F980" t="s">
        <v>970</v>
      </c>
      <c r="G980" t="s">
        <v>970</v>
      </c>
      <c r="H980">
        <v>128073</v>
      </c>
      <c r="I980">
        <v>200</v>
      </c>
      <c r="J980" t="b">
        <v>1</v>
      </c>
    </row>
    <row r="981" spans="1:11" x14ac:dyDescent="0.2">
      <c r="A981">
        <v>979</v>
      </c>
      <c r="B981" t="s">
        <v>11</v>
      </c>
      <c r="C981" t="s">
        <v>12</v>
      </c>
      <c r="D981" s="1">
        <v>1.56639831584034E+16</v>
      </c>
      <c r="E981" s="2" t="e" vm="948">
        <f>_FV(0,"11683773994445801")</f>
        <v>#VALUE!</v>
      </c>
      <c r="F981" t="s">
        <v>971</v>
      </c>
      <c r="G981" t="s">
        <v>971</v>
      </c>
      <c r="H981">
        <v>127990</v>
      </c>
      <c r="I981">
        <v>200</v>
      </c>
      <c r="J981" t="b">
        <v>1</v>
      </c>
    </row>
    <row r="982" spans="1:11" x14ac:dyDescent="0.2">
      <c r="A982">
        <v>980</v>
      </c>
      <c r="B982" t="s">
        <v>11</v>
      </c>
      <c r="C982" t="s">
        <v>12</v>
      </c>
      <c r="D982" s="1">
        <v>1.56639831749439E+16</v>
      </c>
      <c r="E982" s="2" t="e" vm="949">
        <f>_FV(0,"12663483619689941")</f>
        <v>#VALUE!</v>
      </c>
      <c r="F982" t="s">
        <v>972</v>
      </c>
      <c r="G982" t="s">
        <v>972</v>
      </c>
      <c r="H982">
        <v>128590</v>
      </c>
      <c r="I982">
        <v>200</v>
      </c>
      <c r="J982" t="b">
        <v>1</v>
      </c>
    </row>
    <row r="983" spans="1:11" x14ac:dyDescent="0.2">
      <c r="A983">
        <v>981</v>
      </c>
      <c r="B983" t="s">
        <v>11</v>
      </c>
      <c r="C983" t="s">
        <v>12</v>
      </c>
      <c r="D983" s="1">
        <v>1.56639831915027E+16</v>
      </c>
      <c r="E983" s="2" t="e" vm="950">
        <f>_FV(0,"22019481658935547")</f>
        <v>#VALUE!</v>
      </c>
      <c r="F983" t="s">
        <v>973</v>
      </c>
      <c r="G983" t="s">
        <v>973</v>
      </c>
      <c r="H983">
        <v>127995</v>
      </c>
      <c r="I983">
        <v>200</v>
      </c>
      <c r="J983" t="b">
        <v>1</v>
      </c>
    </row>
    <row r="984" spans="1:11" x14ac:dyDescent="0.2">
      <c r="A984">
        <v>982</v>
      </c>
      <c r="B984" t="s">
        <v>11</v>
      </c>
      <c r="C984" t="s">
        <v>12</v>
      </c>
      <c r="D984" s="1">
        <v>1566398320900720</v>
      </c>
      <c r="E984" s="2" t="e" vm="951">
        <f>_FV(0,"15549516677856445")</f>
        <v>#VALUE!</v>
      </c>
      <c r="F984" t="s">
        <v>974</v>
      </c>
      <c r="G984" t="s">
        <v>974</v>
      </c>
      <c r="H984">
        <v>128095</v>
      </c>
      <c r="I984">
        <v>200</v>
      </c>
      <c r="J984" t="b">
        <v>1</v>
      </c>
    </row>
    <row r="985" spans="1:11" x14ac:dyDescent="0.2">
      <c r="A985">
        <v>983</v>
      </c>
      <c r="B985" t="s">
        <v>11</v>
      </c>
      <c r="C985" t="s">
        <v>12</v>
      </c>
      <c r="D985" s="1">
        <v>1.56639832259441E+16</v>
      </c>
      <c r="E985" s="2" t="e" vm="952">
        <f>_FV(0,"11197638511657715")</f>
        <v>#VALUE!</v>
      </c>
      <c r="F985" t="s">
        <v>975</v>
      </c>
      <c r="G985" t="s">
        <v>975</v>
      </c>
      <c r="H985">
        <v>128092</v>
      </c>
      <c r="I985">
        <v>200</v>
      </c>
      <c r="J985" t="b">
        <v>1</v>
      </c>
    </row>
    <row r="986" spans="1:11" x14ac:dyDescent="0.2">
      <c r="A986">
        <v>984</v>
      </c>
      <c r="B986" t="s">
        <v>11</v>
      </c>
      <c r="C986" t="s">
        <v>12</v>
      </c>
      <c r="D986" s="1">
        <v>1566398324232600</v>
      </c>
      <c r="E986" s="2" t="e" vm="953">
        <f>_FV(0,"14806818962097168")</f>
        <v>#VALUE!</v>
      </c>
      <c r="F986" t="s">
        <v>976</v>
      </c>
      <c r="G986" t="s">
        <v>976</v>
      </c>
      <c r="H986">
        <v>127804</v>
      </c>
      <c r="I986">
        <v>200</v>
      </c>
      <c r="J986" t="b">
        <v>1</v>
      </c>
    </row>
    <row r="987" spans="1:11" x14ac:dyDescent="0.2">
      <c r="A987">
        <v>985</v>
      </c>
      <c r="B987" t="s">
        <v>11</v>
      </c>
      <c r="C987" t="s">
        <v>12</v>
      </c>
      <c r="D987" s="1">
        <v>1566398325906700</v>
      </c>
      <c r="E987" s="2" t="e" vm="954">
        <f>_FV(0,"10810112953186035")</f>
        <v>#VALUE!</v>
      </c>
      <c r="F987" t="s">
        <v>977</v>
      </c>
      <c r="G987" t="s">
        <v>977</v>
      </c>
      <c r="H987">
        <v>127885</v>
      </c>
      <c r="I987">
        <v>200</v>
      </c>
      <c r="J987" t="b">
        <v>1</v>
      </c>
    </row>
    <row r="988" spans="1:11" x14ac:dyDescent="0.2">
      <c r="A988">
        <v>986</v>
      </c>
      <c r="B988" t="s">
        <v>11</v>
      </c>
      <c r="C988" t="s">
        <v>12</v>
      </c>
      <c r="D988" s="1">
        <v>1566398327549680</v>
      </c>
      <c r="E988" s="2" t="e" vm="955">
        <f>_FV(0,"12059211730957031")</f>
        <v>#VALUE!</v>
      </c>
      <c r="F988" t="s">
        <v>978</v>
      </c>
      <c r="G988" t="s">
        <v>978</v>
      </c>
      <c r="H988">
        <v>128150</v>
      </c>
      <c r="I988">
        <v>200</v>
      </c>
      <c r="J988" t="b">
        <v>1</v>
      </c>
    </row>
    <row r="989" spans="1:11" x14ac:dyDescent="0.2">
      <c r="A989">
        <v>987</v>
      </c>
      <c r="B989" t="s">
        <v>11</v>
      </c>
      <c r="C989" t="s">
        <v>12</v>
      </c>
      <c r="D989" s="1">
        <v>1566398329215750</v>
      </c>
      <c r="E989" s="2" t="e" vm="774">
        <f>_FV(0,"1159060001373291")</f>
        <v>#VALUE!</v>
      </c>
      <c r="F989" t="s">
        <v>979</v>
      </c>
      <c r="G989" t="s">
        <v>979</v>
      </c>
      <c r="H989">
        <v>127616</v>
      </c>
      <c r="I989">
        <v>200</v>
      </c>
      <c r="J989" t="b">
        <v>1</v>
      </c>
    </row>
    <row r="990" spans="1:11" x14ac:dyDescent="0.2">
      <c r="A990">
        <v>988</v>
      </c>
      <c r="B990" t="s">
        <v>11</v>
      </c>
      <c r="C990" t="s">
        <v>12</v>
      </c>
      <c r="D990" s="1">
        <v>1566398330862760</v>
      </c>
      <c r="E990" s="2" t="e" vm="956">
        <f>_FV(0,"12466216087341309")</f>
        <v>#VALUE!</v>
      </c>
      <c r="F990" t="s">
        <v>980</v>
      </c>
      <c r="G990" t="s">
        <v>980</v>
      </c>
      <c r="H990">
        <v>127943</v>
      </c>
      <c r="I990">
        <v>200</v>
      </c>
      <c r="J990" t="b">
        <v>1</v>
      </c>
    </row>
    <row r="991" spans="1:11" x14ac:dyDescent="0.2">
      <c r="A991">
        <v>989</v>
      </c>
      <c r="B991" t="s">
        <v>11</v>
      </c>
      <c r="C991" t="s">
        <v>12</v>
      </c>
      <c r="D991" s="1">
        <v>156639833252922</v>
      </c>
      <c r="E991" s="2" t="e" vm="957">
        <f>_FV(0,"1714167594909668")</f>
        <v>#VALUE!</v>
      </c>
      <c r="F991" t="s">
        <v>981</v>
      </c>
      <c r="G991" t="s">
        <v>981</v>
      </c>
      <c r="H991">
        <v>128445</v>
      </c>
      <c r="I991">
        <v>200</v>
      </c>
      <c r="J991" t="b">
        <v>1</v>
      </c>
    </row>
    <row r="992" spans="1:11" x14ac:dyDescent="0.2">
      <c r="A992">
        <v>990</v>
      </c>
      <c r="B992" t="s">
        <v>11</v>
      </c>
      <c r="C992" t="s">
        <v>12</v>
      </c>
      <c r="D992" s="1">
        <v>1.56639833423595E+16</v>
      </c>
      <c r="E992" s="2" t="e" vm="958">
        <f>_FV(0,"10948419570922852")</f>
        <v>#VALUE!</v>
      </c>
      <c r="F992" t="s">
        <v>982</v>
      </c>
      <c r="G992" t="s">
        <v>982</v>
      </c>
      <c r="H992">
        <v>129685</v>
      </c>
      <c r="I992">
        <v>200</v>
      </c>
      <c r="J992" t="b">
        <v>1</v>
      </c>
    </row>
    <row r="993" spans="1:10" x14ac:dyDescent="0.2">
      <c r="A993">
        <v>991</v>
      </c>
      <c r="B993" t="s">
        <v>11</v>
      </c>
      <c r="C993" t="s">
        <v>12</v>
      </c>
      <c r="D993" s="1">
        <v>1566398335880550</v>
      </c>
      <c r="E993" s="2" t="e" vm="959">
        <f>_FV(0,"12035894393920898")</f>
        <v>#VALUE!</v>
      </c>
      <c r="F993" t="s">
        <v>983</v>
      </c>
      <c r="G993" t="s">
        <v>983</v>
      </c>
      <c r="H993">
        <v>128307</v>
      </c>
      <c r="I993">
        <v>200</v>
      </c>
      <c r="J993" t="b">
        <v>1</v>
      </c>
    </row>
    <row r="994" spans="1:10" x14ac:dyDescent="0.2">
      <c r="A994">
        <v>992</v>
      </c>
      <c r="B994" t="s">
        <v>11</v>
      </c>
      <c r="C994" t="s">
        <v>12</v>
      </c>
      <c r="D994" s="1">
        <v>1566398337539550</v>
      </c>
      <c r="E994" s="2" t="e" vm="960">
        <f>_FV(0,"15421104431152344")</f>
        <v>#VALUE!</v>
      </c>
      <c r="F994" t="s">
        <v>984</v>
      </c>
      <c r="G994" t="s">
        <v>984</v>
      </c>
      <c r="H994">
        <v>128102</v>
      </c>
      <c r="I994">
        <v>200</v>
      </c>
      <c r="J994" t="b">
        <v>1</v>
      </c>
    </row>
    <row r="995" spans="1:10" x14ac:dyDescent="0.2">
      <c r="A995">
        <v>993</v>
      </c>
      <c r="B995" t="s">
        <v>11</v>
      </c>
      <c r="C995" t="s">
        <v>12</v>
      </c>
      <c r="D995" s="1">
        <v>1.56639833923703E+16</v>
      </c>
      <c r="E995" s="2">
        <v>-1.26699090003967E+16</v>
      </c>
      <c r="F995" t="s">
        <v>985</v>
      </c>
      <c r="G995" t="s">
        <v>985</v>
      </c>
      <c r="H995">
        <v>127760</v>
      </c>
      <c r="I995">
        <v>200</v>
      </c>
      <c r="J995" t="b">
        <v>1</v>
      </c>
    </row>
    <row r="996" spans="1:10" x14ac:dyDescent="0.2">
      <c r="A996">
        <v>994</v>
      </c>
      <c r="B996" t="s">
        <v>11</v>
      </c>
      <c r="C996" t="s">
        <v>12</v>
      </c>
      <c r="D996" s="1">
        <v>1566398342050270</v>
      </c>
      <c r="E996" s="2" t="e" vm="961">
        <f>_FV(0,"1240699291229248")</f>
        <v>#VALUE!</v>
      </c>
      <c r="F996" t="s">
        <v>986</v>
      </c>
      <c r="G996" t="s">
        <v>986</v>
      </c>
      <c r="H996">
        <v>128547</v>
      </c>
      <c r="I996">
        <v>200</v>
      </c>
      <c r="J996" t="b">
        <v>1</v>
      </c>
    </row>
    <row r="997" spans="1:10" x14ac:dyDescent="0.2">
      <c r="A997">
        <v>995</v>
      </c>
      <c r="B997" t="s">
        <v>11</v>
      </c>
      <c r="C997" t="s">
        <v>12</v>
      </c>
      <c r="D997" s="1">
        <v>1.56639834372459E+16</v>
      </c>
      <c r="E997" s="2" t="e" vm="962">
        <f>_FV(0,"12927508354187012")</f>
        <v>#VALUE!</v>
      </c>
      <c r="F997" t="s">
        <v>987</v>
      </c>
      <c r="G997" t="s">
        <v>987</v>
      </c>
      <c r="H997">
        <v>127974</v>
      </c>
      <c r="I997">
        <v>200</v>
      </c>
      <c r="J997" t="b">
        <v>1</v>
      </c>
    </row>
    <row r="998" spans="1:10" x14ac:dyDescent="0.2">
      <c r="A998">
        <v>996</v>
      </c>
      <c r="B998" t="s">
        <v>11</v>
      </c>
      <c r="C998" t="s">
        <v>12</v>
      </c>
      <c r="D998" s="1">
        <v>1.56639834538368E+16</v>
      </c>
      <c r="E998" s="2" t="e" vm="963">
        <f>_FV(0,"11771297454833984")</f>
        <v>#VALUE!</v>
      </c>
      <c r="F998" t="s">
        <v>988</v>
      </c>
      <c r="G998" t="s">
        <v>988</v>
      </c>
      <c r="H998">
        <v>128423</v>
      </c>
      <c r="I998">
        <v>200</v>
      </c>
      <c r="J998" t="b">
        <v>1</v>
      </c>
    </row>
    <row r="999" spans="1:10" x14ac:dyDescent="0.2">
      <c r="A999">
        <v>997</v>
      </c>
      <c r="B999" t="s">
        <v>11</v>
      </c>
      <c r="C999" t="s">
        <v>12</v>
      </c>
      <c r="D999" s="1">
        <v>156639834704417</v>
      </c>
      <c r="E999" s="2" t="e" vm="964">
        <f>_FV(0,"12993311882019043")</f>
        <v>#VALUE!</v>
      </c>
      <c r="F999" t="s">
        <v>989</v>
      </c>
      <c r="G999" t="s">
        <v>989</v>
      </c>
      <c r="H999">
        <v>127920</v>
      </c>
      <c r="I999">
        <v>200</v>
      </c>
      <c r="J999" t="b">
        <v>1</v>
      </c>
    </row>
    <row r="1000" spans="1:10" x14ac:dyDescent="0.2">
      <c r="A1000">
        <v>998</v>
      </c>
      <c r="B1000" t="s">
        <v>11</v>
      </c>
      <c r="C1000" t="s">
        <v>12</v>
      </c>
      <c r="D1000" s="1">
        <v>1566398348703780</v>
      </c>
      <c r="E1000" s="2" t="e" vm="965">
        <f>_FV(0,"11900687217712402")</f>
        <v>#VALUE!</v>
      </c>
      <c r="F1000" t="s">
        <v>990</v>
      </c>
      <c r="G1000" t="s">
        <v>990</v>
      </c>
      <c r="H1000">
        <v>127746</v>
      </c>
      <c r="I1000">
        <v>200</v>
      </c>
      <c r="J1000" t="b">
        <v>1</v>
      </c>
    </row>
    <row r="1001" spans="1:10" x14ac:dyDescent="0.2">
      <c r="A1001">
        <v>999</v>
      </c>
      <c r="B1001" t="s">
        <v>11</v>
      </c>
      <c r="C1001" t="s">
        <v>12</v>
      </c>
      <c r="D1001" s="1">
        <v>1.56639835037102E+16</v>
      </c>
      <c r="E1001" s="2" t="e" vm="966">
        <f>_FV(0,"17967629432678223")</f>
        <v>#VALUE!</v>
      </c>
      <c r="F1001" t="s">
        <v>991</v>
      </c>
      <c r="G1001" t="s">
        <v>991</v>
      </c>
      <c r="H1001">
        <v>128047</v>
      </c>
      <c r="I1001">
        <v>200</v>
      </c>
      <c r="J1001" t="b">
        <v>1</v>
      </c>
    </row>
    <row r="1002" spans="1:10" x14ac:dyDescent="0.2">
      <c r="A1002">
        <v>1000</v>
      </c>
      <c r="B1002" t="s">
        <v>11</v>
      </c>
      <c r="C1002" t="s">
        <v>12</v>
      </c>
      <c r="D1002" s="1">
        <v>1566398352094810</v>
      </c>
      <c r="E1002" s="2" t="e" vm="967">
        <f>_FV(0,"12847685813903809")</f>
        <v>#VALUE!</v>
      </c>
      <c r="F1002" t="s">
        <v>992</v>
      </c>
      <c r="G1002" t="s">
        <v>992</v>
      </c>
      <c r="H1002">
        <v>127920</v>
      </c>
      <c r="I1002">
        <v>200</v>
      </c>
      <c r="J1002" t="b">
        <v>1</v>
      </c>
    </row>
    <row r="1003" spans="1:10" x14ac:dyDescent="0.2">
      <c r="A1003">
        <v>1001</v>
      </c>
      <c r="B1003" t="s">
        <v>11</v>
      </c>
      <c r="C1003" t="s">
        <v>12</v>
      </c>
      <c r="D1003" s="1">
        <v>1.56639835375786E+16</v>
      </c>
      <c r="E1003" s="2" t="e" vm="968">
        <f>_FV(0,"159437894821167")</f>
        <v>#VALUE!</v>
      </c>
      <c r="F1003" t="s">
        <v>993</v>
      </c>
      <c r="G1003" t="s">
        <v>993</v>
      </c>
      <c r="H1003">
        <v>127543</v>
      </c>
      <c r="I1003">
        <v>200</v>
      </c>
      <c r="J1003" t="b">
        <v>1</v>
      </c>
    </row>
    <row r="1004" spans="1:10" x14ac:dyDescent="0.2">
      <c r="A1004">
        <v>1002</v>
      </c>
      <c r="B1004" t="s">
        <v>11</v>
      </c>
      <c r="C1004" t="s">
        <v>12</v>
      </c>
      <c r="D1004" s="1">
        <v>1566398355455740</v>
      </c>
      <c r="E1004" s="2" t="e" vm="969">
        <f>_FV(0,"12444686889648438")</f>
        <v>#VALUE!</v>
      </c>
      <c r="F1004" t="s">
        <v>994</v>
      </c>
      <c r="G1004" t="s">
        <v>994</v>
      </c>
      <c r="H1004">
        <v>127983</v>
      </c>
      <c r="I1004">
        <v>200</v>
      </c>
      <c r="J1004" t="b">
        <v>1</v>
      </c>
    </row>
    <row r="1005" spans="1:10" x14ac:dyDescent="0.2">
      <c r="A1005">
        <v>1003</v>
      </c>
      <c r="B1005" t="s">
        <v>11</v>
      </c>
      <c r="C1005" t="s">
        <v>12</v>
      </c>
      <c r="D1005" s="1">
        <v>1.56639835713763E+16</v>
      </c>
      <c r="E1005" s="2" t="e" vm="970">
        <f>_FV(0,"12164020538330078")</f>
        <v>#VALUE!</v>
      </c>
      <c r="F1005" t="s">
        <v>995</v>
      </c>
      <c r="G1005" t="s">
        <v>995</v>
      </c>
      <c r="H1005">
        <v>128304</v>
      </c>
      <c r="I1005">
        <v>200</v>
      </c>
      <c r="J1005" t="b">
        <v>1</v>
      </c>
    </row>
    <row r="1006" spans="1:10" x14ac:dyDescent="0.2">
      <c r="A1006">
        <v>1004</v>
      </c>
      <c r="B1006" t="s">
        <v>11</v>
      </c>
      <c r="C1006" t="s">
        <v>12</v>
      </c>
      <c r="D1006" s="1">
        <v>1566398358813000</v>
      </c>
      <c r="E1006" s="2" t="e" vm="971">
        <f>_FV(0,"14193105697631836")</f>
        <v>#VALUE!</v>
      </c>
      <c r="F1006" t="s">
        <v>996</v>
      </c>
      <c r="G1006" t="s">
        <v>996</v>
      </c>
      <c r="H1006">
        <v>127917</v>
      </c>
      <c r="I1006">
        <v>200</v>
      </c>
      <c r="J1006" t="b">
        <v>1</v>
      </c>
    </row>
    <row r="1007" spans="1:10" x14ac:dyDescent="0.2">
      <c r="A1007">
        <v>1005</v>
      </c>
      <c r="B1007" t="s">
        <v>11</v>
      </c>
      <c r="C1007" t="s">
        <v>12</v>
      </c>
      <c r="D1007" s="1">
        <v>1566398360495080</v>
      </c>
      <c r="E1007" s="2" t="e" vm="972">
        <f>_FV(0,"11432981491088867")</f>
        <v>#VALUE!</v>
      </c>
      <c r="F1007" t="s">
        <v>997</v>
      </c>
      <c r="G1007" t="s">
        <v>997</v>
      </c>
      <c r="H1007">
        <v>128265</v>
      </c>
      <c r="I1007">
        <v>200</v>
      </c>
      <c r="J1007" t="b">
        <v>1</v>
      </c>
    </row>
    <row r="1008" spans="1:10" x14ac:dyDescent="0.2">
      <c r="A1008">
        <v>1006</v>
      </c>
      <c r="B1008" t="s">
        <v>11</v>
      </c>
      <c r="C1008" t="s">
        <v>12</v>
      </c>
      <c r="D1008" s="1">
        <v>1566398362146270</v>
      </c>
      <c r="E1008" s="2" t="e" vm="973">
        <f>_FV(0,"1512589454650879")</f>
        <v>#VALUE!</v>
      </c>
      <c r="F1008" t="s">
        <v>998</v>
      </c>
      <c r="G1008" t="s">
        <v>998</v>
      </c>
      <c r="H1008">
        <v>128052</v>
      </c>
      <c r="I1008">
        <v>200</v>
      </c>
      <c r="J1008" t="b">
        <v>1</v>
      </c>
    </row>
    <row r="1009" spans="1:10" x14ac:dyDescent="0.2">
      <c r="A1009">
        <v>1007</v>
      </c>
      <c r="B1009" t="s">
        <v>11</v>
      </c>
      <c r="C1009" t="s">
        <v>12</v>
      </c>
      <c r="D1009" s="1">
        <v>156639836384546</v>
      </c>
      <c r="E1009" s="2" t="e" vm="974">
        <f>_FV(0,"12118911743164062")</f>
        <v>#VALUE!</v>
      </c>
      <c r="F1009" t="s">
        <v>999</v>
      </c>
      <c r="G1009" t="s">
        <v>999</v>
      </c>
      <c r="H1009">
        <v>127811</v>
      </c>
      <c r="I1009">
        <v>200</v>
      </c>
      <c r="J1009" t="b">
        <v>1</v>
      </c>
    </row>
    <row r="1010" spans="1:10" x14ac:dyDescent="0.2">
      <c r="A1010">
        <v>1008</v>
      </c>
      <c r="B1010" t="s">
        <v>11</v>
      </c>
      <c r="C1010" t="s">
        <v>12</v>
      </c>
      <c r="D1010" s="1">
        <v>1566398365515890</v>
      </c>
      <c r="E1010" s="2" t="e" vm="975">
        <f>_FV(0,"14091205596923828")</f>
        <v>#VALUE!</v>
      </c>
      <c r="F1010" t="s">
        <v>1000</v>
      </c>
      <c r="G1010" t="s">
        <v>1000</v>
      </c>
      <c r="H1010">
        <v>127873</v>
      </c>
      <c r="I1010">
        <v>200</v>
      </c>
      <c r="J1010" t="b">
        <v>1</v>
      </c>
    </row>
    <row r="1011" spans="1:10" x14ac:dyDescent="0.2">
      <c r="A1011">
        <v>1009</v>
      </c>
      <c r="B1011" t="s">
        <v>11</v>
      </c>
      <c r="C1011" t="s">
        <v>12</v>
      </c>
      <c r="D1011" s="1">
        <v>1566398367209940</v>
      </c>
      <c r="E1011" s="2" t="e" vm="976">
        <f>_FV(0,"15703177452087402")</f>
        <v>#VALUE!</v>
      </c>
      <c r="F1011" t="s">
        <v>1001</v>
      </c>
      <c r="G1011" t="s">
        <v>1001</v>
      </c>
      <c r="H1011">
        <v>128052</v>
      </c>
      <c r="I1011">
        <v>200</v>
      </c>
      <c r="J1011" t="b">
        <v>1</v>
      </c>
    </row>
    <row r="1012" spans="1:10" x14ac:dyDescent="0.2">
      <c r="A1012">
        <v>1010</v>
      </c>
      <c r="B1012" t="s">
        <v>11</v>
      </c>
      <c r="C1012" t="s">
        <v>12</v>
      </c>
      <c r="D1012" s="1">
        <v>1566398368919090</v>
      </c>
      <c r="E1012" s="2" t="e" vm="977">
        <f>_FV(0,"11292695999145508")</f>
        <v>#VALUE!</v>
      </c>
      <c r="F1012" t="s">
        <v>1002</v>
      </c>
      <c r="G1012" t="s">
        <v>1002</v>
      </c>
      <c r="H1012">
        <v>127720</v>
      </c>
      <c r="I1012">
        <v>200</v>
      </c>
      <c r="J1012" t="b">
        <v>1</v>
      </c>
    </row>
    <row r="1013" spans="1:10" x14ac:dyDescent="0.2">
      <c r="A1013">
        <v>1011</v>
      </c>
      <c r="B1013" t="s">
        <v>11</v>
      </c>
      <c r="C1013" t="s">
        <v>12</v>
      </c>
      <c r="D1013" s="1">
        <v>1.56639837058257E+16</v>
      </c>
      <c r="E1013" s="2" t="e" vm="463">
        <f>_FV(0,"12412595748901367")</f>
        <v>#VALUE!</v>
      </c>
      <c r="F1013" t="s">
        <v>1003</v>
      </c>
      <c r="G1013" t="s">
        <v>1003</v>
      </c>
      <c r="H1013">
        <v>127932</v>
      </c>
      <c r="I1013">
        <v>200</v>
      </c>
      <c r="J1013" t="b">
        <v>1</v>
      </c>
    </row>
    <row r="1014" spans="1:10" x14ac:dyDescent="0.2">
      <c r="A1014">
        <v>1012</v>
      </c>
      <c r="B1014" t="s">
        <v>11</v>
      </c>
      <c r="C1014" t="s">
        <v>12</v>
      </c>
      <c r="D1014" s="1">
        <v>1.56639837226236E+16</v>
      </c>
      <c r="E1014" s="2" t="e" vm="978">
        <f>_FV(0,"11408519744873047")</f>
        <v>#VALUE!</v>
      </c>
      <c r="F1014" t="s">
        <v>1004</v>
      </c>
      <c r="G1014" t="s">
        <v>1004</v>
      </c>
      <c r="H1014">
        <v>127687</v>
      </c>
      <c r="I1014">
        <v>200</v>
      </c>
      <c r="J1014" t="b">
        <v>1</v>
      </c>
    </row>
    <row r="1015" spans="1:10" x14ac:dyDescent="0.2">
      <c r="A1015">
        <v>1013</v>
      </c>
      <c r="B1015" t="s">
        <v>11</v>
      </c>
      <c r="C1015" t="s">
        <v>12</v>
      </c>
      <c r="D1015" s="1">
        <v>1566398373944510</v>
      </c>
      <c r="E1015" s="2" t="e" vm="979">
        <f>_FV(0,"1882009506225586")</f>
        <v>#VALUE!</v>
      </c>
      <c r="F1015" t="s">
        <v>1005</v>
      </c>
      <c r="G1015" t="s">
        <v>1005</v>
      </c>
      <c r="H1015">
        <v>127988</v>
      </c>
      <c r="I1015">
        <v>200</v>
      </c>
      <c r="J1015" t="b">
        <v>1</v>
      </c>
    </row>
    <row r="1016" spans="1:10" x14ac:dyDescent="0.2">
      <c r="A1016">
        <v>1014</v>
      </c>
      <c r="B1016" t="s">
        <v>11</v>
      </c>
      <c r="C1016" t="s">
        <v>12</v>
      </c>
      <c r="D1016" s="1">
        <v>1566398375677340</v>
      </c>
      <c r="E1016" s="2" t="e" vm="980">
        <f>_FV(0,"14060592651367188")</f>
        <v>#VALUE!</v>
      </c>
      <c r="F1016" t="s">
        <v>1006</v>
      </c>
      <c r="G1016" t="s">
        <v>1006</v>
      </c>
      <c r="H1016">
        <v>127788</v>
      </c>
      <c r="I1016">
        <v>200</v>
      </c>
      <c r="J1016" t="b">
        <v>1</v>
      </c>
    </row>
    <row r="1017" spans="1:10" x14ac:dyDescent="0.2">
      <c r="A1017">
        <v>1015</v>
      </c>
      <c r="B1017" t="s">
        <v>11</v>
      </c>
      <c r="C1017" t="s">
        <v>12</v>
      </c>
      <c r="D1017" s="1">
        <v>1566398377377750</v>
      </c>
      <c r="E1017" s="2" t="e" vm="981">
        <f>_FV(0,"11086201667785645")</f>
        <v>#VALUE!</v>
      </c>
      <c r="F1017" t="s">
        <v>1007</v>
      </c>
      <c r="G1017" t="s">
        <v>1007</v>
      </c>
      <c r="H1017">
        <v>127988</v>
      </c>
      <c r="I1017">
        <v>200</v>
      </c>
      <c r="J1017" t="b">
        <v>1</v>
      </c>
    </row>
    <row r="1018" spans="1:10" x14ac:dyDescent="0.2">
      <c r="A1018">
        <v>1016</v>
      </c>
      <c r="B1018" t="s">
        <v>11</v>
      </c>
      <c r="C1018" t="s">
        <v>12</v>
      </c>
      <c r="D1018" s="1">
        <v>1566398379043260</v>
      </c>
      <c r="E1018" s="2" t="e" vm="982">
        <f>_FV(0,"14176702499389648")</f>
        <v>#VALUE!</v>
      </c>
      <c r="F1018" t="s">
        <v>1008</v>
      </c>
      <c r="G1018" t="s">
        <v>1008</v>
      </c>
      <c r="H1018">
        <v>127498</v>
      </c>
      <c r="I1018">
        <v>200</v>
      </c>
      <c r="J1018" t="b">
        <v>1</v>
      </c>
    </row>
    <row r="1019" spans="1:10" x14ac:dyDescent="0.2">
      <c r="A1019">
        <v>1017</v>
      </c>
      <c r="B1019" t="s">
        <v>11</v>
      </c>
      <c r="C1019" t="s">
        <v>12</v>
      </c>
      <c r="D1019" s="1">
        <v>1566398380750860</v>
      </c>
      <c r="E1019" s="2" t="e" vm="983">
        <f>_FV(0,"11133599281311035")</f>
        <v>#VALUE!</v>
      </c>
      <c r="F1019" t="s">
        <v>1009</v>
      </c>
      <c r="G1019" t="s">
        <v>1009</v>
      </c>
      <c r="H1019">
        <v>127851</v>
      </c>
      <c r="I1019">
        <v>200</v>
      </c>
      <c r="J1019" t="b">
        <v>1</v>
      </c>
    </row>
    <row r="1020" spans="1:10" x14ac:dyDescent="0.2">
      <c r="A1020">
        <v>1018</v>
      </c>
      <c r="B1020" t="s">
        <v>11</v>
      </c>
      <c r="C1020" t="s">
        <v>12</v>
      </c>
      <c r="D1020" s="1">
        <v>1.5663983824175E+16</v>
      </c>
      <c r="E1020" s="2" t="e" vm="984">
        <f>_FV(0,"11646008491516113")</f>
        <v>#VALUE!</v>
      </c>
      <c r="F1020" t="s">
        <v>1010</v>
      </c>
      <c r="G1020" t="s">
        <v>1010</v>
      </c>
      <c r="H1020">
        <v>127445</v>
      </c>
      <c r="I1020">
        <v>200</v>
      </c>
      <c r="J1020" t="b">
        <v>1</v>
      </c>
    </row>
    <row r="1021" spans="1:10" x14ac:dyDescent="0.2">
      <c r="A1021">
        <v>1019</v>
      </c>
      <c r="B1021" t="s">
        <v>11</v>
      </c>
      <c r="C1021" t="s">
        <v>12</v>
      </c>
      <c r="D1021" s="1">
        <v>1566398384092280</v>
      </c>
      <c r="E1021" s="2" t="e" vm="985">
        <f>_FV(0,"11577177047729492")</f>
        <v>#VALUE!</v>
      </c>
      <c r="F1021" t="s">
        <v>1011</v>
      </c>
      <c r="G1021" t="s">
        <v>1011</v>
      </c>
      <c r="H1021">
        <v>127564</v>
      </c>
      <c r="I1021">
        <v>200</v>
      </c>
      <c r="J1021" t="b">
        <v>1</v>
      </c>
    </row>
    <row r="1022" spans="1:10" x14ac:dyDescent="0.2">
      <c r="A1022">
        <v>1020</v>
      </c>
      <c r="B1022" t="s">
        <v>11</v>
      </c>
      <c r="C1022" t="s">
        <v>12</v>
      </c>
      <c r="D1022" s="1">
        <v>1566398385764410</v>
      </c>
      <c r="E1022" s="2" t="e" vm="986">
        <f>_FV(0,"21364498138427734")</f>
        <v>#VALUE!</v>
      </c>
      <c r="F1022" t="s">
        <v>1012</v>
      </c>
      <c r="G1022" t="s">
        <v>1012</v>
      </c>
      <c r="H1022">
        <v>128157</v>
      </c>
      <c r="I1022">
        <v>200</v>
      </c>
      <c r="J1022" t="b">
        <v>1</v>
      </c>
    </row>
    <row r="1023" spans="1:10" x14ac:dyDescent="0.2">
      <c r="A1023">
        <v>1021</v>
      </c>
      <c r="B1023" t="s">
        <v>11</v>
      </c>
      <c r="C1023" t="s">
        <v>12</v>
      </c>
      <c r="D1023" s="1">
        <v>1566398387539050</v>
      </c>
      <c r="E1023" s="2" t="e" vm="987">
        <f>_FV(0,"17438697814941406")</f>
        <v>#VALUE!</v>
      </c>
      <c r="F1023" t="s">
        <v>1013</v>
      </c>
      <c r="G1023" t="s">
        <v>1013</v>
      </c>
      <c r="H1023">
        <v>128432</v>
      </c>
      <c r="I1023">
        <v>200</v>
      </c>
      <c r="J1023" t="b">
        <v>1</v>
      </c>
    </row>
    <row r="1024" spans="1:10" x14ac:dyDescent="0.2">
      <c r="A1024">
        <v>1022</v>
      </c>
      <c r="B1024" t="s">
        <v>11</v>
      </c>
      <c r="C1024" t="s">
        <v>12</v>
      </c>
      <c r="D1024" s="1">
        <v>1566398389277790</v>
      </c>
      <c r="E1024" s="2" t="e" vm="988">
        <f>_FV(0,"11852216720581055")</f>
        <v>#VALUE!</v>
      </c>
      <c r="F1024" t="s">
        <v>1014</v>
      </c>
      <c r="G1024" t="s">
        <v>1014</v>
      </c>
      <c r="H1024">
        <v>128162</v>
      </c>
      <c r="I1024">
        <v>200</v>
      </c>
      <c r="J1024" t="b">
        <v>1</v>
      </c>
    </row>
    <row r="1025" spans="1:10" x14ac:dyDescent="0.2">
      <c r="A1025">
        <v>1023</v>
      </c>
      <c r="B1025" t="s">
        <v>11</v>
      </c>
      <c r="C1025" t="s">
        <v>12</v>
      </c>
      <c r="D1025" s="1">
        <v>1566398390967920</v>
      </c>
      <c r="E1025" s="2" t="e" vm="989">
        <f>_FV(0,"12017989158630371")</f>
        <v>#VALUE!</v>
      </c>
      <c r="F1025" t="s">
        <v>1015</v>
      </c>
      <c r="G1025" t="s">
        <v>1015</v>
      </c>
      <c r="H1025">
        <v>128401</v>
      </c>
      <c r="I1025">
        <v>200</v>
      </c>
      <c r="J1025" t="b">
        <v>1</v>
      </c>
    </row>
    <row r="1026" spans="1:10" x14ac:dyDescent="0.2">
      <c r="A1026">
        <v>1024</v>
      </c>
      <c r="B1026" t="s">
        <v>11</v>
      </c>
      <c r="C1026" t="s">
        <v>12</v>
      </c>
      <c r="D1026" s="1">
        <v>1566398392644760</v>
      </c>
      <c r="E1026" s="2" t="e" vm="990">
        <f>_FV(0,"1683039665222168")</f>
        <v>#VALUE!</v>
      </c>
      <c r="F1026" t="s">
        <v>1016</v>
      </c>
      <c r="G1026" t="s">
        <v>1016</v>
      </c>
      <c r="H1026">
        <v>128202</v>
      </c>
      <c r="I1026">
        <v>200</v>
      </c>
      <c r="J1026" t="b">
        <v>1</v>
      </c>
    </row>
    <row r="1027" spans="1:10" x14ac:dyDescent="0.2">
      <c r="A1027">
        <v>1025</v>
      </c>
      <c r="B1027" t="s">
        <v>11</v>
      </c>
      <c r="C1027" t="s">
        <v>12</v>
      </c>
      <c r="D1027" s="1">
        <v>1566398394380710</v>
      </c>
      <c r="E1027" s="2" t="e" vm="991">
        <f>_FV(0,"3235001564025879")</f>
        <v>#VALUE!</v>
      </c>
      <c r="F1027" t="s">
        <v>1017</v>
      </c>
      <c r="G1027" t="s">
        <v>1017</v>
      </c>
      <c r="H1027">
        <v>127412</v>
      </c>
      <c r="I1027">
        <v>200</v>
      </c>
      <c r="J1027" t="b">
        <v>1</v>
      </c>
    </row>
    <row r="1028" spans="1:10" x14ac:dyDescent="0.2">
      <c r="A1028">
        <v>1026</v>
      </c>
      <c r="B1028" t="s">
        <v>11</v>
      </c>
      <c r="C1028" t="s">
        <v>12</v>
      </c>
      <c r="D1028" s="1">
        <v>1566398396267250</v>
      </c>
      <c r="E1028" s="2" t="e" vm="992">
        <f>_FV(0,"11407208442687988")</f>
        <v>#VALUE!</v>
      </c>
      <c r="F1028" t="s">
        <v>1018</v>
      </c>
      <c r="G1028" t="s">
        <v>1018</v>
      </c>
      <c r="H1028">
        <v>127537</v>
      </c>
      <c r="I1028">
        <v>200</v>
      </c>
      <c r="J1028" t="b">
        <v>1</v>
      </c>
    </row>
    <row r="1029" spans="1:10" x14ac:dyDescent="0.2">
      <c r="A1029">
        <v>1027</v>
      </c>
      <c r="B1029" t="s">
        <v>11</v>
      </c>
      <c r="C1029" t="s">
        <v>12</v>
      </c>
      <c r="D1029" s="1">
        <v>1566398397941790</v>
      </c>
      <c r="E1029" s="2" t="e" vm="993">
        <f>_FV(0,"12120890617370605")</f>
        <v>#VALUE!</v>
      </c>
      <c r="F1029" t="s">
        <v>1019</v>
      </c>
      <c r="G1029" t="s">
        <v>1019</v>
      </c>
      <c r="H1029">
        <v>128118</v>
      </c>
      <c r="I1029">
        <v>200</v>
      </c>
      <c r="J1029" t="b">
        <v>1</v>
      </c>
    </row>
    <row r="1030" spans="1:10" x14ac:dyDescent="0.2">
      <c r="A1030">
        <v>1028</v>
      </c>
      <c r="B1030" t="s">
        <v>11</v>
      </c>
      <c r="C1030" t="s">
        <v>12</v>
      </c>
      <c r="D1030" s="1">
        <v>1.56639839962373E+16</v>
      </c>
      <c r="E1030" s="2" t="e" vm="994">
        <f>_FV(0,"12336421012878418")</f>
        <v>#VALUE!</v>
      </c>
      <c r="F1030" t="s">
        <v>1020</v>
      </c>
      <c r="G1030" t="s">
        <v>1020</v>
      </c>
      <c r="H1030">
        <v>128419</v>
      </c>
      <c r="I1030">
        <v>200</v>
      </c>
      <c r="J1030" t="b">
        <v>1</v>
      </c>
    </row>
    <row r="1031" spans="1:10" x14ac:dyDescent="0.2">
      <c r="A1031">
        <v>1029</v>
      </c>
      <c r="B1031" t="s">
        <v>11</v>
      </c>
      <c r="C1031" t="s">
        <v>12</v>
      </c>
      <c r="D1031" s="1">
        <v>1.56639840130087E+16</v>
      </c>
      <c r="E1031" s="2" t="e" vm="995">
        <f>_FV(0,"1446671485900879")</f>
        <v>#VALUE!</v>
      </c>
      <c r="F1031" t="s">
        <v>1021</v>
      </c>
      <c r="G1031" t="s">
        <v>1021</v>
      </c>
      <c r="H1031">
        <v>128154</v>
      </c>
      <c r="I1031">
        <v>200</v>
      </c>
      <c r="J1031" t="b">
        <v>1</v>
      </c>
    </row>
    <row r="1032" spans="1:10" x14ac:dyDescent="0.2">
      <c r="A1032">
        <v>1030</v>
      </c>
      <c r="B1032" t="s">
        <v>11</v>
      </c>
      <c r="C1032" t="s">
        <v>12</v>
      </c>
      <c r="D1032" s="1">
        <v>1.56639840301311E+16</v>
      </c>
      <c r="E1032" s="2" t="e" vm="996">
        <f>_FV(0,"13968324661254883")</f>
        <v>#VALUE!</v>
      </c>
      <c r="F1032" t="s">
        <v>1022</v>
      </c>
      <c r="G1032" t="s">
        <v>1022</v>
      </c>
      <c r="H1032">
        <v>128264</v>
      </c>
      <c r="I1032">
        <v>200</v>
      </c>
      <c r="J1032" t="b">
        <v>1</v>
      </c>
    </row>
    <row r="1033" spans="1:10" x14ac:dyDescent="0.2">
      <c r="A1033">
        <v>1031</v>
      </c>
      <c r="B1033" t="s">
        <v>11</v>
      </c>
      <c r="C1033" t="s">
        <v>12</v>
      </c>
      <c r="D1033" s="1">
        <v>1566398404684210</v>
      </c>
      <c r="E1033" s="2" t="e" vm="997">
        <f>_FV(0,"1320357322692871")</f>
        <v>#VALUE!</v>
      </c>
      <c r="F1033" t="s">
        <v>1023</v>
      </c>
      <c r="G1033" t="s">
        <v>1023</v>
      </c>
      <c r="H1033">
        <v>128053</v>
      </c>
      <c r="I1033">
        <v>200</v>
      </c>
      <c r="J1033" t="b">
        <v>1</v>
      </c>
    </row>
    <row r="1034" spans="1:10" x14ac:dyDescent="0.2">
      <c r="A1034">
        <v>1032</v>
      </c>
      <c r="B1034" t="s">
        <v>11</v>
      </c>
      <c r="C1034" t="s">
        <v>12</v>
      </c>
      <c r="D1034" s="1">
        <v>1566398406350890</v>
      </c>
      <c r="E1034" s="2" t="e" vm="998">
        <f>_FV(0,"2607400417327881")</f>
        <v>#VALUE!</v>
      </c>
      <c r="F1034" t="s">
        <v>1024</v>
      </c>
      <c r="G1034" t="s">
        <v>1024</v>
      </c>
      <c r="H1034">
        <v>127825</v>
      </c>
      <c r="I1034">
        <v>200</v>
      </c>
      <c r="J1034" t="b">
        <v>1</v>
      </c>
    </row>
    <row r="1035" spans="1:10" x14ac:dyDescent="0.2">
      <c r="A1035">
        <v>1033</v>
      </c>
      <c r="B1035" t="s">
        <v>11</v>
      </c>
      <c r="C1035" t="s">
        <v>12</v>
      </c>
      <c r="D1035" s="1">
        <v>1566398408176720</v>
      </c>
      <c r="E1035" s="2" t="e" vm="999">
        <f>_FV(0,"13850092887878418")</f>
        <v>#VALUE!</v>
      </c>
      <c r="F1035" t="s">
        <v>1025</v>
      </c>
      <c r="G1035" t="s">
        <v>1025</v>
      </c>
      <c r="H1035">
        <v>128059</v>
      </c>
      <c r="I1035">
        <v>200</v>
      </c>
      <c r="J1035" t="b">
        <v>1</v>
      </c>
    </row>
    <row r="1036" spans="1:10" x14ac:dyDescent="0.2">
      <c r="A1036">
        <v>1034</v>
      </c>
      <c r="B1036" t="s">
        <v>11</v>
      </c>
      <c r="C1036" t="s">
        <v>12</v>
      </c>
      <c r="D1036" s="1">
        <v>1566398409872140</v>
      </c>
      <c r="E1036" s="2" t="e" vm="1000">
        <f>_FV(0,"14914989471435547")</f>
        <v>#VALUE!</v>
      </c>
      <c r="F1036" t="s">
        <v>1026</v>
      </c>
      <c r="G1036" t="s">
        <v>1026</v>
      </c>
      <c r="H1036">
        <v>128305</v>
      </c>
      <c r="I1036">
        <v>200</v>
      </c>
      <c r="J1036" t="b">
        <v>1</v>
      </c>
    </row>
    <row r="1037" spans="1:10" x14ac:dyDescent="0.2">
      <c r="A1037">
        <v>1035</v>
      </c>
      <c r="B1037" t="s">
        <v>11</v>
      </c>
      <c r="C1037" t="s">
        <v>12</v>
      </c>
      <c r="D1037" s="1">
        <v>1.56639841158379E+16</v>
      </c>
      <c r="E1037" s="2" t="e" vm="1001">
        <f>_FV(0,"12637686729431152")</f>
        <v>#VALUE!</v>
      </c>
      <c r="F1037" t="s">
        <v>1027</v>
      </c>
      <c r="G1037" t="s">
        <v>1027</v>
      </c>
      <c r="H1037">
        <v>127817</v>
      </c>
      <c r="I1037">
        <v>200</v>
      </c>
      <c r="J1037" t="b">
        <v>1</v>
      </c>
    </row>
    <row r="1038" spans="1:10" x14ac:dyDescent="0.2">
      <c r="A1038">
        <v>1036</v>
      </c>
      <c r="B1038" t="s">
        <v>11</v>
      </c>
      <c r="C1038" t="s">
        <v>12</v>
      </c>
      <c r="D1038" s="1">
        <v>1566398413266600</v>
      </c>
      <c r="E1038" s="2" t="e" vm="1002">
        <f>_FV(0,"13178586959838867")</f>
        <v>#VALUE!</v>
      </c>
      <c r="F1038" t="s">
        <v>1028</v>
      </c>
      <c r="G1038" t="s">
        <v>1028</v>
      </c>
      <c r="H1038">
        <v>127771</v>
      </c>
      <c r="I1038">
        <v>200</v>
      </c>
      <c r="J1038" t="b">
        <v>1</v>
      </c>
    </row>
    <row r="1039" spans="1:10" x14ac:dyDescent="0.2">
      <c r="A1039">
        <v>1037</v>
      </c>
      <c r="B1039" t="s">
        <v>11</v>
      </c>
      <c r="C1039" t="s">
        <v>12</v>
      </c>
      <c r="D1039" s="1">
        <v>1566398414965130</v>
      </c>
      <c r="E1039" s="2" t="e" vm="1003">
        <f>_FV(0,"11371684074401855")</f>
        <v>#VALUE!</v>
      </c>
      <c r="F1039" t="s">
        <v>1029</v>
      </c>
      <c r="G1039" t="s">
        <v>1029</v>
      </c>
      <c r="H1039">
        <v>127927</v>
      </c>
      <c r="I1039">
        <v>200</v>
      </c>
      <c r="J1039" t="b">
        <v>1</v>
      </c>
    </row>
    <row r="1040" spans="1:10" x14ac:dyDescent="0.2">
      <c r="A1040">
        <v>1038</v>
      </c>
      <c r="B1040" t="s">
        <v>11</v>
      </c>
      <c r="C1040" t="s">
        <v>12</v>
      </c>
      <c r="D1040" s="1">
        <v>1566398416642980</v>
      </c>
      <c r="E1040" s="2" t="e" vm="1004">
        <f>_FV(0,"17583322525024414")</f>
        <v>#VALUE!</v>
      </c>
      <c r="F1040" t="s">
        <v>1030</v>
      </c>
      <c r="G1040" t="s">
        <v>1030</v>
      </c>
      <c r="H1040">
        <v>127970</v>
      </c>
      <c r="I1040">
        <v>200</v>
      </c>
      <c r="J1040" t="b">
        <v>1</v>
      </c>
    </row>
    <row r="1041" spans="1:10" x14ac:dyDescent="0.2">
      <c r="A1041">
        <v>1039</v>
      </c>
      <c r="B1041" t="s">
        <v>11</v>
      </c>
      <c r="C1041" t="s">
        <v>12</v>
      </c>
      <c r="D1041" s="1">
        <v>1566398418382270</v>
      </c>
      <c r="E1041" s="2" t="e" vm="1005">
        <f>_FV(0,"12669110298156738")</f>
        <v>#VALUE!</v>
      </c>
      <c r="F1041" t="s">
        <v>1031</v>
      </c>
      <c r="G1041" t="s">
        <v>1031</v>
      </c>
      <c r="H1041">
        <v>127684</v>
      </c>
      <c r="I1041">
        <v>200</v>
      </c>
      <c r="J1041" t="b">
        <v>1</v>
      </c>
    </row>
    <row r="1042" spans="1:10" x14ac:dyDescent="0.2">
      <c r="A1042">
        <v>1040</v>
      </c>
      <c r="B1042" t="s">
        <v>11</v>
      </c>
      <c r="C1042" t="s">
        <v>12</v>
      </c>
      <c r="D1042" s="1">
        <v>1566398420071690</v>
      </c>
      <c r="E1042" s="2" t="e" vm="1006">
        <f>_FV(0,"1352849006652832")</f>
        <v>#VALUE!</v>
      </c>
      <c r="F1042" t="s">
        <v>1032</v>
      </c>
      <c r="G1042" t="s">
        <v>1032</v>
      </c>
      <c r="H1042">
        <v>128046</v>
      </c>
      <c r="I1042">
        <v>200</v>
      </c>
      <c r="J1042" t="b">
        <v>1</v>
      </c>
    </row>
    <row r="1043" spans="1:10" x14ac:dyDescent="0.2">
      <c r="A1043">
        <v>1041</v>
      </c>
      <c r="B1043" t="s">
        <v>11</v>
      </c>
      <c r="C1043" t="s">
        <v>12</v>
      </c>
      <c r="D1043" s="1">
        <v>1566398421776770</v>
      </c>
      <c r="E1043" s="2" t="e" vm="1007">
        <f>_FV(0,"12084031105041504")</f>
        <v>#VALUE!</v>
      </c>
      <c r="F1043" t="s">
        <v>1033</v>
      </c>
      <c r="G1043" t="s">
        <v>1033</v>
      </c>
      <c r="H1043">
        <v>127472</v>
      </c>
      <c r="I1043">
        <v>200</v>
      </c>
      <c r="J1043" t="b">
        <v>1</v>
      </c>
    </row>
    <row r="1044" spans="1:10" x14ac:dyDescent="0.2">
      <c r="A1044">
        <v>1042</v>
      </c>
      <c r="B1044" t="s">
        <v>11</v>
      </c>
      <c r="C1044" t="s">
        <v>12</v>
      </c>
      <c r="D1044" s="1">
        <v>1566398423464340</v>
      </c>
      <c r="E1044" s="2" t="e" vm="1008">
        <f>_FV(0,"10976099967956543")</f>
        <v>#VALUE!</v>
      </c>
      <c r="F1044" t="s">
        <v>1034</v>
      </c>
      <c r="G1044" t="s">
        <v>1034</v>
      </c>
      <c r="H1044">
        <v>128137</v>
      </c>
      <c r="I1044">
        <v>200</v>
      </c>
      <c r="J1044" t="b">
        <v>1</v>
      </c>
    </row>
    <row r="1045" spans="1:10" x14ac:dyDescent="0.2">
      <c r="A1045">
        <v>1043</v>
      </c>
      <c r="B1045" t="s">
        <v>11</v>
      </c>
      <c r="C1045" t="s">
        <v>12</v>
      </c>
      <c r="D1045" s="1">
        <v>1566398425127560</v>
      </c>
      <c r="E1045" s="2" t="e" vm="1009">
        <f>_FV(0,"12472987174987793")</f>
        <v>#VALUE!</v>
      </c>
      <c r="F1045" t="s">
        <v>1035</v>
      </c>
      <c r="G1045" t="s">
        <v>1035</v>
      </c>
      <c r="H1045">
        <v>127955</v>
      </c>
      <c r="I1045">
        <v>200</v>
      </c>
      <c r="J1045" t="b">
        <v>1</v>
      </c>
    </row>
    <row r="1046" spans="1:10" x14ac:dyDescent="0.2">
      <c r="A1046">
        <v>1044</v>
      </c>
      <c r="B1046" t="s">
        <v>11</v>
      </c>
      <c r="C1046" t="s">
        <v>12</v>
      </c>
      <c r="D1046" s="1">
        <v>1.5663984268232E+16</v>
      </c>
      <c r="E1046" s="2" t="e" vm="1010">
        <f>_FV(0,"14307570457458496")</f>
        <v>#VALUE!</v>
      </c>
      <c r="F1046" t="s">
        <v>1036</v>
      </c>
      <c r="G1046" t="s">
        <v>1036</v>
      </c>
      <c r="H1046">
        <v>128183</v>
      </c>
      <c r="I1046">
        <v>200</v>
      </c>
      <c r="J1046" t="b">
        <v>1</v>
      </c>
    </row>
    <row r="1047" spans="1:10" x14ac:dyDescent="0.2">
      <c r="A1047">
        <v>1045</v>
      </c>
      <c r="B1047" t="s">
        <v>11</v>
      </c>
      <c r="C1047" t="s">
        <v>12</v>
      </c>
      <c r="D1047" s="1">
        <v>1.56639842854218E+16</v>
      </c>
      <c r="E1047" s="2" t="e" vm="1011">
        <f>_FV(0,"12040019035339355")</f>
        <v>#VALUE!</v>
      </c>
      <c r="F1047" t="s">
        <v>1037</v>
      </c>
      <c r="G1047" t="s">
        <v>1037</v>
      </c>
      <c r="H1047">
        <v>127896</v>
      </c>
      <c r="I1047">
        <v>200</v>
      </c>
      <c r="J1047" t="b">
        <v>1</v>
      </c>
    </row>
    <row r="1048" spans="1:10" x14ac:dyDescent="0.2">
      <c r="A1048">
        <v>1046</v>
      </c>
      <c r="B1048" t="s">
        <v>11</v>
      </c>
      <c r="C1048" t="s">
        <v>12</v>
      </c>
      <c r="D1048" s="1">
        <v>1566398430244010</v>
      </c>
      <c r="E1048" s="2" t="e" vm="1012">
        <f>_FV(0,"12334203720092773")</f>
        <v>#VALUE!</v>
      </c>
      <c r="F1048" t="s">
        <v>1038</v>
      </c>
      <c r="G1048" t="s">
        <v>1038</v>
      </c>
      <c r="H1048">
        <v>128258</v>
      </c>
      <c r="I1048">
        <v>200</v>
      </c>
      <c r="J1048" t="b">
        <v>1</v>
      </c>
    </row>
    <row r="1049" spans="1:10" x14ac:dyDescent="0.2">
      <c r="A1049">
        <v>1047</v>
      </c>
      <c r="B1049" t="s">
        <v>11</v>
      </c>
      <c r="C1049" t="s">
        <v>12</v>
      </c>
      <c r="D1049" s="1">
        <v>1566398431943030</v>
      </c>
      <c r="E1049" s="2" t="e" vm="1013">
        <f>_FV(0,"1533679962158203")</f>
        <v>#VALUE!</v>
      </c>
      <c r="F1049" t="s">
        <v>1039</v>
      </c>
      <c r="G1049" t="s">
        <v>1039</v>
      </c>
      <c r="H1049">
        <v>128087</v>
      </c>
      <c r="I1049">
        <v>200</v>
      </c>
      <c r="J1049" t="b">
        <v>1</v>
      </c>
    </row>
    <row r="1050" spans="1:10" x14ac:dyDescent="0.2">
      <c r="A1050">
        <v>1048</v>
      </c>
      <c r="B1050" t="s">
        <v>11</v>
      </c>
      <c r="C1050" t="s">
        <v>12</v>
      </c>
      <c r="D1050" s="1">
        <v>1566398433663220</v>
      </c>
      <c r="E1050" s="2" t="e" vm="1014">
        <f>_FV(0,"09288406372070312")</f>
        <v>#VALUE!</v>
      </c>
      <c r="F1050" t="s">
        <v>1040</v>
      </c>
      <c r="G1050" t="s">
        <v>1040</v>
      </c>
      <c r="H1050">
        <v>128251</v>
      </c>
      <c r="I1050">
        <v>200</v>
      </c>
      <c r="J1050" t="b">
        <v>1</v>
      </c>
    </row>
    <row r="1051" spans="1:10" x14ac:dyDescent="0.2">
      <c r="A1051">
        <v>1049</v>
      </c>
      <c r="B1051" t="s">
        <v>11</v>
      </c>
      <c r="C1051" t="s">
        <v>12</v>
      </c>
      <c r="D1051" s="1">
        <v>1566398435313050</v>
      </c>
      <c r="E1051" s="2" t="e" vm="1015">
        <f>_FV(0,"10127902030944824")</f>
        <v>#VALUE!</v>
      </c>
      <c r="F1051" t="s">
        <v>1041</v>
      </c>
      <c r="G1051" t="s">
        <v>1041</v>
      </c>
      <c r="H1051">
        <v>127366</v>
      </c>
      <c r="I1051">
        <v>200</v>
      </c>
      <c r="J1051" t="b">
        <v>1</v>
      </c>
    </row>
    <row r="1052" spans="1:10" x14ac:dyDescent="0.2">
      <c r="A1052">
        <v>1050</v>
      </c>
      <c r="B1052" t="s">
        <v>11</v>
      </c>
      <c r="C1052" t="s">
        <v>12</v>
      </c>
      <c r="D1052" s="1">
        <v>1566398436981180</v>
      </c>
      <c r="E1052" s="2" t="e" vm="1016">
        <f>_FV(0,"11129617691040039")</f>
        <v>#VALUE!</v>
      </c>
      <c r="F1052" t="s">
        <v>1042</v>
      </c>
      <c r="G1052" t="s">
        <v>1042</v>
      </c>
      <c r="H1052">
        <v>127909</v>
      </c>
      <c r="I1052">
        <v>200</v>
      </c>
      <c r="J1052" t="b">
        <v>1</v>
      </c>
    </row>
    <row r="1053" spans="1:10" x14ac:dyDescent="0.2">
      <c r="A1053">
        <v>1051</v>
      </c>
      <c r="B1053" t="s">
        <v>11</v>
      </c>
      <c r="C1053" t="s">
        <v>12</v>
      </c>
      <c r="D1053" s="1">
        <v>1.56639843866433E+16</v>
      </c>
      <c r="E1053" s="2" t="e" vm="1017">
        <f>_FV(0,"12019920349121094")</f>
        <v>#VALUE!</v>
      </c>
      <c r="F1053" t="s">
        <v>1043</v>
      </c>
      <c r="G1053" t="s">
        <v>1043</v>
      </c>
      <c r="H1053">
        <v>128195</v>
      </c>
      <c r="I1053">
        <v>200</v>
      </c>
      <c r="J1053" t="b">
        <v>1</v>
      </c>
    </row>
    <row r="1054" spans="1:10" x14ac:dyDescent="0.2">
      <c r="A1054">
        <v>1052</v>
      </c>
      <c r="B1054" t="s">
        <v>11</v>
      </c>
      <c r="C1054" t="s">
        <v>12</v>
      </c>
      <c r="D1054" s="1">
        <v>1566398440357370</v>
      </c>
      <c r="E1054" s="2" t="e" vm="1018">
        <f>_FV(0,"16521191596984863")</f>
        <v>#VALUE!</v>
      </c>
      <c r="F1054" t="s">
        <v>1044</v>
      </c>
      <c r="G1054" t="s">
        <v>1044</v>
      </c>
      <c r="H1054">
        <v>128010</v>
      </c>
      <c r="I1054">
        <v>200</v>
      </c>
      <c r="J1054" t="b">
        <v>1</v>
      </c>
    </row>
    <row r="1055" spans="1:10" x14ac:dyDescent="0.2">
      <c r="A1055">
        <v>1053</v>
      </c>
      <c r="B1055" t="s">
        <v>11</v>
      </c>
      <c r="C1055" t="s">
        <v>12</v>
      </c>
      <c r="D1055" s="1">
        <v>1566398442159310</v>
      </c>
      <c r="E1055" s="2" t="e" vm="1019">
        <f>_FV(0,"10076093673706055")</f>
        <v>#VALUE!</v>
      </c>
      <c r="F1055" t="s">
        <v>1045</v>
      </c>
      <c r="G1055" t="s">
        <v>1045</v>
      </c>
      <c r="H1055">
        <v>127542</v>
      </c>
      <c r="I1055">
        <v>200</v>
      </c>
      <c r="J1055" t="b">
        <v>1</v>
      </c>
    </row>
    <row r="1056" spans="1:10" x14ac:dyDescent="0.2">
      <c r="A1056">
        <v>1054</v>
      </c>
      <c r="B1056" t="s">
        <v>11</v>
      </c>
      <c r="C1056" t="s">
        <v>12</v>
      </c>
      <c r="D1056" s="1">
        <v>1566398443837610</v>
      </c>
      <c r="E1056" s="2" t="e" vm="1020">
        <f>_FV(0,"14305782318115234")</f>
        <v>#VALUE!</v>
      </c>
      <c r="F1056" t="s">
        <v>1046</v>
      </c>
      <c r="G1056" t="s">
        <v>1046</v>
      </c>
      <c r="H1056">
        <v>127432</v>
      </c>
      <c r="I1056">
        <v>200</v>
      </c>
      <c r="J1056" t="b">
        <v>1</v>
      </c>
    </row>
    <row r="1057" spans="1:10" x14ac:dyDescent="0.2">
      <c r="A1057">
        <v>1055</v>
      </c>
      <c r="B1057" t="s">
        <v>11</v>
      </c>
      <c r="C1057" t="s">
        <v>12</v>
      </c>
      <c r="D1057" s="1">
        <v>1.56639844555303E+16</v>
      </c>
      <c r="E1057" s="2" t="e" vm="1021">
        <f>_FV(0,"11444282531738281")</f>
        <v>#VALUE!</v>
      </c>
      <c r="F1057" t="s">
        <v>1047</v>
      </c>
      <c r="G1057" t="s">
        <v>1047</v>
      </c>
      <c r="H1057">
        <v>127816</v>
      </c>
      <c r="I1057">
        <v>200</v>
      </c>
      <c r="J1057" t="b">
        <v>1</v>
      </c>
    </row>
    <row r="1058" spans="1:10" x14ac:dyDescent="0.2">
      <c r="A1058">
        <v>1056</v>
      </c>
      <c r="B1058" t="s">
        <v>11</v>
      </c>
      <c r="C1058" t="s">
        <v>12</v>
      </c>
      <c r="D1058" s="1">
        <v>1566398447225490</v>
      </c>
      <c r="E1058" s="2" t="e" vm="1022">
        <f>_FV(0,"3988320827484131")</f>
        <v>#VALUE!</v>
      </c>
      <c r="F1058" t="s">
        <v>1048</v>
      </c>
      <c r="G1058" t="s">
        <v>1048</v>
      </c>
      <c r="H1058">
        <v>128113</v>
      </c>
      <c r="I1058">
        <v>200</v>
      </c>
      <c r="J1058" t="b">
        <v>1</v>
      </c>
    </row>
    <row r="1059" spans="1:10" x14ac:dyDescent="0.2">
      <c r="A1059">
        <v>1057</v>
      </c>
      <c r="B1059" t="s">
        <v>11</v>
      </c>
      <c r="C1059" t="s">
        <v>12</v>
      </c>
      <c r="D1059" s="1">
        <v>1566398449208070</v>
      </c>
      <c r="E1059" s="2" t="e" vm="1023">
        <f>_FV(0,"13004708290100098")</f>
        <v>#VALUE!</v>
      </c>
      <c r="F1059" t="s">
        <v>1049</v>
      </c>
      <c r="G1059" t="s">
        <v>1049</v>
      </c>
      <c r="H1059">
        <v>127616</v>
      </c>
      <c r="I1059">
        <v>200</v>
      </c>
      <c r="J1059" t="b">
        <v>1</v>
      </c>
    </row>
    <row r="1060" spans="1:10" x14ac:dyDescent="0.2">
      <c r="A1060">
        <v>1058</v>
      </c>
      <c r="B1060" t="s">
        <v>11</v>
      </c>
      <c r="C1060" t="s">
        <v>12</v>
      </c>
      <c r="D1060" s="1">
        <v>156639845090433</v>
      </c>
      <c r="E1060" s="2" t="e" vm="1024">
        <f>_FV(0,"10969901084899902")</f>
        <v>#VALUE!</v>
      </c>
      <c r="F1060" t="s">
        <v>1050</v>
      </c>
      <c r="G1060" t="s">
        <v>1050</v>
      </c>
      <c r="H1060">
        <v>127891</v>
      </c>
      <c r="I1060">
        <v>200</v>
      </c>
      <c r="J1060" t="b">
        <v>1</v>
      </c>
    </row>
    <row r="1061" spans="1:10" x14ac:dyDescent="0.2">
      <c r="A1061">
        <v>1059</v>
      </c>
      <c r="B1061" t="s">
        <v>11</v>
      </c>
      <c r="C1061" t="s">
        <v>12</v>
      </c>
      <c r="D1061" s="1">
        <v>1.56639845258765E+16</v>
      </c>
      <c r="E1061" s="2" t="e" vm="1025">
        <f>_FV(0,"1796579360961914")</f>
        <v>#VALUE!</v>
      </c>
      <c r="F1061" t="s">
        <v>1051</v>
      </c>
      <c r="G1061" t="s">
        <v>1051</v>
      </c>
      <c r="H1061">
        <v>127007</v>
      </c>
      <c r="I1061">
        <v>200</v>
      </c>
      <c r="J1061" t="b">
        <v>1</v>
      </c>
    </row>
    <row r="1062" spans="1:10" x14ac:dyDescent="0.2">
      <c r="A1062">
        <v>1060</v>
      </c>
      <c r="B1062" t="s">
        <v>11</v>
      </c>
      <c r="C1062" t="s">
        <v>12</v>
      </c>
      <c r="D1062" s="1">
        <v>156639845434126</v>
      </c>
      <c r="E1062" s="2" t="e" vm="1026">
        <f>_FV(0,"1793811321258545")</f>
        <v>#VALUE!</v>
      </c>
      <c r="F1062" t="s">
        <v>1052</v>
      </c>
      <c r="G1062" t="s">
        <v>1052</v>
      </c>
      <c r="H1062">
        <v>127991</v>
      </c>
      <c r="I1062">
        <v>200</v>
      </c>
      <c r="J1062" t="b">
        <v>1</v>
      </c>
    </row>
    <row r="1063" spans="1:10" x14ac:dyDescent="0.2">
      <c r="A1063">
        <v>1061</v>
      </c>
      <c r="B1063" t="s">
        <v>11</v>
      </c>
      <c r="C1063" t="s">
        <v>12</v>
      </c>
      <c r="D1063" s="1">
        <v>1566398456108480</v>
      </c>
      <c r="E1063" s="2" t="e" vm="1027">
        <f>_FV(0,"14701199531555176")</f>
        <v>#VALUE!</v>
      </c>
      <c r="F1063" t="s">
        <v>1053</v>
      </c>
      <c r="G1063" t="s">
        <v>1053</v>
      </c>
      <c r="H1063">
        <v>127295</v>
      </c>
      <c r="I1063">
        <v>200</v>
      </c>
      <c r="J1063" t="b">
        <v>1</v>
      </c>
    </row>
    <row r="1064" spans="1:10" x14ac:dyDescent="0.2">
      <c r="A1064">
        <v>1062</v>
      </c>
      <c r="B1064" t="s">
        <v>11</v>
      </c>
      <c r="C1064" t="s">
        <v>12</v>
      </c>
      <c r="D1064" s="1">
        <v>1566398457835930</v>
      </c>
      <c r="E1064" s="2" t="e" vm="1028">
        <f>_FV(0,"1434769630432129")</f>
        <v>#VALUE!</v>
      </c>
      <c r="F1064" t="s">
        <v>1054</v>
      </c>
      <c r="G1064" t="s">
        <v>1054</v>
      </c>
      <c r="H1064">
        <v>128218</v>
      </c>
      <c r="I1064">
        <v>200</v>
      </c>
      <c r="J1064" t="b">
        <v>1</v>
      </c>
    </row>
    <row r="1065" spans="1:10" x14ac:dyDescent="0.2">
      <c r="A1065">
        <v>1063</v>
      </c>
      <c r="B1065" t="s">
        <v>11</v>
      </c>
      <c r="C1065" t="s">
        <v>12</v>
      </c>
      <c r="D1065" s="1">
        <v>1.5663984595502E+16</v>
      </c>
      <c r="E1065" s="2" t="e" vm="1029">
        <f>_FV(0,"09550619125366211")</f>
        <v>#VALUE!</v>
      </c>
      <c r="F1065" t="s">
        <v>1055</v>
      </c>
      <c r="G1065" t="s">
        <v>1055</v>
      </c>
      <c r="H1065">
        <v>127509</v>
      </c>
      <c r="I1065">
        <v>200</v>
      </c>
      <c r="J1065" t="b">
        <v>1</v>
      </c>
    </row>
    <row r="1066" spans="1:10" x14ac:dyDescent="0.2">
      <c r="A1066">
        <v>1064</v>
      </c>
      <c r="B1066" t="s">
        <v>11</v>
      </c>
      <c r="C1066" t="s">
        <v>12</v>
      </c>
      <c r="D1066" s="1">
        <v>1566398461226660</v>
      </c>
      <c r="E1066" s="2" t="e" vm="1030">
        <f>_FV(0,"10480690002441406")</f>
        <v>#VALUE!</v>
      </c>
      <c r="F1066" t="s">
        <v>1056</v>
      </c>
      <c r="G1066" t="s">
        <v>1056</v>
      </c>
      <c r="H1066">
        <v>127483</v>
      </c>
      <c r="I1066">
        <v>200</v>
      </c>
      <c r="J1066" t="b">
        <v>1</v>
      </c>
    </row>
    <row r="1067" spans="1:10" x14ac:dyDescent="0.2">
      <c r="A1067">
        <v>1065</v>
      </c>
      <c r="B1067" t="s">
        <v>11</v>
      </c>
      <c r="C1067" t="s">
        <v>12</v>
      </c>
      <c r="D1067" s="1">
        <v>1566398462908370</v>
      </c>
      <c r="E1067" s="2" t="e" vm="1031">
        <f>_FV(0,"11022090911865234")</f>
        <v>#VALUE!</v>
      </c>
      <c r="F1067" t="s">
        <v>1057</v>
      </c>
      <c r="G1067" t="s">
        <v>1057</v>
      </c>
      <c r="H1067">
        <v>127998</v>
      </c>
      <c r="I1067">
        <v>200</v>
      </c>
      <c r="J1067" t="b">
        <v>1</v>
      </c>
    </row>
    <row r="1068" spans="1:10" x14ac:dyDescent="0.2">
      <c r="A1068">
        <v>1066</v>
      </c>
      <c r="B1068" t="s">
        <v>11</v>
      </c>
      <c r="C1068" t="s">
        <v>12</v>
      </c>
      <c r="D1068" s="1">
        <v>1566398464602600</v>
      </c>
      <c r="E1068" s="2" t="e" vm="1032">
        <f>_FV(0,"15170025825500488")</f>
        <v>#VALUE!</v>
      </c>
      <c r="F1068" t="s">
        <v>1058</v>
      </c>
      <c r="G1068" t="s">
        <v>1058</v>
      </c>
      <c r="H1068">
        <v>127668</v>
      </c>
      <c r="I1068">
        <v>200</v>
      </c>
      <c r="J1068" t="b">
        <v>1</v>
      </c>
    </row>
    <row r="1069" spans="1:10" x14ac:dyDescent="0.2">
      <c r="A1069">
        <v>1067</v>
      </c>
      <c r="B1069" t="s">
        <v>11</v>
      </c>
      <c r="C1069" t="s">
        <v>12</v>
      </c>
      <c r="D1069" s="1">
        <v>1.56639846632753E+16</v>
      </c>
      <c r="E1069" s="2" t="e" vm="1033">
        <f>_FV(0,"11889886856079102")</f>
        <v>#VALUE!</v>
      </c>
      <c r="F1069" t="s">
        <v>1059</v>
      </c>
      <c r="G1069" t="s">
        <v>1059</v>
      </c>
      <c r="H1069">
        <v>127495</v>
      </c>
      <c r="I1069">
        <v>200</v>
      </c>
      <c r="J1069" t="b">
        <v>1</v>
      </c>
    </row>
    <row r="1070" spans="1:10" x14ac:dyDescent="0.2">
      <c r="A1070">
        <v>1068</v>
      </c>
      <c r="B1070" t="s">
        <v>11</v>
      </c>
      <c r="C1070" t="s">
        <v>12</v>
      </c>
      <c r="D1070" s="1">
        <v>1566398468025150</v>
      </c>
      <c r="E1070" s="2" t="e" vm="1034">
        <f>_FV(0,"12031984329223633")</f>
        <v>#VALUE!</v>
      </c>
      <c r="F1070" t="s">
        <v>1060</v>
      </c>
      <c r="G1070" t="s">
        <v>1060</v>
      </c>
      <c r="H1070">
        <v>127082</v>
      </c>
      <c r="I1070">
        <v>200</v>
      </c>
      <c r="J1070" t="b">
        <v>1</v>
      </c>
    </row>
    <row r="1071" spans="1:10" x14ac:dyDescent="0.2">
      <c r="A1071">
        <v>1069</v>
      </c>
      <c r="B1071" t="s">
        <v>11</v>
      </c>
      <c r="C1071" t="s">
        <v>12</v>
      </c>
      <c r="D1071" s="1">
        <v>1566398469728840</v>
      </c>
      <c r="E1071" s="2" t="e" vm="1035">
        <f>_FV(0,"1285710334777832")</f>
        <v>#VALUE!</v>
      </c>
      <c r="F1071" t="s">
        <v>1061</v>
      </c>
      <c r="G1071" t="s">
        <v>1061</v>
      </c>
      <c r="H1071">
        <v>127760</v>
      </c>
      <c r="I1071">
        <v>200</v>
      </c>
      <c r="J1071" t="b">
        <v>1</v>
      </c>
    </row>
    <row r="1072" spans="1:10" x14ac:dyDescent="0.2">
      <c r="A1072">
        <v>1070</v>
      </c>
      <c r="B1072" t="s">
        <v>11</v>
      </c>
      <c r="C1072" t="s">
        <v>12</v>
      </c>
      <c r="D1072" s="1">
        <v>1566398471418470</v>
      </c>
      <c r="E1072" s="2" t="e" vm="1036">
        <f>_FV(0,"13612103462219238")</f>
        <v>#VALUE!</v>
      </c>
      <c r="F1072" t="s">
        <v>1062</v>
      </c>
      <c r="G1072" t="s">
        <v>1062</v>
      </c>
      <c r="H1072">
        <v>127802</v>
      </c>
      <c r="I1072">
        <v>200</v>
      </c>
      <c r="J1072" t="b">
        <v>1</v>
      </c>
    </row>
    <row r="1073" spans="1:10" x14ac:dyDescent="0.2">
      <c r="A1073">
        <v>1071</v>
      </c>
      <c r="B1073" t="s">
        <v>11</v>
      </c>
      <c r="C1073" t="s">
        <v>12</v>
      </c>
      <c r="D1073" s="1">
        <v>1566398473130870</v>
      </c>
      <c r="E1073" s="2" t="e" vm="1037">
        <f>_FV(0,"12862586975097656")</f>
        <v>#VALUE!</v>
      </c>
      <c r="F1073" t="s">
        <v>1063</v>
      </c>
      <c r="G1073" t="s">
        <v>1063</v>
      </c>
      <c r="H1073">
        <v>127888</v>
      </c>
      <c r="I1073">
        <v>200</v>
      </c>
      <c r="J1073" t="b">
        <v>1</v>
      </c>
    </row>
    <row r="1074" spans="1:10" x14ac:dyDescent="0.2">
      <c r="A1074">
        <v>1072</v>
      </c>
      <c r="B1074" t="s">
        <v>11</v>
      </c>
      <c r="C1074" t="s">
        <v>12</v>
      </c>
      <c r="D1074" s="1">
        <v>1566398474851960</v>
      </c>
      <c r="E1074" s="2" t="e" vm="1038">
        <f>_FV(0,"27786898612976074")</f>
        <v>#VALUE!</v>
      </c>
      <c r="F1074" t="s">
        <v>1064</v>
      </c>
      <c r="G1074" t="s">
        <v>1064</v>
      </c>
      <c r="H1074">
        <v>127776</v>
      </c>
      <c r="I1074">
        <v>200</v>
      </c>
      <c r="J1074" t="b">
        <v>1</v>
      </c>
    </row>
    <row r="1075" spans="1:10" x14ac:dyDescent="0.2">
      <c r="A1075">
        <v>1073</v>
      </c>
      <c r="B1075" t="s">
        <v>11</v>
      </c>
      <c r="C1075" t="s">
        <v>12</v>
      </c>
      <c r="D1075" s="1">
        <v>1566398476709000</v>
      </c>
      <c r="E1075" s="2" t="e" vm="1039">
        <f>_FV(0,"13601303100585938")</f>
        <v>#VALUE!</v>
      </c>
      <c r="F1075" t="s">
        <v>1065</v>
      </c>
      <c r="G1075" t="s">
        <v>1065</v>
      </c>
      <c r="H1075">
        <v>127939</v>
      </c>
      <c r="I1075">
        <v>200</v>
      </c>
      <c r="J1075" t="b">
        <v>1</v>
      </c>
    </row>
    <row r="1076" spans="1:10" x14ac:dyDescent="0.2">
      <c r="A1076">
        <v>1074</v>
      </c>
      <c r="B1076" t="s">
        <v>11</v>
      </c>
      <c r="C1076" t="s">
        <v>12</v>
      </c>
      <c r="D1076" s="1">
        <v>1566398478424320</v>
      </c>
      <c r="E1076" s="2" t="e" vm="1040">
        <f>_FV(0,"11030101776123047")</f>
        <v>#VALUE!</v>
      </c>
      <c r="F1076" t="s">
        <v>1066</v>
      </c>
      <c r="G1076" t="s">
        <v>1066</v>
      </c>
      <c r="H1076">
        <v>127915</v>
      </c>
      <c r="I1076">
        <v>200</v>
      </c>
      <c r="J1076" t="b">
        <v>1</v>
      </c>
    </row>
    <row r="1077" spans="1:10" x14ac:dyDescent="0.2">
      <c r="A1077">
        <v>1075</v>
      </c>
      <c r="B1077" t="s">
        <v>11</v>
      </c>
      <c r="C1077" t="s">
        <v>12</v>
      </c>
      <c r="D1077" s="1">
        <v>1566398480126420</v>
      </c>
      <c r="E1077" s="2" t="e" vm="1041">
        <f>_FV(0,"11868023872375488")</f>
        <v>#VALUE!</v>
      </c>
      <c r="F1077" t="s">
        <v>1067</v>
      </c>
      <c r="G1077" t="s">
        <v>1067</v>
      </c>
      <c r="H1077">
        <v>127813</v>
      </c>
      <c r="I1077">
        <v>200</v>
      </c>
      <c r="J1077" t="b">
        <v>1</v>
      </c>
    </row>
    <row r="1078" spans="1:10" x14ac:dyDescent="0.2">
      <c r="A1078">
        <v>1076</v>
      </c>
      <c r="B1078" t="s">
        <v>11</v>
      </c>
      <c r="C1078" t="s">
        <v>12</v>
      </c>
      <c r="D1078" s="1">
        <v>1566398481830760</v>
      </c>
      <c r="E1078" s="2" t="e" vm="1042">
        <f>_FV(0,"10573196411132812")</f>
        <v>#VALUE!</v>
      </c>
      <c r="F1078" t="s">
        <v>1068</v>
      </c>
      <c r="G1078" t="s">
        <v>1068</v>
      </c>
      <c r="H1078">
        <v>127765</v>
      </c>
      <c r="I1078">
        <v>200</v>
      </c>
      <c r="J1078" t="b">
        <v>1</v>
      </c>
    </row>
    <row r="1079" spans="1:10" x14ac:dyDescent="0.2">
      <c r="A1079">
        <v>1077</v>
      </c>
      <c r="B1079" t="s">
        <v>11</v>
      </c>
      <c r="C1079" t="s">
        <v>12</v>
      </c>
      <c r="D1079" s="1">
        <v>1566398483527980</v>
      </c>
      <c r="E1079" s="2" t="e" vm="1043">
        <f>_FV(0,"11572718620300293")</f>
        <v>#VALUE!</v>
      </c>
      <c r="F1079" t="s">
        <v>1069</v>
      </c>
      <c r="G1079" t="s">
        <v>1069</v>
      </c>
      <c r="H1079">
        <v>127800</v>
      </c>
      <c r="I1079">
        <v>200</v>
      </c>
      <c r="J1079" t="b">
        <v>1</v>
      </c>
    </row>
    <row r="1080" spans="1:10" x14ac:dyDescent="0.2">
      <c r="A1080">
        <v>1078</v>
      </c>
      <c r="B1080" t="s">
        <v>11</v>
      </c>
      <c r="C1080" t="s">
        <v>12</v>
      </c>
      <c r="D1080" s="1">
        <v>1566398485197760</v>
      </c>
      <c r="E1080" s="2" t="e" vm="1044">
        <f>_FV(0,"1251389980316162")</f>
        <v>#VALUE!</v>
      </c>
      <c r="F1080" t="s">
        <v>1070</v>
      </c>
      <c r="G1080" t="s">
        <v>1070</v>
      </c>
      <c r="H1080">
        <v>128234</v>
      </c>
      <c r="I1080">
        <v>200</v>
      </c>
      <c r="J1080" t="b">
        <v>1</v>
      </c>
    </row>
    <row r="1081" spans="1:10" x14ac:dyDescent="0.2">
      <c r="A1081">
        <v>1079</v>
      </c>
      <c r="B1081" t="s">
        <v>11</v>
      </c>
      <c r="C1081" t="s">
        <v>12</v>
      </c>
      <c r="D1081" s="1">
        <v>1566398486919850</v>
      </c>
      <c r="E1081" s="2" t="e" vm="1045">
        <f>_FV(0,"11858987808227539")</f>
        <v>#VALUE!</v>
      </c>
      <c r="F1081" t="s">
        <v>1071</v>
      </c>
      <c r="G1081" t="s">
        <v>1071</v>
      </c>
      <c r="H1081">
        <v>127901</v>
      </c>
      <c r="I1081">
        <v>200</v>
      </c>
      <c r="J1081" t="b">
        <v>1</v>
      </c>
    </row>
    <row r="1082" spans="1:10" x14ac:dyDescent="0.2">
      <c r="A1082">
        <v>1080</v>
      </c>
      <c r="B1082" t="s">
        <v>11</v>
      </c>
      <c r="C1082" t="s">
        <v>12</v>
      </c>
      <c r="D1082" s="1">
        <v>1566398488619470</v>
      </c>
      <c r="E1082" s="2" t="e" vm="1046">
        <f>_FV(0,"1901559829711914")</f>
        <v>#VALUE!</v>
      </c>
      <c r="F1082" t="s">
        <v>1072</v>
      </c>
      <c r="G1082" t="s">
        <v>1072</v>
      </c>
      <c r="H1082">
        <v>127848</v>
      </c>
      <c r="I1082">
        <v>200</v>
      </c>
      <c r="J1082" t="b">
        <v>1</v>
      </c>
    </row>
    <row r="1083" spans="1:10" x14ac:dyDescent="0.2">
      <c r="A1083">
        <v>1081</v>
      </c>
      <c r="B1083" t="s">
        <v>11</v>
      </c>
      <c r="C1083" t="s">
        <v>12</v>
      </c>
      <c r="D1083" s="1">
        <v>156639849039277</v>
      </c>
      <c r="E1083" s="2" t="e" vm="1047">
        <f>_FV(0,"11159801483154297")</f>
        <v>#VALUE!</v>
      </c>
      <c r="F1083" t="s">
        <v>1073</v>
      </c>
      <c r="G1083" t="s">
        <v>1073</v>
      </c>
      <c r="H1083">
        <v>127834</v>
      </c>
      <c r="I1083">
        <v>200</v>
      </c>
      <c r="J1083" t="b">
        <v>1</v>
      </c>
    </row>
    <row r="1084" spans="1:10" x14ac:dyDescent="0.2">
      <c r="A1084">
        <v>1082</v>
      </c>
      <c r="B1084" t="s">
        <v>11</v>
      </c>
      <c r="C1084" t="s">
        <v>12</v>
      </c>
      <c r="D1084" s="1">
        <v>156639849193778</v>
      </c>
      <c r="E1084" s="2" t="e" vm="491">
        <f>_FV(0,"11401009559631348")</f>
        <v>#VALUE!</v>
      </c>
      <c r="F1084" t="s">
        <v>1074</v>
      </c>
      <c r="G1084" t="s">
        <v>1074</v>
      </c>
      <c r="H1084">
        <v>127730</v>
      </c>
      <c r="I1084">
        <v>200</v>
      </c>
      <c r="J1084" t="b">
        <v>1</v>
      </c>
    </row>
    <row r="1085" spans="1:10" x14ac:dyDescent="0.2">
      <c r="A1085">
        <v>1083</v>
      </c>
      <c r="B1085" t="s">
        <v>11</v>
      </c>
      <c r="C1085" t="s">
        <v>12</v>
      </c>
      <c r="D1085" s="1">
        <v>1.5663984936428E+16</v>
      </c>
      <c r="E1085" s="2" t="e" vm="1048">
        <f>_FV(0,"10653996467590332")</f>
        <v>#VALUE!</v>
      </c>
      <c r="F1085" t="s">
        <v>1075</v>
      </c>
      <c r="G1085" t="s">
        <v>1075</v>
      </c>
      <c r="H1085">
        <v>127531</v>
      </c>
      <c r="I1085">
        <v>200</v>
      </c>
      <c r="J1085" t="b">
        <v>1</v>
      </c>
    </row>
    <row r="1086" spans="1:10" x14ac:dyDescent="0.2">
      <c r="A1086">
        <v>1084</v>
      </c>
      <c r="B1086" t="s">
        <v>11</v>
      </c>
      <c r="C1086" t="s">
        <v>12</v>
      </c>
      <c r="D1086" s="1">
        <v>1566398495223590</v>
      </c>
      <c r="E1086" s="2" t="e" vm="1049">
        <f>_FV(0,"11212682723999023")</f>
        <v>#VALUE!</v>
      </c>
      <c r="F1086" t="s">
        <v>1076</v>
      </c>
      <c r="G1086" t="s">
        <v>1076</v>
      </c>
      <c r="H1086">
        <v>128026</v>
      </c>
      <c r="I1086">
        <v>200</v>
      </c>
      <c r="J1086" t="b">
        <v>1</v>
      </c>
    </row>
    <row r="1087" spans="1:10" x14ac:dyDescent="0.2">
      <c r="A1087">
        <v>1085</v>
      </c>
      <c r="B1087" t="s">
        <v>11</v>
      </c>
      <c r="C1087" t="s">
        <v>12</v>
      </c>
      <c r="D1087" s="1">
        <v>1566398496925950</v>
      </c>
      <c r="E1087" s="2" t="e" vm="1050">
        <f>_FV(0,"1365220546722412")</f>
        <v>#VALUE!</v>
      </c>
      <c r="F1087" t="s">
        <v>1077</v>
      </c>
      <c r="G1087" t="s">
        <v>1077</v>
      </c>
      <c r="H1087">
        <v>127403</v>
      </c>
      <c r="I1087">
        <v>200</v>
      </c>
      <c r="J1087" t="b">
        <v>1</v>
      </c>
    </row>
    <row r="1088" spans="1:10" x14ac:dyDescent="0.2">
      <c r="A1088">
        <v>1086</v>
      </c>
      <c r="B1088" t="s">
        <v>11</v>
      </c>
      <c r="C1088" t="s">
        <v>12</v>
      </c>
      <c r="D1088" s="1">
        <v>1.56639849850499E+16</v>
      </c>
      <c r="E1088" s="2" t="e" vm="1051">
        <f>_FV(0,"11726784706115723")</f>
        <v>#VALUE!</v>
      </c>
      <c r="F1088" t="s">
        <v>1078</v>
      </c>
      <c r="G1088" t="s">
        <v>1078</v>
      </c>
      <c r="H1088">
        <v>127514</v>
      </c>
      <c r="I1088">
        <v>200</v>
      </c>
      <c r="J1088" t="b">
        <v>1</v>
      </c>
    </row>
    <row r="1089" spans="1:10" x14ac:dyDescent="0.2">
      <c r="A1089">
        <v>1087</v>
      </c>
      <c r="B1089" t="s">
        <v>11</v>
      </c>
      <c r="C1089" t="s">
        <v>12</v>
      </c>
      <c r="D1089" s="1">
        <v>1566398500060660</v>
      </c>
      <c r="E1089" s="2" t="e" vm="1052">
        <f>_FV(0,"11361575126647949")</f>
        <v>#VALUE!</v>
      </c>
      <c r="F1089" t="s">
        <v>1079</v>
      </c>
      <c r="G1089" t="s">
        <v>1079</v>
      </c>
      <c r="H1089">
        <v>127866</v>
      </c>
      <c r="I1089">
        <v>200</v>
      </c>
      <c r="J1089" t="b">
        <v>1</v>
      </c>
    </row>
    <row r="1090" spans="1:10" x14ac:dyDescent="0.2">
      <c r="A1090">
        <v>1088</v>
      </c>
      <c r="B1090" t="s">
        <v>11</v>
      </c>
      <c r="C1090" t="s">
        <v>12</v>
      </c>
      <c r="D1090" s="1">
        <v>1566398501656200</v>
      </c>
      <c r="E1090" s="2" t="e" vm="1053">
        <f>_FV(0,"10697603225708008")</f>
        <v>#VALUE!</v>
      </c>
      <c r="F1090" t="s">
        <v>1080</v>
      </c>
      <c r="G1090" t="s">
        <v>1080</v>
      </c>
      <c r="H1090">
        <v>127499</v>
      </c>
      <c r="I1090">
        <v>200</v>
      </c>
      <c r="J1090" t="b">
        <v>1</v>
      </c>
    </row>
    <row r="1091" spans="1:10" x14ac:dyDescent="0.2">
      <c r="A1091">
        <v>1089</v>
      </c>
      <c r="B1091" t="s">
        <v>11</v>
      </c>
      <c r="C1091" t="s">
        <v>12</v>
      </c>
      <c r="D1091" s="1">
        <v>1.56639850335868E+16</v>
      </c>
      <c r="E1091" s="2" t="e" vm="1054">
        <f>_FV(0,"11521100997924805")</f>
        <v>#VALUE!</v>
      </c>
      <c r="F1091" t="s">
        <v>1081</v>
      </c>
      <c r="G1091" t="s">
        <v>1081</v>
      </c>
      <c r="H1091">
        <v>127461</v>
      </c>
      <c r="I1091">
        <v>200</v>
      </c>
      <c r="J1091" t="b">
        <v>1</v>
      </c>
    </row>
    <row r="1092" spans="1:10" x14ac:dyDescent="0.2">
      <c r="A1092">
        <v>1090</v>
      </c>
      <c r="B1092" t="s">
        <v>11</v>
      </c>
      <c r="C1092" t="s">
        <v>12</v>
      </c>
      <c r="D1092" s="1">
        <v>1.56639850506034E+16</v>
      </c>
      <c r="E1092" s="2" t="e" vm="1055">
        <f>_FV(0,"1056828498840332")</f>
        <v>#VALUE!</v>
      </c>
      <c r="F1092" t="s">
        <v>1082</v>
      </c>
      <c r="G1092" t="s">
        <v>1082</v>
      </c>
      <c r="H1092">
        <v>127298</v>
      </c>
      <c r="I1092">
        <v>200</v>
      </c>
      <c r="J1092" t="b">
        <v>1</v>
      </c>
    </row>
    <row r="1093" spans="1:10" x14ac:dyDescent="0.2">
      <c r="A1093">
        <v>1091</v>
      </c>
      <c r="B1093" t="s">
        <v>11</v>
      </c>
      <c r="C1093" t="s">
        <v>12</v>
      </c>
      <c r="D1093" s="1">
        <v>156639850670913</v>
      </c>
      <c r="E1093" s="2" t="e" vm="1056">
        <f>_FV(0,"11049008369445801")</f>
        <v>#VALUE!</v>
      </c>
      <c r="F1093" t="s">
        <v>1083</v>
      </c>
      <c r="G1093" t="s">
        <v>1083</v>
      </c>
      <c r="H1093">
        <v>127460</v>
      </c>
      <c r="I1093">
        <v>200</v>
      </c>
      <c r="J1093" t="b">
        <v>1</v>
      </c>
    </row>
    <row r="1094" spans="1:10" x14ac:dyDescent="0.2">
      <c r="A1094">
        <v>1092</v>
      </c>
      <c r="B1094" t="s">
        <v>11</v>
      </c>
      <c r="C1094" t="s">
        <v>12</v>
      </c>
      <c r="D1094" s="1">
        <v>1566398508408320</v>
      </c>
      <c r="E1094" s="2" t="e" vm="1057">
        <f>_FV(0,"13637995719909668")</f>
        <v>#VALUE!</v>
      </c>
      <c r="F1094" t="s">
        <v>1084</v>
      </c>
      <c r="G1094" t="s">
        <v>1084</v>
      </c>
      <c r="H1094">
        <v>127323</v>
      </c>
      <c r="I1094">
        <v>200</v>
      </c>
      <c r="J1094" t="b">
        <v>1</v>
      </c>
    </row>
    <row r="1095" spans="1:10" x14ac:dyDescent="0.2">
      <c r="A1095">
        <v>1093</v>
      </c>
      <c r="B1095" t="s">
        <v>11</v>
      </c>
      <c r="C1095" t="s">
        <v>12</v>
      </c>
      <c r="D1095" s="1">
        <v>1.56639850998983E+16</v>
      </c>
      <c r="E1095" s="2" t="e" vm="1058">
        <f>_FV(0,"11014866828918457")</f>
        <v>#VALUE!</v>
      </c>
      <c r="F1095" t="s">
        <v>1085</v>
      </c>
      <c r="G1095" t="s">
        <v>1085</v>
      </c>
      <c r="H1095">
        <v>127104</v>
      </c>
      <c r="I1095">
        <v>200</v>
      </c>
      <c r="J1095" t="b">
        <v>1</v>
      </c>
    </row>
    <row r="1096" spans="1:10" x14ac:dyDescent="0.2">
      <c r="A1096">
        <v>1094</v>
      </c>
      <c r="B1096" t="s">
        <v>11</v>
      </c>
      <c r="C1096" t="s">
        <v>12</v>
      </c>
      <c r="D1096" s="1">
        <v>1566398511545430</v>
      </c>
      <c r="E1096" s="2" t="e" vm="1059">
        <f>_FV(0,"10454177856445312")</f>
        <v>#VALUE!</v>
      </c>
      <c r="F1096" t="s">
        <v>1086</v>
      </c>
      <c r="G1096" t="s">
        <v>1086</v>
      </c>
      <c r="H1096">
        <v>109791</v>
      </c>
      <c r="I1096">
        <v>200</v>
      </c>
      <c r="J1096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Sheet1!Boligscrape_log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2019-08-21T15:15:35Z</dcterms:created>
  <dcterms:modified xsi:type="dcterms:W3CDTF">2019-08-21T15:21:23Z</dcterms:modified>
</cp:coreProperties>
</file>