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Graph" sheetId="2" r:id="rId5"/>
    <sheet state="visible" name="JumpCode paper" sheetId="3" r:id="rId6"/>
  </sheets>
  <definedNames/>
  <calcPr/>
</workbook>
</file>

<file path=xl/sharedStrings.xml><?xml version="1.0" encoding="utf-8"?>
<sst xmlns="http://schemas.openxmlformats.org/spreadsheetml/2006/main" count="265" uniqueCount="219">
  <si>
    <t>Target Fraction</t>
  </si>
  <si>
    <t>Background Fragments</t>
  </si>
  <si>
    <t>Target Fragments</t>
  </si>
  <si>
    <t>Total Fragments</t>
  </si>
  <si>
    <t>Total Mass (ng)</t>
  </si>
  <si>
    <t>Target Reads</t>
  </si>
  <si>
    <t>Target Fraction (rRNA dep.)</t>
  </si>
  <si>
    <t>Background Fragments (rRNA dep.)</t>
  </si>
  <si>
    <t>Target Fragments (rRNA dep.)</t>
  </si>
  <si>
    <t>Total Fragments (rRNA dep.)</t>
  </si>
  <si>
    <t>Max useful seq. (M reads) (rRNA dep.)</t>
  </si>
  <si>
    <t>Total Mass (ng) (rRNA dep.)</t>
  </si>
  <si>
    <t>Target Reads (rRNA dep.)</t>
  </si>
  <si>
    <t>qPCR Targets</t>
  </si>
  <si>
    <t>Ct</t>
  </si>
  <si>
    <t>Read Count</t>
  </si>
  <si>
    <t>Ct Offset</t>
  </si>
  <si>
    <t>Ct Slope</t>
  </si>
  <si>
    <t>Ng of material</t>
  </si>
  <si>
    <r>
      <rPr>
        <rFont val="Helvetica Neue"/>
        <color rgb="FF000000"/>
        <sz val="10.0"/>
        <u/>
      </rPr>
      <t xml:space="preserve">Above is from </t>
    </r>
    <r>
      <rPr>
        <rFont val="Helvetica Neue"/>
        <color rgb="FF000000"/>
        <sz val="10.0"/>
        <u/>
      </rPr>
      <t>statements and plots here.</t>
    </r>
  </si>
  <si>
    <t>RNA bases per ng:</t>
  </si>
  <si>
    <r>
      <rPr>
        <rFont val="Helvetica Neue"/>
        <color rgb="FF000000"/>
        <sz val="10.0"/>
      </rPr>
      <t xml:space="preserve">From </t>
    </r>
    <r>
      <rPr>
        <rFont val="Helvetica Neue"/>
        <color rgb="FF000000"/>
        <sz val="10.0"/>
        <u/>
      </rPr>
      <t>Here</t>
    </r>
    <r>
      <rPr>
        <rFont val="Helvetica Neue"/>
        <color rgb="FF000000"/>
        <sz val="10.0"/>
      </rPr>
      <t xml:space="preserve"> and </t>
    </r>
    <r>
      <rPr>
        <rFont val="Helvetica Neue"/>
        <color rgb="FF000000"/>
        <sz val="10.0"/>
        <u/>
      </rPr>
      <t>here</t>
    </r>
  </si>
  <si>
    <t>Genome Size</t>
  </si>
  <si>
    <t>rRNA Fraction</t>
  </si>
  <si>
    <t>Fragment Size</t>
  </si>
  <si>
    <t>qPCR Target Length</t>
  </si>
  <si>
    <t>Possible fragments</t>
  </si>
  <si>
    <t>Fragments containing qPCR target</t>
  </si>
  <si>
    <t>qPCR Target Fraction</t>
  </si>
  <si>
    <t>Total RNA (bases)</t>
  </si>
  <si>
    <t>JumpCode Fraction</t>
  </si>
  <si>
    <t>Model Fraction</t>
  </si>
  <si>
    <t>Table 1</t>
  </si>
  <si>
    <t>name</t>
  </si>
  <si>
    <t>taxonomy_id</t>
  </si>
  <si>
    <t>Average</t>
  </si>
  <si>
    <t>100-385-MOCK</t>
  </si>
  <si>
    <t>101-385-MTT1</t>
  </si>
  <si>
    <t>102-385-MTT2</t>
  </si>
  <si>
    <t>104-387-MTT1</t>
  </si>
  <si>
    <t>105-387-MTT2</t>
  </si>
  <si>
    <t>106-402-MOCK</t>
  </si>
  <si>
    <t>107-402-MTT1</t>
  </si>
  <si>
    <t>108-402-MTT2</t>
  </si>
  <si>
    <t>109-CN11-MOCK</t>
  </si>
  <si>
    <t>110-CN11-MTT1</t>
  </si>
  <si>
    <t>111-CN11-MTT2</t>
  </si>
  <si>
    <t>112-386-MOCK</t>
  </si>
  <si>
    <t>113-386-MTT1</t>
  </si>
  <si>
    <t>114-386-MTT2</t>
  </si>
  <si>
    <t>115-CN9-MOCK</t>
  </si>
  <si>
    <t>116-CN9-MTT1</t>
  </si>
  <si>
    <t>117-CN9-MTT2</t>
  </si>
  <si>
    <t>118-CN10-MOCK</t>
  </si>
  <si>
    <t>119-CN10-MTT1</t>
  </si>
  <si>
    <t>120-373-MOCK</t>
  </si>
  <si>
    <t>121-373-MTT1</t>
  </si>
  <si>
    <t>122-373-MTT2</t>
  </si>
  <si>
    <t>123-374-MOCK</t>
  </si>
  <si>
    <t>124-374-MTT1</t>
  </si>
  <si>
    <t>125-374-MTT2</t>
  </si>
  <si>
    <t>126-376-MOCK</t>
  </si>
  <si>
    <t>127-376-MTT1</t>
  </si>
  <si>
    <t>128-376-MTT2</t>
  </si>
  <si>
    <t>129-382-MOCK</t>
  </si>
  <si>
    <t>130-382-MTT1</t>
  </si>
  <si>
    <t>131-382-MTT2</t>
  </si>
  <si>
    <t>132-384-MOCK</t>
  </si>
  <si>
    <t>133-384-MTT1</t>
  </si>
  <si>
    <t>134-384-MTT2</t>
  </si>
  <si>
    <t>135-370-MOCK</t>
  </si>
  <si>
    <t>136-370-MTT1</t>
  </si>
  <si>
    <t>137-370-MTT2</t>
  </si>
  <si>
    <t>138-371-MOCK</t>
  </si>
  <si>
    <t>139-371-MTT1</t>
  </si>
  <si>
    <t>140-371-MTT2</t>
  </si>
  <si>
    <t>141-372-MOCK</t>
  </si>
  <si>
    <t>142-372-MTT1</t>
  </si>
  <si>
    <t>143-372-MTT2</t>
  </si>
  <si>
    <t>144-377-MOCK</t>
  </si>
  <si>
    <t>145-377-MTT1</t>
  </si>
  <si>
    <t>146-377-MTT2</t>
  </si>
  <si>
    <t>147-378-MOCK</t>
  </si>
  <si>
    <t>148-378-MTT1</t>
  </si>
  <si>
    <t>149-378-MTT2</t>
  </si>
  <si>
    <t>150-381-MOCK</t>
  </si>
  <si>
    <t>151-381-MTT1</t>
  </si>
  <si>
    <t>152-381-MTT2</t>
  </si>
  <si>
    <t>153-391-MOCK</t>
  </si>
  <si>
    <t>154-391-MTT1</t>
  </si>
  <si>
    <t>155-391-MTT2</t>
  </si>
  <si>
    <t>156-403-MOCK</t>
  </si>
  <si>
    <t>157-403-MTT1</t>
  </si>
  <si>
    <t>158-403-MTT2</t>
  </si>
  <si>
    <t>159-404-MOCK</t>
  </si>
  <si>
    <t>160-404-MTT1</t>
  </si>
  <si>
    <t>161-404-MTT2</t>
  </si>
  <si>
    <t>162-CN5-MOCK</t>
  </si>
  <si>
    <t>163-CN5-MTT1</t>
  </si>
  <si>
    <t>164-CN5-MTT2</t>
  </si>
  <si>
    <t>165-CN7-MOCK</t>
  </si>
  <si>
    <t>166-CN7-MTT1</t>
  </si>
  <si>
    <t>167-CN7-MTT2</t>
  </si>
  <si>
    <t>168-CN8-MOCK</t>
  </si>
  <si>
    <t>169-CN8-MTT1</t>
  </si>
  <si>
    <t>170-CN8-MTT2</t>
  </si>
  <si>
    <t>171-388-MOCK</t>
  </si>
  <si>
    <t>172-388-MTT1</t>
  </si>
  <si>
    <t>173-388-MTT2</t>
  </si>
  <si>
    <t>174-389-MOCK</t>
  </si>
  <si>
    <t>175-389-MTT1</t>
  </si>
  <si>
    <t>176-389-MTT2</t>
  </si>
  <si>
    <t>177-393-MOCK</t>
  </si>
  <si>
    <t>178-393-MTT1</t>
  </si>
  <si>
    <t>179-393-MTT2</t>
  </si>
  <si>
    <t>180-394-MOCK</t>
  </si>
  <si>
    <t>181-394-MTT1</t>
  </si>
  <si>
    <t>182-394-MTT2</t>
  </si>
  <si>
    <t>183-406-MOCK</t>
  </si>
  <si>
    <t>184-406-MTT1</t>
  </si>
  <si>
    <t>185-406-MTT2</t>
  </si>
  <si>
    <t>186-407-MOCK</t>
  </si>
  <si>
    <t>187-407-MTT1</t>
  </si>
  <si>
    <t>188-407-MTT2</t>
  </si>
  <si>
    <t>189-408-MOCK</t>
  </si>
  <si>
    <t>190-408-MTT1</t>
  </si>
  <si>
    <t>191-408-MTT2</t>
  </si>
  <si>
    <t>192-409-MOCK</t>
  </si>
  <si>
    <t>193-409-MTT1</t>
  </si>
  <si>
    <t>194-409-MTT2</t>
  </si>
  <si>
    <t>195-CN12-MOCK</t>
  </si>
  <si>
    <t>196-CN12-MTT1</t>
  </si>
  <si>
    <t>197-CN12-MTT2</t>
  </si>
  <si>
    <t>198-R10-MOCK</t>
  </si>
  <si>
    <t>199-R10-MTT1</t>
  </si>
  <si>
    <t>200-R10-MTT2</t>
  </si>
  <si>
    <t>201-RCN7-MOCK</t>
  </si>
  <si>
    <t>202-RCN7-MTT1</t>
  </si>
  <si>
    <t>203-RCN7-MTT2</t>
  </si>
  <si>
    <t>204-RCN8-MOCK</t>
  </si>
  <si>
    <t>205-RCN8-MTT1</t>
  </si>
  <si>
    <t>206-RCN8-MTT2</t>
  </si>
  <si>
    <t>207-395-MOCK</t>
  </si>
  <si>
    <t>208-395-MTT1</t>
  </si>
  <si>
    <t>209-395-MTT2</t>
  </si>
  <si>
    <t>210-396-MOCK</t>
  </si>
  <si>
    <t>211-396-MTT1</t>
  </si>
  <si>
    <t>212-396-MTT2</t>
  </si>
  <si>
    <t>213-399-MOCK</t>
  </si>
  <si>
    <t>214-399-MTT1</t>
  </si>
  <si>
    <t>215-399-MTT2</t>
  </si>
  <si>
    <t>216-411-MOCK</t>
  </si>
  <si>
    <t>217-411-MTT1</t>
  </si>
  <si>
    <t>218-411-MTT2</t>
  </si>
  <si>
    <t>219-412-MOCK</t>
  </si>
  <si>
    <t>220-412-MTT1</t>
  </si>
  <si>
    <t>221-412-MTT2</t>
  </si>
  <si>
    <t>222-413-MOCK</t>
  </si>
  <si>
    <t>223-413-MTT1</t>
  </si>
  <si>
    <t>224-413-MTT2</t>
  </si>
  <si>
    <t>225-R07-MOCK</t>
  </si>
  <si>
    <t>226-R07-MTT1</t>
  </si>
  <si>
    <t>227-R07-MTT2</t>
  </si>
  <si>
    <t>228-R08-MOCK</t>
  </si>
  <si>
    <t>229-R08-MTT1</t>
  </si>
  <si>
    <t>230-R08-MTT2</t>
  </si>
  <si>
    <t>231-R09-MOCK</t>
  </si>
  <si>
    <t>232-R09-MTT1</t>
  </si>
  <si>
    <t>233-R09-MTT2</t>
  </si>
  <si>
    <t>234-RCN1-MOCK</t>
  </si>
  <si>
    <t>235-RCN1-MTT1</t>
  </si>
  <si>
    <t>236-RCN1-MTT2</t>
  </si>
  <si>
    <t>237-RCN2-MOCK</t>
  </si>
  <si>
    <t>238-RCN2-MTT1</t>
  </si>
  <si>
    <t>239-RCN2-MTT2</t>
  </si>
  <si>
    <t>240-RCN3-MOCK</t>
  </si>
  <si>
    <t>241-RCN3-MTT1</t>
  </si>
  <si>
    <t>242-RCN3-MTT2</t>
  </si>
  <si>
    <t>243-R04-MOCK</t>
  </si>
  <si>
    <t>244-R04-MTT1</t>
  </si>
  <si>
    <t>245-R04-MTT2</t>
  </si>
  <si>
    <t>246-R05-MOCK</t>
  </si>
  <si>
    <t>247-R05-MTT1</t>
  </si>
  <si>
    <t>248-R05-MTT2</t>
  </si>
  <si>
    <t>249-R06-MOCK</t>
  </si>
  <si>
    <t>250-R06-MTT1</t>
  </si>
  <si>
    <t>251-R06-MTT2</t>
  </si>
  <si>
    <t>252-R01-MOCK</t>
  </si>
  <si>
    <t>253-R01-MTT1</t>
  </si>
  <si>
    <t>254-R01-MTT2</t>
  </si>
  <si>
    <t>255-R02-MOCK</t>
  </si>
  <si>
    <t>256-R02-MTT1</t>
  </si>
  <si>
    <t>257-R02-MTT2</t>
  </si>
  <si>
    <t>258-R03-MOCK</t>
  </si>
  <si>
    <t>259-R03-MTT1</t>
  </si>
  <si>
    <t>260-R03-MTT2</t>
  </si>
  <si>
    <t>261-CN4-MOCK</t>
  </si>
  <si>
    <t>262-CN4-MTT1</t>
  </si>
  <si>
    <t>263-CN4-MTT2</t>
  </si>
  <si>
    <t>264-RCN5-MOCK</t>
  </si>
  <si>
    <t>265-RCN5-MTT1</t>
  </si>
  <si>
    <t>266-RCN5-MTT2</t>
  </si>
  <si>
    <t>267-CN6-MOCK</t>
  </si>
  <si>
    <t>268-CN6-MTT1</t>
  </si>
  <si>
    <t>269-CN6-MTT2</t>
  </si>
  <si>
    <t>270-R11-MOCK</t>
  </si>
  <si>
    <t>271-R11-MTT1</t>
  </si>
  <si>
    <t>272-R11-MTT2</t>
  </si>
  <si>
    <t>273-R12-MOCK</t>
  </si>
  <si>
    <t>274-R12-MTT1</t>
  </si>
  <si>
    <t>275-R12-MTT2</t>
  </si>
  <si>
    <t>276-410-MOCK</t>
  </si>
  <si>
    <t>277-410-MTT1</t>
  </si>
  <si>
    <t>278-410-MTT2</t>
  </si>
  <si>
    <t>Severe acute respiratory syndrome-related coronavirus</t>
  </si>
  <si>
    <t>NA</t>
  </si>
  <si>
    <t>Fraction</t>
  </si>
  <si>
    <t>Fraction (non-Mock)</t>
  </si>
  <si>
    <t>Ct (NA = 45)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</si>
</sst>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"/>
    <numFmt numFmtId="166" formatCode="0.0"/>
  </numFmts>
  <fonts count="8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sz val="10.0"/>
      <color theme="1"/>
      <name val="Helvetica Neue"/>
    </font>
    <font>
      <color theme="1"/>
      <name val="Helvetica Neue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3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shrinkToFit="0" vertical="top" wrapText="1"/>
    </xf>
    <xf borderId="2" fillId="3" fontId="3" numFmtId="49" xfId="0" applyAlignment="1" applyBorder="1" applyFill="1" applyFont="1" applyNumberFormat="1">
      <alignment shrinkToFit="0" vertical="top" wrapText="1"/>
    </xf>
    <xf borderId="3" fillId="0" fontId="2" numFmtId="49" xfId="0" applyAlignment="1" applyBorder="1" applyFont="1" applyNumberFormat="1">
      <alignment shrinkToFit="0" vertical="top" wrapText="1"/>
    </xf>
    <xf borderId="4" fillId="0" fontId="2" numFmtId="49" xfId="0" applyAlignment="1" applyBorder="1" applyFont="1" applyNumberFormat="1">
      <alignment shrinkToFit="0" vertical="top" wrapText="1"/>
    </xf>
    <xf borderId="4" fillId="0" fontId="2" numFmtId="49" xfId="0" applyAlignment="1" applyBorder="1" applyFont="1" applyNumberFormat="1">
      <alignment readingOrder="0" shrinkToFit="0" vertical="top" wrapText="1"/>
    </xf>
    <xf borderId="5" fillId="3" fontId="3" numFmtId="0" xfId="0" applyAlignment="1" applyBorder="1" applyFont="1">
      <alignment shrinkToFit="0" vertical="top" wrapText="1"/>
    </xf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5" fillId="3" fontId="3" numFmtId="49" xfId="0" applyAlignment="1" applyBorder="1" applyFont="1" applyNumberFormat="1">
      <alignment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7" fillId="0" fontId="2" numFmtId="0" xfId="0" applyAlignment="1" applyBorder="1" applyFont="1">
      <alignment readingOrder="0" shrinkToFit="0" vertical="top" wrapText="1"/>
    </xf>
    <xf borderId="7" fillId="0" fontId="4" numFmtId="49" xfId="0" applyAlignment="1" applyBorder="1" applyFont="1" applyNumberFormat="1">
      <alignment readingOrder="0" shrinkToFit="0" vertical="top" wrapText="1"/>
    </xf>
    <xf borderId="7" fillId="0" fontId="5" numFmtId="49" xfId="0" applyAlignment="1" applyBorder="1" applyFont="1" applyNumberFormat="1">
      <alignment shrinkToFit="0" vertical="top" wrapText="1"/>
    </xf>
    <xf borderId="5" fillId="3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164" xfId="0" applyAlignment="1" applyFont="1" applyNumberFormat="1">
      <alignment shrinkToFit="0" vertical="top" wrapText="1"/>
    </xf>
    <xf borderId="0" fillId="0" fontId="7" numFmtId="165" xfId="0" applyAlignment="1" applyFont="1" applyNumberFormat="1">
      <alignment shrinkToFit="0" vertical="top" wrapText="1"/>
    </xf>
    <xf borderId="0" fillId="0" fontId="7" numFmtId="49" xfId="0" applyAlignment="1" applyFont="1" applyNumberFormat="1">
      <alignment shrinkToFit="0" vertical="top" wrapText="1"/>
    </xf>
    <xf borderId="7" fillId="0" fontId="2" numFmtId="166" xfId="0" applyAlignment="1" applyBorder="1" applyFont="1" applyNumberForma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0" fontId="2" numFmtId="0" xfId="0" applyAlignment="1" applyBorder="1" applyFont="1">
      <alignment shrinkToFit="0" vertical="top" wrapText="1"/>
    </xf>
    <xf borderId="10" fillId="0" fontId="2" numFmtId="0" xfId="0" applyAlignment="1" applyBorder="1" applyFont="1">
      <alignment shrinkToFit="0" vertical="top" wrapText="1"/>
    </xf>
    <xf borderId="10" fillId="0" fontId="2" numFmtId="49" xfId="0" applyAlignment="1" applyBorder="1" applyFont="1" applyNumberFormat="1">
      <alignment shrinkToFit="0" vertical="top" wrapText="1"/>
    </xf>
    <xf borderId="11" fillId="0" fontId="2" numFmtId="0" xfId="0" applyAlignment="1" applyBorder="1" applyFont="1">
      <alignment shrinkToFit="0" vertical="top" wrapText="1"/>
    </xf>
    <xf borderId="12" fillId="0" fontId="2" numFmtId="165" xfId="0" applyAlignment="1" applyBorder="1" applyFont="1" applyNumberFormat="1">
      <alignment shrinkToFit="0" vertical="top" wrapText="1"/>
    </xf>
    <xf borderId="12" fillId="0" fontId="2" numFmtId="164" xfId="0" applyAlignment="1" applyBorder="1" applyFont="1" applyNumberFormat="1">
      <alignment shrinkToFit="0" vertical="top" wrapText="1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AFE489"/>
          <bgColor rgb="FFAFE489"/>
        </patternFill>
      </fill>
      <border/>
    </dxf>
    <dxf>
      <font>
        <color rgb="FF000000"/>
      </font>
      <fill>
        <patternFill patternType="solid">
          <fgColor rgb="FFFF9781"/>
          <bgColor rgb="FFFF9781"/>
        </patternFill>
      </fill>
      <border/>
    </dxf>
    <dxf>
      <font>
        <color rgb="FF000000"/>
      </font>
      <fill>
        <patternFill patternType="solid">
          <fgColor rgb="FF88CCFF"/>
          <bgColor rgb="FF88CC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Ct vs. Target Fraction (rRNA dep.)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Model!$O$4:$O$14</c:f>
            </c:numRef>
          </c:xVal>
          <c:yVal>
            <c:numRef>
              <c:f>Model!$G$4:$G$14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7905"/>
        <c:axId val="1653406161"/>
      </c:scatterChart>
      <c:valAx>
        <c:axId val="1122007905"/>
        <c:scaling>
          <c:orientation val="minMax"/>
          <c:max val="4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406161"/>
        <c:majorUnit val="5.0"/>
      </c:valAx>
      <c:valAx>
        <c:axId val="1653406161"/>
        <c:scaling>
          <c:orientation val="minMax"/>
          <c:max val="1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Fraction (rRNA dep.)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007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Fraction vs. Ct (Jumpcode)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'JumpCode paper'!$A$6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'JumpCode paper'!$B$5:$FY$5</c:f>
            </c:numRef>
          </c:xVal>
          <c:yVal>
            <c:numRef>
              <c:f>'JumpCode paper'!$B$6:$FY$6</c:f>
              <c:numCache/>
            </c:numRef>
          </c:yVal>
        </c:ser>
        <c:ser>
          <c:idx val="1"/>
          <c:order val="1"/>
          <c:tx>
            <c:strRef>
              <c:f>'JumpCode paper'!$A$7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'JumpCode paper'!$B$5:$FY$5</c:f>
            </c:numRef>
          </c:xVal>
          <c:yVal>
            <c:numRef>
              <c:f>'JumpCode paper'!$B$7:$FY$7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902"/>
        <c:axId val="137381530"/>
      </c:scatterChart>
      <c:valAx>
        <c:axId val="133407902"/>
        <c:scaling>
          <c:orientation val="minMax"/>
          <c:max val="40.0"/>
        </c:scaling>
        <c:delete val="0"/>
        <c:axPos val="b"/>
        <c:majorGridlines>
          <c:spPr>
            <a:ln>
              <a:solidFill>
                <a:srgbClr val="A5A5A5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81530"/>
        <c:majorUnit val="5.0"/>
      </c:valAx>
      <c:valAx>
        <c:axId val="1373815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07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JumpCode Fraction and Model Fraction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Graph!$A$2:$A$190</c:f>
            </c:numRef>
          </c:xVal>
          <c:yVal>
            <c:numRef>
              <c:f>Graph!$B$2:$B$190</c:f>
              <c:numCache/>
            </c:numRef>
          </c:yVal>
        </c:ser>
        <c:ser>
          <c:idx val="1"/>
          <c:order val="1"/>
          <c:tx>
            <c:strRef>
              <c:f>Graph!$C$1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B45F06"/>
              </a:solidFill>
              <a:ln cmpd="sng">
                <a:solidFill>
                  <a:srgbClr val="B45F06"/>
                </a:solidFill>
              </a:ln>
            </c:spPr>
          </c:marker>
          <c:xVal>
            <c:numRef>
              <c:f>Graph!$A$2:$A$190</c:f>
            </c:numRef>
          </c:xVal>
          <c:yVal>
            <c:numRef>
              <c:f>Graph!$C$2:$C$190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98769"/>
        <c:axId val="872610688"/>
      </c:scatterChart>
      <c:valAx>
        <c:axId val="346998769"/>
        <c:scaling>
          <c:orientation val="minMax"/>
          <c:max val="4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610688"/>
      </c:valAx>
      <c:valAx>
        <c:axId val="872610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998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JumpCode Fraction and Model Fraction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Graph!$B$1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Graph!$A$2:$A$190</c:f>
            </c:numRef>
          </c:xVal>
          <c:yVal>
            <c:numRef>
              <c:f>Graph!$B$2:$B$190</c:f>
              <c:numCache/>
            </c:numRef>
          </c:yVal>
        </c:ser>
        <c:ser>
          <c:idx val="1"/>
          <c:order val="1"/>
          <c:tx>
            <c:strRef>
              <c:f>Graph!$C$1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Graph!$A$2:$A$190</c:f>
            </c:numRef>
          </c:xVal>
          <c:yVal>
            <c:numRef>
              <c:f>Graph!$C$2:$C$190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05390"/>
        <c:axId val="221337129"/>
      </c:scatterChart>
      <c:valAx>
        <c:axId val="18797053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337129"/>
      </c:valAx>
      <c:valAx>
        <c:axId val="221337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705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Fraction vs. Ct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'JumpCode paper'!$A$6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'JumpCode paper'!$B$5:$FY$5</c:f>
            </c:numRef>
          </c:xVal>
          <c:yVal>
            <c:numRef>
              <c:f>'JumpCode paper'!$B$6:$FY$6</c:f>
              <c:numCache/>
            </c:numRef>
          </c:yVal>
        </c:ser>
        <c:ser>
          <c:idx val="1"/>
          <c:order val="1"/>
          <c:tx>
            <c:strRef>
              <c:f>'JumpCode paper'!$A$7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'JumpCode paper'!$B$5:$FY$5</c:f>
            </c:numRef>
          </c:xVal>
          <c:yVal>
            <c:numRef>
              <c:f>'JumpCode paper'!$B$7:$FY$7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599388"/>
        <c:axId val="1467368119"/>
      </c:scatterChart>
      <c:valAx>
        <c:axId val="1411599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368119"/>
      </c:valAx>
      <c:valAx>
        <c:axId val="1467368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599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Fraction vs. Ct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'JumpCode paper'!$A$6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'JumpCode paper'!$B$8:$FY$8</c:f>
            </c:numRef>
          </c:xVal>
          <c:yVal>
            <c:numRef>
              <c:f>'JumpCode paper'!$B$6:$FY$6</c:f>
              <c:numCache/>
            </c:numRef>
          </c:yVal>
        </c:ser>
        <c:ser>
          <c:idx val="1"/>
          <c:order val="1"/>
          <c:tx>
            <c:strRef>
              <c:f>'JumpCode paper'!$A$7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'JumpCode paper'!$B$8:$FY$8</c:f>
            </c:numRef>
          </c:xVal>
          <c:yVal>
            <c:numRef>
              <c:f>'JumpCode paper'!$B$7:$FY$7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96831"/>
        <c:axId val="97275066"/>
      </c:scatterChart>
      <c:valAx>
        <c:axId val="1390296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75066"/>
      </c:valAx>
      <c:valAx>
        <c:axId val="97275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296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952500</xdr:colOff>
      <xdr:row>16</xdr:row>
      <xdr:rowOff>104775</xdr:rowOff>
    </xdr:from>
    <xdr:ext cx="47529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428625</xdr:colOff>
      <xdr:row>16</xdr:row>
      <xdr:rowOff>104775</xdr:rowOff>
    </xdr:from>
    <xdr:ext cx="47529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428625</xdr:colOff>
      <xdr:row>2</xdr:row>
      <xdr:rowOff>190500</xdr:rowOff>
    </xdr:from>
    <xdr:ext cx="47529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6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8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981075</xdr:colOff>
      <xdr:row>8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orxiv.org/content/10.1101/2020.06.16.155887v1" TargetMode="External"/><Relationship Id="rId2" Type="http://schemas.openxmlformats.org/officeDocument/2006/relationships/hyperlink" Target="https://nebiocalculator.neb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4" width="16.29"/>
    <col customWidth="1" min="5" max="5" width="10.43"/>
    <col customWidth="1" min="6" max="6" width="16.29"/>
    <col customWidth="1" min="7" max="7" width="19.0"/>
    <col customWidth="1" min="8" max="12" width="14.0"/>
    <col customWidth="1" min="13" max="13" width="16.29"/>
    <col customWidth="1" min="14" max="15" width="18.71"/>
    <col customWidth="1" min="16" max="33" width="16.29"/>
  </cols>
  <sheetData>
    <row r="1" ht="27.0" customHeight="1">
      <c r="A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ht="41.25" customHeight="1">
      <c r="A3" s="4" t="s">
        <v>0</v>
      </c>
      <c r="B3" s="5" t="s">
        <v>1</v>
      </c>
      <c r="C3" s="6" t="s">
        <v>2</v>
      </c>
      <c r="D3" s="7" t="s">
        <v>3</v>
      </c>
      <c r="E3" s="7" t="s">
        <v>4</v>
      </c>
      <c r="F3" s="6" t="s">
        <v>5</v>
      </c>
      <c r="G3" s="6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6" t="s">
        <v>12</v>
      </c>
      <c r="N3" s="6" t="s">
        <v>13</v>
      </c>
      <c r="O3" s="6" t="s">
        <v>14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9.5" customHeight="1">
      <c r="A4" s="8">
        <v>1.0E-10</v>
      </c>
      <c r="B4" s="9">
        <f t="shared" ref="B4:B14" si="1">$B$29*(1-A4)</f>
        <v>17709999998</v>
      </c>
      <c r="C4" s="10">
        <f t="shared" ref="C4:C14" si="2">$B$29*A4</f>
        <v>1.771</v>
      </c>
      <c r="D4" s="10">
        <f t="shared" ref="D4:D14" si="3">B4+C4</f>
        <v>17710000000</v>
      </c>
      <c r="E4" s="10">
        <f t="shared" ref="E4:E14" si="4">((B4+C4)*$B$22)/$B$19</f>
        <v>10</v>
      </c>
      <c r="F4" s="10">
        <f t="shared" ref="F4:F14" si="5">$B$16*A4</f>
        <v>0.004</v>
      </c>
      <c r="G4" s="10">
        <f t="shared" ref="G4:G14" si="6">A4*(1/(1-((1-A4)*$B$21)))</f>
        <v>0.00000000025</v>
      </c>
      <c r="H4" s="9">
        <f t="shared" ref="H4:H14" si="7">B4*(1-$B$21)</f>
        <v>7083999999</v>
      </c>
      <c r="I4" s="10">
        <f t="shared" ref="I4:I14" si="8">C4</f>
        <v>1.771</v>
      </c>
      <c r="J4" s="10">
        <f t="shared" ref="J4:J14" si="9">H4+I4</f>
        <v>7084000001</v>
      </c>
      <c r="K4" s="10">
        <f t="shared" ref="K4:K14" si="10">J4/1000000</f>
        <v>7084.000001</v>
      </c>
      <c r="L4" s="10">
        <f t="shared" ref="L4:L14" si="11">((H4+I4)*$B$22)/$B$19</f>
        <v>4.000000001</v>
      </c>
      <c r="M4" s="10">
        <f t="shared" ref="M4:M14" si="12">G4*$B$16</f>
        <v>0.009999999999</v>
      </c>
      <c r="N4" s="10">
        <f t="shared" ref="N4:N14" si="13">$C4*$B$27</f>
        <v>0.05557275862</v>
      </c>
      <c r="O4" s="10">
        <f t="shared" ref="O4:O14" si="14">$O$16+LOG10(N4)*$O$17</f>
        <v>49.21726383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9.5" customHeight="1">
      <c r="A5" s="8">
        <f t="shared" ref="A5:A13" si="15">A4*10</f>
        <v>0.000000001</v>
      </c>
      <c r="B5" s="9">
        <f t="shared" si="1"/>
        <v>17709999982</v>
      </c>
      <c r="C5" s="10">
        <f t="shared" si="2"/>
        <v>17.71</v>
      </c>
      <c r="D5" s="10">
        <f t="shared" si="3"/>
        <v>17710000000</v>
      </c>
      <c r="E5" s="10">
        <f t="shared" si="4"/>
        <v>10</v>
      </c>
      <c r="F5" s="10">
        <f t="shared" si="5"/>
        <v>0.04</v>
      </c>
      <c r="G5" s="10">
        <f t="shared" si="6"/>
        <v>0.000000002499999996</v>
      </c>
      <c r="H5" s="9">
        <f t="shared" si="7"/>
        <v>7083999993</v>
      </c>
      <c r="I5" s="10">
        <f t="shared" si="8"/>
        <v>17.71</v>
      </c>
      <c r="J5" s="10">
        <f t="shared" si="9"/>
        <v>7084000011</v>
      </c>
      <c r="K5" s="10">
        <f t="shared" si="10"/>
        <v>7084.000011</v>
      </c>
      <c r="L5" s="10">
        <f t="shared" si="11"/>
        <v>4.000000006</v>
      </c>
      <c r="M5" s="10">
        <f t="shared" si="12"/>
        <v>0.09999999985</v>
      </c>
      <c r="N5" s="10">
        <f t="shared" si="13"/>
        <v>0.5557275862</v>
      </c>
      <c r="O5" s="10">
        <f t="shared" si="14"/>
        <v>45.85726383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19.5" customHeight="1">
      <c r="A6" s="8">
        <f t="shared" si="15"/>
        <v>0.00000001</v>
      </c>
      <c r="B6" s="9">
        <f t="shared" si="1"/>
        <v>17709999823</v>
      </c>
      <c r="C6" s="10">
        <f t="shared" si="2"/>
        <v>177.1</v>
      </c>
      <c r="D6" s="10">
        <f t="shared" si="3"/>
        <v>17710000000</v>
      </c>
      <c r="E6" s="10">
        <f t="shared" si="4"/>
        <v>10</v>
      </c>
      <c r="F6" s="10">
        <f t="shared" si="5"/>
        <v>0.4</v>
      </c>
      <c r="G6" s="10">
        <f t="shared" si="6"/>
        <v>0.00000002499999963</v>
      </c>
      <c r="H6" s="9">
        <f t="shared" si="7"/>
        <v>7083999929</v>
      </c>
      <c r="I6" s="10">
        <f t="shared" si="8"/>
        <v>177.1</v>
      </c>
      <c r="J6" s="10">
        <f t="shared" si="9"/>
        <v>7084000106</v>
      </c>
      <c r="K6" s="10">
        <f t="shared" si="10"/>
        <v>7084.000106</v>
      </c>
      <c r="L6" s="10">
        <f t="shared" si="11"/>
        <v>4.00000006</v>
      </c>
      <c r="M6" s="10">
        <f t="shared" si="12"/>
        <v>0.999999985</v>
      </c>
      <c r="N6" s="10">
        <f t="shared" si="13"/>
        <v>5.557275862</v>
      </c>
      <c r="O6" s="10">
        <f t="shared" si="14"/>
        <v>42.49726383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ht="19.5" customHeight="1">
      <c r="A7" s="8">
        <f t="shared" si="15"/>
        <v>0.0000001</v>
      </c>
      <c r="B7" s="9">
        <f t="shared" si="1"/>
        <v>17709998229</v>
      </c>
      <c r="C7" s="10">
        <f t="shared" si="2"/>
        <v>1771</v>
      </c>
      <c r="D7" s="10">
        <f t="shared" si="3"/>
        <v>17710000000</v>
      </c>
      <c r="E7" s="10">
        <f t="shared" si="4"/>
        <v>10</v>
      </c>
      <c r="F7" s="10">
        <f t="shared" si="5"/>
        <v>4</v>
      </c>
      <c r="G7" s="10">
        <f t="shared" si="6"/>
        <v>0.0000002499999625</v>
      </c>
      <c r="H7" s="9">
        <f t="shared" si="7"/>
        <v>7083999292</v>
      </c>
      <c r="I7" s="10">
        <f t="shared" si="8"/>
        <v>1771</v>
      </c>
      <c r="J7" s="10">
        <f t="shared" si="9"/>
        <v>7084001063</v>
      </c>
      <c r="K7" s="10">
        <f t="shared" si="10"/>
        <v>7084.001063</v>
      </c>
      <c r="L7" s="10">
        <f t="shared" si="11"/>
        <v>4.0000006</v>
      </c>
      <c r="M7" s="10">
        <f t="shared" si="12"/>
        <v>9.9999985</v>
      </c>
      <c r="N7" s="10">
        <f t="shared" si="13"/>
        <v>55.57275862</v>
      </c>
      <c r="O7" s="10">
        <f t="shared" si="14"/>
        <v>39.13726383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9.5" customHeight="1">
      <c r="A8" s="8">
        <f t="shared" si="15"/>
        <v>0.000001</v>
      </c>
      <c r="B8" s="9">
        <f t="shared" si="1"/>
        <v>17709982290</v>
      </c>
      <c r="C8" s="10">
        <f t="shared" si="2"/>
        <v>17710</v>
      </c>
      <c r="D8" s="10">
        <f t="shared" si="3"/>
        <v>17710000000</v>
      </c>
      <c r="E8" s="10">
        <f t="shared" si="4"/>
        <v>10</v>
      </c>
      <c r="F8" s="10">
        <f t="shared" si="5"/>
        <v>40</v>
      </c>
      <c r="G8" s="10">
        <f t="shared" si="6"/>
        <v>0.00000249999625</v>
      </c>
      <c r="H8" s="9">
        <f t="shared" si="7"/>
        <v>7083992916</v>
      </c>
      <c r="I8" s="10">
        <f t="shared" si="8"/>
        <v>17710</v>
      </c>
      <c r="J8" s="10">
        <f t="shared" si="9"/>
        <v>7084010626</v>
      </c>
      <c r="K8" s="10">
        <f t="shared" si="10"/>
        <v>7084.010626</v>
      </c>
      <c r="L8" s="10">
        <f t="shared" si="11"/>
        <v>4.000006</v>
      </c>
      <c r="M8" s="10">
        <f t="shared" si="12"/>
        <v>99.99985</v>
      </c>
      <c r="N8" s="10">
        <f t="shared" si="13"/>
        <v>555.7275862</v>
      </c>
      <c r="O8" s="10">
        <f t="shared" si="14"/>
        <v>35.77726383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9.5" customHeight="1">
      <c r="A9" s="8">
        <f t="shared" si="15"/>
        <v>0.00001</v>
      </c>
      <c r="B9" s="9">
        <f t="shared" si="1"/>
        <v>17709822900</v>
      </c>
      <c r="C9" s="10">
        <f t="shared" si="2"/>
        <v>177100</v>
      </c>
      <c r="D9" s="10">
        <f t="shared" si="3"/>
        <v>17710000000</v>
      </c>
      <c r="E9" s="10">
        <f t="shared" si="4"/>
        <v>10</v>
      </c>
      <c r="F9" s="10">
        <f t="shared" si="5"/>
        <v>400</v>
      </c>
      <c r="G9" s="10">
        <f t="shared" si="6"/>
        <v>0.00002499962501</v>
      </c>
      <c r="H9" s="9">
        <f t="shared" si="7"/>
        <v>7083929160</v>
      </c>
      <c r="I9" s="10">
        <f t="shared" si="8"/>
        <v>177100</v>
      </c>
      <c r="J9" s="10">
        <f t="shared" si="9"/>
        <v>7084106260</v>
      </c>
      <c r="K9" s="10">
        <f t="shared" si="10"/>
        <v>7084.10626</v>
      </c>
      <c r="L9" s="10">
        <f t="shared" si="11"/>
        <v>4.00006</v>
      </c>
      <c r="M9" s="10">
        <f t="shared" si="12"/>
        <v>999.9850002</v>
      </c>
      <c r="N9" s="10">
        <f t="shared" si="13"/>
        <v>5557.275862</v>
      </c>
      <c r="O9" s="10">
        <f t="shared" si="14"/>
        <v>32.41726383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9.5" customHeight="1">
      <c r="A10" s="8">
        <f t="shared" si="15"/>
        <v>0.0001</v>
      </c>
      <c r="B10" s="9">
        <f t="shared" si="1"/>
        <v>17708229000</v>
      </c>
      <c r="C10" s="10">
        <f t="shared" si="2"/>
        <v>1771000</v>
      </c>
      <c r="D10" s="10">
        <f t="shared" si="3"/>
        <v>17710000000</v>
      </c>
      <c r="E10" s="10">
        <f t="shared" si="4"/>
        <v>10</v>
      </c>
      <c r="F10" s="10">
        <f t="shared" si="5"/>
        <v>4000</v>
      </c>
      <c r="G10" s="10">
        <f t="shared" si="6"/>
        <v>0.0002499625056</v>
      </c>
      <c r="H10" s="9">
        <f t="shared" si="7"/>
        <v>7083291600</v>
      </c>
      <c r="I10" s="10">
        <f t="shared" si="8"/>
        <v>1771000</v>
      </c>
      <c r="J10" s="10">
        <f t="shared" si="9"/>
        <v>7085062600</v>
      </c>
      <c r="K10" s="10">
        <f t="shared" si="10"/>
        <v>7085.0626</v>
      </c>
      <c r="L10" s="10">
        <f t="shared" si="11"/>
        <v>4.0006</v>
      </c>
      <c r="M10" s="10">
        <f t="shared" si="12"/>
        <v>9998.500225</v>
      </c>
      <c r="N10" s="10">
        <f t="shared" si="13"/>
        <v>55572.75862</v>
      </c>
      <c r="O10" s="10">
        <f t="shared" si="14"/>
        <v>29.05726383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9.5" customHeight="1">
      <c r="A11" s="8">
        <f t="shared" si="15"/>
        <v>0.001</v>
      </c>
      <c r="B11" s="9">
        <f t="shared" si="1"/>
        <v>17692290000</v>
      </c>
      <c r="C11" s="10">
        <f t="shared" si="2"/>
        <v>17710000</v>
      </c>
      <c r="D11" s="10">
        <f t="shared" si="3"/>
        <v>17710000000</v>
      </c>
      <c r="E11" s="10">
        <f t="shared" si="4"/>
        <v>10</v>
      </c>
      <c r="F11" s="10">
        <f t="shared" si="5"/>
        <v>40000</v>
      </c>
      <c r="G11" s="10">
        <f t="shared" si="6"/>
        <v>0.002496255617</v>
      </c>
      <c r="H11" s="9">
        <f t="shared" si="7"/>
        <v>7076916000</v>
      </c>
      <c r="I11" s="10">
        <f t="shared" si="8"/>
        <v>17710000</v>
      </c>
      <c r="J11" s="10">
        <f t="shared" si="9"/>
        <v>7094626000</v>
      </c>
      <c r="K11" s="10">
        <f t="shared" si="10"/>
        <v>7094.626</v>
      </c>
      <c r="L11" s="10">
        <f t="shared" si="11"/>
        <v>4.006</v>
      </c>
      <c r="M11" s="10">
        <f t="shared" si="12"/>
        <v>99850.22466</v>
      </c>
      <c r="N11" s="10">
        <f t="shared" si="13"/>
        <v>555727.5862</v>
      </c>
      <c r="O11" s="10">
        <f t="shared" si="14"/>
        <v>25.69726383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ht="19.5" customHeight="1">
      <c r="A12" s="8">
        <f t="shared" si="15"/>
        <v>0.01</v>
      </c>
      <c r="B12" s="9">
        <f t="shared" si="1"/>
        <v>17532900000</v>
      </c>
      <c r="C12" s="10">
        <f t="shared" si="2"/>
        <v>177100000</v>
      </c>
      <c r="D12" s="10">
        <f t="shared" si="3"/>
        <v>17710000000</v>
      </c>
      <c r="E12" s="10">
        <f t="shared" si="4"/>
        <v>10</v>
      </c>
      <c r="F12" s="10">
        <f t="shared" si="5"/>
        <v>400000</v>
      </c>
      <c r="G12" s="10">
        <f t="shared" si="6"/>
        <v>0.02463054187</v>
      </c>
      <c r="H12" s="9">
        <f t="shared" si="7"/>
        <v>7013160000</v>
      </c>
      <c r="I12" s="10">
        <f t="shared" si="8"/>
        <v>177100000</v>
      </c>
      <c r="J12" s="10">
        <f t="shared" si="9"/>
        <v>7190260000</v>
      </c>
      <c r="K12" s="10">
        <f t="shared" si="10"/>
        <v>7190.26</v>
      </c>
      <c r="L12" s="10">
        <f t="shared" si="11"/>
        <v>4.06</v>
      </c>
      <c r="M12" s="10">
        <f t="shared" si="12"/>
        <v>985221.6749</v>
      </c>
      <c r="N12" s="10">
        <f t="shared" si="13"/>
        <v>5557275.862</v>
      </c>
      <c r="O12" s="10">
        <f t="shared" si="14"/>
        <v>22.33726383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9.5" customHeight="1">
      <c r="A13" s="8">
        <f t="shared" si="15"/>
        <v>0.1</v>
      </c>
      <c r="B13" s="9">
        <f t="shared" si="1"/>
        <v>15939000000</v>
      </c>
      <c r="C13" s="10">
        <f t="shared" si="2"/>
        <v>1771000000</v>
      </c>
      <c r="D13" s="10">
        <f t="shared" si="3"/>
        <v>17710000000</v>
      </c>
      <c r="E13" s="10">
        <f t="shared" si="4"/>
        <v>10</v>
      </c>
      <c r="F13" s="10">
        <f t="shared" si="5"/>
        <v>4000000</v>
      </c>
      <c r="G13" s="10">
        <f t="shared" si="6"/>
        <v>0.2173913043</v>
      </c>
      <c r="H13" s="9">
        <f t="shared" si="7"/>
        <v>6375600000</v>
      </c>
      <c r="I13" s="10">
        <f t="shared" si="8"/>
        <v>1771000000</v>
      </c>
      <c r="J13" s="10">
        <f t="shared" si="9"/>
        <v>8146600000</v>
      </c>
      <c r="K13" s="10">
        <f t="shared" si="10"/>
        <v>8146.6</v>
      </c>
      <c r="L13" s="10">
        <f t="shared" si="11"/>
        <v>4.6</v>
      </c>
      <c r="M13" s="10">
        <f t="shared" si="12"/>
        <v>8695652.174</v>
      </c>
      <c r="N13" s="10">
        <f t="shared" si="13"/>
        <v>55572758.62</v>
      </c>
      <c r="O13" s="10">
        <f t="shared" si="14"/>
        <v>18.97726383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9.5" customHeight="1">
      <c r="A14" s="8">
        <f>0.99</f>
        <v>0.99</v>
      </c>
      <c r="B14" s="9">
        <f t="shared" si="1"/>
        <v>177100000</v>
      </c>
      <c r="C14" s="10">
        <f t="shared" si="2"/>
        <v>17532900000</v>
      </c>
      <c r="D14" s="10">
        <f t="shared" si="3"/>
        <v>17710000000</v>
      </c>
      <c r="E14" s="10">
        <f t="shared" si="4"/>
        <v>10</v>
      </c>
      <c r="F14" s="10">
        <f t="shared" si="5"/>
        <v>39600000</v>
      </c>
      <c r="G14" s="10">
        <f t="shared" si="6"/>
        <v>0.9959758551</v>
      </c>
      <c r="H14" s="9">
        <f t="shared" si="7"/>
        <v>70840000</v>
      </c>
      <c r="I14" s="10">
        <f t="shared" si="8"/>
        <v>17532900000</v>
      </c>
      <c r="J14" s="10">
        <f t="shared" si="9"/>
        <v>17603740000</v>
      </c>
      <c r="K14" s="10">
        <f t="shared" si="10"/>
        <v>17603.74</v>
      </c>
      <c r="L14" s="10">
        <f t="shared" si="11"/>
        <v>9.94</v>
      </c>
      <c r="M14" s="10">
        <f t="shared" si="12"/>
        <v>39839034.21</v>
      </c>
      <c r="N14" s="10">
        <f t="shared" si="13"/>
        <v>550170310.3</v>
      </c>
      <c r="O14" s="10">
        <f t="shared" si="14"/>
        <v>15.63192958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19.5" customHeight="1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9.5" customHeight="1">
      <c r="A16" s="11" t="s">
        <v>15</v>
      </c>
      <c r="B16" s="12">
        <v>4.0E7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 t="s">
        <v>16</v>
      </c>
      <c r="O16" s="14">
        <v>45.0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19.5" customHeight="1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 t="s">
        <v>17</v>
      </c>
      <c r="O17" s="14">
        <v>-3.36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31.5" customHeight="1">
      <c r="A18" s="11" t="s">
        <v>18</v>
      </c>
      <c r="B18" s="12">
        <v>10.0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5" t="s">
        <v>19</v>
      </c>
      <c r="O18" s="1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28.5" customHeight="1">
      <c r="A19" s="11" t="s">
        <v>20</v>
      </c>
      <c r="B19" s="9">
        <f>1.771*10^12</f>
        <v>1771000000000</v>
      </c>
      <c r="C19" s="16" t="s">
        <v>21</v>
      </c>
      <c r="D19" s="13"/>
      <c r="E19" s="13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19.5" customHeight="1">
      <c r="A20" s="11" t="s">
        <v>22</v>
      </c>
      <c r="B20" s="9">
        <v>30000.0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19.5" customHeight="1">
      <c r="A21" s="11" t="s">
        <v>23</v>
      </c>
      <c r="B21" s="12">
        <v>0.6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19.5" customHeight="1">
      <c r="A22" s="11" t="s">
        <v>24</v>
      </c>
      <c r="B22" s="12">
        <v>1000.0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31.5" customHeight="1">
      <c r="A23" s="11" t="s">
        <v>25</v>
      </c>
      <c r="B23" s="9">
        <v>90.0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19.5" customHeight="1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31.5" customHeight="1">
      <c r="A25" s="11" t="s">
        <v>26</v>
      </c>
      <c r="B25" s="9">
        <f>B20-B22</f>
        <v>29000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43.5" customHeight="1">
      <c r="A26" s="11" t="s">
        <v>27</v>
      </c>
      <c r="B26" s="9">
        <f>B22-B23</f>
        <v>910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31.5" customHeight="1">
      <c r="A27" s="11" t="s">
        <v>28</v>
      </c>
      <c r="B27" s="9">
        <f>B26/B25</f>
        <v>0.03137931034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25.5" customHeight="1">
      <c r="A28" s="11" t="s">
        <v>29</v>
      </c>
      <c r="B28" s="9">
        <f>B19*B18</f>
        <v>17710000000000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19.5" customHeight="1">
      <c r="A29" s="17" t="s">
        <v>3</v>
      </c>
      <c r="B29" s="9">
        <f>B28/B22</f>
        <v>17710000000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"/>
      <c r="Q29" s="2"/>
      <c r="R29" s="2"/>
      <c r="S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U30" s="2"/>
      <c r="V30" s="2"/>
      <c r="W30" s="18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U31" s="2"/>
      <c r="V31" s="2"/>
      <c r="W31" s="19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9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U42" s="2"/>
      <c r="V42" s="2"/>
      <c r="W42" s="18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">
    <mergeCell ref="A1:O1"/>
  </mergeCells>
  <conditionalFormatting sqref="F4:F14 M4:M14">
    <cfRule type="cellIs" dxfId="0" priority="1" stopIfTrue="1" operator="greaterThanOrEqual">
      <formula>1</formula>
    </cfRule>
  </conditionalFormatting>
  <conditionalFormatting sqref="O4:O14">
    <cfRule type="cellIs" dxfId="1" priority="2" stopIfTrue="1" operator="greaterThanOrEqual">
      <formula>40</formula>
    </cfRule>
  </conditionalFormatting>
  <conditionalFormatting sqref="O4:O14">
    <cfRule type="cellIs" dxfId="2" priority="3" stopIfTrue="1" operator="greaterThanOrEqual">
      <formula>35</formula>
    </cfRule>
  </conditionalFormatting>
  <conditionalFormatting sqref="O4:O14">
    <cfRule type="cellIs" dxfId="0" priority="4" stopIfTrue="1" operator="lessThanOrEqual">
      <formula>40</formula>
    </cfRule>
  </conditionalFormatting>
  <hyperlinks>
    <hyperlink r:id="rId1" ref="N18"/>
    <hyperlink r:id="rId2" location="!/ssrnaamt" ref="C19"/>
  </hyperlinks>
  <printOptions/>
  <pageMargins bottom="0.75" footer="0.0" header="0.0" left="0.5" right="0.5" top="0.75"/>
  <pageSetup scale="72" orientation="portrait"/>
  <headerFooter>
    <oddFooter>&amp;C000000&amp;P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14</v>
      </c>
      <c r="B1" s="20" t="s">
        <v>30</v>
      </c>
      <c r="C1" s="20" t="s">
        <v>31</v>
      </c>
    </row>
    <row r="2">
      <c r="A2" s="21">
        <f>Model!O4</f>
        <v>49.21726383</v>
      </c>
      <c r="C2" s="21">
        <f>Model!G4</f>
        <v>0.00000000025</v>
      </c>
    </row>
    <row r="3">
      <c r="A3" s="21">
        <f>Model!O5</f>
        <v>45.85726383</v>
      </c>
      <c r="C3" s="21">
        <f>Model!G5</f>
        <v>0.000000002499999996</v>
      </c>
    </row>
    <row r="4">
      <c r="A4" s="21">
        <f>Model!O6</f>
        <v>42.49726383</v>
      </c>
      <c r="C4" s="21">
        <f>Model!G6</f>
        <v>0.00000002499999963</v>
      </c>
    </row>
    <row r="5">
      <c r="A5" s="21">
        <f>Model!O7</f>
        <v>39.13726383</v>
      </c>
      <c r="C5" s="21">
        <f>Model!G7</f>
        <v>0.0000002499999625</v>
      </c>
    </row>
    <row r="6">
      <c r="A6" s="21">
        <f>Model!O8</f>
        <v>35.77726383</v>
      </c>
      <c r="C6" s="21">
        <f>Model!G8</f>
        <v>0.00000249999625</v>
      </c>
    </row>
    <row r="7">
      <c r="A7" s="21">
        <f>Model!O9</f>
        <v>32.41726383</v>
      </c>
      <c r="C7" s="21">
        <f>Model!G9</f>
        <v>0.00002499962501</v>
      </c>
    </row>
    <row r="8">
      <c r="A8" s="21">
        <f>Model!O10</f>
        <v>29.05726383</v>
      </c>
      <c r="C8" s="21">
        <f>Model!G10</f>
        <v>0.0002499625056</v>
      </c>
    </row>
    <row r="9">
      <c r="A9" s="21">
        <f>Model!O11</f>
        <v>25.69726383</v>
      </c>
      <c r="C9" s="21">
        <f>Model!G11</f>
        <v>0.002496255617</v>
      </c>
    </row>
    <row r="10">
      <c r="A10" s="21">
        <f>Model!O12</f>
        <v>22.33726383</v>
      </c>
      <c r="C10" s="21">
        <f>Model!G12</f>
        <v>0.02463054187</v>
      </c>
    </row>
    <row r="11">
      <c r="A11" s="21">
        <f>Model!O13</f>
        <v>18.97726383</v>
      </c>
      <c r="C11" s="21">
        <f>Model!G13</f>
        <v>0.2173913043</v>
      </c>
      <c r="E11" s="22"/>
    </row>
    <row r="12">
      <c r="A12" s="21">
        <f>Model!O14</f>
        <v>15.63192958</v>
      </c>
      <c r="C12" s="21">
        <f>Model!G14</f>
        <v>0.9959758551</v>
      </c>
    </row>
    <row r="13">
      <c r="A13" s="21">
        <f>'JumpCode paper'!D5</f>
        <v>22.23</v>
      </c>
      <c r="B13" s="23">
        <f>'JumpCode paper'!D6</f>
        <v>0.02849694168</v>
      </c>
    </row>
    <row r="14">
      <c r="A14" s="21">
        <f>'JumpCode paper'!E$5</f>
        <v>22.23</v>
      </c>
      <c r="B14" s="22">
        <f>'JumpCode paper'!E6</f>
        <v>0.04400024024</v>
      </c>
    </row>
    <row r="15">
      <c r="A15" s="21">
        <f>'JumpCode paper'!F$5</f>
        <v>22.23</v>
      </c>
      <c r="B15" s="22">
        <f>'JumpCode paper'!F6</f>
        <v>0.004014503026</v>
      </c>
    </row>
    <row r="16">
      <c r="A16" s="21">
        <f>'JumpCode paper'!G$5</f>
        <v>22.18</v>
      </c>
      <c r="B16" s="22">
        <f>'JumpCode paper'!G6</f>
        <v>0.0009249506504</v>
      </c>
    </row>
    <row r="17">
      <c r="A17" s="21">
        <f>'JumpCode paper'!H$5</f>
        <v>22.18</v>
      </c>
      <c r="B17" s="22">
        <f>'JumpCode paper'!H6</f>
        <v>0.02793988431</v>
      </c>
    </row>
    <row r="18">
      <c r="A18" s="21">
        <f>'JumpCode paper'!I$5</f>
        <v>24.4</v>
      </c>
      <c r="B18" s="22">
        <f>'JumpCode paper'!I6</f>
        <v>0.001984258311</v>
      </c>
    </row>
    <row r="19">
      <c r="A19" s="21">
        <f>'JumpCode paper'!J$5</f>
        <v>24.4</v>
      </c>
      <c r="B19" s="22">
        <f>'JumpCode paper'!J6</f>
        <v>0.01778685066</v>
      </c>
    </row>
    <row r="20">
      <c r="A20" s="21">
        <f>'JumpCode paper'!K$5</f>
        <v>24.4</v>
      </c>
      <c r="B20" s="22">
        <f>'JumpCode paper'!K6</f>
        <v>0.01696773802</v>
      </c>
    </row>
    <row r="21">
      <c r="A21" s="24" t="str">
        <f>'JumpCode paper'!L$5</f>
        <v>NA</v>
      </c>
      <c r="B21" s="22">
        <f>'JumpCode paper'!L6</f>
        <v>0.00000822145306</v>
      </c>
    </row>
    <row r="22">
      <c r="A22" s="24" t="str">
        <f>'JumpCode paper'!M$5</f>
        <v>NA</v>
      </c>
      <c r="B22" s="22">
        <f>'JumpCode paper'!M6</f>
        <v>0.000002478824641</v>
      </c>
    </row>
    <row r="23">
      <c r="A23" s="24" t="str">
        <f>'JumpCode paper'!N$5</f>
        <v>NA</v>
      </c>
      <c r="B23" s="22">
        <f>'JumpCode paper'!N6</f>
        <v>0</v>
      </c>
    </row>
    <row r="24">
      <c r="A24" s="21">
        <f>'JumpCode paper'!O$5</f>
        <v>20.43</v>
      </c>
      <c r="B24" s="22">
        <f>'JumpCode paper'!O6</f>
        <v>0.02624691147</v>
      </c>
    </row>
    <row r="25">
      <c r="A25" s="21">
        <f>'JumpCode paper'!P$5</f>
        <v>20.43</v>
      </c>
      <c r="B25" s="22">
        <f>'JumpCode paper'!P6</f>
        <v>0.0493223089</v>
      </c>
    </row>
    <row r="26">
      <c r="A26" s="21">
        <f>'JumpCode paper'!Q$5</f>
        <v>20.43</v>
      </c>
      <c r="B26" s="22">
        <f>'JumpCode paper'!Q6</f>
        <v>0.03555433533</v>
      </c>
    </row>
    <row r="27">
      <c r="A27" s="24" t="str">
        <f>'JumpCode paper'!R$5</f>
        <v>NA</v>
      </c>
      <c r="B27" s="22">
        <f>'JumpCode paper'!R6</f>
        <v>0.000009321141281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>
      <c r="A28" s="24" t="str">
        <f>'JumpCode paper'!S$5</f>
        <v>NA</v>
      </c>
      <c r="B28" s="22">
        <f>'JumpCode paper'!S6</f>
        <v>0.000004338540667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>
      <c r="A29" s="24" t="str">
        <f>'JumpCode paper'!T$5</f>
        <v>NA</v>
      </c>
      <c r="B29" s="22">
        <f>'JumpCode paper'!T6</f>
        <v>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>
      <c r="A30" s="24" t="str">
        <f>'JumpCode paper'!U$5</f>
        <v>NA</v>
      </c>
      <c r="B30" s="22">
        <f>'JumpCode paper'!U6</f>
        <v>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>
      <c r="A31" s="24" t="str">
        <f>'JumpCode paper'!V$5</f>
        <v>NA</v>
      </c>
      <c r="B31" s="22">
        <f>'JumpCode paper'!V6</f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>
      <c r="A32" s="21">
        <f>'JumpCode paper'!W$5</f>
        <v>35</v>
      </c>
      <c r="B32" s="22">
        <f>'JumpCode paper'!W6</f>
        <v>0.00006689104505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>
      <c r="A33" s="21">
        <f>'JumpCode paper'!X$5</f>
        <v>35</v>
      </c>
      <c r="B33" s="22">
        <f>'JumpCode paper'!X6</f>
        <v>0.00003957996523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>
      <c r="A34" s="21">
        <f>'JumpCode paper'!Y$5</f>
        <v>35</v>
      </c>
      <c r="B34" s="22">
        <f>'JumpCode paper'!Y6</f>
        <v>0.0001334713623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>
      <c r="A35" s="21">
        <f>'JumpCode paper'!Z$5</f>
        <v>38.88</v>
      </c>
      <c r="B35" s="22">
        <f>'JumpCode paper'!Z6</f>
        <v>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>
      <c r="A36" s="21">
        <f>'JumpCode paper'!AA$5</f>
        <v>38.88</v>
      </c>
      <c r="B36" s="22">
        <f>'JumpCode paper'!AA6</f>
        <v>0.00001793571839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>
      <c r="A37" s="21">
        <f>'JumpCode paper'!AB$5</f>
        <v>38.88</v>
      </c>
      <c r="B37" s="22">
        <f>'JumpCode paper'!AB6</f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>
      <c r="A38" s="21">
        <f>'JumpCode paper'!AC$5</f>
        <v>37.56</v>
      </c>
      <c r="B38" s="22">
        <f>'JumpCode paper'!AC6</f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>
      <c r="A39" s="21">
        <f>'JumpCode paper'!AD$5</f>
        <v>37.56</v>
      </c>
      <c r="B39" s="22">
        <f>'JumpCode paper'!AD6</f>
        <v>0</v>
      </c>
    </row>
    <row r="40">
      <c r="A40" s="21">
        <f>'JumpCode paper'!AE$5</f>
        <v>37.56</v>
      </c>
      <c r="B40" s="22">
        <f>'JumpCode paper'!AE6</f>
        <v>0.0000006225301118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>
      <c r="A41" s="21">
        <f>'JumpCode paper'!AF$5</f>
        <v>19.73</v>
      </c>
      <c r="B41" s="22">
        <f>'JumpCode paper'!AF6</f>
        <v>0.1188694256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>
      <c r="A42" s="21">
        <f>'JumpCode paper'!AG$5</f>
        <v>19.73</v>
      </c>
      <c r="B42" s="22">
        <f>'JumpCode paper'!AG6</f>
        <v>0.2833362184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>
      <c r="A43" s="21">
        <f>'JumpCode paper'!AH$5</f>
        <v>19.73</v>
      </c>
      <c r="B43" s="22">
        <f>'JumpCode paper'!AH6</f>
        <v>0.3051306905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>
      <c r="A44" s="21">
        <f>'JumpCode paper'!AI$5</f>
        <v>17.72</v>
      </c>
      <c r="B44" s="22">
        <f>'JumpCode paper'!AI6</f>
        <v>0.01645256568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>
      <c r="A45" s="21">
        <f>'JumpCode paper'!AJ$5</f>
        <v>17.72</v>
      </c>
      <c r="B45" s="22">
        <f>'JumpCode paper'!AJ6</f>
        <v>0.1714199265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>
      <c r="A46" s="21">
        <f>'JumpCode paper'!AK$5</f>
        <v>17.72</v>
      </c>
      <c r="B46" s="22">
        <f>'JumpCode paper'!AK6</f>
        <v>0.1952842167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>
      <c r="A47" s="21">
        <f>'JumpCode paper'!AL$5</f>
        <v>30.38</v>
      </c>
      <c r="B47" s="22">
        <f>'JumpCode paper'!AL6</f>
        <v>0.00007209013889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>
      <c r="A48" s="21">
        <f>'JumpCode paper'!AM$5</f>
        <v>30.38</v>
      </c>
      <c r="B48" s="22">
        <f>'JumpCode paper'!AM6</f>
        <v>0.000410393673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>
      <c r="A49" s="21">
        <f>'JumpCode paper'!AN$5</f>
        <v>30.38</v>
      </c>
      <c r="B49" s="22">
        <f>'JumpCode paper'!AN6</f>
        <v>0.0007989323896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>
      <c r="A50" s="21">
        <f>'JumpCode paper'!AO$5</f>
        <v>33.48</v>
      </c>
      <c r="B50" s="22">
        <f>'JumpCode paper'!AO6</f>
        <v>0.00002907251412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>
      <c r="A51" s="21">
        <f>'JumpCode paper'!AP$5</f>
        <v>33.48</v>
      </c>
      <c r="B51" s="22">
        <f>'JumpCode paper'!AP6</f>
        <v>0.0000493705258</v>
      </c>
      <c r="E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>
      <c r="A52" s="21">
        <f>'JumpCode paper'!AQ$5</f>
        <v>33.48</v>
      </c>
      <c r="B52" s="22">
        <f>'JumpCode paper'!AQ6</f>
        <v>0.00006104384983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>
      <c r="A53" s="21">
        <f>'JumpCode paper'!AR$5</f>
        <v>34.26</v>
      </c>
      <c r="B53" s="22">
        <f>'JumpCode paper'!AR6</f>
        <v>0.000007791774453</v>
      </c>
    </row>
    <row r="54">
      <c r="A54" s="21">
        <f>'JumpCode paper'!AS$5</f>
        <v>34.26</v>
      </c>
      <c r="B54" s="22">
        <f>'JumpCode paper'!AS6</f>
        <v>0.0000310910258</v>
      </c>
    </row>
    <row r="55">
      <c r="A55" s="21">
        <f>'JumpCode paper'!AT$5</f>
        <v>34.26</v>
      </c>
      <c r="B55" s="22">
        <f>'JumpCode paper'!AT6</f>
        <v>0.00003255118427</v>
      </c>
    </row>
    <row r="56">
      <c r="A56" s="21">
        <f>'JumpCode paper'!AU$5</f>
        <v>16.75</v>
      </c>
      <c r="B56" s="22">
        <f>'JumpCode paper'!AU6</f>
        <v>0.918459337</v>
      </c>
    </row>
    <row r="57">
      <c r="A57" s="21">
        <f>'JumpCode paper'!AV$5</f>
        <v>16.75</v>
      </c>
      <c r="B57" s="22">
        <f>'JumpCode paper'!AV6</f>
        <v>0.9817669877</v>
      </c>
    </row>
    <row r="58">
      <c r="A58" s="21">
        <f>'JumpCode paper'!AW$5</f>
        <v>16.75</v>
      </c>
      <c r="B58" s="22">
        <f>'JumpCode paper'!AW6</f>
        <v>0.9834151245</v>
      </c>
    </row>
    <row r="59">
      <c r="A59" s="21">
        <f>'JumpCode paper'!AX$5</f>
        <v>17.23</v>
      </c>
      <c r="B59" s="22">
        <f>'JumpCode paper'!AX6</f>
        <v>0.7189566185</v>
      </c>
    </row>
    <row r="60">
      <c r="A60" s="21">
        <f>'JumpCode paper'!AY$5</f>
        <v>17.23</v>
      </c>
      <c r="B60" s="22">
        <f>'JumpCode paper'!AY6</f>
        <v>0.9560119768</v>
      </c>
    </row>
    <row r="61">
      <c r="A61" s="21">
        <f>'JumpCode paper'!AZ$5</f>
        <v>17.23</v>
      </c>
      <c r="B61" s="22">
        <f>'JumpCode paper'!AZ6</f>
        <v>0.9505355028</v>
      </c>
    </row>
    <row r="62">
      <c r="A62" s="21">
        <f>'JumpCode paper'!BA$5</f>
        <v>18.6</v>
      </c>
      <c r="B62" s="22">
        <f>'JumpCode paper'!BA6</f>
        <v>0.0627400702</v>
      </c>
    </row>
    <row r="63">
      <c r="A63" s="21">
        <f>'JumpCode paper'!BB$5</f>
        <v>18.6</v>
      </c>
      <c r="B63" s="22">
        <f>'JumpCode paper'!BB6</f>
        <v>0.508879529</v>
      </c>
    </row>
    <row r="64">
      <c r="A64" s="21">
        <f>'JumpCode paper'!BC$5</f>
        <v>18.6</v>
      </c>
      <c r="B64" s="22">
        <f>'JumpCode paper'!BC6</f>
        <v>0.5338774814</v>
      </c>
    </row>
    <row r="65">
      <c r="A65" s="21">
        <f>'JumpCode paper'!BD$5</f>
        <v>27.58</v>
      </c>
      <c r="B65" s="22">
        <f>'JumpCode paper'!BD6</f>
        <v>0.001672725998</v>
      </c>
    </row>
    <row r="66">
      <c r="A66" s="21">
        <f>'JumpCode paper'!BE$5</f>
        <v>27.58</v>
      </c>
      <c r="B66" s="22">
        <f>'JumpCode paper'!BE6</f>
        <v>0.01406369666</v>
      </c>
    </row>
    <row r="67">
      <c r="A67" s="21">
        <f>'JumpCode paper'!BF$5</f>
        <v>27.58</v>
      </c>
      <c r="B67" s="22">
        <f>'JumpCode paper'!BF6</f>
        <v>0.01303620099</v>
      </c>
    </row>
    <row r="68">
      <c r="A68" s="21">
        <f>'JumpCode paper'!BG$5</f>
        <v>26.53</v>
      </c>
      <c r="B68" s="22">
        <f>'JumpCode paper'!BG6</f>
        <v>0.009242745931</v>
      </c>
    </row>
    <row r="69">
      <c r="A69" s="21">
        <f>'JumpCode paper'!BH$5</f>
        <v>26.53</v>
      </c>
      <c r="B69" s="22">
        <f>'JumpCode paper'!BH6</f>
        <v>0.03457330556</v>
      </c>
    </row>
    <row r="70">
      <c r="A70" s="21">
        <f>'JumpCode paper'!BI$5</f>
        <v>26.53</v>
      </c>
      <c r="B70" s="22">
        <f>'JumpCode paper'!BI6</f>
        <v>0.03643919801</v>
      </c>
    </row>
    <row r="71">
      <c r="A71" s="21">
        <f>'JumpCode paper'!BJ$5</f>
        <v>26.94</v>
      </c>
      <c r="B71" s="22">
        <f>'JumpCode paper'!BJ6</f>
        <v>0.002486333644</v>
      </c>
    </row>
    <row r="72">
      <c r="A72" s="21">
        <f>'JumpCode paper'!$BK$5</f>
        <v>26.94</v>
      </c>
      <c r="B72" s="22">
        <f>'JumpCode paper'!BK6</f>
        <v>0.008647580584</v>
      </c>
    </row>
    <row r="73">
      <c r="A73" s="21">
        <f>'JumpCode paper'!BL$5</f>
        <v>26.94</v>
      </c>
      <c r="B73" s="22">
        <f>'JumpCode paper'!BL6</f>
        <v>0.00872545349</v>
      </c>
    </row>
    <row r="74">
      <c r="A74" s="24" t="str">
        <f>'JumpCode paper'!BM$5</f>
        <v>NA</v>
      </c>
      <c r="B74" s="22">
        <f>'JumpCode paper'!BM6</f>
        <v>0</v>
      </c>
    </row>
    <row r="75">
      <c r="A75" s="24" t="str">
        <f>'JumpCode paper'!BN$5</f>
        <v>NA</v>
      </c>
      <c r="B75" s="22">
        <f>'JumpCode paper'!BN6</f>
        <v>0</v>
      </c>
    </row>
    <row r="76">
      <c r="A76" s="24" t="str">
        <f>'JumpCode paper'!BO$5</f>
        <v>NA</v>
      </c>
      <c r="B76" s="22">
        <f>'JumpCode paper'!BO6</f>
        <v>0</v>
      </c>
    </row>
    <row r="77">
      <c r="A77" s="24" t="str">
        <f>'JumpCode paper'!BP$5</f>
        <v>NA</v>
      </c>
      <c r="B77" s="22">
        <f>'JumpCode paper'!BP6</f>
        <v>0</v>
      </c>
    </row>
    <row r="78">
      <c r="A78" s="24" t="str">
        <f>'JumpCode paper'!BQ$5</f>
        <v>NA</v>
      </c>
      <c r="B78" s="22">
        <f>'JumpCode paper'!BQ6</f>
        <v>0</v>
      </c>
    </row>
    <row r="79">
      <c r="A79" s="24" t="str">
        <f>'JumpCode paper'!BR$5</f>
        <v>NA</v>
      </c>
      <c r="B79" s="22">
        <f>'JumpCode paper'!BR6</f>
        <v>0</v>
      </c>
    </row>
    <row r="80">
      <c r="A80" s="24" t="str">
        <f>'JumpCode paper'!BS$5</f>
        <v>NA</v>
      </c>
      <c r="B80" s="22">
        <f>'JumpCode paper'!BS6</f>
        <v>0</v>
      </c>
    </row>
    <row r="81">
      <c r="A81" s="24" t="str">
        <f>'JumpCode paper'!BT$5</f>
        <v>NA</v>
      </c>
      <c r="B81" s="22">
        <f>'JumpCode paper'!BT6</f>
        <v>0</v>
      </c>
    </row>
    <row r="82">
      <c r="A82" s="24" t="str">
        <f>'JumpCode paper'!BU$5</f>
        <v>NA</v>
      </c>
      <c r="B82" s="22">
        <f>'JumpCode paper'!BU6</f>
        <v>0</v>
      </c>
    </row>
    <row r="83">
      <c r="A83" s="21">
        <f>'JumpCode paper'!BV$5</f>
        <v>22.59</v>
      </c>
      <c r="B83" s="22">
        <f>'JumpCode paper'!BV6</f>
        <v>0.006378802748</v>
      </c>
    </row>
    <row r="84">
      <c r="A84" s="21">
        <f>'JumpCode paper'!BW$5</f>
        <v>22.59</v>
      </c>
      <c r="B84" s="22">
        <f>'JumpCode paper'!BW6</f>
        <v>0.01341771293</v>
      </c>
    </row>
    <row r="85">
      <c r="A85" s="21">
        <f>'JumpCode paper'!BX$5</f>
        <v>22.59</v>
      </c>
      <c r="B85" s="22">
        <f>'JumpCode paper'!BX6</f>
        <v>0.008040194832</v>
      </c>
    </row>
    <row r="86">
      <c r="A86" s="21">
        <f>'JumpCode paper'!BY$5</f>
        <v>22.17</v>
      </c>
      <c r="B86" s="22">
        <f>'JumpCode paper'!BY6</f>
        <v>0.01776641835</v>
      </c>
    </row>
    <row r="87">
      <c r="A87" s="21">
        <f>'JumpCode paper'!BZ$5</f>
        <v>22.17</v>
      </c>
      <c r="B87" s="22">
        <f>'JumpCode paper'!BZ6</f>
        <v>0.02512366834</v>
      </c>
    </row>
    <row r="88">
      <c r="A88" s="21">
        <f>'JumpCode paper'!CA$5</f>
        <v>22.17</v>
      </c>
      <c r="B88" s="22">
        <f>'JumpCode paper'!CA6</f>
        <v>0.02136996608</v>
      </c>
    </row>
    <row r="89">
      <c r="A89" s="21">
        <f>'JumpCode paper'!CB$5</f>
        <v>36.85</v>
      </c>
      <c r="B89" s="22">
        <f>'JumpCode paper'!CB6</f>
        <v>0.000007972018216</v>
      </c>
    </row>
    <row r="90">
      <c r="A90" s="21">
        <f>'JumpCode paper'!CC$5</f>
        <v>36.85</v>
      </c>
      <c r="B90" s="22">
        <f>'JumpCode paper'!CC6</f>
        <v>0.00001310485853</v>
      </c>
    </row>
    <row r="91">
      <c r="A91" s="21">
        <f>'JumpCode paper'!CD$5</f>
        <v>36.85</v>
      </c>
      <c r="B91" s="22">
        <f>'JumpCode paper'!CD6</f>
        <v>0.00001157232215</v>
      </c>
    </row>
    <row r="92">
      <c r="A92" s="21">
        <f>'JumpCode paper'!CE$5</f>
        <v>37.08</v>
      </c>
      <c r="B92" s="22">
        <f>'JumpCode paper'!CE6</f>
        <v>0</v>
      </c>
    </row>
    <row r="93">
      <c r="A93" s="21">
        <f>'JumpCode paper'!CF$5</f>
        <v>37.08</v>
      </c>
      <c r="B93" s="22">
        <f>'JumpCode paper'!CF6</f>
        <v>0</v>
      </c>
    </row>
    <row r="94">
      <c r="A94" s="21">
        <f>'JumpCode paper'!CG$5</f>
        <v>37.08</v>
      </c>
      <c r="B94" s="22">
        <f>'JumpCode paper'!CG6</f>
        <v>0.0000001625636681</v>
      </c>
    </row>
    <row r="95">
      <c r="A95" s="21">
        <f>'JumpCode paper'!CH$5</f>
        <v>33.45</v>
      </c>
      <c r="B95" s="22">
        <f>'JumpCode paper'!CH6</f>
        <v>0.0004041351688</v>
      </c>
    </row>
    <row r="96">
      <c r="A96" s="21">
        <f>'JumpCode paper'!CI$5</f>
        <v>33.45</v>
      </c>
      <c r="B96" s="22">
        <f>'JumpCode paper'!CI6</f>
        <v>0.001486114472</v>
      </c>
    </row>
    <row r="97">
      <c r="A97" s="21">
        <f>'JumpCode paper'!CJ$5</f>
        <v>33.45</v>
      </c>
      <c r="B97" s="22">
        <f>'JumpCode paper'!CJ6</f>
        <v>0.002286332985</v>
      </c>
    </row>
    <row r="98">
      <c r="A98" s="21">
        <f>'JumpCode paper'!CK$5</f>
        <v>32.35</v>
      </c>
      <c r="B98" s="22">
        <f>'JumpCode paper'!CK6</f>
        <v>0.0000180836756</v>
      </c>
    </row>
    <row r="99">
      <c r="A99" s="21">
        <f>'JumpCode paper'!CL$5</f>
        <v>32.35</v>
      </c>
      <c r="B99" s="22">
        <f>'JumpCode paper'!CL6</f>
        <v>0.0004223839542</v>
      </c>
    </row>
    <row r="100">
      <c r="A100" s="21">
        <f>'JumpCode paper'!CM$5</f>
        <v>32.35</v>
      </c>
      <c r="B100" s="22">
        <f>'JumpCode paper'!CM6</f>
        <v>0.0005176913009</v>
      </c>
    </row>
    <row r="101">
      <c r="A101" s="21">
        <f>'JumpCode paper'!CN$5</f>
        <v>36.77</v>
      </c>
      <c r="B101" s="22">
        <f>'JumpCode paper'!CN6</f>
        <v>0.00003034532985</v>
      </c>
    </row>
    <row r="102">
      <c r="A102" s="21">
        <f>'JumpCode paper'!CO$5</f>
        <v>36.77</v>
      </c>
      <c r="B102" s="22">
        <f>'JumpCode paper'!CO6</f>
        <v>0.0001378882416</v>
      </c>
    </row>
    <row r="103">
      <c r="A103" s="21">
        <f>'JumpCode paper'!CP$5</f>
        <v>36.77</v>
      </c>
      <c r="B103" s="22">
        <f>'JumpCode paper'!CP6</f>
        <v>0.0000554166718</v>
      </c>
    </row>
    <row r="104">
      <c r="A104" s="21">
        <f>'JumpCode paper'!CQ$5</f>
        <v>37.04</v>
      </c>
      <c r="B104" s="22">
        <f>'JumpCode paper'!CQ6</f>
        <v>0.0000039039168</v>
      </c>
    </row>
    <row r="105">
      <c r="A105" s="21">
        <f>'JumpCode paper'!CR$5</f>
        <v>37.04</v>
      </c>
      <c r="B105" s="22">
        <f>'JumpCode paper'!CR6</f>
        <v>0.00001649461215</v>
      </c>
    </row>
    <row r="106">
      <c r="A106" s="21">
        <f>'JumpCode paper'!CS$5</f>
        <v>37.04</v>
      </c>
      <c r="B106" s="22">
        <f>'JumpCode paper'!CS6</f>
        <v>0.0000357058616</v>
      </c>
    </row>
    <row r="107">
      <c r="A107" s="24" t="str">
        <f>'JumpCode paper'!CT$5</f>
        <v>NA</v>
      </c>
      <c r="B107" s="22">
        <f>'JumpCode paper'!CT6</f>
        <v>0</v>
      </c>
    </row>
    <row r="108">
      <c r="A108" s="24" t="str">
        <f>'JumpCode paper'!CU$5</f>
        <v>NA</v>
      </c>
      <c r="B108" s="22">
        <f>'JumpCode paper'!CU6</f>
        <v>0.000006828712002</v>
      </c>
    </row>
    <row r="109">
      <c r="A109" s="24" t="str">
        <f>'JumpCode paper'!CV$5</f>
        <v>NA</v>
      </c>
      <c r="B109" s="22">
        <f>'JumpCode paper'!CV6</f>
        <v>0</v>
      </c>
    </row>
    <row r="110">
      <c r="A110" s="21">
        <f>'JumpCode paper'!CW$5</f>
        <v>28.89</v>
      </c>
      <c r="B110" s="22">
        <f>'JumpCode paper'!CW6</f>
        <v>0.00001128464386</v>
      </c>
    </row>
    <row r="111">
      <c r="A111" s="21">
        <f>'JumpCode paper'!CX$5</f>
        <v>28.89</v>
      </c>
      <c r="B111" s="22">
        <f>'JumpCode paper'!CX6</f>
        <v>0.0001068743082</v>
      </c>
    </row>
    <row r="112">
      <c r="A112" s="21">
        <f>'JumpCode paper'!CY$5</f>
        <v>28.89</v>
      </c>
      <c r="B112" s="22">
        <f>'JumpCode paper'!CY6</f>
        <v>0.00009070333961</v>
      </c>
    </row>
    <row r="113">
      <c r="A113" s="24" t="str">
        <f>'JumpCode paper'!CZ$5</f>
        <v>NA</v>
      </c>
      <c r="B113" s="22">
        <f>'JumpCode paper'!CZ6</f>
        <v>0.00001254542489</v>
      </c>
    </row>
    <row r="114">
      <c r="A114" s="24" t="str">
        <f>'JumpCode paper'!DA$5</f>
        <v>NA</v>
      </c>
      <c r="B114" s="22">
        <f>'JumpCode paper'!DA6</f>
        <v>0</v>
      </c>
    </row>
    <row r="115">
      <c r="A115" s="24" t="str">
        <f>'JumpCode paper'!DB$5</f>
        <v>NA</v>
      </c>
      <c r="B115" s="22">
        <f>'JumpCode paper'!DB6</f>
        <v>0</v>
      </c>
    </row>
    <row r="116">
      <c r="A116" s="24" t="str">
        <f>'JumpCode paper'!DC$5</f>
        <v>NA</v>
      </c>
      <c r="B116" s="22">
        <f>'JumpCode paper'!DC6</f>
        <v>0</v>
      </c>
    </row>
    <row r="117">
      <c r="A117" s="24" t="str">
        <f>'JumpCode paper'!DD$5</f>
        <v>NA</v>
      </c>
      <c r="B117" s="22">
        <f>'JumpCode paper'!DD6</f>
        <v>0.000001023180495</v>
      </c>
    </row>
    <row r="118">
      <c r="A118" s="24" t="str">
        <f>'JumpCode paper'!DE$5</f>
        <v>NA</v>
      </c>
      <c r="B118" s="22">
        <f>'JumpCode paper'!DE6</f>
        <v>0</v>
      </c>
    </row>
    <row r="119">
      <c r="A119" s="21">
        <f>'JumpCode paper'!DF$5</f>
        <v>18.27</v>
      </c>
      <c r="B119" s="22">
        <f>'JumpCode paper'!DF6</f>
        <v>0.4431875061</v>
      </c>
    </row>
    <row r="120">
      <c r="A120" s="21">
        <f>'JumpCode paper'!DG$5</f>
        <v>18.27</v>
      </c>
      <c r="B120" s="22">
        <f>'JumpCode paper'!DG6</f>
        <v>0.9191882439</v>
      </c>
    </row>
    <row r="121">
      <c r="A121" s="21">
        <f>'JumpCode paper'!DH$5</f>
        <v>18.27</v>
      </c>
      <c r="B121" s="22">
        <f>'JumpCode paper'!DH6</f>
        <v>0.912935813</v>
      </c>
    </row>
    <row r="122">
      <c r="A122" s="21">
        <f>'JumpCode paper'!DI$5</f>
        <v>19.59</v>
      </c>
      <c r="B122" s="22">
        <f>'JumpCode paper'!DI6</f>
        <v>0.07195062014</v>
      </c>
    </row>
    <row r="123">
      <c r="A123" s="21">
        <f>'JumpCode paper'!DJ$5</f>
        <v>19.59</v>
      </c>
      <c r="B123" s="22">
        <f>'JumpCode paper'!DJ6</f>
        <v>0.3601556218</v>
      </c>
    </row>
    <row r="124">
      <c r="A124" s="21">
        <f>'JumpCode paper'!DK$5</f>
        <v>19.59</v>
      </c>
      <c r="B124" s="22">
        <f>'JumpCode paper'!DK6</f>
        <v>0.3294797401</v>
      </c>
    </row>
    <row r="125">
      <c r="A125" s="21">
        <f>'JumpCode paper'!DL$5</f>
        <v>22.13</v>
      </c>
      <c r="B125" s="22">
        <f>'JumpCode paper'!DL6</f>
        <v>0.05677065795</v>
      </c>
    </row>
    <row r="126">
      <c r="A126" s="21">
        <f>'JumpCode paper'!DM$5</f>
        <v>22.13</v>
      </c>
      <c r="B126" s="22">
        <f>'JumpCode paper'!DM6</f>
        <v>0.1687882731</v>
      </c>
    </row>
    <row r="127">
      <c r="A127" s="21">
        <f>'JumpCode paper'!DN$5</f>
        <v>22.13</v>
      </c>
      <c r="B127" s="22">
        <f>'JumpCode paper'!DN6</f>
        <v>0.2924722877</v>
      </c>
    </row>
    <row r="128">
      <c r="A128" s="21">
        <f>'JumpCode paper'!DO$5</f>
        <v>36.04</v>
      </c>
      <c r="B128" s="22">
        <f>'JumpCode paper'!DO6</f>
        <v>0.000001611541214</v>
      </c>
    </row>
    <row r="129">
      <c r="A129" s="21">
        <f>'JumpCode paper'!DP$5</f>
        <v>36.04</v>
      </c>
      <c r="B129" s="22">
        <f>'JumpCode paper'!DP6</f>
        <v>0.00001716590851</v>
      </c>
    </row>
    <row r="130">
      <c r="A130" s="21">
        <f>'JumpCode paper'!DQ$5</f>
        <v>36.04</v>
      </c>
      <c r="B130" s="22">
        <f>'JumpCode paper'!DQ6</f>
        <v>0.000009041182587</v>
      </c>
    </row>
    <row r="131">
      <c r="A131" s="21">
        <f>'JumpCode paper'!DR$5</f>
        <v>39.15</v>
      </c>
      <c r="B131" s="22">
        <f>'JumpCode paper'!DR6</f>
        <v>0.000008151553686</v>
      </c>
    </row>
    <row r="132">
      <c r="A132" s="21">
        <f>'JumpCode paper'!DS$5</f>
        <v>39.15</v>
      </c>
      <c r="B132" s="22">
        <f>'JumpCode paper'!DS6</f>
        <v>0.000004956236432</v>
      </c>
    </row>
    <row r="133">
      <c r="A133" s="21">
        <f>'JumpCode paper'!DT$5</f>
        <v>39.15</v>
      </c>
      <c r="B133" s="22">
        <f>'JumpCode paper'!DT6</f>
        <v>0</v>
      </c>
    </row>
    <row r="134">
      <c r="A134" s="21">
        <f>'JumpCode paper'!DU$5</f>
        <v>39.27</v>
      </c>
      <c r="B134" s="22">
        <f>'JumpCode paper'!DU6</f>
        <v>0.000003458089682</v>
      </c>
    </row>
    <row r="135">
      <c r="A135" s="21">
        <f>'JumpCode paper'!DV$5</f>
        <v>39.27</v>
      </c>
      <c r="B135" s="22">
        <f>'JumpCode paper'!DV6</f>
        <v>0</v>
      </c>
    </row>
    <row r="136">
      <c r="A136" s="21">
        <f>'JumpCode paper'!DW$5</f>
        <v>39.27</v>
      </c>
      <c r="B136" s="22">
        <f>'JumpCode paper'!DW6</f>
        <v>0.00001580136629</v>
      </c>
    </row>
    <row r="137">
      <c r="A137" s="21">
        <f>'JumpCode paper'!DX$5</f>
        <v>26.94</v>
      </c>
      <c r="B137" s="22">
        <f>'JumpCode paper'!DX6</f>
        <v>0.0005842063575</v>
      </c>
    </row>
    <row r="138">
      <c r="A138" s="21">
        <f>'JumpCode paper'!DY$5</f>
        <v>26.94</v>
      </c>
      <c r="B138" s="22">
        <f>'JumpCode paper'!DY6</f>
        <v>0.00320436722</v>
      </c>
    </row>
    <row r="139">
      <c r="A139" s="21">
        <f>'JumpCode paper'!DZ$5</f>
        <v>26.94</v>
      </c>
      <c r="B139" s="22">
        <f>'JumpCode paper'!DZ6</f>
        <v>0.002078736504</v>
      </c>
    </row>
    <row r="140">
      <c r="A140" s="21">
        <f>'JumpCode paper'!EA$5</f>
        <v>27.79</v>
      </c>
      <c r="B140" s="22">
        <f>'JumpCode paper'!EA6</f>
        <v>0.0003877572123</v>
      </c>
    </row>
    <row r="141">
      <c r="A141" s="21">
        <f>'JumpCode paper'!EB$5</f>
        <v>27.79</v>
      </c>
      <c r="B141" s="22">
        <f>'JumpCode paper'!EB6</f>
        <v>0.001505223288</v>
      </c>
    </row>
    <row r="142">
      <c r="A142" s="21">
        <f>'JumpCode paper'!EC$5</f>
        <v>27.79</v>
      </c>
      <c r="B142" s="22">
        <f>'JumpCode paper'!EC6</f>
        <v>0.001529362694</v>
      </c>
    </row>
    <row r="143">
      <c r="A143" s="21">
        <f>'JumpCode paper'!ED$5</f>
        <v>25.65</v>
      </c>
      <c r="B143" s="22">
        <f>'JumpCode paper'!ED6</f>
        <v>0.002039815057</v>
      </c>
    </row>
    <row r="144">
      <c r="A144" s="21">
        <f>'JumpCode paper'!EE$5</f>
        <v>25.65</v>
      </c>
      <c r="B144" s="22">
        <f>'JumpCode paper'!EE6</f>
        <v>0.01788666875</v>
      </c>
    </row>
    <row r="145">
      <c r="A145" s="21">
        <f>'JumpCode paper'!EF$5</f>
        <v>25.65</v>
      </c>
      <c r="B145" s="22">
        <f>'JumpCode paper'!EF6</f>
        <v>0.02593143229</v>
      </c>
    </row>
    <row r="146">
      <c r="A146" s="24" t="str">
        <f>'JumpCode paper'!EG$5</f>
        <v>NA</v>
      </c>
      <c r="B146" s="22">
        <f>'JumpCode paper'!EG6</f>
        <v>0</v>
      </c>
    </row>
    <row r="147">
      <c r="A147" s="24" t="str">
        <f>'JumpCode paper'!EH$5</f>
        <v>NA</v>
      </c>
      <c r="B147" s="22">
        <f>'JumpCode paper'!EH6</f>
        <v>0</v>
      </c>
    </row>
    <row r="148">
      <c r="A148" s="24" t="str">
        <f>'JumpCode paper'!EI$5</f>
        <v>NA</v>
      </c>
      <c r="B148" s="22">
        <f>'JumpCode paper'!EI6</f>
        <v>0.000002517417382</v>
      </c>
    </row>
    <row r="149">
      <c r="A149" s="24" t="str">
        <f>'JumpCode paper'!EJ$5</f>
        <v>NA</v>
      </c>
      <c r="B149" s="22">
        <f>'JumpCode paper'!EJ6</f>
        <v>0.0000049000392</v>
      </c>
    </row>
    <row r="150">
      <c r="A150" s="24" t="str">
        <f>'JumpCode paper'!EK$5</f>
        <v>NA</v>
      </c>
      <c r="B150" s="22">
        <f>'JumpCode paper'!EK6</f>
        <v>0</v>
      </c>
    </row>
    <row r="151">
      <c r="A151" s="24" t="str">
        <f>'JumpCode paper'!EL$5</f>
        <v>NA</v>
      </c>
      <c r="B151" s="22">
        <f>'JumpCode paper'!EL6</f>
        <v>0.000011954001</v>
      </c>
    </row>
    <row r="152">
      <c r="A152" s="24" t="str">
        <f>'JumpCode paper'!EM$5</f>
        <v>NA</v>
      </c>
      <c r="B152" s="22">
        <f>'JumpCode paper'!EM6</f>
        <v>0</v>
      </c>
    </row>
    <row r="153">
      <c r="A153" s="24" t="str">
        <f>'JumpCode paper'!EN$5</f>
        <v>NA</v>
      </c>
      <c r="B153" s="22">
        <f>'JumpCode paper'!EN6</f>
        <v>0</v>
      </c>
    </row>
    <row r="154">
      <c r="A154" s="24" t="str">
        <f>'JumpCode paper'!EO$5</f>
        <v>NA</v>
      </c>
      <c r="B154" s="22">
        <f>'JumpCode paper'!EO6</f>
        <v>0</v>
      </c>
    </row>
    <row r="155">
      <c r="A155" s="21">
        <f>'JumpCode paper'!EP$5</f>
        <v>23.66</v>
      </c>
      <c r="B155" s="22">
        <f>'JumpCode paper'!EP6</f>
        <v>0.005020078536</v>
      </c>
    </row>
    <row r="156">
      <c r="A156" s="21">
        <f>'JumpCode paper'!EQ$5</f>
        <v>23.66</v>
      </c>
      <c r="B156" s="22">
        <f>'JumpCode paper'!EQ6</f>
        <v>0.01292729923</v>
      </c>
    </row>
    <row r="157">
      <c r="A157" s="21">
        <f>'JumpCode paper'!ER$5</f>
        <v>23.66</v>
      </c>
      <c r="B157" s="22">
        <f>'JumpCode paper'!ER6</f>
        <v>0.01192840342</v>
      </c>
    </row>
    <row r="158">
      <c r="A158" s="21">
        <f>'JumpCode paper'!ES$5</f>
        <v>20.95</v>
      </c>
      <c r="B158" s="22">
        <f>'JumpCode paper'!ES6</f>
        <v>0.006353113585</v>
      </c>
    </row>
    <row r="159">
      <c r="A159" s="21">
        <f>'JumpCode paper'!ET$5</f>
        <v>20.95</v>
      </c>
      <c r="B159" s="22">
        <f>'JumpCode paper'!ET6</f>
        <v>0.007526902805</v>
      </c>
    </row>
    <row r="160">
      <c r="A160" s="21">
        <f>'JumpCode paper'!EU$5</f>
        <v>20.95</v>
      </c>
      <c r="B160" s="22">
        <f>'JumpCode paper'!EU6</f>
        <v>0.01692432758</v>
      </c>
    </row>
    <row r="161">
      <c r="A161" s="21">
        <f>'JumpCode paper'!EV$5</f>
        <v>23.95</v>
      </c>
      <c r="B161" s="22">
        <f>'JumpCode paper'!EV6</f>
        <v>0.001492645908</v>
      </c>
    </row>
    <row r="162">
      <c r="A162" s="21">
        <f>'JumpCode paper'!EW$5</f>
        <v>23.95</v>
      </c>
      <c r="B162" s="22">
        <f>'JumpCode paper'!EW6</f>
        <v>0.001496516306</v>
      </c>
    </row>
    <row r="163">
      <c r="A163" s="21">
        <f>'JumpCode paper'!EX$5</f>
        <v>23.95</v>
      </c>
      <c r="B163" s="22">
        <f>'JumpCode paper'!EX6</f>
        <v>0.01692173861</v>
      </c>
    </row>
    <row r="164">
      <c r="A164" s="21">
        <f>'JumpCode paper'!EY$5</f>
        <v>15.56</v>
      </c>
      <c r="B164" s="22">
        <f>'JumpCode paper'!EY6</f>
        <v>0.4456513036</v>
      </c>
    </row>
    <row r="165">
      <c r="A165" s="21">
        <f>'JumpCode paper'!EZ$5</f>
        <v>15.56</v>
      </c>
      <c r="B165" s="22">
        <f>'JumpCode paper'!EZ6</f>
        <v>0.6802203887</v>
      </c>
    </row>
    <row r="166">
      <c r="A166" s="21">
        <f>'JumpCode paper'!FA$5</f>
        <v>15.56</v>
      </c>
      <c r="B166" s="22">
        <f>'JumpCode paper'!FA6</f>
        <v>0.8104348152</v>
      </c>
    </row>
    <row r="167">
      <c r="A167" s="21">
        <f>'JumpCode paper'!FB$5</f>
        <v>17.04</v>
      </c>
      <c r="B167" s="22">
        <f>'JumpCode paper'!FB6</f>
        <v>0.150618868</v>
      </c>
    </row>
    <row r="168">
      <c r="A168" s="21">
        <f>'JumpCode paper'!FC$5</f>
        <v>17.04</v>
      </c>
      <c r="B168" s="22">
        <f>'JumpCode paper'!FC6</f>
        <v>0.3111776343</v>
      </c>
    </row>
    <row r="169">
      <c r="A169" s="21">
        <f>'JumpCode paper'!FD$5</f>
        <v>17.04</v>
      </c>
      <c r="B169" s="22">
        <f>'JumpCode paper'!FD6</f>
        <v>0.3391065737</v>
      </c>
    </row>
    <row r="170">
      <c r="A170" s="21">
        <f>'JumpCode paper'!FE$5</f>
        <v>18.13</v>
      </c>
      <c r="B170" s="22">
        <f>'JumpCode paper'!FE6</f>
        <v>0.06183282911</v>
      </c>
    </row>
    <row r="171">
      <c r="A171" s="21">
        <f>'JumpCode paper'!FF$5</f>
        <v>18.13</v>
      </c>
      <c r="B171" s="22">
        <f>'JumpCode paper'!FF6</f>
        <v>0.1770167936</v>
      </c>
    </row>
    <row r="172">
      <c r="A172" s="21">
        <f>'JumpCode paper'!FG$5</f>
        <v>18.13</v>
      </c>
      <c r="B172" s="22">
        <f>'JumpCode paper'!FG6</f>
        <v>0.1931920667</v>
      </c>
    </row>
    <row r="173">
      <c r="A173" s="24" t="str">
        <f>'JumpCode paper'!FH$5</f>
        <v>NA</v>
      </c>
      <c r="B173" s="22">
        <f>'JumpCode paper'!FH6</f>
        <v>0.0000006683165174</v>
      </c>
    </row>
    <row r="174">
      <c r="A174" s="24" t="str">
        <f>'JumpCode paper'!FI$5</f>
        <v>NA</v>
      </c>
      <c r="B174" s="22">
        <f>'JumpCode paper'!FI6</f>
        <v>0</v>
      </c>
    </row>
    <row r="175">
      <c r="A175" s="24" t="str">
        <f>'JumpCode paper'!FJ$5</f>
        <v>NA</v>
      </c>
      <c r="B175" s="22">
        <f>'JumpCode paper'!FJ6</f>
        <v>0</v>
      </c>
    </row>
    <row r="176">
      <c r="A176" s="24" t="str">
        <f>'JumpCode paper'!FK$5</f>
        <v>NA</v>
      </c>
      <c r="B176" s="22">
        <f>'JumpCode paper'!FK6</f>
        <v>0</v>
      </c>
    </row>
    <row r="177">
      <c r="A177" s="24" t="str">
        <f>'JumpCode paper'!FL$5</f>
        <v>NA</v>
      </c>
      <c r="B177" s="22">
        <f>'JumpCode paper'!FL6</f>
        <v>0</v>
      </c>
    </row>
    <row r="178">
      <c r="A178" s="24" t="str">
        <f>'JumpCode paper'!FM$5</f>
        <v>NA</v>
      </c>
      <c r="B178" s="22">
        <f>'JumpCode paper'!FM6</f>
        <v>0</v>
      </c>
    </row>
    <row r="179">
      <c r="A179" s="24" t="str">
        <f>'JumpCode paper'!FN$5</f>
        <v>NA</v>
      </c>
      <c r="B179" s="22">
        <f>'JumpCode paper'!FN6</f>
        <v>0</v>
      </c>
    </row>
    <row r="180">
      <c r="A180" s="24" t="str">
        <f>'JumpCode paper'!FO$5</f>
        <v>NA</v>
      </c>
      <c r="B180" s="22">
        <f>'JumpCode paper'!FO6</f>
        <v>0</v>
      </c>
    </row>
    <row r="181">
      <c r="A181" s="24" t="str">
        <f>'JumpCode paper'!FP$5</f>
        <v>NA</v>
      </c>
      <c r="B181" s="22">
        <f>'JumpCode paper'!FP6</f>
        <v>0</v>
      </c>
    </row>
    <row r="182">
      <c r="A182" s="21">
        <f>'JumpCode paper'!FQ$5</f>
        <v>38.78</v>
      </c>
      <c r="B182" s="22">
        <f>'JumpCode paper'!FQ6</f>
        <v>0.000001567783922</v>
      </c>
    </row>
    <row r="183">
      <c r="A183" s="21">
        <f>'JumpCode paper'!FR$5</f>
        <v>38.78</v>
      </c>
      <c r="B183" s="22">
        <f>'JumpCode paper'!FR6</f>
        <v>0.000004964885845</v>
      </c>
    </row>
    <row r="184">
      <c r="A184" s="21">
        <f>'JumpCode paper'!FS$5</f>
        <v>38.78</v>
      </c>
      <c r="B184" s="22">
        <f>'JumpCode paper'!FS6</f>
        <v>0</v>
      </c>
    </row>
    <row r="185">
      <c r="A185" s="21">
        <f>'JumpCode paper'!FT$5</f>
        <v>38.93</v>
      </c>
      <c r="B185" s="22">
        <f>'JumpCode paper'!FT6</f>
        <v>0.000000423103839</v>
      </c>
    </row>
    <row r="186">
      <c r="A186" s="21">
        <f>'JumpCode paper'!FU$5</f>
        <v>38.93</v>
      </c>
      <c r="B186" s="22">
        <f>'JumpCode paper'!FU6</f>
        <v>0.0000002160395542</v>
      </c>
    </row>
    <row r="187">
      <c r="A187" s="21">
        <f>'JumpCode paper'!FV$5</f>
        <v>38.93</v>
      </c>
      <c r="B187" s="22">
        <f>'JumpCode paper'!FV6</f>
        <v>0</v>
      </c>
    </row>
    <row r="188">
      <c r="A188" s="21">
        <f>'JumpCode paper'!FW$5</f>
        <v>38.74</v>
      </c>
      <c r="B188" s="22">
        <f>'JumpCode paper'!FW6</f>
        <v>0.000002535522673</v>
      </c>
    </row>
    <row r="189">
      <c r="A189" s="21">
        <f>'JumpCode paper'!FX$5</f>
        <v>38.74</v>
      </c>
      <c r="B189" s="22">
        <f>'JumpCode paper'!FX6</f>
        <v>0.000002649589181</v>
      </c>
    </row>
    <row r="190">
      <c r="A190" s="21">
        <f>'JumpCode paper'!FY$5</f>
        <v>38.74</v>
      </c>
      <c r="B190" s="22">
        <f>'JumpCode paper'!FY6</f>
        <v>0.000006040653599</v>
      </c>
    </row>
    <row r="191">
      <c r="B191" s="21" t="str">
        <f>'JumpCode paper'!FZ$5</f>
        <v/>
      </c>
    </row>
    <row r="192">
      <c r="B192" s="21" t="str">
        <f>'JumpCode paper'!GA$5</f>
        <v/>
      </c>
    </row>
    <row r="193">
      <c r="B193" s="21" t="str">
        <f>'JumpCode paper'!GB$5</f>
        <v/>
      </c>
    </row>
    <row r="194">
      <c r="B194" s="21" t="str">
        <f>'JumpCode paper'!GC$5</f>
        <v/>
      </c>
    </row>
    <row r="195">
      <c r="B195" s="21" t="str">
        <f>'JumpCode paper'!GD$5</f>
        <v/>
      </c>
    </row>
    <row r="196">
      <c r="B196" s="21" t="str">
        <f>'JumpCode paper'!GE$5</f>
        <v/>
      </c>
    </row>
    <row r="197">
      <c r="B197" s="21" t="str">
        <f>'JumpCode paper'!GF$5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81" width="16.29"/>
  </cols>
  <sheetData>
    <row r="1" ht="27.0" customHeight="1">
      <c r="A1" s="1" t="s">
        <v>32</v>
      </c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</row>
    <row r="3" ht="20.25" customHeight="1">
      <c r="A3" s="4" t="s">
        <v>33</v>
      </c>
      <c r="B3" s="5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6" t="s">
        <v>44</v>
      </c>
      <c r="M3" s="6" t="s">
        <v>45</v>
      </c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6" t="s">
        <v>55</v>
      </c>
      <c r="X3" s="6" t="s">
        <v>56</v>
      </c>
      <c r="Y3" s="6" t="s">
        <v>57</v>
      </c>
      <c r="Z3" s="6" t="s">
        <v>58</v>
      </c>
      <c r="AA3" s="6" t="s">
        <v>59</v>
      </c>
      <c r="AB3" s="6" t="s">
        <v>60</v>
      </c>
      <c r="AC3" s="6" t="s">
        <v>61</v>
      </c>
      <c r="AD3" s="6" t="s">
        <v>62</v>
      </c>
      <c r="AE3" s="6" t="s">
        <v>63</v>
      </c>
      <c r="AF3" s="6" t="s">
        <v>64</v>
      </c>
      <c r="AG3" s="6" t="s">
        <v>65</v>
      </c>
      <c r="AH3" s="6" t="s">
        <v>66</v>
      </c>
      <c r="AI3" s="6" t="s">
        <v>67</v>
      </c>
      <c r="AJ3" s="6" t="s">
        <v>68</v>
      </c>
      <c r="AK3" s="6" t="s">
        <v>69</v>
      </c>
      <c r="AL3" s="6" t="s">
        <v>70</v>
      </c>
      <c r="AM3" s="6" t="s">
        <v>71</v>
      </c>
      <c r="AN3" s="6" t="s">
        <v>72</v>
      </c>
      <c r="AO3" s="6" t="s">
        <v>73</v>
      </c>
      <c r="AP3" s="6" t="s">
        <v>74</v>
      </c>
      <c r="AQ3" s="6" t="s">
        <v>75</v>
      </c>
      <c r="AR3" s="6" t="s">
        <v>76</v>
      </c>
      <c r="AS3" s="6" t="s">
        <v>77</v>
      </c>
      <c r="AT3" s="6" t="s">
        <v>78</v>
      </c>
      <c r="AU3" s="6" t="s">
        <v>79</v>
      </c>
      <c r="AV3" s="6" t="s">
        <v>80</v>
      </c>
      <c r="AW3" s="6" t="s">
        <v>81</v>
      </c>
      <c r="AX3" s="6" t="s">
        <v>82</v>
      </c>
      <c r="AY3" s="6" t="s">
        <v>83</v>
      </c>
      <c r="AZ3" s="6" t="s">
        <v>84</v>
      </c>
      <c r="BA3" s="6" t="s">
        <v>85</v>
      </c>
      <c r="BB3" s="6" t="s">
        <v>86</v>
      </c>
      <c r="BC3" s="6" t="s">
        <v>87</v>
      </c>
      <c r="BD3" s="6" t="s">
        <v>88</v>
      </c>
      <c r="BE3" s="6" t="s">
        <v>89</v>
      </c>
      <c r="BF3" s="6" t="s">
        <v>90</v>
      </c>
      <c r="BG3" s="6" t="s">
        <v>91</v>
      </c>
      <c r="BH3" s="6" t="s">
        <v>92</v>
      </c>
      <c r="BI3" s="6" t="s">
        <v>93</v>
      </c>
      <c r="BJ3" s="6" t="s">
        <v>94</v>
      </c>
      <c r="BK3" s="6" t="s">
        <v>95</v>
      </c>
      <c r="BL3" s="6" t="s">
        <v>96</v>
      </c>
      <c r="BM3" s="6" t="s">
        <v>97</v>
      </c>
      <c r="BN3" s="6" t="s">
        <v>98</v>
      </c>
      <c r="BO3" s="6" t="s">
        <v>99</v>
      </c>
      <c r="BP3" s="6" t="s">
        <v>100</v>
      </c>
      <c r="BQ3" s="6" t="s">
        <v>101</v>
      </c>
      <c r="BR3" s="6" t="s">
        <v>102</v>
      </c>
      <c r="BS3" s="6" t="s">
        <v>103</v>
      </c>
      <c r="BT3" s="6" t="s">
        <v>104</v>
      </c>
      <c r="BU3" s="6" t="s">
        <v>105</v>
      </c>
      <c r="BV3" s="6" t="s">
        <v>106</v>
      </c>
      <c r="BW3" s="6" t="s">
        <v>107</v>
      </c>
      <c r="BX3" s="6" t="s">
        <v>108</v>
      </c>
      <c r="BY3" s="6" t="s">
        <v>109</v>
      </c>
      <c r="BZ3" s="6" t="s">
        <v>110</v>
      </c>
      <c r="CA3" s="6" t="s">
        <v>111</v>
      </c>
      <c r="CB3" s="6" t="s">
        <v>112</v>
      </c>
      <c r="CC3" s="6" t="s">
        <v>113</v>
      </c>
      <c r="CD3" s="6" t="s">
        <v>114</v>
      </c>
      <c r="CE3" s="6" t="s">
        <v>115</v>
      </c>
      <c r="CF3" s="6" t="s">
        <v>116</v>
      </c>
      <c r="CG3" s="6" t="s">
        <v>117</v>
      </c>
      <c r="CH3" s="6" t="s">
        <v>118</v>
      </c>
      <c r="CI3" s="6" t="s">
        <v>119</v>
      </c>
      <c r="CJ3" s="6" t="s">
        <v>120</v>
      </c>
      <c r="CK3" s="6" t="s">
        <v>121</v>
      </c>
      <c r="CL3" s="6" t="s">
        <v>122</v>
      </c>
      <c r="CM3" s="6" t="s">
        <v>123</v>
      </c>
      <c r="CN3" s="6" t="s">
        <v>124</v>
      </c>
      <c r="CO3" s="6" t="s">
        <v>125</v>
      </c>
      <c r="CP3" s="6" t="s">
        <v>126</v>
      </c>
      <c r="CQ3" s="6" t="s">
        <v>127</v>
      </c>
      <c r="CR3" s="6" t="s">
        <v>128</v>
      </c>
      <c r="CS3" s="6" t="s">
        <v>129</v>
      </c>
      <c r="CT3" s="6" t="s">
        <v>130</v>
      </c>
      <c r="CU3" s="6" t="s">
        <v>131</v>
      </c>
      <c r="CV3" s="6" t="s">
        <v>132</v>
      </c>
      <c r="CW3" s="6" t="s">
        <v>133</v>
      </c>
      <c r="CX3" s="6" t="s">
        <v>134</v>
      </c>
      <c r="CY3" s="6" t="s">
        <v>135</v>
      </c>
      <c r="CZ3" s="6" t="s">
        <v>136</v>
      </c>
      <c r="DA3" s="6" t="s">
        <v>137</v>
      </c>
      <c r="DB3" s="6" t="s">
        <v>138</v>
      </c>
      <c r="DC3" s="6" t="s">
        <v>139</v>
      </c>
      <c r="DD3" s="6" t="s">
        <v>140</v>
      </c>
      <c r="DE3" s="6" t="s">
        <v>141</v>
      </c>
      <c r="DF3" s="6" t="s">
        <v>142</v>
      </c>
      <c r="DG3" s="6" t="s">
        <v>143</v>
      </c>
      <c r="DH3" s="6" t="s">
        <v>144</v>
      </c>
      <c r="DI3" s="6" t="s">
        <v>145</v>
      </c>
      <c r="DJ3" s="6" t="s">
        <v>146</v>
      </c>
      <c r="DK3" s="6" t="s">
        <v>147</v>
      </c>
      <c r="DL3" s="6" t="s">
        <v>148</v>
      </c>
      <c r="DM3" s="6" t="s">
        <v>149</v>
      </c>
      <c r="DN3" s="6" t="s">
        <v>150</v>
      </c>
      <c r="DO3" s="6" t="s">
        <v>151</v>
      </c>
      <c r="DP3" s="6" t="s">
        <v>152</v>
      </c>
      <c r="DQ3" s="6" t="s">
        <v>153</v>
      </c>
      <c r="DR3" s="6" t="s">
        <v>154</v>
      </c>
      <c r="DS3" s="6" t="s">
        <v>155</v>
      </c>
      <c r="DT3" s="6" t="s">
        <v>156</v>
      </c>
      <c r="DU3" s="6" t="s">
        <v>157</v>
      </c>
      <c r="DV3" s="6" t="s">
        <v>158</v>
      </c>
      <c r="DW3" s="6" t="s">
        <v>159</v>
      </c>
      <c r="DX3" s="6" t="s">
        <v>160</v>
      </c>
      <c r="DY3" s="6" t="s">
        <v>161</v>
      </c>
      <c r="DZ3" s="6" t="s">
        <v>162</v>
      </c>
      <c r="EA3" s="6" t="s">
        <v>163</v>
      </c>
      <c r="EB3" s="6" t="s">
        <v>164</v>
      </c>
      <c r="EC3" s="6" t="s">
        <v>165</v>
      </c>
      <c r="ED3" s="6" t="s">
        <v>166</v>
      </c>
      <c r="EE3" s="6" t="s">
        <v>167</v>
      </c>
      <c r="EF3" s="6" t="s">
        <v>168</v>
      </c>
      <c r="EG3" s="6" t="s">
        <v>169</v>
      </c>
      <c r="EH3" s="6" t="s">
        <v>170</v>
      </c>
      <c r="EI3" s="6" t="s">
        <v>171</v>
      </c>
      <c r="EJ3" s="6" t="s">
        <v>172</v>
      </c>
      <c r="EK3" s="6" t="s">
        <v>173</v>
      </c>
      <c r="EL3" s="6" t="s">
        <v>174</v>
      </c>
      <c r="EM3" s="6" t="s">
        <v>175</v>
      </c>
      <c r="EN3" s="6" t="s">
        <v>176</v>
      </c>
      <c r="EO3" s="6" t="s">
        <v>177</v>
      </c>
      <c r="EP3" s="6" t="s">
        <v>178</v>
      </c>
      <c r="EQ3" s="6" t="s">
        <v>179</v>
      </c>
      <c r="ER3" s="6" t="s">
        <v>180</v>
      </c>
      <c r="ES3" s="6" t="s">
        <v>181</v>
      </c>
      <c r="ET3" s="6" t="s">
        <v>182</v>
      </c>
      <c r="EU3" s="6" t="s">
        <v>183</v>
      </c>
      <c r="EV3" s="6" t="s">
        <v>184</v>
      </c>
      <c r="EW3" s="6" t="s">
        <v>185</v>
      </c>
      <c r="EX3" s="6" t="s">
        <v>186</v>
      </c>
      <c r="EY3" s="6" t="s">
        <v>187</v>
      </c>
      <c r="EZ3" s="6" t="s">
        <v>188</v>
      </c>
      <c r="FA3" s="6" t="s">
        <v>189</v>
      </c>
      <c r="FB3" s="6" t="s">
        <v>190</v>
      </c>
      <c r="FC3" s="6" t="s">
        <v>191</v>
      </c>
      <c r="FD3" s="6" t="s">
        <v>192</v>
      </c>
      <c r="FE3" s="6" t="s">
        <v>193</v>
      </c>
      <c r="FF3" s="6" t="s">
        <v>194</v>
      </c>
      <c r="FG3" s="6" t="s">
        <v>195</v>
      </c>
      <c r="FH3" s="6" t="s">
        <v>196</v>
      </c>
      <c r="FI3" s="6" t="s">
        <v>197</v>
      </c>
      <c r="FJ3" s="6" t="s">
        <v>198</v>
      </c>
      <c r="FK3" s="6" t="s">
        <v>199</v>
      </c>
      <c r="FL3" s="6" t="s">
        <v>200</v>
      </c>
      <c r="FM3" s="6" t="s">
        <v>201</v>
      </c>
      <c r="FN3" s="6" t="s">
        <v>202</v>
      </c>
      <c r="FO3" s="6" t="s">
        <v>203</v>
      </c>
      <c r="FP3" s="6" t="s">
        <v>204</v>
      </c>
      <c r="FQ3" s="6" t="s">
        <v>205</v>
      </c>
      <c r="FR3" s="6" t="s">
        <v>206</v>
      </c>
      <c r="FS3" s="6" t="s">
        <v>207</v>
      </c>
      <c r="FT3" s="6" t="s">
        <v>208</v>
      </c>
      <c r="FU3" s="6" t="s">
        <v>209</v>
      </c>
      <c r="FV3" s="6" t="s">
        <v>210</v>
      </c>
      <c r="FW3" s="6" t="s">
        <v>211</v>
      </c>
      <c r="FX3" s="6" t="s">
        <v>212</v>
      </c>
      <c r="FY3" s="6" t="s">
        <v>213</v>
      </c>
    </row>
    <row r="4" ht="55.5" customHeight="1">
      <c r="A4" s="11" t="s">
        <v>214</v>
      </c>
      <c r="B4" s="9">
        <v>694009.0</v>
      </c>
      <c r="C4" s="25">
        <f>AVERAGE(D4:FY4)</f>
        <v>84532.73943</v>
      </c>
      <c r="D4" s="25">
        <v>28496.9416833613</v>
      </c>
      <c r="E4" s="25">
        <v>44000.2402439811</v>
      </c>
      <c r="F4" s="25">
        <v>4014.50302552686</v>
      </c>
      <c r="G4" s="25">
        <v>924.950650354446</v>
      </c>
      <c r="H4" s="25">
        <v>27939.88430595</v>
      </c>
      <c r="I4" s="25">
        <v>1984.2583112821</v>
      </c>
      <c r="J4" s="25">
        <v>17786.8506632372</v>
      </c>
      <c r="K4" s="25">
        <v>16967.7380228454</v>
      </c>
      <c r="L4" s="25">
        <v>8.22145305961375</v>
      </c>
      <c r="M4" s="25">
        <v>2.47882464050845</v>
      </c>
      <c r="N4" s="25">
        <v>0.0</v>
      </c>
      <c r="O4" s="25">
        <v>26246.9114695909</v>
      </c>
      <c r="P4" s="25">
        <v>49322.3089000552</v>
      </c>
      <c r="Q4" s="25">
        <v>35554.3353295468</v>
      </c>
      <c r="R4" s="25">
        <v>9.32114128053839</v>
      </c>
      <c r="S4" s="25">
        <v>4.33854066676862</v>
      </c>
      <c r="T4" s="25">
        <v>0.0</v>
      </c>
      <c r="U4" s="25">
        <v>0.0</v>
      </c>
      <c r="V4" s="25">
        <v>0.0</v>
      </c>
      <c r="W4" s="25">
        <v>66.8910450493585</v>
      </c>
      <c r="X4" s="25">
        <v>39.5799652305228</v>
      </c>
      <c r="Y4" s="25">
        <v>133.471362254298</v>
      </c>
      <c r="Z4" s="25">
        <v>0.0</v>
      </c>
      <c r="AA4" s="25">
        <v>17.935718385307</v>
      </c>
      <c r="AB4" s="25">
        <v>0.0</v>
      </c>
      <c r="AC4" s="25">
        <v>0.0</v>
      </c>
      <c r="AD4" s="25">
        <v>0.0</v>
      </c>
      <c r="AE4" s="25">
        <v>0.622530111781506</v>
      </c>
      <c r="AF4" s="25">
        <v>118869.425613712</v>
      </c>
      <c r="AG4" s="25">
        <v>283336.218379406</v>
      </c>
      <c r="AH4" s="25">
        <v>305130.690479401</v>
      </c>
      <c r="AI4" s="25">
        <v>16452.5656826708</v>
      </c>
      <c r="AJ4" s="25">
        <v>171419.926451192</v>
      </c>
      <c r="AK4" s="25">
        <v>195284.216726541</v>
      </c>
      <c r="AL4" s="25">
        <v>72.0901388882062</v>
      </c>
      <c r="AM4" s="25">
        <v>410.393673015132</v>
      </c>
      <c r="AN4" s="25">
        <v>798.932389606777</v>
      </c>
      <c r="AO4" s="25">
        <v>29.0725141183396</v>
      </c>
      <c r="AP4" s="25">
        <v>49.3705257960997</v>
      </c>
      <c r="AQ4" s="25">
        <v>61.0438498321294</v>
      </c>
      <c r="AR4" s="25">
        <v>7.79177445287993</v>
      </c>
      <c r="AS4" s="25">
        <v>31.0910258028973</v>
      </c>
      <c r="AT4" s="25">
        <v>32.5511842712677</v>
      </c>
      <c r="AU4" s="25">
        <v>918459.336982846</v>
      </c>
      <c r="AV4" s="25">
        <v>981766.987697846</v>
      </c>
      <c r="AW4" s="25">
        <v>983415.124533798</v>
      </c>
      <c r="AX4" s="25">
        <v>718956.618506558</v>
      </c>
      <c r="AY4" s="25">
        <v>956011.976848677</v>
      </c>
      <c r="AZ4" s="25">
        <v>950535.502810997</v>
      </c>
      <c r="BA4" s="25">
        <v>62740.0701962665</v>
      </c>
      <c r="BB4" s="25">
        <v>508879.528995902</v>
      </c>
      <c r="BC4" s="25">
        <v>533877.481406582</v>
      </c>
      <c r="BD4" s="25">
        <v>1672.72599813449</v>
      </c>
      <c r="BE4" s="25">
        <v>14063.6966605493</v>
      </c>
      <c r="BF4" s="25">
        <v>13036.2009941493</v>
      </c>
      <c r="BG4" s="25">
        <v>9242.74593064402</v>
      </c>
      <c r="BH4" s="25">
        <v>34573.3055589802</v>
      </c>
      <c r="BI4" s="25">
        <v>36439.1980083148</v>
      </c>
      <c r="BJ4" s="25">
        <v>2486.33364350681</v>
      </c>
      <c r="BK4" s="25">
        <v>8647.58058412822</v>
      </c>
      <c r="BL4" s="25">
        <v>8725.45349000965</v>
      </c>
      <c r="BM4" s="25">
        <v>0.0</v>
      </c>
      <c r="BN4" s="25">
        <v>0.0</v>
      </c>
      <c r="BO4" s="25">
        <v>0.0</v>
      </c>
      <c r="BP4" s="25">
        <v>0.0</v>
      </c>
      <c r="BQ4" s="25">
        <v>0.0</v>
      </c>
      <c r="BR4" s="25">
        <v>0.0</v>
      </c>
      <c r="BS4" s="25">
        <v>0.0</v>
      </c>
      <c r="BT4" s="25">
        <v>0.0</v>
      </c>
      <c r="BU4" s="25">
        <v>0.0</v>
      </c>
      <c r="BV4" s="25">
        <v>6378.80274779195</v>
      </c>
      <c r="BW4" s="25">
        <v>13417.7129275271</v>
      </c>
      <c r="BX4" s="25">
        <v>8040.19483191754</v>
      </c>
      <c r="BY4" s="25">
        <v>17766.4183523984</v>
      </c>
      <c r="BZ4" s="25">
        <v>25123.6683425208</v>
      </c>
      <c r="CA4" s="25">
        <v>21369.9660783894</v>
      </c>
      <c r="CB4" s="25">
        <v>7.97201821606162</v>
      </c>
      <c r="CC4" s="25">
        <v>13.1048585254917</v>
      </c>
      <c r="CD4" s="25">
        <v>11.5723221530814</v>
      </c>
      <c r="CE4" s="25">
        <v>0.0</v>
      </c>
      <c r="CF4" s="25">
        <v>0.0</v>
      </c>
      <c r="CG4" s="25">
        <v>0.162563668060595</v>
      </c>
      <c r="CH4" s="25">
        <v>404.135168780558</v>
      </c>
      <c r="CI4" s="25">
        <v>1486.11447241045</v>
      </c>
      <c r="CJ4" s="25">
        <v>2286.33298468945</v>
      </c>
      <c r="CK4" s="25">
        <v>18.0836755961337</v>
      </c>
      <c r="CL4" s="25">
        <v>422.383954200484</v>
      </c>
      <c r="CM4" s="25">
        <v>517.691300881367</v>
      </c>
      <c r="CN4" s="25">
        <v>30.3453298537355</v>
      </c>
      <c r="CO4" s="25">
        <v>137.888241580199</v>
      </c>
      <c r="CP4" s="25">
        <v>55.4166717978399</v>
      </c>
      <c r="CQ4" s="25">
        <v>3.90391679972516</v>
      </c>
      <c r="CR4" s="25">
        <v>16.4946121527589</v>
      </c>
      <c r="CS4" s="25">
        <v>35.7058616040804</v>
      </c>
      <c r="CT4" s="25">
        <v>0.0</v>
      </c>
      <c r="CU4" s="25">
        <v>6.82871200248565</v>
      </c>
      <c r="CV4" s="25">
        <v>0.0</v>
      </c>
      <c r="CW4" s="25">
        <v>11.2846438566398</v>
      </c>
      <c r="CX4" s="25">
        <v>106.874308179701</v>
      </c>
      <c r="CY4" s="25">
        <v>90.7033396105803</v>
      </c>
      <c r="CZ4" s="25">
        <v>12.545424892632</v>
      </c>
      <c r="DA4" s="25">
        <v>0.0</v>
      </c>
      <c r="DB4" s="25">
        <v>0.0</v>
      </c>
      <c r="DC4" s="25">
        <v>0.0</v>
      </c>
      <c r="DD4" s="25">
        <v>1.02318049517843</v>
      </c>
      <c r="DE4" s="25">
        <v>0.0</v>
      </c>
      <c r="DF4" s="25">
        <v>443187.506131766</v>
      </c>
      <c r="DG4" s="25">
        <v>919188.243906734</v>
      </c>
      <c r="DH4" s="25">
        <v>912935.813002176</v>
      </c>
      <c r="DI4" s="25">
        <v>71950.6201393506</v>
      </c>
      <c r="DJ4" s="25">
        <v>360155.621815299</v>
      </c>
      <c r="DK4" s="25">
        <v>329479.740142614</v>
      </c>
      <c r="DL4" s="25">
        <v>56770.6579546009</v>
      </c>
      <c r="DM4" s="25">
        <v>168788.273122641</v>
      </c>
      <c r="DN4" s="25">
        <v>292472.287731004</v>
      </c>
      <c r="DO4" s="25">
        <v>1.61154121355499</v>
      </c>
      <c r="DP4" s="25">
        <v>17.1659085057076</v>
      </c>
      <c r="DQ4" s="25">
        <v>9.04118258668233</v>
      </c>
      <c r="DR4" s="25">
        <v>8.15155368613257</v>
      </c>
      <c r="DS4" s="25">
        <v>4.95623643230276</v>
      </c>
      <c r="DT4" s="25">
        <v>0.0</v>
      </c>
      <c r="DU4" s="25">
        <v>3.45808968209781</v>
      </c>
      <c r="DV4" s="25">
        <v>0.0</v>
      </c>
      <c r="DW4" s="25">
        <v>15.801366291472</v>
      </c>
      <c r="DX4" s="25">
        <v>584.20635745544</v>
      </c>
      <c r="DY4" s="25">
        <v>3204.36721985145</v>
      </c>
      <c r="DZ4" s="25">
        <v>2078.73650371942</v>
      </c>
      <c r="EA4" s="25">
        <v>387.757212284148</v>
      </c>
      <c r="EB4" s="25">
        <v>1505.22328842205</v>
      </c>
      <c r="EC4" s="25">
        <v>1529.3626942451</v>
      </c>
      <c r="ED4" s="25">
        <v>2039.81505676818</v>
      </c>
      <c r="EE4" s="25">
        <v>17886.6687469289</v>
      </c>
      <c r="EF4" s="25">
        <v>25931.4322905035</v>
      </c>
      <c r="EG4" s="25">
        <v>0.0</v>
      </c>
      <c r="EH4" s="25">
        <v>0.0</v>
      </c>
      <c r="EI4" s="25">
        <v>2.51741738150831</v>
      </c>
      <c r="EJ4" s="25">
        <v>4.9000392003136</v>
      </c>
      <c r="EK4" s="25">
        <v>0.0</v>
      </c>
      <c r="EL4" s="25">
        <v>11.954001004136</v>
      </c>
      <c r="EM4" s="25">
        <v>0.0</v>
      </c>
      <c r="EN4" s="25">
        <v>0.0</v>
      </c>
      <c r="EO4" s="25">
        <v>0.0</v>
      </c>
      <c r="EP4" s="25">
        <v>5020.07853649778</v>
      </c>
      <c r="EQ4" s="25">
        <v>12927.299225636</v>
      </c>
      <c r="ER4" s="25">
        <v>11928.4034159435</v>
      </c>
      <c r="ES4" s="25">
        <v>6353.11358510184</v>
      </c>
      <c r="ET4" s="25">
        <v>7526.90280546257</v>
      </c>
      <c r="EU4" s="25">
        <v>16924.3275755126</v>
      </c>
      <c r="EV4" s="25">
        <v>1492.64590779108</v>
      </c>
      <c r="EW4" s="25">
        <v>1496.51630630335</v>
      </c>
      <c r="EX4" s="25">
        <v>16921.7386127217</v>
      </c>
      <c r="EY4" s="25">
        <v>445651.3035957</v>
      </c>
      <c r="EZ4" s="25">
        <v>680220.388699071</v>
      </c>
      <c r="FA4" s="25">
        <v>810434.815191758</v>
      </c>
      <c r="FB4" s="25">
        <v>150618.867972704</v>
      </c>
      <c r="FC4" s="25">
        <v>311177.634266176</v>
      </c>
      <c r="FD4" s="25">
        <v>339106.573658231</v>
      </c>
      <c r="FE4" s="25">
        <v>61832.8291056452</v>
      </c>
      <c r="FF4" s="25">
        <v>177016.793630228</v>
      </c>
      <c r="FG4" s="25">
        <v>193192.066736802</v>
      </c>
      <c r="FH4" s="25">
        <v>0.668316517375895</v>
      </c>
      <c r="FI4" s="25">
        <v>0.0</v>
      </c>
      <c r="FJ4" s="25">
        <v>0.0</v>
      </c>
      <c r="FK4" s="25">
        <v>0.0</v>
      </c>
      <c r="FL4" s="25">
        <v>0.0</v>
      </c>
      <c r="FM4" s="25">
        <v>0.0</v>
      </c>
      <c r="FN4" s="25">
        <v>0.0</v>
      </c>
      <c r="FO4" s="25">
        <v>0.0</v>
      </c>
      <c r="FP4" s="25">
        <v>0.0</v>
      </c>
      <c r="FQ4" s="25">
        <v>1.56778392174876</v>
      </c>
      <c r="FR4" s="25">
        <v>4.96488584486221</v>
      </c>
      <c r="FS4" s="25">
        <v>0.0</v>
      </c>
      <c r="FT4" s="25">
        <v>0.423103838990372</v>
      </c>
      <c r="FU4" s="25">
        <v>0.216039554249908</v>
      </c>
      <c r="FV4" s="25">
        <v>0.0</v>
      </c>
      <c r="FW4" s="25">
        <v>2.53552267264373</v>
      </c>
      <c r="FX4" s="25">
        <v>2.64958918119745</v>
      </c>
      <c r="FY4" s="25">
        <v>6.04065359871938</v>
      </c>
    </row>
    <row r="5" ht="20.25" customHeight="1">
      <c r="A5" s="17" t="s">
        <v>14</v>
      </c>
      <c r="B5" s="9"/>
      <c r="C5" s="26"/>
      <c r="D5" s="27">
        <v>22.23</v>
      </c>
      <c r="E5" s="28">
        <v>22.23</v>
      </c>
      <c r="F5" s="28">
        <v>22.23</v>
      </c>
      <c r="G5" s="28">
        <v>22.18</v>
      </c>
      <c r="H5" s="28">
        <v>22.18</v>
      </c>
      <c r="I5" s="28">
        <v>24.4</v>
      </c>
      <c r="J5" s="28">
        <v>24.4</v>
      </c>
      <c r="K5" s="28">
        <v>24.4</v>
      </c>
      <c r="L5" s="29" t="s">
        <v>215</v>
      </c>
      <c r="M5" s="29" t="s">
        <v>215</v>
      </c>
      <c r="N5" s="29" t="s">
        <v>215</v>
      </c>
      <c r="O5" s="28">
        <v>20.43</v>
      </c>
      <c r="P5" s="28">
        <v>20.43</v>
      </c>
      <c r="Q5" s="28">
        <v>20.43</v>
      </c>
      <c r="R5" s="29" t="s">
        <v>215</v>
      </c>
      <c r="S5" s="29" t="s">
        <v>215</v>
      </c>
      <c r="T5" s="29" t="s">
        <v>215</v>
      </c>
      <c r="U5" s="29" t="s">
        <v>215</v>
      </c>
      <c r="V5" s="29" t="s">
        <v>215</v>
      </c>
      <c r="W5" s="28">
        <v>35.0</v>
      </c>
      <c r="X5" s="28">
        <v>35.0</v>
      </c>
      <c r="Y5" s="28">
        <v>35.0</v>
      </c>
      <c r="Z5" s="28">
        <v>38.88</v>
      </c>
      <c r="AA5" s="28">
        <v>38.88</v>
      </c>
      <c r="AB5" s="28">
        <v>38.88</v>
      </c>
      <c r="AC5" s="28">
        <v>37.56</v>
      </c>
      <c r="AD5" s="28">
        <v>37.56</v>
      </c>
      <c r="AE5" s="28">
        <v>37.56</v>
      </c>
      <c r="AF5" s="28">
        <v>19.73</v>
      </c>
      <c r="AG5" s="28">
        <v>19.73</v>
      </c>
      <c r="AH5" s="28">
        <v>19.73</v>
      </c>
      <c r="AI5" s="28">
        <v>17.72</v>
      </c>
      <c r="AJ5" s="28">
        <v>17.72</v>
      </c>
      <c r="AK5" s="28">
        <v>17.72</v>
      </c>
      <c r="AL5" s="28">
        <v>30.38</v>
      </c>
      <c r="AM5" s="28">
        <v>30.38</v>
      </c>
      <c r="AN5" s="28">
        <v>30.38</v>
      </c>
      <c r="AO5" s="28">
        <v>33.48</v>
      </c>
      <c r="AP5" s="28">
        <v>33.48</v>
      </c>
      <c r="AQ5" s="28">
        <v>33.48</v>
      </c>
      <c r="AR5" s="28">
        <v>34.26</v>
      </c>
      <c r="AS5" s="28">
        <v>34.26</v>
      </c>
      <c r="AT5" s="28">
        <v>34.26</v>
      </c>
      <c r="AU5" s="28">
        <v>16.75</v>
      </c>
      <c r="AV5" s="28">
        <v>16.75</v>
      </c>
      <c r="AW5" s="28">
        <v>16.75</v>
      </c>
      <c r="AX5" s="28">
        <v>17.23</v>
      </c>
      <c r="AY5" s="28">
        <v>17.23</v>
      </c>
      <c r="AZ5" s="28">
        <v>17.23</v>
      </c>
      <c r="BA5" s="28">
        <v>18.6</v>
      </c>
      <c r="BB5" s="28">
        <v>18.6</v>
      </c>
      <c r="BC5" s="28">
        <v>18.6</v>
      </c>
      <c r="BD5" s="28">
        <v>27.58</v>
      </c>
      <c r="BE5" s="28">
        <v>27.58</v>
      </c>
      <c r="BF5" s="28">
        <v>27.58</v>
      </c>
      <c r="BG5" s="28">
        <v>26.53</v>
      </c>
      <c r="BH5" s="28">
        <v>26.53</v>
      </c>
      <c r="BI5" s="28">
        <v>26.53</v>
      </c>
      <c r="BJ5" s="28">
        <v>26.94</v>
      </c>
      <c r="BK5" s="28">
        <v>26.94</v>
      </c>
      <c r="BL5" s="28">
        <v>26.94</v>
      </c>
      <c r="BM5" s="29" t="s">
        <v>215</v>
      </c>
      <c r="BN5" s="29" t="s">
        <v>215</v>
      </c>
      <c r="BO5" s="29" t="s">
        <v>215</v>
      </c>
      <c r="BP5" s="29" t="s">
        <v>215</v>
      </c>
      <c r="BQ5" s="29" t="s">
        <v>215</v>
      </c>
      <c r="BR5" s="29" t="s">
        <v>215</v>
      </c>
      <c r="BS5" s="29" t="s">
        <v>215</v>
      </c>
      <c r="BT5" s="29" t="s">
        <v>215</v>
      </c>
      <c r="BU5" s="29" t="s">
        <v>215</v>
      </c>
      <c r="BV5" s="28">
        <v>22.59</v>
      </c>
      <c r="BW5" s="28">
        <v>22.59</v>
      </c>
      <c r="BX5" s="28">
        <v>22.59</v>
      </c>
      <c r="BY5" s="28">
        <v>22.17</v>
      </c>
      <c r="BZ5" s="28">
        <v>22.17</v>
      </c>
      <c r="CA5" s="28">
        <v>22.17</v>
      </c>
      <c r="CB5" s="28">
        <v>36.85</v>
      </c>
      <c r="CC5" s="28">
        <v>36.85</v>
      </c>
      <c r="CD5" s="28">
        <v>36.85</v>
      </c>
      <c r="CE5" s="28">
        <v>37.08</v>
      </c>
      <c r="CF5" s="28">
        <v>37.08</v>
      </c>
      <c r="CG5" s="28">
        <v>37.08</v>
      </c>
      <c r="CH5" s="28">
        <v>33.45</v>
      </c>
      <c r="CI5" s="28">
        <v>33.45</v>
      </c>
      <c r="CJ5" s="28">
        <v>33.45</v>
      </c>
      <c r="CK5" s="28">
        <v>32.35</v>
      </c>
      <c r="CL5" s="28">
        <v>32.35</v>
      </c>
      <c r="CM5" s="28">
        <v>32.35</v>
      </c>
      <c r="CN5" s="28">
        <v>36.77</v>
      </c>
      <c r="CO5" s="28">
        <v>36.77</v>
      </c>
      <c r="CP5" s="28">
        <v>36.77</v>
      </c>
      <c r="CQ5" s="28">
        <v>37.04</v>
      </c>
      <c r="CR5" s="28">
        <v>37.04</v>
      </c>
      <c r="CS5" s="28">
        <v>37.04</v>
      </c>
      <c r="CT5" s="29" t="s">
        <v>215</v>
      </c>
      <c r="CU5" s="29" t="s">
        <v>215</v>
      </c>
      <c r="CV5" s="29" t="s">
        <v>215</v>
      </c>
      <c r="CW5" s="28">
        <v>28.89</v>
      </c>
      <c r="CX5" s="28">
        <v>28.89</v>
      </c>
      <c r="CY5" s="28">
        <v>28.89</v>
      </c>
      <c r="CZ5" s="29" t="s">
        <v>215</v>
      </c>
      <c r="DA5" s="29" t="s">
        <v>215</v>
      </c>
      <c r="DB5" s="29" t="s">
        <v>215</v>
      </c>
      <c r="DC5" s="29" t="s">
        <v>215</v>
      </c>
      <c r="DD5" s="29" t="s">
        <v>215</v>
      </c>
      <c r="DE5" s="29" t="s">
        <v>215</v>
      </c>
      <c r="DF5" s="28">
        <v>18.27</v>
      </c>
      <c r="DG5" s="28">
        <v>18.27</v>
      </c>
      <c r="DH5" s="28">
        <v>18.27</v>
      </c>
      <c r="DI5" s="28">
        <v>19.59</v>
      </c>
      <c r="DJ5" s="28">
        <v>19.59</v>
      </c>
      <c r="DK5" s="28">
        <v>19.59</v>
      </c>
      <c r="DL5" s="28">
        <v>22.13</v>
      </c>
      <c r="DM5" s="28">
        <v>22.13</v>
      </c>
      <c r="DN5" s="28">
        <v>22.13</v>
      </c>
      <c r="DO5" s="28">
        <v>36.04</v>
      </c>
      <c r="DP5" s="28">
        <v>36.04</v>
      </c>
      <c r="DQ5" s="28">
        <v>36.04</v>
      </c>
      <c r="DR5" s="28">
        <v>39.15</v>
      </c>
      <c r="DS5" s="28">
        <v>39.15</v>
      </c>
      <c r="DT5" s="28">
        <v>39.15</v>
      </c>
      <c r="DU5" s="28">
        <v>39.27</v>
      </c>
      <c r="DV5" s="28">
        <v>39.27</v>
      </c>
      <c r="DW5" s="28">
        <v>39.27</v>
      </c>
      <c r="DX5" s="28">
        <v>26.94</v>
      </c>
      <c r="DY5" s="28">
        <v>26.94</v>
      </c>
      <c r="DZ5" s="28">
        <v>26.94</v>
      </c>
      <c r="EA5" s="28">
        <v>27.79</v>
      </c>
      <c r="EB5" s="28">
        <v>27.79</v>
      </c>
      <c r="EC5" s="28">
        <v>27.79</v>
      </c>
      <c r="ED5" s="28">
        <v>25.65</v>
      </c>
      <c r="EE5" s="28">
        <v>25.65</v>
      </c>
      <c r="EF5" s="28">
        <v>25.65</v>
      </c>
      <c r="EG5" s="29" t="s">
        <v>215</v>
      </c>
      <c r="EH5" s="29" t="s">
        <v>215</v>
      </c>
      <c r="EI5" s="29" t="s">
        <v>215</v>
      </c>
      <c r="EJ5" s="29" t="s">
        <v>215</v>
      </c>
      <c r="EK5" s="29" t="s">
        <v>215</v>
      </c>
      <c r="EL5" s="29" t="s">
        <v>215</v>
      </c>
      <c r="EM5" s="29" t="s">
        <v>215</v>
      </c>
      <c r="EN5" s="29" t="s">
        <v>215</v>
      </c>
      <c r="EO5" s="29" t="s">
        <v>215</v>
      </c>
      <c r="EP5" s="28">
        <v>23.66</v>
      </c>
      <c r="EQ5" s="28">
        <v>23.66</v>
      </c>
      <c r="ER5" s="28">
        <v>23.66</v>
      </c>
      <c r="ES5" s="28">
        <v>20.95</v>
      </c>
      <c r="ET5" s="28">
        <v>20.95</v>
      </c>
      <c r="EU5" s="28">
        <v>20.95</v>
      </c>
      <c r="EV5" s="28">
        <v>23.95</v>
      </c>
      <c r="EW5" s="28">
        <v>23.95</v>
      </c>
      <c r="EX5" s="28">
        <v>23.95</v>
      </c>
      <c r="EY5" s="28">
        <v>15.56</v>
      </c>
      <c r="EZ5" s="28">
        <v>15.56</v>
      </c>
      <c r="FA5" s="28">
        <v>15.56</v>
      </c>
      <c r="FB5" s="28">
        <v>17.04</v>
      </c>
      <c r="FC5" s="28">
        <v>17.04</v>
      </c>
      <c r="FD5" s="28">
        <v>17.04</v>
      </c>
      <c r="FE5" s="28">
        <v>18.13</v>
      </c>
      <c r="FF5" s="28">
        <v>18.13</v>
      </c>
      <c r="FG5" s="28">
        <v>18.13</v>
      </c>
      <c r="FH5" s="29" t="s">
        <v>215</v>
      </c>
      <c r="FI5" s="29" t="s">
        <v>215</v>
      </c>
      <c r="FJ5" s="29" t="s">
        <v>215</v>
      </c>
      <c r="FK5" s="29" t="s">
        <v>215</v>
      </c>
      <c r="FL5" s="29" t="s">
        <v>215</v>
      </c>
      <c r="FM5" s="29" t="s">
        <v>215</v>
      </c>
      <c r="FN5" s="29" t="s">
        <v>215</v>
      </c>
      <c r="FO5" s="29" t="s">
        <v>215</v>
      </c>
      <c r="FP5" s="29" t="s">
        <v>215</v>
      </c>
      <c r="FQ5" s="28">
        <v>38.78</v>
      </c>
      <c r="FR5" s="28">
        <v>38.78</v>
      </c>
      <c r="FS5" s="28">
        <v>38.78</v>
      </c>
      <c r="FT5" s="28">
        <v>38.93</v>
      </c>
      <c r="FU5" s="28">
        <v>38.93</v>
      </c>
      <c r="FV5" s="28">
        <v>38.93</v>
      </c>
      <c r="FW5" s="28">
        <v>38.74</v>
      </c>
      <c r="FX5" s="28">
        <v>38.74</v>
      </c>
      <c r="FY5" s="30">
        <v>38.74</v>
      </c>
    </row>
    <row r="6" ht="20.25" customHeight="1">
      <c r="A6" s="17" t="s">
        <v>216</v>
      </c>
      <c r="B6" s="9"/>
      <c r="C6" s="10"/>
      <c r="D6" s="31">
        <f t="shared" ref="D6:FY6" si="1">D4/1000000</f>
        <v>0.02849694168</v>
      </c>
      <c r="E6" s="32">
        <f t="shared" si="1"/>
        <v>0.04400024024</v>
      </c>
      <c r="F6" s="32">
        <f t="shared" si="1"/>
        <v>0.004014503026</v>
      </c>
      <c r="G6" s="32">
        <f t="shared" si="1"/>
        <v>0.0009249506504</v>
      </c>
      <c r="H6" s="32">
        <f t="shared" si="1"/>
        <v>0.02793988431</v>
      </c>
      <c r="I6" s="32">
        <f t="shared" si="1"/>
        <v>0.001984258311</v>
      </c>
      <c r="J6" s="32">
        <f t="shared" si="1"/>
        <v>0.01778685066</v>
      </c>
      <c r="K6" s="32">
        <f t="shared" si="1"/>
        <v>0.01696773802</v>
      </c>
      <c r="L6" s="32">
        <f t="shared" si="1"/>
        <v>0.00000822145306</v>
      </c>
      <c r="M6" s="32">
        <f t="shared" si="1"/>
        <v>0.000002478824641</v>
      </c>
      <c r="N6" s="32">
        <f t="shared" si="1"/>
        <v>0</v>
      </c>
      <c r="O6" s="32">
        <f t="shared" si="1"/>
        <v>0.02624691147</v>
      </c>
      <c r="P6" s="32">
        <f t="shared" si="1"/>
        <v>0.0493223089</v>
      </c>
      <c r="Q6" s="32">
        <f t="shared" si="1"/>
        <v>0.03555433533</v>
      </c>
      <c r="R6" s="32">
        <f t="shared" si="1"/>
        <v>0.000009321141281</v>
      </c>
      <c r="S6" s="32">
        <f t="shared" si="1"/>
        <v>0.000004338540667</v>
      </c>
      <c r="T6" s="32">
        <f t="shared" si="1"/>
        <v>0</v>
      </c>
      <c r="U6" s="32">
        <f t="shared" si="1"/>
        <v>0</v>
      </c>
      <c r="V6" s="32">
        <f t="shared" si="1"/>
        <v>0</v>
      </c>
      <c r="W6" s="32">
        <f t="shared" si="1"/>
        <v>0.00006689104505</v>
      </c>
      <c r="X6" s="32">
        <f t="shared" si="1"/>
        <v>0.00003957996523</v>
      </c>
      <c r="Y6" s="32">
        <f t="shared" si="1"/>
        <v>0.0001334713623</v>
      </c>
      <c r="Z6" s="32">
        <f t="shared" si="1"/>
        <v>0</v>
      </c>
      <c r="AA6" s="32">
        <f t="shared" si="1"/>
        <v>0.00001793571839</v>
      </c>
      <c r="AB6" s="32">
        <f t="shared" si="1"/>
        <v>0</v>
      </c>
      <c r="AC6" s="32">
        <f t="shared" si="1"/>
        <v>0</v>
      </c>
      <c r="AD6" s="32">
        <f t="shared" si="1"/>
        <v>0</v>
      </c>
      <c r="AE6" s="32">
        <f t="shared" si="1"/>
        <v>0.0000006225301118</v>
      </c>
      <c r="AF6" s="32">
        <f t="shared" si="1"/>
        <v>0.1188694256</v>
      </c>
      <c r="AG6" s="32">
        <f t="shared" si="1"/>
        <v>0.2833362184</v>
      </c>
      <c r="AH6" s="32">
        <f t="shared" si="1"/>
        <v>0.3051306905</v>
      </c>
      <c r="AI6" s="32">
        <f t="shared" si="1"/>
        <v>0.01645256568</v>
      </c>
      <c r="AJ6" s="32">
        <f t="shared" si="1"/>
        <v>0.1714199265</v>
      </c>
      <c r="AK6" s="32">
        <f t="shared" si="1"/>
        <v>0.1952842167</v>
      </c>
      <c r="AL6" s="32">
        <f t="shared" si="1"/>
        <v>0.00007209013889</v>
      </c>
      <c r="AM6" s="32">
        <f t="shared" si="1"/>
        <v>0.000410393673</v>
      </c>
      <c r="AN6" s="32">
        <f t="shared" si="1"/>
        <v>0.0007989323896</v>
      </c>
      <c r="AO6" s="32">
        <f t="shared" si="1"/>
        <v>0.00002907251412</v>
      </c>
      <c r="AP6" s="32">
        <f t="shared" si="1"/>
        <v>0.0000493705258</v>
      </c>
      <c r="AQ6" s="32">
        <f t="shared" si="1"/>
        <v>0.00006104384983</v>
      </c>
      <c r="AR6" s="32">
        <f t="shared" si="1"/>
        <v>0.000007791774453</v>
      </c>
      <c r="AS6" s="32">
        <f t="shared" si="1"/>
        <v>0.0000310910258</v>
      </c>
      <c r="AT6" s="32">
        <f t="shared" si="1"/>
        <v>0.00003255118427</v>
      </c>
      <c r="AU6" s="32">
        <f t="shared" si="1"/>
        <v>0.918459337</v>
      </c>
      <c r="AV6" s="32">
        <f t="shared" si="1"/>
        <v>0.9817669877</v>
      </c>
      <c r="AW6" s="32">
        <f t="shared" si="1"/>
        <v>0.9834151245</v>
      </c>
      <c r="AX6" s="32">
        <f t="shared" si="1"/>
        <v>0.7189566185</v>
      </c>
      <c r="AY6" s="32">
        <f t="shared" si="1"/>
        <v>0.9560119768</v>
      </c>
      <c r="AZ6" s="32">
        <f t="shared" si="1"/>
        <v>0.9505355028</v>
      </c>
      <c r="BA6" s="32">
        <f t="shared" si="1"/>
        <v>0.0627400702</v>
      </c>
      <c r="BB6" s="32">
        <f t="shared" si="1"/>
        <v>0.508879529</v>
      </c>
      <c r="BC6" s="32">
        <f t="shared" si="1"/>
        <v>0.5338774814</v>
      </c>
      <c r="BD6" s="32">
        <f t="shared" si="1"/>
        <v>0.001672725998</v>
      </c>
      <c r="BE6" s="32">
        <f t="shared" si="1"/>
        <v>0.01406369666</v>
      </c>
      <c r="BF6" s="32">
        <f t="shared" si="1"/>
        <v>0.01303620099</v>
      </c>
      <c r="BG6" s="32">
        <f t="shared" si="1"/>
        <v>0.009242745931</v>
      </c>
      <c r="BH6" s="32">
        <f t="shared" si="1"/>
        <v>0.03457330556</v>
      </c>
      <c r="BI6" s="32">
        <f t="shared" si="1"/>
        <v>0.03643919801</v>
      </c>
      <c r="BJ6" s="32">
        <f t="shared" si="1"/>
        <v>0.002486333644</v>
      </c>
      <c r="BK6" s="32">
        <f t="shared" si="1"/>
        <v>0.008647580584</v>
      </c>
      <c r="BL6" s="32">
        <f t="shared" si="1"/>
        <v>0.00872545349</v>
      </c>
      <c r="BM6" s="32">
        <f t="shared" si="1"/>
        <v>0</v>
      </c>
      <c r="BN6" s="32">
        <f t="shared" si="1"/>
        <v>0</v>
      </c>
      <c r="BO6" s="32">
        <f t="shared" si="1"/>
        <v>0</v>
      </c>
      <c r="BP6" s="32">
        <f t="shared" si="1"/>
        <v>0</v>
      </c>
      <c r="BQ6" s="32">
        <f t="shared" si="1"/>
        <v>0</v>
      </c>
      <c r="BR6" s="32">
        <f t="shared" si="1"/>
        <v>0</v>
      </c>
      <c r="BS6" s="32">
        <f t="shared" si="1"/>
        <v>0</v>
      </c>
      <c r="BT6" s="32">
        <f t="shared" si="1"/>
        <v>0</v>
      </c>
      <c r="BU6" s="32">
        <f t="shared" si="1"/>
        <v>0</v>
      </c>
      <c r="BV6" s="32">
        <f t="shared" si="1"/>
        <v>0.006378802748</v>
      </c>
      <c r="BW6" s="32">
        <f t="shared" si="1"/>
        <v>0.01341771293</v>
      </c>
      <c r="BX6" s="32">
        <f t="shared" si="1"/>
        <v>0.008040194832</v>
      </c>
      <c r="BY6" s="32">
        <f t="shared" si="1"/>
        <v>0.01776641835</v>
      </c>
      <c r="BZ6" s="32">
        <f t="shared" si="1"/>
        <v>0.02512366834</v>
      </c>
      <c r="CA6" s="32">
        <f t="shared" si="1"/>
        <v>0.02136996608</v>
      </c>
      <c r="CB6" s="32">
        <f t="shared" si="1"/>
        <v>0.000007972018216</v>
      </c>
      <c r="CC6" s="32">
        <f t="shared" si="1"/>
        <v>0.00001310485853</v>
      </c>
      <c r="CD6" s="32">
        <f t="shared" si="1"/>
        <v>0.00001157232215</v>
      </c>
      <c r="CE6" s="32">
        <f t="shared" si="1"/>
        <v>0</v>
      </c>
      <c r="CF6" s="32">
        <f t="shared" si="1"/>
        <v>0</v>
      </c>
      <c r="CG6" s="32">
        <f t="shared" si="1"/>
        <v>0.0000001625636681</v>
      </c>
      <c r="CH6" s="32">
        <f t="shared" si="1"/>
        <v>0.0004041351688</v>
      </c>
      <c r="CI6" s="32">
        <f t="shared" si="1"/>
        <v>0.001486114472</v>
      </c>
      <c r="CJ6" s="32">
        <f t="shared" si="1"/>
        <v>0.002286332985</v>
      </c>
      <c r="CK6" s="32">
        <f t="shared" si="1"/>
        <v>0.0000180836756</v>
      </c>
      <c r="CL6" s="32">
        <f t="shared" si="1"/>
        <v>0.0004223839542</v>
      </c>
      <c r="CM6" s="32">
        <f t="shared" si="1"/>
        <v>0.0005176913009</v>
      </c>
      <c r="CN6" s="32">
        <f t="shared" si="1"/>
        <v>0.00003034532985</v>
      </c>
      <c r="CO6" s="32">
        <f t="shared" si="1"/>
        <v>0.0001378882416</v>
      </c>
      <c r="CP6" s="32">
        <f t="shared" si="1"/>
        <v>0.0000554166718</v>
      </c>
      <c r="CQ6" s="32">
        <f t="shared" si="1"/>
        <v>0.0000039039168</v>
      </c>
      <c r="CR6" s="32">
        <f t="shared" si="1"/>
        <v>0.00001649461215</v>
      </c>
      <c r="CS6" s="32">
        <f t="shared" si="1"/>
        <v>0.0000357058616</v>
      </c>
      <c r="CT6" s="32">
        <f t="shared" si="1"/>
        <v>0</v>
      </c>
      <c r="CU6" s="32">
        <f t="shared" si="1"/>
        <v>0.000006828712002</v>
      </c>
      <c r="CV6" s="32">
        <f t="shared" si="1"/>
        <v>0</v>
      </c>
      <c r="CW6" s="32">
        <f t="shared" si="1"/>
        <v>0.00001128464386</v>
      </c>
      <c r="CX6" s="32">
        <f t="shared" si="1"/>
        <v>0.0001068743082</v>
      </c>
      <c r="CY6" s="32">
        <f t="shared" si="1"/>
        <v>0.00009070333961</v>
      </c>
      <c r="CZ6" s="32">
        <f t="shared" si="1"/>
        <v>0.00001254542489</v>
      </c>
      <c r="DA6" s="32">
        <f t="shared" si="1"/>
        <v>0</v>
      </c>
      <c r="DB6" s="32">
        <f t="shared" si="1"/>
        <v>0</v>
      </c>
      <c r="DC6" s="32">
        <f t="shared" si="1"/>
        <v>0</v>
      </c>
      <c r="DD6" s="32">
        <f t="shared" si="1"/>
        <v>0.000001023180495</v>
      </c>
      <c r="DE6" s="32">
        <f t="shared" si="1"/>
        <v>0</v>
      </c>
      <c r="DF6" s="32">
        <f t="shared" si="1"/>
        <v>0.4431875061</v>
      </c>
      <c r="DG6" s="32">
        <f t="shared" si="1"/>
        <v>0.9191882439</v>
      </c>
      <c r="DH6" s="32">
        <f t="shared" si="1"/>
        <v>0.912935813</v>
      </c>
      <c r="DI6" s="32">
        <f t="shared" si="1"/>
        <v>0.07195062014</v>
      </c>
      <c r="DJ6" s="32">
        <f t="shared" si="1"/>
        <v>0.3601556218</v>
      </c>
      <c r="DK6" s="32">
        <f t="shared" si="1"/>
        <v>0.3294797401</v>
      </c>
      <c r="DL6" s="32">
        <f t="shared" si="1"/>
        <v>0.05677065795</v>
      </c>
      <c r="DM6" s="32">
        <f t="shared" si="1"/>
        <v>0.1687882731</v>
      </c>
      <c r="DN6" s="32">
        <f t="shared" si="1"/>
        <v>0.2924722877</v>
      </c>
      <c r="DO6" s="32">
        <f t="shared" si="1"/>
        <v>0.000001611541214</v>
      </c>
      <c r="DP6" s="32">
        <f t="shared" si="1"/>
        <v>0.00001716590851</v>
      </c>
      <c r="DQ6" s="32">
        <f t="shared" si="1"/>
        <v>0.000009041182587</v>
      </c>
      <c r="DR6" s="32">
        <f t="shared" si="1"/>
        <v>0.000008151553686</v>
      </c>
      <c r="DS6" s="32">
        <f t="shared" si="1"/>
        <v>0.000004956236432</v>
      </c>
      <c r="DT6" s="32">
        <f t="shared" si="1"/>
        <v>0</v>
      </c>
      <c r="DU6" s="32">
        <f t="shared" si="1"/>
        <v>0.000003458089682</v>
      </c>
      <c r="DV6" s="32">
        <f t="shared" si="1"/>
        <v>0</v>
      </c>
      <c r="DW6" s="32">
        <f t="shared" si="1"/>
        <v>0.00001580136629</v>
      </c>
      <c r="DX6" s="32">
        <f t="shared" si="1"/>
        <v>0.0005842063575</v>
      </c>
      <c r="DY6" s="32">
        <f t="shared" si="1"/>
        <v>0.00320436722</v>
      </c>
      <c r="DZ6" s="32">
        <f t="shared" si="1"/>
        <v>0.002078736504</v>
      </c>
      <c r="EA6" s="32">
        <f t="shared" si="1"/>
        <v>0.0003877572123</v>
      </c>
      <c r="EB6" s="32">
        <f t="shared" si="1"/>
        <v>0.001505223288</v>
      </c>
      <c r="EC6" s="32">
        <f t="shared" si="1"/>
        <v>0.001529362694</v>
      </c>
      <c r="ED6" s="32">
        <f t="shared" si="1"/>
        <v>0.002039815057</v>
      </c>
      <c r="EE6" s="32">
        <f t="shared" si="1"/>
        <v>0.01788666875</v>
      </c>
      <c r="EF6" s="32">
        <f t="shared" si="1"/>
        <v>0.02593143229</v>
      </c>
      <c r="EG6" s="32">
        <f t="shared" si="1"/>
        <v>0</v>
      </c>
      <c r="EH6" s="32">
        <f t="shared" si="1"/>
        <v>0</v>
      </c>
      <c r="EI6" s="32">
        <f t="shared" si="1"/>
        <v>0.000002517417382</v>
      </c>
      <c r="EJ6" s="32">
        <f t="shared" si="1"/>
        <v>0.0000049000392</v>
      </c>
      <c r="EK6" s="32">
        <f t="shared" si="1"/>
        <v>0</v>
      </c>
      <c r="EL6" s="32">
        <f t="shared" si="1"/>
        <v>0.000011954001</v>
      </c>
      <c r="EM6" s="32">
        <f t="shared" si="1"/>
        <v>0</v>
      </c>
      <c r="EN6" s="32">
        <f t="shared" si="1"/>
        <v>0</v>
      </c>
      <c r="EO6" s="32">
        <f t="shared" si="1"/>
        <v>0</v>
      </c>
      <c r="EP6" s="32">
        <f t="shared" si="1"/>
        <v>0.005020078536</v>
      </c>
      <c r="EQ6" s="32">
        <f t="shared" si="1"/>
        <v>0.01292729923</v>
      </c>
      <c r="ER6" s="32">
        <f t="shared" si="1"/>
        <v>0.01192840342</v>
      </c>
      <c r="ES6" s="32">
        <f t="shared" si="1"/>
        <v>0.006353113585</v>
      </c>
      <c r="ET6" s="32">
        <f t="shared" si="1"/>
        <v>0.007526902805</v>
      </c>
      <c r="EU6" s="32">
        <f t="shared" si="1"/>
        <v>0.01692432758</v>
      </c>
      <c r="EV6" s="32">
        <f t="shared" si="1"/>
        <v>0.001492645908</v>
      </c>
      <c r="EW6" s="32">
        <f t="shared" si="1"/>
        <v>0.001496516306</v>
      </c>
      <c r="EX6" s="32">
        <f t="shared" si="1"/>
        <v>0.01692173861</v>
      </c>
      <c r="EY6" s="32">
        <f t="shared" si="1"/>
        <v>0.4456513036</v>
      </c>
      <c r="EZ6" s="32">
        <f t="shared" si="1"/>
        <v>0.6802203887</v>
      </c>
      <c r="FA6" s="32">
        <f t="shared" si="1"/>
        <v>0.8104348152</v>
      </c>
      <c r="FB6" s="32">
        <f t="shared" si="1"/>
        <v>0.150618868</v>
      </c>
      <c r="FC6" s="32">
        <f t="shared" si="1"/>
        <v>0.3111776343</v>
      </c>
      <c r="FD6" s="32">
        <f t="shared" si="1"/>
        <v>0.3391065737</v>
      </c>
      <c r="FE6" s="32">
        <f t="shared" si="1"/>
        <v>0.06183282911</v>
      </c>
      <c r="FF6" s="32">
        <f t="shared" si="1"/>
        <v>0.1770167936</v>
      </c>
      <c r="FG6" s="32">
        <f t="shared" si="1"/>
        <v>0.1931920667</v>
      </c>
      <c r="FH6" s="32">
        <f t="shared" si="1"/>
        <v>0.0000006683165174</v>
      </c>
      <c r="FI6" s="32">
        <f t="shared" si="1"/>
        <v>0</v>
      </c>
      <c r="FJ6" s="32">
        <f t="shared" si="1"/>
        <v>0</v>
      </c>
      <c r="FK6" s="32">
        <f t="shared" si="1"/>
        <v>0</v>
      </c>
      <c r="FL6" s="32">
        <f t="shared" si="1"/>
        <v>0</v>
      </c>
      <c r="FM6" s="32">
        <f t="shared" si="1"/>
        <v>0</v>
      </c>
      <c r="FN6" s="32">
        <f t="shared" si="1"/>
        <v>0</v>
      </c>
      <c r="FO6" s="32">
        <f t="shared" si="1"/>
        <v>0</v>
      </c>
      <c r="FP6" s="32">
        <f t="shared" si="1"/>
        <v>0</v>
      </c>
      <c r="FQ6" s="32">
        <f t="shared" si="1"/>
        <v>0.000001567783922</v>
      </c>
      <c r="FR6" s="32">
        <f t="shared" si="1"/>
        <v>0.000004964885845</v>
      </c>
      <c r="FS6" s="32">
        <f t="shared" si="1"/>
        <v>0</v>
      </c>
      <c r="FT6" s="32">
        <f t="shared" si="1"/>
        <v>0.000000423103839</v>
      </c>
      <c r="FU6" s="32">
        <f t="shared" si="1"/>
        <v>0.0000002160395542</v>
      </c>
      <c r="FV6" s="32">
        <f t="shared" si="1"/>
        <v>0</v>
      </c>
      <c r="FW6" s="32">
        <f t="shared" si="1"/>
        <v>0.000002535522673</v>
      </c>
      <c r="FX6" s="32">
        <f t="shared" si="1"/>
        <v>0.000002649589181</v>
      </c>
      <c r="FY6" s="32">
        <f t="shared" si="1"/>
        <v>0.000006040653599</v>
      </c>
    </row>
    <row r="7" ht="28.5" customHeight="1">
      <c r="A7" s="17" t="s">
        <v>217</v>
      </c>
      <c r="B7" s="9"/>
      <c r="C7" s="10"/>
      <c r="D7" s="10">
        <f t="shared" ref="D7:FY7" si="2">IF(ISNUMBER(SEARCH("MOCK",D3)),-1,D$4/1000000)</f>
        <v>-1</v>
      </c>
      <c r="E7" s="10">
        <f t="shared" si="2"/>
        <v>0.04400024024</v>
      </c>
      <c r="F7" s="10">
        <f t="shared" si="2"/>
        <v>0.004014503026</v>
      </c>
      <c r="G7" s="10">
        <f t="shared" si="2"/>
        <v>0.0009249506504</v>
      </c>
      <c r="H7" s="10">
        <f t="shared" si="2"/>
        <v>0.02793988431</v>
      </c>
      <c r="I7" s="10">
        <f t="shared" si="2"/>
        <v>-1</v>
      </c>
      <c r="J7" s="10">
        <f t="shared" si="2"/>
        <v>0.01778685066</v>
      </c>
      <c r="K7" s="10">
        <f t="shared" si="2"/>
        <v>0.01696773802</v>
      </c>
      <c r="L7" s="10">
        <f t="shared" si="2"/>
        <v>-1</v>
      </c>
      <c r="M7" s="10">
        <f t="shared" si="2"/>
        <v>0.000002478824641</v>
      </c>
      <c r="N7" s="10">
        <f t="shared" si="2"/>
        <v>0</v>
      </c>
      <c r="O7" s="10">
        <f t="shared" si="2"/>
        <v>-1</v>
      </c>
      <c r="P7" s="10">
        <f t="shared" si="2"/>
        <v>0.0493223089</v>
      </c>
      <c r="Q7" s="10">
        <f t="shared" si="2"/>
        <v>0.03555433533</v>
      </c>
      <c r="R7" s="10">
        <f t="shared" si="2"/>
        <v>-1</v>
      </c>
      <c r="S7" s="10">
        <f t="shared" si="2"/>
        <v>0.000004338540667</v>
      </c>
      <c r="T7" s="10">
        <f t="shared" si="2"/>
        <v>0</v>
      </c>
      <c r="U7" s="10">
        <f t="shared" si="2"/>
        <v>-1</v>
      </c>
      <c r="V7" s="10">
        <f t="shared" si="2"/>
        <v>0</v>
      </c>
      <c r="W7" s="10">
        <f t="shared" si="2"/>
        <v>-1</v>
      </c>
      <c r="X7" s="10">
        <f t="shared" si="2"/>
        <v>0.00003957996523</v>
      </c>
      <c r="Y7" s="10">
        <f t="shared" si="2"/>
        <v>0.0001334713623</v>
      </c>
      <c r="Z7" s="10">
        <f t="shared" si="2"/>
        <v>-1</v>
      </c>
      <c r="AA7" s="10">
        <f t="shared" si="2"/>
        <v>0.00001793571839</v>
      </c>
      <c r="AB7" s="10">
        <f t="shared" si="2"/>
        <v>0</v>
      </c>
      <c r="AC7" s="10">
        <f t="shared" si="2"/>
        <v>-1</v>
      </c>
      <c r="AD7" s="10">
        <f t="shared" si="2"/>
        <v>0</v>
      </c>
      <c r="AE7" s="10">
        <f t="shared" si="2"/>
        <v>0.0000006225301118</v>
      </c>
      <c r="AF7" s="10">
        <f t="shared" si="2"/>
        <v>-1</v>
      </c>
      <c r="AG7" s="10">
        <f t="shared" si="2"/>
        <v>0.2833362184</v>
      </c>
      <c r="AH7" s="10">
        <f t="shared" si="2"/>
        <v>0.3051306905</v>
      </c>
      <c r="AI7" s="10">
        <f t="shared" si="2"/>
        <v>-1</v>
      </c>
      <c r="AJ7" s="10">
        <f t="shared" si="2"/>
        <v>0.1714199265</v>
      </c>
      <c r="AK7" s="10">
        <f t="shared" si="2"/>
        <v>0.1952842167</v>
      </c>
      <c r="AL7" s="10">
        <f t="shared" si="2"/>
        <v>-1</v>
      </c>
      <c r="AM7" s="10">
        <f t="shared" si="2"/>
        <v>0.000410393673</v>
      </c>
      <c r="AN7" s="10">
        <f t="shared" si="2"/>
        <v>0.0007989323896</v>
      </c>
      <c r="AO7" s="10">
        <f t="shared" si="2"/>
        <v>-1</v>
      </c>
      <c r="AP7" s="10">
        <f t="shared" si="2"/>
        <v>0.0000493705258</v>
      </c>
      <c r="AQ7" s="10">
        <f t="shared" si="2"/>
        <v>0.00006104384983</v>
      </c>
      <c r="AR7" s="10">
        <f t="shared" si="2"/>
        <v>-1</v>
      </c>
      <c r="AS7" s="10">
        <f t="shared" si="2"/>
        <v>0.0000310910258</v>
      </c>
      <c r="AT7" s="10">
        <f t="shared" si="2"/>
        <v>0.00003255118427</v>
      </c>
      <c r="AU7" s="10">
        <f t="shared" si="2"/>
        <v>-1</v>
      </c>
      <c r="AV7" s="10">
        <f t="shared" si="2"/>
        <v>0.9817669877</v>
      </c>
      <c r="AW7" s="10">
        <f t="shared" si="2"/>
        <v>0.9834151245</v>
      </c>
      <c r="AX7" s="10">
        <f t="shared" si="2"/>
        <v>-1</v>
      </c>
      <c r="AY7" s="10">
        <f t="shared" si="2"/>
        <v>0.9560119768</v>
      </c>
      <c r="AZ7" s="10">
        <f t="shared" si="2"/>
        <v>0.9505355028</v>
      </c>
      <c r="BA7" s="10">
        <f t="shared" si="2"/>
        <v>-1</v>
      </c>
      <c r="BB7" s="10">
        <f t="shared" si="2"/>
        <v>0.508879529</v>
      </c>
      <c r="BC7" s="10">
        <f t="shared" si="2"/>
        <v>0.5338774814</v>
      </c>
      <c r="BD7" s="10">
        <f t="shared" si="2"/>
        <v>-1</v>
      </c>
      <c r="BE7" s="10">
        <f t="shared" si="2"/>
        <v>0.01406369666</v>
      </c>
      <c r="BF7" s="10">
        <f t="shared" si="2"/>
        <v>0.01303620099</v>
      </c>
      <c r="BG7" s="10">
        <f t="shared" si="2"/>
        <v>-1</v>
      </c>
      <c r="BH7" s="10">
        <f t="shared" si="2"/>
        <v>0.03457330556</v>
      </c>
      <c r="BI7" s="10">
        <f t="shared" si="2"/>
        <v>0.03643919801</v>
      </c>
      <c r="BJ7" s="10">
        <f t="shared" si="2"/>
        <v>-1</v>
      </c>
      <c r="BK7" s="10">
        <f t="shared" si="2"/>
        <v>0.008647580584</v>
      </c>
      <c r="BL7" s="10">
        <f t="shared" si="2"/>
        <v>0.00872545349</v>
      </c>
      <c r="BM7" s="10">
        <f t="shared" si="2"/>
        <v>-1</v>
      </c>
      <c r="BN7" s="10">
        <f t="shared" si="2"/>
        <v>0</v>
      </c>
      <c r="BO7" s="10">
        <f t="shared" si="2"/>
        <v>0</v>
      </c>
      <c r="BP7" s="10">
        <f t="shared" si="2"/>
        <v>-1</v>
      </c>
      <c r="BQ7" s="10">
        <f t="shared" si="2"/>
        <v>0</v>
      </c>
      <c r="BR7" s="10">
        <f t="shared" si="2"/>
        <v>0</v>
      </c>
      <c r="BS7" s="10">
        <f t="shared" si="2"/>
        <v>-1</v>
      </c>
      <c r="BT7" s="10">
        <f t="shared" si="2"/>
        <v>0</v>
      </c>
      <c r="BU7" s="10">
        <f t="shared" si="2"/>
        <v>0</v>
      </c>
      <c r="BV7" s="10">
        <f t="shared" si="2"/>
        <v>-1</v>
      </c>
      <c r="BW7" s="10">
        <f t="shared" si="2"/>
        <v>0.01341771293</v>
      </c>
      <c r="BX7" s="10">
        <f t="shared" si="2"/>
        <v>0.008040194832</v>
      </c>
      <c r="BY7" s="10">
        <f t="shared" si="2"/>
        <v>-1</v>
      </c>
      <c r="BZ7" s="10">
        <f t="shared" si="2"/>
        <v>0.02512366834</v>
      </c>
      <c r="CA7" s="10">
        <f t="shared" si="2"/>
        <v>0.02136996608</v>
      </c>
      <c r="CB7" s="10">
        <f t="shared" si="2"/>
        <v>-1</v>
      </c>
      <c r="CC7" s="10">
        <f t="shared" si="2"/>
        <v>0.00001310485853</v>
      </c>
      <c r="CD7" s="10">
        <f t="shared" si="2"/>
        <v>0.00001157232215</v>
      </c>
      <c r="CE7" s="10">
        <f t="shared" si="2"/>
        <v>-1</v>
      </c>
      <c r="CF7" s="10">
        <f t="shared" si="2"/>
        <v>0</v>
      </c>
      <c r="CG7" s="10">
        <f t="shared" si="2"/>
        <v>0.0000001625636681</v>
      </c>
      <c r="CH7" s="10">
        <f t="shared" si="2"/>
        <v>-1</v>
      </c>
      <c r="CI7" s="10">
        <f t="shared" si="2"/>
        <v>0.001486114472</v>
      </c>
      <c r="CJ7" s="10">
        <f t="shared" si="2"/>
        <v>0.002286332985</v>
      </c>
      <c r="CK7" s="10">
        <f t="shared" si="2"/>
        <v>-1</v>
      </c>
      <c r="CL7" s="10">
        <f t="shared" si="2"/>
        <v>0.0004223839542</v>
      </c>
      <c r="CM7" s="10">
        <f t="shared" si="2"/>
        <v>0.0005176913009</v>
      </c>
      <c r="CN7" s="10">
        <f t="shared" si="2"/>
        <v>-1</v>
      </c>
      <c r="CO7" s="10">
        <f t="shared" si="2"/>
        <v>0.0001378882416</v>
      </c>
      <c r="CP7" s="10">
        <f t="shared" si="2"/>
        <v>0.0000554166718</v>
      </c>
      <c r="CQ7" s="10">
        <f t="shared" si="2"/>
        <v>-1</v>
      </c>
      <c r="CR7" s="10">
        <f t="shared" si="2"/>
        <v>0.00001649461215</v>
      </c>
      <c r="CS7" s="10">
        <f t="shared" si="2"/>
        <v>0.0000357058616</v>
      </c>
      <c r="CT7" s="10">
        <f t="shared" si="2"/>
        <v>-1</v>
      </c>
      <c r="CU7" s="10">
        <f t="shared" si="2"/>
        <v>0.000006828712002</v>
      </c>
      <c r="CV7" s="10">
        <f t="shared" si="2"/>
        <v>0</v>
      </c>
      <c r="CW7" s="10">
        <f t="shared" si="2"/>
        <v>-1</v>
      </c>
      <c r="CX7" s="10">
        <f t="shared" si="2"/>
        <v>0.0001068743082</v>
      </c>
      <c r="CY7" s="10">
        <f t="shared" si="2"/>
        <v>0.00009070333961</v>
      </c>
      <c r="CZ7" s="10">
        <f t="shared" si="2"/>
        <v>-1</v>
      </c>
      <c r="DA7" s="10">
        <f t="shared" si="2"/>
        <v>0</v>
      </c>
      <c r="DB7" s="10">
        <f t="shared" si="2"/>
        <v>0</v>
      </c>
      <c r="DC7" s="10">
        <f t="shared" si="2"/>
        <v>-1</v>
      </c>
      <c r="DD7" s="10">
        <f t="shared" si="2"/>
        <v>0.000001023180495</v>
      </c>
      <c r="DE7" s="10">
        <f t="shared" si="2"/>
        <v>0</v>
      </c>
      <c r="DF7" s="10">
        <f t="shared" si="2"/>
        <v>-1</v>
      </c>
      <c r="DG7" s="10">
        <f t="shared" si="2"/>
        <v>0.9191882439</v>
      </c>
      <c r="DH7" s="10">
        <f t="shared" si="2"/>
        <v>0.912935813</v>
      </c>
      <c r="DI7" s="10">
        <f t="shared" si="2"/>
        <v>-1</v>
      </c>
      <c r="DJ7" s="10">
        <f t="shared" si="2"/>
        <v>0.3601556218</v>
      </c>
      <c r="DK7" s="10">
        <f t="shared" si="2"/>
        <v>0.3294797401</v>
      </c>
      <c r="DL7" s="10">
        <f t="shared" si="2"/>
        <v>-1</v>
      </c>
      <c r="DM7" s="10">
        <f t="shared" si="2"/>
        <v>0.1687882731</v>
      </c>
      <c r="DN7" s="10">
        <f t="shared" si="2"/>
        <v>0.2924722877</v>
      </c>
      <c r="DO7" s="10">
        <f t="shared" si="2"/>
        <v>-1</v>
      </c>
      <c r="DP7" s="10">
        <f t="shared" si="2"/>
        <v>0.00001716590851</v>
      </c>
      <c r="DQ7" s="10">
        <f t="shared" si="2"/>
        <v>0.000009041182587</v>
      </c>
      <c r="DR7" s="10">
        <f t="shared" si="2"/>
        <v>-1</v>
      </c>
      <c r="DS7" s="10">
        <f t="shared" si="2"/>
        <v>0.000004956236432</v>
      </c>
      <c r="DT7" s="10">
        <f t="shared" si="2"/>
        <v>0</v>
      </c>
      <c r="DU7" s="10">
        <f t="shared" si="2"/>
        <v>-1</v>
      </c>
      <c r="DV7" s="10">
        <f t="shared" si="2"/>
        <v>0</v>
      </c>
      <c r="DW7" s="10">
        <f t="shared" si="2"/>
        <v>0.00001580136629</v>
      </c>
      <c r="DX7" s="10">
        <f t="shared" si="2"/>
        <v>-1</v>
      </c>
      <c r="DY7" s="10">
        <f t="shared" si="2"/>
        <v>0.00320436722</v>
      </c>
      <c r="DZ7" s="10">
        <f t="shared" si="2"/>
        <v>0.002078736504</v>
      </c>
      <c r="EA7" s="10">
        <f t="shared" si="2"/>
        <v>-1</v>
      </c>
      <c r="EB7" s="10">
        <f t="shared" si="2"/>
        <v>0.001505223288</v>
      </c>
      <c r="EC7" s="10">
        <f t="shared" si="2"/>
        <v>0.001529362694</v>
      </c>
      <c r="ED7" s="10">
        <f t="shared" si="2"/>
        <v>-1</v>
      </c>
      <c r="EE7" s="10">
        <f t="shared" si="2"/>
        <v>0.01788666875</v>
      </c>
      <c r="EF7" s="10">
        <f t="shared" si="2"/>
        <v>0.02593143229</v>
      </c>
      <c r="EG7" s="10">
        <f t="shared" si="2"/>
        <v>-1</v>
      </c>
      <c r="EH7" s="10">
        <f t="shared" si="2"/>
        <v>0</v>
      </c>
      <c r="EI7" s="10">
        <f t="shared" si="2"/>
        <v>0.000002517417382</v>
      </c>
      <c r="EJ7" s="10">
        <f t="shared" si="2"/>
        <v>-1</v>
      </c>
      <c r="EK7" s="10">
        <f t="shared" si="2"/>
        <v>0</v>
      </c>
      <c r="EL7" s="10">
        <f t="shared" si="2"/>
        <v>0.000011954001</v>
      </c>
      <c r="EM7" s="10">
        <f t="shared" si="2"/>
        <v>-1</v>
      </c>
      <c r="EN7" s="10">
        <f t="shared" si="2"/>
        <v>0</v>
      </c>
      <c r="EO7" s="10">
        <f t="shared" si="2"/>
        <v>0</v>
      </c>
      <c r="EP7" s="10">
        <f t="shared" si="2"/>
        <v>-1</v>
      </c>
      <c r="EQ7" s="10">
        <f t="shared" si="2"/>
        <v>0.01292729923</v>
      </c>
      <c r="ER7" s="10">
        <f t="shared" si="2"/>
        <v>0.01192840342</v>
      </c>
      <c r="ES7" s="10">
        <f t="shared" si="2"/>
        <v>-1</v>
      </c>
      <c r="ET7" s="10">
        <f t="shared" si="2"/>
        <v>0.007526902805</v>
      </c>
      <c r="EU7" s="10">
        <f t="shared" si="2"/>
        <v>0.01692432758</v>
      </c>
      <c r="EV7" s="10">
        <f t="shared" si="2"/>
        <v>-1</v>
      </c>
      <c r="EW7" s="10">
        <f t="shared" si="2"/>
        <v>0.001496516306</v>
      </c>
      <c r="EX7" s="10">
        <f t="shared" si="2"/>
        <v>0.01692173861</v>
      </c>
      <c r="EY7" s="10">
        <f t="shared" si="2"/>
        <v>-1</v>
      </c>
      <c r="EZ7" s="10">
        <f t="shared" si="2"/>
        <v>0.6802203887</v>
      </c>
      <c r="FA7" s="10">
        <f t="shared" si="2"/>
        <v>0.8104348152</v>
      </c>
      <c r="FB7" s="10">
        <f t="shared" si="2"/>
        <v>-1</v>
      </c>
      <c r="FC7" s="10">
        <f t="shared" si="2"/>
        <v>0.3111776343</v>
      </c>
      <c r="FD7" s="10">
        <f t="shared" si="2"/>
        <v>0.3391065737</v>
      </c>
      <c r="FE7" s="10">
        <f t="shared" si="2"/>
        <v>-1</v>
      </c>
      <c r="FF7" s="10">
        <f t="shared" si="2"/>
        <v>0.1770167936</v>
      </c>
      <c r="FG7" s="10">
        <f t="shared" si="2"/>
        <v>0.1931920667</v>
      </c>
      <c r="FH7" s="10">
        <f t="shared" si="2"/>
        <v>-1</v>
      </c>
      <c r="FI7" s="10">
        <f t="shared" si="2"/>
        <v>0</v>
      </c>
      <c r="FJ7" s="10">
        <f t="shared" si="2"/>
        <v>0</v>
      </c>
      <c r="FK7" s="10">
        <f t="shared" si="2"/>
        <v>-1</v>
      </c>
      <c r="FL7" s="10">
        <f t="shared" si="2"/>
        <v>0</v>
      </c>
      <c r="FM7" s="10">
        <f t="shared" si="2"/>
        <v>0</v>
      </c>
      <c r="FN7" s="10">
        <f t="shared" si="2"/>
        <v>-1</v>
      </c>
      <c r="FO7" s="10">
        <f t="shared" si="2"/>
        <v>0</v>
      </c>
      <c r="FP7" s="10">
        <f t="shared" si="2"/>
        <v>0</v>
      </c>
      <c r="FQ7" s="10">
        <f t="shared" si="2"/>
        <v>-1</v>
      </c>
      <c r="FR7" s="10">
        <f t="shared" si="2"/>
        <v>0.000004964885845</v>
      </c>
      <c r="FS7" s="10">
        <f t="shared" si="2"/>
        <v>0</v>
      </c>
      <c r="FT7" s="10">
        <f t="shared" si="2"/>
        <v>-1</v>
      </c>
      <c r="FU7" s="10">
        <f t="shared" si="2"/>
        <v>0.0000002160395542</v>
      </c>
      <c r="FV7" s="10">
        <f t="shared" si="2"/>
        <v>0</v>
      </c>
      <c r="FW7" s="10">
        <f t="shared" si="2"/>
        <v>-1</v>
      </c>
      <c r="FX7" s="10">
        <f t="shared" si="2"/>
        <v>0.000002649589181</v>
      </c>
      <c r="FY7" s="10">
        <f t="shared" si="2"/>
        <v>0.000006040653599</v>
      </c>
    </row>
    <row r="8" ht="19.5" customHeight="1">
      <c r="A8" s="19" t="s">
        <v>218</v>
      </c>
      <c r="B8" s="2"/>
      <c r="C8" s="2"/>
      <c r="D8" s="2">
        <f t="shared" ref="D8:FY8" si="3">IF(D5="NA",45,D5)</f>
        <v>22.23</v>
      </c>
      <c r="E8" s="2">
        <f t="shared" si="3"/>
        <v>22.23</v>
      </c>
      <c r="F8" s="2">
        <f t="shared" si="3"/>
        <v>22.23</v>
      </c>
      <c r="G8" s="2">
        <f t="shared" si="3"/>
        <v>22.18</v>
      </c>
      <c r="H8" s="2">
        <f t="shared" si="3"/>
        <v>22.18</v>
      </c>
      <c r="I8" s="2">
        <f t="shared" si="3"/>
        <v>24.4</v>
      </c>
      <c r="J8" s="2">
        <f t="shared" si="3"/>
        <v>24.4</v>
      </c>
      <c r="K8" s="2">
        <f t="shared" si="3"/>
        <v>24.4</v>
      </c>
      <c r="L8" s="2">
        <f t="shared" si="3"/>
        <v>45</v>
      </c>
      <c r="M8" s="2">
        <f t="shared" si="3"/>
        <v>45</v>
      </c>
      <c r="N8" s="2">
        <f t="shared" si="3"/>
        <v>45</v>
      </c>
      <c r="O8" s="2">
        <f t="shared" si="3"/>
        <v>20.43</v>
      </c>
      <c r="P8" s="2">
        <f t="shared" si="3"/>
        <v>20.43</v>
      </c>
      <c r="Q8" s="2">
        <f t="shared" si="3"/>
        <v>20.43</v>
      </c>
      <c r="R8" s="2">
        <f t="shared" si="3"/>
        <v>45</v>
      </c>
      <c r="S8" s="2">
        <f t="shared" si="3"/>
        <v>45</v>
      </c>
      <c r="T8" s="2">
        <f t="shared" si="3"/>
        <v>45</v>
      </c>
      <c r="U8" s="2">
        <f t="shared" si="3"/>
        <v>45</v>
      </c>
      <c r="V8" s="2">
        <f t="shared" si="3"/>
        <v>45</v>
      </c>
      <c r="W8" s="2">
        <f t="shared" si="3"/>
        <v>35</v>
      </c>
      <c r="X8" s="2">
        <f t="shared" si="3"/>
        <v>35</v>
      </c>
      <c r="Y8" s="2">
        <f t="shared" si="3"/>
        <v>35</v>
      </c>
      <c r="Z8" s="2">
        <f t="shared" si="3"/>
        <v>38.88</v>
      </c>
      <c r="AA8" s="2">
        <f t="shared" si="3"/>
        <v>38.88</v>
      </c>
      <c r="AB8" s="2">
        <f t="shared" si="3"/>
        <v>38.88</v>
      </c>
      <c r="AC8" s="2">
        <f t="shared" si="3"/>
        <v>37.56</v>
      </c>
      <c r="AD8" s="2">
        <f t="shared" si="3"/>
        <v>37.56</v>
      </c>
      <c r="AE8" s="2">
        <f t="shared" si="3"/>
        <v>37.56</v>
      </c>
      <c r="AF8" s="2">
        <f t="shared" si="3"/>
        <v>19.73</v>
      </c>
      <c r="AG8" s="2">
        <f t="shared" si="3"/>
        <v>19.73</v>
      </c>
      <c r="AH8" s="2">
        <f t="shared" si="3"/>
        <v>19.73</v>
      </c>
      <c r="AI8" s="2">
        <f t="shared" si="3"/>
        <v>17.72</v>
      </c>
      <c r="AJ8" s="2">
        <f t="shared" si="3"/>
        <v>17.72</v>
      </c>
      <c r="AK8" s="2">
        <f t="shared" si="3"/>
        <v>17.72</v>
      </c>
      <c r="AL8" s="2">
        <f t="shared" si="3"/>
        <v>30.38</v>
      </c>
      <c r="AM8" s="2">
        <f t="shared" si="3"/>
        <v>30.38</v>
      </c>
      <c r="AN8" s="2">
        <f t="shared" si="3"/>
        <v>30.38</v>
      </c>
      <c r="AO8" s="2">
        <f t="shared" si="3"/>
        <v>33.48</v>
      </c>
      <c r="AP8" s="2">
        <f t="shared" si="3"/>
        <v>33.48</v>
      </c>
      <c r="AQ8" s="2">
        <f t="shared" si="3"/>
        <v>33.48</v>
      </c>
      <c r="AR8" s="2">
        <f t="shared" si="3"/>
        <v>34.26</v>
      </c>
      <c r="AS8" s="2">
        <f t="shared" si="3"/>
        <v>34.26</v>
      </c>
      <c r="AT8" s="2">
        <f t="shared" si="3"/>
        <v>34.26</v>
      </c>
      <c r="AU8" s="2">
        <f t="shared" si="3"/>
        <v>16.75</v>
      </c>
      <c r="AV8" s="2">
        <f t="shared" si="3"/>
        <v>16.75</v>
      </c>
      <c r="AW8" s="2">
        <f t="shared" si="3"/>
        <v>16.75</v>
      </c>
      <c r="AX8" s="2">
        <f t="shared" si="3"/>
        <v>17.23</v>
      </c>
      <c r="AY8" s="2">
        <f t="shared" si="3"/>
        <v>17.23</v>
      </c>
      <c r="AZ8" s="2">
        <f t="shared" si="3"/>
        <v>17.23</v>
      </c>
      <c r="BA8" s="2">
        <f t="shared" si="3"/>
        <v>18.6</v>
      </c>
      <c r="BB8" s="2">
        <f t="shared" si="3"/>
        <v>18.6</v>
      </c>
      <c r="BC8" s="2">
        <f t="shared" si="3"/>
        <v>18.6</v>
      </c>
      <c r="BD8" s="2">
        <f t="shared" si="3"/>
        <v>27.58</v>
      </c>
      <c r="BE8" s="2">
        <f t="shared" si="3"/>
        <v>27.58</v>
      </c>
      <c r="BF8" s="2">
        <f t="shared" si="3"/>
        <v>27.58</v>
      </c>
      <c r="BG8" s="2">
        <f t="shared" si="3"/>
        <v>26.53</v>
      </c>
      <c r="BH8" s="2">
        <f t="shared" si="3"/>
        <v>26.53</v>
      </c>
      <c r="BI8" s="2">
        <f t="shared" si="3"/>
        <v>26.53</v>
      </c>
      <c r="BJ8" s="2">
        <f t="shared" si="3"/>
        <v>26.94</v>
      </c>
      <c r="BK8" s="2">
        <f t="shared" si="3"/>
        <v>26.94</v>
      </c>
      <c r="BL8" s="2">
        <f t="shared" si="3"/>
        <v>26.94</v>
      </c>
      <c r="BM8" s="2">
        <f t="shared" si="3"/>
        <v>45</v>
      </c>
      <c r="BN8" s="2">
        <f t="shared" si="3"/>
        <v>45</v>
      </c>
      <c r="BO8" s="2">
        <f t="shared" si="3"/>
        <v>45</v>
      </c>
      <c r="BP8" s="2">
        <f t="shared" si="3"/>
        <v>45</v>
      </c>
      <c r="BQ8" s="2">
        <f t="shared" si="3"/>
        <v>45</v>
      </c>
      <c r="BR8" s="2">
        <f t="shared" si="3"/>
        <v>45</v>
      </c>
      <c r="BS8" s="2">
        <f t="shared" si="3"/>
        <v>45</v>
      </c>
      <c r="BT8" s="2">
        <f t="shared" si="3"/>
        <v>45</v>
      </c>
      <c r="BU8" s="2">
        <f t="shared" si="3"/>
        <v>45</v>
      </c>
      <c r="BV8" s="2">
        <f t="shared" si="3"/>
        <v>22.59</v>
      </c>
      <c r="BW8" s="2">
        <f t="shared" si="3"/>
        <v>22.59</v>
      </c>
      <c r="BX8" s="2">
        <f t="shared" si="3"/>
        <v>22.59</v>
      </c>
      <c r="BY8" s="2">
        <f t="shared" si="3"/>
        <v>22.17</v>
      </c>
      <c r="BZ8" s="2">
        <f t="shared" si="3"/>
        <v>22.17</v>
      </c>
      <c r="CA8" s="2">
        <f t="shared" si="3"/>
        <v>22.17</v>
      </c>
      <c r="CB8" s="2">
        <f t="shared" si="3"/>
        <v>36.85</v>
      </c>
      <c r="CC8" s="2">
        <f t="shared" si="3"/>
        <v>36.85</v>
      </c>
      <c r="CD8" s="2">
        <f t="shared" si="3"/>
        <v>36.85</v>
      </c>
      <c r="CE8" s="2">
        <f t="shared" si="3"/>
        <v>37.08</v>
      </c>
      <c r="CF8" s="2">
        <f t="shared" si="3"/>
        <v>37.08</v>
      </c>
      <c r="CG8" s="2">
        <f t="shared" si="3"/>
        <v>37.08</v>
      </c>
      <c r="CH8" s="2">
        <f t="shared" si="3"/>
        <v>33.45</v>
      </c>
      <c r="CI8" s="2">
        <f t="shared" si="3"/>
        <v>33.45</v>
      </c>
      <c r="CJ8" s="2">
        <f t="shared" si="3"/>
        <v>33.45</v>
      </c>
      <c r="CK8" s="2">
        <f t="shared" si="3"/>
        <v>32.35</v>
      </c>
      <c r="CL8" s="2">
        <f t="shared" si="3"/>
        <v>32.35</v>
      </c>
      <c r="CM8" s="2">
        <f t="shared" si="3"/>
        <v>32.35</v>
      </c>
      <c r="CN8" s="2">
        <f t="shared" si="3"/>
        <v>36.77</v>
      </c>
      <c r="CO8" s="2">
        <f t="shared" si="3"/>
        <v>36.77</v>
      </c>
      <c r="CP8" s="2">
        <f t="shared" si="3"/>
        <v>36.77</v>
      </c>
      <c r="CQ8" s="2">
        <f t="shared" si="3"/>
        <v>37.04</v>
      </c>
      <c r="CR8" s="2">
        <f t="shared" si="3"/>
        <v>37.04</v>
      </c>
      <c r="CS8" s="2">
        <f t="shared" si="3"/>
        <v>37.04</v>
      </c>
      <c r="CT8" s="2">
        <f t="shared" si="3"/>
        <v>45</v>
      </c>
      <c r="CU8" s="2">
        <f t="shared" si="3"/>
        <v>45</v>
      </c>
      <c r="CV8" s="2">
        <f t="shared" si="3"/>
        <v>45</v>
      </c>
      <c r="CW8" s="2">
        <f t="shared" si="3"/>
        <v>28.89</v>
      </c>
      <c r="CX8" s="2">
        <f t="shared" si="3"/>
        <v>28.89</v>
      </c>
      <c r="CY8" s="2">
        <f t="shared" si="3"/>
        <v>28.89</v>
      </c>
      <c r="CZ8" s="2">
        <f t="shared" si="3"/>
        <v>45</v>
      </c>
      <c r="DA8" s="2">
        <f t="shared" si="3"/>
        <v>45</v>
      </c>
      <c r="DB8" s="2">
        <f t="shared" si="3"/>
        <v>45</v>
      </c>
      <c r="DC8" s="2">
        <f t="shared" si="3"/>
        <v>45</v>
      </c>
      <c r="DD8" s="2">
        <f t="shared" si="3"/>
        <v>45</v>
      </c>
      <c r="DE8" s="2">
        <f t="shared" si="3"/>
        <v>45</v>
      </c>
      <c r="DF8" s="2">
        <f t="shared" si="3"/>
        <v>18.27</v>
      </c>
      <c r="DG8" s="2">
        <f t="shared" si="3"/>
        <v>18.27</v>
      </c>
      <c r="DH8" s="2">
        <f t="shared" si="3"/>
        <v>18.27</v>
      </c>
      <c r="DI8" s="2">
        <f t="shared" si="3"/>
        <v>19.59</v>
      </c>
      <c r="DJ8" s="2">
        <f t="shared" si="3"/>
        <v>19.59</v>
      </c>
      <c r="DK8" s="2">
        <f t="shared" si="3"/>
        <v>19.59</v>
      </c>
      <c r="DL8" s="2">
        <f t="shared" si="3"/>
        <v>22.13</v>
      </c>
      <c r="DM8" s="2">
        <f t="shared" si="3"/>
        <v>22.13</v>
      </c>
      <c r="DN8" s="2">
        <f t="shared" si="3"/>
        <v>22.13</v>
      </c>
      <c r="DO8" s="2">
        <f t="shared" si="3"/>
        <v>36.04</v>
      </c>
      <c r="DP8" s="2">
        <f t="shared" si="3"/>
        <v>36.04</v>
      </c>
      <c r="DQ8" s="2">
        <f t="shared" si="3"/>
        <v>36.04</v>
      </c>
      <c r="DR8" s="2">
        <f t="shared" si="3"/>
        <v>39.15</v>
      </c>
      <c r="DS8" s="2">
        <f t="shared" si="3"/>
        <v>39.15</v>
      </c>
      <c r="DT8" s="2">
        <f t="shared" si="3"/>
        <v>39.15</v>
      </c>
      <c r="DU8" s="2">
        <f t="shared" si="3"/>
        <v>39.27</v>
      </c>
      <c r="DV8" s="2">
        <f t="shared" si="3"/>
        <v>39.27</v>
      </c>
      <c r="DW8" s="2">
        <f t="shared" si="3"/>
        <v>39.27</v>
      </c>
      <c r="DX8" s="2">
        <f t="shared" si="3"/>
        <v>26.94</v>
      </c>
      <c r="DY8" s="2">
        <f t="shared" si="3"/>
        <v>26.94</v>
      </c>
      <c r="DZ8" s="2">
        <f t="shared" si="3"/>
        <v>26.94</v>
      </c>
      <c r="EA8" s="2">
        <f t="shared" si="3"/>
        <v>27.79</v>
      </c>
      <c r="EB8" s="2">
        <f t="shared" si="3"/>
        <v>27.79</v>
      </c>
      <c r="EC8" s="2">
        <f t="shared" si="3"/>
        <v>27.79</v>
      </c>
      <c r="ED8" s="2">
        <f t="shared" si="3"/>
        <v>25.65</v>
      </c>
      <c r="EE8" s="2">
        <f t="shared" si="3"/>
        <v>25.65</v>
      </c>
      <c r="EF8" s="2">
        <f t="shared" si="3"/>
        <v>25.65</v>
      </c>
      <c r="EG8" s="2">
        <f t="shared" si="3"/>
        <v>45</v>
      </c>
      <c r="EH8" s="2">
        <f t="shared" si="3"/>
        <v>45</v>
      </c>
      <c r="EI8" s="2">
        <f t="shared" si="3"/>
        <v>45</v>
      </c>
      <c r="EJ8" s="2">
        <f t="shared" si="3"/>
        <v>45</v>
      </c>
      <c r="EK8" s="2">
        <f t="shared" si="3"/>
        <v>45</v>
      </c>
      <c r="EL8" s="2">
        <f t="shared" si="3"/>
        <v>45</v>
      </c>
      <c r="EM8" s="2">
        <f t="shared" si="3"/>
        <v>45</v>
      </c>
      <c r="EN8" s="2">
        <f t="shared" si="3"/>
        <v>45</v>
      </c>
      <c r="EO8" s="2">
        <f t="shared" si="3"/>
        <v>45</v>
      </c>
      <c r="EP8" s="2">
        <f t="shared" si="3"/>
        <v>23.66</v>
      </c>
      <c r="EQ8" s="2">
        <f t="shared" si="3"/>
        <v>23.66</v>
      </c>
      <c r="ER8" s="2">
        <f t="shared" si="3"/>
        <v>23.66</v>
      </c>
      <c r="ES8" s="2">
        <f t="shared" si="3"/>
        <v>20.95</v>
      </c>
      <c r="ET8" s="2">
        <f t="shared" si="3"/>
        <v>20.95</v>
      </c>
      <c r="EU8" s="2">
        <f t="shared" si="3"/>
        <v>20.95</v>
      </c>
      <c r="EV8" s="2">
        <f t="shared" si="3"/>
        <v>23.95</v>
      </c>
      <c r="EW8" s="2">
        <f t="shared" si="3"/>
        <v>23.95</v>
      </c>
      <c r="EX8" s="2">
        <f t="shared" si="3"/>
        <v>23.95</v>
      </c>
      <c r="EY8" s="2">
        <f t="shared" si="3"/>
        <v>15.56</v>
      </c>
      <c r="EZ8" s="2">
        <f t="shared" si="3"/>
        <v>15.56</v>
      </c>
      <c r="FA8" s="2">
        <f t="shared" si="3"/>
        <v>15.56</v>
      </c>
      <c r="FB8" s="2">
        <f t="shared" si="3"/>
        <v>17.04</v>
      </c>
      <c r="FC8" s="2">
        <f t="shared" si="3"/>
        <v>17.04</v>
      </c>
      <c r="FD8" s="2">
        <f t="shared" si="3"/>
        <v>17.04</v>
      </c>
      <c r="FE8" s="2">
        <f t="shared" si="3"/>
        <v>18.13</v>
      </c>
      <c r="FF8" s="2">
        <f t="shared" si="3"/>
        <v>18.13</v>
      </c>
      <c r="FG8" s="2">
        <f t="shared" si="3"/>
        <v>18.13</v>
      </c>
      <c r="FH8" s="2">
        <f t="shared" si="3"/>
        <v>45</v>
      </c>
      <c r="FI8" s="2">
        <f t="shared" si="3"/>
        <v>45</v>
      </c>
      <c r="FJ8" s="2">
        <f t="shared" si="3"/>
        <v>45</v>
      </c>
      <c r="FK8" s="2">
        <f t="shared" si="3"/>
        <v>45</v>
      </c>
      <c r="FL8" s="2">
        <f t="shared" si="3"/>
        <v>45</v>
      </c>
      <c r="FM8" s="2">
        <f t="shared" si="3"/>
        <v>45</v>
      </c>
      <c r="FN8" s="2">
        <f t="shared" si="3"/>
        <v>45</v>
      </c>
      <c r="FO8" s="2">
        <f t="shared" si="3"/>
        <v>45</v>
      </c>
      <c r="FP8" s="2">
        <f t="shared" si="3"/>
        <v>45</v>
      </c>
      <c r="FQ8" s="2">
        <f t="shared" si="3"/>
        <v>38.78</v>
      </c>
      <c r="FR8" s="2">
        <f t="shared" si="3"/>
        <v>38.78</v>
      </c>
      <c r="FS8" s="2">
        <f t="shared" si="3"/>
        <v>38.78</v>
      </c>
      <c r="FT8" s="2">
        <f t="shared" si="3"/>
        <v>38.93</v>
      </c>
      <c r="FU8" s="2">
        <f t="shared" si="3"/>
        <v>38.93</v>
      </c>
      <c r="FV8" s="2">
        <f t="shared" si="3"/>
        <v>38.93</v>
      </c>
      <c r="FW8" s="2">
        <f t="shared" si="3"/>
        <v>38.74</v>
      </c>
      <c r="FX8" s="2">
        <f t="shared" si="3"/>
        <v>38.74</v>
      </c>
      <c r="FY8" s="2">
        <f t="shared" si="3"/>
        <v>38.74</v>
      </c>
    </row>
    <row r="9" ht="19.5" customHeight="1">
      <c r="A9" s="2"/>
      <c r="B9" s="2" t="str">
        <f>IF(B6="NA",45,B6)</f>
        <v/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</row>
    <row r="10" ht="19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</row>
    <row r="11" ht="19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</row>
    <row r="12" ht="19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</row>
    <row r="14" ht="19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</row>
    <row r="15" ht="19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</row>
  </sheetData>
  <mergeCells count="1">
    <mergeCell ref="A1:FY1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