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Escuder\Downloads\"/>
    </mc:Choice>
  </mc:AlternateContent>
  <xr:revisionPtr revIDLastSave="0" documentId="13_ncr:1_{F3E87D37-B4B5-4F19-A0DE-2F2DA035D2C2}" xr6:coauthVersionLast="47" xr6:coauthVersionMax="47" xr10:uidLastSave="{00000000-0000-0000-0000-000000000000}"/>
  <bookViews>
    <workbookView xWindow="-120" yWindow="-120" windowWidth="29040" windowHeight="15840" firstSheet="1" activeTab="3" xr2:uid="{00000000-000D-0000-FFFF-FFFF00000000}"/>
  </bookViews>
  <sheets>
    <sheet name="Cover Page" sheetId="1" state="hidden" r:id="rId1"/>
    <sheet name="Data" sheetId="2" r:id="rId2"/>
    <sheet name="Data Analyse" sheetId="4" r:id="rId3"/>
    <sheet name="Dashboard" sheetId="3" r:id="rId4"/>
  </sheets>
  <definedNames>
    <definedName name="_xlchart.v5.0" hidden="1">'Data Analyse'!$D$27</definedName>
    <definedName name="_xlchart.v5.1" hidden="1">'Data Analyse'!$D$28:$D$77</definedName>
    <definedName name="_xlchart.v5.10" hidden="1">'Data Analyse'!$E$27</definedName>
    <definedName name="_xlchart.v5.11" hidden="1">'Data Analyse'!$E$28:$E$77</definedName>
    <definedName name="_xlchart.v5.12" hidden="1">'Data Analyse'!$D$27</definedName>
    <definedName name="_xlchart.v5.13" hidden="1">'Data Analyse'!$D$28:$D$77</definedName>
    <definedName name="_xlchart.v5.14" hidden="1">'Data Analyse'!$E$27</definedName>
    <definedName name="_xlchart.v5.15" hidden="1">'Data Analyse'!$E$28:$E$77</definedName>
    <definedName name="_xlchart.v5.16" hidden="1">'Data Analyse'!$D$27</definedName>
    <definedName name="_xlchart.v5.17" hidden="1">'Data Analyse'!$D$28:$D$77</definedName>
    <definedName name="_xlchart.v5.18" hidden="1">'Data Analyse'!$E$27</definedName>
    <definedName name="_xlchart.v5.19" hidden="1">'Data Analyse'!$E$28:$E$77</definedName>
    <definedName name="_xlchart.v5.2" hidden="1">'Data Analyse'!$E$27</definedName>
    <definedName name="_xlchart.v5.3" hidden="1">'Data Analyse'!$E$28:$E$77</definedName>
    <definedName name="_xlchart.v5.4" hidden="1">'Data Analyse'!$D$27</definedName>
    <definedName name="_xlchart.v5.5" hidden="1">'Data Analyse'!$D$28:$D$77</definedName>
    <definedName name="_xlchart.v5.6" hidden="1">'Data Analyse'!$E$27</definedName>
    <definedName name="_xlchart.v5.7" hidden="1">'Data Analyse'!$E$28:$E$77</definedName>
    <definedName name="_xlchart.v5.8" hidden="1">'Data Analyse'!$D$27</definedName>
    <definedName name="_xlchart.v5.9" hidden="1">'Data Analyse'!$D$28:$D$77</definedName>
    <definedName name="NativeTimeline_Invoice_Date">#N/A</definedName>
    <definedName name="Slicer_Beverage_Brand">#N/A</definedName>
    <definedName name="Slicer_Region">#N/A</definedName>
    <definedName name="Slicer_Retailer">#N/A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hwl5n/6E4JEifg9kWlAttRGuttmA=="/>
    </ext>
  </extLst>
</workbook>
</file>

<file path=xl/calcChain.xml><?xml version="1.0" encoding="utf-8"?>
<calcChain xmlns="http://schemas.openxmlformats.org/spreadsheetml/2006/main">
  <c r="D29" i="4" l="1"/>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D74" i="4"/>
  <c r="E74" i="4"/>
  <c r="D75" i="4"/>
  <c r="E75" i="4"/>
  <c r="D76" i="4"/>
  <c r="E76" i="4"/>
  <c r="D77" i="4"/>
  <c r="E77" i="4"/>
  <c r="E28" i="4"/>
  <c r="D28" i="4"/>
  <c r="R3893" i="2"/>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 r="V3" i="3"/>
  <c r="S3" i="3"/>
  <c r="P3" i="3"/>
  <c r="M3" i="3"/>
</calcChain>
</file>

<file path=xl/sharedStrings.xml><?xml version="1.0" encoding="utf-8"?>
<sst xmlns="http://schemas.openxmlformats.org/spreadsheetml/2006/main" count="19536" uniqueCount="159">
  <si>
    <t>Interactive Excel Dashboard</t>
  </si>
  <si>
    <r>
      <rPr>
        <sz val="16"/>
        <color theme="1"/>
        <rFont val="Calibri"/>
      </rPr>
      <t>Get 10%</t>
    </r>
    <r>
      <rPr>
        <b/>
        <sz val="16"/>
        <color theme="1"/>
        <rFont val="Calibri"/>
      </rPr>
      <t xml:space="preserve"> OFF</t>
    </r>
    <r>
      <rPr>
        <sz val="16"/>
        <color theme="1"/>
        <rFont val="Calibri"/>
      </rPr>
      <t xml:space="preserve"> our Excel for Business &amp; Finance Course using coupon code </t>
    </r>
    <r>
      <rPr>
        <b/>
        <sz val="16"/>
        <color theme="1"/>
        <rFont val="Calibri"/>
      </rPr>
      <t>EMAIL10</t>
    </r>
  </si>
  <si>
    <t>Get Our Excel for Business &amp; Finance Course</t>
  </si>
  <si>
    <t>Made by Kenji Explains / Career Principles</t>
  </si>
  <si>
    <t>Note</t>
  </si>
  <si>
    <t>All content is copyright material of Kenji Explains / Career Principles</t>
  </si>
  <si>
    <t>This Excel model may not be reproduced or distributed by any means, including printing, 
screencapturing, or any other method without the prior permission of the publisher.</t>
  </si>
  <si>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</si>
  <si>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</si>
  <si>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</si>
  <si>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</si>
  <si>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</si>
  <si>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</si>
  <si>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</si>
  <si>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</si>
  <si>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</si>
  <si>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</si>
  <si>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</si>
  <si>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</si>
  <si>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</si>
  <si>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</si>
  <si>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</si>
  <si>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</si>
  <si>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</si>
  <si>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</si>
  <si>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</si>
  <si>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</si>
  <si>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</si>
  <si>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</si>
  <si>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</si>
  <si>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</si>
  <si>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</si>
  <si>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</si>
  <si>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</si>
  <si>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</si>
  <si>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</si>
  <si>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</si>
  <si>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</si>
  <si>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</si>
  <si>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</si>
  <si>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</si>
  <si>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</si>
  <si>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</si>
  <si>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</si>
  <si>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</si>
  <si>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</si>
  <si>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</si>
  <si>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</si>
  <si>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</si>
  <si>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</si>
  <si>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</si>
  <si>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</si>
  <si>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</si>
  <si>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</si>
  <si>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</si>
  <si>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</si>
  <si>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</si>
  <si>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</si>
  <si>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</si>
  <si>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</si>
  <si>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</si>
  <si>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</si>
  <si>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</si>
  <si>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</si>
  <si>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</si>
  <si>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</si>
  <si>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</si>
  <si>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</si>
  <si>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</si>
  <si>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</si>
  <si>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</si>
  <si>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</si>
  <si>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</si>
  <si>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</si>
  <si>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</si>
  <si>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</si>
  <si>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</si>
  <si>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</si>
  <si>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</si>
  <si>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</si>
  <si>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</si>
  <si>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</si>
  <si>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</si>
  <si>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</si>
  <si>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</si>
  <si>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</si>
  <si>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</si>
  <si>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</si>
  <si>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</si>
  <si>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</si>
  <si>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</si>
  <si>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</si>
  <si>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</si>
  <si>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</si>
  <si>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</si>
  <si>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</si>
  <si>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</si>
  <si>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</si>
  <si>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</si>
  <si>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</si>
  <si>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</si>
  <si>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</si>
  <si>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</si>
  <si>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</si>
  <si>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</si>
  <si>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</si>
  <si>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</si>
  <si>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</si>
  <si>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</si>
  <si>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</si>
  <si>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</si>
  <si>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</si>
  <si>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</si>
  <si>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</si>
  <si>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</si>
  <si>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</si>
  <si>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</si>
  <si>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</si>
  <si>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</si>
  <si>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</si>
  <si>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</si>
  <si>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</si>
  <si>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</si>
  <si>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</si>
  <si>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</si>
  <si>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</si>
  <si>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</si>
  <si>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</si>
  <si>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</si>
  <si>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</si>
  <si>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</si>
  <si>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</si>
  <si>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</si>
  <si>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</si>
  <si>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</si>
  <si>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</si>
  <si>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</si>
  <si>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</si>
  <si>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</si>
  <si>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</si>
  <si>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</si>
  <si>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</si>
  <si>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Average of Operating Margin</t>
  </si>
  <si>
    <t>Total Units Sold</t>
  </si>
  <si>
    <t>Total Operating Profit</t>
  </si>
  <si>
    <t>Average Operating Profit</t>
  </si>
  <si>
    <t>Row Labels</t>
  </si>
  <si>
    <t>Grand Total</t>
  </si>
  <si>
    <t>Jan</t>
  </si>
  <si>
    <t>Feb</t>
  </si>
  <si>
    <t>Mar</t>
  </si>
  <si>
    <t>Apr</t>
  </si>
  <si>
    <t>May</t>
  </si>
  <si>
    <t>Jun</t>
  </si>
  <si>
    <t>Jul</t>
  </si>
  <si>
    <t>Aug</t>
  </si>
  <si>
    <t>Sep</t>
  </si>
  <si>
    <t xml:space="preserve"> </t>
  </si>
  <si>
    <t>Unit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</si>
</sst>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quot;$&quot;#,##0.00_);[Red]\(&quot;$&quot;#,##0.00\)"/>
    <numFmt numFmtId="165" formatCode="&quot;$&quot;#,##0_);[Red]\(&quot;$&quot;#,##0\)"/>
    <numFmt numFmtId="166" formatCode="&quot;$&quot;#,##0.0_);[Red]\(&quot;$&quot;#,##0.0\)"/>
    <numFmt numFmtId="167" formatCode="&quot;$&quot;#,##0"/>
    <numFmt numFmtId="168" formatCode="_-* #,##0_-;\-* #,##0_-;_-* &quot;-&quot;??_-;_-@"/>
    <numFmt numFmtId="169" formatCode="0.0%"/>
    <numFmt numFmtId="170" formatCode="&quot;£&quot;#,##0"/>
    <numFmt numFmtId="171" formatCode="[$$-409]#,##0"/>
  </numFmts>
  <fonts count="23">
    <font>
      <sz val="11"/>
      <color theme="1"/>
      <name val="Calibri"/>
      <scheme val="minor"/>
    </font>
    <font>
      <sz val="11"/>
      <color theme="1"/>
      <name val="Calibri"/>
      <family val="2"/>
      <scheme val="minor"/>
    </font>
    <font>
      <sz val="11"/>
      <color theme="1"/>
      <name val="Calibri"/>
    </font>
    <font>
      <b/>
      <sz val="50"/>
      <color theme="1"/>
      <name val="Calibri"/>
    </font>
    <font>
      <sz val="12"/>
      <color theme="1"/>
      <name val="Calibri"/>
    </font>
    <font>
      <sz val="16"/>
      <color theme="1"/>
      <name val="Calibri"/>
    </font>
    <font>
      <i/>
      <u/>
      <sz val="14"/>
      <color rgb="FF1155CC"/>
      <name val="Calibri"/>
    </font>
    <font>
      <b/>
      <sz val="11"/>
      <color theme="1"/>
      <name val="Calibri"/>
    </font>
    <font>
      <sz val="11"/>
      <color theme="1"/>
      <name val="Calibri"/>
      <scheme val="minor"/>
    </font>
    <font>
      <b/>
      <sz val="18"/>
      <color rgb="FF2A3E68"/>
      <name val="Calibri"/>
    </font>
    <font>
      <b/>
      <sz val="12"/>
      <color rgb="FF2A3E68"/>
      <name val="Calibri"/>
    </font>
    <font>
      <sz val="11"/>
      <color theme="0"/>
      <name val="Calibri"/>
    </font>
    <font>
      <b/>
      <sz val="39"/>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
      <b/>
      <sz val="16"/>
      <color theme="1"/>
      <name val="Calibri"/>
    </font>
    <font>
      <u/>
      <sz val="11"/>
      <color theme="10"/>
      <name val="Calibri"/>
      <scheme val="minor"/>
    </font>
    <font>
      <u/>
      <sz val="20"/>
      <color theme="10"/>
      <name val="Calibri"/>
      <family val="2"/>
      <scheme val="minor"/>
    </font>
  </fonts>
  <fills count="8">
    <fill>
      <patternFill patternType="none"/>
    </fill>
    <fill>
      <patternFill patternType="gray125"/>
    </fill>
    <fill>
      <patternFill patternType="solid">
        <fgColor rgb="FFD9E2F3"/>
        <bgColor rgb="FFD9E2F3"/>
      </patternFill>
    </fill>
    <fill>
      <patternFill patternType="solid">
        <fgColor rgb="FFFEF2CB"/>
        <bgColor rgb="FFFEF2CB"/>
      </patternFill>
    </fill>
    <fill>
      <patternFill patternType="solid">
        <fgColor rgb="FF2A3E68"/>
        <bgColor rgb="FF2A3E68"/>
      </patternFill>
    </fill>
    <fill>
      <patternFill patternType="solid">
        <fgColor theme="0"/>
        <bgColor theme="0"/>
      </patternFill>
    </fill>
    <fill>
      <patternFill patternType="solid">
        <fgColor theme="9" tint="0.39997558519241921"/>
        <bgColor rgb="FF2A3E68"/>
      </patternFill>
    </fill>
    <fill>
      <patternFill patternType="solid">
        <fgColor theme="9" tint="0.39997558519241921"/>
        <bgColor indexed="64"/>
      </patternFill>
    </fill>
  </fills>
  <borders count="20">
    <border>
      <left/>
      <right/>
      <top/>
      <bottom/>
      <diagonal/>
    </border>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1" fillId="0" borderId="0" applyNumberFormat="0" applyFill="0" applyBorder="0" applyAlignment="0" applyProtection="0"/>
  </cellStyleXfs>
  <cellXfs count="68">
    <xf numFmtId="0" fontId="0" fillId="0" borderId="0" xfId="0"/>
    <xf numFmtId="0" fontId="2" fillId="2" borderId="1" xfId="0" applyFont="1" applyFill="1" applyBorder="1"/>
    <xf numFmtId="0" fontId="2" fillId="0" borderId="2" xfId="0" applyFont="1" applyBorder="1"/>
    <xf numFmtId="0" fontId="3" fillId="0" borderId="3" xfId="0" applyFont="1" applyBorder="1" applyAlignment="1">
      <alignment horizontal="center" vertical="center"/>
    </xf>
    <xf numFmtId="0" fontId="2" fillId="0" borderId="4" xfId="0" applyFont="1" applyBorder="1"/>
    <xf numFmtId="0" fontId="2" fillId="0" borderId="5" xfId="0" applyFont="1" applyBorder="1"/>
    <xf numFmtId="0" fontId="3" fillId="0" borderId="0" xfId="0" applyFont="1" applyAlignment="1">
      <alignment horizontal="center" vertical="center"/>
    </xf>
    <xf numFmtId="0" fontId="2" fillId="0" borderId="6" xfId="0" applyFont="1" applyBorder="1"/>
    <xf numFmtId="0" fontId="4" fillId="2" borderId="1" xfId="0" applyFont="1" applyFill="1" applyBorder="1"/>
    <xf numFmtId="0" fontId="4" fillId="0" borderId="5" xfId="0" applyFont="1" applyBorder="1"/>
    <xf numFmtId="0" fontId="5" fillId="0" borderId="0" xfId="0" applyFont="1"/>
    <xf numFmtId="0" fontId="4" fillId="0" borderId="6" xfId="0" applyFont="1" applyBorder="1"/>
    <xf numFmtId="0" fontId="2" fillId="2" borderId="1" xfId="0" applyFont="1" applyFill="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6" fillId="0" borderId="0" xfId="0" applyFont="1"/>
    <xf numFmtId="0" fontId="7" fillId="0" borderId="8" xfId="0" applyFont="1" applyBorder="1"/>
    <xf numFmtId="0" fontId="8" fillId="0" borderId="0" xfId="0" applyFont="1"/>
    <xf numFmtId="0" fontId="2" fillId="0" borderId="0" xfId="0" applyFont="1" applyAlignment="1">
      <alignment vertical="top" wrapText="1"/>
    </xf>
    <xf numFmtId="0" fontId="2" fillId="0" borderId="9" xfId="0" applyFont="1" applyBorder="1"/>
    <xf numFmtId="0" fontId="2" fillId="0" borderId="8" xfId="0" applyFont="1" applyBorder="1"/>
    <xf numFmtId="0" fontId="2" fillId="0" borderId="10" xfId="0" applyFont="1" applyBorder="1"/>
    <xf numFmtId="0" fontId="2" fillId="0" borderId="0" xfId="0" applyFont="1"/>
    <xf numFmtId="0" fontId="9" fillId="0" borderId="11" xfId="0" applyFont="1" applyBorder="1"/>
    <xf numFmtId="0" fontId="2" fillId="0" borderId="11" xfId="0" applyFont="1" applyBorder="1"/>
    <xf numFmtId="0" fontId="10" fillId="0" borderId="0" xfId="0" applyFont="1"/>
    <xf numFmtId="0" fontId="11" fillId="4" borderId="1"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164" fontId="2" fillId="0" borderId="0" xfId="0" applyNumberFormat="1" applyFont="1" applyAlignment="1">
      <alignment horizontal="center"/>
    </xf>
    <xf numFmtId="3" fontId="2" fillId="0" borderId="0" xfId="0" applyNumberFormat="1" applyFont="1" applyAlignment="1">
      <alignment horizontal="center"/>
    </xf>
    <xf numFmtId="165" fontId="2" fillId="0" borderId="0" xfId="0" applyNumberFormat="1" applyFont="1" applyAlignment="1">
      <alignment horizontal="center"/>
    </xf>
    <xf numFmtId="9" fontId="2" fillId="0" borderId="0" xfId="0" applyNumberFormat="1" applyFont="1" applyAlignment="1">
      <alignment horizontal="center"/>
    </xf>
    <xf numFmtId="3" fontId="2" fillId="0" borderId="0" xfId="0" applyNumberFormat="1" applyFont="1"/>
    <xf numFmtId="9" fontId="2" fillId="0" borderId="0" xfId="0" applyNumberFormat="1" applyFont="1"/>
    <xf numFmtId="164" fontId="2" fillId="0" borderId="0" xfId="0" applyNumberFormat="1" applyFont="1"/>
    <xf numFmtId="10" fontId="2" fillId="0" borderId="0" xfId="0" applyNumberFormat="1" applyFont="1"/>
    <xf numFmtId="14" fontId="2" fillId="0" borderId="0" xfId="0" applyNumberFormat="1" applyFont="1"/>
    <xf numFmtId="166" fontId="2" fillId="0" borderId="0" xfId="0" applyNumberFormat="1" applyFont="1"/>
    <xf numFmtId="0" fontId="2" fillId="5" borderId="1" xfId="0" applyFont="1" applyFill="1" applyBorder="1"/>
    <xf numFmtId="0" fontId="22" fillId="3" borderId="7" xfId="1" applyFont="1" applyFill="1"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170" fontId="0" fillId="0" borderId="0" xfId="0" pivotButton="1" applyNumberFormat="1"/>
    <xf numFmtId="170" fontId="0" fillId="0" borderId="0" xfId="0" applyNumberFormat="1"/>
    <xf numFmtId="170" fontId="0" fillId="0" borderId="0" xfId="0" applyNumberFormat="1" applyAlignment="1">
      <alignment horizontal="left"/>
    </xf>
    <xf numFmtId="171" fontId="0" fillId="0" borderId="0" xfId="0" applyNumberFormat="1"/>
    <xf numFmtId="0" fontId="1" fillId="0" borderId="0" xfId="0" applyFont="1"/>
    <xf numFmtId="0" fontId="11" fillId="6" borderId="1" xfId="0" applyFont="1" applyFill="1" applyBorder="1"/>
    <xf numFmtId="0" fontId="12" fillId="6" borderId="12" xfId="0" applyFont="1" applyFill="1" applyBorder="1" applyAlignment="1">
      <alignment horizontal="center" vertical="center"/>
    </xf>
    <xf numFmtId="0" fontId="13" fillId="7" borderId="13" xfId="0" applyFont="1" applyFill="1" applyBorder="1"/>
    <xf numFmtId="0" fontId="13" fillId="7" borderId="14" xfId="0" applyFont="1" applyFill="1" applyBorder="1"/>
    <xf numFmtId="0" fontId="14" fillId="6" borderId="1" xfId="0" applyFont="1" applyFill="1" applyBorder="1" applyAlignment="1">
      <alignment vertical="center"/>
    </xf>
    <xf numFmtId="0" fontId="15" fillId="6" borderId="15" xfId="0" applyFont="1" applyFill="1" applyBorder="1" applyAlignment="1">
      <alignment horizontal="center"/>
    </xf>
    <xf numFmtId="0" fontId="13" fillId="7" borderId="16" xfId="0" applyFont="1" applyFill="1" applyBorder="1"/>
    <xf numFmtId="0" fontId="15" fillId="6" borderId="1" xfId="0" applyFont="1" applyFill="1" applyBorder="1"/>
    <xf numFmtId="0" fontId="16" fillId="6" borderId="1" xfId="0" applyFont="1" applyFill="1" applyBorder="1"/>
    <xf numFmtId="0" fontId="17" fillId="6" borderId="1" xfId="0" applyFont="1" applyFill="1" applyBorder="1" applyAlignment="1">
      <alignment vertical="top"/>
    </xf>
    <xf numFmtId="0" fontId="13" fillId="7" borderId="17" xfId="0" applyFont="1" applyFill="1" applyBorder="1"/>
    <xf numFmtId="0" fontId="13" fillId="7" borderId="18" xfId="0" applyFont="1" applyFill="1" applyBorder="1"/>
    <xf numFmtId="0" fontId="13" fillId="7" borderId="19" xfId="0" applyFont="1" applyFill="1" applyBorder="1"/>
    <xf numFmtId="167" fontId="18" fillId="6" borderId="15" xfId="0" applyNumberFormat="1" applyFont="1" applyFill="1" applyBorder="1" applyAlignment="1">
      <alignment horizontal="center" vertical="top"/>
    </xf>
    <xf numFmtId="167" fontId="19" fillId="6" borderId="1" xfId="0" applyNumberFormat="1" applyFont="1" applyFill="1" applyBorder="1" applyAlignment="1">
      <alignment vertical="top"/>
    </xf>
    <xf numFmtId="168" fontId="18" fillId="6" borderId="15" xfId="0" applyNumberFormat="1" applyFont="1" applyFill="1" applyBorder="1" applyAlignment="1">
      <alignment horizontal="center" vertical="top"/>
    </xf>
    <xf numFmtId="169" fontId="18" fillId="6" borderId="15" xfId="0" applyNumberFormat="1" applyFont="1" applyFill="1" applyBorder="1" applyAlignment="1">
      <alignment horizontal="center" vertical="top"/>
    </xf>
    <xf numFmtId="0" fontId="2" fillId="6" borderId="1" xfId="0" applyFont="1" applyFill="1" applyBorder="1"/>
  </cellXfs>
  <cellStyles count="2">
    <cellStyle name="Hyperlink" xfId="1" builtinId="8"/>
    <cellStyle name="Normal" xfId="0" builtinId="0"/>
  </cellStyles>
  <dxfs count="222">
    <dxf>
      <numFmt numFmtId="170" formatCode="&quot;£&quot;#,##0"/>
    </dxf>
    <dxf>
      <numFmt numFmtId="170" formatCode="&quot;£&quot;#,##0"/>
    </dxf>
    <dxf>
      <numFmt numFmtId="170" formatCode="&quot;£&quot;#,##0"/>
    </dxf>
    <dxf>
      <numFmt numFmtId="170" formatCode="&quot;£&quot;#,##0"/>
    </dxf>
    <dxf>
      <numFmt numFmtId="170" formatCode="&quot;£&quot;#,##0"/>
    </dxf>
    <dxf>
      <numFmt numFmtId="171" formatCode="[$$-409]#,##0"/>
    </dxf>
    <dxf>
      <numFmt numFmtId="170" formatCode="&quot;£&quot;#,##0"/>
    </dxf>
    <dxf>
      <numFmt numFmtId="170" formatCode="&quot;£&quot;#,##0"/>
    </dxf>
    <dxf>
      <numFmt numFmtId="170" formatCode="&quot;£&quot;#,##0"/>
    </dxf>
    <dxf>
      <numFmt numFmtId="170" formatCode="&quot;£&quot;#,##0"/>
    </dxf>
    <dxf>
      <numFmt numFmtId="170" formatCode="&quot;£&quot;#,##0"/>
    </dxf>
    <dxf>
      <numFmt numFmtId="171" formatCode="[$$-409]#,##0"/>
    </dxf>
    <dxf>
      <numFmt numFmtId="170" formatCode="&quot;£&quot;#,##0"/>
    </dxf>
    <dxf>
      <numFmt numFmtId="170" formatCode="&quot;£&quot;#,##0"/>
    </dxf>
    <dxf>
      <numFmt numFmtId="170" formatCode="&quot;£&quot;#,##0"/>
    </dxf>
    <dxf>
      <numFmt numFmtId="170" formatCode="&quot;£&quot;#,##0"/>
    </dxf>
    <dxf>
      <numFmt numFmtId="170" formatCode="&quot;£&quot;#,##0"/>
    </dxf>
    <dxf>
      <numFmt numFmtId="171" formatCode="[$$-409]#,##0"/>
    </dxf>
    <dxf>
      <numFmt numFmtId="170" formatCode="&quot;£&quot;#,##0"/>
    </dxf>
    <dxf>
      <numFmt numFmtId="170" formatCode="&quot;£&quot;#,##0"/>
    </dxf>
    <dxf>
      <numFmt numFmtId="170" formatCode="&quot;£&quot;#,##0"/>
    </dxf>
    <dxf>
      <numFmt numFmtId="170" formatCode="&quot;£&quot;#,##0"/>
    </dxf>
    <dxf>
      <numFmt numFmtId="170" formatCode="&quot;£&quot;#,##0"/>
    </dxf>
    <dxf>
      <numFmt numFmtId="171" formatCode="[$$-409]#,##0"/>
    </dxf>
    <dxf>
      <numFmt numFmtId="170" formatCode="&quot;£&quot;#,##0"/>
    </dxf>
    <dxf>
      <numFmt numFmtId="170" formatCode="&quot;£&quot;#,##0"/>
    </dxf>
    <dxf>
      <numFmt numFmtId="170" formatCode="&quot;£&quot;#,##0"/>
    </dxf>
    <dxf>
      <numFmt numFmtId="170" formatCode="&quot;£&quot;#,##0"/>
    </dxf>
    <dxf>
      <numFmt numFmtId="170" formatCode="&quot;£&quot;#,##0"/>
    </dxf>
    <dxf>
      <numFmt numFmtId="171" formatCode="[$$-409]#,##0"/>
    </dxf>
    <dxf>
      <numFmt numFmtId="170" formatCode="&quot;£&quot;#,##0"/>
    </dxf>
    <dxf>
      <numFmt numFmtId="170" formatCode="&quot;£&quot;#,##0"/>
    </dxf>
    <dxf>
      <numFmt numFmtId="170" formatCode="&quot;£&quot;#,##0"/>
    </dxf>
    <dxf>
      <numFmt numFmtId="170" formatCode="&quot;£&quot;#,##0"/>
    </dxf>
    <dxf>
      <numFmt numFmtId="170" formatCode="&quot;£&quot;#,##0"/>
    </dxf>
    <dxf>
      <numFmt numFmtId="171" formatCode="[$$-409]#,##0"/>
    </dxf>
    <dxf>
      <numFmt numFmtId="170" formatCode="&quot;£&quot;#,##0"/>
    </dxf>
    <dxf>
      <numFmt numFmtId="170" formatCode="&quot;£&quot;#,##0"/>
    </dxf>
    <dxf>
      <numFmt numFmtId="170" formatCode="&quot;£&quot;#,##0"/>
    </dxf>
    <dxf>
      <numFmt numFmtId="170" formatCode="&quot;£&quot;#,##0"/>
    </dxf>
    <dxf>
      <numFmt numFmtId="170" formatCode="&quot;£&quot;#,##0"/>
    </dxf>
    <dxf>
      <numFmt numFmtId="171" formatCode="[$$-409]#,##0"/>
    </dxf>
    <dxf>
      <numFmt numFmtId="170" formatCode="&quot;£&quot;#,##0"/>
    </dxf>
    <dxf>
      <numFmt numFmtId="170" formatCode="&quot;£&quot;#,##0"/>
    </dxf>
    <dxf>
      <numFmt numFmtId="170" formatCode="&quot;£&quot;#,##0"/>
    </dxf>
    <dxf>
      <numFmt numFmtId="170" formatCode="&quot;£&quot;#,##0"/>
    </dxf>
    <dxf>
      <numFmt numFmtId="170" formatCode="&quot;£&quot;#,##0"/>
    </dxf>
    <dxf>
      <numFmt numFmtId="171" formatCode="[$$-409]#,##0"/>
    </dxf>
    <dxf>
      <numFmt numFmtId="170" formatCode="&quot;£&quot;#,##0"/>
    </dxf>
    <dxf>
      <numFmt numFmtId="170" formatCode="&quot;£&quot;#,##0"/>
    </dxf>
    <dxf>
      <numFmt numFmtId="170" formatCode="&quot;£&quot;#,##0"/>
    </dxf>
    <dxf>
      <numFmt numFmtId="170" formatCode="&quot;£&quot;#,##0"/>
    </dxf>
    <dxf>
      <numFmt numFmtId="170" formatCode="&quot;£&quot;#,##0"/>
    </dxf>
    <dxf>
      <numFmt numFmtId="171" formatCode="[$$-409]#,##0"/>
    </dxf>
    <dxf>
      <numFmt numFmtId="170" formatCode="&quot;£&quot;#,##0"/>
    </dxf>
    <dxf>
      <numFmt numFmtId="170" formatCode="&quot;£&quot;#,##0"/>
    </dxf>
    <dxf>
      <numFmt numFmtId="170" formatCode="&quot;£&quot;#,##0"/>
    </dxf>
    <dxf>
      <numFmt numFmtId="170" formatCode="&quot;£&quot;#,##0"/>
    </dxf>
    <dxf>
      <numFmt numFmtId="170" formatCode="&quot;£&quot;#,##0"/>
    </dxf>
    <dxf>
      <numFmt numFmtId="171" formatCode="[$$-409]#,##0"/>
    </dxf>
    <dxf>
      <numFmt numFmtId="170" formatCode="&quot;£&quot;#,##0"/>
    </dxf>
    <dxf>
      <numFmt numFmtId="170" formatCode="&quot;£&quot;#,##0"/>
    </dxf>
    <dxf>
      <numFmt numFmtId="170" formatCode="&quot;£&quot;#,##0"/>
    </dxf>
    <dxf>
      <numFmt numFmtId="170" formatCode="&quot;£&quot;#,##0"/>
    </dxf>
    <dxf>
      <numFmt numFmtId="170" formatCode="&quot;£&quot;#,##0"/>
    </dxf>
    <dxf>
      <numFmt numFmtId="171" formatCode="[$$-409]#,##0"/>
    </dxf>
    <dxf>
      <numFmt numFmtId="170" formatCode="&quot;£&quot;#,##0"/>
    </dxf>
    <dxf>
      <numFmt numFmtId="170" formatCode="&quot;£&quot;#,##0"/>
    </dxf>
    <dxf>
      <numFmt numFmtId="170" formatCode="&quot;£&quot;#,##0"/>
    </dxf>
    <dxf>
      <numFmt numFmtId="170" formatCode="&quot;£&quot;#,##0"/>
    </dxf>
    <dxf>
      <numFmt numFmtId="170" formatCode="&quot;£&quot;#,##0"/>
    </dxf>
    <dxf>
      <numFmt numFmtId="171" formatCode="[$$-409]#,##0"/>
    </dxf>
    <dxf>
      <numFmt numFmtId="170" formatCode="&quot;£&quot;#,##0"/>
    </dxf>
    <dxf>
      <numFmt numFmtId="170" formatCode="&quot;£&quot;#,##0"/>
    </dxf>
    <dxf>
      <numFmt numFmtId="170" formatCode="&quot;£&quot;#,##0"/>
    </dxf>
    <dxf>
      <numFmt numFmtId="170" formatCode="&quot;£&quot;#,##0"/>
    </dxf>
    <dxf>
      <numFmt numFmtId="170" formatCode="&quot;£&quot;#,##0"/>
    </dxf>
    <dxf>
      <numFmt numFmtId="171" formatCode="[$$-409]#,##0"/>
    </dxf>
    <dxf>
      <numFmt numFmtId="170" formatCode="&quot;£&quot;#,##0"/>
    </dxf>
    <dxf>
      <numFmt numFmtId="170" formatCode="&quot;£&quot;#,##0"/>
    </dxf>
    <dxf>
      <numFmt numFmtId="170" formatCode="&quot;£&quot;#,##0"/>
    </dxf>
    <dxf>
      <numFmt numFmtId="170" formatCode="&quot;£&quot;#,##0"/>
    </dxf>
    <dxf>
      <numFmt numFmtId="170" formatCode="&quot;£&quot;#,##0"/>
    </dxf>
    <dxf>
      <numFmt numFmtId="171" formatCode="[$$-409]#,##0"/>
    </dxf>
    <dxf>
      <numFmt numFmtId="170" formatCode="&quot;£&quot;#,##0"/>
    </dxf>
    <dxf>
      <numFmt numFmtId="170" formatCode="&quot;£&quot;#,##0"/>
    </dxf>
    <dxf>
      <numFmt numFmtId="170" formatCode="&quot;£&quot;#,##0"/>
    </dxf>
    <dxf>
      <numFmt numFmtId="170" formatCode="&quot;£&quot;#,##0"/>
    </dxf>
    <dxf>
      <numFmt numFmtId="170" formatCode="&quot;£&quot;#,##0"/>
    </dxf>
    <dxf>
      <numFmt numFmtId="171" formatCode="[$$-409]#,##0"/>
    </dxf>
    <dxf>
      <numFmt numFmtId="170" formatCode="&quot;£&quot;#,##0"/>
    </dxf>
    <dxf>
      <numFmt numFmtId="170" formatCode="&quot;£&quot;#,##0"/>
    </dxf>
    <dxf>
      <numFmt numFmtId="170" formatCode="&quot;£&quot;#,##0"/>
    </dxf>
    <dxf>
      <numFmt numFmtId="170" formatCode="&quot;£&quot;#,##0"/>
    </dxf>
    <dxf>
      <numFmt numFmtId="170" formatCode="&quot;£&quot;#,##0"/>
    </dxf>
    <dxf>
      <numFmt numFmtId="171" formatCode="[$$-409]#,##0"/>
    </dxf>
    <dxf>
      <numFmt numFmtId="170" formatCode="&quot;£&quot;#,##0"/>
    </dxf>
    <dxf>
      <numFmt numFmtId="170" formatCode="&quot;£&quot;#,##0"/>
    </dxf>
    <dxf>
      <numFmt numFmtId="170" formatCode="&quot;£&quot;#,##0"/>
    </dxf>
    <dxf>
      <numFmt numFmtId="170" formatCode="&quot;£&quot;#,##0"/>
    </dxf>
    <dxf>
      <numFmt numFmtId="170" formatCode="&quot;£&quot;#,##0"/>
    </dxf>
    <dxf>
      <numFmt numFmtId="171" formatCode="[$$-409]#,##0"/>
    </dxf>
    <dxf>
      <numFmt numFmtId="170" formatCode="&quot;£&quot;#,##0"/>
    </dxf>
    <dxf>
      <numFmt numFmtId="170" formatCode="&quot;£&quot;#,##0"/>
    </dxf>
    <dxf>
      <numFmt numFmtId="170" formatCode="&quot;£&quot;#,##0"/>
    </dxf>
    <dxf>
      <numFmt numFmtId="170" formatCode="&quot;£&quot;#,##0"/>
    </dxf>
    <dxf>
      <numFmt numFmtId="170" formatCode="&quot;£&quot;#,##0"/>
    </dxf>
    <dxf>
      <numFmt numFmtId="171" formatCode="[$$-409]#,##0"/>
    </dxf>
    <dxf>
      <numFmt numFmtId="170" formatCode="&quot;£&quot;#,##0"/>
    </dxf>
    <dxf>
      <numFmt numFmtId="170" formatCode="&quot;£&quot;#,##0"/>
    </dxf>
    <dxf>
      <numFmt numFmtId="170" formatCode="&quot;£&quot;#,##0"/>
    </dxf>
    <dxf>
      <numFmt numFmtId="170" formatCode="&quot;£&quot;#,##0"/>
    </dxf>
    <dxf>
      <numFmt numFmtId="170" formatCode="&quot;£&quot;#,##0"/>
    </dxf>
    <dxf>
      <numFmt numFmtId="171" formatCode="[$$-409]#,##0"/>
    </dxf>
    <dxf>
      <numFmt numFmtId="170" formatCode="&quot;£&quot;#,##0"/>
    </dxf>
    <dxf>
      <numFmt numFmtId="170" formatCode="&quot;£&quot;#,##0"/>
    </dxf>
    <dxf>
      <numFmt numFmtId="170" formatCode="&quot;£&quot;#,##0"/>
    </dxf>
    <dxf>
      <numFmt numFmtId="170" formatCode="&quot;£&quot;#,##0"/>
    </dxf>
    <dxf>
      <numFmt numFmtId="170" formatCode="&quot;£&quot;#,##0"/>
    </dxf>
    <dxf>
      <numFmt numFmtId="171" formatCode="[$$-409]#,##0"/>
    </dxf>
    <dxf>
      <numFmt numFmtId="170" formatCode="&quot;£&quot;#,##0"/>
    </dxf>
    <dxf>
      <numFmt numFmtId="170" formatCode="&quot;£&quot;#,##0"/>
    </dxf>
    <dxf>
      <numFmt numFmtId="170" formatCode="&quot;£&quot;#,##0"/>
    </dxf>
    <dxf>
      <numFmt numFmtId="170" formatCode="&quot;£&quot;#,##0"/>
    </dxf>
    <dxf>
      <numFmt numFmtId="170" formatCode="&quot;£&quot;#,##0"/>
    </dxf>
    <dxf>
      <numFmt numFmtId="171" formatCode="[$$-409]#,##0"/>
    </dxf>
    <dxf>
      <numFmt numFmtId="170" formatCode="&quot;£&quot;#,##0"/>
    </dxf>
    <dxf>
      <numFmt numFmtId="170" formatCode="&quot;£&quot;#,##0"/>
    </dxf>
    <dxf>
      <numFmt numFmtId="170" formatCode="&quot;£&quot;#,##0"/>
    </dxf>
    <dxf>
      <numFmt numFmtId="170" formatCode="&quot;£&quot;#,##0"/>
    </dxf>
    <dxf>
      <numFmt numFmtId="170" formatCode="&quot;£&quot;#,##0"/>
    </dxf>
    <dxf>
      <numFmt numFmtId="171" formatCode="[$$-409]#,##0"/>
    </dxf>
    <dxf>
      <numFmt numFmtId="170" formatCode="&quot;£&quot;#,##0"/>
    </dxf>
    <dxf>
      <numFmt numFmtId="170" formatCode="&quot;£&quot;#,##0"/>
    </dxf>
    <dxf>
      <numFmt numFmtId="170" formatCode="&quot;£&quot;#,##0"/>
    </dxf>
    <dxf>
      <numFmt numFmtId="170" formatCode="&quot;£&quot;#,##0"/>
    </dxf>
    <dxf>
      <numFmt numFmtId="170" formatCode="&quot;£&quot;#,##0"/>
    </dxf>
    <dxf>
      <numFmt numFmtId="171" formatCode="[$$-409]#,##0"/>
    </dxf>
    <dxf>
      <numFmt numFmtId="170" formatCode="&quot;£&quot;#,##0"/>
    </dxf>
    <dxf>
      <numFmt numFmtId="170" formatCode="&quot;£&quot;#,##0"/>
    </dxf>
    <dxf>
      <numFmt numFmtId="170" formatCode="&quot;£&quot;#,##0"/>
    </dxf>
    <dxf>
      <numFmt numFmtId="170" formatCode="&quot;£&quot;#,##0"/>
    </dxf>
    <dxf>
      <numFmt numFmtId="170" formatCode="&quot;£&quot;#,##0"/>
    </dxf>
    <dxf>
      <numFmt numFmtId="171" formatCode="[$$-409]#,##0"/>
    </dxf>
    <dxf>
      <numFmt numFmtId="170" formatCode="&quot;£&quot;#,##0"/>
    </dxf>
    <dxf>
      <numFmt numFmtId="170" formatCode="&quot;£&quot;#,##0"/>
    </dxf>
    <dxf>
      <numFmt numFmtId="170" formatCode="&quot;£&quot;#,##0"/>
    </dxf>
    <dxf>
      <numFmt numFmtId="170" formatCode="&quot;£&quot;#,##0"/>
    </dxf>
    <dxf>
      <numFmt numFmtId="170" formatCode="&quot;£&quot;#,##0"/>
    </dxf>
    <dxf>
      <numFmt numFmtId="171" formatCode="[$$-409]#,##0"/>
    </dxf>
    <dxf>
      <font>
        <b/>
        <sz val="11"/>
        <color theme="1"/>
      </font>
    </dxf>
    <dxf>
      <fill>
        <patternFill patternType="solid">
          <fgColor theme="0"/>
          <bgColor theme="0"/>
        </patternFill>
      </fill>
      <border diagonalUp="0" diagonalDown="0">
        <left/>
        <right/>
        <top/>
        <bottom/>
        <vertical/>
        <horizontal/>
      </border>
    </dxf>
    <dxf>
      <numFmt numFmtId="170" formatCode="&quot;£&quot;#,##0"/>
    </dxf>
    <dxf>
      <numFmt numFmtId="170" formatCode="&quot;£&quot;#,##0"/>
    </dxf>
    <dxf>
      <numFmt numFmtId="170" formatCode="&quot;£&quot;#,##0"/>
    </dxf>
    <dxf>
      <numFmt numFmtId="170" formatCode="&quot;£&quot;#,##0"/>
    </dxf>
    <dxf>
      <numFmt numFmtId="170" formatCode="&quot;£&quot;#,##0"/>
    </dxf>
    <dxf>
      <numFmt numFmtId="171" formatCode="[$$-409]#,##0"/>
    </dxf>
    <dxf>
      <numFmt numFmtId="170" formatCode="&quot;£&quot;#,##0"/>
    </dxf>
    <dxf>
      <numFmt numFmtId="170" formatCode="&quot;£&quot;#,##0"/>
    </dxf>
    <dxf>
      <numFmt numFmtId="170" formatCode="&quot;£&quot;#,##0"/>
    </dxf>
    <dxf>
      <numFmt numFmtId="170" formatCode="&quot;£&quot;#,##0"/>
    </dxf>
    <dxf>
      <numFmt numFmtId="170" formatCode="&quot;£&quot;#,##0"/>
    </dxf>
    <dxf>
      <numFmt numFmtId="171" formatCode="[$$-409]#,##0"/>
    </dxf>
    <dxf>
      <font>
        <b/>
        <sz val="11"/>
        <color theme="1"/>
      </font>
    </dxf>
    <dxf>
      <fill>
        <patternFill patternType="solid">
          <fgColor theme="0"/>
          <bgColor theme="0"/>
        </patternFill>
      </fill>
      <border diagonalUp="0" diagonalDown="0">
        <left/>
        <right/>
        <top/>
        <bottom/>
        <vertical/>
        <horizontal/>
      </border>
    </dxf>
    <dxf>
      <numFmt numFmtId="170" formatCode="&quot;£&quot;#,##0"/>
    </dxf>
    <dxf>
      <numFmt numFmtId="170" formatCode="&quot;£&quot;#,##0"/>
    </dxf>
    <dxf>
      <numFmt numFmtId="170" formatCode="&quot;£&quot;#,##0"/>
    </dxf>
    <dxf>
      <numFmt numFmtId="170" formatCode="&quot;£&quot;#,##0"/>
    </dxf>
    <dxf>
      <numFmt numFmtId="170" formatCode="&quot;£&quot;#,##0"/>
    </dxf>
    <dxf>
      <numFmt numFmtId="171" formatCode="[$$-409]#,##0"/>
    </dxf>
    <dxf>
      <numFmt numFmtId="170" formatCode="&quot;£&quot;#,##0"/>
    </dxf>
    <dxf>
      <numFmt numFmtId="170" formatCode="&quot;£&quot;#,##0"/>
    </dxf>
    <dxf>
      <numFmt numFmtId="170" formatCode="&quot;£&quot;#,##0"/>
    </dxf>
    <dxf>
      <numFmt numFmtId="170" formatCode="&quot;£&quot;#,##0"/>
    </dxf>
    <dxf>
      <numFmt numFmtId="170" formatCode="&quot;£&quot;#,##0"/>
    </dxf>
    <dxf>
      <numFmt numFmtId="171" formatCode="[$$-409]#,##0"/>
    </dxf>
    <dxf>
      <numFmt numFmtId="170" formatCode="&quot;£&quot;#,##0"/>
    </dxf>
    <dxf>
      <numFmt numFmtId="170" formatCode="&quot;£&quot;#,##0"/>
    </dxf>
    <dxf>
      <numFmt numFmtId="170" formatCode="&quot;£&quot;#,##0"/>
    </dxf>
    <dxf>
      <numFmt numFmtId="170" formatCode="&quot;£&quot;#,##0"/>
    </dxf>
    <dxf>
      <numFmt numFmtId="170" formatCode="&quot;£&quot;#,##0"/>
    </dxf>
    <dxf>
      <numFmt numFmtId="171" formatCode="[$$-409]#,##0"/>
    </dxf>
    <dxf>
      <numFmt numFmtId="170" formatCode="&quot;£&quot;#,##0"/>
    </dxf>
    <dxf>
      <numFmt numFmtId="170" formatCode="&quot;£&quot;#,##0"/>
    </dxf>
    <dxf>
      <numFmt numFmtId="170" formatCode="&quot;£&quot;#,##0"/>
    </dxf>
    <dxf>
      <numFmt numFmtId="170" formatCode="&quot;£&quot;#,##0"/>
    </dxf>
    <dxf>
      <numFmt numFmtId="170" formatCode="&quot;£&quot;#,##0"/>
    </dxf>
    <dxf>
      <numFmt numFmtId="171" formatCode="[$$-409]#,##0"/>
    </dxf>
    <dxf>
      <numFmt numFmtId="170" formatCode="&quot;£&quot;#,##0"/>
    </dxf>
    <dxf>
      <numFmt numFmtId="170" formatCode="&quot;£&quot;#,##0"/>
    </dxf>
    <dxf>
      <numFmt numFmtId="170" formatCode="&quot;£&quot;#,##0"/>
    </dxf>
    <dxf>
      <numFmt numFmtId="170" formatCode="&quot;£&quot;#,##0"/>
    </dxf>
    <dxf>
      <numFmt numFmtId="170" formatCode="&quot;£&quot;#,##0"/>
    </dxf>
    <dxf>
      <numFmt numFmtId="171" formatCode="[$$-409]#,##0"/>
    </dxf>
    <dxf>
      <font>
        <b/>
        <sz val="11"/>
        <color theme="1"/>
      </font>
    </dxf>
    <dxf>
      <fill>
        <patternFill patternType="solid">
          <fgColor theme="0"/>
          <bgColor rgb="FF97D5AC"/>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diagonalUp="0" diagonalDown="0">
        <left/>
        <right/>
        <top/>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71" formatCode="[$$-409]#,##0"/>
    </dxf>
    <dxf>
      <numFmt numFmtId="170" formatCode="&quot;£&quot;#,##0"/>
    </dxf>
    <dxf>
      <numFmt numFmtId="170" formatCode="&quot;£&quot;#,##0"/>
    </dxf>
    <dxf>
      <numFmt numFmtId="170" formatCode="&quot;£&quot;#,##0"/>
    </dxf>
    <dxf>
      <numFmt numFmtId="170" formatCode="&quot;£&quot;#,##0"/>
    </dxf>
    <dxf>
      <numFmt numFmtId="170" formatCode="&quot;£&quot;#,##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s>
  <tableStyles count="5" defaultTableStyle="TableStyleMedium2" defaultPivotStyle="PivotStyleLight16">
    <tableStyle name="Timeline Style 1" pivot="0" table="0" count="8" xr9:uid="{DE67FE08-74C8-4642-81F6-DC7A1EE6200A}">
      <tableStyleElement type="wholeTable" dxfId="201"/>
      <tableStyleElement type="headerRow" dxfId="200"/>
    </tableStyle>
    <tableStyle name="Timeline Style 2" pivot="0" table="0" count="8" xr9:uid="{95600595-E168-4151-A472-C4A1AE5DDC88}">
      <tableStyleElement type="wholeTable" dxfId="199"/>
      <tableStyleElement type="headerRow" dxfId="198"/>
    </tableStyle>
    <tableStyle name="Timeline Style 3" pivot="0" table="0" count="8" xr9:uid="{575BA9ED-F244-4D95-B908-9753B39B9A93}">
      <tableStyleElement type="wholeTable" dxfId="197"/>
      <tableStyleElement type="headerRow" dxfId="196"/>
    </tableStyle>
    <tableStyle name="Timeline Style 4" pivot="0" table="0" count="8" xr9:uid="{26C61076-88E9-4A48-AB8B-4A459798DFA7}">
      <tableStyleElement type="wholeTable" dxfId="165"/>
      <tableStyleElement type="headerRow" dxfId="164"/>
    </tableStyle>
    <tableStyle name="Timeline Style 5" pivot="0" table="0" count="8" xr9:uid="{3ADD8AEC-70C4-43CD-8CD3-5F9AB026A5A9}">
      <tableStyleElement type="wholeTable" dxfId="151"/>
      <tableStyleElement type="headerRow" dxfId="150"/>
    </tableStyle>
  </tableStyles>
  <colors>
    <mruColors>
      <color rgb="FFA2F0E7"/>
      <color rgb="FF97D5AC"/>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30">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A2F0E7"/>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9" tint="0.59996337778862885"/>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9" tint="0.59996337778862885"/>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7"/>
            <x15:timelineStyleElement type="timeLevel" dxfId="26"/>
            <x15:timelineStyleElement type="periodLabel1" dxfId="25"/>
            <x15:timelineStyleElement type="periodLabel2" dxfId="24"/>
            <x15:timelineStyleElement type="selectedTimeBlock" dxfId="29"/>
            <x15:timelineStyleElement type="unselectedTimeBlock" dxfId="28"/>
          </x15:timelineStyleElements>
        </x15:timelineStyle>
        <x15:timelineStyle name="Timeline Style 2">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Timeline Style 3">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4">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5">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customschemas.google.com/relationships/workbookmetadata" Target="metadata"/><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File Excel Dashboard_v2.xlsx]Data Analyse!PivotTable2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Analyse'!$B$8</c:f>
              <c:strCache>
                <c:ptCount val="1"/>
                <c:pt idx="0">
                  <c:v>Total</c:v>
                </c:pt>
              </c:strCache>
            </c:strRef>
          </c:tx>
          <c:spPr>
            <a:solidFill>
              <a:schemeClr val="accent1"/>
            </a:solidFill>
            <a:ln>
              <a:noFill/>
            </a:ln>
            <a:effectLst/>
          </c:spPr>
          <c:invertIfNegative val="0"/>
          <c:cat>
            <c:strRef>
              <c:f>'Data Analyse'!$A$9:$A$18</c:f>
              <c:strCache>
                <c:ptCount val="9"/>
                <c:pt idx="0">
                  <c:v>Jan</c:v>
                </c:pt>
                <c:pt idx="1">
                  <c:v>Feb</c:v>
                </c:pt>
                <c:pt idx="2">
                  <c:v>Mar</c:v>
                </c:pt>
                <c:pt idx="3">
                  <c:v>Apr</c:v>
                </c:pt>
                <c:pt idx="4">
                  <c:v>May</c:v>
                </c:pt>
                <c:pt idx="5">
                  <c:v>Jun</c:v>
                </c:pt>
                <c:pt idx="6">
                  <c:v>Jul</c:v>
                </c:pt>
                <c:pt idx="7">
                  <c:v>Aug</c:v>
                </c:pt>
                <c:pt idx="8">
                  <c:v>Sep</c:v>
                </c:pt>
              </c:strCache>
            </c:strRef>
          </c:cat>
          <c:val>
            <c:numRef>
              <c:f>'Data Analyse'!$B$9:$B$18</c:f>
              <c:numCache>
                <c:formatCode>[$$-409]#,##0</c:formatCode>
                <c:ptCount val="9"/>
                <c:pt idx="0">
                  <c:v>3937.5</c:v>
                </c:pt>
                <c:pt idx="1">
                  <c:v>3712.5</c:v>
                </c:pt>
                <c:pt idx="2">
                  <c:v>3937.5</c:v>
                </c:pt>
                <c:pt idx="3">
                  <c:v>3562.5</c:v>
                </c:pt>
                <c:pt idx="4">
                  <c:v>3775</c:v>
                </c:pt>
                <c:pt idx="5">
                  <c:v>4512.5</c:v>
                </c:pt>
                <c:pt idx="6">
                  <c:v>4725</c:v>
                </c:pt>
                <c:pt idx="7">
                  <c:v>5287.5</c:v>
                </c:pt>
                <c:pt idx="8">
                  <c:v>5050</c:v>
                </c:pt>
              </c:numCache>
            </c:numRef>
          </c:val>
          <c:extLst>
            <c:ext xmlns:c16="http://schemas.microsoft.com/office/drawing/2014/chart" uri="{C3380CC4-5D6E-409C-BE32-E72D297353CC}">
              <c16:uniqueId val="{00000000-04F3-47F3-A675-BD8904DA2FC3}"/>
            </c:ext>
          </c:extLst>
        </c:ser>
        <c:dLbls>
          <c:showLegendKey val="0"/>
          <c:showVal val="0"/>
          <c:showCatName val="0"/>
          <c:showSerName val="0"/>
          <c:showPercent val="0"/>
          <c:showBubbleSize val="0"/>
        </c:dLbls>
        <c:gapWidth val="219"/>
        <c:overlap val="-27"/>
        <c:axId val="1552823183"/>
        <c:axId val="1552822351"/>
      </c:barChart>
      <c:catAx>
        <c:axId val="155282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822351"/>
        <c:crosses val="autoZero"/>
        <c:auto val="1"/>
        <c:lblAlgn val="ctr"/>
        <c:lblOffset val="100"/>
        <c:noMultiLvlLbl val="0"/>
      </c:catAx>
      <c:valAx>
        <c:axId val="155282235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82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[Start File Excel Dashboard_v2.xlsx]Data Analyse!PivotTable2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t>Monthly Sales</a:t>
            </a:r>
          </a:p>
        </c:rich>
      </c:tx>
      <c:layout>
        <c:manualLayout>
          <c:xMode val="edge"/>
          <c:yMode val="edge"/>
          <c:x val="0.3949373393172269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Analyse'!$B$8</c:f>
              <c:strCache>
                <c:ptCount val="1"/>
                <c:pt idx="0">
                  <c:v>Total</c:v>
                </c:pt>
              </c:strCache>
            </c:strRef>
          </c:tx>
          <c:spPr>
            <a:solidFill>
              <a:schemeClr val="accent6">
                <a:lumMod val="40000"/>
                <a:lumOff val="60000"/>
              </a:schemeClr>
            </a:solidFill>
            <a:ln>
              <a:noFill/>
            </a:ln>
            <a:effectLst/>
          </c:spPr>
          <c:invertIfNegative val="0"/>
          <c:cat>
            <c:strRef>
              <c:f>'Data Analyse'!$A$9:$A$18</c:f>
              <c:strCache>
                <c:ptCount val="9"/>
                <c:pt idx="0">
                  <c:v>Jan</c:v>
                </c:pt>
                <c:pt idx="1">
                  <c:v>Feb</c:v>
                </c:pt>
                <c:pt idx="2">
                  <c:v>Mar</c:v>
                </c:pt>
                <c:pt idx="3">
                  <c:v>Apr</c:v>
                </c:pt>
                <c:pt idx="4">
                  <c:v>May</c:v>
                </c:pt>
                <c:pt idx="5">
                  <c:v>Jun</c:v>
                </c:pt>
                <c:pt idx="6">
                  <c:v>Jul</c:v>
                </c:pt>
                <c:pt idx="7">
                  <c:v>Aug</c:v>
                </c:pt>
                <c:pt idx="8">
                  <c:v>Sep</c:v>
                </c:pt>
              </c:strCache>
            </c:strRef>
          </c:cat>
          <c:val>
            <c:numRef>
              <c:f>'Data Analyse'!$B$9:$B$18</c:f>
              <c:numCache>
                <c:formatCode>[$$-409]#,##0</c:formatCode>
                <c:ptCount val="9"/>
                <c:pt idx="0">
                  <c:v>3937.5</c:v>
                </c:pt>
                <c:pt idx="1">
                  <c:v>3712.5</c:v>
                </c:pt>
                <c:pt idx="2">
                  <c:v>3937.5</c:v>
                </c:pt>
                <c:pt idx="3">
                  <c:v>3562.5</c:v>
                </c:pt>
                <c:pt idx="4">
                  <c:v>3775</c:v>
                </c:pt>
                <c:pt idx="5">
                  <c:v>4512.5</c:v>
                </c:pt>
                <c:pt idx="6">
                  <c:v>4725</c:v>
                </c:pt>
                <c:pt idx="7">
                  <c:v>5287.5</c:v>
                </c:pt>
                <c:pt idx="8">
                  <c:v>5050</c:v>
                </c:pt>
              </c:numCache>
            </c:numRef>
          </c:val>
          <c:extLst>
            <c:ext xmlns:c16="http://schemas.microsoft.com/office/drawing/2014/chart" uri="{C3380CC4-5D6E-409C-BE32-E72D297353CC}">
              <c16:uniqueId val="{00000000-880A-4418-9F28-FAA3B96E3AC2}"/>
            </c:ext>
          </c:extLst>
        </c:ser>
        <c:dLbls>
          <c:showLegendKey val="0"/>
          <c:showVal val="0"/>
          <c:showCatName val="0"/>
          <c:showSerName val="0"/>
          <c:showPercent val="0"/>
          <c:showBubbleSize val="0"/>
        </c:dLbls>
        <c:gapWidth val="50"/>
        <c:overlap val="-27"/>
        <c:axId val="1552823183"/>
        <c:axId val="1552822351"/>
      </c:barChart>
      <c:catAx>
        <c:axId val="155282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822351"/>
        <c:crosses val="autoZero"/>
        <c:auto val="1"/>
        <c:lblAlgn val="ctr"/>
        <c:lblOffset val="100"/>
        <c:noMultiLvlLbl val="0"/>
      </c:catAx>
      <c:valAx>
        <c:axId val="1552822351"/>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82318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FC41A86B-8AB7-40FE-A120-6F862E043EEE}">
          <cx:dataId val="0"/>
          <cx:layoutPr>
            <cx:geography cultureLanguage="en-US" cultureRegion="GB" attribution="Powered by Bing">
              <cx:geoCache provider="{E9337A44-BEBE-4D9F-B70C-5C5E7DAFC167}">
                <cx:binary>1HrZjuU4kuWvBOJ5lElKFJdCZQND6e6Lr7G+CJ4RHiK1kBQlavv6NvfoLGRGVmX1ADMNzH2gX0qU
rtHMeMzsmP/9y/y3L83zk38zt43p//Zl/uWtGgb3t59/7r+o5/ap/6nVX7zt7bfhpy+2/dl++6a/
PP/81T9N2pQ/xwiTn7+oJz88z2//4+/wtvLZnu2Xp0Fbcxee/XL/3Idm6P/i3j+99ebpa6tNrvvB
6y8D/uVt9tTob9Yb/fT2zbMZ9LA8Lu75l7d/WPf2zc8/vu1Pv/ymAeGG8BWeTdhPcUooFVig1w9+
+6axpvyv2xHG4ieKWcwEIuL189tvX59aeP6/J9OrRE9fv/rnvodtvf7947N/2APc+t9v33yxwQwv
2itBkb+8fWf08Pz1zcPwNDz3b9/o3mbfF2T2ZSPvHl53/vMf9f8ff//hAujihyu/M9GPivt3t/5k
oYs1w5P5v2gewn5CSZJiwch38yQ/mAeBeUiKY5qQPxrmvyHKP7fKPx78wSSXx/8vTbLzT+brm0c7
PDW/KehfnZr/h46B/gd/+6/Pze+B4w8r/0+BQ/yUoiSllCXfcYH90TOF+AlhnqAYkOX1Q39TwXfg
+OE4/2ux/rmX/vD4H3byP4QV/9pd/gG4+dPwtHlF6t9ByV/f/Q2Dfnj0rwD/u+4OX395GyeYAoD/
IwK8vOS/nvyu9evz9OaT9fVvtvjdQ89P/fDL24jhnzjgCWecYCYoZ+nbN9Pz91viJ0YRQZQIguFP
DLeM9YP65S1JwdopTxGiDCecsvjtm96G11voJ4gcSSpwgngqEnjhb3u8tc1SWvMPhfzX/I0J7a3V
Zuh/eYthO+77shdZU8JTgDqWAiiiVHBK4WS5L0/3EIlfVv8vPNJuRKi0hwWVzc2ImuG+iK2sgpJT
aNd8xcWaLYJkoSy+pbQu92sz8fx3SvtnUgC4/kkKLjACNYEuMOd/lGLsUbR2HJuDaUS3dWnxMIr2
so4LvqZr0m6X1l88ZdmoYklLHG3KdPi2zE7tVLpWksTey78WKYbz9qNIBJE4ZoiRWCT8B8X4KImZ
48gc4sWNsm6iIUdhxVnTsK/tUKHbZg77zvbDLknKX0nKbBbgeOeYx9Kk0X1hGNsEM4VdkqYFvKCt
JBNrnRkUpxlD0bRzSYczZodyw12R5pb5fTT1+ynGxTEq53d/vSMMCPHjjlLEwNs4OBTH5AcldxHq
Z9t7c0BiRaeEzXjDlfUbp4sscYLs48LrXV/P8R47sqvbIPsko3ZwZz6bR21ZfGNi/qGIkdj8G9nA
1f8kGzh6Qmjyckhe/P33bjj0Q+UnztrDUE73xUTzKUHNwSK67EokqOyFstmSdJ9SEYZjk8atjKfu
0FA1Z0lRrzdtdFOi5d/K9SfHpBgOIUhFqAB4Tl90+rvjUaFodnHvxZ7Uh24wLEtQUFkaLV46bM5D
OshFDWKzYlPt4nJ679rJ5tZ0s1zTFV/aUf0bx0xfzPSHE8sgUFAep0KALWP+IvLvRFp6jNaymMd9
UuFpm1ZFdKK+3aCYRxfRaP/QFJc6Tsq7bmqqR4PpZklnla2E6m3rx1miws1XQyyTdoxCPs4NOS5J
eTB2RR/8VEo2Fv6yJs0qGx6xLK3JI11mfKYjOpJAtgZX/oLnm4qn6WGObCpXF6+5nqPNwudkMxbL
r5BrjhmPxLztrT2Tno3Su/6QJvYTVAuxnPukkU2F90nUX5PJR1tr/XL1JufL8k1XXbxBioZ8Zm7M
GTGzHMI8b6jwOl/FOsnJTGO+xPzxrz0xJn8+JyzFGK7DuUcCxeQHBZtW8LJqh7CPpyBp3NprUhan
zghxiqvEH6qurGTd8fF2LubrbMh6WmtjbitlbqMwK0mHqM4NjsqTGP2zb9myXTpQ0BK+TsrC3peu
ONXFWpxUwb64rtI7rRcB+o3zlJIppyxyn4qhzpTiImvmuN/ZImbHKSa3NY8fxaLGg+oZukYehtdv
tSjL40DD7SholyVqoZs+wurmdWiUuOKC28NkcbEJ1J5Yb+7BjOHaDPO874cUP47ELHequJklC7dm
aPEO1St+XPuQ1b1XN6JynZwWFG3Aeda8L3Ma2yZLh7baOZT6DGNXZqntu62CMHVwpjoQstaXQbj6
Eqe/LiE2+Tzj8hI3Cm3XNTQHCHA5oqHawuHWGYp9vVdLT850KvPqXGM7nCkH6Yeu0Res+6yNy/Ku
rT4sUR/2ENp6qfC6nIwf8dVoGUfLcqUM3fK0i/LReZ7j2IjzpDp/IKllxwbNTGLr8AECe5UPqB3l
RBZ7wjwskirdn4MWWTWsyzFSZD73jds2bUj2dV88mXF8x53lx1cb0Ub5rFMJztnUD9skQZ9SJfCx
7JpGzlOanqvBHpI2upZuMBsWNewMUfUgOqbv2MBP7dAmZ4VrfVdEo75DlVDSou6aeNvtoqjDD8Gw
ApCZm4zOZAuVS3lOHeyx42a5ThF4S0yWWYZmOcesYkSWpLsTVFcHm3i0C274rIfSnPsZm3wRoc8C
I5mo0/m4MD5lyQJRvorKdsNHEsOPNNWZvAz9gpJ9MalrvbJiK/CgMmUxwCyf76vJmGOUYn0zI1Vu
q5G4bA1IS0N9cxhVst5ao9FtQZ3UutKHbglPs++W29BG8+04tO9FXZ/WMCT7Fc/JPUFddKMnAvkG
zBKCHs06g5KxFTfLYiR1vTimzXoIpWA3r0Naen0QvFHydboKw7/fqFPYxzBOfPN6TVV6YoBQ866N
7Xp+XZwIpPOUG7IRrebblqExc2Vf3vmXoWlXfoBDouTrdOkATH2i5gvxdPd6iSCjymzCxz5ppwwJ
rnZxXJcPtVFsV9YEZQAw0f3rgKr0qJplvaKXFYqjsG/4UMjEXVif0NvXYYhBoQtZvrzOWs/XK2wv
nyFxPC796OSoVfPwOsxj8YmvzGwXAG3Zh2EuZFQhLNlANr5p2+M6d+5WNNMg01kMD6VhGwiw6zly
5liFRLzHGjHZTv30kNgxx7Z870zL9iplyz6k1SAt7cNmCK6SSPTRNfR1kGGNbTYXnfvEuzHT9Ouk
a/1uWMCJ0dhnpEnf47QXGbctO2CitAwdYXkXz18aG8St57Jh8WfeJuPtKEkRlveBDidCw44p5fe0
aqQx5bhfBuxlIdK8CqI5NUV1mOFcbKKeyDRMzSFt0m7TT0O60W16Dr4QUjPvdzVp8KZk65Qt3Fsp
umnZNW29bssJzXKsanxATn+LAdq2wk0EkCvwvJkAJ3zMaYZ3q42aTCUmb/1c3Kmm/TwkQW0JgO++
rYw0PvCrjQaVR8UkezS2O+QqkkVL/K4a6CIBurpbqsydRtNjMUd0M5WCZ3OqiqPA1uRNI9Sm4OWl
UTp812ZD1uiwGi9xGicHV5NJ6upDGsJwiwaaV50rv+PT2vDkcQFf9v1HjiJ3B5Hq2ibrdBJamAzz
+YHRSe9CepqhDtmtDVyF1J1ufDK74zTNn0lP1i3R/TXEU5mFCUCCcp6TVYisd1ObkWrdK867PU5U
NsILPpXN+kDLkpx12YuNMYnd1aaXaJ7EBgkdHbsuU7j3mVC4PYH9bnmpp9NQslvm1lnWqGCbbqmj
jCu2TxvrZYR5FiAV3pnCGEl4QSHRSJbt2vIun3VpZaTMnPkI/4oi4yFfDRtXVW02mWBP1ZhUsGpQ
5znBp0Hx6UzKTYLNesVhPBlbRR/Wdb+IluRTrJY91029T7S7roGbLRRkzY51Rm9JpI7rtGxVPX7Q
doF0ZS4eUVJnZY3Sh7pcchIUkuCO0fsylDxXs92JMLJ8Scv1lnd3Pq3wseh1uWVudvDz8SrRwCGw
juuJz74+qGV+CQS4uUEtp0fRrBddVVlZqOlQd216dLyFDLyEyLo4K87qJQ9oo+08pP5IS5Ie135k
GSpNZb8gbuscTa7aJ8Fduia2VySe1ZSMx6JIPkJSkx7q1D/rykZZh2hyiAZxg0PCjumy+o2hbbop
m2raB5bM95Ss+GQYgXDMh06ucc12aJj9rQ9FK0dDyZPtufukmXo/1lN6THrPs4k4nYemjTKKk+RA
QumPoTh66t2O900quR7rA+rotRs3zOlSmt4uMurbvanpLa5au4tE7pyzh064RQ7M8pxVVSU5K/zh
VfhoKPs7F8TFli46ok5rmS4WZUPQ6CLaereWLd4q8TiOnQcYGPUhGWaI/pyofaqrT51aostQ95LA
zpbIDzekUr3siW5Ps5p5LqpQbC3kqF0Yk71IupvGj34/99u+j9zBjm7cj/OzT429TJZP+Vr4b27l
iZxKCOBV6rJ27Q646qItL63fNzZJjhDUzIaA8TKBew2lqumkqhnL+x6gMBTzh3h0SaYW2EKt2zav
Ixsd4gq86eUdQ1GYzBjc7cCDDklIUinWKoH6thw2SWFkOdXpZi4HiD2lENupoefWdJuicNG5GYcm
X31a56FnG3CTOB+GTFf0uSF6vVXDJtaMHeJB8J2viGzIwo/BhVgqzaudBq5CjrSCUmtsHsOUh6jj
m9L57jRNObMqefQBS1562c7BfijWyW0HLR7jUHip1yIPU2czECeRgBt+yymv3oUFffNpSWWxsOre
hxaEW5KncYzWbMWt2+JosJmKxklWw+hOjYbfaVI4ukOoITQN1ZX2DHLTpK32kZrr/HUawjifIbKA
ikd+UgPEqDGt54fQtoc6Epuxm+iFGzWdHE1H2Sy0uECaGucsrtuPWBW30VSNzwnrD8A9XLh3cxYT
UWe+NfQUc5GeRB/CBo3xcYYy7vWKniZ64nGzyG5N6k3VaOfB42Cte30quJMfBZGkZSprjJ7OPpQu
D6h2mWmH6UTZUkqtoEwiPoZpVHwVOG620+TQVqftZw8F2WksdXl+/fY6MDWqfEIsZGlpIy87RKKT
qFrZxSM5vi7pdX2cuyHazav4xoZY5yNarlFaJUca0fj7YBqwXjd2Ra5HtkoG5dfSG1nlKbLNDV/1
J9RVyzZCVwwl3R3pbueG0tsohehjC3ePmjjdd8DgyGhc3P3rtZDOPiv9yHe9SyJIpSO8WRfl722t
Mj4M3e3rrMAxPlI+VvJ1Wu5TUw5bcGOTd7TVG8pTtwGXSe5qGid3S61tVjdeZ2pdgvTAthy6ZFHZ
TPF8RdNwDqjsHkr4DQgb9wzz8miXrt0TAuJ4j7szF/U7XEzsjAd+4GRiOUGu3KJS4fuhxuheUZyR
HgQsBkG2dkJQgcXlBqipScbh5fhws4kd20O5Yc8c8DdLRWplGkU3uBfouKwIHafVrq18nTNHkGTE
dTm3VFZQIJ2ihfMsbpsl64FEO5KovE8C97s1mfnJqXk6jpDYhWlej6+DbXhofzdXy6LgvM3rJgY9
Q8hc6LPG/bKheE9Zp5zs0rvGhfHI4BCdIC8f5Vor2bZO5PBEdWKq9Lu5765xsZbbWKcfI7TCcWDI
5JA3HGZDq43RvNmEsj3HofnoLf218Kg8RY3fI1FReJs+jxZpMGx5h6bqKlZ99R7KkSF+hAxvX+Fw
nTWIumAC724xQGTSnAeIAjydIlkt8+euUXXWxdWHCBGJV5RkVaUfqYHSyyeHBHK0saAk6wer4QiK
L+lKntjK9hMf30VGhWxcP7WIrjk1us3KR+UKLcehsjszR1AB8hK8tF8y3E/7igx3kJx8UC8RpiHT
brHbHsVd7rp9jKtD2Rxir25rQ4vdUECGG/elxKZsZTFZA1hRniOyHCbW5303HlGPnmy4hzy/2BTd
0st1hqwGe4YPVVLEWTrO+5GQeteMEd43FM5Uh/VJI+szxMMziVjY0rR+muvVScT4h9jS4WCcnAvI
0HnZ0ANQbdkyNnkFnNKRvcDl69CmOfWK7nElnvsV9lmFftcl9ID5gDaEpHdUz0IOvs5ii52MjOMZ
J2g7jbyVdRJFuavifUWj+yhR/dZ2I9vMtvl1FgGS+Bd6p+VZV/P30HaINgXlWnb9LHK6rEKmvnTS
6tpLCJ2ZHqEcsi3+VoCq3VSYfI0gbkcYEoGh7p7qT0nl2luH2i4ru7ndvjDIxq3DVwCOG4AhJV0S
ixselak0E+v2SWu/TelMsqJK4y2eRfq+pMlVdOnB6kEAA0rx0TSKQH2lkndUuI8+6OaoHZTARBRt
psRUneOuP/WdY3c1e8m+jP+sjXUfwCSXqCne+27UUvvuiYahkg3t1l0/pTqjY1NkWtVIpoAhULTX
J8LwLHmTAGHGEnWNGpEPOvbXoW7Yth+i9yPAD3RV+alaRr5xDsIXL5zPY5z4rPCF2g9NJHYruhfr
NThtdz1z7k5rYAz9LNtQU0koY1CU03g34kU6W7TnsXExFEvvEB7QGU2Jy8GFe6iFOlBi7E+kG/zJ
edLkaeO7DEdoPIh0+GyAOJIT7482ntUWcA/wK0U3SYPZrQKC2kT0lleHkSzoyaGpy9aSkVPViGVf
IfO5g1xqV4/8Dq30shaxzuoUpzuOFZbNKNJtPY3DpnmcgFTeR7oac2Cpuxvb6QdG6jxaC34Gq41Z
lQKfVCDBNrwGSrmybc7CSk+khtN/YHPdbfHIhvw1bpRR/E4saXKAROFs63LK6x6kb0h1x+lUvLOV
2Vq3vGcimXJTxpNES+iAqPY2W3VlcjzVdzgSgFtzaY94lSl2a6bjqcn6viiyAD4tk7K7GW1/raPW
ZaqC+/UCOa1GRQFlUbef+i7OClNwCdzENNSzjOw65aWbkyMOFuJmy+y2YOs7nnJ3TIG6XrPXrz3W
rpF9kUg9uM88NIWc0aM1YhvVE2kBhTg+uraJj8pBTekYyZvuV742v1ZAUBxXyAGNHOOUH1/nJh7l
rLQ6UO3s0cWzPfqX4XX6OhC86kb+y9uFo79fPTHRb5dJPfDY7LCbsm6kn1jdhawnTUw3NCLbdjH1
fuxasfcvC4CZOq6WVxBNFumFb/JBse74OozVgrfLVwU1eIKyGZK1c9EEfWiiFlKvm+CgWxP0eGcK
d65FxY+mTZqsce3T0s6ljJKeg9uH6LjGN30rAlSaEd+w2kcSUzVty7Ja74uuNZIVa7vFU3nHdr4v
2gfNxnce8WQ39tocUZq2x7kUcvY+Pi14zZOdExN7CB7aKmLkH9Dc2kdRLPZxZU6acpZ6nA6RpfVx
SvhyVYvu8pRFfV5bJ0vRYFBNcyyQQvtyiBwYLgCTsZjDSooIGO2hjWU0R+2RJ7EEcpU8zABcztVH
YdevYGwGkB2lBzIZLnlcDbl2y8d4GsR1UmuyawR1UChmlV4hGvveQgW4kHy0HGjdBpiV0JT2Jq36
C7fWnLpgdgI8OY+QEbBKA0E0K5yhfhPztf5I29afCgNkQ6F7k/fQLzvXjbkm2EbvneDTlkGOcGiG
crwTkVhf2g/Dl7lWO7YOu3EdyANjyu7gCJh9oZR5b01xMqaKnkIB7B3heLzOrWquEKKhUBLjxkEy
/lQ64HiCziybyaexVHe00Oy5VVM+Dj6LAWNumiIZz6asOunRsu9IT39tTcKh9ErBrgiI9CaoezFD
Q2cMQPJCQc1yW/b1IY6mJGctWfehEOtuNQAdS9IkEFuGHqi5Nbduqnaom3dAcfTH3vSVHFSg17Ir
G+ADLc4jGqIz81GZL70gORT735Ku30NBSQ+0SypZMnNT4xE/Atl2LIFQgBxFLKcUKrglserBD0XY
vMxYB+240A7sOkBjWM7tGu09CcOGLOZRQY2QVQGq4NK3Oqv4aHcEDRktlioPkJnfzeVlqVJ2qbyF
OBTRL573yyH9bOZhuAYt8TxHUqcoPrnEgWIEJoepmqOtdyO7TL698MroM25EA+3B+QTdSXsAzLyM
uAp3cUufagIpMWna3ALje1uhPspiBUEKz1x2NNyHHoJxXyKez3z92nftuCcFqWQE5KqEvpXZUgQN
XO/VtvKlkmzW/SXh9ZRXU4AqYUVyqhe/D2H5pNQAKfrk8fWVlhJpsoO2Eb3H6KlLiNsaayGEDfwj
dbXLlVPJsdFrCiyG24Y4Bh+bPXQ9y/W9Xjqzj5fpAay1HKgRUAPV47o1cSCS8WWSgoV4V5do3WJw
MICIJqOVyNYa2OHewnqV+A9iYE02QhupW1A4jc1wBpozPc/4EwvtjUl7f6dWE4CBLodL1PayJRDS
/NTPu3T5tIjpKoxA57IeNimo97ho87FZ+XQaKT1VcUWvZpk+lCayt6ErzkwFOIETrTM0Q8umXuiN
cE2U1TGV9Vr2NytQ2yWDjg2Zgt6utlOnQYf7ldbApKdfu2TemDSu8qmMINmuyLLpE/NSqQ/ATEYc
8uN2E6aE7ShNy3yehi9oWtRpjVKd9+Ns9+Me/ldA71o7h4vqxjhrSmDSovUydTzdJYtPcuSc2rwy
B33b0rwYOiVFafaeTeYw1mPINO/wfqlBHYSQq245++TfLQDKaTHcLPHoj8tYP5RzrK/V4uJTPeCc
dgRt5kWkslbOXooowwKqSBHHdB8RvVULFJ4KCL0pBLRbeyj/gSp2HwDtIQtH1XZNKvN5WA+L1seQ
EH2lEfSaIUnqqUS+QDe6hEyIQefpVvUAh4kfonPlI3hpXN5OKZABs18vnBR4H/pQbzEUIZsSuhIZ
XUF/kNjSk7I8nIIV76ZZdLsu9kWGvUneMbLkADzwkBvSXBVBjNBRqeLTXFTPY9LQrWuq6GjCvZ55
+Dgu6GMYIMIys5qdwmBi0hC8c35VhzKoJVPQn19aaI3hiiY7y0aXTQiNVzpDD9hB4lcN5LyWjh3E
bN8TXKlz2sddtphYbBpXJNnS9iU4YVTfcXhFrvm8yjipih1Su7CW2TizvYb6/9QPqpOpWOjJQs5Y
DEAc1WM87KDC7S5phMJxVsCaphZftKLvUUvCHrDqPbQqIiDPbddv55fUAnto+Ma8B34pBu+LuWsz
sUxEzsOkNxAdogGaJjUQJwXejRB6j0TH69GRetwRvZwxpBvn5GXQMSCyL8OpmCAjdIh3MkBb6qgp
NJudxo9T2wy7oop0HnUnYFLbU5kYnPVT9K0pug76E4V7TAgfb6K63qX8E0qX9LGPPH1cgfQfpvqT
RuNwYQ325zQUezZhBCViVRxBIyvwdPpxWFx67boV+nl8qPMCiLNT25D2pMqGZ8aXJOtwZ05zFEOB
2M6XqIKUTyGS5E1Kw5zHpX6mVddsg0rJkaKGH8Twvi0tdA5wVWSU1X0rKQR2oFtj+Oqbcj3q2rlN
AZSFpD0ABgg4H00PXQEperydxxJIP1YtJIujcjxUwAv5qSv83oW+y4sxnaWF/6WQqYb4ssZFGUNE
dNNVpRxvqwYa8aMZ3sWJnvZmKqoFOtrQYmpMMl1KLVcBkFz37MZ3/8nIlzVHigNb/yJusEgIvXwP
1L65vLbdflH0NiDEvgp+/XdQuV1tz9yZGzGhUUpC7aoCkXnynKybczs35thJ8QSDh6K2TJ+RtISv
XrVBfsPmNDXRTnOi+uxGNN4GCU74JAepZxwddY7nHpPWL1Ug6M7bwd8OqYPcKO+XfZ1iTOQnv+ib
I0nSTQA39lD7mq7KSaW7OMkQKcQxsqwMESj3nvI6xWsSJMuVRUSCN3fkn4ZWJ9shs09Kt3ve5NmB
DyreVXbab3HuTSuPOz7A2KzZpMX0LWZehAg54w+dI0+grtpfhTfly3jw85U9Obddg8A/y7oSHBSl
F42s8g2pC2tf2unr4LjxUg38UOY0n7Pm7AvP0xD+/p7ZXvRYt85BDno8RLRzl3HCuhAknx9jTOrN
KIphZcXuIUbe6Ku2o+Xkt35YwyW9ccpInIhOIrjD/YoAQNn3cPUcVjjf1VCtJ5khewAnNA+A/mWd
VSO36QLZ2fSeS8OsavhjkvMNj9vFAN/1qFPgCX3m7h2nrs6VXZwB0a+Ucstvurd/0aj7QYu82Are
jI8l4GlAC4+y9OR2aAEumfvB3BnCLjcELseqbNNi6WaZ2KWRj+c8krjjG/VE6speBIAzNk1O6rsc
kekYuyK0vbFdVIDKkId67ePWWTh4b4RIxtfHKHEekQC3l2mOfE6P2G0NZAthH9Kdi042973KyK4q
gFQkelJhXxf6S87pL6uZMJSm9gZ+pvs0dfBa88mdNuYQ9gpklWQAn47q9scAWsopqxt7M/ZVsRxz
ZDbrxLU2ncXoaWrYl7go2sfc5uQUe+4XVd35yP8/+IrKR147QKhz6WzihIMmwO16T4aytAELoGts
D7SmS28aeb03ZjwS0Kyk5HjXtXglyITvPMLZtFBdWu1Nk+fDs1OrdKlBwSBclvuOlcjc26n9u6uQ
1t4N4wlgc7E3DZ0jNT6HXaZndxJvj6IFAI5HPgmTwMv3AQWYDLiECRVe+rn0ZRjVXkJBUUh3Qops
nw/OW8MDyVToVwenrexd43U/VZtVq2QascEwTvm+tap8b3qOKnyc4f5zwmichj1As/2lq+eujFz8
oQynUdzQbIm8crl38NLaT3NjzGtDWSxXlUKuVlJV7M0GZsPLVu9jNeHLiUXFNkMANi1SlYoV1cMX
s0yZMbOBsgv8SeZP+LShKkHOApnxSwWMdF/4A34IK4mr/cWeB6PYmoA11+DO9F6zCNI8XzQ9gnzk
7oq96V1NEVtwVKMWvhJWXMfN1/9p7Gpe13lI86jwunMa0RTYQd7BtccPGF9/RWNbVolfQjbRHje/
jcSlJHtBarJPh9j3Fi3NQMjgajMMAQd0+GAWWOQ7d5typ5kumwN3srd92ZTj7jD/hCj6HJlhzJie
EwfNyk7aH9chMx7My0yv4UGzGVmxu25nxi97FhrAHynBn8tcHMJA8Np90vhvPWOaiU4iAk9VRxay
fOBIfu7aMgaC2/vpilt4rNIqa/bwi0I38tKd+Zljc7tdf9ZUrfv5oTJPkpZdtTdNP/eIPypkSWS8
sqJB76sy13sX8DxAPZjXxoxl8YTI0AJqrlpRhm2aFSvzQaIED4lpRlZHq0jVGnSRIH/iSQ+qE/gC
KUUCGTyXOpx5TbEOPVWvmV+W4SgB93F7XAUZ23icgrEVPFpBV4dIN2+SLNd4RfvrrKqgGomfnDy/
9xQg2EGvRqTyQ0DnVjhFDmgH4wYOmnsIKEJ8RzmLERFeiNThUyrdc+Ymwdod1c+AI95BIvzJL/AP
Zu2cWcQzbeXFczB6uz5vyCIXcbRpPO9EcLuFYIGdVFSBfUT1F7ei59ZNomNEonU8zWCzFEeh/HjP
8AeGQ8jG5juwOOTKkRgNQQBTpcAvgw3ByQibph1XrQD6P1YE6Ga7itM0A6lF+TvheydBSB163UnP
ueGuzcLGT8424wcyNmIBtK5vK+RIu3FJm+6ZpPUtELNNJ54cO3KW8Rj8KOlz62f+omj5ronUD5zW
SyQB8XkiuUmsAHytavwxTcjekww/NxKzwciDMCrpkzuwb5a9sZssWWjW/gha5FlGzqzQdZAvEI2a
FtmIDE7sIljAa1ySNIxply9kp0hoCXvVAQM6RUK+VrJKEXqkTui4eleAbJEgc9NniC2FuJUB8onR
CFc+JyJkJSsXfOmlpFsgmwNAJgjc9QAAlbSWnvkoE0I3pwXVIXhIUz90PHxzDSKxvXD7nRV1yZxX
iNdlnCJ/zp2vhb9xOcIsL4OLX9Zi3fTiTrY3eTF6qyJTC8K7Mgzg1yxbb9Ejpk2bIFnC/UIi0Edy
0HM2AmSbUFdVh4wVUEnXlSdeew9j6/KF8NtuAW7EPSCqEz57E5ajBKNYIq5iEt9ezZ0woZMbln7+
BU/nX067bCfgpEmDBDcc/B2JcHM5jrsVE0EOw4s3Uy+rld/Z3xFANHhkXade4t5OlvAPiyVw+VCv
RVs+j62XA5OW32U5jCE40UswJMVqoqzCB3buR0Z/Cl8s6bAvlZUv6hbfcVfb7kq42YgkSiY2tSZb
ApLXwgZzZ21blVq3cauf3LRz19qyxhW8ZHeTx7m9rKui3yaR5gsSt+RRjyVYSXZ+mHgMNkCW0ccp
d5o7ZNXX0xw2mKFI8bDuBufezkcLbyHKV001fXWFS0/Z1LIdS1S2SAjggily2S6imj1aXVwhgy7s
NfKKIHRS8ajBLt5xBIlhUeV4QD3JAB5QB3Qf4i4FPkFDyvyO+Pn0EMflsqiTAkwfAY/Hxm3DwfED
rwV8JQ9pNCATTf+o9Zjc9GXyhBdF/2iaVu+1buyHpDhKgZ2SyvtZBR5HjCWGR0ZqoP12hFfh9CuV
stu7cpC30rOCcMjWXilcnFUp3zI2zY+JJe+jmO1j4h0LJGaDnvaHaqLIEbSdFWbs3ms9dq8duR7T
qb+1O/ehyusfsZ1xTI3AqkcvP/ukrRGoO8MucJSHU6MG2aZw9NLJ6nKV8XpTkMa7cRDZ9VBoHUD8
/gZ/R60TwIjA/bSEu0iGI0u+ZGUSwPsf6pVoNO6C4RFEjzZ0+2EInYDDdSrhFqb2qfIDcqLuSE65
C7qiBq9h7Vujjyc5oQug2Clgf7aQUewciUPuqr5HdsmP9ApwVRMW1rOne//ktcFRg3e1naZKLrMs
1ksoJcplDQEe2OpZvAI//NeYug9gVsQPLeD5WLTZkz8cxqnhDzT2ca6o58wZh6PgY3lKLOfesG6q
GqikLOx9NNXb3sc//+/MYmdWDHwgbgdgXTFofJjr+Lb7WWox9W7CJfPKrXICtR16JL3bTFghOINP
AUiLDzpr6mU9jWs6kzu038r/+BPcv6k9giDAgWo71LGRCPQ+0dm5iNsuAaF/m1mgO4nOPbMIJ4A1
xHKJF9nX1IV/DkJAueZFH98QHi24mzkLqyz6RVN5GZhxUXyYyaZ272TnPogeWySXdwhX7ZuZBWrQ
qH//4tyZcP3piwuYbUM9AR4+Aev9I+MdaobUSwqNL463/iqlTrCLenHjeBNo70VKNrQPiqXunV3v
j/EGYZP6Onlbh6jvchiPoiH8m16VThB/9137SwEwB+AP/QWCCiU4v+ACA425bQoqw0zKaf8ff//f
xA341rkLFUHAfXwMQzj/wNhPoJlx/AJHXQ7XnVjFUrYNPgStkWQb7R1YGfkClKd+PaXspfcljgdy
Slrergq3ICtw+49D8J2qpN5OfvDCZwSkSsqvePJuE12WG10Ww6LJYrppE3JD2rRbmA/xJrq6vXzd
F+XQD+TXajxobxLbd/P/PRYZ/jOCz+vgrNC9Wqff0t5/XbX5Vcz6qebzovmved8Lf8zbXzfLrj4Y
f9OA/VZAfVJ5XZTC/8vkBwnYB8HbBzXXTP//3wVgn3Rzf0jH5uveNGC+/z8coANnHHoNB4fAbwkY
hMAQcxHowhh1uct9/q4Ag27Mo4R5vucG4O29y7+c4H84gASIAB2XQccK3dLvz/fhR4Ro+s3+U/7l
OR+fLdyS2B0CGsdzmQ8AxP0kCkqhAciRUqW/Kq840dz2njSIhcsynvgG4jD3aSCVu8ymmm/MrB1Y
zmXWndFWM5um6m32n641W5nF/3Stw7+B8Bkvo76sDqYJ0hT+7NXmkEsc2Nx8GkuiCY7+ZdBqjn7e
6m1EJoAa701a8j9NCcfkUKgtB4T1HJVpBpATR5w1m9WY26thAH/b9Svy7LL2pwJMdgb/JnTieAV1
VrJW4Iu+0rJa5K3Dn/tIrylPWpC5bTYh0TtLOsZZ3GF6fsmRYRORX4dXWwnHA+8H4QgEdyvCBAiQ
QAWiZTCAjamRu0e2HMm4g7GhgDlbhbC/l0om2zEh+TGZ4uKYzk0sNFsAqSCISD5MGNM0vqyLo4Kv
1iCDjG655aAQHs1cinzUKop1soqisV9rbwpukqbu11EpAmhK0Ju01kgJU/iIzqZovOYLRyrpFvgT
6ItWXIS67As4PGiEpdCwagxpmQ9h2w4R/GCS+Rl4NxHfeEiCOVELWntpkQenkMhr9iJa17qmD3FU
AvQsm6cKqNYSKVna3yuVNIC7F8ynzX036xLxOfptLqW8jJmJ+VkJuUyinTH9CVDcv11kNkopnLa6
gBpGewUAd9mNhyFQfzZmrHSZ/mPCjOEd9/T2mwfezZggxeYM6bn2ZPwgkDjeNATUspr48YNuRifs
kYBaJkgLbyqksw5wy7t9yYZ+GziVvAFg5K/yYCruXQ18jloqfgbbJA+R1OgBbVb2EuSOdJEMTfLF
9NL3HiB2eRm79pjngu+Txv7KmflzDsspkEgByZqxh7ynmyjj0RbkEyi/JqQbrAZsAZA08u1U99U2
0nZwXzZ9HfZWlvwES22FrBKI8GJEGEgseaJ44R8jTyH6g0e5LjoC2LMUkRN6ePmFuOkLpFjcAin3
GARlVhc3CN+Lm4oNFH5fXSKBhIk6GAFem2krhhMeVOUP1ulTJdJXN8mGeAFyAdjlMHOIbmJkoCdr
73XFKx5PfKB3s57Bzmbaze7AYaKtV4VEEeeQ5KmKlq0qQJ0dJrCY5sHLfNI43/0yi7cso3KF5Im/
6HoLniy1flgtEgiKCe8mQ1wSJCydvvTpAFCwklGQg7DVpqDqg7gcUTXe8onqS5OTJa6Qf45ESMwW
VT1tBMFSneqFJi5ECSySd4VAWtEd6+yHHKKtTjr9jBzmDcurjZGGmcYoxeh8jhgzM4fJ1cYPeBYT
VE+sdhJkFJ3sFNcgGuN1M71Ewj76jev/jOX0QCYqn7OADyubiuRYTEg3S87flvb5dExIVjz/8Sr8
h7cLPMsPntusmeSgzQJ953NJDLhAHz035mSyi/04+KV8me4kV8Bs3BlntWb8tFUubNP9bH9e+of9
t+7na5sRKlur1WRFvMl+6qroHtQWfYZrlzzBTRJZky1EMYpVOv/MpnH8ieAMy9QxT4F+m5/fBecZ
EAGWBPMV2qrFyqy7XvZ+xXWculPkIXj9P/0bCM5OVT7kD1CsqLDpi+EOjLP6KPwYxFy/Lb9Fqt9H
2ou+ZNySO2glsnVUB+W3HtnmSH1rsqIBC7sItn6qmi+Wle2yBJDx1D7oaIIe0W/pfRZ3p2hk3ctI
kRiafJ+sHNZ2LzlIQCFw+fic0Qa8gIghNVA7yG/VY/zaCxAqM9vWxz4PxodMVbdsHm8CHa/sbBK7
StL8Gfj4wox3PGHrsU3cjchU/Oq052HU7EWMubXtu5qszHDUk12bgFQCXUx7aCEPXIohkq8eUuX/
cfcFs2j4Gjfg7mPMw4lHoCuGh4Nb8ePdB+Z80Pi2L38mCHOVXODVlUDS+ErAeFsMowufAenZ+24K
8CovxlcbnJ2FFbXNcWpG7x4I4POIBxa0pCJZjqlQx9qz1TEr67eeGbOCDGTSKdp+GjdrdefrJjTr
rtOJX93WXo1v/B+2M2N2A0ll3N0xSoqV7rrhaLfQOqk6SFZZMUUvQD/PbH64qaC3lU/sZ7PUjRGW
m6X95P6xtGBQrReWdwuOpvMMzkqxckonXtZIbpMYgJ01lflt0EGU4ibrISHIf809OyUqCpEGf+t9
nP28ztJyrRVIfeba62wRNM7erYE2BzMFw0KG6Y+GQ4mZeH69+zR+XatEaR+N6dPi2OpMbKUaQQ2/
Lrlea8aQUTuDEai35lIzacY/X5Zx+95S7rDUQDfElI6PeHkmkFI59Ys/Av4G23P4DhT9NKkojmaE
GnpGC2yeTAKppry+d2RWLyyaPzmJTs5ubLtP79bEI+9JyurJ7bPk7MzWPGcsF2+q68r/03XT/C+8
73L99yL8C8Z6n7v+e/Pc1Xr/y2ieMgDIsgsTR8anoEQOXVO3WGazHsiMmd61UWYiSgEuO/pt3T8t
jrUQ239/ko3K/o8HGbETMnOEuS6QNR54n6sDlN1YMNy9wU8rSh1qgfIJebgJKQpnA1zRejSGAqpC
SwtZVL94kOO3PmMH0STRyfdr+BPvZils+BPJIC6zAGXqOw65l42Tik6Ve/SAz2+b0naPdO5585jp
mbHrbFEKC9KH3+tMb5DDPbRo8ggqJrxX4ur1NXtvUvhmAopIjXACRCLTmCUTjueFmShpCrahSf07
86DZ5rqQq5H/R1kB9rHeBZm/Y9AwEAP6DkGNmc/fMUiolhvXnvVTJvZDO9XBXQAO3alRAgzf+dSE
2/WjA6/vDu6lPFXv4wHGm/fxfpLDoqjc0azXTPI/1ptxL2I/UvFN1vyet+nUhThAnaN4PxkuvXnM
nhrkQCVQcx43NhbOB4eZNo15ok3PLIQHQkIASNjRDF42DxxAK9UU20sorchDlSqwQ3sOwuUceGSF
Z29i25NLY9p5kN61wMWNVcwrPAEWvAS59CDp69SmQM1GekirtjkP7lAuWqmyHxV+okT4+jVDKLK6
rvABl1MkJwN/xzxPha3j48a72qX3Hx6X//dfkSE4JIHLCQ1QvOQTwBfRXlq2jr2fNIdIrJHSgZj9
d+M3Et+isVtwN/D2i1ZeK5Hom5eYoQqlS8JU9t5qkpTcWFKRG9WkYQL9wImMHblx58aMy4QgWwjV
x+LThJnVPEVk68pV23Gr3RWTZOmNXfTJEpyil0pLZ0cL2pwb3TVnb+7N4wUyh9vLWpUQdSadOvSk
B8HALfgtY/JQD6X35KkxuJ3nKjv4Y66ZLUKGx6JIR0BnVrVrIJc8mF4yjG+99L13nb32ooElB4Wi
H5t/P8WCj/VX8IRR10e9HRr41MdR5n1yR1ofOZxR5eKHGkFjd5hfQFNdIWaxEbj4TpAdjFlR4UB8
kYD8OsFLDs30p4UJtLRscVluFul5D7PyutxsaUyzZVDSc+qimI5M2vFGEq90wxZs7pvyYEamwRtv
lBlmZSIuqukUj6ALPTKuMPPAsbqQsRQKTEeON5fpt10cxNVhXUNjWkSrsg66FjFkVx+dpKiypema
poEu45AhZTdP2gOpj38svi4DX60+xnbAoUVaybLEdmbo0hWdxMHKPLEWTVqcmjwf1yW8GKT8enAW
5zHTUMRaGpkT2AH0YKU91js/bpEqvq4xvZi3bzsYk5eU/wcO7Bh4HXfaXOwCxZbmMxYFjnzi0wDc
FI+TTzWFYhaLNBntGuyOfGoI5LF8Xc9K1TSobktL9ztjXYYYRGNhnSMjG3lzFZCLPa8284mS435g
9W7MUfgFmQ/ab0Ze/LGNmTBrpe9CUDmTeCBXSRZJMVlfqZvfFyVEIyEQsrFl+H/k3Wo3r14HgToe
aZvbD3Y8gcZaWOJUlXayc2Ve7QI/9k4KXtPKGZL6wcvyZDE2cfQ67wixqz3vSESk7gMvrjfEKr2w
HarsB9him0oP44vsMyQVLTbsndQXt2ZFWvvDTTqrgFtzXs3nkyadfWTm0Boq5AapF4HC9z5zXVhA
urb0oh7i2cFDvlAXYVrp+IFUPH5AFRd3KUGbWJux9xWtrtTS0eK+mgEEOoEe7QoB8u1smjGZsmxd
cTj/zEAO0btt6MZmoRmDHCVB5YqkuTMT170yg1zkLkRvjdXuSRWvDF2vizQAkXfiXklzenCqCDK8
D+NmhZmcrzQcv+tFdKb8QZ9MIRB629asMONmmYskh9nWDH26/OO2DS/+w2lzyKfgH+cdilwi/EL8
jxv0bxW0IqT4KPKr1nfVqDnThbDYqqHwdwpQMs074vouCXqub4JXMyDzEkvNO2XMvGqppultvRkz
V05y0jf9D9xI867zW+qy18f9L/+oTBhUsTjbkF+7y+amZ/dgh1a3F89vdv8Qgl9HoiBTtyXKoHTu
QuMUulNtSh+41UfLBsnhTYTiFA/55CcHv3Kr0MxqR9OH+QLQIZvLBUBcccEAmV3T5BvjoVpcdUu8
IYqtMaOs6pZu6hRbewbTY/F71iDv11mDvJtZe1786VpH2flTkQ3ZDkVO/hKjm93GNmoRmQbU1J9T
idIXxjKTXZCCrurWf2VOk9+mSGYvNXc9fJKsyLt14kXLfvZqkr5Ri9Ed6dlQ7lmDhCVtRPTaMGsB
tZv3MoH0FkVVsRG6i5c4W+KHvvLiB0fpFYeq5myGtETdhNguIWOmkLUjd++ueNvl69iS/YLOJV4q
FC07s7lXUugLgaagzMf7hFYgBlZQjJtl13GzSdfOIv75ejMBrHAKPduCsyEFKjP1IF1mVMEnT8ri
dpZltCPTLyMS22vm0HEDstD4Irri7HfBcK/i+D+eA4Yczp8oBJvzreBloqooQ9rG+5y97AYR1HY1
6e+6BtJvh1Csop4N0fQEP+2uoJmA9KQlf3l9zA9TYvcPgG2brWKoLGNM0/TlI4gI1b0xXIn7hjCU
5TFm7OSgxiT0zlidyHtUihF/qbTqDm5vlTfAVskF5xpBmSiGwToYDOuCVaUBj9dxn6rFdZ1nUCze
iVWFQixWujdOWMYR76gytZfG7yo+mhwlN5Ytg6afgYrhpcWDAfdNU6rsNurr8sZYKAagQTFlPuoL
zNmApEZm//d6qERAnIE3uieJ9paml/k6eKzG+jjMOI0ZJ6Mie96K4LENys/jHig+mzGRNWr02JH4
D0/O+VSDDUJQx2coCmf7PCAeAb75EVkKKhd0q8YvvjcjiiHmAnUr2qy7SfSoxlDPPG6Uc9An0ytQ
LmXn180NYo2G7s3i2YSgGKRv7t2ndspOvJDZtuQ8BtNzyE4smfwVA5f9AX4U+C5SZt9Ypg+qKyGy
qNMARdqU+5ONYxLmNr1xgQmeAOKjCpkdjMgr4YVUTXYQhH465rc5mGigvm66TIBM27tK/nKhZF3m
Y5wtptnRujamAlYwl8G6jvWQK9sOFH0M9UlXHG/39r7o/V0OujsIhd6zl8Qg9paE7mhqeSCKBUfh
8vIeTIHhPmnFAUeg+lKyM4gs6og/RR1NzzTBVENXnfRgmjSpM3NdgK/xHhkiN7I3l5AOiafHtGzE
5hoEmrjxapqgz8SE72vNkFnhW6Dy077dNWU0Hq7N1JcjtATZNstad4tKjijEcp292CzGLeqD5ECT
gUD3g9IYeVadvNkyQy3eOgdUTjkZC2fM23gP2fx6TGxUiHofM0uQw3l1urHZDMB46++JZ+crsOf9
nZf7CL/KMfqaebm3AHY5HgqIT8BShnh5Hi+EQK3OOElWQObir6A6A4vyHX4mqEFx55D2CTU6468U
wftacS02ucVyJJFGcApDUWlnPPR68B9Qx0c+tcXaAE8EqtbZMPgRiYP43UjnZVH/x7JIrqsERYz+
PTjy7I8kifmRwtnIXFSmdOE5+P6nRLT2hrzk+eR9z2I8L4zYwdE0VgCmUDWmLaor/B4DW2zsQU2t
39bk4KEf8eTR9xVm7SfTrKc2qomlGT4Sq9oHMI7HfdJzAKNzM1J7AQKKvrkO+bJBCaAKgrYKTIzL
stjzFaR0DbTz85g3KGdJK0hhUQhML0rdZDtHV/yx8i175XslMrqzWU6k3qo2iOF1wkzGHPnAAnom
Y3YoI4v6q+RkLBVPxWNELxeakcyHiiJJ2G3E5Y/EzvJD5gN07gjKf5kU2Dj7n5/G7HlMfVx3HbMo
MteXXNun6zpIZg90cFU4WdHXTmXqS4OaLSuILvBKGSGR8Ce7h7pG2V9RjXJnO53/8+NSxfD2IfNS
Ci4XikPqYRPUMUPmBcwiEJrjm8oGnGvbqCsn0/jGp1Vmh2bW2EOgZ4UJ2Vm1m9ooUoM1vKfxTW2p
di5wmK/+uK6yXLZBucrmWMVxevam9nVCEfYviQ83jWQAbowJxTPZMBXnK2M2bipXXjBAFW4WpwJ6
irSvD8aMrOoFpOfu7Ee18yVW4KR79FcnQCIm1KMPI63kqfSdF/MWM0PIzR0Q3sgzKziD2JDc/yHS
cTIoLEsHiODVUb965WbWrQALfnLXwX4tduD0BXs+CZw+bTcm+0qSXaztLEzcACn3sTl4cxNlYJob
cypUgdOOL69DpmeWmRXGNI3dsuYghNNskHWXYRJ1wcYVDITWQsoXv0D9JjmN00kNkfjCx3PMevli
CyoOEyp4LYzpzvW2UEMo2xmzaPNDnzviPqmTr6KBeNUZ2TLyhd6jlGv21MbpoU778dWMy3ncJfY/
jjNg6ntpedOlcKb2uVoZ0+RETTb0WlHz01g3tdtysndWY4MDbcfFGi8/G0lvmNeGv5vCpllIKyI3
Zha6XhA0TLdG+ZLTJHeirLwTlCjVKtIkX3mTF5w0ojDUZhqqr4gbUWwg9sWhB778VHYCD7usvhJl
kU3ipu26mezya+WSk8Sb/QH1qvjl8mle9ulyyIuWZhyuElmhrtVRVoH1B/3BKyAkTzLm7Q39AZ6A
c24mVKOcSRNjztoFnYs3BhD7nVn3JLVgQQgMCsEBko1LLa0aoh8ksMwY9R1kMNgT74oPy3L6ogZE
PmFcWvyOjPcTwL0CqtDcgsDQk2uKKnkPNq/EPFnN3Adw68///oaArPiTI+0CsAJFyrcdcChRbecT
tskyK6/6vC9fS0F60MUb/2D3EoXzPOmgvfR9QemhZ5AHuTEqylAzdVlgpi5NTctNMkC3g+Rntemz
PL2kE8rZDHBvrkzIJQq/3BRWk65MQOb3KMppZpM+K+44HlXDXzB8BtODWvWpZiiQcB2/UiFQYeAy
adYbTsR1GbeHp2Rq7gs3D6cchRVVolesz6YX10nxTMnMAsJRjy98QPkZDoz3RvHhssyCtOeUQf2I
khbIr8G7sNcCxTkv+TEzdvWEPqHt18Wf3KlP5nVnvKfkBWG/burq/th6SXDmur0xeclMDijToYZn
UqNaIzSF7ZFbih+taIQoxEqyl8arb2SDNE1nAGKUhIruBd6lIYS7kCJQ+L6Da+/x1h5fPEiZts1Y
I+szm2aZCyrTsXR6CEDECFkqQPrb670cjdlTX2p7f7mZPb/UqDiDGNcsMU073/ixXzx1A1i/1/Hr
WrPn5aGxaHHZLylGuWigXYUWOVUQjYAXoxuQ0EuITO5N42bydcrIeDCWGJzgVqgXY5hrYibcnddy
cPvna/5pH50r+z9cLDqzBj9Eoi7IhByoDEhGqCn/t6hFaahcRVyUr23sZnug0PEpBcX3pJsxWygE
H9B+0LxZmsF/mjYTbUm/opxdeTCBJgoMdn7U3xtD1XWzRK1ayJrnINTSnXOyhb6/BLlK2b+qgkXH
vg7odnRQhUdoTVF9gHfR0qvKYjnUo7+tku5ZIvRZQQQNAs808TMlg8OAlnvPqNma7M2YqQ2bjBby
RKLaGGsaSTdz7cBtGvoSJ2BRoGhoLji5C+JpZf6ozAXyYENXszLRsii6+A6pamhMo+HBrEClHaTh
8rTYGbNifrCHZAG32PyhHIhJwkr9f8rOazluZNu2X4QIePNa3juyaPSCECUS3nt8/RlIdotq9b57
x31BVBoUJbIqkbnWmmMG3RpwZ3rI9R6hB4ARc4LyjkVNVF3x5W7pNVI99+0mNRdiqJLkb05u64Ap
vXHueZ6/yYa0XXgAkW++VbWLkeDOzYuGdgEqQ7mFU1/m2upREtt2K1IcnpEBqfTYvxi+StpkulST
Nlj0c+i7iNYYyEvy2M7eNiPrMkrtq1g6qswDtJVLyVoB870HiGRu/dS91nFfHUXJGhhamJWTksmc
lnRxkRL3GkVWdRStrxmi5E3c9es9xIzA69GO8I2ffa2LYrFTlco/1u7PP7pFE5CCfyRUJRpfS6ZY
H8WY2/z8WizFq0I/tpVdmqfpYZXbYXTQyLjuODdSDBMa3VFWULN6dtwT76O+vZeN8KnxYZQldZF9
L5IaRq7ufpj1W5sO8KkkJV9mVBD+rGrlW2pO7NPI9OYp8e5drnKgViXNOg5qCOPDqq1jYFTZNlVQ
9UepNi78qU8MpPaD6bMHbGVpOoD3XjhPW9Vbf4Xm+hS5g9Me+RRcbc/Xf/x6EXuAkKae8O8X0xDE
lLPkt9F+0q4fJb9qUEqWhBYbQyo5itDpAE4eFwUKuhV4reAahAZ0UbkPZn5Ty8CRdDATkhw56OPY
HLD6lNdwOMeSvS4oYjt8rX8Wv40V+71k/rn0tcz2bWlpKZRZAv2NH5n/orh689YEJqRQhVg/gtcK
5XWuLYuSFIIFcULMyBB3L+qyjI5wgKyTObFmosJSt5Kd8dD9RU/8Ai+KPnFBz7wGJedvv7oaM+rW
sC+C8Ukpq2ZNemdJ8M0/qWQjLz1Z1ostQa1T+tGCbKBL7gy0UbvyCxN+0TSsTxOD3g85eXgkMotw
bQexM9NazVmHcTnuUGOmhxgSxqpB8n9tIWfMK8O1ngvL+NGPRvqeRxr8Fsr4UAgOG6ko+7dIopZC
bSp3MRAUR5mTlQ+ZBI4DasY1ruziIQubYCk3aJnEoBbU1tmVnEkfVjyILk9JpVlNQHIrmpIcd3vD
m0QJXVQD2O7iexxq8XFET7nIDepxV0UlJ/BPSf75SDb3aBDIGIqXolNcomn48xXWE9ksT0k1fs0R
TZZbc23rvbSLXF9FnaaXwc4Pwpc+650zhCYHnhavCjWQ5gAtBzhyNLso6zduiVSS04s1j9yAZcXu
4SCpJE566zlvVXfv9Xk1TwnxFAl84acxlWU+uGp4ExdPujduAZGToPMNcke/V4by29e4Vur2sst7
dSH6VLn6bmd9yEbBosBsHQ8BeUEv/44G11wAKkFoBS7zpKDwAW5OfeV/mJF7srLqcv1F43iG1M5f
aRwy7qIVGt5vrWmMnQYp52lmhvXIV2saG0wzek8I4u6BXIcwCwCGiO9bERP0RzeKCP1XBXNatXtX
p2DPzZPTMHGFDbuCWDm2j65UtTcZB5Q4BuikpwZ8U0hus26aFeadtQ4hPi7FaAzKduFXOdXFqKpn
oqYZEn98UdAOip8mLm0Ho6iErvfZF3pasq69CMJrZGuHflRvTWKNMX+ZIF62Jpk+BZrcTVxIl53Q
lBiIw6qzIYoq0O/3nMJrgvfTLvOzMx6MbN2qZNJcD0LcaEqczdQoveRam1IKK3Xn0N+Knq/ur6m+
YiQXMQA3EkMJn40zBD0YuYa+QYulLomRVzOqS+P3iuIyJXPfrcQGpmTW9d2IHUr2lWY89Lmi7FGT
9nAUS1VafBaaxMHOMcf2LnsWFAfP/q1f77XwmI3ZW+Il2o2HD3JFzXkUkZbMdudO0OU30Qpd60Vp
XfczLqMSBJ23TQF5borhtF4Nylga47VoBppZr8PAUhfi3cyhHHaWKlkzw3arVatkISFNh1ShWxoH
WSezUlogMTq39t/47l1bJfLuOtC0Ta4m2koOsuI4TBkuTtPrqpSCnyihwNhFcfMA0ROAAozQDRUy
7Q2UEQK4aUoIN5caNflb3En8RQA+HEc1af9HDFz/D5tJS7YsPKl0Pk0YJf0zBK5R1+kpIJG+BQHk
grZoLgpWHreoVqNdXkXFjBqa+ib6cqtSWPTjZi2aYmDUrD/v6uFnDplTSw+GCaIE4F4P6nmGdPfX
C1LryVWTPXVJNIqMsKXV1V5c3MQoVpkhfx8lqQJDjuR+plpqtZeni5gimnoKTeZz5Ovm3+4R79MP
5ev/OL2K3H72W+5ftXgOof6hDprK1H/9vqpSrvwu0bpXtU2TVYL6Fo4R+wlluohXaIx5rAdyfSsD
C+DeNBBMm4quMBggD1CtLQmimehsosA+JqpmHaIWJxc3A29rmcr5j1etCn5T9PW/Xv3/z+vUclUD
PV+LPKVBQfDM1wmsiWOxaHp6GO1FYlI0IxAqvzXF6Nfkr3vrrLVnf0z+anoAx3maSe5c7hXrACgv
O9tDtEmm5L64EK/X5omjaWsCsP5DPDrIWy1trqty8VZGw0RcS+srOg11k0ccIn1bjzgXaBo8k9b8
Gbmzir/2TzOa9LNxH+6QCVZzM68Qcfdx+uINLPmAp5W1aKaTljiz0muqkoyjcuykOVryEsRZtfEl
WHGfzXAcZ9AshyOU6eFJS9/DZExfOogWe02fUJLTW6M0CBaZLVc7MTroEgz9tKRgVO45TvAvEG8m
J/Dlxb/gs6k7j5ndYpXppMWtao1T4vkGADtIlg3lkYuytwxSGjla+HCqkY2K4I0vx2tgZ9qDJoca
rEnFX1VGWH6zrTeptvy3P250G+X5v3/+P9Wtv3/+Ncs0VYvKJ0PFU8f+U3o6aqyaUEuSJ7NnLwIn
y9ZXlR+aw8qLF03buHvJ1HDEaYurj93AWrREP5k1C9OAaVS0UdMQeacMbNN1erIdTGDmqa9nydxS
YVyDs6q2GiyWW1GY+SUzm7lXxsNNdKVZ365aKa0XoikGdNV5MMuGss/pJgtxzqHyx7toiUvvojBG
zS6vWkp+lyEsp5UFtmadNe647EPK+Nhk+vNSruODQTHCcx9QlWAnw51KOm9bhFY499vWqKdqmHGu
6hZ0nOmb/fmVF1/loAYoqJd7r5FhRvFYWofOWJ11kl6fF5whIEjFRvzbgD9NEXdY0x1icpqbb4rm
wh51gOzPWq8hOeVEBZYMf78qxYhok+iFUo1y+Uefg9cRE6VePtWyefkjDiCaX33BMBspYjqInozH
0fErZFCrXkGWzdWhnKT+DgUIFgqh+01n7T+LVlOfYz2z74nqJlfZ8s+knaQntfH7PX5cgPuMRnpC
pBSsAXfh9kHl5A0BTnpjrQ6vFX8Q2L3GA8YnxkPhd9h95OEEIKMJ/nqd1ckAlixv95IrNXsJe4e9
EwNCgyXxd1u8+ppjT7NFk2PfCSAwAjUFtrM4xPkEL3a+m99FGYUonBCvdL8pZn3mUGk+5Bz2PELJ
X/OMDAVYhbaf7YGin5XAMOZmyQ5Km5riIteecU71/DpVm+6G0oBCADrbPZbtRAD9x7SwqIfZpzpO
Hl19L1yZxCXFa+JkDxfRIBpI2JnI8lOGIcU2HbtEn4kRK5iST7pC2FYYOvFh2tt1eGTFCW99Zc3i
rIsvopXDMSR/EUyrUXgTFzgE8K/QV7G9+LtPz3HIaMBOJ/DBjmk5/KzcVrtHZm6LVh6E2j2Uxt9a
5Nw+W1Wiqvcocn8baxFFLQi9JqB4zXFngDHeiVf1REn/6kOHqc3kLqZAf4I5WQaQXg0EDOk2qwED
9vla0dEpJmEMbJOc99YuhmHbJ018UG0XPR4sh1PTJeNSIu95yxJ8LfTUr++pUViwwMlb9G3wHnKe
/GGkCh/nvkYBEGA32AYcOiqoM1bkJR7yjuaQwHR8M/3qA4CH/ZI6oOX0XEnuGSqxhWsjRvrvC+q/
lLu2RkUVh0cWVRZThv8oJoxM10+7orLuUPzkmXj0dnlTzOMuBI0qlLwSStVcluOdePSK0SSo/hqV
lfiv0a97xSi0+W2jZvm1/w/3i7cTN/gqFcYGPF7Mt4qeupbaT0FQ/EM+YDaUg3MYbmHpiiCWHTrd
ATBnNee83N0BqGAg4JjdXefQ3lDrKEnqWdeD/Hm0EeL3FqYfokmkUAZ1qQ0skoyaHkA3t6iL41gr
2bNhZPNiKGK8bzDj82qg6Wh/CsAAqnlvRuMmDoJDPQLUp+D5IcSaawMptVh7dWjdpVa7BUilNoDz
dHgexU6usvTVkCgbxylTOepaCi3OUY2lk5ntU1KZTyLK/WtqUoEzEVMxz1M+p9pO/5x1ubRAMWkd
dRtZ8kKJ0U6FWbOvHZ89XTN49lElBQvYAoG/mow3ky/lm6wV75bfm69ajgujk7jjM6o1JJGm2d57
CxFG4qjNQxymw6JoCFLIUt0u7cLXz2kqtSvqQv2TW+byum90HNQ63dqoUu/sHDwWd5qU9Vur6+S9
XRTZZjARAwKBwjmoz61THhrS0rSH8aJSFUoKsGtuuM9Ap4et81iVKmd5Ne2eWLi0WZP0ykuArxlV
E530zRrHF/4n5Q82AEdrLKx3A4yJ3mT+ziNpsyk6/jv4zAElxLEBRF3x1oea8qp4uoyhnAKXrUII
qcQQQKf+pK/hQVPbhluEJb/6nrHxY9t/7Jpzz5cb7MQQbnKk0iilKuC4VRv90Itm5hdR8z4Utjdr
zCa/B26M/YEhafu6SL2j7RnJMpYL7znqzKfOGZt3KQpXTWPoKzODmA+4NJpnWtTckszVVlojt3tI
jxELogfetvTzB0hGLJe+lrwZBdzavKz3URZA7o1ye0/i3/q8iKZJAIA9iOEvxIBiKR0+HtMcOQl5
KSZ9vnSm27V6TPdR8NvbiMl2UHeQgTP8CySnAhkrlydXDtRdY6YqKG07eaTgMeWBo6fvmv/ajf74
I+XBDDQola9qMaYbKdTtjS556kWCaAyp3yreKq+ci3tS2/5oVDm754kerRo+entDQ5ktKalFwTqs
lQxvCB6LYbJjNXwIxO5jumjTLkX0l834QOXnX11f/WQlH0Src1WkLXFQfb7H/7NPvIn4CX0bvyQa
ZQJmYBsLiqy9x6YtqlOd2BcVhtyj6DKNeleRTD7LUxc0rgQBJYR7MRgadkI5GckA0XTUgXicudYt
OazmVd8u0cydMLysz2Yt1Q+1H+y9OCKMpbTxplAMPC2nqBbS6XDWqk51LjSteVAb77dpzUClZeI8
axEuajlhugSEJyicwi4PvUHtmriIZhIN/P0MwJWEj7SLiwPbJQygnLvEK0WX1BnfNNmp/+obTb7o
lAEUSzHKLiPf//fnCXGGf2aHbAQjNlWepFb5ciqK/EcBTqGlyQh9X72T4SQZs2KtxTRstNcmcbdr
MT3IRwewpV3/1ZrGvlrTmJgJOF299/+Y+e/7xMxqes9fP+HXfUEkleuuTMeZ27qkU9ymI73iHOSq
pWbSNoeT6BGXgaKotRTGoAj+OVCZMacAESi27UReOCXwvcigkH1KufEFz05G6W5ES1z0KjDWLBTY
WBp+F1GBaGM74tgDJDEFQJplowFsnLM1BKBptfAapKFzFl3ilRSQrmk8ILVfA0S3ylWaeMMpdKql
nozqRXiLDUmRL8xIKig7SY0HXwnlPfuHaDYk6ltJnPcxUOx3uJr+vVTabjWkrrJT3Mg46brmUzHs
VVuAL86SaBTKotq4WZhRPER5imuvmT2bKcYYRkNsUDR76hVZtYx6VfYplK8RMLaEI0+WN7hcpEAi
HayRiIaZfM07I8N6EEPbipLRSpK2bCXqZZsggl0P4/gdkSDotghMGpFp+97k6k0j2fojaUmh9BmK
AEqDzA0AUR6u/55BdDNbgB1W1wh5lBU4Z5IawEyPnIFhT+Ef8sSz7Cc6AfddVV+buqkuMcpifePC
AOTolAPQtGLj0oET34VESpbU3Bsvci6t/N5IfigSHmRiBv96eTdJB5eWSfqqyvVq7icRW/Cp5JeQ
ejOPS87Kak6RCzWngQQN/LNEzvUb7xAMPawpSPOECIJZLVXoQSv4ndHQqR+eop8IM0dvJbrgWUsp
7LOdF+mcTWn0OLSBsnD5z1ziwKlXKaXjR8NPhk1fU8oyBK2/d3sj22R2Zh8JN8YTjz248hcDyqCR
UB68xKxW7MHHo1YMKIHUTNt6sjS8RD3PgLx3iJlj0tujtpmJft2tMEXwe6ZNC1df9L9Nk6PCmNXT
CiYNKe9W478hpkUREu/I+eDRHj3r/AqBKJSvHriDZYzt6qEOi/IUK5E795BZvimQRzzZ/BHIMm4c
deRQGeWou6ouA/6xavEMXPiUmJH5I4nj91TqykerKPL/tfU1/lAWsFThfq6r2EbZsqEjd/tn7LHu
I8WKm2y4U63j3Er9ydYaFl5wGTujdVAMxFHxmgRhPjOlujm3XaFde1UBrUF/NEbLduhg1uOppOV9
tBUHEdEMKuP3phjFAHtfBPnVGe344CpBt/LLPr/FZVTOoW2rr1oyXgNRl+vY2xxW3kdl5t+1Ibaf
JeSH8wTM65bkz0ddV/IeF26SN00+fPOt9AaaSsWBgH7QkenC07XhW3soQjc7dzKhd3Giz6IRT58x
8+bivC/iAiS4+mOg5sbWjC29XhuZjPGQoYVrK27ZWSIcJ1dpp+VfwXSw2guqpVugbanHBgn/xoNo
u17WHbzeaMhKgK/9Y0BMMXHcYbc9Taydsl8mdn+vdfMiKglF7SEqdxyf6JIQDVz93IpBTGCahzQW
dzWrLpaWPB2GZBnbIyfof9YBqko41R+WXdxC15ZeAAoYcwBXymVErM76rxCL+3V74FIzJm7nN/d5
O9h8/aMM2tuoDd650d1uYwV9eq6QFcwyz0xfSqhwK9syk7VUVumLb5mveF10lwAy6YODpFN0D05q
b4AngPiZbkoHTn86OPmD7ss1xpAbXXOTFyfLzT1Z4nIumr00PKA2O4cTECgt3ZMVGsWj19XxvoMh
uRD9XuqdKaorHjUAxKkzKoCF85Ve12zB2cnjsNv9fvnqk626W+pZqc3ElK8B0aRStFui0LMWaVcN
ix6LsauDPfWS7YbMgzJo10GYFAevGLJtxLZwl1C5sNf4guIZ3uAmUGKeKHstkokQhNqQhP0NY1J3
nttpdY/qDE6gojQvsl9FsyTEr091pxxwnr3j4b0aIhfO6IhVEJy6YKaBFWwiTOtmckYSxgXv2XjB
g9aOafjRUkyxFRmzviIv4DbRVZ6yaZkd7ID+RVcxRkbnc0ybRPG/xkRO7t/3OVHpL9ouVT/VA44e
mBSVOv5GVGCijdV2We4jRZz0u/iQSiu9i3NKXflENg+O7G3ZxnsfCNW2vpsFr8RCFBaKPjphvaHt
ZNA2K7wCrQe7JIsdgGZ5D805337rJ95y8mxUU+lmK2O2rtkMYEsDLskr2G8WeAO+ZoW3D5y4PlZy
pK0tInn44EreByWnSaprH1Jev2Ykl5+tBuOMwm7Gs2blw2bU1HyrudirR1Ls7yGlBKvYr5S9VirB
Ucb/eknRV/SsdfETHIDmnSqXFYBQ//sQwe3IId9dEEaw0hSpv/HKVrtaPhZ50MmNN6v7xpYZuYHA
iQdCpmD2ebef8pOCLi4GqAj6i0CvK0Aaa2NyMhkM89J29WuZO/1Law/Dykp1Yo1TIVat6Au5kZzH
ARvdA7omLLxrPXhpMGFdaHw8NqLpjOWxqbzuVrp1fe2y6EGdZjmZFm+SegBKMzUJ3hH5lPwfqdE1
J/IJ/CpyxEhfRVJjMFhkmgNi+b+KrYamXWBs3J1Fl5VawaaM/TW5Am0fRz2CC89y1npesTLIsbSo
lKZ5jMx+sqJou2+1l19DPh2YmknLKIpwOUvDfD9orfdWjwqicy/Q7/J4+twYSNEPFuont9a157xW
MK5JUgx9p6bj4LchSXzTPkf5b3Vg8U//fZ9u/uvZZ2oaAWJsHCzFkf+l8Fa6EYm0WUiPnZMq1DZp
+EsUY3uWuyTaVR1EWsTB2aObsS3R1cT6mVMX6NV8ib/mDqh4t0N0YlvA9CBPH/MCbneeaebX9AT3
pc+3xtQs3H3Ond7amNQklVur80+hdgr8fRbH8b4m4vsOeH+HP2j0ra5a8NJ1mF70qFQ3GeeOjZcp
4cVDIz03pcz7lqDI9tiUi5vazoqIglKnMVI3oU4rQW4kwaPlhTN1ys77AK8eo47k77SCiLFfrSEa
/xyb7qPKxfofWBlK5v48KKE40SBRyJTTgez9E2pE+MbVKSe0HjVSu4uoGaL8OTbcGSVmAMCRBu1t
uUOJLF6WDelI4KzV/nMk1QdnLjq7uCITOQ723EsMKknN8dNmNBdmolNhzB81MX80u84YIBvUpr5B
LAUbqGnxEiOf9mApKptOu232ilRYhzoy22UF9uEOqgQznekXnuQHkBrGT3FTIgXcZIXNStY484ub
KqzZlrJvY6gS52z147Oq5v7PpuuWtlrxLSm8bG4OFMOg7vtu1eb4gkV8NUfLYtzkAZvaLArMIzRK
aYP+UN5GcuQfgfhmK33spJ3j608+yN4ltqTlgRCds6c+NFxJydg9whFGb4RM/x1/xhDI8HtJPR71
Hm147yIH42+n/OsmAuHB500cW4tfNw2iUqAE1VXGavB5Uzj9pOnY9PmTXNynHuXJob6lAGjd6k6y
TCnsDJ7G2vuOJkw5dFoU7sZ88iKaoowTaHtZ9b230acYZKHJGIIWg/MZgwQvNZvOm/c8NjBspX5T
khTzJW8/qqnOvW7qflUST9nYRmhN3UBHs4unRy+Jlbjg0VCmV5X6DMbQPYkucRFNJ4lXBN7Dwx/9
eqWq8yYBvwvSNGq0Ye9P7EMyIEjnp1dfF9EXeS0U1fTACmW3nNvkhzSaCo5j1zgI4wbLpJ5WtVPz
oLamehejQyMbh9J58Mq+2qpJpD1Ho7MiSWc+yL3lX0sfb6dJBAY12NkoSWRiDqhqS6mBB5TlZbrp
iL8vxLdWsYd04wx289kUo4mZb11lWBt5/WFMR7OeQv0VYRyTLppSqBwL6j9vbvZTGyzpUDmDdRQb
XF9ZBZZc4B4z7Xkxca9HovNquyA4zXYG/4hlJ4fQ0yqf6mq2apwyJ6Mw3z/koZ88GGP4e//Iqa9P
jeRhmm80ifOqq4d4oMI/qdHYRo2/1MW/KEjyLVt/e4H3trwxITAvUzD2s6Su7WMd+dkdB+ulOGcO
aZNvE+LD8y5Sm4eh9/N1bmvhSiQK3SjRZkmkO4eIX9lzGuKgqQxPVJ89fhbBUOuFHZomySv2xtYu
cRvpaLe4NGE7VLwYdXTxplhnG+Z4FqbGaxf1IYXiTnAuAMhvHamq1oHn6Lc4jdWZTa3Kz1pd6VH1
kaJ1eE2zG8HgDBHh3y8kzEL/2fP7EH6FKYZiv81JixpHGsR9IuVA7cuUI7IIt06K5rQiZaQGircS
oy0yySIb3jARTgfO6i5/zjlSgvoU439xaIwsgL1WWa8NpuhVXCs/kqyRZ44SjdeYTRKFgKa9ioPO
uSd1+yhm4MbGgTWI73UeF2scHIKtEjfFrZmCb2IGaOF1bmCklk92k/XEGymnSycjppH9RFngeTlw
rjdDOi3sHOLGCu9JH5w0NS4u4uGT0eKG/CI+xtPYV6vWvN9av+5zXT6I//3p78jWv5//U7kNmR+F
RN2/OT2aIVWSJ/fD4+jsSknpmm2A1eLccXSMfLLQxMMQYYR45TUuByAdjdMirABNd3XrrpoUJA3i
FHT4xCb2hd7bZM/lx8iKnKXJUrUe9Bo2t5sSFZ5Ki0WRcTiRimqcE9MCwVoAcGdvsrI+WbrzlNoR
Dq9TS8Z2UUvDxyggaqOYKbbwWVouvNQyXlFc/7QolLvmDm7d0Yj/UYLC7DQ4UkEMor/6dVsh/mt+
GpBqX0sia9QutMNzqGE/GJQxhgRed8pCVOiBbWen0rFczIe7aos/1SzhDLkcmqJ96FV5PMRB800Z
1fZhKFJ1jrW4tzIdsgo5z7qfjlnNNH53gLhDaVO49dtQwoFL9CTn9+Fpi05xyu8K3/YU04BnfdDd
NXLgdG0WeXP1zfwYU8r7GifaQuSV5Bq61NBl/sUKi2sn+eG27wMTu0a0KOLC45MKRTzi2GeiE5p0
Ve1Hp/K8JUMTFM6Ln7mANjW53NvWUJ9JifEobYJhqRl9sSojVz+XrE7zzi3sld1RUTBDtQ1RqIms
m42lmkYZ3HeFgplZluNi7Fp5zoFnWGWy/ewbaftm20E2K7qyWoZjE67NUlbmrADds2PiTFPqfvvD
Qw5fekWHN5D22Ka682G00pVD8aYmO78Y8BYl8qfO61qpZ13i2+tIr5191lf9xrSlnTtm6VIZULHH
VTuTqa5+xpGvxyZEM1eZ23ACT+uzmlO/V1F0+NZE3cUm2fpOyomYjeXMPde3V+CC6l1MWYxQ+zHh
b1lgOowtsoX40Ht+eBWXopCVvRRRwjd1RZJUzjG5w7Zq8kjrrAH9QZe/9HZ+Kcw0f6Qq91EpnfgM
REm+Z5LylHmKdVLDvDoORnlBCEBJfxKGHOHeQ7lJD3Lg3Rx03VsPGw4dIXamHyQC0M5y9M3ktTOJ
GueNXK5EE6D92c45Hppq250as+5n2P+lr7oUYnmEBeNedZojZZo29c8QroSCxnd4VcBsinLsQZKh
+6tfDEYEMQnXTFNEGxLWN8nK0kXrDncyI+m5iMM7u5PqNPQh36SxU3ZdV7VPss1KTWl4siZI8pPn
bndN7FY79r21MWLdxwPZBAnMq6sYlAe3u+J0Yu3w/Hojx8iMDkLC1glgZn22A4i42Mar8QwbWxxC
iSw/sY1plpTe81ibmqZmOnPZUZptCp95FTj5MO/qSgJ2ZGrp/vOlpTcck9hx2fNu6o08HlC2Ks39
7pR3voPP2nApsNM82wkmBB0enI72M+sUdnhh/dbpRnvBoTXH99ouV2XwOpYU+oacdIYmrD46/aGz
re5eRb5zKFycqqwiRlYRNYhIQpZ0EH7uRu6CZJbzdb4kUpNf0umVpSuXhEV/L7rEID7CCb4+mJWJ
JsVNyUlSyreIlHBWWcZjGeEn0lVmORdNK/BGIm/R91BKzUfYwt0tabJ5PLXyDMVm4LXNspd76TBO
F6rJ/noVR1q7bn3z+1fX17SvuQ6KYlIb/PRfd1pmtaeK96Nwc3vXF1W4tXFURRLaJ5tAV7xjFwTV
2i+16EQqcVhpuVacR7u0MFnFTbPrvIvDk3mTJVmCs9lY77BPcTZNkNkHDVIqDjfyeO6LOsOWJpBv
GNCBntY7+TGPr2VpUHVgj8kVrnW4afWy3IaeU5+HoAmIe8Ul5hzpUS74pkcxtQVKWn0Ly0bDd09L
LhppV/xfR3nT5g0u8ZmK3I4o6lYxebfOkKZHBu7VtqUp37EEW6pyab5jafigsIeYV0QFL50mLYGL
5B86ojKftfDVa/kXdn6UXYw0aDblUJ9svkrrSLW7dW9QKyNbWNbkpq8+y0b1pppJ+JGaR6o0ASzw
Zb6Y5J5fLV/LMQpWKow9OR8VcZ0d7L7cOyE5QdeTqgsKo2aeVmQCiqyf+1kZv8s+xywnZU+C6UW6
Ql6Y7cdRM44qdSQLXMuVF70bjsRAbBKVjsKSvapks/ge+Ma47Gy5wFuqs25p1b2jrWChJGvPibgy
r0nVhHst8KDMJe1wSjAZnrWG8RbiW4csox42ChYPa9NjiwSg69oMqffDoUxuMmcZbkOid1SYl/Kq
TNvmmfAECRJmBNPG2S6y5Kp2VUYdQLWRLS/eWqNjbjFjzA78LaP1INfYoOqFswi6iVbUh85mUDGM
THPK8fvAcR8NXa8uFk6JEcrUTutmWkG61+vr+BiAUVyTQa6XorjL43e5MLug2IrSrwawOZUidg3T
iNKvqrFnDUzTR6w205vs4gKGVcveKNt4rultt20a/M5HW0lfEWK8k3XpL4WDtCPT/J/BtOYa+MTk
rZTjDU4cFp84c9sG7bDu2yi9eWrnEK9sqh+mg41f0CjvEimLQg6seyHr41JRold7wJ0lSzXngp+x
c0Fg383UkA+qa0qqNJk9KYuxtPKl75bORUx0HFNf26GOQdOvPsBe5r40WFimdxHTYqM3L/bne3++
WWwqa4+qhrYbnwfJw9Y1y9Oj5BEARB/I/rnV4oMTOt+sSHOOgcb52q8eRk0L5uqoAqzFySkp3Z3l
2MoRl2ptjnElWIIaKL4TV+o2bePhnE+XYJMOSbricBxsck4KC91s1Gdwp9+1su8/yM+NVCqzUeG0
XUrYXVa1ky07Yt8sl5MxpoRJqq9LxrVnHdnIgxTicW4qdzP0rI0bYQzER57vqxL/H23ntRy50UTp
J0IEvLltSzbZdDMajuYGMRpJ8N7j6fdDNkVQLbP6Y2NvEKjMrALYbIPKzHPOV3pm0t3sNjxwqeV0
j8x8s80MyznEtjHCB5QUB1ednPui6roeJqXuk1U42Y3Y1oPWuH+ENK5OXs2h/YunERgJm+bVbYZm
kztm9AV1wmLXZ5bxlHghW1R6IejnPsbGDEQAQAL9PdB5Dno1bOaoPQ+1wRaQDNWnjDrTBlD2eCs2
LTPsTT+jkkPz31OMMtBv1KJQQdi2fuC+BAZPyZGufleRM0KMB9lQUwFpsvHhTo6mJTVRKQMPgslX
pYnSnwc1pGGddqClcdklAR6e6Ervofsz7G0yuvXepofeCiMKkkEW3avlmN9Gc87noVSVXeXMOqU9
z0d/aXgJ7OAMNjoIIQdSSLAk3dHX6uKZfBqQZFQCwbG1wMZtnpqA1NbokU3xeSSvQSqkrX9KysJ9
8BLzM+8fNFgn0DzAwf9AiKMbmF9QtIIHq9jF7aqeArAAxMUWV43/0JY/ZGCHobovnCHZOU49PyVQ
Y20MrR1BJhjz08UG28dRT116L5YQcbBbgCMF3e7FgsQ3KstWzgPwwgg4ek5133Xp21lqlMke2kgL
mq+haanDEnM55ZuI91Wq9gco86HFs6CcVFSg3Znm+Wc58DbwbjuQVgbcImertvkByOLntkL8Ty34
WuQJ1nnW5hFyFF6ZW6u2nGextW5x0pNmviliV4dgCmRXl9pU4Ue4D9UcTpVqeqDqZDypEzLvBtJu
zyF3jTjflN4obC0rPZhBo01LCuGRDtZdb6kmP9N0bnqlDhYnRlEdUN857H9FiZxCazchvOOSuC2j
xDk1fsOz2HKmJdDnXIwylkPrPFDlnQ59F7V70qaUKEqQkIOS/uwnYfINMYGFEUVpv/B9r23b2A8+
0YsS7c249h9tlTdFlHxnc0UBvqtp3u8sflqWoRwGT6er1vLIBYBrw6WPjn3Kh50ypPqT0bxEZgOw
UbWhXkGp+BFKBJiTVa9G3NJGjiyfNSXaljP5ADOx0l00K8azHKoQSCBPWx1y3+qbrW67joKNXt2O
aW1e4gZNe6CgZ98nheUdynjpE3c089RGZFo8OKw/a6HdvAzNsFEhaP1sOv3eS1TleXlQ97tGezXo
WL0nQeBfhlaZIQw2DfEh08u4hgcWBYwS+v8jFEwptdjih+vHBcoBw3DisxaxYzbHZwsmje3kpYiZ
er57l9TKlzAukpcBhKTZ1c3nYJpqhHNcQE+t9lAGSv3ZMwZr28NRzTcsQ1RY/KPWk5rxW//BKmiq
ArrlP+Sx/as2z/FrkMX1baQiM1Z5QfJqg5bZm0MT3YgXRATUjaFZ0r2CF5kJuIoT5dOi8fTC7wdt
LJhHpwe3GBY2QqJhe+coMw2DvWXcWEaT7mARsUFMJQ2ETXSPgQO3f8pIJaBfgc4beX28k4rwdcHP
u5I4FimWEPpG2kT3Mhel4OBYamW3v8ztaDrj15483xLME15zKGY648Wb9OT+zGmuLkPatPjBmkb1
IMH5kFLfHE3IO5frqkGS7+uOxNhl7jj6O4eC9lGCUeTTd3Xo+hdvajcd/BZZdXOZGw0U3npKQvIn
JHOIgHfbJkfEeG4sx+sfe6jvD1k0l/duckf3SYRE2bbX1OGzgi7q56wev4Ci8s6FmY83VQ94UzHG
4bFroaCLeg/skBLZF1urfUeFuny4mHrICh5Mis0o88JzG7NjptE8PLmDOzzKGgjdpnCe5NHRzcdt
5uQDj3iRs6N9Or0LAoDfoN5+5CSnvqPIixxEYViPmW/FN2iTn9p2zp46K/mpU5PgFTyyfkLCAjZm
bwxe66RtD+Tap4N4aR5ottQIvZN4C7P+lDVF/xRErvGl+95UWXCjh4W6KwerhjHErncNuNVjE1Pk
RNMCGiSvRB1kH1vOH6fpcmpqWaVvPwR8ODUzrTwk0yJsa734gDC/2Px5nzwU2Ok1Db4YvNue/bQ4
yUixBvMxDqYXGcVzDgNmPvyQUc0fDXw7qii3VuGXuYY7yB2p0cmqcTsbB7Sh611sK8YjEnxvB1O5
dZQheFzNPPCXp9QPfpKg1Y4ApLYPJyrFV44iiNVN5YMWWIMlhHwEex14zIb3y/k9G0ar1rSfwMMf
oqGdfnZn5BDnlqbmScvVs6qT7qJ3eufC9QL+vQ630SJ2Igd0ld7OUsNy+Xjn/IY7KKOIV3s/S4vM
2489gJIrhwSLd+iU4IMXsA/yK/bQkJUg93pZtWlcmCeRyYs7QMUkWBYZYejC3g4xjwqndDnI2epY
41bHVdx/CFmXR1ubzjZZf50nwzVmvdJ/CLlaap37j3f5j1db72ANuVq+CZbGvCv31ZXWZdabuVpm
DfnfXo9/XObfryTT5C61fqrQvY9e1j9B7OvwHy/xjyGr4+qF+N+XWv+Mq6XWF+x/utrVHfxPc//9
dfnHpf79TiFzqHk6NIotBCGLhvTyMZTDv4w/uChFMStP3bdZl3FnItctq1zGlwkfpv3tFcQoS32c
Jda/jV+vusao1J3n/er5uNL/6/XZzLD1HsyYp/P1ipdVL9dZr/vR+v963csVP/4lcvUWDIRVDf1h
vep6V1e2dXh9o/84RRwfbn1dQjzp8i+/sonjP9j+Q8j/vhQ99d1uQuFnY8ZT89CNobOv6YjfyjDs
F8oAM2/o3MFLj5a1VSvX3yluU+jHtEHUr6nRlhW3BI5TQE8czSv3gNTrk16g2bQTd9DvTTP1zvT8
gqATUz976V3l8RRY6qV+1CfD2ZkUlbbg/raUGWi9XOTaLmJuousmkm5g9qD0lFNrnBNluwq96c7b
xNW0SsH5vhHDctyk3/2oUW5NKJ+3eZYlR2pS5KPUrHihK/PGrPL2AbKl/EUh+3Jvee2T+CSq4pN7
8OwaYd0lQsL0BCmxkGTLSUJ0X+URKefRlFUlIC0LerjMmGbB5SLi+I9X193+ybF0nyTq31zZm2Be
0v1fgtwgA5e7w3mmE2va2HB/nGWM2GS4HVNUR2W4Osz3ENtUCClGQorhbZoEy0HivPdVrCoJD4UJ
eFcrQbQYdUwVQE7lQJYQktJ1/CEocd0z3ZfT8cMcOk//CP9gLUItdbejoQ7Q9EHhjsqb/dBrkfMg
ZynaFX2fd+crOw9E0Y7nU95DVxPGNrzvkwC2hj/WkAg5lGxvYYGy++Nqk7MwdfobYJC/XdllkbJx
7+pytk/iFJOTDodMnYbbin57eiapEyLkZPESOdvcrr2LXZxil7P1QHudfSdDlL2hvpNTl2KKX8dv
c2VaY0b+LjLqFs2zbDzQAtBvo3jWvQ38es0T80iSIGqk8K6lhZq0nT0eYq9on4ZAbZ9qrXROTu9+
FtNqh37rs5W1LnsNQuWQ0Y58sM2g307LTLFdriErrUa5jusE0+U64lDL+WtW1M1RYLpyBg/U8xte
9wq6CwmfV24uvsu5YHYFvQstLN0O7c6DlzOkhntSW8NI4TWvsuakVIrNua+o9Z/OW82o1a2E+23d
j3etptuboOmzXRMbb9jpROk8l+wGMOr1YJQNZJ1k88X0IeQaeS3+IHaBY38INRR/kOkCxIa+YBOh
aoFwGjlr0wAo3aSufRcuTREoRKrfsgJ2oEVIYY0IbU2DNHjItvrtVdNPktF8fhCjs6iFgn+1SIDs
ivfeIDiN7nI7oHK0ZAD5pLxEVFEhroQWTw4QsmfoyrX9hTSvFD7pJa6lGnaJo9Vi2MN60kAdVzbP
C0PBIWprBO+heg+3dArmtINk8W7wvfoZVfn6WWzaYusAdSOHQ472IGNxX60zqvFj0/kB0s7NcN+r
Vn/vDVSINzKOYaG/c/WHoivGfHdxkHyiH2B0ul9CxG0o3Os9/MtBuVtX6PL4ba0rW7is5+sPV2Zb
jZSjoo/P3btK6IfflTcV0dqft+QQtA+/MJefHUqAd5cYGX+YefmRGfxI3QY0PW1B+MGPq1AxzdLo
dQAXdswXsTk5pO9nk4jKrWNx90NymXFllyE76P5I5//XZujceUPiE9SUB4g5MyPlvB5yJOYvQzNo
Nx1tIvfiFPtlbg8aZ4tE+rxfp5FV93d9WWnbC9utCeAQGNQAGaBpRBFNwFq1V5zmZ2PqsuDU5s5w
n8c5G9OoqW5Rx65uEyN11ZfBInegji5q2EtMvRwSgSpMHp3RSMUb5CEfxOSGerHlYXSAHqTR1Ayl
chu+4tGZb/iZ0x4Bs+qPcpahA6rPUXde7TrSbfeZbsFdRKin0lS70cbSOjrcNhA/jOuBtB5/CV3f
u0iBxPrijkwPqsr3q0l0s1xyLBRKMlxtvYGwzpv7vjEvV/tgz9OK7hh08YZZv53TqDqSp1Y/eV0G
UaXi27/qiNeEXTb84rb5sK0B9T/577GR4cxXsYPzteYyaQWfcqBRAugayNFSryGdlAc3BnxNw8Vd
2REZSTod3mwFwKpirBBYWWZcJss6Q7gk9arQ3TSLp4bHTNvJivYY3kjI9ZRlbaC1EazvzBBvYVW7
VHec0X6kZz3fuw1Ew/zr7F/tEJyIllTfQzuG18Nq0seqTtD+RczwYIFz+SyxQtfy51i1ny3KNLQ+
KHqtbByNnyTBDDSoHgCGSRgubcSqAa+aeAVtIF7HpdFBvDK36KhDqp5hevXWZ52tSZ18Uy96UuTr
ycBX9E+tQ/FWixKVeLMCDaXapKGp0WD59bqN6afNI0QlIHiWs9Wx2sLFSweHdrRj0AoSJ4cBNuaL
A+zGrzMVvnkYKKKuE+QSVyvJJSbYTmCEZmEJXq+dLjdF91VzrmhrMhyz3NsT7XiRPcY/g4NC/Ej9
OeAFoFgYQTU8dNrPlaXRZFVOn6ZiAJ+nJCmV8ED72clVh+Kn6p+DdFYRQOQNu0yXVfM2r29H8r3/
bVV/1OHGUBTUrHh4vLUG1zpqfg8ym/6sDfxh/X2kR8FrWM63QUW2v3Xj+XNRFdtxIUYDP1c86B2q
QcESBWiRZ2cbjRnxeole8aewpHhlSVB5w714I1P9sGQ+5RSKWcNti18pKaRUGLyCDnqne1EhHL/t
3NA+oHVkf1Hm6EF+h9eIlMbP2zJyrEPYWJAum7BTDZt6tqqjPCfPcWTcmU6+vXpWBlTJE/isqsad
Fb9532ziiZr6g2ca+fnZyBJ8jtQbo2g+JYt8o5GmsOiYzalVB2V4eB9SFA3Ocphz5xZwdHm2FVQJ
Wai4aTQ3epGDR4NHmdCLJyO4LfRzZbZ3Rm8iAJNN2XjMuqHnS5YJM5//FydL2+0iv3QsoKJDJKZV
T2XbOWcJmXR/eLDd+bhO0O05ueEbFFS9TADKbG1b6NMvMZfrzsljWRThZREDesfHcKLwKXfh0IaP
bLtvbSRWDnRNpzt6m4aDuSw/K265HVFF+KSkOzVGR6XomuHTFNT6NhoQvhXbSMftPV1Rv3oL36uY
qsKEKihTz85iGuhOPyS1zVPkMizZ9L0Y1lfxSbgZgyP1MiA7reqbpynzf4Y7ZLjzgmC4m/yRLnQ5
lQNf74qCrsV7wHVU9e6RGBn6RRtUGxlDdRbtdWvuL2uuMVkRT/52nS3rWvX0dh+XJWRcZs5ndaiD
41WI3aj8ogbeT6FVo6TSeebJ7ZWI3sFZ5VQO61j8EiluB6qst0gZ22vkxSWhFCSmrRbAMyJBsoac
rZdEm0Axtn97NYlkjxrCOkhnoqo346MDweAuHrVkL8PeC7H1xvjYu7OzGeCgOFw5/CH9NaTecntt
L8ZTWGbaXZ3XqY2cCouM7id9KoeHQA9ampMy5+Cxs3yG1L7e+PU83MpQDknnvqhmH9/LqIpj7bmz
xl2OgNBjsYw8MwieAWauUypYOM5dZ934UzNHW69rYRnwsu8a8O9oC8fLzEdEh+xPpi8XHs1wODRR
Rp9SVW9p7xmea0cNPwEEoK/S/yQHI7ZbOogs/5QuNrehUXWeFcRdliHV+u4xD/RTZXpvE/SeFgYL
HTkxAUXL9s7cQxu7xNN7m9/3hfP7Gg80kPYuG3GzJaDqq2kb9OF0I8O5LTua0exoK0PFTY2XvPyS
Jenb1WBFqkhf2s6tkbYJXTeFQdLGXVT64BKN+cviYAfFOvp8iy0qLJqI17F5awCUg6ufAH8JkCgZ
ysGI7Jg+miLYXTnWIdot5iG0bHoEvxiai07OZARIpbgUm0Z47C0aH3ft0MwHqvBQ17tR+KxG7iae
yuwvXplrIskjsanhBp9kPuD+6/kSEUJOe4lYr/B+fXGua9AUDJcvTegeVP8HK4TDK6kRjNzYgHfO
rtLuQWYEEAlYw4+6jYNTvPRYbyS6syNnO4XG+CSHFtbUc+k30Nq301NuA/LIYj87yj1BMY0kg1Xf
X0YuZbRGscZNIi/Hu1fuLvsbb0pK7MPcbpk7LC9dribWDbXqAIRTCvQmKesT7YJwS9EA+zKG2zRa
Cv6LpVBj72SP+e/iugTVfrdPKzfar3OCoUg3Ux+8rSMOyIz/P66zXnv8v99P18/q1rBgKKtSy7gv
Gv3Yx7p12/oGz1tp3xv3U8UyPHqlxn1qG/FpBAKMKqBxL6ZBvJcYCa8A5ey11gNLskyRSFlbhsqI
esSuCiB8apNq2otR3JcrSvgICGkP+KreRG6UvH1LlxN9PpvSNKYbNDH2qN9F5pakhnmKqsyidZvv
/DbgJw+JCcaefL+Ln1zO5O7Lqm1v3p5r/DG6JcunPPABCR7dLnUPY9EacB3/YVMXB/p3IHNq/WLP
Yd5ByHcJQcH8a69b5a3MF5NM0Hj77HinQIuyzBfH0Gfuva1PyiHORvAcQ3lPr0R1P2tWef93Q3FI
yASrtV3PQGv/77GyUhoF3x0bRrTa/lQqhrKVM5OmlctZvtjKVEH8793773HIgSp0BZPMdNP9FTeW
DHXaeJU8omF2eY4TkxzqsA8+yHCntBakvgFtWxacNScAfEZ92TQzepxH06CBOf5kLGY/65LTxF56
K0OrAnoPR5JCA/NcvOoaSXiyQBCOLsE80V/WmHmmeYqd8FMAWOmVQ8LH1uQ5BoULO0Pv7ViUzkvj
22inrkPAIbd9AKHJUWm8izeArOw5tk3rHorw8WmGJsWajO4OErTpyTc5NJECC3YV6TunL/nyGmM7
uZ/dtwkySw6ukV6mykjmj1YS7x1aaXalW6XkOrvpWGiR8VwCtNp3JXky07KQ1FtsvmK227Kwm0uI
OCYW2MDMlp9KffqtCyztRGrYeIbU9KTGoXrWutaNtsXrBFbsuV1cU9cqZ80eb1rD8SJEnrPplCj6
75dIE7AW3elmsZVrrjeTBnB9x7TFlPSw34k9bb12WyHxcbwstd6MuOUGYye93Mi6XPGqeYlzm8d6
AGECGztj2U+6kdLf0OoPbkthS79Zjdo003cr+0UJp+ebSEjrLzHrEqtjta3LoPYTb2Y+p2jdj19I
ob0CqFQ+t8VkHYvOLG/arE4/w+T3i07j448/B4wRghd1QFpGqIAmFZyMAZGXkAGqoW3s7Cr7ODSX
oQSLV4LXoXiv5hY27ektPdbbobOMc5bQDzT67lf6WzX/FGjQpQPigeWrLpWJNE1snsntGmeJbsZ2
l9TGcFe0v6eFZZ5CKJ7uQJLyr6oUdCpBhhY1JGJYUaMf70gJiXdaQuRMDnUDSOriuR7bUWuc7P4H
kmY2uOglTpaTMUmkDih0dYqnALr2IOkzYNAcjFkLlZuxImE/8zuy7a0qd39PUzO7oxu4JPUZZdld
Q0fUNnF8bSuTGjf19lHXRTxb5Y5inpHqBbU+TCAAF537ZQhr1PTohX6HlLz35rXUvn6ekQY4A8B7
ZddZfO2yeN5oReS/dh3tSFpfTK9+FVkbr23yV99BdrAoAg8VhUbZKBaY3c4A0UTZwDtpaDFfcNpm
HPuXoSZUD7DVfBiuXsHV/de5aRpEW2dgS94u6E+joz3GqCONZwXPOdsL2wnlM7rYJ2qGd0NQ7cU2
0nI57y7uZUrWF9q+XlYwAXTtPU2v926tlDfQp7j7BNjuz3oSf2mAGDyrfaU/DlmVbsSeZ725y1Ta
yL2lqRf4M49m2ld/rtoTL0CDUkmW/Ay6rdk0gec/0As4v5RK+yz2QM+qQ+qbFokxLhI17aEzaSdq
4dl8jb4ZYTz+OswBcgV8rT33ZTvfoH5S3ahmFrywHaSH3s7tX6Nvegv/iURCbzY92zG0MG9P1vBN
gnxC03EHhUUKBiola1QvGD4xAjVI99PkpGe68ZzHvFKUrRJY/Jq9nwU5qVKxRe9nq/dyFo/Fucsh
x4oC+znk6fWW96LxIAdA7OaDFfuoNqIcuLlyyHCK/eeyzNxbiV0j4HknE2bRc9qnwQvkfvknrU7j
va/S9l80AMdipSy3Vu+kP9ox3s7mNH4LUBfbz3XyMaJZSiT/GiE8UWkcbbMoRE00UAB85FBtHmG3
yfgUKWr46C8bjib0nJ2lwgl2kQwPZXPiLNsQ8fsB+AYlsu48OEO7nbc4xOulLh+atD5PSlkDCln2
NB+mLWtTAx7vmvrcLlK7ek/C16i88mWiMfF2cBX9MM6l8oUM1iXCAPSzySaIh+wYSFROfVhb+NYR
gf5O6Vm7g1m3fYFHcXqA+/zGyLntrVpMxcGa9GEnsXIw1PQ7FHbanYyqLprBVPY38Lk3T2wut/1c
U5b0EXMTody2IQ9XGGRH5qadfnL0fCcQaOhR2Q4jp7ITlLOrO9rGtW31DEBxm4Zar3yK/Gnaw7pf
2CBloMWVQ2ir6kmxlgO95hnfIpzSW2vqQAq6XzK+G6kULB4JXzDt/3SaB4hA1sBhwb1W0/gcLd/X
kH1Z1HBSi209wIX8t9lv88Mq6TnTd4u6X4VW4OTciP1a9VNC8tgY79IpNDczLBw7CRTHupScBUlz
jN+XugpL3EfF07ImOkK5ose7NrN2bWvnT1aZstE0k/hY6226a/SInaaaApzvVHRGzfqXocy8g96r
M1IE6FOLdrXYWq+ft6MyNs/i+EebuswF4Qc0dY2RKWndDNtuGrWdFB5XguhL2fJDHTNEvejgD8NP
UrW8uC/c0X89v5Q3TQNJugvndFd09qEvup/caAf55cbSx/Q8TH0f7hMFqKeT/2WYLCjjfCBDl/bt
UUbvoe3yPSZfZu92WVFGYpeI93ixm4tA0nu8XFJCvW92BQFTubBWy6EofXvf9PW8WW1ytvBnnvXC
g8ZWYiwXXkLw+m/zWncAFCSRQ1IhpTUkzr6oko8x64otxGtHqlG/opdgn6rKeri8HjKE9QpYNC/A
+hdRZbuEicnNHb7P36dehuK5spHx/e4HdbXR9EHdNy3fbMIuUDbGrzTU948BrcX0sGob4SBogiq7
N014QiVKJjlBD/vCQmX+10ltk5zfSiVapKH0bebA3cpkQkMKeeZNUtrjWcYB8jiHfqKUKDZlifkY
COp6z7eVc5ktbnLCGpVF8m/0XhsQD8W/mVTebpV8Mp7kMLe9s3OGJtivthp4HSVENdhkuWqyLUaq
fViEw+RAtpoeiZqcdz76MDguwuKhnRiIUX+TgA/mrtcO0NlmW7Gta5CTo++pcZzLGuKwc8076wGP
msuluvfr0QWUHubZHK4dPHP8oPTa366LVx4fg9LsePN5+g0MSlDCLKKtkBrWz4ZegLN2zMcmR4Ue
ccj6eQkQkwTIIXY+miR0mUizsnWZ+Oe11uX/vNZUtF+9KNZOrh5uHNtqXuQQawWK95rfvenatAWk
SPrsmbedmrYvfZ95T30WLjkqtGSGAH1VXyX6MiZxRS0+196iHeA4TwVbmevo9XoyQ13WF9tkjt7T
yPoy6krtNcrC1zGJnOdx4HGvSozwVoYC3fFm5w4UWnMWDE8We8FzrN3JQIJCmOnBMpqfowX3I3ai
/WPS0zVVW4DBth3SeTut4ZMjMyQGBPLbpdallks5JHGR3eZmtLYIn/0anN+yhgry6n7gMpm3VLZU
Pz8EakiTBX36T2HWP9RzOt2JSQ4lrE5HZK91yBwJI/MIl3xMnGrRPJAoTnWqRjN2UBJGdvtGthKJ
/MTJqRzgcPR3raZpG9mmiE22JXK22tYZVzZZwKTqt1HdotuHAEBpGTKG8wfSMMCizm2tpigxLHRi
wF3fCMOKqd5blg5FZo+44EEBP3molwLpnJTZAZhBcqiWaurqnQL9x6jRQUNJL9qCU3L2V23yMhRv
Scnx4l3b5KWdnipteJl75bgstXiTmXcy2oZkt0ARoWn0ZS5h6vI1GP3dXrO++J3+DUGm/FGcXatv
IMnTP1dZ7b1MengUc5ghxGcM4HBHPbK/jIXa3OZqmezEawWNsg+8mDracgEf7ePLBS5Ljs7VBSgm
frhA5DbuASpTul6BubT3VphsGZJ2kWFm0dA3afo2TfoTBJ7ufedP0a6xouiXCiDHrMN/ihCceRj0
wobUokh+GpX6WQJooHQguwiMx3Um8oDhL5XGJtjzza/pnFkHxF14W1mw1qdjBj/M0rPSL80u60Fs
OcIr8N7mx9XuRfVwqGiUJM+FONjVVBkq0ky5zAWni17U+8LTSxzxZrK6oC433aJPIQe76EhUyWkd
04LVLofVLbZpDsLdPJAIEsf1Epd1yppCMVnonaHX9v16GLq+OfUlrUvv9oBupHtjhGhv98cpkMN+
bj7EFG00HpPW+6UPxuIBrmT9XCsHGUANHQLB4HH8Yq+yo9jFImftMmdIGv3Ms81qDhCUhNOOIuuf
Fv2w3mr/06IBglh93kSus9VBTi17CtmAWL5rH8cx+XbZokjhZDlc7T8ACn9F9It+2sVJf5l+iOKR
bPGfY51ltSqMvl12QOK97Gf6atjR0OTexUZWkdLJ609NCoBPVWbAKFnlwCNcOZ8nG2Q6hDW/I2Hn
/qTx/UkOT/Pv57iu73SDRkj0i4xPvObDJlRa9VelfRSdr2WOVelvc3xN8e+bIEKaOymmvTZM2ykr
2BWT0f7W8v286SFxeaybHjoPNWD3FWbzt8aB+wG+yGmbNnA5OsNU7KioxI+0Ho+3tjspR91pimdX
8yp2PuCwDA+65YU8bIqGp7Fv9K9Xk7S2VmBbNYvntob3wJ1059YcvClDdYIHSPBBtXNIrNz4ktTj
Qzq56Y/ESEBS8vT2Ar9mDcaUiFBRjS/10D9I/uzvIt7X+McIQGzuNgcFvHO75Cd4KbInaXTo9irV
rS/W1NQAwMLP0lBRhKp9GuHYurQ5ZKVBqydqGAdjhL2qg2/3WBp5vy0KE7XtpRMizqPLojK/3cmi
E92Ssqj0UADsdC6LdtrU7WNES+gd5jFFdYanQK3ye7QN2IEgTnYZiki98MZqmMidwLCyPO6IfTHV
sZrT98US7+uICUHPrRMrGi8z9P02TY8AryD5CO5nW08em0VIrwvD/EcX0jHVet63aVb9XcpG6xJh
tWq/CWnS8ei0O9hNDIDqPZ8KHUDzWJSphgMZuUnyp6vRggcbmUuFrYvMpmhTbXQ4H5Yf5MDeFeNM
em3KsseshEtUdM27Kh5pqPqro7YV9hKLIyCjdpmR9B7v4sURxKV5rxvwEJ9HUlVZ0ajNp7f8zmA4
2WGkQC16dzu/n9TvbfKKUmj2g0yfuo28aX7Q6G+6B8AORdhbQN5H+zpV6OdTYvc4td3BUlvnzp58
y9mRLkkOOUSKdBmhMS/uSNGdu4i/B/oh9CpToHe3qQ6IXf4y2qz3Bt3/r90I08dqhxtnb6ZJ+Po3
8fZi1yOvoLOxgYusgN4jTWo+pUtOUsaqG9QbysYWgnbkLrxSGzemnbVIxlbGa0PlpW5JQpIceAjr
rtwIyyY8K1BaKfAdytC0zX+fVGkmzXn5dCZJVUB/uxwUeCppL0Q/o53/sC2OGJkyFGEG2p5Uez/B
blxqbnUfN9P0HC6HfLT2TVnA7r6M5EDDvxk1PHQuFi/r1MeOWrGMEDGFj4POPiSRg7vVFI91djf0
6s9ikoPdecWtq+rtZWYT1eFtXlu/IdHT3cH9iYxRNyY94qBFt4UI3aLGNJTk2xejeCRSzi7hMjaD
7Lc8VVX6ZZLxni2Ttq/mfthIr6U2gL7huRyPjCVGzuQASxq8Bcn9aoa+N+42Zde9TagbJLarWX1M
dAcpI6X1HL6TFZ1Xrqv9/VQF7i5OjOlz04fkUS3vWVfp5QrHEvZQW1PuxDkPqgqgEqF18brQP90g
Wu1vxevyU3O2J+c7yOLpswUX9CfkAIq6rrttUSuP1QC3mEQWFujsasrVW1lHr/noNNYw7cWrN91w
0sC7wobJHdHHET/FenmSZSWCTkgI+5TqRUZRDhElW87qXlYjZ9VBYl9N0GjZ6I2a6OFZWs82bA71
n3zArBQ8ImiiUCK9GXgj3xrQ6J5BZfPVXAfl5wpyjI06oMxW8KL5JHwC5IKanRrE400X5DRcLDlV
ttPaNorCClY8hplehMaGbobkzI8SfC2lCdhGMZ1d3MbaNvWzPwWGDiIAfpUd1LxCBXgpwSlLCc5f
SnMpOSCvH9sHMYnTbiCwUT1zOEiEOOwOIieZL7Z1Ec3q6NHNugexq40yIEmDZhZ4fe2+7qr8pgz9
Z39WTKi/hNIqyHSIrDQ4Umc//pHxWw65yuIJG49TtGCSg4128EaMcDcTLqeXUKgr833XUZZCnnrn
ea9h0U6PawpgUkxgAX6k3EjiQBxRY44IYTf1ji9Y40kcqd5Q8y60Vwgy0pNTFDlffJ5+NLPOeyhb
dA0yK0JQwZ/nrVo78Ws7uMXGmTP/e+VWD8NAQn4zzt9KNny8qkULgqSvfkvM7Is1JPm3TuFfC355
+on9QLYL87R57vqChIBpaWc3HOebKXC6U6V6A6q8+l+uXIzmxytby5WVsHwop4I8S5F+o2j/8cp9
l3yJy0zdxrnZP85RfoDEDDbu2VSOZjEp342B97nXJTpk2LW7h+Lfuwfz35+oo2tHY4jVpwRCs63T
VOVXq+lel6Zt5v8OtRGVzjn5rmiK+hr0TrLT+dA/BamvHMFvx6coiZvz2Mbz3vLm4rMT+hBGh6b2
C0Iab7ehcRuKHwS/dAZJwKvbmGbvL7cRmW7xp9uoebA5Gzwnb7uRz/P/Ye3KluTUle0XEQES42uN
XWMP1ZP7hbC9bcQ8CBDw9XcpaXe1vX3uiRtxXwiUSokeqpCUuXKtWkG+AkmI/BFUsOU9b/Fa0S07
MHEBlq/wxuJMJuy25CqQvNtSk4aLCVglarZ8mIejrtuTSz0UhQGoMQcpsjfZ8arnwrmEpZXf46gF
YELrXKAn4Fz6SAdhIIJ0IFsTRRr1q7muQHJ8AcIov3fD9+GQBEM+MXYQTbA789i19vtF6rsU8HfX
6IEu1S037ifEVjKOwKnuATkPVHssc2eCpXJFgg22hegCUiDTEWyw0NQzv5MZ6qKQitFepFNDXsU0
jseqNu+xbwmXcVWBD3NUdnPsNYMKXVjb99gfgww6Bv3j7tpRNT68zQ/vcWjWZRveQK6zW3LEz3aU
vMtScF+BYcIHGSpw1tQLzutgR4m/nE2Q4/VBL+uG4XoGDkxKiEUYKn9bxlbDV6T3bmkjNBX8LQm7
k1g83VEvA4vbotW9dQvsTKdaqK6DJOx2EvyREUutbo2u+UgUttSnW9c+7Wl+eP4+DgLDs2fFG45C
MsDCQuWM67QFhxJtAefdIBmHuIJOiN4sUqqcLrO33XJU+SI1f70EozGuxwq7XyXcm8Q2OEAK8fgG
YNeqyoL0ZYybCqV+sBM3bRoHYLKos9nuj5phzA/HN22/+lvM/oHtm8I7DLGXQTO206VNGapFVBcj
3AbbtTfSfrnXTgA70GmxyHJxjiwsXG2rUGkxesNrEITRauA521N2xyvvpmmUL394KS/RucV9hhP8
vYF/WsddJC782LNXfiGQ4NTCrIrL4b4e8S+ltEbPcGaj9NrADe8+s01+AcvO2sB6A80UpzsaGc5r
pFTDMgvbOSZQRKR1bCD7UgCaLuSBetvM2Y+grXiIImHTHGTuIS16FDnmoCk54mDAI6X5IhdlCgWr
Tlyqsa5BvwOgUs1jcSlB3A+yFn85DWCfXda8h6ZhGHqb2nbfe1Mcq2komf42XntQp4cCu7UDTRrU
DjReW+lfRc4E5l5p10f8KnLmLDcd0Rypd9KZcepFdhzOAvzm1176NlFTeOzz2L8503cNb7X0qA5F
7A3Lwg2MRyMa/3U3Duzdpj7u/vAzEmi5D7IZtrJI+UEMPkh39IcWOIiHsRrGi9O3/FB1YwZVQ3w4
G9B9c5xePtnpwxz+8lcJuECnvlSuua5cDwEikJgcJinYYWStu4IkPF+Q7drxtyZiCaxe0LhrNy8m
d9UKKGT/0WHp+TOsuKvW55D4MixxS5e8zB5Rv+oB8fjLRHfgdQuW4JTP1iXpZZKxSiRoU1wfFGi/
e8cCYPfM/XY18zGKr0/IvfL9CZ4D7JZmjQuWLBLZmkZcnV0jv0Qq3xkGWDZRvZQs6nxINi1UPqEl
57NdO5n12dSZXkPkwcHsADHQmV6stPJBIuYEmYUauq3agzpyae8s1JDNg1Be3K0kxM1GawrPkCNt
F0YWVF/aCulIh+XikId99QI9stnejFApgiCRva7Tpv5SYa9qWWX5wIsQbEX5CKSxtvd6OCqgouvw
GpKrl8jtniFyUa6gvZdelIlwC92RTWnbqG109//jZ5QILxQmuKaHQVjLgE+g29dvNGc79WP7ajMx
HkYTmGWyplluLQeFN0olOPQr1t0EEuwAIjwGCPI2jUysLQldTB4/O1ZpPqT5kN7Fkv1DZvLyY9/c
FrY9vmovM/C2PAcepjTsC/aaxcFy8BJAPt65kK0UYjWgyPGeO9y5JBBqXnlAXW/JgwbYI8KdWgD2
QjY9oHfB3jrHAXwWxQDxpWuwdosXwKWbXdg3bC106MuD3Wmdz/YSx6I37f83u5oyqM/W4UIMojun
hfI3KevLdVmI/AmUhfwGupTBUoRt/qREg6JlL/IWRoBmMoUISlSgxyRni4PPp8/VmTrTKpkeUpCQ
Rdg6KehsrfKoZI+sU/G98lp106eubyIM57b7CotltlBWFO5svrUcKft/qMMoQXd1yNnQ7md3yPZB
bwYiVEBP1WBhmarhbMdl99Ku3MFWL6YhWwhODdmCmlHVaYZJAzKwuheqpBXEFVDKQs18gIJZ5KgL
MtPBvd+5JzLjrwuGoggg9yptMKUPFbQcQjA31OtZ41toj+0mzXC+uy63iI5k4yJGhARaAJ+WYVpt
r4tvOKx1Ue8nB+oTpMCCzgkyL/NaTQMZYtAxyJCONtjdcYa01KbXWba8G9qHeAo3bSeiWzJ1pg+9
Y9H8Q31kug662n4f1A5TfbA69Q/5/18HxR3QYmB7wI/WSR9xUm+4DZIIUI9KKl5/G5voYCTYbV6K
sC0fizT8aeldV+018cLHZvIEOkE+N93fm9R7dUbESp6uTZWi4szKonoVGLvQ1pXFA/enO7QiqjPu
/9riXlEsVObWD4CEsKWTC3bvM2vcQFa6OYIIrt8rCbGcwPPlLeLLfGUAMPE01RDSGMu6+ebXYict
4G0XJeDc4CeAUGjOv0F5R7y6zGPLFOm2ecre0LSPXvE+pZoAWOqU8z4lSsqPET67cSvVq1GyHtSM
uBtRg7eAzoF6LSSeSXdK2/7qV/IJNLEBCEuXQ5uLDWmDhQirnFwPFBc1iJPX1Gy6BkLhUOQkpTDS
DKty5p0+7CQt5iKAgcU4TbAXPPkFZIMXuLFDrD8LSHXMN5+7/hcfE4CffT/FfBN1vFuJyQt3cRCM
rx7krDtVVs/SKpNTBoboxQBdj1dyi+PU2IEjGDqbtreoWB/cJCkLtwLFiisUJtvrWFX4X1fZ1K14
mUH3g9pja3egFbHt9QBRIeiCutOam94WWKZ/QmeMdsRbD9BVe0t3H/arieyTY83+RHFPJkcDRgbY
sapGO7KTiTr/q/2P+fEZ//Tz/D4//ZwBITo+5lbM2QSoattYhmvjA/nr0oPIdmTdbVek4H2vlY/U
RZF8a7gXpmtg2xH/aTqQjOgBsw+fEgi9JB5UYRK8pf891dXyMd08PAGlrzvkUAjXagh26ehPkayW
geVnG7KRdkIH5tOzyswF7xl4sbGUcjuydkiNmjNuTPmZvXCk3508sMw/xTV/X4CT6t1thpFpt6At
uxNYQ9yn9Jfb1A7/mu13NxpehhH+xS4+/XzCwRgKTLdt5UCTntfefSxj+x5oT4X6YXzQS/OYtWC2
IE9p8/bGdbkPrkSGQ4n2b6YYVIeiAdct+YyG4y4aCTQdQ45l9tFPAPuy8+kJ5mp2z1Q4HUEbcUfe
NO0Q4L3F5+SQKYf94AG1YodGfpNBB/PZrJCSCL0wOlETVH/bJm/jiwFFuks+8tWoa1zTjDNUPcly
Qc1psvgNyJjNuTcbBIAwQ1HcUC9NKSC4caKmnnLMwMlHUxag18m6qD05UQhaFCNAsEIsGcVN9EU2
OWDikIM7Uiyli6oJmnhxtKGmlQp1YCY0i/paFI8R8kYXO5tDKeTQ1KB8vg6XsjaXgdetrZZDpTBK
gvuhRqka02qhlepBO+G1ABp3Pdgf/u2h/PbQDFjq//AAcgphcZ3y+MscHs7vqyHm0IfHniVnayBx
EFJxuY3rpGn3+8TYEJH+bJv7QaoPkv26AQusUxjW1qltZCUYWE2RB6uPHjWRMpmbhLAhTI1Qzmy6
Ymo+BhFah7w+TNQi14+BDOUIRxGhlDph5W2XpQfID3oXQIO9i8fYM8q4mhNIYj1Iltf+GvHtYU2d
rWcEpxEhq1Z3kqkosnPpZQystBidxk6yRkl9s6HhviktnESbb/NoPQhSGlvA++M7Mpl+j00ViJ+3
9BMMvd8dBPSAF9RLczDk4AqT9fdkUpWBCiLlpTf0I0Bdu947zDUBAPn1E4H0B6pfxgNZWjOH6tP0
LUzifkcBOAmC3O1Ud9UcwFMxb89YaO+pkz5kyMZC9D0R9/QBE2mLso/fh8u8qlbCZaBvLlJ/F2Md
AHbX37VBnT86LCkec+yT+JAOt1HN8Rl3mL10mJA31AmE9HTDQZSwpAEfw/G+ykHiOnpr3y2TM+cX
Ak0wLEIrQHonsO+A7z6tkVRu1BB/Aw3uV7eDvg+IRoJdLqDG6GWZ9YaB1E8Dx8rwV04C0EyxMsyE
7RwNwbeMerxBWtzS0At5j7ywswirJtv4YC1QkEF67dKYg+00QwYj00pSWspF24GsZZ/sv/sjZ3hi
QSO6HUqXB0BYUyAVdOTvjxhg5cXVksdIaFw7PgULG4oEegqsmkWMd3jfl+DSUOE9VLzCe9dClgXb
42DbQ8b2HhwBiPm7KP1SfnAkDxYm1t3QfZ1Gx0mWWSBcTR/+I/SUmywdzQ7c6CnJl+agKZ26gWaf
fkLdMwRvO6h3hz2K3vTJDu8lFzJ+UbujZsPMlQAr7FOMkwe2Lf92o6Wid6CgHeTtX91qPRsBmT/c
9Dlmno3s9FCjs+X1oTRb14NRuU8VgBMQJtu2U5oeoAuWHXLLsLcjUAi3QpWAsZeWf+lChK5r5pRf
WCy+xEJVP+oEenepN4gFHwCBbkT5owvqL6Mhii95XSSQxkm9y8jwZa4Mkd1CoOL9KbU1fH6Ka8fJ
GnmwBvTHbzU331ljoDStDsBsEUfMJzO0IWdamb/ZaJCm4PAjCxIbgb/OEHu7QCSm3DtI2UCYx7Ev
ZIvka6vs/kFZWA4CB7LDzQQurKs/pK8AaZQmdqmN1dzPl5e+nSBaWtp3zji4e643qy6wGxsrHROk
sSd5i2T7ALTr78ZZPJ6MXHsma3s/SN//p0zNowmWk+uN51qzJfh185tPmQTjc9zWb7RHpt0ybZTH
HmLzMjR3ZFeBfyu4D+xDNn3pIsgOXMO7FAbWdptB7Nx2ow1VHozquYqgVAGpCGsVI88IyblkOvNQ
mktycILntK3tpShQrN7IKFvKyYw2U+zYZwOI2/liBUwcA2mv+zxEeIs6yEVBbmlZ4Eu2IVuP+r+V
6cQRhOk6edsr0IW0TjpsykLi71eXBgKQctxj0zi+gj3Xg0SlY+w73WRsUweD91KBvObg+FDvE1o7
2sonb9lJUPhPnlGACav6UY3ceNM3flq931jgx00lBEEcC9nFwsqs59pv25XopH2rLGgLpE2c75Ew
AKNDOAXrikEVIbHCYplVIN+JtDxdoe86H2hvAHnQNi0k/ZLBtNb/2Ycc6ZIkYDsR2vs6Gd2J/GtR
tAGOW/xIR86+FNMdM6YjyZClCRvvdB+dMKmvYfi06MPpR9//Ng58KGC5H+y3BrIMCxAfiYvgob8Z
fWBsFGgMTywJ4nVXS+u5NLqveTlAzTwGDx52dd9B98wXgx5ksF+DAL4dTijoScCsaZjP0zDMgyCr
Og9qSgS0ADcxwj49xLVjLLNJJUvEnNJDFA4gaaeeNkzG91vqmlITARQnn/Z8QAKt0GWVpYFC8NiC
8Dq0wOJjEIJBw8hl82DYSbUsKynexlzdeg5qvRa9+tpLv/2Bkqmfwnf8Zy/j4GH2B/s29cwUuk9S
7PGXrU7pyNla2r53YYl8icNoO+n8EV1UOQbA1gjUjVM740gXp86wtygD9cnno1v4YtxTqzWhON+O
wbQlSFA5QKe8bxDRmxFCGj4ESpa/26QLBgoSpSZn8hs+xhLqiOYjv/84n9Ngj+6n7RH8GyhPMT1j
dY2w9Lb5CJZ0YG50kKawAQosHRdUZRodrS80KIS20/pqm5LgbBlvNY7d+9gPKpySTWPA3zBazc1B
5e7tqPIElbtxgHABiJNifaEOMNmFC+4UYvvJG7vlVTNm/enq7Hia2DutLp/cIOQerwcnb8AF/gKC
mOAky8rhixbxgF3Aw5eKsfA8SpxbVoDfb1wOBrLZBTVX0yKJQwNvlzFfAU8EUYPr+2lgWQUy6zW9
mFqy22Nnn4uszVdKO1NPmCEDtzAlAIKJnJ3/ePnR7DnjFsgWUZau2Q5dTY8YsQJ1mXRrEvHhtYuM
ykpsoPqAzdBDSAPvk5/orVKsyNGJLZQH8crjO2ar2TbPwMfqpoFMmy0WeZVDbsKy7Ls4neobJ26z
XcGd8XaCECQ04pL6ywC5R8+IjB++qm/cknlvrZcPSxqUu0l9ozILzCNBN95yTDkPyk33RG8Eu2hv
ECNy50EhcG13QTKuGRT6FrmuVHB1pQJdqqFeImgVnLitLOBq9NEeXBsC9FcoPQAh47sfTk1gLpFV
Dbw5Qj6Lj8FmGast9NEgb4x0zi0ww8Ntnqr6xFwo1EuWuxDfAQWKGTfjvgzMe2q52kR34C3JbjpX
lyfooTQJdRRGlG7MCvA7L2yK91mCLGtXrEMkNbb8MF4XNg6aQ8pASHh9FHJL+GmAoLmh2YYxuQmT
RJ4lSBXWvq/iNX2jSv21MuPiAiU3dqRWEwbtqag78P6hjy5Bbaq1C8TFOimDdxsqV+/D0vDn7yKq
aotTNfFb8qevIsjj5ToSql5fJ1KhvOOQLT7RPAgOg35j9BIEmUCpUmn+KyuNf0qVeHcOREdvZQjW
erJL1/GWVmOxQxMVwxNLxLYdfetLpiwoWRfNuCW3FCn0zMLBvpl6tv9P007MqBauAg0XTZuHqthz
ggU2RsdvUDUYrnNnajfEQkbNBLH1T02hm0RZZjZ1uL72hgpBCbP4GWFZeOqhKbSXKX5LatoC0fLS
9VGIoHsTR3NEigq4RN00E2APpabppyZSBvEprdp0bkajMk9RZfyYZ0LG45xExVdqRdJxzn1rPnvT
ND21hWxvDeiIUZ+wuLhrsuBMfQOQi3fNyMEZgCeCUaO+xwbrJgTBylNsTAYwReOG+vKeWQ8uCANp
XOd0zWVs4yX1VVMUP7r5zwqfvK1KgHXvwqK/qLxIQcuV9QdXkzsBNsxvEmZX0NIBX9TsgmqamjvO
PbWSImPAAMbWhpq9BQx3kQZnatGgAhv0BQIE/YGaNKXnd/demjyOmvYk65v0wdBR26IS9hYbjB5y
N6LaDajdP5MLkjLiDA2K3XVAm0tzi0IAICj0JHTp8ljOk0R53e84oMsLMEwESGVX7iKpA6CZK9s2
FsxwBES2ZLCyuym8q7IyvEO1ZHYTQ95oYZJPzVBmV1TdmXrpQs7jvggi9252Shu8XBp8BuZ50wBM
SaaTRjfXQddnFfoxVgIK2yAtnBUKroAhCSKTHRz8cT72ArmKgdam9qfVf4jHbN15CIJXrblNuqy/
cVEtdImE849Ipvx7YQbIHHjlUw66tL85pI33FIxlNTtg4e1vqhGHLj1DhsPSgwcemUXsQtO+sKLq
5GUGf2FyM4V5/FLVQ30e4gg4bW3uCiW2KYDjGySj+Mt10HsTu/UEkaxpKg/zyjiwAN+RWJQo74M8
0qdLFwLwJvoRKr/oaPTaSneQeffOOPDEfAhWZAkYwz4nLcttmBVQw3PsALKumVw7kiVPMsdWMG6j
9p8SsSqD2fZPiTRW5Y3JF6dFUCMDPhsn7Q7HQ2y/91bVoNhODw8hdjMPn3yzeULKo18nGXb7jcZC
uBofIRsby6XXnanlmWBTmNpULq3RAr5D93a+eu+NIpTL104JxJQe+jE+8IdiYwZgMI1BYY1YAArh
e12jknHQquALckHe3gdXFM4CvcfMt049Un8IbrcV48F0oIGZHthSccs0PNZZPO49XVZRt35xdvQd
NSM3xPc07I/WBK1tsHCAn7Eu1ZHcyGMyonLbdiCL3QF81C19J6+R8RyNuTYgzJJyEVumurN6vzoD
+2IAzYrUqauqEp/PSouT/hrBozS4ByEgOMwz+7snfXmgxalr4uAMGbRtK7DSLxsW9Rsw6TWr61ZP
D3BV1h7IpEDTtzF9DpA0wqMycYe3MKt2IN4xfliOdYRw6fRFgllg6aHe/xa8WcaN05n9DcpLgdrU
gzwHdYuJWe+mQZS3U2gXi3QsxCnTValpDHi0giTQ3PqwO9Ip5CpX+b7g4FK8kswAFgpdH6PzwK5q
FnvqyPDxWpeZjRw/C6Hk2pnjqQZD2kv3s1JW9xKxIQJHLljRgjrgLxL8X5vEUsOGnMDa+j6GubX9
Yn23o+xG1UV839VcXFjOAYzPTNBXNUl8yWTZHPHG+UKdkxDVCRTVp2JwsyMf02wFZVwILOpm0GEF
XNAtXUIjwStM94xDih4Pwp1aqMddk7F3vgESl93bo1efM+BHF20fmK+iGYxVWbNiR80UGQuoY6qn
1NJHMOBsFwLMMK9hUg/AVpj+zhN+ckDVqbvEdmjRpVI+T3kkTqYxBiDQBQwAQrLtyij9aF/qpnaT
2s2ManFCvBKaaFGDZBhQWCtQ2Yg9NT/cLD0bwGLgRiNQwdR8Q2UHGLaq8mvgIqauI+aJ2SggrTr/
PARFeURFnLv68EBKAiUAiVJLV3uELSjlyQOaROXXqH6fgzwMKM6BiwgcyXghmQ8tkmnrqUYNyFDW
1gNK6a2HTAabBlHKW/LI44QDcRAMC0SnwLPrJe60wNtm3JGzzVGYLccGmCsMpRGNnhPhyGZtl2rK
l5VrbIbe+cKgqbVLQce0aDUzjDOF1YGaEKnhT04n35vRMMabGKXKq6GW7k1VQDCMzuoufusbWap4
RQd56qUmndavznarwgOCOsmCslqt3YIqOCn6Tdz4BkDKebeXNvcPJlBbc3YsDUHJNSDDSgPITqmz
Zhzi7QgM0DzTdcCfcyJSBFXCVSqw7WEZgG4i79O7IMWKNkzefR0WMAFDcBiY/3Y19YkLSQQ7V8uo
zbpk6YlcrhKjTTdzu4omzVke893ctkIsvnVZnGmKMnfTu3HocD7Ug4G3m+fPUGILkrphn8WHPFLp
Ebud98vkJwD7/NkWZdUf8uZAdhrRhgEHjapJVDP87Gmw+dSHEAz2UEvJQ4MtyOboDvz7y2UBUNT6
SgNCdwijI40KpJ2I88vkjM7jIAGTGePbThrOI1m4Me1AH9HdSW3quVkvkqrzDuRRICOxaiSU0Bqj
cbGjQqmkrMEhRUMFpGT3KMYKFtRESax1/i9P8njd3cWAuDTIwgdd5qBSeqrzQ6sv8cDR7kaRAzM0
5Qe6o+7S7gaQE/MBvI0fYyJyp37yrKYKfD5/3lK/0fT1GlJa8dbOonRFuuG7XFeHVficrFhjqlMH
AP7JybJ0lZmMHwa3/CHDtDtaqnu/RIndHcnm+uDXc+zsQJ2T9ujA1oA42ocL9QyooAOlM3jVcuP+
mqaaek8czLH+Ij8qy22kGchEaSq6GC0oKrUXtciVBk6inQfOGa1fc12n/30usn888ToX+/VEmpkV
BT+gFhuvT7yM6hSVt4Tg9T+aOO6wp6TFa+Xai+3E5yb1IiEuMtacbMdQp4HJcIelbd+yBIgdss23
PgAqu8Sy9mSjS+FWqGfWF5QZgKT0RbQ4QYC3S3rjkwH4vZ8YL1Vbl98K7r/4+CB8AxX0fAM86Xzz
W5cZDt4zpDL2urvQI//LFP/vPpAAQ5UX+LvXTuc4x3pw7QURPeQiE5sGOrUzOwT3oOxSVaZzbvEr
PzP/MZ4Yf/nboNBnzcwO8e9BQ1Lxl4jb8VEVKL7scmO4o0sbexm0MpdXy4RA3J0b6w15KrToq6nZ
LIvK2loxzqiussZPQ7NuaYR1Gc5T9ha4OsxBByX0E3RM764OhbVNQxDBks1GhnLRtF4BatCiWveo
qd+FnsyeR2PaFjUDqFXbTZ4GV7uKyne7B8a2XQ183bNT4gz5Yb/6/24va9SvUfZqTnzp7BUoL6HJ
PM7Jshq0tccuaB6v+bOsZ/W2d/xhec2fKaQwEYWN/c01KdbZ0ZcssocDmWa7WJYhKsoo5zYZYXoU
vHq8PrrDC2db12JcXqdpwv7z1NQxWtk8NU1kgsr5rnPZcrJQISjdCYHBDJCUc1a57tJoZI46gCE8
zz14Q4071LU85dpGfg0LoaAIBMmWZpjH0gQfsyiw+6CgSU/6ccH2dJ7parrOWcfpFuuNd6BO4MAe
Eifrjj3K+FdD7mHHrTcy884DC1812kjNapMPnumbMhtB1aWbtF1xigi5NhWmB7K5PggOAAq/pc7Z
Tc/rIhW+udoK9vM6rTH6n6elQYGBYFaiZIpzFLZBNG0PRmvqpEv7MW0ocVQYK+yqhtZwdlWLnR3t
Z/wIOAhq0n6Gmq7fKxQiITVxbVIvatnwfUmPfoRTT48K4m04TF+DFkeiyDP7IwjFscejtqeNdEeX
OCwgEZs2WxoagmUdy4YeQu3rDGEJgn/eNw9/2OeZPz1kzIJ44fmF2iDE0e8GL7owuzffPAixBqET
f8+7pF82Q+KfIfjbHkHjgXLCsQy+WvWJHByoEi9LD5zy9VBVpwI6IivqcLccGlPfoOxcr9xaxadA
RPlZTMAeILUVf3fZY19Z01eOovQVdGwLvW0Ot0gRI/YgIdyJNXd8y01bLuKUR3dF4dpn6sARALUV
usNAid3cURngXw4Z6iiGeu9ZAtSKjoZADVI9kE21DlB2Yz8+1IgMbnhkqNswE+zWasx7qTe1CVJJ
1FKtITYGGPOhCAyRx8jz2B5RlR0VtVwLXagJdWdnD/LzuZP8yU6XEamlvRO7N3/a9bRghzb2pdXe
fPLXdnpAOhnigIKcufOP4ajeRf7YVPOPd623ITdAIovDVGXb67QMmPpT4qtlbcjh5LpI6AzA5N/2
IZZrFJrFDzINAPstodgwNEGxtGyrevFkgzI+1WRvvg8UgFLF9yAFeVLhdj87u1ilae5BP/QByaAE
p5RMLquAhz+ROgOMO0u/DfE/qNGrn+yuG9cCr8ZjbRblwUJ2dTP5NjaVIB9YRLnffucsWhpTlv8E
B/dz54z2S2AMCO4j8n52DdPclTZK9z2cye6Twu+XqjWtt9Hud8q1sp+mN+27MajfANqEQBfYD71O
LoTqp4vJimQb2nW6rz2Z3tq+iFZW0Ks3IOm3Y5VmP8xRvHZZMj73ahhx+rSKY2B19hHf7HLt9V75
4nUIB2pX3k672PPFoW5iZ1lFSQcKbEceYt+aLq20LuDpcN6g0Qw1p9Buj9APqx5A0/aN7PhlEJXp
a3UqQFt330gBIHXsr4wAxXUgwIzORl7Ep9oSOOxz3n9rnLWbxMV3gGsgk6UdmHTHLWooxTphaXGH
4pfirgxR4IWAQ4V4vZPfWdBe8xdVjp94ym7JhBouA5lpFXCxGIzyJjLaZKM06AP/auOe+Vm8QNhY
7ble9+aOENUCU1jeUUu4YXnKmThdB2UlVv1RxCDx/JioQMJ4hS9TsjEIIoIN9fvE5OMJSy5yv/lO
ZG+T5uOs0m48tPmicDTl20z8Nl/Jhy6f2tUQTQcJrGtn+XtI2CwcFyweZcbPM2ZhgjQGggPJhjAO
UcHkCQUaz9RJJldYJ8b7d38JhDvSZJFzMBrfWRIdhV02r2VsWw8MQbPjX+x9XXy2J6x9dTL57l8D
ALQk9gp8bl6DMGEPQ4RqqjmSVYS9fOd3RRLk6LngBiVMApWq5eBfaJsW3BOhfYc/TPnUQ5LppkUJ
96YdufU64cUbdZ74hiUM9CkyNY5j50y3UKn2QZSBgmQ9Ejnd8mnQI2WJwFDkVvNIcnBCFIHRSA5E
xW2XQHTc+zWSnml6gCjSSEf45qsE+IgcsNND7UW0zqPGfgBCPNngnxEcVRqDbxji1Tdc8gp5AcGh
Ft6Z0KPmoFflLP0O6aLNWHlThJpEsQZHl/U9sVFZCMRs8uxMploFTLHbUkXGtp/6du/W7XhEnh3i
415ZP9R4zaM8ry++YBvxGKYA9y7Ew9Q1YAyrvEqrithfpGEWy7/9bFPH//WzRZX56WeLDQMiu7r2
i0q3xCDzpeSi3c/FWboJ1Hy7p7IvyYwH1JHIXaXSVC0QWQWFHIXr/Mar1zwGY8BsdJG2XfuDMBZI
Yxc4tbbeZoCY2VIMIf7qZJRljDU6co6TVvEa9KXoTG8jI4ide9Ww5YNX7A1AQk7K7YYT3dGlS0ow
lIWuu7p21HX4LZZmuMgbb9jwJOI736vEgz/qkrYRVL9AnhxR4lm9kMdoc4b8Jn9C9Y9aQo892g94
lfBrWv9TjH++JacJTpQC8JLY2ahB4NgPNroRwV3H81GDEmbrWsOKJZftwmqBDOwBC3p0HUCk7XR6
JbfQBM2pU1WIwPU4a8Rx255b7dZHqOXTw//mNuCbvy0ARYSMldc9NXm+RSk38nr45m2YI6Ztrpsq
q5YJdENe0qI29ylzITtuTOYX0xl+jEng3yHRPNyCTRsV69qfW4G7lJ2HzJWeNu+KLfmPifc+bYm4
8c2Uo7Id1Npg2N34wIwtkV2Md3S0pWZlJsluPvjqXlRsxJ+aiGXGu6Q2kYmuUV3qE3A1ip1+YVm9
sw6KwDw6hHbFItG7G5Rn3L0/Eeo0h6hFnCabWHtEkQnoJXIQVR8h0BmyTVShqLz0BrWhfroYXvw1
cSu2HQrWoYYFl7iI+lMp6xKl/JkDBhnfHRZkjEv57sPdrltWUiL7q72po/OiAfyXUFpIKyRvobXe
nToVAkwIfallW0KiUaVA8yN1j1vsvNoNGN/ahY/Q5LAgY6N76M4HUmZX1t7t1V5ZDNQfc2/HV1YF
oOGAnYGDZfwg6YuGr5A4tamN7xzdCv9S8SyBwhni5nRBjipTCOn+arfgFyrA60+WTyOpPaWxBc3y
Jc11HQMhIYTi9YXlHl/bQ+ZmZ9CDtRsTXODnygr5yeyeLA33oguZ6W4S6n8o+7LluHVly1+5cZ6b
0SAJgOCNvv1Q8yyVSpItvzBky+Y8E5y+vheztHfJw9kn2uFgEImBLIoDkLlyLXsuoyFbhpipOFiD
eOow+umcmsRkG9ysgn5PwJe3EaqQPWF1EoCmT+lsZkCVbOdOG9rzY9FkYFKQMGI95y7J2owVB3x3
aiUcDqXzethQGzJxkf/Vm4a8lakNFfM8FXx+q5Gmky9MCUHJqkPAqMvC900Eb2SFfHmUk16VIBzy
v19tCdVQc1E5+apNjR/kgfzgpIzDECo/AcjTG6DZD1g7fvRm/uLcpM5K+E9GaDwDBW0fLQP8gJ0d
DFCKH6JjOSQZuJe0cUYSmjUvm8CCjyfxZ2CMzN56P14CpJgB+xFCuEZ4wXcdlV9zXzafqwFxe0MG
7AETHgXuyZrh75jHW3y0WrDgVMjmd+KlxMcVz4PIcC2ibjhcdw1bGzuzwpwqi0tkEk01tJEdkFkD
aPF6rAab0ELSHugwXgC8PEOss7qosXAPSBas5mQ3NMgX8yoo72LPHu9d0WP+MnUIwBWAiFEu9hz5
xY8qh5xux7InPx+rWQ9GvgNths5ID2za3GxU1J2u5yKxVvkIQHiX1cda+vmTCxTsQ628ObOqALiW
RSWz5En0Tf4EzyvgjYV+oIZ+npyAklJ3VKqi6q3PyuE6CPTqQKuaBHgOpzHzaUGLF1G3pWIyinEB
LBBfU7FRBcKDcHCvqDiEXo3VWKUW9nRQcIWGW0Q37DnVIhJv7Moc9BZUq2QbHpsGM1SqZb1V3cFl
cKZKTF3DWSEGtkkNwx7BthxXSMiodg0mB3AlpbF3xL3lHWnP6IrP4MvuNpaZi3FmlV4LB/wAJngz
xcIwhTLztEcbH6oAOy/E5lb8U7tbN+pBTajbrfj/P9TtkL8M9csZ3I7xSzuqcOpOb1vz4gUQWTag
EpLPaPe2AfGHWOR20c8glJDsbxVOCEr6Mk//6kLlW7WaRrwVae/XAyQNIpKmA5bDfx4mKP8+MToK
ncnVeDsqGWVV8nwmuXkedYi123QSty5UvDahXepSFNEnKG+WW8MO8/sG0pACoaBDNjF20qYYBFAg
hlfMB8t+t3W0F8UrA6JGx2F6AoCN1vWq0jFyJf7uSz3yCGi53rGON/vIkLs9JngT0VFvFQPodTrZ
xadMBZiZ66CVy7gI3fn1iH8PDC8VErfB4d3RsROdYZVcmtHiOhR1DvRL4nTB3XWoRJvFMgiN8trE
NdyTDRKiNRgm9E5qpnfXPSdp3/f+YKMmveJOggcb/WiT/b13s8lpmNuoVHGzlWAJnUccTzzo3dyH
onXATRWASZ2KnojdB21BQruLrbtgalFCXm0TNKKdU2XJlfuQw9+Slh07Xjt1GkqBSOKB5wsQ0UzX
2Z2y7RNoUsq3YhQnQ7LijWvnFDjYyWBRXlQfnDABN5PLvK1T9U8ESCcYuj9h0eEJuNpvJmpB9rQc
75BlPmMDFgSJiO5BoMfPURg5J7yQllSijTGCzTmxm7d28GNE+hog8gq3rOdKemAxcFJ/XyV8Ws+X
8qX5ey+OzHcb7bUJly9BMCQzlqfOy7XWXzPTvcRax2chRHwG77U81M24JxPEIeJzAyD+nYd3GVTz
en9Ozdr2HICM6Z5a0aap6k1s592RSn0YxeDhyz/lTgYmjWlkMvU1OCukYfnbm63N7WquIhavqQlV
JDpF0kWOJB6y0ZhBCTlRv+Hx4nZU39H2Ou7BQH0bz7cTa+uYPfBapsIJR/mo9lw2Z+pGPwm4iBJK
pcWH0c0SNLzR9RRuPyHGirID+9fpZsq86r53neBwOzPteOHMBE0iclJxwahtLStvZhjS+fCrSssD
jNQCXRU1oY07ggOkNmvz+qtoUKd1IbqXpnp+OyxrMrUxSuDWb7+0rVpjx1T3+Xbh4CAF779Otrez
6zPh3uX+C411/Ru6fTF5XYe7a3Es+A4MG92UTNNtHQsiCUae9q9R3TxaSRo/RpBs3DmMAaE72aFn
Zxt5cxoxDwf4U9WrBlRGW5UW/EmD6I4aMWmZ80ay6hjawlgYIk9nGgJ8l7Y3n7tmyI7dVJKFO66A
FQFzcumal0r21b0C6VWjYvNCptYEtZef+uGebH3rF5s0zNn82kFY/qU3V57WJpg4AdHDvLqNtjQ4
OHHjHbwi5oyK1MHFzWJIsz+TqR3hSkz6tlrT4Mg2SQ+RnX2nSjpdIzT3COH6d9ejN3YHtFkolzSY
cuLuxHhxova0caPoNY8d80ClHtPDtedYLehE8INGo/fPQKosqJJMOSQyZ7zy+h0V47GwN04IZx01
oVPokBnHxgsZDAcaL245sg2dAGg92M7XPZaSWFN14ScW2u155I6+L8buzetc9zOk3YclFAGHjd+j
GGhjAdItYDQj1z0UVQoFPmRQfwZPIQclbtrsizYEdM06X80tFPh0WYIvBD6a+fuKGxRqmytO74bN
jxH62LdZMfsA1LOjGmLipv1g4LQL3/tE8WufZV91rfPHAkG2ja4h8QMvrfs4NaDQNuaAX3n9xYCT
82skAICMO/4jtpO7JhmsFx01A/RArews7bBdq9Lqd14pY/gpYgbWQN4/xgOUcTMIdH6bukOjlP8I
0d1J4QzGLeqtPDvBrZEwpCRMeeShMsBsYcZIPkuC/hkaFeByhv3WrJuyzxPXQRgRDrVrM4nce2qG
7Ij30Yap2W20MPrmEdEBJI8H0HwjvcOYpcNb6gRAl7rWJ8gOlwAlmumm7pv4uWz5wSnM4CvyeZJ5
AXj0STsWO+bmgNCaPYRf/+7ZJRCjoJ659AHbtm22MKIIASI/S55pL/NlfN3r/mD7UzufmQzvzSL5
EGczpD3swQy2+RDVu8bYxHAxxCi3FF671jqIki2FUSLN5O8YHTWmUZKy3pC9j5JZNiKweyraolhL
0A98stLiymclE2UuY1tVW6CQIM6b5Fc+K8ylYY8aEGhbrvE8tVfwkyFLDTAFMeTgUbaKzlpO2Pl5
IF3wYJdB/G/K3TzSMy/U3t6NITsCqEycn9JRIOBidguqQJwwP4XQELQX0dgvgKHy9rdm3iCC1eAn
zrznyObsANTY67RtH4POypZgKetX1+IIIjYuK5yS5bSPujNHELgmB6qkTeeAMAxJXWcq0Wh9bL6P
xs3ufTTfNvxVq7MGHi9lxTPizIL80KFTZnWiUs2SehO5aTWnIm3g5AUxp1+feOkCsDm1qEEgNueT
lAjZ/jDGtcXU4ecx/nQUu4T2a9GCezIYeHExYnNP3Awe1Ek3MXKtlv30UECjL5x80d1dCdHuC+/G
PYP46xIvR2cf1H4wb9TID3Wc288MdOlX2jqd5TuwUBYLH6i5z9TMS0p+MJm/VlbeIqlefqUnpq4h
XFHCZ3FuGGv2jd+qBfPj8KtOj3lpu1/aGLSrYzOGO5Ym2WXqSPVVnENDxwJcyA5juY0TjCNrS775
cPgEQdN9RbS0m7fcDe5jZZoQcx3BMmrnI0SU4/e2AoosGnKM2cJE8LQFQy+4Pzhb9LRnY6naZVrB
XYC9a+20Zwevoumh4q6QJjRtQIqp/XUNQO9aNBxBWY03UYNpBPj9nXHt4j1zLh2E1ie+tOsfI2iG
RS3hdKW/ZRK00RnKcpMG171wmfiSgGsXYordF2vs2VzHUQctPb/bNLI1NgyRzrsOKeFzxOXGl7Lv
D8Sh7WZg7wzz7gsrE8hBIv/C6KL0MUPqPVK3sedXBWRD8Up+NCL9brvV0l7GWL3ssgrMQBwvSqRo
pDs6ZU8myUGW1ev1jKefIguQfVGLNNAbKBZET25aHPLccB8jED7t8EaZnsJu+DLZE4avhRUEfCcd
UKX8bB8RyJjlZl1u8Prrj5jw98dRyA760Dxfx1YRzkrWQ4SAapwgHGdNKYJ13g3QNTOgg6Dcyak1
FW82J06GDbBt1bmdNjWI9RG9gI2KVHGz5bVTr0rPaueEciO8G9bAZ4dLb0v4tpvdcKJxzYAdniVE
03pTtnLt6ozYWr3MNN4evmFad1ksjGU47flyeN8j259qASwFfQ6wkusId89OIXSwqkeneKqq7M2G
l/EtLOsVHHHdFzP14gXwU8NJKwXPnpnXqyxx5NzKRmPmqdQ8KGJEIEcxlQU8cpjn+Dsy0caZvMi0
hzAFtFyLEUK0AK+uIkcjW3lKuCMQF9lAAAD9G1se4cjJT+70+s209WKNDdtEXOCVXBh9vOXMwFei
jKGB3tY+h5iOGb15eCqUJcVr4QbRwhQiPbkxU/tgzOtlrzONXG/ki0PN843X6Y8hb5tHFYTN2vPy
dOunAkpp02DUYrShuB7W4hWu/WjhOWO2cJgaNqAQJIw6bdwsK5eeI6wlFTsk7z3I9wbcFmuZpoCL
D81lzDyk9sdhukVMAwmGUHg4Qxnk3VY6R8OLtlkgl3/SrPBsfGqnynEKxTtZwBaALHbGBd41XIUu
9IsF5f7HCF1tEOu18AmDyhOIFKtzAGfM1UZFqgC6vdnYc8MBAULLW+sJaeDtjlvFxE2t4D6sIA1x
K0oQKOK62sfI9oGQVtKdxxPDOKRan2Vd+RdHNMmhHWJvToze8i+7zu3kkNuTPBM88Etw+SYQJSxm
eGzNr+Db0MD8W8m9o+UArhf8IRIRthemKhAOTa/aIXhv2wZgNLYtHTwEJsirtYdAFtaG4xfOoMzT
6+ET5GLe7QTEAEfm1U7txyzylr4xIsegaeIN78JghSAH4npqxHsRsXKw2yApJE6SjRmnzWdqETQh
X0cQ55thspXOr9TzjcH69R/LRDyPeBmyZIRyN5YENVwga6if0SXV1cci1cLj323p+pdh91vtL31v
jdtpqFIZej36464bEHSFFHq57+EBWGWVaV8yQMIgc5yNb7l3V/Sd990eyx+2UOpJJyZWln7vHYAC
r659dFoYy2xAphI9b2zg1Toyghy+p2kOpKcJTzdtEne054y93nKmb3nVBcgktmkJcR+OzOtOpjUE
igf9nol9awdNBszN2/SJs5rhPu0qcNOk9ioRABeHcVkckQSfLQF7Kp8rx/xGqY2G/IbXVvx268PC
MVgYnnjREn9MyloDwrhc3Ypu3ZcryCMHq8Tx/YMYkHol+k+Efs/zFtJ0gTecFFfdwdJYyISlZ77W
8bWB3V9Yb84QLSiBEMEjkWOGCbcwLw4kQ5NORTEVqdZukdtJtVgrWk9U+6e+sQwQuUgzEKga2QnT
BMwrIUBrlb3al5phqjnZu0qCMGBoXkqtcvuHjh31AD3aBRhu/fQc+FMCgw4PYOoW/FuGHOIFaDX4
nVFA9W8wnPjJT/JqCSWp8YiUr2Qni1iuxyK37+2oEPNWyOCltbKHNMn5DyT2A9/o6reg/Ku7E2jA
N9rYApE/vhXgR3DhinHTg2haD+iB/pkef7JbPJNrp6iu6kPuYKX3yO3eZxmEkW6CRGkRNGuhA5Dh
jhAkulWYBYfgh3EPBhswURVA7cO5MitF2O2p2Az5e5FSD/F1+Fg7/Fyk2oghPezf9s1HYHTKLF2A
2vYgaifbutMEC2hEKLKpMg2OVKbN1MTLx2wbxU54MDH5JD6DSHffPZEH97Lr+QMb4xORIdhZZ68B
G41W1GpIx+/I0vPvMbe9tiKzNdho1SdoNc1c/x4L/BXXVlldyJVWtb2EhxIA4b5in0Ib3HB4rr1z
FtTg48bL/4gcGcSgvDaA06WzjyOg4hBHrO2HJq+beW5m/efItV9b14m/W2WD7lMcSiQllkosfpMu
hFZ7XzAIsvl4pv0a3CjdgDBJa4ZHzzReE8Pj1wllG5vpIY+CV5qm0QJBIct1puw23tFkzeW4B5EM
XyyJzYt4vXTvJUejwqdiYv4ie9NrpHZMdt6p+a0p2SHTmeDD4JYzEPaOayTNpJ8cyItnpgq+ph7S
oB1wsZ2iJOhOCgnUgBo0wdcI0gCCgXvDckJv/XPP2AzH+yy1P2WY2RxBwZQdMevNjliBRBvRG8/K
DsO9HYUr30rLS5JE7b2MHQBaOiiD9vC5zCuPsQ3VGq1oDr6vvlxr2SDfaiR/7DE5wqpFcgOSl/CQ
UVvagLhuJbrMuKNSWLpy8a//+t//9/986//b/57fA0bq59l/ZTq9z8Osqf/nX5L967+Kq3n79j//
4q6ylRAcHBbCBfuIlAr1314fEARHa/N/BQ34xqBGZF14ndeXxlpAgCB9izLPR26aX8J16/KN7U6s
Csikf2jiAWm4WjtvCJ0jfJ59a43FdR3rd0G8R8bKOqYZVidEuwHUTCQnOQbpWhGvHORS+SwYynB9
VRmMw+anMvKITwGAMLdpRhSLaIFoTAqBEDAT0caPvY82alymyYLhHt9Bnhjo2WkjsrQ/2tOmj5pq
leOlB0amv2qTSn8GmX66ES3DjF2ksgIeSbXXJtSXGtMAUFNgs3++9Nz6/dJLySXuLCEQg5b850sP
erzc6GpHXpouHDYIAvtATZnjMuVG+VLFCJpM04luRB50qXh1Ty0kcp6Qqs0AE/tzqyrzjF0aqA/j
dGyi2bB7DbFiYydEHbwkYWUtIjvujg4kMfdlAZ6MAbGp5xGkz7i88m1qCv5pYLynpsyD0oifDAd6
zMxquNNBZO84t/DORUqD8x/uS/vniyMQJMFJccexbelyhvLPF6cbxj6sRhFvBg/AOzG3QZHbjhA+
cxDexuPsPHRjB3mjCf7T6fgeIYjq+dbCM/iI2brVzzrfg4aGBWBJ2Pcg1g5A95Xo3AcmNw8ugqXl
rptqqUgbH8vyQfb+IeAMzOF/9886EQO1bZpfWbf/53vBmv7Wt8dw+rmc2cpBzha3HAcIuZ9/LoAv
6YB1hb+5Iups6DeSKilmWi7kHDMsI3+SGiV7O2RAGE6CyrEEp4avW9AkMAeTCN+y1wOYtYIl0MA/
lW/1hNBT1fyff4lr//RL8ELhDO563NYcmB4ppPj5l3QqLhVyHrLLdXUlCwFChZw/I7SUnyEF3J7B
sfBE37GwzowVfauoOLUCzi47DwVEpq3AfYXzXi+lSDPQ3eGLEmQ1VDaEaD5bujo60+Qes5mHLGL5
J2EU0HoqOjQdcr6vnfvAyKt7ZEisgLQQl3ySQShBSgyeitjbkw1cb/G6KUDcSbXUoQr7lZgEFeDu
hNxwFXIkXNrpHF7FaDs6GeQWvAy5qr0HshO7i6t57SH9M2gufszE5Ze23LyvpbVVkFz5ZU1G0oCW
Fu5uqiTdwLH1kVbWwVuFdQs7mDz8XnVu+thMG7h4i0pEYG5DIQ1lO2uRM7pL3SJ7tLRZrQxzzJdU
S727Lrn2zsG6fHd1FPPCYkuLN/EHVYC2cabPqdmsqKK0WPAfHmXu/nRHCMaUif8CUud4mvFET4/6
h08MPgnWAA4g/yIwt4DuH+tPnQlebEoQDctn062tV5o9c6PtD77w+pMRuJhbGxU0PKP4SHLAV3lf
Uv296vrSbuUWRTFrJpm+EOhNiCaVEVSB4nJPnaiCiv/Wdh3MZ7G3rmsFeNRgq2TjdKO5Z1yZe9rj
fWyXsywcAJNDhI9tuIq2t+rf2lwNvNLrf368+M/f6+ligrlLciaVa4FB0JU/X8w4qJiZpMx7cPp6
QAw9dWcmEk/urdBwgdZPzWWbuNlLzgQefaToUouqCpBe2fEO1MRgDEb8t1BIGm+LTY0A0fSBrKbP
4ocNssOOrYYIHxqQGeIs8BaaAfyg/pjNK7wGj9xi6dl043BGXjKqYKnxXoGwWgj3Dvj4Da6zeVQU
ICHy3OQs8Qb/56viOr/dYvhWMOGYFriSGbd/uSqYCnM/axL5wKBzfLQnpRNw0sTAHk7yxERm68so
WvTFOZRjsvjAmZ1DiYJ4rskG4kNkNCtoABAntucMADD2slnUVWSARD2t54ThzAV4VaBh7e/FBPWM
/LWjC+fTrVUtASt0GDQ3u8mnV3gR2ExCw99QUU+2TiG1LBjs32zUrph8hNfGUzuyDbXCGokbL9XE
yz5z/JFf8BqGIIzlR6BYk+WWasIS4mheBf00qv3Q2uV1DWVj7h4CbU23wPAFt1Oxiqx63GQCCKPJ
zvJe4h0BbzDobuCqgdKCQhaFULO2dvuLNWX+FMggR8wdS9ypNNV1A6Svkgb+VGi7BX4GXu7O9LZQ
ZS9OugmhDzA23l6lzuck080DmXLMORYJgk8rKlKFmSD3jZmv/3yPWOK3R8eFUIprQhXCFRzuk6n+
w3tocBnmKYNdPgSBOYULsk9RXYVfsw5oUa+X7B4huxC4SiC3QYwYfC1AZQJghvdSIB64guAt6E0c
GT7+3NOtWoaV53BwUyNEcjJIdGQXVXAmgmeYiiocl0Ghx0sbOKCD8bNVOEkZFrmRH8Hvi4nJVMTS
sNkoZ6InmoppBdbYUol+Q0VkiL0PSUVoWC9DYASXysZdTqlcoWfVy3CUzYeceaT5Y0pbVdeML3gY
xy2mSePsmjMvUjCAQMLNvObMQyYwv/Ns8SFnvvD7eqm7VF8PQccZkFEFwL4VOy+W5eiztFz/Lm6R
uNwj++rF1hYk3hlLD4CWOI+mX269oDBfQAfTrPBO9dbULIpAXF8gSNk1CkC1Fks/skvevN6Gtf0R
rvupOw1bYNqGGEpxqDUfAfiF5uZQtsEjyPI5gFVws1ZOvR1qhHKQD+LMQVsSvmHem83SsfSe4na0
Fp7RJ3cZQL0bnbfWlkYSDUK3t5E6lvoPbtEjqxwCZ63Xzy2o/SGqgKRyNW3ILqpmWNbC1nNTju82
qqB2PXrZjNnXMVS4hvpYfad8uL4yrtMvYO7fkaRnEzV70Y/uC9Cnch45Q4DEF+jeOk1lbvoQkRbT
sm2cgUq/qLDe1V72hCyU+I7hdXgesKKFWAmUyUXePiJA6UOH0M8f83Ssoe9QtGsqyjLR27oF4p+K
UM+27+uarSJt52eERsxFzhLnwSrz5I6VztoceueBTH3oNQvP8saVPdksXtaQXLk297okO1lFtiUv
O9SeQEuZyC15+gIKbU62pncAam8ZMvkxWVLg3HsxMvMcVgLe2Lze2l5V/mit+NWORoVk5dqbw7/C
70vTrtc8qQ0AuUbwbCD9dlWEOn/40zhJvO3TolzD09QuyxZahllYPBRTGhHwq5C3njKIMiOH2mad
ZHikYKONgOIDtZUj3lIqLAGm6IfPKs8X45APT1GMzBpVShNBMrhaMLvlyKzJ8SGdWClFUiyQEdbv
uqqpEDrt2i4+1lFezmuTuWcQywZrWxUhpILy4RBbCKsAS+pcpIUIj8wD9RXJcMsk9fkPX7v7tkEo
jboDx+GeuR+EayDRxtU/vwntX7+WmDVgtcHwYZCmiaXSL19L+A/LxuqN9tQNJnzjnYe4IOV6gCfs
3g20uQHHG1xZZGsh+hU07ePYyBJKRZA3kE5hnqM2w3ygK9NvOe5KoAL5p1sLJF/4QBh44caZuHGI
IEeDHRcL19ZdEhuOnpSHaQ/am1A0nvt1nV7nETZg43PNh/ikg8a6pwqG0NX9P18G89d56XQZBMO8
YfonJblGPnwPnL4HQF8xfXpPRnDcKQUYjzyDZDXY1+C/sa0RRKe3hz7x7QXv7fLXlwH1KBJkZ9DT
HxQgIkSIM/oPiytu/jLPcUxlKoW/nMLLg//mMkCKsAmFyDA6XSf0o+dUoLD3wy9w5idTNAU0SfG6
dD22/stM3/jKBAbud7MPws2rmdk6/AKNlFvrOmqchQjLDORaS/JPp44bPlkCJDx5shyCGozPiFUt
stgMHgy/fN+DggVfdBr5OZlv8sUw7d3aZdA2/A9+FLgF7GlR+WH5LJiFtbPr2hY8PFypX71YDKq+
uRMG9TrRMd9pyIXPgRQCgq0T/ucwdUGBB+C5cipkSvI+nJEdCCBnBS5GBKDDLPjssjyB2JGQJxMx
h6cUcVFqluUi2/sB3C5UzAVoqeuoYyB1DDHp6ptih4jZV4Ctoh9pccLcAy+2zLcRkfLUy0Q1PIdn
UD9wL2lWKSvLQ5O0zg5B5G7dVHy8R262v8Abwfo0jdM2XvhjHN/HsQwwPUoEE4viZPoB3kNgkGxP
ANoflR/nOws3iTm5hzQYqHx9HI2nCrwbJ2pFZioOuhw3yH5+JTuZqJI2Q1t6CxOzx/n1CGSspyFr
s29nOsv8Ndk+HEw5zVoPUb3/YEvbLD00rFyIroTeJHWhQwkkf62tpEo/2qiNIap80kBrse79/awh
RY2lhWLuGh/scuszsCAmyByDiqOJ/EyVZAtk+1niEBUW3PWx6YEmTxvtnsq5yv1545shJknDMvFq
CVW1MR7mIFDGi0k26cXRgXMcuXcneYDSZNKJZ87qhglohYgU8Ruf7w2e/ri16AT7ARJsB28IHmPa
gZ4IxDnbxoHMMo3hTgOBOB2kBVocqQVPyngD3zgc0FMl2eyYL+EBCe6vR0rdYZUOw7i4jhFi4hSN
0Z1TrcM6BlPc1M+qVbY0XdNZXkfIvfJsQ9/yNqhjjuECiZ7FmkblY+GdwsTfKcFEPkc6IBQpCm/Y
JOx6nMb3+AHSLZ+oOY3TI6w/a0CkuaOiFyg+Ze0A1zmdAm1KH3waibQO1MtXvrGpCvxN6KzIZltI
R0Cs+0TtQx6CnMMzgwVdm6H3vth5HR4UuOHuqrJdWQHnDyB65A/2CCos6Em4y0aKIJv3RjyDYkt6
pibAGNhIYYMaaWhZ+dKKeLN2W7AJ18lr0iXJqh95uOWGVTwno4fvmJO8AgFZL2STW3uojvYPRtt+
NUsvfgUuCl+krDFPynfjO0xy5IwqMtn/aEvHOIdeHh/GukkWdAB4xvdqgjPm7XACVR9o7Hv8Kegg
ifeYF64N9tU+WSdF565rbhSfIb09H1jlraykRmqpizCO0ey7qETsQcOnNMfbJdqascOQY41LBgcW
mxV9yMq5h5eYZ/rZmWpNGbYLiQXkmoqB4QLPBOHV61AV7uESS/2TcjW7QBAjXHkW/EFULLOK3SGl
cXNt2/TIz4ZUQL7yavsbjeYUjrGGyK6YYzFnXiyj5w+pvae6qyVDJkQKxNv1VJXRZDtMfSG1Mp25
nWCaDhIRpA3VcNPCrfd+zpNrLUKwbk3noXPGDzbP3s+5k+oOcOLses7T7bACt0G+pKMmAgj20XEQ
SZ8OMG3ovOFv7q7n9U/nTJ362vjtnP24AmE/4m53TdavOiMWa1252wKxOeSg6QLADqPFF4p2h0RX
gK0iJlKEjti4VKOMHNmKWQJZt2vLBkkdkVA+VNsmXMg0RgdE9coL1afYDiAkTTYGetHgQLtXa9Fa
bAaonZcZ8SII8QGw40tUl8jnqMDyBqd3ckHeZXIpUyhSdu6ZGgA0YC8ZUqmWVCxYbD2gMzWkLlAA
U4su6LIV2WqFYLEO55BCHbZ5m8zfu2HcOmiAy9EleLetNrkwXzR3gynXtxZpOWj8TJ1vaCw9Nu4R
VyRr52VR7Kkdda38HnJsrK+3ZMt61h0GHr2M5ai3yi6TBRyE0Zo3vdixOEuPfl9hwtcvvKzYqjiH
vBXL0lkSFMP3YFwlmVP/GJLxGxZi1rPKEVyIKi8DJhzEd2PNsT6xGv/ce+CRyVor/WKZCrFidAJg
FhPmxnqNhA0i/mZMH+jI/ZCLXRT1cgtqwHWhJOiFrNHZN1Hw3e6sEmFSA+SWUoljiK/Gihe+iWw6
SGYPcenOmQfMg1EvSw5ijgQoi1flsxMotKfwJxb/qsdFjgAUCEIrfzO0/62Esutn2bN4zrvBu9Tg
p1xAhoEh7WN8Pzay+IvdL8cNta/OyIdA2lwQdM9ACSPB2QSi4KfjQaIb+Xx5XazcoQCDOdjPVxU4
QBZeAgmdrDUxbxta8xWJeTOvteoXt0aqfQDWuA3DkvjZ5XJXptOolWvO1QihI7tvzbssjBHLoZ5w
aXlBOVw81yx2DsSkl9QhzdajFakvSC1JIJDT1VvA9NXj6Mp7qh9lBNegWXanoICXF9mN0DufjpS6
Poi+uPOIx67Z9iyIV6VVeV+8anXtaKt2aekx35kMjhKI/H2+nghQszMjw4WLMa88WggDzPNpQACX
dnmos+dRBcPGQir4Km20fomLYUYNDBv5edDuS/cgXyofXAXxKTpULZC8XWPWcO8DA3GQYMBcUIUh
6pWLt+YnrWy+VqAqXQdxb3zKOf7y0zFBcVcuxkAlCOEC8QON5PJ6uXIIq8+Ad/EfpAGFGm8SEaYe
VQTED/wRL80o/XU/FtUGKiTD85hDZ2W60HEKXgUQYKZHORouIHiRNRvxSXpCzOOpHKDgEQJPsMn9
GLJh18A3ot8C3Alwi0iELiciGKowfedi9BDnnL6mlRGJh2LaqARzu9KOjCV9PkO3RYX6Fsi+vn5Q
izQc1zl4f+bUiVq1QO8OmE4eqSR77UJ1o8NnOM+tNaa55g4ZVDMHqJinhBvGOfaLvem1/qfeyXFx
kOx5dWlVlQmYE0v7JdXK1E8WBiJAW/JhAUn6IykUO1FpGtECiuIpm0YEPR2I1eEGEyWO+1eyeBJA
bxJJIQdgT9VBixaz07bsrU3n6Dtrqvh/lJ1Xc9tIF6Z/EaqQwy2YKSbJkiz5BjWesdHIOf76fdD0
DF2zU1/t3qDQCaBEAt19zhvgukEi+61ZGcs9L337MJcxHnbgstxTYOl/n07CxmVnHv8KtW+DGSL2
3fUZsRTPSFbCEe3KZY7cVYZqJivsGHd67xqXBr7Jy1yr4mxk6vVX51whbzR22fpe1gk7wdCsWpxu
los1OT6kavycRl76QmqcuLHwfnR2SpveudlGbxt+ZvJGjVn82ZWttgGJrm7AOxsocdnx1zRU7E2m
eAXGNhSrAUn2QCTlSRZHQ9+DQWMVVQTWl3wuN8WUJ19DURMQX0y9WEgnX3FLcHe1GvxqjdMxWaPY
NB1ka686f5iFqK9yqBJuZkOFsZBW5Y09/Ju8T5ab1VF+qGy5PpTx//5QsjUjiCU/lILCJ4uFpNoF
06yeJMrzjvdcijkJcD9gJ3MXC5Bd7jICvyFDQyUgTrt0cqSYwONC907ymtHSycqyeV214YYk8gpY
UvwFHMj8ZoB2T1rYwbKkDgVLNNTYZcnVjIMxq8m9lJbTyQiL4Sbbgta7otflXmVJD9UvFdKS9xKo
yq/d6GgX2ZaH2XdNWNFdNVzFYZ4Quzmc77dQ69Tn2QhOUhscgdXaz70JQMjy4YKuQLNAS90n2Zoz
z/taZhLul634v/NMpSBtu1B9sx0vXWXqubXr5ECGpXidbSfeJYqqrWUxTNX27NbBh6PaEb9ifErD
CbUx2ai23KowGu+YN0rxOiZ9sc1jIr2ydQiM7NRMvNHuY1t0Utz0VXbNcqTKifeycF9uKrqh3+D4
kJLE5UIeCgxH0P9pPTSX1MBaIE0ybU2atrlYFT6/gHI4jQUYiwnHhu29shIeTVWj3eKsNw8kuycs
4ZZrqABBMiP7qAdxGGcw6ogj5l80b8guVSQuqqIpBWDRmQ2bZmAntLRaUdM+BROIsyCrii+yDqOr
b1amA8RaqiJvwDR+2QhN8gKTBmtBLxrevowfNaBTgcDcURblCL3ciqRXX2SNJljrTVaabGWbmJLh
RuL93l32GEYMr7sS7IIsukTPEO7vX2Zn/IZUTnuS1a0CrJEfaH+UxbCpTJhG0AVkUR6GWn812jQ9
yzt5M/SKiNkLyhIfVB5Ua433xpofSnobzFHdGGrXb3jTVNu8LZy1HNgXmvIy/Lj/tU3lzesJsjmw
PK4yx4Z+TdJ4p4sp/yK7Wzn5PV2d9V8f3w1N9kDWVy/Bb2oFXxQ+frjC2Qllb8cwbomzILMV9/io
kmfJ6GxB8o1nWbpXYbhB9mkcdxBqfw1H598AOj71K5QODqIcnU1qwnOYQMHe+tjN7oegcRfDheDo
dQUyM1mD3N045r/6GV43bDsHYz9PlNF6SELtTFq0PYMEzNbJmIo/g4OMVj7aVbP/n+1yPFNzxuYv
LbYkS5x1RabhqWvh5kt39EdRiug8ilCHkJ9ZOkNTpDPL77dHqxzbAMtc1546HlwSIdfG0H7KzKLt
CiTa6treycwiq7bzhBHBS8sqVPYKYudtGtArDrPB2949lHTtre+i9tkzveo5NdJ3Cago49DdOmXp
bTumTjJ7/mRDq4RkXOweOlupUmcnwbYlSSJRggL6u4vU2EpGUa2Rwhk301Akk+94+Q3dw/ggAVL3
OgmTsse2Wd/N3fD8BmdQjiig26rLPw0hZTGbQHZziDPo/hlvshWLMQyO8XVIkyHcjiFxulIZUNPU
9EI9i8TbaCRZbsZymFC/uIVZ+X3S6+QoS7Le7fRfQ2WdPKi2Mq4nNm1Xy0DrOEKc+mlymv7VSrpm
01ai2Q5L0VQ052DHYbSSrYUZe9eqNo+yUVaVfb/2DFV7liX8cpDnnbLiCQ/236+matsorO1nnLLb
FyU5d3o+PGuL/fmQkYn1glb1ZZuss0MFG6toICC09Jd1XnJu604/9XF2eQy0p1H1ZfFfA43cIrvK
IPhgA2GK+ded5IA4y4N9obtueslZJyC6oBHCCp29ouT6Ux4M9v91xgp/qzkB6K+W6BGRNKIUCwuB
LPNQ9dZJlrpRsZ4wxvhDluQByP+0inE63xnZgFB374YvPfHUZbC8TBC1yvJ0R+u+SVDdXq7YCss6
DYMiXmwB1ibN8YCc33X5J8XIWq9NYbtIoPLvk4e4rp9Sw1DOsjQN8GjHQXuXpdoZ+lNduPMuJQFz
ikKBo+RySP45syKv27VJ9Sl7pFr1q4csTmm6sswyxpbQbJGghQQ0Y1nre6hlX4Yq9a7q0pAtDYUJ
mBVBWGj6xeBdIRv/GgHb9edc6tB1rPTQL5luQ5vNZxP1y1lvXrIl2+3wat83JWEU2UHWDYsYkAIW
9j6oKRTz2fG2uXO2rXFlJ3oEWDo3L/IweCM2bHjobnsMldjQ0yDcBeg8LS0m/MXRIKQm+8lWwIWv
Pa5se6mslXs2lii2+ySFtTwNjX1fNsjy0qoE4Z9gPuHfC7yEcm/QvzzOQmUS63KpU0JazcT7vfXR
byysE2Y338UwVJ8EZwHg8fVfSN/pLxVJLVlf40FP2Kwp9+oYVZ+CbVI2lvZ737HgQYKTLfdS/xie
41LzVAPNvrU6ijUzPk5f2UgggL6c1UudPJN1slX2G/pa/LvV9YZfY4s6qFfeIPSdMhuQ5FqBSBJK
/EdwDBtZ9aiXZ4XdhufONZudZyXzq5kGZwWTjr+WEyCTgzzBFP5e49Q4+d6tyAO+iS7uxFGptVsa
sIeI5DcnTxtvxqzHnQYCJHyn9nKQDcasi6P39wiXv/RypwI5GLcAFTDmtV6M7W5wK+2Vr1LZDWmY
r2UxbUAaW4RtfFlsxoRtGiuFsI70bmUo+nYY4hgICkM9gHJ+xZP3pLSG9iovXMcVgdWlKGwu7OXE
2gMivOgET+4NgbFNKfTx4i3koGTEIlS1wnUP64mMaNCaxlcUw5A0TLJypXmp+VWxc6K1Sl7Bc6uM
r3XZfE6Wkd5C4p+v/zFI0SZ1nRe6fc6x1VaUOGGttA5DwHs8MetIngzzmhnL3tuGbW0zRc93Exhv
4uNMvrJoNCY7q2XylcUWP9XVnInqeZpS86innrJCBmr6UBFNWvWdlZ0IufRfgTblJp4JspcoTQW6
mTd+eC6ivQg+ZSejV2QvOfi/ehkKXJBcswXRkKT/aipneYWy7X7dVhb/dVt6NelQbCtl0NYgVrPL
4xAb6MGV6vlRk2nM4z7QnlVdW+VJNuAukl8gv3cnFWHfjzzjWWaeecMlzN5nU2VtE1O1Pvq6WacL
9CV2MDEIy9Y9xSjBXscey/M7JoaRQR0nb2nV/hqpBdl9pOyQ/jOy0jPjPlKCZrCYfJ6Kdh/hVfFH
k+9GBKt+1jhR+lXZ228WKh2boh+ic10pyVOtjPrWs+ziC5EWcltOb/7ZzZ0vRyXF9NmJOfraEoxf
A04SF2EC5tUs4neQYJOXuAnEKszS6ns0uKg8kDlLAmZUpWw+5sir0GxpxBW5yP7g1sUni/5sXY0m
sSiMl9B7mtxvLDiBZnbRz8XoJIH19plnmrMKCiu6aW2g7103sfeFoZEkAn+PTe8wfpp2gY0Nc6um
BJ8dE0KnWd4lqLTitYdCsCrxCNlrXlG8qqSqoHt686o0Rfk6TIN6bXFL5LkrXmUPa3T34TylN1ll
116zil1XHGT/OeytXZVp6Vq2EsRvL8ijPctbySpXjGusdrpnWWqF4cE3wsdEXjuKamVr46mMNCwf
xg6NAixl+U32HYusvmSRBeM7UgzMdKLsldDVpU/z4psRAbU1kfQ51q4LRHOG1NFoxbcpmFDz7Ex+
FHh5fJTqd9ld0YC4jC4Le1lEl8Ep2uGzMLpqj7Nes5XV+JiuWzPO4FJk+qHQRbWRF+0V61jwML7a
eQslzzAPQJGSl6Qw8e0xwQg3To8/VdEHTIUVczXR5JeyBawiph6SVz4kKzusuz0qXgoJ0qX8/zj4
fqnlbv95AS3EBTRuC9RXFsWGFmY/ehZvsYYYWaeVli/rc22c12U4GPdudT7+1q1109+72SyWDirr
5PMUSUtwkoh/RUnr+Y2j4ZfQzuZXFefdHD3od1X1xNW2K+HPy0uU9UG/8+BmbGTRriyQ3wQKTrIY
GG99aLfvwqjNy5iFCWlMLtbbFmTiDonDuPdtUOZ/wmZfq3pOcAJ8zFOsed4308BNDutE9QWxln47
Jq3yFHhV9wS5290aUak8xxOCbwKO9zer7y66HD8nyEANUf1XmWNRMTrtgEIr3sNl4OUXp5y6AzLW
0z4OmvaaTQqqwliRvJMg+pHFvfgZqntLN/gclaa/uak74kbDs6csJLM4rrQdAPPu2IoZt9Y+tzYR
2p+v6vKiYPc+flfsBi1rYmL4Rfb7xFCD/aTU4bptdOMtj1p3X1YEIWRxApm0T5QkvhcxOTX2utck
9+IQ8pRmWJ+t1SI231J1JFtu5DnzK8XWikeKdnHv7JCu3lcYKd5b7Tps9w4RoftYUTis81KB1eAy
trTJnjSThv3j8qmg92TYxin9vTWzIJJ2rooK5dLqeWW0DzVluremXqDswl5T761zGgc7UuyQMZYr
1w6JECzBjXurpeH0bOkIjstLiUg1dmqLjqosMrdpu7lrkC1YxubjMO90K8A0Zbmv1uvjDvs2qFpT
c2jcst0HU/6G99A4+rAsm7M88PX+OouNq9PM4+nfPWQ3AeXVJ5GX7mSxKTEZzoWFadJiH5mZunv2
5ha4ShlcmXwNB3EUO9pWIeKnslL2k4ewiL87EQBFWZKNtoL+ZJcN23gZ/+gap8Si0phc2KNOnrW6
+qrnWJo+rt3gzPrkCuvYRAEznuwWxHBuK7Ry1vLCWsbLx49gj2ewrJ8eNwsK7EcqpbglbMh/uz9M
gAaRozzeyL6Pmzl6crDcpjw96rtQyY5oV7/LOz+uHeW6uyIwpt2v4XwJHA2q6GK3Ig9KhNOK8HDJ
nhZW2d/VaSqs1pdlHauMf04tUmnotyA5YCjZWgVgcbqfyq5tmSq+aPHjky3/43JtGu30ICS1sNxy
Wq5jhx27Ilk2J8VFYsTTN1rssjZDB9cbNO9QhfzKZdG2Eod9kyjOquWF7zUebrJeG13jUNUqy1jo
Ph9aAxXMbkDNApY13zKiAbI+ybzxMIsRcqC8OLY85EiApxEDYUGrkQqQh7KNvVO9HGSxba1qqwYQ
xWXdUFUkqcnxl76qqyaRqdg5x07rnJO0WXeeMT8xCZvExpYGO3D6DYEv5pUkZ50tO8oWLcK2cekt
lrGPennmBdqvYbJ4H1uH1tEs0Fz9XqXNbpp05QSkIXXN7CwPkxkhWLUc5Jmsi0gYrYHT1qt/NSA1
DgFxGSs7x0q/m9SyOP6rXvaQQ0mTB9ua5fL9jv91MzlWq73vBBCXyByh33QIpq262CNOywEm0a9D
KQ0UU9gJBztUN7UsPvoMRqiuVE8ZdnrjxL6lWRGG0nV4cMos3Q0iTN+jIHmWzIS5CWJ+Fu3vPTww
zf+7R6BU7XqaW+RhPRREva4leNWG+UlXnY1p4LX7qHLSGHGER/kxotaTbm8U1RmWRXaS9ffOzqQ6
6z7D0c7quvaG1jwECRPHjpHYiUe6r3b22FIVfjVZ7e1eWebNDgrZIuRKXbEcmjqNNuyx1bW8zL1B
c/CPSVDTntXFxmnxdhqVSV2ladCtHnWxKxznXi6kd9OjSdOQU/XlSFn5W7ssNw1aGP+63H92HJdP
IFvkQV7R1txfdY8iTx0Tu+zj5hWOMNsEHtPaI+My+mU4lecRN0YyO0WlPlVQHFRDUJQtXdDo3Tps
a7iVfMtbWWnX9mIKMhnxOqnRPjWG5qWKVN4leuQcXC8hXDLUybPufsg2WQNwMd47RB5Xjzrbwscj
yiFlaYlVvwiwAi/Fi+wuD6nhsWxXXed+D1lnCjVGNEQ0e71wh72WqWBgsiw9E4xLzw2xj71ABaIK
Cm3gt+tylC2yD+zBFlhvj47z0ls2wJ3UtkVvIBmWpfqxsJK+eQ0yDH+tCis8zw2/ZFY0fmoZ0Ofa
ylry0BWmdGkIQCJvpuNUQapn4RjeENLEoFGBgZmwdfaHzJz+gmi/gsswhH7aDWCNDA/MkomgQBp1
r0pAEq83aqQ7HKS31TSJD8qy7oICU2yMcRpfywZMcmSjrK+5yeF+JYxOCa4ECD52PH5pll+COUNE
tS2fDEsnj+tMaUl26O+yPJOHJmqKvdkYiD2F4dn+50BoDe77yGsti1x9p7rNp2x81P+r7zxWYsG2
/ec1HkNF4vZHPPk28tqPenn2qJtLNzpFyGYvn+Bfd3rUyQ+TzEgvu7gQ/tPVzc1oV9k5Qluh1ZwR
hsWo3gmN7ehmzaaOZ2Dg2bPnwAdUitZ9LXP9VmK/dFVJpL42nTb7s9OmT/2Qea9z0DVr4i4O/wNa
zWawtwbL/42+FL3FS3dWgODIK8V9reEbI/6QjRZSQS8Bjwtr7lOdWCU2bCGPOt7rHINFzpYMFFgG
WZanyKQPRxCtC31g9N6yAJ/vdBwusgQj8EuWq8P1XhImgS13vN1LtrPP5kJ9liUvIUJioxuQG85X
YMzQhod2vsqDDhB2kweGCkSBurwyfzXUICqxXHHdTatanQ3Df2lBVMUPeUPtH1eo0Am4xqHY5WmE
Gf0/V4Yc721yA/SlhwknrJnM3KA9Zt9aQDc3s3Di/WQ6EJT6EmjJcjCIipwzrOf1gN0Iq1LqOiPc
GfU8sjylJPvGkan7tR1BV8fe59ZhmhQr40mNpmGdEdn6jgpPpdnfa5T21mqS6SdDKZ3L1JNWkw0V
bHN8O9XPfrCgAs7tD3g97m5q2uKYYdaACODjNIYQfCSt28yrONSLY6vZeHeNSnDA0oGYM7w826rL
V9FDPGaGrw8E98rXjAXOrsYKey1bMzhq53rI3glGp+2qG2bf7aLmpVySqqjMzL7l4OLYhx6mABBt
sBXpcvXYaMF8PyT58HvxuzLbGUK/SvhEVAh6w3IWzIX4rSgb/lWXLv1KN8eCVg7R5nbDu8Xa18CB
RiHIeEyZ2DhCrSFXRvGzZtUQKqqm+t709qs3qsZr0o3mPnHMYJuWffBVAY0+AqX5Xs1Ijub91F5i
NTPOI9nOVVWP+XWMhNrswhBCUw7KCz2MIThoTYJXZKMHN305sGuqLsPCh4oJ92/AwLJIbwZcY2iU
3ZiifxC+jo/yGvIg7AgQeLiF3QguTZgz3uZIGZrG9M0oS5Q2SaTjCtXFu6gHER70lrjE6Dhcikqg
+doENpEIio8GsRQzswX6ZGDC9GhQbKs6KwA3nSpHOTdvnA8jDNBaFrXzZMNP/Tp03+2lOsAD6tAt
wUGyBJUPgjnca1AmUcAaFNxRbeUEB9XcDGFG4mdpkHWy1dLY5iLWTh/gsNUKDUJfyWbn6rUgxF3H
jL6rU/rSVJXyWgLt2jezqW/TKlc+cktZyQ4TDtvrrkrMkxwZ5EB1pPUKNiMvmaaS3/1lBdFaKbNd
Ylxj29KvRCSHbZgpOIj8UyfP6lhUqyWcsZ28qYeKxs6on0aXHyZj5cGqU/3iFa+yYBS8IPwM0N9h
LJy/nHrqkg3r7nRjQgRbP0ZVy/jQKHu/mQJnJxvkRwnAPmDhEyIyv7hiOzC6la4R7xOe79e+1EKf
hD4B53qedk7VOBvZzQ1IEdimx7y7tP5/j7L6qHrrMF9SDL2/IU7U32AjIPVh4JNMJun0qO+inETx
PLtsB+kmG5JUVU+EWA9ykKzn70X0oR2WEJdjXMl2E2EfXPuraqkfUlQn9nbQ150fStgg36+55bvT
KPa698DXGaFoDw2OUXuQWcbVKptfo/mPfoAe/mmE3Q8uF57vOn9SAdBZpGmEhYtTFGDo+ZAGlA1t
P17zNFHXeqoBBm7c86ShqiYVqeJe34Vq5J5lSdYvVbKXN4tgd0/86nkB4M+0xZdy0oNnJXsBJIzI
wnKYsWRax9UYbWURuOhio1xNuyqeEbZ0u1OjtdPVmjOELMm6r2DmzAfZGDnjtMWFOd/IVvxux6cs
x4dHttYZil4TOC7ZKKtgWgC1NaerLFkBMYagOQVsb3J9vfhNp4udRg+gdJ0CSF/J4sOv+m50I8vj
0qeplHYlPa1Vxx2h2GrTF9dFtlNXMDJlyTt/UdCRYDMxvk1LSVapuv6OTGx6lv0bfrI7bOKZdZYe
LjCi516YBPC5mAeZApENkGI6Njp6dMEeiyXgyNunTJ8n1Wb1aEZn8lLqmg80PCNrp7Ow9XlvPo91
XwKu1JPVlE347Sk9LgHdR9ha3i052rxsnh0owuk0kW1NM2dnEl3fuo5nb80i/SjjUgGkbysrQXpy
Tzr2gBBw9OwFvNw1qG7fXALdZotCs6abBlIJ5niRZ4oF3KgqEXDUbb7WWBky7NvLRfTYWxF/YpYm
FEvkjCl5UAPcjpvAXLuFThQ3WZDke2d8nrxlReQh7Rtyf5QUpuJo6PW8etMjyMKoMBx5/kcfGNuf
BRJ7L6VqhIfQzT69PvxDxKG3CyLN2yeBQmyL7TCzZMSvaH6zoind2QuawW3GQ1yX/K3o57gRNsWm
5U/ISd1KCG1bAXs+CUCfV9prZ2jfPE13fRVE2NrsAqKdiuPXBgkidQL4M4Tdqh94eogS5HhOtdh2
IT2h3jxPRf6cPKGvzwICEImIDaBnB/5iOTZrMh2bYeiYl9U0fhqBLfqiaM8d4fiQiP1fiZUjMVsZ
7SYstGpbtkrmDyYAUz3tV+hKAnSKPjW7m/9oq26Hf+Ghma2rUdbqk9eAbWVy6jdeVOe+Fk0/g+6P
Okd9mb3vD6Sw+V80n6gM7mIv/9pngEn0soPRWbzooNX8ocZcXle+hnmysuqKaaVqsR8T5h9p/oHu
19bgP5N7mOaNTvNDZZmwtsx32ADVEcgxuxPMXnwz7gkZKMqw0uc8BWBlfdMjfQbwzZrSiwqxosMn
nMRNmTPBThlmU1WZXCIbZPUckrezEjwKxqLbgRb9Qxny/LULflZI6O7QPnlTiI6yTpgv5UgAKYsW
wakxZfKYnbWq6RfwmPwlc4UqE+EFIJLDjzQO64s2GZihpa9d32tvhnPsQVCulEC8avBC1gUE+fXI
O4CIp3nAXvxizuOxECpOXEl2GVo8nzQoMps54csg0dvvIvCkxyg8eFW7cXTME4OixiLHHJ47LapZ
fLbVLrIRHez77gb0Y23W0wAK2Txqhav4ahRlIO26L85ckLCcinndBXl9FPFwqDuwuUgtkZoFvq50
6n4Y4JgVZg7wFVwXsvVk+yMHC5WSNFHb4RbX48oQBfbFdYA545ojusretV2EdmakrmwQkAIG/36e
4TGYWAD5WpBrR7bl7mroFJbuQX0ghu2bVTuB4lCPsSegGVdVpG+qqWqOXYJw+lWeVvDeUv+3tllX
qcgLu981ancoSgJdoCMZJa+iyeb7BUI8guJA97NxHnaQPXJIs2btY/U+IscwN0fhRfrW6tSrqpfV
ESD5zBMWudilsD9eNxMgk06ffjBX2dBkZu+5EYuaPCsDn9kvPNo6HP08XAWlgwdV6v71gp/TZ+yy
gZucKvJz/btuO19E0Pk6Ob1DCOVx48T9n2XD1yO8+VaaNgK+JdrNZOCLfBHJ7r1rnSYR+sEYr9ri
NY/mapN2AJHr7kfmIH0BUNdBNrUsN7MSude+Dg7Z7CpfAgR+gyl60ozuLbfaYosAxmebp8rGCRq+
PIQdEZHpz6otelL4JKq1pvjSRP23sDZblAwje5fYJFTKodsGfZ2v+LzJU5aNOy/iH5KVSH/omdWf
q4J/lpaK12wgr69XbF0CsUvibDsTUN7bojllWYFCTFK8DaW6Eos3DD6V2EThmUZGM9m2RXCqS8QJ
Eh5GVetvZaB9RLpDqKapn1T2G6tu7vsNzEXrqOiKIGafmIdUoJVQt9VPoRWFjye1odY/EXuJ/dGM
sSZvUgxTw+c2N7Q9Cr112FlrFJALp/mipuK9MtXI94yRra+bXSLHDre1MaAvHIJNrb3soGssEhI3
+Whrb/a7xJ1WTnMq29R37cn2hZdj+J6V7rYg3XPpgCzWYdNecqsjmouqBWJq8LBaoaJJ2XRvxPRj
X/TWh1GEMLIIOV2F6u2HFOkMtzkWyvTDc9C/srxPa8iw/zSGQ07myY8E6WIm53E1WcD5Ct1zV4Sh
xz07r5TsGqIoaVY9xUPLO9gdzS3mGbrfLU6fRqq9wwsewa7WJ3NyvXVc9nhnJJBTxRA/yUMvrPiJ
7OhTmtX2EQhUBoy3/+ImECyILPmZrfhdW/+MDevdGqY/a70lBxaZJ8DYTyUsRGcijmjabrWGTv+1
wWx04+TpK7Li1mVkuvfbOq33Zdhkt2wCh6dE3bPoZt/ssnSTsahb6xCz0FaKcfjSBrC0mb3qNJyV
K10Y6Mq4yb7O3PCELU2AaIwRPc1eZh0CVmpHESXaMR4MGJpRPj8VcTLsc0SQT0DDjZ0mxHTuoyxk
MQutFXhMte0HjBHJNWmbMk6cW9aG0Sasz1UHrccUNslUDCCRYGBJnFf4HEaI/64WFOSqTVTy5iaQ
eEsI69U2POwCZ1G9Nc2+V2z8BvLYfWtJ2q9qx+pQ24/QGO6AARkTlkxI5Ktf54qdk1b1xYdSkRP1
knY8lJZpraG8Nn7L6/JjtGD6RPBaPqAVt4CTwT6AU8X1rxPGBxMYzopQtT5Gu+vw8BUq3poW/hnE
RT5CdDV8XuvDB/F0NmxJ1X9oXtD7GSipD89CUcea3fojLHhFoGNYfUAhGxHVRuItVIwjhoP6Bf1J
j4CEE6xlMRazfskVWERj9DG3SbmCl2SC6Q7bbWWOTLKmeYxs9sRBaPaXFhHXS8Pf+jS69RbAGXtl
JqB16WVQLVPHOrPWJqLk3ZS5Vl7bhH/ZYK56m0+JUk2ClPc4oJGMtkgXGksUFFEYoFHAfkMc9OzR
1FY2kPGtqioNxinNH26fkmJGYgKqePGFnM607ZGlWIMUsle4YRl+rxnptbIGx59EYmwSQsC+YfU7
vUg8PMnjYTuXlz6ppn3XxMFl5m9RYvsEZvEtjQJxI5Da+UgbMWXVinpFCh1Fv3y+2ebEhF3U04pA
Aug6lLtJTLGTVfu4W0FmaLfGYoLa5fEKVYTkag9dcfBmnFaRdsSDpZy/FV2Bz0gx7ypc+TZT6b0D
Dl539RBDfOH5D2YQv1PlCv4UG2wIhsPtDFrbsTdBEoV+kBJobWrkVASn2ziGMiQCpKK0Ib3ZSnLR
l1d3mBK4srOuXndohyrIeTFxC4gPBATQYg2sVedljq9mBYlIpoc2DuyXofQIqlvZtumM0h8KghqF
F7rrBAM4vyGzvGmi0l5Pbt0f0Xuwz7HQYn50M7iFhnCZZvJCzVlCX50iPuVGBUjXOE0onG16a4qf
4HZUOxb+Fp/sivxWtdcQXhBKEzy1PKpoDJV/ms7cYcQmrH2PokkUxYSQJ0fbtG1Q7IpQpCszfmts
rbqF06j7RNS+8fYmwzyI6Zhbfj/1pR81oXK1y6a7jPao+Dnp+nMjBrFCs5k/XPWOEdYbeUGYJ2nr
G9FuwA0dwJ+iRoEytzDQdjQNZXo0L31EaV1VSy7QG7f8JMZL25BtxEbRO4aBi2Nq5p4Rct/1oZL6
vateTQI6G8OeJl9rlWPrFW9C2M4pb5Uf9cgXNVqacTbLKt80U/JXY4DfqREVxznnVnR1fEr7YfSV
eHL8EZeBlnkfHUKmFdXOjhh5B5spwD1I9DCluyDAdA0FCOEoP8zRHJ7MAPjWWEarqButVSP4nXSl
nh0V0UMBNQiMTmNxcKceZxC3qE5IV13Umi2VAVTEwBJRx3IDsCwrMpHZT/Xo4egysnjS6r7ZQbLd
RKMCZa0S8z6z0gZoZfnaNsWzogJ4Q2C72TlN86mJVF8ZtWbyhKU8fJ55nbsRltwcHtwQ16IlJtr1
UbJBDpoVfKhNa5XdR+lF4ghHSSV7NX9rGgOsHMuCNQ8FHAp81lfzOOI+1HmfaZCbfuv0xDpQ+xlT
tKEb+0qqdLyMgAyRvmm2qRu+O2iebEZPx81UpJt5DG02wz3/oL4XWzsM1I1w0ncMgcZ1Rchsg+Sq
ukkj0ISFEqLXoZenfERWqQmYojLbNHwHZbGtEvfOqs3idiWCaEcMLj0mSO/aqm4/scY/YXbZImMe
3wxNU3YlD5IfTLcUAMeQxeK5YT8bWiSaDZe8iYBX0lYNO1a11lnps7MrjXDcZaWtrWMANr5wkZON
/w9d57HcOLKl4SdCBLzZ0huJEklJ1dUbRFWpOuG9zaefD8m+Vx09M5sMZMKIgklzzm9eRDQ5TG/a
YZ2DkNw4XnqNg+jsOn6z7ZDIJW+d67sBOt5BenoA4xetDPpwqDRDmu96hN9l75aoQiV4MaCnvgtn
fdt6frOCrpztwsChJwkjsUUs6LuBfMu27tvxbuSEhXLYN7VpYvUVBHiWWuhH1WEybTB/vPOofGIs
/g/Cn9ku0nC6mK2Nl4GREQTlQOt7DY4mDbpoZpgD85mij5j4DDzXtQY2EFB716wHphS72kHBvEYJ
AnR42d3qDAqXRSIwIOffTCDos8meVzozabvHGoz+5ycyC+M5SrKrFtZyPehG+By11nfXJg8vh+qU
9Gl0LGa6a1sDzlWSzai8s8cqE+rpGe/djYEL3bquDYR1yhDqXAhOKW1PnVkA8poypAFFvQoRWN3r
GmuWoXaaR+FIUBB2mWON5DrXMEjlDo4mZhgphNReaqzUpzwBCBDURywv+9M0RsNJbX0VwrX7U54A
nYJTw0jtEW4H376fi8zf83Crk5Xp1ckl3rXrZHmZEfs9oawjT0nOoi2Al7RWV/M7kgF9Nu1rEowo
lJ2JXvgrQv2XyAiaU1oXH42fE0Ap7LE5yDhniRzAavazGVnifj6NVo+Wudfihesaeb5yHPRAzcI+
DtpiiFftp1kWJ0aRgkXQFG6dvvxwY1AB3SBKrk+opcVnN7fLtRaXMWspPzypgukr89A4vTiE3Xeh
pjcn2TfILo3OvqE7PDV6CnYxZlq6qpvyLUm7X21X9I97pbbUbYqlg/b5HEof7dE+2oeLG6VaZ6gt
f6ku1nw8701TFRM/msKdwvHkindITRUd3dZA6p/VBVnZwEs+rEIUxrrV6/TYdZKEu9wYY3o1tCDB
zZ5/jOSbg5ohShDM4Ns2DNd0UssPqF+Gsr2kGt0FErrrOJ3DfBXrYbiXWX0Y2xphhQJXxCQ+jh28
RI3JGjDYyTqpX4CYB3lhT76Ttqvwq7B8uVabrRFXLH9DaxV3gCiRCoH+/VYWAUur0SZegyHVCaCD
eYrgmK8rDx5b/dOX2U/iLj53NkSKbDAdn9UxdTywsEGNo6N6VpU5ladmKVRVFTZiHrzmy6P8v3aH
GNH/4+jRC9rdPEYEF4u9UY1rzJa/szjp162NuNjW1WwERor0MNR5QFKHA0SF/3fpJ4ilz6smaMBn
Rl4N5I5iAPG3mz8jPCXIAE6G1j2FWR8fMy1Hzv2lxyZw18fDtQirp5R+4IRKNg5pVf4DVTJBoLyF
ptXjMSvNlxZteMLhmr/10kZbAYwmnSASeQvrvKDvlvnOGMXVIysW5nd8198b3bf2wxIm0B0nP00C
tcGmMc+zgbXNHiKCd+8bvuFg8MFL5uVboGiQ2A8UAiLlMB610k35dPz5Es3oejme1jJrIs4YIN5Q
D9kp1CN0uTuNaRVkrDO35ogWjOasJFnnlTYB0vItc5UGwr6jIllUVXoKSvnJw8afBtDq0R4LvDXN
pNvEpMjMsQsuYyStPUHlCtbYOmEJsXGatnzRc0iNA8uodZRVyarPRPniJGSc0UNCtL/YQ7SXG7Iw
AUch+GxNCKTicWP6Mv0D1H9zDovEXmOJXGxaTdZPKcIZllFqHxXd7M6bGv+Y4Ut0xTuTnLQju19T
Gu092eE939l3z4vKPZ9AcQiJo3+URYhiQqL96EO7WqNyOoAYjbKLprPuaYNhW2Vx9ENU8TuRpDUO
3Pb3QURXdDW933lEPI1xwSw09yULmb4UIqlXjY5tm926P4nM+8QC6KM8vesPBEtupAbhuPQ1RCui
JZtStOnRRHF+4+W2PCCGKfeS1MEGlKa1kVrXbpk+bspqTPZ6vcQ7AiJSBZHWLurdC0B/7Aqj4VbA
J7GSMv4eapULE5xkgnlPK71cyCvxVrdceWtH/XvXGn8UY1ejTg5hkmw/eRi8WhI/CdABGosN0r3p
NUrSHHJrOtNJbbs5z851Xo1nZ4nezUB9R6upD8HQaO9YX2+jwCKkCmNvE/bZdhKJeAcp+DPCaOrZ
bkztzdIdDfsMfdz6fQ6y0SnjXdZM/veG+HUT+GDr23A+E/gUm8xGTmkgg3xAkX/jo+T+ow1Ga+2l
nvHCCsA6NlXc7lu4Z/fY7mC9kwn/3aBC6wTJZ4MhMfNpw7oGZVYt3iP2IbCG6GrVIaENLSp+ZdVv
ZAVicqRxtZKNG9xBG4c7EXsQhmuJx5ZM5Qshhs/Z7I5yjrr72Hb+tUfYIi7AM2M03exRAqc7Uvnv
jB97UjnvlFxatvqqP3arI1WjqqtCHf519lfb/3kJtduVoernkcfWjoLIJ+yPxdT4sVmO2B2rutpS
480Q6xyk6v/Y/Nr/dbhqU8W/2tR1VNtsdMXG0qtpxdouQ228KCoG1WVT95jCEE79T6s12EwIlv2Z
BmR3ix/b3/XHqY8ymkkDao62E2lUn1RRLcPsaJeIj6m63c7/qSOCzCxySJ7K2RQ3x9D5HPzcWgMi
EjfVVuUuvXtij3vVpgodbroej+HToyl301dBN/Z1Uodz49FGzf/RpnYUrWzI7yySucvFH22J1q4M
Y9CPX22sONeI2VsvpZ0Z29ivxN6pUKwutdq56JWtX8I8iBn6pu5H4xsfOUDku6lr00mGUb51MSC6
lrNk+STmFRJv5fcYxMU+wQDyQGIE1jLsREz2NoYZDJuhyYilhMWzWw7tk51ke58x9oyTJ1MkmWZH
mGP7lCX/uUD5c4+4y3vRZN4F+qG+1Vh20a0I93nspoQZvv6cTt0JMZT8jHtvhKUOQG5QVHJrBYaL
6UmOflwpf0Qe6oXc6OBOQP+56Br9O3prxSYa3WKrS+OVdHPPErNH7a9Mp3WLSN7ebkoyPTqCTIYJ
UY6p9yYdBv299kYAo126sCmIJGX4Q2FBJaw/kurTavuWlTKAxl44H3K0q00Od+6WxYgUVFP5k1j+
fFZNjTD7S5DlR1VTBURhsWuhfm/U8aqt6833wBmaJ1Ub4lKSYZqeu24OwKl10abM0/FWRGEBDTYe
t5oYx5tqi0smu4CjLqoW4Mp5juv8NzI0fx8gJxSPiUqCQVmuoYrc/CseneiqLhNUMj7qWBeuvg4Y
euwebK3Jjqqt5rt96rTwErTk8OdyM8HefTVkrmPimc47zxdLeIJuW7UJJ77mBRlU1eSUA6jbrPyl
+nXVFI9yXuuVYe5VNZnb8jYTFX9cocAC2wSopDCvCuQKHPQ1qRLvkLT0r0i2/Ad0+ziklczPjfDb
V/u/jyPEXwCHtMydut7XgYMR3yeycaxs8nGNglP5jGSgfbSmRT+njqeValPFUOrlc7cUItGAc5qz
XDSfoOb8d8fXwUYqvUNl6q9fTWprzsLy+avNT/LfetAw+2niYOU3bfJcmqSMI8x6H1tfba7WASJo
gpM6QiPD9DisEHV20EzAMJ2JeHVS2Zih6Hn3LggEbUPmDDtVNaIyR1S/h3ftOe17FIYLyGeJFS4H
x2OUH5IoAlS9VMeor3AMBmeCVBNrr8h9t4IMfFtpE2FeqjZJ9YPZgtzvxt59n4pmPEQaMza1N5va
9NA11bwRNlz5oXO9U9gwKXFTonO6ZkSIpGXumzcULMGC6EPVnNxI70ueQNViP3TfLNtBJanLr6qp
7AWzibyST6oKYspe4+H4vUbnYWNOdfDmxIOGJFisbZ0g8N8MpkYHvWBSp6olUi/orzHJUQdbdBev
MBjOamcIouPtm8lrPazH2eK7qqpXfblo2jHd7YKgeFIHYkvMnG7ucUbCuHCl2kZGnm3UokIVsL4P
4mqARMOQN6mBTY1NvumFhDuXNE43QBdZW64pD17W7iJvyMB+inhfoBbyJsZrVTX5LtAwhs7GRfdy
dO8ECRySv0a/LUFlvWvpQHQq07/1ImV0n4v83TGmmXk+vRymMRlzccs7yxi6M84V2fugTSRbgvAD
VWGcHCY0hIPe3qtaXY3Nm2cd6R3jrYuXpQcq6OSZZgB9K0XRuAij93YikpXVpKSg0ZgHoxDeOiIn
sET5vPUA0mUbZ3a/I4y1xMZ8pvP5fe6tYm2buTgE5ga7C//VXfxgVGFmB8vWXqyi+dabGlY8fj2/
8KOR4Sgn4tUZaxfNghaZkDxeC7eCamiiIYhqVvmjK4bXMKz1N5wMFeJm1dhBeM+Ja6U1c3Vdq7k/
swG6aCnUVrTMMdzSfhaFyB5NxhTGJ80abkmb/apc3zq0uCFcIgd9uJkp7jmv8z+Ye7e/fDu6DFNu
/MatYZcGrcNi6aWd5YoJeUEOu+uASzjpKkCj95tY8NdR0awEFgvvdtIeY4C8v4wcYTjtNcMN42a6
5RmB12JXGsRpCy0ptv6YVCS9429M+ur94ENkiLogQuY87V7toWwIBLjxryb6oQvp7oPWWND5hb+Z
dWKERRKVGGf7BG11kLGuNK8yGYu3sU8WdmEWnVQ1q9EbBTTxBPPefQ37mTxUP9ZwNazpNW7shV+W
tDtQwcmhrdEIcbTigN0TXgCZ2xwI+jVbe6GVszK3bkz9+fOSHCQJig0gqG2ikegnqZWtErOLCd64
K9u84jp4E5IeyKKr3YnQLHH7LkB9aUb1bnodNlF5cXVYrb0P0jeuXWvu1D6kT4Nzj4f2anI/ezrn
dzvygnteofKO08L74FgzLtqYMC/7JoTgiDXjarrUdPQWb/VA5H6pDSSLbwVOvKqGA011a4N0F4WV
896VNWa7Rb5X+/rA0a9e2Bwetcqur90oj7ae6shamIe0zuQlX4pOH88y6UzCNdSqvh12g6+5aBmZ
7mUyDY8175yviOigGaAarWVP4jDGzHN+zs3Gveijwd5w7uTWjuMBwdqlrnapggQmNk/DRVUel8rr
1iGpWhJGzcfoMA45Yck2wjDNd5oIwhDKYapaLn+AJIDL2QvsmawFcCKqU2dytPR1eeyj+e1RVXuM
phpOsZNe8mz4wy6T8pgT8boMQ/13gQKmt8VXrl7/a8eoB9OzyU/5OrazPMNatZNRrwCQIy2yXCXu
CAZNZoJggB2KFyv1p100QKY0Ml288CVBEnAHOT8tHkaqTR3n4zDzoqp+bb/CuCPKsJz/1S7rFvmi
xtXQZRQNU7nQ2ERzGME4pSiSrgBgDMVyzCqSyEtbbNN7IgQkgHO43VvuFO9VWEcXVQuCOVyglTiS
LzvHLtH22ugmLKSL/k13C/PZxT4CxEgH6IUjamCpLI7vqhI15JiQPZdPqmp0QDkg42V7Va3mIjmG
YwByeDkTGc/8RY7x4w+rJteZ13GTiZuqOflIiHVEE0VVY7zft669BKKX0yPXqU5wMdyVqmam57w2
UHBVTf2+TpiHzM2bV/Xb8wXnNTmJhp/m8rsXYNFsGtVWVSvM5Xk1C0xT1G9zc2SQEoSglpq6WhwO
r1lFiJfEMqk1xyj0tVa3zcklWUAgea7pq+2yPegumSGB+ee7N5XzKhHC+wGA+NywhScd31PryL+I
W3zMREK/Vz10EZLy0R2fb4Z6poYrPDqrCwiO7FCVbnjqLBmdw1CLD+Qhi0OJiOeLmScfGfJsn93s
3ewZv3bPrz6LvHSxXE6nk1FhauwnoG+I/cSfRxLxLRF8FgaG8JNLNhUJSBwhzqRI98kk31xZWCvk
OIFvVJn73Mm+lKu8Nni9+VKHLH9Rhea62QvRUEyZwh8eCo/rIYWB7o81+TRRDwCugJ7DodPR2Oxh
sQTddAYsL49NW//ENlM7OkY+vzl9zWs3vRr4wX/gu/arkP6aBP3zMFfhLnKj33Wfpy9xEqNbm3na
Dpq+/lE5icGktdsZvum+R+6elFj2zZJy3FlanGx9LTsLLfjFdF0/2U38247Ln/0U2aR3au9ggBgl
y+bjv4TQ2NQkGQpMkB+CyEr/HEkSZbPjA0WqSVZ6fNhpPQUbMyK9VAMEuJXlnoh8QsoP0/OuSPAQ
QZ2YLIHxrZYiODgBmU+A79m2jpDHtD3ASiNY+LYdwifnTx/W92UsjJultyeI6PWKLJTY6SURMQe5
SwIvE/Fenbl541kv0/SniXGGdS071z/MeY/84QRAuVkTZ9QOhkZeDU5TvYM7byIPElqnX0A99EtG
BGyDvpK7Kdxi8ZGVR4ZHJDZd8b3O/eYuTQZtmswXj8Q94G4vImJKodlT9DQFya+5wHRxGtHOxWrx
LwkNpurMADdA0a6dIequJG+NvVM70Uk4BVH5uPI3otCtD5CfP0cnqf6yUcEkF/Q77vsa8ndEsL6s
EIcYu36lI1J3xLlvvOmlEb/WoFRUTRW10xk7iPMEx5YjVBFWJkiXKTiHkFVuyKgYwP6SA9iIbYKk
/8tg2Pp9JrW6DUxy3arqIKR4yZPgWdUG0IX30YKMPbnDk2qyYB/svditN62fGvdgsDpQngCIlppq
MiwHwbcuS0/qhGX0OVqMzMxd4kNphIvaZ9Xf5xBIqx1XV1XD2khsMz/EiWXZObGyIV/dnVQtMI3+
HmsZCAEPEzTVZmI1cRyCwoVFwwmqYFKy49PAXnQ5QfjavE3rVAeNwBHMqpPX3iT7sOzUlmIaCfxp
kAaO6ghC3eMpLFGB+rqk8LMT4qvp4zfn8Viu42C+zwnhjtkxzHsb4rBVNNEpyyNGurJL/nI7F11p
5k43L3Jv2fhZ4Yn7RkxzPVvOhMNFYb1VU/UrShGaUPsI0eprxCmDA4hR+8018DPUhmDcqmMLyxSn
GreTtdo76mR6sF939qH9ynhfAYZp5vwURMwgoKLFN1UgjlJu6zQst+l/28w5zleiDhDvds34NosJ
lFcYoP1t77Motu5+2Vv3VGp0+mBajqqaaEF/NCTwEHWIMbrWnQFs9vL4cXzRkkaeUGk9uMvptWh2
wN1DBNHhttVa791UkSYtvV07TkdPJN6tQxv9MiUaNHMTAFppC9jRGJvs1cFEBKMrWnKsacKuWIP6
bbfcoGkLsPnv6zX9X2WuhVuY/QCjcN+4waUzcUpr+0dVtXV2s2kMxjNVw8S03MsagN2jaoacJfN9
CHDjRTVNliSd1yc67hC1uKu2WYYno+DDULWm04ZD5zQlR/BHVTG480sFOOT50QQLEmOkMVhZXhG/
ej6feYd2ljub9orcLpliaxQ3VQR6tNdLS15UbQr99hI3/r40szhdy3aJAje1t1J7y5hRPnNMQmdt
muy+2qwg/R3oOoPeULVXI4ZV9tvDW3Rq9ZsqeI9Q8BjIVn+1hfb43sT69ISij34bRJg8NYb7x9cB
KesUlDfadv/V5uN61U2Pi7bDiGAFMkJrZ3LnJzNOXrspyC+MgfmFFPppgARxUjWMMl19pTaDLLoZ
nd0d/9GmTnPa8mfThWJjVHUOyKfwrqrwG6KEHoQAGOq0VboGSJdcTDNuUjiq9yYJq3uYVoTXgiTe
q7Y8LohVJkDMo6Ks1nMd6ive/fCoDrYtPFpLVIotG/hPpeOqlNHNbkUfN/dGVreOQOEzeq/NvUwR
ubUjLVzr0EHxehjPXm8P3AB2RsCnNiRSQUoZbnPX5yZ5aRP/qHaqJuyqDIL3bXA05rG6zPZ0dpto
4HmO1ntrj9UpmJoeVNAs8udGVNui2mr6WG3a1ms2hiMkwKOw3dma5T0PKRSNZAjTxcVqix3Yt9YK
S/jww1NYDc/OIFBsj8hJwUv4GfbJzokQPEgdVjolM4CgMurDFLuf0i9AsDVHfRAwJ7QITLc+mJuO
Oci6ZfZRBNjUmPlKghJeT7EGkTRkNFfZPvAxsOttMOi6Np5ATLwbjRfvBQMCAW4dSDog5WEwz7pE
a64zNIvkAuwkX9tnk/nBuovOBvTCprL0S95nR8yotae6r6DHDqN/zAcIcJb1nrRjwvLPZ50M2jMf
Iv8uc8c4zWS0iXd0BBOtcpUXcwdnaqVPOOmiTkz6dsYNIKiGdNVJxkgWw8/6cDWiNnhdRPhmSAzu
XNvwHoX1ZLeJvtOw4lyV8YeU8o2M0CbujGpXup1/HnL8RwkEsPlVzCMK8K5VnxEt+wbCYsLMrBt2
lRfh42qa4WUoPrlMdEJuxVqh+zyuPdsic1tqxlPOXDV3Jv1qZVx5rHN5dhCcFREgkVzDuS814eTN
6aE1xubU9GGzxYVw3LSeJ54yv5EbvTO/iQn/ABBT/VZIKBq6rK4O8I9rbdrvWhLXhxy1xidkEsGV
MKZss9brnqqyJEpijvC3ZLgW9Tw8ASQ49A2CjF2Troum2gf5FBwLa643GfMGllZ2tLIwZVo3Q39w
6gURKHpja49uugMg/BOpph+LJ+XBJku+5m4Na+Bw/Rp1NiJ4vDduqwHXS7vubFCikwBcCy0JVuy9
xWhvubBt9J91as7w6uzmPAI0OGpLwMNqr2pGbSzTaqYovEY9eZAsQpilSJGMiMdOfzfzH4OrXbIM
ni/iKOssuYJe/kv6Vn0i/6YzEqYNmmv6aS5r42bD8LB57Un3us2Ygr/x6rVVRPFTX9TiJCZmGLnB
9ztHOMFmfYXc3ri8vVVOyMob0KTw4neMeplgpsRQ3bpp9pE7//Rt3X+a/LRbEwrsIkKhD7ADFl3k
llzvKIYIRwgBmcYo8L4qmyVS8g0iQLEek/izzStcsmP7wFg+pCBWkLdqdtzQv5oMi5iJMDzZB0w5
utp5JTBirhLQZZswae+B38Ix81tMxHSrPEYN/WCi2Ws5Du266okJNMUrmqb60xDHxlO3FJ6N76EH
CTMrVpEpwq3dg9SLDJMViub19L1OuxVp6q8BZe3iUnxqZB5QYohRFCKU8WtwxuqjQ9acQfvQF7ih
eT6cJlOQA9En6KkB0+Nn0QLkkVdWJN2avGdd2RdszfMVbgDvWaJH/HnPWSDUmxly8csUEGBvzH4m
KyxuCKswfHY1CKVQ78Hh28nTBPJyhfsSswoWhX2qw+GxO4LXMhM7N1jUZ+vhU/hhjkCZBbzRNzNA
DHYB8DDcRxLHPxPC/Ko3oDJ1v0dIgzGw320bAOdrXI+os7eyi05fIzRdbvWyB6HcaxiwGLqGfCR6
MUKEJBYq/z7X822K3PaJUGO+lv2MKFrevcBevhFpblcOevLHYDZBgZqhc/Rc/6SFQ3DS0tA/OQtO
p076H60fPFUx3azdanRjWV0fJApLOHH+OQJE3dd9/yfeBxacYFdstSqdn0e8ip48gsflQiAWmXnP
PP8M/mFmlj2F3MHxz4lVO9ENAXwpSbam1YertoREkSc1gYpO2GTdKudQ+3W5clK32wNdLwHFBQ6g
GwaDHWTmk1eQlDJLNLeQjr1XTu8T5SmNTZok+2ru7P3Q1MEfWfAGl6nXu/CXdJsNnHfG0mCByGi/
YmtYF04uTuYksNmr9XbDSj04DADP9g44UHAnpKS0kMVbD+Hec0qCHrq9Yc74HEzO+JqNaBR51BCT
SbedLd6KXHPPX0U9lt6j6jLzP7oNFDGMpS9OyNwxGB1wjH4O0LMOgl0owmAdBaivGXR9a5bMK1MX
fIqhbZ1lk5A2ZfbxmRXmthDpfNIl8k0IRV2NRPx2FocoqDpP6Barl5HVGQPxUiziOXYxGU+63XTX
cejmS5csPTe1oBLdtYmZ6tZNtq+Ep0frzOMxggk7ah3rj37ImHk48Ueamegc2uWrY03ubipi1t9L
EfrPMujhoXVGsm37a+a16SlieXDKQi/eWCUEANjY8dlx7aspLNgbwcQbhWvgCOKK+F6yHbXmKvE5
JLDH4qxfBM6M/KAwYO6SkYYqDCzRdhavKxCY/y20nnzRgLZpGWCXYUVIaoUVSI0pDzrCLPg1eMie
L4kATZpbM8QdFMMtOBJ4SgZwrMUAGmsW48yKM+RcQiNPCEofeVHLc2vPr3okJ6gdobuZUKVZz0sV
mYJ5Pdg8LDvzAZp5UQavpEd6UhqgiwK7PIPIOIwzjBTgSpfe7q9ah/9TYSfpxsSLUa4VZi5aCPwO
+LOtN84FnALpX6bMMJgK9vlLQGrulLT1hwRu9I7XBmjD8kc0xtm7XuASE3SffhnycqsogbeEChpp
stLJeKG8wDeeVTEzhAGwCrRNqI5GAxxD70qVGmDPEKTA3BT2SV0G88O3uBHFMU8quuyp9zb4PgMP
IaUACK6U6xLFtNgrXb4Ld23T5T2PBpTeBqCA1gOsSlv+HpIj4XNCgPWQyugjQgoO8dHdjJn5xvMm
CO4L3giA9iY1eLro/2baOhuav1jXdOduzPfN1DBMggpMPZyR9RSSUAePs2mOXvS9LCrrGxLyKHJO
NzMVziEbtZskCLDQW/V9bS/GA8mfem8dkmCKyNZvgkQGxyh2LgmptHVmIqvU6QXCfxaIcffs2+b8
ZGTJ26SzSo1qgYxiBGV4MWmqQ3Rt0pa/BxTo46EAIfKm37kkvMFyVe5DOCKb/+pHz7gD2/WRxtZm
FgI2/bSx4OqLbGg3ZeYGr7AAvBd9fpMg+F4twAhuIdpdnaTfKiYGyFfGQCsrkqmqKjMzZ85X5QA0
NW2f9n7E/MnKgL84m0L01rquyuEAO6J86+2mPUywRdaqaqZeC964cbCd1Npnpsv8P13vbsxKfM6u
Nu/LJJNnhD9eBwnY2/bd9EUg5fIiWqMhM4wUpjd42dZp3HpfQQO3BOwMLUViLufnLUwNf0Qq2ItI
MpZi5ckp37KKfrGIc9CLb/L8pY8Ai/0o3DdMy7pjvmBmqgVXF4GwONreS7zgRhtr1o8AI6IFSaqK
2Yw/NM0Kt8l/m1S7OjxfPrvmVAnua9BBp1vlZUapgJ6tCXLaaGqxCXczxoIHJ3pLWpAC4X1qRbYT
0HndzoJbNE53hMpRN8Tz7qGroTBCCjeU2ywY/MRDyXsR3FA7+jCDJDn9nP1WnMBlOXLLZJVfojbV
F+3UcMkOajOVRJBgYfHvjU0J2tfvTBSEKm0/L5BC5rL5qRyAW4sWr4dwlWrGEkegVYDF2pJV+e5p
xSbVBUarn/YwgmJebly7XFFtfeETXSPV5VZBFVXjJPM5P6gjY6/jziCLKP4+v1suoo4yIn1euV6e
bdSvTNGaJgGL8Nni6rcXrb5XCiNesIbkPh7BcP7ql+c32bF3KFCjVjlgVaTq/qvNhCUyKS2M71Q1
z+t9VGkm/jPLbyrAfQq8Mw7qT6qfgYFvFNcj4iRDvcVP/VOdl00CjvnyGB9PWDUqvFQRknVxFtLo
V9tUmf0eqRU8mQB9PLC/6m2AdkuGepqzaaubzQ+FB1bFCIy6b+DXEU9FciSvRxczotrL6OP9dquS
3g+cV6SLPweYi9ugjXiiLhKiuy5t7+rZu6n/MhL32cnGolt3xhi9PabupLfKU+ax/OsiNNu+HhrY
YRMIdSs26nGpp6G2KqxS05XaVG+BE5kheeV+FZRDccLXMQB9pjaXAiIC74a2r7EMp28ZUwkQAZgz
jrW23P5jU53t4UgBEtm3itNjU2YDaCg3Pqi/N7UtMep2k3TpNzmZJ3XnHncJaumqdLJ5o+61uitp
V7L+7wzEVxYMgHom6gy1pdoer4Oqq8LKcAxp+wiIJqKPY39TD/7xaqpb8/U2qD0Nkc9VDYZ9o26F
+pHm0HB/OlGaayLozHKd+me32IYgd/m4v3bhDRLglbXLmQ3w1t2Nuuhg2ka7QkJ07sz5Zi5dhxq2
88T19lJIkMDY8a106Jwo4bboCTlpUf6vP/yP36A2sb2C7G5G5uPIx9NDTaYAaWKZG9UFqPG9R278
4ALImm4ZXN7HzX3AKf7x1fwDVPHvO2iRxitjWJOy3VlRYcht4kd/an2ub7/uMJ3gyfR8KN1fnYs+
vOaYWO7UbxnC+iVzpb5Do3GQ6zaPnrrR1IB5LP3Q8lmrM9XW/9sW9JVEOCBKN+pNGJJsxxSGpcvy
IpgT0k42HOuv12c5wK0lB9gmfvViPqg3eOqd8TAXDsuSelt4I8ZH/gKu/H//rltmxzACKxwUFnCF
BZDy9e7J5Nk3FwCjVbrNIm9D97Z0y+pNUtWvtpLoz9IjOab0tqFXj2BWsldPaPSR6nhVfH2t/3hF
H5tqv6yD8RC09lq9CY9TsBXYax9dS4JA9YUs2Ns9Ct3Hry/8611WbaoqlrdQH4ZdC0hvH3nxTu2z
1cuujvg6/9+voKqrp6a2Hueo+mPzX/tV9V9tj9e2ql33764HWzkS/Jl9FHDlVhnwmDID5Da4IJyX
gcMMIJoKk4XqbO7woSBPz7xAPfHRNTEG9V4K2V095gasD59MIhZSL7FqTq8FoJSx6c/OglWVU3Ut
Rr/f2bZkKtGa+kYXJbGbAYGZFQneneIdzMViF2nLsdmIuHrx8vofD179VfUePD6nr7pq/HpNvt4V
dUg5Zt1hwH5QvYyqaJbuWm2ZKfQlO4HzpO6+ukgJnnEGs8JrN4TQ6tfqK4HV/j+Mncdy5LrWrJ+I
EfRmWt6r1DIt9YTRlt57Pv39CPY+1FHsc+OfIOAIVtGAwForM6kV2Q+1na29pQYkSmLfMqAavAVU
924KLIXPBWtCKT5iBwcaEk7xDX2kvgQt4e7QmGzFNRaJuO3htDyBKJc98hD/SAf15IRaspPH/hzp
OQRlTnMQk4zCrF2D2c1hz934mTd/AbT6F6D85CgGFHde5Jjp6wkNYwbdr7Fz7ojF2XPMshuZTy6a
Z7tUPBHLZCArsnXkuOX3qXWvbNoB4P1yFfPEYiaNps9MYifGxjWACwlQCbiAN+KSNVbiDvSjogu+
NSAnGrwovWJsZx4zsdgiXrfYD7Z1HAjMwZ+7Bx4JR3FgrhMUw+bV1byLChQvw+emKvMkDJb6VmqR
thPji9/lmkF/rNWHUUvrnaxrj+KuLrdW5NKm+RlqQ7DqswymfyDkfzdoy8QhiW+/KM8LO7anOYo0
bB+I8d8qiZmCzq/T7gohu34gNK04CdROFzTFiWfhT+4nyXx/xZ1Y5pjlxvCB/h0Dz9QHp9wYAKSh
xbA0FE4yXgKbGXwDQ+A255KJOyMea0/G9mgQHuxm6Ib8ZzIXHZYZfbmT8wM9zffLRVhaRU50+f8P
xVqtB710Fe+TWCmIHyOK81p8KYvcXDkGyH6woIWYQSx0pcY8yGgsii7itPOSS2RR2ORVm7P4tf+G
1c8fSvE7P6wy5mPz1F4TFnDBIYg8Bh96sX7FOYLpWrwmYwYdzNob9G9wrWBP9tvokFW+L29F9znr
Tl/QgGCQxovndZx4UsWKbkmWumFMcDkoMEUqhIlNizDxd5ZkjpIU5Q9r2fnX52MPEufaZ/C6teQr
wtN3Jl6qcQ1fb4YT6octfohenlRblY/iYotFncgt136pwxEE57UHAGTpLM6+FJdjRW65jUvDMt6n
Y4P0pYGogzmMOVNMnA2BAOlBlMWbxxWP2MZP7fOPH3MlWwVSJ39YRopbOD9543cPoP1RPK4BTLoE
TU/3wG8aKDfEk/LvWXH0PFURlFMd7DzefIaCeCBFli3cJ0yIAHiI1qVh2QOKBpEs/USxc392Spke
518/Pckz2GN5Z+b1zPwwi1pHTRv8J/9570Ru7iWyn8vioHnUD70+n+DzUZKCY6M2n5URqlkxryyr
B3Hsv9UtXUTrvM4W2SUR92Mpipw47n+O+mE7I3qLjp9O9W91n0b9dCZvmvARmisbH0Tf9Iqj4Yyv
ohjnvap44UWCKQVwJjAiNu+TmW1JlroxQRMU+B19ilojO3cS060YfOn6oUVkXd0jQggX/PxEi5dl
eeM/vVTLC7S8aKJuOUwc8T/rPh32b8PPr+uYTuD+LCTar9/YKLSxrJ3WwuLDtSTzTnYpf7BV/Fv3
T3XzfmIadj6DGOdTn/kMXeRcFKn7IzeOvxZTg9iDitzyjRZzyFIUuWVBtnT+VPepKPq5LYQB7U+l
hBIhykyAfLyc+N5Z3opHeM6KWlEeMWWzrU6KZKc62dMyvRNMBWx8KUvjBCMXZTHzsxbysCgZiWHP
piPXM+pxLaYHrP9QslYwA/+Fq82ThiljQxCzS5aPgDAhf9uIOymSZboVRfEoWGLTv/RZHoOl7tMj
tAzTe1WMycIG6dXJo75pLDUe12L/GxFggLko6p+9ugt28xsvLsqSzNPqUhaX638WRcPy6oqihyHl
7/Qtyp9GEHVjEhE7oUS8RstkPy+s53Zxf5YjK7RK2LwlRwPDiDZZSD7sHJdu4liRiIXBUhS5T/3E
JLrUffjjouXTIZ1TSNtRuxIVeC+BUqAaIHpgKdcUIjmmD1eOIl79JKYuN4mS5CCuTB61aXIYZWtV
JZZxEHd4uaPzu//BmPlhqbB0FTlx84OsxaI3d5qNXKkF6YkWBtCkqHBld6OT446BzUUZbuIVne2U
4gnoRzWs3sSL/NeqVcreFulsXCcVzsE0TY4RFMGgxAGtiaSs8FaulrJreBL8Z76xyifeYWs0ECBj
Ql4sH4aqeHtddc8Cs23gAAhkuGvEVRX3pUyAMqlF9pyH4EwEnlydbvBYQ7pTz/bMT5dfXNQPt2je
us5XXexZRHZ+zQOck6OjD1txlcVpl0T8gKUoLuynunlXJ1o+gzmXnqJ5+Uuq76trE2m9FTKGSMV5
qfvaZGG/1yAC3KogZikCPYOANDuiM0mroeI70yxoeqZWxyHMU40itJtK7ylQkr0yjSFHZXLNvbJe
iV5jk/QHacz1jdwmBOl1XbaqAl51kTiJra9NhwBPhZiiSxzZOznwjXQLZRCCy+zst1gliRoerGOl
etUDmCx8zZDGAjxPLNSLQvkSu/3zFNH+xYMG9gv4m3IDa1wPKwdFUZdAeJREuCfKHhaI0CziL6Fj
wSyoN9chhAvBImxhp+Lb3zuGO97jovoJ3vHQ6kr+2qc6qlqx+y3NWZKX6MCfXE8mUjypnltnNL47
WOvx7LoeDgelhh2n61ZeVZZfy5GYXrbk+Ysqx+YaRh3CqwJou+RskgXQMSWPqVHA3yTLmwKKYJih
cuK4EWIsbv3UgikJMYEORQE/UvZVZua3cYiKm8iJJMkyC96zNIVYGCO8kYXeJi+gH3KH7l3Hebav
5YnKL5ELDTkSmDg2kwF4Zbvs3MIshPVaBvCpuQiJyjAYbuokIybIqTv2w1Vmn4jUwL3mYGyvYf0a
2iG4d1MC0CW4u3L0DVpN6Siq8gSRbngXYeXKID7TDLw1lnevYMO+y3hC77GkKOuh7z12EDSEpkNo
VWxyLVMkRdGQXQ1d19yUqHEexikpE8L2TJ4t0NX0WBp8NYnXSm6hitbhndEHxOb6XoUXxv09RMF4
m0tEc8D8a/HMLccXgeE8wDITrAu/XsF7qm0txdA3w1ClcLwRTJ9pin4yLUKdCWtVNqqpRvUKKXho
MFAAzx0/vxRA7S7VlCxFns99lGFD7aA2MsGm5eopHfVYWyu6ppxEkg3eP5VZW0jrwQHl7vgxxmZI
DZ5bl4BR2+zb96hL3zRc6cSFA/fn3dLBMxOZSLRCVsAS046/cXd+9dNIfR+qiGgFCHGevT4h7Boe
rIdRwZdsDJFxLuy0PaltWB/iOMxu3AIFyH8tf6l6iYcrifWrrLXPJaxBVzuIHjqzqIC+SuWXsMVx
ZEH2uBVF0YAr9AX69XRb9qsW4Y7VMHUPlRhRvpBYruk4PNhUWRKwW+aMzYeDjfSbFY/6WQxVVrpy
sxz/ADgMpc4EWrQdH5xis/yC2ov++P4YzeOW2lg/VE29TWVobdYuEsutlzwhVDhitM8q9sqmfgZo
UX0Be97eMB0fRQmh3foLonWAoZIesqaph6iztPzzQZH9LNvwcaEaSKA2sB8sFlNWAkF3gT+tvZQd
ZuU8hu1ENFgwWRyhwYyIZuNSqLpU7yHbVNaiKC5PEsvTp8oiJmy6PmbfE+hSTAu9cG/2f+a/E0ep
uzezEszZdP1gnSYiLxkc9Ol5ZvpOhzlFZEVSeCMI96Usnra+hkLyQ6VoFi0N4I5N90DgDBF4Xrci
rgtJhbxgUlLLt7L0/ENrdh4c737xLc93oj3s/HIXq7A2FaNkYbCWbNTCsQceKy/wLs2UdBG8J7bm
7j80tG2MnMyr55rhFghDeM77BA3DKRE5Uaezy0aywYRRLVSCCr3B/9FRHDL3Xo5uesQB/y+HxHZH
fIWs7D8PUzcZJLeP/S2XsQauP/060VucZMhytbrE9YSjwO2oGzUIWBgpr8GUpBBMXEVxcF0YCwO3
A7wuhxjXp+Zchrl8tXQSORT0znz4GvzIHBzaWFX8vHDQxBgk6WS9GoTiwywlWj8dKorixDWsowcL
IvD5UHG2D0ckqr5tcgI0PjdMv2rIQ8COj2NmvsXIkxK5NNrxuR6K+Gz3AQEnCsybTYKfUcZbsY0y
X3mSc7+72Gr5I/UV+akzM/lJ9ctbwwR7wzcN0gXSQb5+rQb/l1XW6tkktOTVThgKZ05+jWEzeA0K
6St4ZO9BNOq5d3Wz0LyLNiKFtzGAui/p1LMvX6NO0Z8VN8helOgouvDNSZ7kqgJ+efPLeLi0nhJf
+ymB3E/tVnpUkjWrccWcTTTeVBR9AJriyHHt33LUoV5qY7sEuRS/Jk4Jj7ai1WtR1NqqO2iopm5y
3YARf2UaTfsFGSuoi4xe3QYAKl+rFlkEGbzefsJXvhIKlm/MxNUPPZKZ99zsnwmhad6N/PtoV/ZX
Q7LrU5IHUCeZavNejQRSyJaR3iHRgUvXb/94llm/E7KlbsYQFXGzcp8Vgs/gsK074j3JhX69HZGG
BS/8TxWwyL+Nn+pUwyIqNhkveeeUW/TachjmrOw5kQzzVMXNAOd2mz2rIKa/IP2+Eo0SYWzPRGB8
BckrX0WV6Vb4F+wu34tiD5vEUXGGaC2KZWjr9xEvnSiJEZtOvspwvakgos/eMBKXkBm+di7higEW
XbqwsJnpFaN72GyIxYPWE2rZbeF21km0tLXrbHWlM3juUDsZXWYeCGOC11Yu2jUYn+AkilYgm4Qp
BO1ZFE2EiNCBVN2LKI7S8N3mm38TpaFN7szX6V0Lie9xe+/gB530GCe1fA1cYMS+i1xVlxZ3An22
0E60j7lTv0RhLZ8JVugeVbXmVQlhlS8i+yI6iHp4EXe5VCY3USUSHZajwATAUDYqgqsZ6rGJ6T2K
7iFwtHuqP1ZVtrMbu0CwsNxCY56fzcHKzkEDWG4iC87PkkxSNYUNzaw8bEKnhXTcDKoHX7GQAh+M
ZxjC4nfZKJwtvJn5QRTB6BBSr2avud5DSam1xBJM3ZR2cFdw+hFVk/aoK8s1geJF/E4UdbIHjm/t
VHwf76ahnVNbMp50P7GueWQQYDF1qwf590C05JFPm3JlWaegRkTOnpJRid01FryK+N1/6pYuImdI
9e+iVZX9vx2v1gTANGb4UPZjdeulgnDpzIb6jqgunS/R71R2X/S+M18rq4cfKFWzS+JrJszGRUxE
XDd+bQv7UXTttfhSBprzVlapvLHL0LjGuYMAS1nClgIv7AtwpJ8S5FfbMFvbhA1d5JyXyu7D741C
gJih2dWDozfeSTKtaB/EvvwEq0q5EsNb45ucO9XPBr8RYUR6CA/joB2w2eaw7ubGo2PCOc7rbkFs
qaSrKCkzmHHhqLrkzKkXM/c3rauGpxJy8r8Ncx/RnC+14EgIfobGfyOPnhxuRLtP3ONFjBZaNpVm
AZywsPTjXBTNqqNE/Y5XO5h7eor6aOiRsZfNDuz2MoRh6WeT8PKT5RvSNlYyFVmqzjoYxPse0bqp
LoqmWzszSob7gI7Lpq3l6oW3USb0x7a+sXZ+hJtH+lM5z3YXsSTtM2P3+GTWmf4TTCJkkTrzPE8f
L20SWYBUvHFbFkV5C9W6POha0Z0CuzZQ93VzZAkaC34sglWZ+EBmqjm0WG7rvode/xIFuvRbItJy
PlGSKlDFZcavIe6++5JkvSlmlcB2rIxPvgk3OEsU7wEItb1PJlJxWXLjcxuHxh5zQPxgAwUixrky
sJ8xkZnu6L8zAX8DfCj9Uj10kIlOYoXNIjzybP13AjOy2rTPHtIcVf2lbYhZhqe4enZq9oRNWygP
xG00hOegsATuytpgXHPdg6pqaFD11kRpIMeoxSlNchY5yypxAUKBcG0iaF3Qr/miWJ3znMbOmzKE
0lVvHYdrAH1v6cflSRQbDea51Aqboxq2EFMprMuOTU6oW1bZzosHIH1VdL58bYvcfQnK8V01PPUm
SuMUAW6pxoPo6ijWOVAM9y5Kfuvt6ziPv+iZ6r64I77EzKiecs2yXtx97ybWe8incl/3cr236s77
lqn7sivNbzkRWUjmFOWh87rsDZm7dWsE9hf2kRdEHrJb6UqQ53uAN5rWV1Zz3dQQZHicUdadkCz9
HrKjgZcI4jUt0H4LuUMDMjXf8pqXpUOlldqmMBtj1yEpeGumhAdj2FRoI29EUTTgsM1u1YjaFpLV
Z4KdOLPXFEQ3IDi6wnaX3bQpMaHiPduSdk2tYvyCFeCtyYPh2xBMgR41eA54oKDci9W3cOyGb30Z
GOt+qg+m+v/ub0O5tPR3bZdxCE9bV54N4ds/4y/1/2v8/+4vzqsWHchtR9/qqRGuOzbsj3k3lI+q
pat7c6qDLqN8FA0pm9+5TnSBKLJ6zKe6T8fy5YTOSnL2oco3USTGhLZ0ikre8WQkf+tk5KOdVN8t
3URjHzrOqizBG3j5g5TUBoBJMF+9Unbe1uJd37Tw2GySXskeRNLr3K+sfVVXSlVsVT+SL14BEI9J
ShRgaJcv9ZSIoqlJgO7nclJsWrZrcD3+0yrql6I4QtTBbXdOAwLalqp5pKUcM+mNvf2Qc7m+t8h/
wEjmvEfgmXio8vTouGBJ1d76Mpit812DgA5rodM9GLaN4GgE30oWywHeV9DEAI+PVS7tNNUZv8LI
0O0bRhWEp6/Aso7iHH5COF9b1MYVJWzn5jYKjq5pbMQrHlSu2gtxIwaqA5q2U6u6P6mlD2f3JLgj
FHVmcR3DzwDnsvkSDSJp4ere2gRZgURvraMe6znkOrX7mFiR9AhBdLNRDw4yYtE4wumiwR0DCbml
r1iCgIsJ+3IvFUm7Z/MHLb72p9Drb1CMdF+DECX4qKnbh6BqlYMc1snR7WP95nsqmhhSPr7GfvyH
oMPkDwf7yMGfJF2HHQvp30f0ZPZa33i3Iquqx2xKNJnloZ9Blzh10NQJilQRsmHU+U2JwcVDmSxv
OydrbqK/6IbA0xbRyAEBNMhpokmTnZB5tGTb6NGDrANdtSq+QzqEQISBMJrWyP0OHbTyZnhNtC+A
1lyjBFCF1uvjxbKJLAYdb56tpAuOGVTGZ0cPjCNmj+zkDGN3Soq+P0pykJ8TLUPYx22DS1S5UDx1
ln2J8gGt1xIjSdBE7i6saxkFBrnc2U7WA3SFdBkCqPaOfyLfxqHVPLqwPcEbTOwgMw7RQEXbPo0N
Uj+IO/fPgQE9cqOv2sbHKOVl8kuFD3rt97L22ts2XN7wnn5Fe6ZdFcHQX110qKCgTuNNMfgBTFjw
x/FtAvDhxuOPqLK3Lnpkb3ivK3htgglrPwZPxJL+CUx5/CFF2g8Mv8DLDQ9DuWeru6Tm4+x2+r6d
RrBD9DuIA8uReOjZUJkDJJ2EmPzIiEtUG/27Q6wBW8CkO8ON2t9LhNQnNv4R0rXy6hhDAxUybwA7
o/yQVApEMpD39bcQthYW5f0h1aXg2ZUc62YpoGmFELyvt0DuDLc7tHE3vOkmeydF8Z7tjDdFGdIM
2gC5fwsIANx6edcexFFqGB1LrVNOqaV0G2yJ2QlEUMhWdYoMNhwEOdx6NVfpA4SIoovIfag0pxZR
+bll6d4ngp+QEyzjiLqisMGh4cBbJygG3oy8RsqxlprXBgHLU+/KCfQVXJIEvm3slh1Ij6kIo52z
HeoMncupqOoDoCXdyI6i6MalsgKdGK4QeQAkZ1psCqZETX30nnJ9yM+9ExUoWJATydJH5EQdSuP0
rlRClLqUaKz/w3EjhFE5APX/GlsUP5zaQkfgyEpo9aFuOUScvw/y8ZTEb9Xg+8/Mue4qCy3jqLpg
K9pUe5Idy91rnS+tx5TbbDlZeDeL7CBK4iBdc57qJnGuhiEdoC4ab05TASms0/pr21vFSuss73vt
Sc8AipxfuqLsUpvpAB7wtaekakAHSHmbJPyDMeMBdpDwRxGUIZ+dqn6b5O7XkdHkV+zcZxkS9ytA
geKaKoW/g850XEW6XFyXBtHKAutvPx1Jnqy21nLzSogMys3TCOIQ0XEptmZvrayuxGf5n5N8Glrq
I/BCqvsaE6MKYeZ0kmUAUYw7+YDzKzxt7E6yLk3vIUCEdCiKL1LrAyFRrbsOk+M9NqfZV8mIMNB9
e64D6YukUmwfLEwFV0tGuCSUofqfi1MdSt3dNZgSUUcIprJFFw0vyNS6NIh+oq4o5WSnd6gCiGJt
auk2gBZm04QD5v2i/BEAXHAyuXxXvAH4W5sPr1bOpr0cKvcpHdN2Q6hY+6g2IWyYVp882BqkKiEk
btfBaLtDRlQtDI4BMfvIVh2N2IETZJrFO0sObmksF7uEve5dhmsXiwHW69goJQzrWfLCr/PX2Lzt
r5EJA4ox6vo3NEXf3Co2f+aGe5IxZHow4YBrisqIpfRLltcm9H0YGXBoNH/6wbm4aZr91Krwu6Rj
pWa2JICeqCHDaFHD0qFaMKD0TMake3HLroLTnA2EaO0tPz/7CVBA0Zoi4Xlx27FaidYw9hM0L+GU
E61Dbca3UtK/RdNIeDzSh7gsnkRbqNvYnCBaYk0ePOS1LN1ClITIe8YYPIicSOTEex9VuTguVSKH
Gqq/CdHxmY9aWmUrsfYhjqiVqLMqH7pJuwJ3Cjnoeum3nEfukmulZ+bJHVX6jiGqVCCRnvrIyXER
uThPlFg5O3ajnGVwVGDWA2Ufj1DFiAaR9DasQWtp6lNK0lDslmMUV/qZjznMdv8Z5kMXwwrBkInB
l9FaZDrWrTXkm3lc0ezGIaf40HM0JWmNHJa+0UwHINg0vNSVQARBsH44UDTMpxQ/0E9kd+fo+utc
p4lfsJx8cCIeQddq5GPl15t//U9L77/jKr8SD96G+TdMV0HkPvzY6cfNv0m0zCdt8uQhhNgVqPje
qG35nE3dRAdXLzHziKxoEckgLr/I6nYDdUP3w8EjdJWabsdqAzm1vrpWUVCsSwQsvAComVel342s
GuDQI6axlY+m7457y2l+E5Y7bGKIFeXgZ6tGSEfqJnoUDvxgTtcc/bj+VSaus2PNdLahMA0KNdgo
5jBR2To/TQmJ7LBZSSUTOUSzOnT4toONsULdyi6jV/aZB0B4L3rVOquW1w5ej+G5dAuCi5sXxesZ
DJgfjNjRrZWrixWCvyyIesKgs42xbmW6+t3PuouE13PIkEQcoGDIJ4dfJuF0iMD7HsARs011onMg
KY9lHUl3OWTLm6NndC/cs85aBHm5qarrW2BScXSd6xREXFZj1iXH5SgPS94mKaFcQjdVuosGMGjf
6xHEVVG3QDnHp6p4qmK9u3cshGqrhAs9ZUvejYSMQF4W8kO8FylHZAWFHGQPisaC2aHuVz1QU90h
3tCIb63SowA2JUPsPpYdOP4kO1teZxD1T5JhLV6DMet3agbXmKhLYWDYj6isYTD9p64ZWUhAaaru
C1T0MttwH5IpgY7Cya3iXpvQNcU1vDg9a5j7OCVBrOUHe7CGlSgyg2j3EDYKAEPVXLXUV6b+NTBq
7SSqbKlQ4SXrR+RCq2wr6kSiqa6KmwjORtHlQwOMedpQzScW1Yaa4d8dsvQoTizqXL9bmU6tbeqh
xGM9/UjRGERyejZMCAinKgOz+s2ypE3n+eFjlm8zAMH3WlGCR3zmf/qgcI+dol0hIo8vPWJVd5HY
I1z/0FoZu6UuHtoUETeY+SNZCiUgja6G5nVziozIuGPsN+Zjm8DcjpmL+pFfV6ho2Wza3BiNodHI
7f1cRiGp2JVZrK+J86Xdzw31PC2ew8p+GB1WB+1Y4CsqGv3uOJH0YARnbypoQfg36Y3yvcFqeRr0
eNoWgvdB/Y/AjKVfH8FyFI9MvWIgS85MtCuCO4J3zS3Phs38RI154BFrXK9gRa4esjLxHnWMZI9q
mD3lrtefRTeRsCRTV8gC5QdRFH0VWNY3RkHkuDhK1IGoiIEkRFf2cP3akT3nHqeac4eXezxpWvPN
c0tYQqZ61UpalKTClRvaIP9FNxgwj3ju/avowcrvLgeKdg5Gnr9sCOqD5DnmHbCodUdBrNgqvo2W
QT9ad9Gg1JB7yjnOGVEUDRCm6LciZsGI8oYEc6xf40rWtHUbMP9GrXFZ+vrYThEzq6x9rBbhzh6I
mIDO0n/MQUNskGeJtpoFM9raqgt3pzkazOHwtzxC9Rw86nUFNlSLsB/02ENtLUZUaNIyEQlrlxG1
LNQ81bFntZF7yOFJiIW4E1OfC/Hw39xUhF/va1qj5Ye2hkP83SSt4iIOfRI55JoT/NenekIJNVMI
o8iJpBOBklPCppbASVEJdW2zd1Q83n0I4Us2PPtz4NUU5y2z7C7fZHXEzFKzi52AD0vCGhmogygn
AvXQ6slXfQIeNROSppx+AtpEII9MgT8yCojdYIPEKADv7kkkalH3IwJH5cS/8Z+sGjs/g0iFA6NK
oX0UzW07ghAV2RDaGSj/oxA3B8T5OO1g2ZuvmD0gQRLBMxLaJi5EcRXnZshezpNVZg/3CXIHIMyA
L+hbadAkIHbN76HRf7mwRcRZse+R/9oYypOHruMpa9o3i8t6DpAD29WK/s0fdGfbT1G1EcNkzpkZ
J9mK/7tcbZETdwAflr/VPa6VhEraWW7UTRl5+qFGqO1kall+NNkkREVYriS52Xe6+RLzrw2jB6EP
qEPmDvMIKCVrchtC+lEyNmEJiHkCpaVTxLU13SyRSyBt2BbQgvDdbZVTBbOFV5g4urQcJr4o7i8f
LgwQZa6b6VRQKFrKWpISF3s/BrfCN37qiS9tNeOSdWV/qnyzmxNND/qTq05XLhm+JYpanID8Ficn
LSAdF9nUdlplK7JCelXkRBJZbkG0kwMbxhQ7n01yLLlWANBh0fGvD1buWOkxSCACmDCi098UifjD
S7FJNJhlFHQz3QnDNE4xiuJyZAJzKrL1iMErTaxhs9wZ8ZwuRZFzlA55KwC8TN4ZPIEk2hT2tyRG
o/v7RjfO0RR7L54DkQRTscPFsRuD6iKqctdA3MGzWY0IWYNWKBqYUsv9bbPsS6xUJeqjWgoGbEKN
zVmrUbtjBMkXIHmu6cQPUejIGIhEFMMAFmIlkP6ULCm7M8KQ9WqsrBZVFCnsz5adbTRkuuqsH1Ze
grSujz71RrYLdjGq7O6x/fxy4v5ZySdiXdYj6MZmCM4BpR9wnW/VpAU3Gl2TrPBXcJThKB1z/2IS
C3P13GaNv71adUNySxQ+EalTGBsHltWzXNRrpowcFzqWxbxojtANTFvbUX4Efa8exg4FIdNGk9b6
Wpd1utNxwhDF3rRosVTeLqgRotTTldQm+EcIE9zwwWXSCB90VTHXgzJIW1eqkYVp1R3c/9DTjS+a
Hh/TPMd+hyRRUOnvRVegWTjEO+iXgq0B0C+rm4vvlfKKjyPIZD/LNhWADL+5QPxKPEmIS1eScb16
IUYVsFRrSNmCXVdMGtG1RhQuJgqc0+sxVzv0je1qk0NRUdnYGtv+T2VxYezWQSqF48fWuXhDFK4D
BLbcNJThNUWiNFAwV7cyxLdaCDs+oplF+yd0QWTLRFKt+9Gw9y5cN1JeH2rV5yLAQxfoJlda98GK
V51OXEz36tiT6RIhSNZj1S+LT/c0tygK3DGWeUyjvSYNAIEl4v2bTtqzohjX+B+/sXj2t/YAfj+X
zAhuIsJ07JG1pw42x4YejfBN/riXOsMhsh97KJAOeDzlC8G0qGfYKDDIKTc6B6ULZr7xIAy2PVtG
a6vR4ZwC9eRLf2oXbZmyv05PkBqa9TX2x98Gjeu04kNZsMmWLPeWqc3PIoEdSeUVXStdi1jT0OFv
9C0Uc+RQ32AQvWRRhQKuCU4MBPcmxpyg6YDCx0iO12Y9UYrAtbzq1fqry/diA8vrCl1m9EETXDg2
5zILJ4ATYmzXROUMMHoZ16aQdolXuY8DjOtjYf/IY1T1PNn7PrTSrrbZCHZKu5kWgK2p+Wdi5XaG
4/+S4GFdZT3axEo/vjkFBgsMkIr020IiEV4jLThqCpY8J5QfYVyw19oQb1y/fR4Ue4cQLuEjPqFY
ki7jbWWHJEU/o0JpdmPRN5vBj/OdZL/6UpqujDBxt2WcYp9p051hStll9Bmwq7EMBory4PVhDTXl
cGzk7+z8/bUzWO22KZ+qCKnWEr0u7Plb08nflbqFngWCJFtD9LhuX4nI1SA7Cv01Kp7JitWgsh7h
X105CKau6qFPVqHlHwxdklctlF1mqL9CJFboBElC8xWzPirkTRqivmLDGCorzUHRPIO24avntN9d
ryghdcp+hePbqEaQr8X+T4Jzk02lviCh+NISL4nXBbbU7uxAmTr5Nuq+sTfY2vqhsTCZEQRsuuof
zDdQmJjvYWfcsh6nfexcdJVuidJdNZnVP3N6uG1RHa7z6uKODQKy6bBHntdEXTb1D8MPlLOxVz9H
afNNaRCUl+vhroes/JtxouvNMAQijY6jT2eGTiGZbIgZhtjQ45lYl1kDIVj4veUircocUWBJk455
zyLL15ViXe+59vImtjD4Iylw1vJdmRjuI9qG9RbXTrjuC+vF7JONljZMBBI0tHH8hsZ9vFEcHN5V
WQerqkq+Ei8KyLFmD91HAXpJRG+aJULCk04skdH9tpLiV8j8H6FOs1fV19aEga4IInD33dEO1F+Z
FP1KAvVnVWiIBZYw88vsobBw79OuGXZ2grMgUIhlt2PiiPzBe1OwgvYJZH/dkD3JYXErJkNVOkyO
2N9aZSG90PGDfUJlq1ZfwXtXbnvJnODO+UPrh6sgM7GWTIG6hdcfM4WPQkKMkAl5H1wvzJqmtw6V
Y5kEDxaBGKs8zm5JlP1JNOtYFOb3KmDj1et3346TjS7HBwJVsAe5NXotnQuu3u5ONWpmHlTVm4II
9G2jhTDydG20MSXU6FWpHlaSkfYbV5N+2jAb+W5LIHqgbXVEpdTaMvdDXz4j84YbOtH3WAH2xogl
009f0l7e6ah672zfJH6YmJXA4DGTsjdHzsJTu/Z8e+IQ+9JqPmzj8esw1vEG/plnvxx/Zr35Vc2G
x9Zcq4lZ7Eyvv45Qc0YmzHMV+pOKaV4zaKztrIJnMFPxqOnVMXJdwrTNfRdIGztA6/59CPJvjhc/
m3lz6U1iGuXu1a/jQ0UMTtTzTIR1tYOSDWqa9uJDHEhAG8RoZWxsopwduFRutJL3E1Z5Iz4UVdZh
xB3gjIMfGtIAtCs849tQ/z+6zmu5QWXr1k9EFaFJt0LRSpazfUM5kptMA09/Pmnt/a+qXXVuVBZG
yJagmXPMEcYPsqmLhZtrz62HkU2XmO9tkX0r7PSsenxHX/YLbRderLWZh2TXi+JpQkYe5Hr5UPWY
lyf4MA0ZjGo+j0dBiNimZAwA588CO2rnDQNIzNTaXdT3FzKNyBD0wMdV5/62osWagjssGdtEvUuB
5S8GygtNKCIvdYltU34wO3nJsOZZGLOyV8L3N6Pj796LFoM+3IZ25Wh3+O1nkOUn6BExOZqkse8J
xShP6Iah8LnYpptckVUIsgMq3NnfetEdMl299fxRtH6vCSQMnD7zF7/R9qx8j5DLqkXfu3z00ckg
mb60zU2Xqu1Yhut22yq5bvlYWCTo/Jkdjgtmewn1v8IK2K1OCSjVtiNPTW8JFhv9Q1bi9dlbGfMU
uVYJV6/ywt88J0I5g58mx+bV6buD6Xf3vZcH5Dlcqi76sAv6RiRkRDeo/N1FU48/aTkEjGZIeRBE
f86cG0wEsI2XlA2NoahoxpVn6RCM+42gz9j5dMtlcSJ6tKEOSHSwKi6X/tXpAJXn3BsX+PCc83Rs
F7WLI6AuIBxZRfRUOvlv1Y3Nouhytaz9nsRIRIdNrO8G3X9wLYrIKcY5W0bD3mqpsqs+/Og7rru5
N9cOZt5uOxwt0DucU7IlFneOljMNrUOsROFOYbn7igchRKcICM0CO2wGiw/Z5WMk8mRmQTeKZW+6
PoJ/z1sMqSqWxWNb4BE1ZJq+Ni08G9omeSAAvgvxtucGRyV58X/0se8PBkZkdGP21gu7J01M2G76
/YfocBqftATeS//RtP46GrAUbRMyiv3MX+ZABA0Djhxi/FLqGhcPRVgt0qCOQAR6XS9ArLNtMQ/e
jpDJVzfBvIc7eD9UP0ZHbTwpLs8Sf500OQitJGFO4aGYcrrUyYPB8rNEnQSrifyeOakPUVL+ETIa
L4TRM1aynsPWI6hEfhk413lzg0rCIBEsTDzyOeWxj+q9Q7EYdfI0+AwNyRfB6uqIgOiFWvvFY2gR
2NE1K8IcvyebDiDzhvHk+dxqnGmZef01YZC7uUOAVNrio1q/ZmbN1aECp5n1sz0UI8V4ni2ERw3m
5PA2ouRvAM/u9nZ5dciyR/zeRvVsl2plmPZIYUVoRuLi7eD095oaq12iZfdWREFOJq00bbmxQKbq
elYUtPGwQaRttU6xBBB6duLoC38rvFMzOHuxUXMFcNJof4B+n0mZ7ULHGkkG7phWnooKGzMs7sUi
h227ne2oWbY4YvoqDdLZPja9Dze1/7W1O6KWDwnBrBIQGsNHuHdZtULKeJ8OQqx1Wb9jsnDXyxnH
5/Jq0fxRC4KrR99ArF/Gz5VwqYTgQHmABItaj6g7ywSbSSjo0ttAWrKJhnRVkDqIe5wJVYj9mfZY
QA5qIrPdMdfCmp5M3TnUKVdgzCecCUIlmEr+2m44LPMOx+FiFRvOJnHGj3m8gznznMNIXZALUq8K
g8+JKPETSgxoIzP9uoNWqZuuELz9quHMd+W2BbiHvJntXjPWDoFHC9/WHkUp1gMGt9dFqlzgg4oU
aoJAvbm6y5H+kbGwadYe68D3Iba+TEeb1qE5YJaMhBRHQ9rTPMfejorQ9jn7Sw3tAIUJsYkx+hVq
/C6J8UjKrD/L6eTCGYH7bVyTWDeBEG3sBU39kni6iaucu8xIOV1oPmeJa5ufAC6/ZChX+yFjam0y
uJ+IKspM4wHDvmIJVQYBpWUs9ay0ry9YJWDES9NksO9lG2HjS2uM49Y1Bo86IK0CrOZa3FO6t9So
saPu9lrC2VY2YtHm1XOaS+RIzh3GmMu5pH5WnU+qLyDFwsnjjSJxHNfO+eRAYa/Ez2T431Uxp0uI
bBWnaX9xpXp3W/WNk+h2nqbAMY2Pckxs3JIVFr2IL8KxsfEnUTJgDqJX4nHI3Evfesgy0uI4eD0D
lFpnkO2/p3ZHon1hPYXdQy90rLrxECVBjMQd3Q2XYyyPuS0OwnC4dKOOPCfmGI3uniu6jqGUahkn
+j2BI8/mQCqm38t1FE8PcWgPcAHdCwMVAlzSEM/m+c3zHzxHgyRiXr34im4Mui6lwKbAxL4uWqZm
uZxwsSXmfDE0PfOGeKNV8ijzZ2zzfIad4ZZzMmiq2FqNqUEnNhjsaiZypZmOFXh3bYRhJ6Af3AWy
wf0ezol0V6rW37Q8Z9TSm5twxHNvDAnDy7FBq90+iIbuO66h3tvWjvqilTkFhnIXNlUl3Zc669mO
StrGdTgnpSrxA6McHN6GPITc14IQbq6sLSPwvPRncuO3mDnlNPVFoA14A6a+Oe3c6bUUSb4KzU0u
GEhLdKhoUKOVQw5MKfq3TEZXhJrOP0z51nynCbghMCtpDJBW8uq0TYqIdHKy53Hk7m2T6r2uFCXH
4HSMCVvGwzEh0b7r46H8U4VkZGRxdeqieG0RJLL2p3FfZeZXriHYjVOc369+Q3X3DSPpmYF4udbg
qCxqrviVr7n0hj6XklLtSU5rHxfgaQJuh89VL8Mswp2tRBZYo0TImWqlLdq/PAQLSZKfMswPuqth
ap5WJAuFNqOnpN3GGGwsIC25i6Y0f5SF7VT+bDiu3ESl8eEa2tadR/ATHzaPVf2UJVan+HX/4Dfz
SUWt1rUZn2Ysh3H2zbKANFhcCOZzExPhej9yN+VSRHAoP6HEQP0e/si3PIU+EcsJa5RB0HkxuC++
Me6nBjMSfObIkrea89CIT8mXhSXKJcl8c6NdI5fjajrkto7reyL7dZLQp+nU/lWlXrhGoYFAqr8u
h86qiaYNr2MK3kcY38Y7YoWeM8PUliRgbV4QkoYLVYewh3788bX2rFew7Se36Kk2IabaM4wzoquR
TuzzzKdNZYkKLQperk1ItmC9dQO95l13zI/agEtVwJkAsH0o+fAWUlkXLc+ADIX1NjC3NCI1LEn/
ufqp+NEhtsVTNDtbI6dAFxGhfKxOVAA47dHDeiberXVvQTTGSRjA6t6Po0v1y8IbMvlRKCvHeLjk
gk7NadDTpIpYFKG/xQ1BDZNZkgelnjAgzddwuO5TdzgwVkDop+UnkUfdkibwoK7OrZP1aHxG0vt0
+/al1TkxM/uF7ItH05FLEZFTSAQwLuAEyU53bcPVgqwLhvi2tfS3vrO/NHcAV4bp1lpk16U6YEzK
/d+dEwvFxLCr+1NW4wPOAgAN7mrebLyH1+bV06LDjFMhltqHzHRmgLv2u6rHde1qLzmRxAs3tlSg
Sgpv3YbNEHK2UMX0svSRigt9YYv8rgy7LymQUMT9jCkl9Kemf3RzsbcKpw1MraemktDvdQyqx1TT
luKaz9v7xgopOFH0afkdF/EW44q7JonXemb/xF4DTtUwBSRJlSjFZGNO1SlzCBRt6nxXDUSm9nq1
ghX+mRktdFGThG47WaUZg+e0g/8WSoyD7RV/wr6Pz24iIQmrg9QM/J0cI14gegyV9RB2SCjC8G+W
2pNJlNDolPGTln3gmSjt2Qy0SIeNpczThPfY0uqMb7fvdqafPJaKyToKwJ8uvH7Ycf4xGcNrJtFV
k7aA+1XJ/5yo05SpY5lCzwujT0qIT4JV44VbDmu7mj766qrL07mRa4UPI3Au8R43YdtRm1+RynHD
FC9eWhPQrJ6YBMCboAnxh2+TSJG18lDkxCmV9kPhKcEEXXufI3XQayykfXk0WcKF6226svSCQmFy
J7tVopK3JG9E8Ffb1bdt5V9hVcG1NMtLgVtj5xYsLk5D2pLdYY+3n6VaheTHw3JCq21Ue3RGj6Y2
QE5H+YvKYjspbAljskHTVAfU6+XA2QjnfBbWUmemigdXhBZEqkAPunlMSUpMsvUcuXsUlJ+OqD/y
eT4P+HwxVnOOXCGvToZbm9YvfVnCwfSijdmkgat6CMcaaVHpfEK8dIdr7bypbWtlY2/A/ccgjzIP
PJOra5j1YUumAy760MBHr8dknX+qsvyH0QW8ccFTFhYVHWexPFr5Sy+yJQGq903cvcUDI/DrKThP
RExBLNHXkcOJgn7iNOfhBkT8LXS7E8jtOcQony4BHVpeGytSiPa5KB672HwvRkfQ6MWUteipPB+X
J9FxY5TJ440qEOmAMoDH1ZZu7JFQ7beqS7/pfp9QgXY7bPPJVJ7DJbqXN7s6NFX4TnkAHyOmRAkB
6g8ag5zGIGyln+xs5RXmFpYRsF46WZQMdUQ+pHYo3Uo70Wu+jgXY7ty7a/Ky5bK0HUVPP/rrYsaK
ZhZ5tpXNUZYaAwIOsPIy7Zu+dzGhhRBJ6G3HWUM3WWBZSUhWNHrR3ZAomkacE5jta0GV2sQWT/Zm
agvjTsuZYNUoEZhEuDRqXqwjzzA20+TXO+RxyaKZyGAaDat40KYW03g3aze3p/9sw4Y+5bps83Dp
IuHAiL8yuVd1hI27RUmWwTX9aXzzRIIZNwEWjjtOQe1Pu9JFko7I6cMBRzYE/FPX6rUt/896NihU
exGC9GFiT2vzMudNuxmo0BvFPWxoACCT7pF84c++y6/KLu4+s6Z2whj8jRv+uWR2BlNufMIj417T
QndLdRGRc5y/az2GqqVFae8o4zeUHhcNFXYRhl9WKvoAiMhbYhsgfAsTZ13yPzksS159l6hryRZr
+9iFwxe637Fvfg8t9O2JRTjswx1OzBikg1h1vvnqZ5h+2+tq0o719e2S6wTGcqBPKZzvfe8F/zxs
DyXJErMMhik9zLrzUFTnKhXDIs3Vo4yYPueet2sqAaTpnjMTNbnr/TSjjYl/VN9Pdn5Jr6MDXyuA
DcdmL/RIBW1jcUX4pMCjKrsjH0Mu66gemeF3S4prxWVt7eQgCNSx6d62VhQLzCZgdugOjgSGW+GJ
mlkuDo1Rs0rt6tykw9tYXIMWx3TYhFbxp5K5PXY4bUTA27pNp2xFPjfYyWI+YFkrP9bfksk9+tGf
2VrMZBvy0DwazirxJMtj+liol9BKcBfy6NHiyIoWSKwXY4eXw1iOgeen9M6urRbMVDdpohuvmc9q
jXcs3S0Qy1iQD2Uke9GDvjiDONFjPzl68doWXr7SGpFAtIje8BhBwu6ZG9RMegDRg2XwSjp0iR0C
OQSk6oMr7LkaTMTqJt+xeZ22zhrBkHaWbQgy5VXm3mIWttY953NGyV8ooMpwYLiChQoSdybuqhvp
4TRylzyZe0HmOAaKpuHJyDEE1C0sX4ayglYFYGVXP1la4/0i1TafwJmN3PZ3pth1RdcvpojBVDsD
Prlu9tkD8nG3KbWFhPTQ5mW8i9LhWkCb7zYSlwVoZYTdydjc60XBYMW0v8rr6Cn8qEFYAiPTqF27
QwtmCU22uYuQBvYUI5fQ4ayUJWBnr6M7GU4D+roAjkq18qWNS/rE2MO5Jtb0NYhfMveKeRknDM4I
2aaJcamgvFuMTdZfajLTly3xRldD/j24/DGy6yDvwW1GHDUMBaxJLVXt0qHG8YM7QlyLMKj7RD92
Sl8X1JSLyUU5ncwklgv97FfC2gi9r9c4RO7mOnUXTiZXsUlgyxxxc4gi0e4VeHvmQXBPs/HFkZBM
9e6ZqRnfv5yh/oDIhkmb3uUlsDp9Kz61qUP0yrDGiwEXiVomh85lflo3gPaVNWqIYvGDzP1iNXcW
N2PVvmHRs5L2tf4skcbNw87OWEnzpHyRzmxtXbOEzSzK6U6015lQA52G+A04fG7WUNfm5Imj3ViJ
mNNCUwIBdgsQyIVGm+XYL0XeFIFryDDAckXC5UT1WqUBkW0SA6jrJXnOR94im7iErbyxAyHENU+h
Ptgife0cPtvQ6JxtmmQQmLjskfm8NA7/cW3zluiJQGIih2WNkYzjDa+2b0MszooDVp/jPiovOhAK
Z5RchHwrqzhrsftuG9o93tuopjVBIwNTZ6osl1nPyvGqMkijYSto3IkXLohY7YXcMCy28IhZ+8Ox
jAlvQSv7qTuieyjMcDWk06ulUF0O7vDchmg9oQE1G0kQDUt0dx6TmZ20P0FKELBO9FVZTr90vf4u
YoYKcOibGKNEE7C5U/3g38xHNKX3g95rhE97KGAGj9gNiTChruDTmiB0JmEjPQmbkjPZDrFb40JC
9V8dxdSx3IzS3GFUUs6UFTbnnKiMnzGyP3XzbxjnH6xnCLfAKNyu7+fW0XHGCcGhw0/Mt3i1MJ21
nqOgYGSIe02LyATcQ1PDSTFjdkjxSeNh1cbau98Ib9UbDYFrSVYemfy5q3z2SMcTzHQYewW6QaVD
n4O4l4qVvnaDsY8I8MTIlty2d6kVTndOqDPboPUREkqOG5XjWsMLHh7yY6fl+rrx7vG4oDDUp5dh
NLZzq4MKj81zNzARcVQXmJFsg1H5BoViPvPXR8e47d5zhxGZ9WcOyb1Ht08TzF1xGEaoRrQD/cgA
OvY1avZtg278HJFHopWEWRPutFSt9tOUw7sVkeuVh8esh1sp+h/lAehXKRA87MqnDlCAvDcf31/p
AH5Yz0NIe5ji3rBCoPOpXdVrsTvtR5fogiJNL5qocM+3J065uSoXJVSUpTHQ87lXT/y2kr+6pb66
QadicdTWYO3ZXE23VZl/wd0gvRL3U+a9dMam2zzwH6WcVXEK/GLnmxgLXMiGy0xLt4VOoHMTWvd1
66d3Zcu5bdXLiA95MVU+9ECG4Ebt26u4U+pUeSsL9uzSGwVpG/3nNJVn7rApVbC1EBXyuaaU8ECq
9ZReBbsdfQehbRDk5+onRWRFq5A+mrofBnEN9BqXdsJPACd5VPZn6aDM1b7B2tWHFm2ZvupYO4nT
0DJmm0f57bpXbxZBa9S0EOsGvhVDnzeRP7fn5Ppgg74VMGnvbpucvCbKCOShyhz+2/YaQROO2wL6
I5xck7WUYHVP83Hxb4ZpWdWsw2FlPKV9knIe6K8t9hJLwzTdILK2nuPYSzH7r1ESC1RuYNplW6hV
E9LIFAodRLpoxrLe1WP7NLjVvDFTK1kNTX4aoYwxO2Y6ZzV5veHiIdjY6zN8hEdmtUziKOFYY1Hp
Y1MBOryymrY/DZX3kEs+UDnni6IymlPndxUZ3muPm75X4cnSMd7AdezchBMgPzBjF49fqjdwEXcZ
y6e98WI5MAur9qOqcXJB0UUpVKz8xj0XTMSW1SzagKJ1FSIdHBix4plzDdpQv2kzLUNn6IgvvMua
flxj/A1zMTz5c3SMHHoV2rJ1ZlZxoLQMPMZQdwb5AxQ54y9LLuZRrndvWM2l7jNgGCd6ySfmn4L7
UoSDdKNNfyP5wWloGafEtoZlJ4toreUkI9SG9+facDSL7mXshnAhsEEO3EkP3HZifbbmHzF628Yi
Jjv9cx1O0LnIv+sRba3udtR+GiFGcor2yqqemwwyRcfJZbZP6Dj2fgPDJwrjVZg0uHj05sL1xfdV
cUIhjjtJ65tWEJruwYR5nTN/WQ2Rs/Oh/NwhVHw2rjHjUaUxbS/5AFzx0+aILdERlYCv6zH0MLVJ
8yffYU5tumQU4QVy55TTebCYHtgifI/vYaCwqgShmle9CXV/aI5Tn+UbaBm7aQjPxIUgfQGLyIwR
qo7LMaNpei2k/dvM41GI/kyVim1xvM9C9uDs1CAEtetM9Jzd1+qMOcrZSWNBOdsWICfWtra7nTGS
g16Mj9o0G8ceLpAJD3hdJtuiocTtfOvXzKx+IZ32VSu7GZwr42bA52aizKwhPTVevO+YpYG5fZqi
6w4GYbFp7E1rrev8ZTuXgS9izpbkkuPMEESs9WWzwVZpB2eSW3mmm+j7q4/cIU4sHC0Sp7XfyO4/
M5F9dU08c/abG1XzvYiE8ELy1tfO3H5EFiBkml7l9CkTNIuMJ7P0okBgUQbCwMTW5mMemmEN8YkV
9i7t0me+/wf3q6kafxmBFwDTAvq3vr7QFG2VHf2O7fjQmu5vlXev3tQ+MoUIAzPV8Ml3Cc7ycZSq
Q9oBYVzZO8xRNVKDHQElm8gDb9EXc03LrzN1dkNrj1HalxEqL6glPLHrNEt2yPPp1PIlsTu7YXQw
f7ibrGnjcgXJqNwULNyho71ZffKHuZkEea7HTalDa0P+Hje/0m1fyZkCjZbluRZrI+TOyZqOu7K/
LcSA+7H8MjMPbvq46r0ESp0uKnIZ0J1W1/gZbYJgFxo/rvnLQNNbxbN/HKGkLaWBNQLU66TW4fT6
8d1oz8YiTeJjVWqkVlrFwUGtlsm62HSTra+gzdlUFyropbMx1BjhNlbVRLDUDyYHxmGNyz8Tdw1N
aYSik3THGOG1X3es8JupSn/jsr6aTnU7S2r836RyCgcUh/KWJuyagTapF2OO/T3IRjC2ZI97dmKs
Rlc+xVVzb/UEQWBTzZ+RLFUB19UDLUfvbR+djFaoZlweJJNOcJWVHfDUu0D/xvRvrJhYjQwxRsKd
YE5t6k6rVqo6d7Nu7GUxrJXUomWdUZRV7baUBnUrmHAiE769Ua68eD4mBQtQGNdypVfdXeQR3B7p
xC7AODJ8rV35uYZceXjLx2bVDC0lQBfdawZFv5LlT8RAr04Jo/QjLVlqk/npdPVZ6N228PNp1RnU
u3mXOeBBFmKhHEeWUN13kfVViX1ksWqSE+gyDvvz4TiUwkbmPvi/ZKR8An6J2nthgrIZiYFD07K3
aErjiDJijMwzgpVzrPRzonrYHsauivJibQAPOIVzP5r+lcpDOVrVBClOcF2rxnxtx+QJhiXlKD5U
djcg1JDOSc7WY2ilD4I1Ze25/SZr5o1fGXchd3LEokFfMiAjmnKVpqCRJHamSbMw69FaQqPkmRdR
7FTwYtoC1Bwtd1LGm2kw1m7XUZUANvpkFiwqLT+IsfkJ0+Ena5lVpPPCqB/yuu+5aJD8heWbGTs/
yWj/9kOJX7+5tPS82mB+z7xswlihpmt34i8gWQb2lWwAz7SzVc5Pse2+pO641U1rV8eUqlpnHrDf
Qe4h4Oj03BDt1usXhz9DaKtar7hhYA0x+GJt19xhdfXVSGwDsy9hCXLYsh2g7sVxQeLyrnydQ3/Z
TLPYxJ3x7JPDWtf+e9xfGfFJfNAURAqIdqRAFOPBLsg9LU0A7sJ71nFx68PyjOHRAPNqeKwHsJgu
Qgxbus4R4RiBdmH1UCBkWPjzdJC9v0xmmxQldmFicrDwSWHM6q1tr3mw7OKzackq03QXr30Iafrw
5AvgZctHVmB7j6ozKNjsJUsuE2g8EqDhiueMgE7kJtiL2VbzKfV+qcFSrUkNHRPz7BgumaH4BqZg
7n0Vbq+3POYCr7PM7IWIJdp0pD5hbV9qqz3ZzegFzBppuwmtW2i1dZ/3TruScHqUB/Nx7PZmzzQ4
YpzSaN84ORD1CLa6UA0OkvBSTZevVjEvz3ODvtTdAcGzNiZGxX1t3vRG/1LoQGC4Il0V6RsNYXfr
OxQlFIoKtcp1DIifVILthB5NgANUv2H7UXvGum/EoXdd/FAqkiEz1mwMLdwSQLPvjqoS3dEok/4I
ADEz1lPaFvqIWrRaNe6KVlQPqdCyB9rq68+3DWWL/hGfIm6bTogXZBhHRtDYerv5z6/ZURuHFbGG
9fm2CToAcwhbvP97kFRFKeu4N67sua0ewGHqB+hij5WOecdtk0W866n29e0/O1z3ygkwXfPXxst/
DwSQjkpfmdruth9k6/Ey1sTXX496e0Bbso0RVDK25i+7bWudtgtg2NnYuPx3W554gYGpz/m2B95d
E2yXFEDbztRZjMN/HujtLp6Q6u5/tgtqA6x0FAOt/+5v1A4uFuLAnNQ8/bs5J1rtFMEwuh30tj0v
J6KnYvueXmRdmXV4n5Lp+VSHEKfKSnV3t6eOX2bXDLh5lYxp/+Q3Ub43a7BEGameO0fnXchACHLk
N10g3fGodBbf20unxm+DCLLe7vY0zf10g7BBLP85cBSqA1mFgGbXt21yXOcy459db2/l+dUrUxdx
vL2TSohsnEMvApBgd9XXxZZ2WgtuTxOUp0flm89FrfF36PrZqo328XYcg1cCZTT14XYgW0Lqq6Uf
rm+/7VI7mOD0oqrJy8vtwc7rZp01XFpYZcVx0DslXheqaIPbr2E0lxfeMNk2ZDCzil/3KZI5hnXF
UOvf42TtNNIPyA0ghbnuOis5A7HH61KN+T0j+CtzoKouWNS5yzJKhocMS81li6vC49TUThCivnmi
9mqCSDn5Swf6xnVnq9d4xs/OzW33TY62XORaX36IpvolVBa5ZCNfvSEtvsdKIhtMrR85Q2TPvfKv
G6koCmYqTDjKYNArFo5Zvw9HKppFcwCtgpJb4EIjnBT6AdHElDsDe8/lJmYW8ssgYm91c/2TN+7F
heH/laj03ZNx86nTE1C9tf67yex2kaX5tE6qiGgU36gvhMnjq5m7LEHXwOXbtiirkFTOGsXPUNeX
2y+MyHBZJMJqdXt6+0WTAA6lUa5R7nCof/aronHlQDFb3p521wOUrumthtHDUe//3oOs5xL6NHM0
W9VlHMyNq681y8CF+LrP7fg+M8HNWNvDP3/q7ReyDfuNbJlp3Xa5HX/UdHj+Q8y8v6zhs6FI385D
RlwkI9AzaUHFtq/tlEjQKj5ymWmrThvTR0wMkqAx7O6jyLWTaVcqYkZ8mb0w/qsL+xOCt/+qHNMj
ArlDNqvcHFTFr/eaLK29aypvTfM6cP0XJnNxa3hT4fBml1i5xPYK9QBf0JzNF+lWzvvomGUQRWp+
8I2kXPtOgd1O0Q53sPu9DanN4ZlY03Zp1Zn+AqMwxTApvq/17EHOpnmyqgKjBctRjCaYBfZZXJ84
cRgURWV2ymidNhZeC8csE/mmr3FJySUDriJT0zGzrW5jSVgFUjD874VRHI1+Mjc420RHwzedDReK
e8gyhAAlCy5X2Z2EdLKpkPZvLTuNL1QjlHSG63xH+R2+Es5PRx++aLtoerjtmtizBirz313Hof2f
XS1kzg86Gd+bobNZffvsEfZUeiD7bKNCvE1xWwbOuG0D8NwMdaXilSIudFk1OlO/UF0KsyVZOQ3n
lZnM6nJ7IF7WDSzsJNa3p8Z1P2NAiRtZlb2pWNoI7k7BsnH1iXZmUo//vC5OAZU9M2zuGIL/zKT5
YVQF0g/X/76rfGxv0CnRDXrbkhQVOJYKMTC6hIuFq/AS0s64um1TpRdeqO7h6OO4yUyI/W7bXGUt
1YQ90+2ZisPihEXZ9vbsdiD0af42JT0POjPHuD3Ywg4JbuYa+ncbfM6GUa5j7vr/24/5x9LE2u58
21T5nsTSrdmWDRHqY553S91UsCsAULq1lgq+O+Ig4xVqRPSY2pyBZZnt2eW2ABHguhFsMgv+ed7W
DQZ84Lj/7Hl7inE+UNP14d9D3H5R2lF3dhip4zntYQOj2rMRTvr2BtxLLeeP4MT8/2yMbEffagYQ
/+2Ftx1vD7dfoENlHHx98TxX0Mcz39lF1wa0jhvrNID/nKOihtaCa+AHqGHLkMcu780Kowp7Ro9T
9gwcLVf+SrP0L0mE8MavwdNv2wvXf8TuQ3/0r+VuXSOL0eKe/WW5LytcoeyJtOlwkvXqtr2P6YhU
X70yxXExJxqJV00ZXRY2kbNGrLR963I2LW4/dhPJpXIcsDK3tf1tU5Nm/Pb2/J8fb1v//f3gI1zL
C+3vf7bfnv7PNtv0jF1RZyvlgaGSezXtY3P6z4Out5ek53+dBXzxInbtNyNFfKBXWfXB0O7HFpXz
qbnypTOMbiccS2w8I41XfmHh+oEH/IsoDcZnKDyk6bGeRga+TE2evJJ4SagxCyasDG3VWtPew2Ur
nFJrCSuc9U+Op6mui9+pwtSzb823yG51GKSlR8eutDv1ujWNAVtRndH9QldWtA0LSWvdIe3yzOKz
8o138sm1Bwyzy700sRlM3BlCwtiv66LKXwedIdqk5cZaQ8L14YQBByhW/evQRNWdUTf5Wkcgtiv7
qHjxpmkHGCk/DWWVqJ7CcF/EQ/oQiujv9naz6fEN1mN5dstiOIURU4bx+oLr3wGDkplWCjdQOpHY
YCf5lWJJerw9WHLsj7XoodfaHhYHGl16DUHyaJmJGBe3fdByXn+Epo0GTuz/8/T/DnHbvaiq16LI
y+2/h84taMFCG7pVXyMNGMd5h2+Lf7o9kxkCNHfA9v72NG1gsUBP3f0/9s5sR24r7bKvYui66Z/z
0PhdQMc8Z+Ss1A2RSkmc55lP34snZUUq7XJVodHovjBsUBwOGYzICPLwfHuv3dnVyaIgWG8rRkBQ
h8nBPCuk8nFoqauGqV48WSN166CPq+csTh6ReXQvRDQfG/qjX6vWxJKVeiTYZ+Mss7EJzCQe5Kfh
aMfD35L0KGRsT5/s9gk+8Rqf8gSXy6wCwpyq5LOAaOm1WLxsiGIpIQcZnWXLcPdV8CC1xIhrAKkP
tukXzqrKkfh2vVltfa3ZiSUxEU2MqZ1YLCZ3kd55jJfV1nXQy9I2tfF1JbjUeUpvgSiomK8WwbRZ
tCklV57HMWOipWHQhtvqC4/00u51F1WJ56XqGVevjfk7nRSSJYzSsK4xDHGQH6/xun/nJiXfLF6j
QlKw7/O6W81rdNg3XpSkN+70yBHIJVqdH+vsqqkXEUNgSHdAwuFcUc+lbNuHQg3LA16WR56JjTsZ
WxW8MfOcVxZI2RA9ucUX8SA2GlDtF+hA8o2coxOsWy1fpxZ617jWvPvAzaxl3gJHUMMeHxX2TsJz
WqxufWLejTEqGyfzpK8r6mvu17SlS6qVtXGXcKwlAtno0Buav8jDGAMRSoFbRjOXPcc6a4Zm3I6l
y8CppfKEicmOZ3Og7ppehzOx1dKodA615R4ozwMYDYL4lFdmebJQrFFCL4PPhZXsyjQ0Hkott/BU
eOBAxiR4zCUGEKYG1s97UkutGFS3/c/oRV73NLlizfOhUs/Ulhhxt4r4rotxKAHwDK5D14UbpdQZ
JZLYWneDqe5D7hHIYZKGinaYHbi+1eshka2TzueztKJIu85i4u8CWbLu+glZBI93VhS6va4adxxm
yZTB0FiDcqTUGTNwCXVrWpWi4D/m0+S1XV3qGdkW0vc9xJZ6GEhI7nSXCELM7dS4lygSmxtTa/zb
3IRZEQB6W4pFMaGBbpnNDT37yQUEeOjSQKyjgaIzHMgISLd1nUYnmbb19mYal8fO75JllMT1gxqE
L+JPrWjfAqPzv4R8VxlMHwi6mPaxQRXt9Wmf2GJMoQz16mHUpvJB537V09d9UidWZqqdfN+nMNGl
RHG6x1Ll7JV6cPaUPKlvdSoFiSJMvVXEvaEkDZtNqdj0fpZOsLaQmmAV90XSEFKg4+MjVXdW8e6h
PJOjPnhAGGaGbDNNpxWXSR0HBACjer0bMdIum57E9SrotUOWqtEyMELpEZP8Vce38IsRtGe96rRH
fAspZfHqD03dpLkSXVfd78+5E3xv+u6o+iiTsZ4VEcOIz2qZaveyW+Z3XvtmIWifldZUX7cozpst
7/fJnbxbV6WLCGUsWpLFK7nnHovjn4KorC/FbKQABAimSe6EECbtKxlu176Mpuc1MZvCoJXIVP15
rViGDF/uRo0ha2eQdqnh7bGM6OuYUvGOqry0E+sxvjN4KlYqSW/DRZ5aU/Rz0plo1ZhKY2xEg0qs
FbNiUtgGtTKrCWc55Izv7cWWQfE+NU7p7weu82ePn8Ym7hmYU5IiPbupkp7FHL3Qh5pi6u6yvnc9
ZWNrFO7Frj+3RW36vW0Nu3cG46ABO2x7RzExAH3yPUr0pVUksEvqBu+3mL20qQbKHe/biM2mbABr
aQmWCZAZencS8Pd9mtYy49PTrCqh+BJzYlJ53LuQJ/mzy7pWtYfieFmOzDFahQkcM7EzFkdITe+O
w3AlRZqqMrlc2dTI3hyDjpM1T4deRl+T49UC19c6wRmQQXr2ZD89F/Fg4RF3tYUzqMnbDZu6BeB3
WZtrmrWg0qotxI5iAlo5PVebcmopVlQd+jCTLscan0ZC0szjSLnxSBhCMROLWJmydaVBWhKLqo5l
VMKreRCLgRksuEGqd7mjquco0e/E6i6A3VrrZMiFQzo8VgqlXh4hrK3YKhnyFUma4zVB2fptlY6v
h3Zivdl3YZPDU2InKh7DEq4Qz6PTaSkxNMHMkLRTR67So+qSTPLHs9Wns6Ub5q+oJPWPl7MVh4w4
26QC0Fzg0l8LEnrC7WJVZx666AmW/kpHn3jql8Wi8nGiOUhoxFaxYexjruxiOZbTp1iJ041YGpJi
z6USi0+sLJ2Qvi62wCA4w3brFxXj2cu+sgakTH4ydwEVnDK6QkQnuQblhxJ8lmj9uqOl+WinC3vK
9QjOhlQFZ/RmHo8W3XVE/sUBgPy+kXr7UVZ5+cHpcR05zrloo/tqWp06+GzKiHJ63UT2Y19r4ZyB
+OAgttZmSCbGED14CurpWidip+8k+7HENLZKy7Bfib1UtWM4sgnDkyPFzsMYHsRL2lIrHyC9UgGc
XsoNQwq5ZSqtxeIQDU8jubMwrKr8rvLcpXhJp6Y2powkXzdtrD7ouMaiwD7WsUbFQ5YxFxNkdSQp
2zp2hUHtJVRMF12ofjsMsQ5u6MfmXkLDcNllHMeBiyiIfYNbq2bgOvHbW89v2luClhg6jBGHuh6L
IG8IkOmG50sLpXHvu1CLj6I9qSfVWmsxWorFcjrgVMWdjiX26crEmMMUcdaOZqzrZiiv+hS/PR0A
pPalxK9VBpLZaKb3xb9u/Db7QoZTgk7Qm7IGdNy2Y21j9O/Ce8OsPjualH6JXBX5i1l81FSjWNaQ
CQ+MRprHfFQKMpAc61MoFQvRtLCp86mdbN+MMdlwgxxwJzHK7mbMnXYmXs/EpBi3ZvHs5kgVpaKn
MyZFxr7CVLnMAtN+RDhwFE3rUH1qbRkPomoqnBQjOuI9ZG5XzC2eo35/DxHPUK/vIUvoU4n3UOIa
ug/S4jPy3XblFpG+iuVo3CAOSBYqYI97sdiWUbpQfVm91+vq+9bR8bQ3i3KkFhuKRskKtzN1Ek0K
H2Ry0hfyIJcnxPDdtlCiagM2GY6oFMQLC27ex2FoH5FA69/sal/F0vi1LrhMACEPMZSz9+i45ali
PDNrAC50WvrcJYW/hpeVgL+Lu/zAyByRUdPcu8UGyDMxw3o95zmA1kXRDbgjiIF268Q8xYq2dHsp
OFA2sucx465Lsb6wVbRAGJ3Tg2Zky6zuiIzwGvbQnIDgF6e3Xw/QbTVLJ1VLmeL1LEs+6Dpa0Gmp
CD1UPFk5vG5sS19ZlmULkWDaIJqIrU6rZnsKCFD0QwpUkMBWcekZR53xzaM5TcSiH3fmfiRcUiyJ
9aKFklA/ouhjQaZOQ6zv075dRsaRbyQrn9SbuQCw43S9zwH93wYegslKQWchQOjWWN2bjh3dUk73
X9fnsTVvFLX6BG0Dt3n7Bdo49zDkL9derrsbD3TQ2vbj9DbqKHLUktx+0Tp5DgC6eZahNi3AOCon
0KkkoDVxsOoLqXooZeXeK6MOpA5BWUPqPBohGSqhYkWHJi86MkC0AWr/4J15xsCMnXrX2Mq7g6bW
5rUxTXQV3aKRXQ9hYE5EseaIBHOP/w+tZalH5VYd6VZc2jdVFazkmkc2sU7s1vqo8IegSdZiUWyQ
g/Ir2Hpjd2lmoaSyqiy5wrxpXseFW13ZrTS/NIAsQ9csHF4uh6k0q1jXI6Y+sZPY0DRBv4hi38Vy
wYHEOqVOe8Kug2QrFtvMNVdpkKOGkMnGcTzj0eaRbt85iADEYjUM/hJSjbwRi1aU3deUu86Yqdxb
HOqrqm6Mx3zwMLA5N0of6kdKFyD4PfkbMix5HZY5jzRinZgEQVod8FxhW6atPGbayh3LfFu36RNa
YKznjqsuFNkOb7ohNc66+rlhbAHjDHEVWzBmWF6njVmZRTeyHsgLmerQUqx73eDmT9qgKnuxBErR
ODvpZ9FcrAkMRd7SaX17nDDOZFQRtbQsrbbFSFpXTx4eqtdj8HCBXLsYnzC/2PPSoTIdUvpXpgtQ
AO/19rLkuq9L4lrVQ7m4bGt/Wvqxn7jI/Wgp9qPm1N2qHbXq6QL4o+Xr603bJuDOn+zn9B7qR6/b
et0QHXE2Rkcjcm+aZGg34Fii42W9mHtdV/QUzDqUDTS/rE5LrvQzsVyN7UvsIcwnn+HoJkZ2FHNi
UhUDTBU1bggQ+32Dq8hB/2ZZt4JNJnvJLuzIoXw9zOUIbSUNSyWc2H3T8cVEHItOQTv78Mt//eO/
X/r/6X3Nzlk8eFn6C27FcwZPq/rtg6l8+CV/Xb398tsHC3WjYzq6rWqyjInUUEy2vzzfBKlHa+V/
pHLtu2GfOy9yqBrmp97t8StMj17toixq+d5A130/YEBjXjysMS7m9FeqGeEUR3rx5E5dZn/qRidT
hxqb2Z3D0N8uEn3tVG1bbjDIa0UTMbGTwp6nJXrfYiYFnUNHhZCAeOWFkX4qR0N7nSSjctK5tO6o
DfNZQ0vST6jy87WkeM3s0k5soOZGgGYWgEzOAwZFjXRTpHZ3NNKkP4o57cfc1AJySko3Dt2pz6PJ
0VWVbR002XUeIKV19eHNkpPKW8N3htVff/KG8/6Tt3TNNHXbMTTbUjXb/vmTD4wBHZ8XWF9KYlyP
pppkp66R4xPpFtM87u2K+sa0plgaA8lkyDZ60CHT5PvqsHTABhaVe5Qobi4SXTYA3vTVtRNYJQgF
1vWuaSAnlVsfV9/vy3lTvhRx2ZA+4z8UyPWvAqrhD7L6EEd1c69hmrqJ0HKLtXZTh0fFxWIoFmOF
okqvScDzp30MvAdLL65KzPuN8YDWIp6PVhrvxdY0i94cv8/fHF/S5G3XlBgtXYXUU9etgXVU7ZHR
57/+oB3tDx+0qch8zy3dVrB86frPH3RjpzYdVi/9yohIBy+Gz098wl7i8KEaoCww9kHLE5/xZXOX
gUWt0nT32s6vGpzCcER3vj6WB4Z18MNGfOESc2gIzZxWtvakHxazrqtPs5b6vVVumF/bgn5X4eXO
FmaVtmztenyu69lQMR4+EhCzkhO12TaJbt8ZrnIW2xOechgxV3OcnK55KsEbz6vWHp/dKrrrGWO+
4xrw7oAx8oMb2dEQGs77GG7paPTn1rL8Q9PlR7EEJHA4f1/fnsl5hsDX5qk7azXIj8hctIWrX5qw
a62nr7uqkl4uRvonmyxE5eGDDgFhH/Q3slvcDb2iEPDWMpZk19N78aSPlrUcGkN+kqH/bxALma+L
5hCcUjyst5pNSFCQGQmBqez9Z0eddi81WAjiq/FfP13+KnE5fMnyoQw8v363+I/11+z0nHyt/nva
60ern/f5x12W8P9fNjkGL2VWoSR43+qn4/Lq389u8Vw//7SwTOugHq6br+Vw87Vq4vr3y/jU8t/d
+MtXcZS7If/624dn+FkMsxLOGrzUH75vmi77Cmq+Nz+i6QW+b50+it8+/K+SEIv0+Y+7fH2u6t8+
SIrs/IpFVNENFN9I2qafVPf1dZOi/2orOqM8aKhsBxP6h19S8Gf+bx8061dZtmXTlnHi4UV3rA+/
VDh1pk3Kr5pq26QjgGAzHMX+8Pub/34Pe/2r/fk9TTE13s2bu5ohO7aBqhrllIrRA/POu7taUliU
jyOTHMe/sbX/T7C1FaHjROIkpIsYUwxJbbb57rIYE69DaIrkh7sCLkVWE2g+RoZMzDWziDiwYIpZ
MZFgguzsvtBRyqaNPB8z7mbZBOy9TCCSQO31FNvC6j4Bg+EogOZKctLLFJitfk7GgdWGuQw6l0rK
zPBMJd2I1aLBpVVXqg9GB2N35Mu7otx6w2AB1vA0qZCyTljbH3Mg5jEhvdtMX88FJquFyUrqlTvX
Bt4b1TlsX9FQLJNSDMf2zabL0d8cEz3KtFddFFAQEpQZP786hq7fDypOSRzj9ZXE7OU8xY5Jvs4H
cLSRFKk7cjOU1zlJr9WdZsSE7IpZsVlMCBv+ZOsylaxpj8sk+bFoFNKwSbPwtcVl/aWtUQH7zRDK
TCE2DG3xyVdeyfR1Xqy+TPAiZUBbpu1i5Z8uvzmUmA0wq6zQ4NxddhFzr8d5f4g3r/uH2dD5oiUd
2aOXk31/pNgcQL202Hfe7P3nr/TvvfLlpN+87zfHvmwXc2LyZvObWbEpMEOQSrG2ssAAz1UbavXl
6y3m/um619/F+80Q89PNu5VSxo9J/HRIlm2I55p+YZdJXmWlvJSIf4URXPbmWoXEfdnn0vDdYcUG
c7z2iQuDX8ZXIZ74xGJOSaegoh+L79YRGUA6kjnt8odZ0VRsEnNiIg4kDnlZNATiWCwn4nBi1uhq
jvzXry4aiol4GUMHptF0AGqn81GhkLQfxWyLf1FehtWorOXOWmuxnO9wx+e7YXQSdOxNDJl6Wikm
dgzjc/66SbQSa2uilmDjjjgeqiLsFnothSDupr1GGdjXrZiFpJlkV28Oo5qeDC9MiShIeBmE5mmH
WsIvF+5LZIariA7YYoiVoyOVGHfN/jO0mid3zOtZQgUy9ZHg9WXzOYoBbpV138M6+jIwzpRQ3Vom
EtmUQ57i77WDPdhMrIs9fGKGw5tkB3HzRRtbPMJ1D2AxgkLgloWFtePHWb6+jUFnBHqY2OPNRGJv
p+s4+Duw8NPiP11X/dj62mTaQ+z7Txedysf0+O7Q/8ZhNNLH1gw3b8SRMV1wzxGv9Dor1orD2MmE
qxcv8E/PBIn5DuhEtn57NihsUSQPN7m4k8kTFtxJ+mQn5urpnV3WvW9z2Xxpc1lH1QzC02X5zw6r
tiX3T7H35RD/2cuIw15e5XIYsc4Joyd0bOmO+mG5Ixal3KnT3VTMiXVikTv4GWnMsLqsb/2q4144
7fY6KzaF4r4q9nl3RLGYiDuk2PzaUuw0Ti8r5l63X5Zfj+nr0mIgqWQxAk3EOymdDAxtjHx98nsp
2fvEHmUdwCE86d6sb7p+XaG0wkGoOCvAPIvMjmQE28QpxLpJ6c3PP0ctQCx7cII592fUzz50WZ7B
nDWj5ofKcbJNWyuYXuR2HkX2J033okUe7KLqkynZW8KSEwRIhTrPXNWHbnMzpNoAABqwpVQVL+GI
WrGlh7EMtJNteuPZK9x1lfc2LkskB3FQ3MmWhH0kqz7GAZaIhOrsoDTOMhuNk0fhYx6q45zBzsqZ
ijCB4ywNjEFG5KMqyeZNLE+U1rSdmRghq8J/iVzYy0NnbrQKyyEBd3BeolWS9xVC5LhbpRYJjFFx
pq7wDfALidhjBsrcNA88IgC97xw80lH0PMQ2uHI7SiHn9NmCkLVdrMqPBE/0pyTID/JQUV3B6zWY
1m3LcNnWKFYO+sR5kRELnThSv9RrEqraLrgxsVEuTA885HObZsnCbzKfv6SsrPQsCPHjjB+zOHi2
6lFbKt2TXN02Xn4udAPw2yZL5GSZW9N1zvDXY4lhMR8AQ0SBjJvdBgzauJAyrRHT6LVugq5lWGun
qqU61+oMjZ2dfULfDtkI3TOXRVcDQapdq9oXCmXaLoGrDT7RgjoJES+pzUMaFE+G4faLxnZnzXDt
Jd4uVPN9mPffUCOnO6kgSZxqd8PfIq9XSl25s9gfxpmb+sGWvBiXri70miHadTUX1QIK/Ars+Dxp
HIAjDCbMrcJ5CZXMn6mVah8GLQF6XxAU4WTBlsEJ+IrXbgkuIQ+CBpJoaS+QYq8VV17rnmEtNRCb
4A9CI8jh6fK2zLHb9p39lPpqeNU2+XjdfLRvcQC2aytgeNSopK+Sv3ELRFnkSj9kDsVjVE7kuoCK
rUbtrAGYz8ACGrkFzjJ35rWB81sBGtLmPlrTtEznNVTLGYmdKz+Nq21BstgswEG4KOzSWvgAq6Qg
AIrmesvOSIoNZLonL2q+Yc7t0XeD/IDV02IEg7pXGVeGsvfR/JPhcMq12tzbngtVLg7mff5FMj13
1TkxwlCkEkUmN/O6UXZOlX9LC/1sNK6yynO+Dks0w9VSH4N87UTnImxbalgqSPdqAkf7MWCdJHcW
5IXB7ci4RWMUB3oz0Xhsr+XHMyo3+QgtnvEPjkMUNOy0J8BQ12ZtlssqGLlVqs1O7DHkvr/w5QEw
UXVOXS9/skElB8qISdZaJfw+qigppxGaWYW1v6G3jxs7tvfo+buFayezSGZM2FH1XZENyl4NqUXx
fjwyPZSX3phIFJ0ew2Id8nOfmoxHAdAvYwfvNomPfR831ziVGOoNEpLtauwDhhIk54Gs8BkxNoAU
Bvt+RFcB11n2JjhKvbI0T1kX4OXUhvHzIqxvS823N8RAJSNpP6QH5KAxM4MHMrrQBcxA0gB3COON
da/F577j8a+N9GGZZca9T+7IqhyHTduB4ez1cQadSpnXXlktc7tejWH7rDMeQ3kd3nDFDx8KaJkB
gpslNYQpQ3LXjeERIUXKKvvm90So4FipNf3gFpPxcPhEns7MZISP62keE94G+8UsOUDQlsbSA25R
6cVKsfe4YIE3lfivUKqS4cffG5gUVf/4MUMmilw9m+FfAGutV8eic/Dht3Uxk30ZewIanZms9B/r
uk1g73abnD/uTCXyfWxRDGb+MWjHjRn2t25anCsXSb1dowOTCmuVK9Sn6aRJxI7XdxmKF7zZWQkg
BDJorWm3LXaOxRg4WxwqoB6lfjh3Ib5sLZDWbcRF1/fjaFUnANjzbILPWPmqdtVmlSUQDuJ6WRT9
ydXMjwAVlLk+EWQTB+B/Nj4thlS9AYn4wK8vhEnT5LPOgXwds1TjIMo6nefRKEjn3ujtQ5UEmrJS
QVXDQesTlJP8TFGNPCuZ0q9A+VCHLTDFMfB027tOtLBa354PNc6hsLZIezQPkafcIRugi+K0B9n4
5MRuus5Vf0MEeQNPCjCVUia3GmENM0qXYLXTiGxeGc+IUxu3aBfb1lb3zRU5k9K+4wfGL01bFyH4
ZNux5tRlmlmVAKAYWnVmWLa99MzrduxRQOf8Jju3qmACSeq2N84Mep+KHtxMYfHd66IGc38VbaP6
EQ4MYn8SMl0ud3UdfeIBIZsPLRTF2nFWmdvw/TCROugR9tca+fCSnvS2JMu+UYfqHNnBcgj1EHY4
6Ac0IbNxGPQ9llX4qpAbGpTFcwrc3VwPwqM2Ai2vHbQdsNwaS8fW6j6M5pDN9d55AGM7gnVEShc3
pBsOLpHLxr5V4Tt0UTKFQJpfkxL7EJSwAMOwl25cngQADai3aT+VzqEVLGNrr5r4H/UCOitsNBKD
fKTvoRJQnzHVp8JulLlDnNYMkngxK/EMbgYiP3iEz54Igkq2Y0uPqDGDlWSY9307rEDo3Kdjr89q
eFxwH8lTQQoA9GQ8FDa+h8io7tJGh4WigRukAnQCOtRhOjXQPSqBO69sVDAjUdtaCojiBpQ/mGhk
RbiO613Gb8OK3G7FhaRe1O1z2wTIN/V+AbnsrE2kOx7wDL7QMpFYdbosGb5grH4gXVeP1lUYPLhJ
GO/GUDoBRvuswz30ldHbyTbmUAMOga6SezwO5gndRrzWAxTb5nBwp086V9pTllo8LOVc+WDAKCiV
QceX9kyzgy+5EsAn1ukoAEdDrCzr6OIzqC8wQYAutvm6CdM7mwGihuvxzvSclV8p3REiRDtzDbVZ
6l16akArLfHXQCqWs9uKnkOB5m1R1/XZ0Ypy5rUaSSpqfmWY6oNakpxIir0J3MDU4KFaYV4t0IJi
YLhtIuVAI/5s2nVvIMoeE+8QqO3nvOOl5NAG3BQNc8uwdiVU+oOi+jd6H7d8R+tVF/pfJg5UF+0G
tf8WdwR9Q8mEheYp2yrt+rmmY3IN9aSZmJNUG75p8FrB7cQZJlv93nZ8vEOyf3Jb4hx9W1JmBcX8
WZqGDlx47GFBlLrbgi60XGaHPB+R7so6Zvl2HhMJhMBW2zY+xdQmOli84nxsYCIGSlwt9IIKUmH1
K/CR2oZrHEhqB5ldGt7YevvSWJjHI5zJgc0H5yN8CBuiBwyn2Re+SdxnYe6LfJPGQ7B1NHnhVVtU
kcq+dsaU/vxkTOhBE0dkbma5tubxAWrEJzy22lWlTJfOmNgas+8XSdO+pDJ5dfiD+cTdxejZdzyx
5TzW4XfN14Onmzy4JDe9ntoLCVqSp8k3akc1TpPTW6NpvlD4gt6Xy8QA+B/j0Mlndu+rB0zSSwCY
zQZ3AIBagk4yP/T3skUyNulpVPlntq58xL3sEGNRENAd5Qfug3S3TJuPGyVGM0F8AzoKuU4hCei2
vsY7PgfvQ4IylmGEjJ/aevgkGe3K0yhkKVp2kzh2sAYl5C6Qu26aeCSISS1zrnmjNUPTSuhvq16F
ZnmOPW7GPgLuJrLCYx62JyP4UtrqqexU81FLsccGu1yiv91HHty18OsA0HxeI4Ka6Y5BuI8x8h1t
M1AXQGPtWJ/RRZNmZBD4pHMozaLoFH58YJ0lcIh9f62oHawsVz1JOcfIagLuPZc6VCiZGhh+d1kr
MSMNXQjuWyYZs268NbqmZecNR7f05VXqxY9AW711Wo4RKBLjpDJecV9ne13FosXPi94BWt1F3DHc
0dcjDHf/uRmCO9nLzEXqdt9UTO6W0ypbZWi/md59qyfRqquGb13Saw+GD6kpkvKpY9lrS0x9iO6y
qjmai1BRnY2HClaqvENeUzp1Gtlb29Lx7zDTVtXV9d9hpuu/w0z/DjO9rv8OM/2/GGb6n6sI/k8E
Aj/pDv6ZHOH/QxWBRtgocrIfcrM/yAgenysfIRmDX2+VBN93+11KoJi/OopmALqzHc0wdEQBv0sJ
VP1XSzM1vLYqBf7vKgId6YGs6ral2KinmaKb+q4i0I1fsW8rEOUVOpe6wtn9RzKCn0QERNDjP1Ac
hYgiBRmDor8TaI1kGzdS1ZjXERj4RQrxjdhmb1t7cjdHfZwuE0TxSOvg6TgKfUFAraksZzwaU/Ks
cptxyhL/edzIR4j83958kn8i3FN/VjWJs3McxbGQ7ekmHxA6i7fCPY9Rs9jya/3aVLJZQR/4SPYE
Dxy2ZGyDWLmmDnZjKHSMKM8S1kdoOCxwRdk0HlYBK+EplAdusnsm67tthFMWncPj++QIVzr/qnED
cGt4kUaznWuZ+/lfnP704V10h99PfxId2gzpIuB4p9Ao8UZ2Zabo16PT509YTMJTMYJgi6yJ9jfq
6sJTfAdhIY+I3dPgyfW5VtR9QjLIQfP1AI5evCt4vDyRCTG3pWhZ2xMbKS+hP0n2Ik1cIsXUoty2
bXUDXL7a44iaZTz4LbRctg6JFF//i/c0feQ/vyeLPgqSWccm70p5/55UDTW3E8baNV/0dF1WwGGo
p3grufO2jQr+0vIVg8CtjjHFyLY3Lv7hnaH4w6HX3W4d2MW93Q/F3kq0lRMWyB/tO3UamFVRRt6Y
cUn2HxCx3iF55a9PXYgN/3Dq/HZ0flH8qrR336YU6RdD4Y56DTFsLptSeDMo6y7hUTNOeBy3vNbf
kyXDOCya2LaJ+08kxTFMi/FVauHSKFQSyjpY9x6x7VD0yOiLumBN0vMc90Cwl0L1KLVeMB+sCqVu
mfpXtqSh2Ozkva87FW5TsvwA7jo7LLfxiu9GA1OFAWEN7SpfSWgQdaI6y4KB0nnU+f6qMLNgLXV5
trG0K8PLcCPrGYRP/FjXuesuCheuZYN2ZFsM3inwTecoJlHI4JOJV8n0m3kZycehL4KtEUiMsKN0
110ZxhMQhk9OZpKI0QWPrZQ1x1DS4yWXiqnYw9C+HSrhCtBaeyXmuqg9R2EdLWVNqm40lSQMmUj2
THHWlG0WTtehAzSjO3PUCXLpI2UJlQHpX1gW276Sy0Un5V8Gs3e2SVB9VMH1zMbe1q99Jd8YSVX+
C02k+mdfVVOzDB79EXdruvzz1QOnntb0lq9eS2pzaC2Gt2K7LImFR3fTxPrWttRTp02+mqG69yFp
4oK1GQXxMm8+qq5y9NF0NIxoKMDaDnGjXHcSIZCADTVnALhPRhZpDc7jX39N1em03n9NAW86poWO
TOXfn0/bBDsWMnytXI+GROSq6WMON680K8IaYyb2qsC2wR8eHpxt2elR96sdYV+3lfMsOzKcaDn4
ZntZuelsaNCMBUKC9ZOlVqQjcaZNsP7r01X+5FPWkJzalik7XBbeX6NbQNdREfUKuUd2caaUNbeH
6FPQxQcqUw35QCmUy9Te2al+UICdHRQP709k19u/PhFtkri++9woPiKCtWXOxnivNXYHq+bWxF+J
mIrbIlKAZD3GfmgeMtJSfFlqHpIWHAPWwWBE8672lGU6Vb0SH+VQ1StqO/GpTGuGmwcSkuYScvEt
9Nd8VlYKCa+hdOCPwwhfmsKmSiw4MO0No/nZKS2GHRJfsuxchawmq5APkpQOOymMP4YRgNO/fqt/
9hXREPnSpVAsQ/vDlQxgc+YUeLOvgQ2+6E0X7rsp6It6nrWANXEzVNE3M7OvJakIl7nbx59CUzvy
IG8uVQAzqzysm/VAuN1UHyORM6HQO0r9egRNsygkqg1/fcLmH2/klkXngnsG/1mGOv3t3ijwlTyU
A0lr1euyqm2YM4RscpFej1bzkuO7vrINXSOGCQRnY0XGEuh+tk/wl28rTV00kXFW/FFZ6ln/Ytit
fVB8UpcMapHoN1s4IPxRNFuLtlPBroMCOVPNVtva+qNZe/ZG9rVyF2WkpaWTFbypNDJUTH2RADxa
lbJGOoRiJQcME8lBJnDM8TLATP0NLD/7UEeYMu0QVa/UE0cXMewy2kDk7Jasi9a+CvsRTk6qntPK
M75JYTOfjDXXUmPttLDxQMcrt8LCkfQSXBc103dQp8n/QLNPrh4oCb9c6tObUksI83/9uevTteLd
b8JS+UlMMlbN4YLy8+cOnchtqMgr146TT3HTY3szEEWzH62y3JiS2d9ITot7iP7FYRhG6PLdsIW4
6yxbKSk3iUyiRlPpu9FW1noqnZoG/JqhU+kIZa/dhgVBiHY27HPvvoHX8L8JO68lR5lt6z4REXhz
KyFvy7a5IaraAIlLbAJP/w/U+9+9zxfH3BAllaQqSZiVa805R2T5wZZZrgyRoZPK1lEblpP9Epdu
sB2EuGVa6b76tElzqOSz1ZsXv6IjWJO3dDFxAc4q20u/yl8gn1prhiLbAsAXdi5YH0p4clOgJziY
FbL+//2TMv6rmnap1TwPjS9SP5vPy9H/8Ulpo9kPLgGxT+SqfbFr0kr8PvmaAVo9tTUTKChuhGeq
pgY5WBQnByBI0pN7ndmjPE3kC60sySzTAmT/v/9n7j+ryEVmDIWC/qxBfoHxz/+s6GJT0L5un5S0
qpPAMnEPcHasguwtqjX/3HjaedQWOLtMm9BgmL3DtQRS2CVq+bH7SisDmTNBke9Mzbo0PqjWtMeH
O0XBhXR7bU1GCiMAGBZbYjnTbdbOZGz3ybQprX3c2/qzsggx47qoKYJuZ+na+8zrPrQyVwcjQuQ6
p7six4Fa2SBTR/JEp3oOVkmNPhXAAbmgy85vueUSP2ARpycxbST9qkuDZGt4VQN/NnMIXl0o5oU+
hsoh+NTA1Ih8QmRTf077DUnDdkjtQdR6Zb5n0Em3A7611SBlsQ1i1ayTYAG2xCZBpJVNHHJaxaFX
pvn/df4N7P9qbLF9lks6B5TFWc0kWsP/xwlt9rPAq9MpftIyBT9Zm4etreFidEqGAZV2dpz6ZxqN
TIznyT90Ij0GVpm8drPWHJSTwdTzPv2xya7OBAecOcI8h7asKRuxqZFK4pPD2ZGo5QCsWAv3M29j
1jaCVJYpUPoVTfAWbG92141vXVcbz2RZv3Xgpy99dRdBRvYDqbx8YPouEc2PtMcNv1oizH3i7J/V
YLovRUeqg4XLyBTmsClJkRjScetzSK+sJbyznHhLg01CbSVIbw7IPOeKI044uuNwzJ+9NEc8lFAl
DW6wd0l4Fn4jjzJBLub6U8mwQ+phMdrmui09TJUEyp7//GT2T2NhH8mUh0iB7e2Md3qjZ2N2c2q1
KSpwwJbWeDsvL0MZ9/WqdfSSkfho7OPMfIYxGz0xk3b7c+mqBaMkvhjKa/bY5o8jKA4wFWShN/PE
npbPLeGGBQwnL72RBgrtT0iEHKL1drysxchTtGFHeBxuW/JaM4esOL0CVjtS9BKW/3VqDOPQ4zxb
z60OvHBEWIwk+BzIJQOl3aAmwmYVqfEp8mVM3mcvrpMPe4MZsLvBZ/Rj7jMUxE3C+3Ts62j3Z83h
v4Ew08fNzWKMvNYzQukGC4UVbm4iifSu2uCBXRfO8EuYKj/pQAmLIdd3ro+apumBYM5a/wSNj1j/
nqNXFt5PQyAJaLDgXmZc2A6OqKtAl3MfOvG9teYP4o6Ijshy94mkBPAjjnEYfFydTfQV0Oh8TyuF
iqgAd2mwQ5DSCiuirfYETOdbp2p/2rnJ5NhDxtHg/X5FNHEguXU+8bWli7gA5OtkkPVnxSSGZtdU
G+eNkDPDsiwHnzURT8ShsseK111kyPon2gVlcvar/pdvVAB2m1ZccgP1j4loYZswrb5GU9pi5MaT
XfTNAfdTcTIDvIO6y/gq4nobgIYCBqKKSyTbS596IJZtf3zyWlAg0tTWyKTU1sWXckNuSjyFn0jg
hkm5rYjdXnmqIIxmIrVviFiFxfPB043sqvLfVc4BNuZesDf0+hrwP0eUXFXcjpfJiuKwd2wXgxg9
nVVNBc4JGWmRZrknjAD9TjUBrsesaW7JHLc3O5+71WyZfKyM809NLuNN5dgyTBicAcsY322eddZ0
QinlTJzCqPH+kU3INoBDOtv6naBL/T7Nk7ojECsLRBwdH1IrJFDFwjKRNchynSVpfJVDdOxIuj4X
ifuB3CDdON68T7vRvTE4qnd51YJtcTQ0Yf4skUxYcmM2wY8JQEM+WDgkfcQVoo1UOHbkO2DZ1jdM
weejNceca5Pul9eJ8RosG0/qZJD7NIVY23mnCNXpDnncz6mI4/vcqe6gmdGd0MG1Vs/2a1W2l6aJ
4kvqWsaK4JdhbyTNO1NF88WNzVNCwP411XcevQecWma20thtP9N5/jlFmodUoMhWxqKfmCW4zZkz
pUHqzUkiqJGshbKZ2MbCNhi9zd79UcvEIr21eO6vkdeAAY4SggaKaLfgy6CJWNR3Q22vORG4m6Qd
qqPyUFK4kXfvq/F77XbHHEDCi53Zm4jghc1gzV+dZKq3WHCCldHXsLUHr3pVNhguDyRvbdw4TyVh
L8W+NcFIekkbMc0fQsstwE66GHmNYWz2yaD9wrjO+LdZ4oKQsLXkLL0ZhvmmJfO4Gf2IjOUULdOq
Z0l3/I8fWb1zezeai9lhEVUPKTZSlkXyz00Tke1jnVsffRHcOCuTfRaglHdKf9Y3YL/+5Zlx9MRd
eEcgnBf7SG0ic39s0IHCGWy97ajxsRIL0PzHpgFNuyjYvfKR/8FZduP55k+ifZqjjb9g5XoRuWWO
Nx3TZePFBG1EyOEQW2CWNVKEeLI+JmoYdqZZHESMHxjH8sefu5P0nLhmtpNd2R+bZUN4FlSytGD8
bzsizGsEtUjYYf1QyabjOKGbRf50fGwSw2qPms6my5MfbqGarZtjxokIdNoAyZlIrc/fYjt+a9A3
7vyBFP2gLMih9a3ymE+IGqwkCUIL1u7JKzlY5mZgcD1PLyZKhrAwyajW1LHsR+cwwF3hTRL0+dj8
4+asRBnOWo2oMmgFUaRyRDJdvpsaFHtvEc8/NjPOxD8/PW4SPWzvh5YhrUhqlpFsuBbL4+Pm46eY
UAoQbstvBHLqxtDaNSmVt2Y0XkRuxwdtgS54uaftMNRDNUomwkvNIOzJ+9/hbXg1bPqgQ9y34YAJ
Uk9FE2p+d2rqStt4xi9duhelBDltOvQgDPLGOvNd5ECg/4Br1yh5cMhtulrpTJGB9ipRXfPgtcOp
t429KNtoZv6hgnYHwNSB3uGOMNoBykRqybKLNHCzpJsnDjFeU7WAolPQu0Tmrjz6FUfV6L9Rk3wE
Jnxd5uYEqbDCzbr80AjYMV28H9vMDpEdbjxKnLOfTeXBAXTm11z7c9uo92n5gfpiq3yI092MZKx1
4n6tVcPZHPPHWj0Hoqa9uE4KITLqaGfG0gkLwwMEaLUnWkNIJ9Bx5w+he7oo9R+2Ky5fhyAGL/i4
SyzK/MfjHj897vv72D/P/R9//fcVnITmINmCJMn9429ij0Ux9vfPyFpPdwva+D9eO3s8xqyHfGeU
3lFOC/Do74uD8SDrP6l/Na00yfpe3krF6WleZ0PHNzKz1nu8wuM3f5/3+FceNzP0VNT8cWjEkxY6
jeghvIxLeml6qnwHHbDGAsmvup/oMHfaaOlE7SvSk4PIwrWCFhQUFRtyiJt1L3QLoWDHCX8ytmjV
yBY3fLgVgWGufTD0a+F4+kl3Mx9y+cCKwzZphknzByEWLhGJiXMsh9o5ZsoR5ap0AmKfu+RF+Yis
V49fPzY966Cj7wXgTGsJtr60UpvMC57NVdA5TgJjCAFEu8fjHnc9No+bBQFoe81xwnZ5kcf9gNH+
9ZPMdboGugjCv0+gkocYzWp5XcjJ3zuIqYVPlGaRdfPRIYftGGl6a65zUs3h8zl78TVW0YuzqHpo
P1XHKHZIW3n8WGI2mdetXKxkjzseG+UinyErmzIXmhha2toKwsjgCvDYBBUO7783ExEVXBBsPBp/
7/T//ei/9z2e93j0P15mjNt8E7Q+5xilz/aS4kgTwVx2z8y2fBQy2fgadyrd/vFUPGwRfzflw4zx
9/b0b6PH475/3Hzc98c/sXhBHjfjKfEh0f/79n/3FMqBYeUZWY0Snl7Hn0cXRbUg7JcnztaIJeTv
M9sU/qTDJcexSW5JTMjgPoTS1ePBfx/2949qKZ/j35v/3eMe07C/z/2PN/74zT+eQvo3vkvrEljy
3tA+7ew/f3zsPcuQ68fryAi83cvDWBIVGXFNj09GZiDU4TMT91V4zv7xnf39Rh83g85kAVZUOds/
Pz/u/vvQx0+PLzqt4FDSZFmeMAwGurfSQzNriXQ/6CZ1v5oDuWn7KqyXrKHlNNfAqic3e9kDxtkU
7ddxOZP88fa4qKQ3Bj7F1YjI1ClLmOYtxVNpImd8bMiAwPP693YEZnOttckSMe3KjTc7rDCWl15e
FIhBdXRMI6YvEaEVBnviAKRNdVSjj0/18b00FL5bs65eJau6Q7RUMObyBc/dW552uK/+v7fo77fz
uO8/vqI/nqE/n/pjj338GGWS3Sbt++9+H//wtJQplpNWp6maRxjOvlwFtVc+9WN0GqH5hTn5A88V
6efxSrLi0n0Aaa2/TQWZpUQGL4xYZph2prKN5/XJRnYdHKWgL9cVpeQKZ0pzYQRxGWuz/uLcNTey
zn75FBlOfCBm8RDrsYcpOAY5kxifs9HaV5T8r44a0oPZXftMb06kTj1hHzD3NFo+023aOtPV9rJ8
A3UJlE/OlKitm01l1i7Bysnr3GgeJYL9KlQtdm7tf1acrFZ9LvRVqgYSgFKu9WMafK+b0oDwgiR4
tK3ooE/aKY8krTFX/x4kvrsdTDHvO9/45iCB20wqRegPWLSKO3nL5nrb9OgaIz0Cvq1Y0Gv29IEX
5nupDdUpFXSgdJ3FExMmk9ogcLdkQLDCzzxzNVrVeIBg/2NmAIzbGupoFLfxXW83iRe2pd08iXh6
B2vqHabS+1lGxbTV2z7YR44i01EPnusyTp+9dq53chBvQ0F8KMNhAHKTjIEaVf5GFMr5QLhK3hIa
2R3BeQfFwUBOOd2qNEFsV6ek1Aj9izPZDpfYKAC5N8YkVjfXcvL7ddqUP7QS4vQg4WADP9vTB71z
QqpP9uwmBzgjVyHc4ZC72ZMd6MVrP5D44tj252hO+nuT73WCv07wo7xtoOnYhExi9t3Bp3YZICb5
GEGmjEuhgAHeWvQM+D5+zB4h5gHGrRTaahmN2Zbp0G9ivpgy64W71tvSWDt1nK+OBXOgM3iI8t3P
WItZr2Pb+B95nGoAFntzb1RxvvNq4Etjf85cTgqO0dZ3s516LC/GLm+N4FwTOugDPqDOJkC/robb
MPX13jPG6TlNmr2DJFfznP7JRA7Pdzcxoyz87BR3acuuJljocaHTfO9KTmZ8ID8sYjoE7CWBONA9
EcOZhf1g++d8kO/x4BkHXE2HGoAoQmh6iGT/+2ETEYvnI6Q+ETz4vd/nmf00jVlwzhOIxjrp3KfU
+NQ0DdD6wDhhauNpZS8S88itnYPlOrvgPgQrgrs1ThfyGtDE3kSV3/4syKm+isB4Z35DBcsKfWsY
CvCmU13Hmh1rUosLpoFc1XgvibTMc/ExM3J+74JPU07PU1pGT0Zqf7dqe7zHY+Qcq2m6MMIrro4H
d4NaZTg01YilvmrfmyUw2ayzSw4H/dzq44+yoUcFtsG9TFqhwl4xRwr0LpwZrr9CUN8oXYybssia
fdlW78oiPJ316QFRhL5LrfE82BPzi3RYeDqsf8vmNBhzsDFNwX/HB7xqIlsDITy/CZk3rxnB3pAT
7pm1jd24ffILeBaVe9RSJ6dVzFTUyD1KpNwkvm0ad01q63jsu3FNsRmvEi3Wz37iVrsqZ35QL+zA
IHXXpUOoucl1tck6hzQ0oss7GJDjYAKoaoEWDWY/h/AtSXbX5zy0Its6UXiN67Iwxd6orbUigjwy
yh5Oi/g6gSRaVvsaxpTuq1YpQNMDrAoi6H9NXfk1kd6Wh5Rby4Tqpek9cfxj3z8jPXjBvkY/gZsh
Xl/AaVRlzOI/g5z0pVL6KNGz9oDa/5vOqviKdzHF1WaupeXiTsxxQjJ2/WHq1WsAoRJYhb+NpbfH
AHURhfyKFvnqOs2407EWaMH4Te8yI6yQ0myIm4vCZfxoWL90cVBG0HwYX82onC8kxBLOd5Beb7ym
0/fUs6xDNSC+Nnt334vhuXPEbycTzX7MmZs4Fd3cIgkH1rLkYlbxiklDcyimZ+wKIFZGF8KrW84v
Cqb1aEEEJVehXTLekUkL7c0w9b0HmDEX5mti+eHIOODs1CaZuItvpNDg9k3+oBOkrB+qpNkOzvRl
tmucSHHbXQm7EXiWMCMG3ouu7OYcw+dbj8kYwvb2d1rEChBcTrwT9KPg6cWrMlXnUs+1i9Nj4O7l
i9n6tLQseUt6VYR+avTnYv6s1NQ8wWx66k31QinnbhTTA9yV01erzS6WlZ8hgScvAdLznQF17EjQ
s8TEopI3zYqGJ49w+XQOkP/Mbv80TD9S0ls/NeJaQ1kTCdll7LR0I7EaCgWx0gMm3wyxogeUyaep
45rmEza6RqAdMGKgm9DPTwN2HDJGuSey4uZkjeWvTAT53l1cOlPl7vSxPPu2o+3nlhrKnDHutREH
jKzELpX8HVsMaOAFxAHlKI6LHnS9ITLxNnXuqolxm5ElK27ECWI8n0m8VRATQzWWt7Fw8iPpEM2G
fWLdEkbet1wYPBfDg+ymn67TXacK3GY8pR+a3niHuFxO23AoN1MJ4qehqKT0Io0170Za9xOih77b
z0u8sud2uyMJcM5h9AEK60O94JRs7SUHoOfb9u9y6tW7hHOT6QjS7ShPn1uiZnF6xABNxXxPguzD
Sqbq0g6lvmqZUx+7J81jCOjCWBSc6HeMXVjK296unsqYfnfBNYyuqOkehspVb7RW2H01GJmNY60r
K7aPvusutZL6oDmv73LBEt7HZXaxRYB4aDZXwYhXtlFPsfzGn5wPik9hOxnz18RtsN3p6P4zEuOZ
3FvTOrJpmUZ8MmtZeoje8TfocJbAskTYsLLsC7awiIkebuBEme22cSdaczqzXRmBUddbSEJUql9t
O38blE3xSos1iBaDbqrAoSbjawZnCnEZdmCl4hsB8NVWuPwTgqRZIBT5XlmTv6MtTHMlro66+8Hw
zrjqkP/4IIESqm9W2RobF5JmDIVxRVKc/TSOkB/rLkF4fx/jwSVgM3+pYnblIfVBYxuc/ilh2Cum
+WaQ130MWCurzoNugtth48bje8qqmQ7ynL5Gbn+JgXeua2eadxjAQV7be4sAEPg1+U4fOFw7BEQb
4bVXLevgrU4W0Q2290W3f1PV5fvABF5VOiW7Sy9/Mcx5dnpT/2lpKY3kwP3C1UtuMpKlDRtdFTGe
b8lczB9J7OL2FZADWqumZhwy/2RnBFpLs9Z2gQe3WnNUQEAxCRuW/q7X5acnQcinrTpGeECJ3cbl
XJhRf55J4j9Lt7iRtkRdj3pkk+Z9um8zVhoNtfSZpXgfZN6T1i6VV5Tve/xpu8zwn+a6bPbd0i7R
55QpmyHBReW13AKLCJMYFmwL6nCVFAoBhMBVFGXC/RbERMIkcCOd3K3PyhhCBbHzpHeQhrNM6fsu
w12iYuvul4V/d0q1izw6GLlKT4wE97Sy6avY87c6KKpTzcmgZRwTGj1tuMoyaIzEXXSse+tZoJlZ
547b7WsNOnzlZvmBYRXPJlCkyCn2k9wa13pAZjP9XpBzI/7yN+kB0u30Lt90no4QKfDvEnPrMTP1
b2ORyzA3uKB4DFWhx5wpFcis5cK3l974s3aM2zhtpXI5VxdedKqz4I4K9GYaNFuMujxkM5gJqFJh
WjgeLuDqmzTwmPRQw3UyWknx9qKVYPq2axX/DmWVQBPRDYfEKJ7FpA2HYEE0k7T8m4LHOmkNlu4m
sOfDaKiDy7XtZrrBoakVVcXgl7Rwxw+3ZQBjk/H/5ujZrbBJSxgjyia3nbdpg1Mvw1/nV5bDQU+0
bpeD1ITHjdH8uyMn7xdErw+7+pZa+vjsCv2W99Y38N/BzQMzVwaZcexMu9iYssXpvVj1a+E4UIP6
EzHAckMaS7tOSphWbs0KmAsLcsuhuKLFOibLaxZOl6/NtVsHxusASMPSooJJ2+wfO2KiNeLAnmFr
b0hodE45hh2yyNHOIS4sdroczJ0Bdpmspfk3vfHnJCn5sKBucOCKlSvdaT/HhMKp6EJ51B59y901
S2Yv+BXMi+TaYQyLi2+1rYy7meCcMupaEitezTew6O5KWk208YHmksewqozO2kVTd586v8fvFR0r
+8VdaF5G1zlrmMrVxUyGp1y45E+56SWI8gXvWA5b6MIQwI1kjXE02T3kmXGamxtbS/It59f1g+Ak
hdMwDXLAayaDDJulGM+08fo5WMxveoEj2OMyWmBI93WQGWpqfxg+bk4G1MQHqj2UhvkAdq9a8ylM
jIDnkldOw8c+jkw2zOJCHlSqfiND3CVGzXOh3qMgyZmPmoyrwZdywrZPdZ//qmPsS8hwdIqjKju6
qEdhSBrPySp+x413ZkpTXePxuyYRavo0Ie8IoqFC11zdH5sMseulLqYvKvP6PZVfcZ4LZ1/4Nesz
QmEAJaNEyv1undhTsWd589pi2+uyr21jI5UMjHgVuVihbHQjG4XnbfUYO1XmQPhpZF1EVL//qzWQ
4/WLM+1UceeYnXncsJ2Qm86ODM6AkogbZeEcZlxs9lng/2Tiv+dkgJ+vzZ7qLDNOsXDtbSQgNlke
X7juaBc7UPM6qk03NEbt2VbTL9bX7V6bnE9zLPNQaNBhVFIZK9ZEp9xxvjLg8w+ENAQIcvWf1SwV
2qBS2+q20576HvIvx82eZNaMiZjWLqOVCHtch0rX7vGr2vSFKnrwNn76ta0Wc25Q1AdawOah7riZ
SIyxVjXpR80LCODHd71pSxyPgsHHjhUxgHsOrjVtm/xUVrrYTMV8d2F5hIvQpm+Y3ZAdUa2MYESM
tClRX21a2BcMIqwvTvVTn6mPpkqdO1ZjB+rwL+wzhHlbzx1djacsCzDP0aXpdL3YYjUd7xPgelCB
LhnsqHvi2LafnEA70V/ABC/KCzAcfHOFtXf1aOEV+cl2lgElQtQXa5PO69EUGgkOeUs9j6xrG5dF
F7Z2+oXQ5+ziNCVEyZisSxpc6SZPvGCXTDo+at9WO82jzpSofk+82EQk6dqb6mnvtiSX9o0ZrcgC
UNhd258yhaMwyvhuxsMtSaMAkLuBRLmEt8x1F5K3hGKfslrUEQYeS9ugJM3tYh8gFNxgDEYn5/Qb
pr71FT4D+dAZ8f0wXOB/W2IMq2nlap35TNb5r0oxY43bctxlkdOfgyIL9g6DMpKQjd9aq1sXr4Ud
2zf1TSnVhm6aHmf20vXY+P2+dBmfZ8twO4ly46oV+6ytkjMJEAIhpF6QDAGnpPICdU9mcXTpz2iJ
uqnWfZNSu7jWlG4JUezCPtAPiDumSycC7NRF3F+8OL8RDaKv3WVBEgNevBZz/2WGr+kNmfmTWIZV
UQTmKrJ7801xSgw6N30dmo7B7+Bd69asvwfgqRs7/2GaQcx63HypHS3dZxEqCjOwyAGw+uKpd6lI
uiHeRrgZN2R5tFTmRHYgPrkjv7QOUcPRkMtkQzEGHQ78wQZ7r7NGrSNCtJTLkkH1EGNdrzUR0HnD
xRxrRFEVoKAIDgFYTZteFoNz1ZQze+TEan0pSoRhiGMsWSMwvmTSLpt9nSC+nFPEjtJSrxb5ucxm
O4uBQWRuRmCm6LOO0Zi0oKr80Db7aCdA+TLBwMLQdnbK/E7/CKignLrhM87k1wEi47F3TPFsWAxD
wP/azbR+WBJ8n8WLbucknMq4DIc4/rQdXLeBAJxLuZpo5e9igktpsST3sxEpTxKQODIguITHxXl/
zvV1w1JvzRxF2w4YYWPRLgxAJc7+dNMmgHdVNUUrF/P5zm/fNFEGG/IBAE0VkYWaCbctcQ1kH1bM
7NvC9sgRnCjTsh6oapUaDJzsLUd0iVCSA7VhlhdpN7McGV019iYWen/SM9LiE9RN+T3uxuQgl9Os
mmx73XmJ3FVD/ZJhtUYEfrEY4e/ReRcMfO3tn/6a3j6LgIq6kcF0m2aWCzjixXYuoy+TbOQmNmGq
gs9qb5a6czVKz1oLnHVpweSeshcMorHPvllVbjDDRRCE+ZfDbbZHhoiDHrZx1u+05lfaODntVGXf
y2H46RTuifwHtWmFjlI/V84akOKL05YauT8Osol6ojoAOjgExnTIZMOa1RojuqTyN2/7yarTt6KM
zbClZbq2HCzRpXQojsh7IHEYCUcS6d87Q4jQj0lrMouuCAtrZN9JSvdm9voxneztODfpTiLiDt0Z
poqWRPXe9Crafx6VNTz0/BnQ2Zs/pM+PqPE4TokjGihAXH0otnpQ2WRtOFcAJf2J+JNSv9pVNB0d
af3CMV2ejcIJR0N0YRCgnkj1ht0tcNVaFBoBURlXuJRKhYwP8qLq3iDz3V8KjAU01krnkmRDcYJ7
eFOlDjq9cj4I+DXnxD9bBX2kQuA+ccT8M9OaeF3oPftTM9eHPk0hbPbVr4cYPhr9z5IEjC8relVi
lZB1tNN5kxviGtqbq6bQMd+ccVS/F+v2xIoJcZw97Afjk4IrBXdv0vdrxvxi+dV9cFOajRUJhKJC
nppxNK/pNq8Lwp4vlfLPTmyUz/RtzbWRul5INfXWiTrdMW5GPZA6xBT17jdbyuZUx3gkes9ON00e
mSvR4ruf6hbFgz8y+mjcsxu5RCQUaJJEdYqGXmeyHTDbD+LkdWIkgVQXfUhZGWtRu06Iqrjft7px
nnNpXyJk0XjqlT29THkiSfluIG4JAJaP1qOIYV9q3d3MRrr02pRtQbN9JXUgOwtXex8i5i8+ms8T
ON9bmy7ixUALTYvpaamM+KiCZ+kJ7/TY5JrNPtcWz7kXWSg37V8Ja1SEw6jnVkorPyZxpUquzmR2
jF/g/6A7TTalkWBvKLPgVdrBS86BcIrbYOO2wXJUZzTjxpwWV5Z0N5Rw7c2U/i6IlshwRIM+bVcN
k40X5L/rgORBT85cyFp5sbJCPzFk6Q7T3FCQVEl3dND8G5l2rokSeYMPnT01n2Zb78q0yt64Ohvn
ckrSVVPvbM0ULzrKegIXJkY2hj1dAqNZQz1tgbKR0zK0zbx79BaM5pklirbXlUx3JNWAFmX+oftN
utd/jomWnOqBs31maS+wBpKTie9+6ozgMhXZQatIeQKxWB8xwH1P697fGEXDEeXXgoQATjEA2FeK
otazy3GPx4EeVmJa68ys1zRs0v0kSEFxEiPaoxBBLjQV9JYK318PLhkpLEbcUIvqF721xp0yEoJP
LO+59Kad1aHVq3zjWpTZ925eFDSDbJ9L0i5KtQQQsFY7ycrxD6KkUQhxuDvVGnkPo6nfkrJ65yOQ
xEVRgk+WcbcS3n7JhHKNuL3Y1r5wYXJ6dmhREe/Q6ALJpcOSjBWSPdc8T7n2qanB3ZW+nLde1ZRb
mb53cTHukwhmSle6A43V9BKVWbKOSR0/534sV6T3F9cm+wwqcqF9cJ+Cs+nKQr6C4ye+yGyJKjEt
sXUMwdnITasQ3pBcacqwvjoDzWESbrIqj455q71asiN2POa85dlGtKsbI0zGYH5qxgH62Pi7ZCi/
GRJWF7R8prsLSeA2ZmKle+XXRpftscIyhjRPR0aTzgMa2bK79KU0N4PD+sEk0EcNzgXTEWyVIPtR
xHV+qPxJuzHsfwnyhXMfBM11JFNNj1YzzaAXrjnBaqoL79Sam6hN8pWGS3M/BM/0vbMXTfudT121
Y2Y4rO1lqaMkEEY6I5dchwXig33aZWSJnd3Mugm7qm6B4RXXvH37c8Mc2C+QZK+1FMGea5feSbMQ
rGqlsjepbfMhszh7TU3FTmLEw9nqnI6AqYl8pGb29g/DhamooMyWFSWjomrn68gbhQuXkoSi0Iy1
6qwm8aVXdPJ0Q79XDKzapHfJzKy1tSeNhk6UuX+sFHkLqH4FLJG24/sVnO+hxSGwdb2dmc4kvOlT
xBqd5t0IVtKJWXHGgJQTA0hDy7Is8qdtrsx8Q2LfuEHzu6v4stbUNEaIOtS7uHP9MRdi2I49Eo46
Ntyt3WTf4uV84nlRua477YmAEoE+fRr36Bi1kDLS2w9TTQu4f8pLS12YG2i7WsFxq5exo2y57KsA
zZ4tgaMuFWtJWYwkBshdz8WBZpe/0vBfrEoyFu2hrU665tJ84joMvx5NllduRNSeYFYFm1YimxsG
/Ga8JzSJ3bDzexpy8Wi8DxXLslr9oIGZ7Sd7SraRKvy1IRtvZafI+S2zs86SaBepz+LGOlmyFEid
NUweZhGlrDCLAitruv/H3nksN65tafpVKnqOG/Bm0BMA9CIpyksThJSZgvceT98foDzJPFnnVkVF
jzqiJ9CGISgY7r3XWr/RpAcS+h2ZbnKsW83oxwd1Vmry6bL8cQTUYoz3fa1xhBia4MokNOvm6Rnu
kd4k35BcgGgUCZRI8tF0vaoFlwOFZpQC+cFQuFIgvKkqQ69RSPP2ZoElQazuBObFJ9zEHRJxbiyE
+psCR9HQERps8dbspdY8SHPnmRpiuxV5bgJSkFUx6kz+kHRFY6rayrlB/i49dKD5YNFikD5ADEIK
jBQhRax97pfRbUc+w9EHUr11EzX7ArgFNU39hKRa6E4EXDeVLj97+tvg680TD+sx7M2eekWFtB/u
CaThBuJOMVDXgYpHiJJ/qHLZnzxzI6dWTfw8m7l7FvMPjFunAELyUG3wBipeZUNY9Wl4n8p9thJa
vbmd8nSnlpGTI5/nLJW5OOGnXki9uW2kkacnhz4DjiydZDU6GONDO5uVj3li0UEm4zkPBgBaev+q
mQoXaXmunCtbgUjpJlE/BOC4G7/1XYoSJcNma7hUMH18y/Tg0OQiPYcUe09p0KzMAPZIhhMQ+l9T
vwqrkGwIqj0gF1T8k8bZEzYlBdv0h3bs+tsHH7DSAZ1fO42emDrhIhYj5KXFyB63+rQ1PYVSCYI0
O6RHH4FKDwdLHfrDSKVoqDVl3/ZxeawArGwsc/pAOS87iLKSHpZWrhXZAZXcJ7+sirWn5NPeV1ks
rWFSYIYKI7mkpD4aAoltHaJto4ETqDAGd2QZ2JgZ+iCn2/yuhz5EJZnHnHWzwFiEbWNuZPAV4kl6
GCu/QtAJGnvlmyp6XsFwrCjfL/SyjPLq/RR9A4h1LlVPf62JVwJsm4vBaO+UJCwORo/GYdMX6AUL
xkGJZ1JBSDKwzqej3DX9RYnegCVie4vsljpamNiK6Lenh7yoW1fKZRk51M88TF8CZv4byg9kdUGv
MyhPxpq57Z6SGfOvNNyH/vCiiindXGAOrmUqBJFp9L7gIwYfu1SvD8vjhIWxDVIadHmPmUVpmgXe
WN1DgPvfjRDQU5KGem/5RyKwejZoik+p0RAg1fgZV6I+41WaQ6eqT6k03AHPs1w/yr9FOA4hiokq
rKxJKMvjB+aZuVs3sHcttXWRmCMwNLtDRbnoYHnpTdEi4NoX0HjVnFm30rTQNSy0rDUF361c2jNN
0t2GKjfZU0aHBo2gL4hsJZ/CYlTW4QxczgSzoByIZGbSpvhPwaNbge+ene7InoS9IjhjhpygUTy0
CKmufJNeIhM9iOdUp5woGxsnxoTDrgcS5pUlkVbsGw9aehytapSrKO3l2iUM9QR8qraLjmAgvUel
xshao7d3LB1ESmgk5Eaz8R1oeLkVtb0vCPqRVBbTfllYhTUudGZi/EhLcFGMm7hLlvA36hLUuxnC
uiSnO2ka48CYo+xFfbEHgpAFJJ7LbotZGR716QdEl3zT5eE5ICGLWqRUb+taX9V6v4nbyPjWb5EV
X/VT397lcnU2g75yK01I8Mgh/4mwhG6HMWa4QWxJzLRl6Vx2eImr0JbT/AXnbqQEVNWgf0HpUy4M
5M08ojwD0MRoYUK/tZIG3ouOotjgW6iyGmlyHLL22xBJ5CW9eKeMxmMpUSIpjRhNRjWCLd6k/aop
NBKqlCuZScuublrSkQDlUnlStS+06hW5r5Oc1+lto8lrJez9Y21Kt2Mb4L4oJgiG5em4D3wI9WIm
Ug+j/kT8N2Me+5OgGuKumuq7hU/QqNIDEM18h490dVLV6D6q8m47ZfpToxpIABbGCEtF+K71jBRp
EJcrAftK6DY9ND2qTsiSSspN1jTvuJE2h7DDQnkCtbPw8n46l9x+sSj/MFL5Y/X/yjLl/1VFFIQs
YJn+e0EUJ0/y6v17/rscytdn/lJDEWWMVWCCYgqlS7PyyVUNZfZc0akJoDEua4ol8k1/SaJI/xIl
vKT4JDR2UxahGP9lrIK6CsBgC5ENTYORJ1r/E0kU/o2/kWbhWFLdMCwLuqysAI/9UxMF/FAhesJE
prwi+W/4LfDXmo4K9PjP1te2YmZYRPhaJ3a/tJej/tO+waM+UY2A/H7bP59vWV0WuSSXe5JM/drv
rdsmbiEvogR+CTp+wQsG+wvfXeP44qR0gF8Y8QWYvSy+8N5fB1VZRP1x2bx8NJkhlddDfzvd9Zjr
7qWFAjgypm3/2rUB6IoZjvlPx/ZqBO3puvufjvn6z2oBVlZqDaF7PSaT6mcRetpKSBpwMFW3qb2s
wiOlr/aiqscohMZeg5XGvHVZGHr9t3W69Z97pkBEXxWo5PLp5eCkQ6FGelja1wOvJ7se+XX4/LW/
fcE/7f5jm59BWatj/TiL4LZgs3fXMy0tCKRHcmj6mvIizEQlLqkmzM1lEf1qLavyAGvXUeH5fO1u
FVG3J6sGTjDf/+tT/OOhLqvZgvc3fRmNBwRw7Yai4uRUKmwgnLegiMymA/lghLDPfN7a5SXN0yJg
PlWQwZ0PXLYtra/PLa80sHsFUW7ptLyn47Jt2Q379lAqQbxZ1rAKNRFSnqEty3dej5PJduqt0ZOI
/+s7llMtq18nnf9B/PEGSTiBLEIeOpR1flJzc1mElOB3bfKehVG7H30UqW3cmBuE41ksaOJlVTWo
0I0EskhnUj2C0g4ecWlCpEXVo/R3UpBmLno6gx3PRJ9l0dYDmEGevit5wAoME/foeWf46wgx9jZy
VombauZGLRhjKLY4ZlzXlSpXVomevcogyPbLAi2on63Fh0JKMKNYdqA0+TyNhYksJEeYfoTlJlSD
ASN6ZniCyNIMg25jVUTaM355cVjwjdn757emEqJ1Ss6mRtrFJZ3B3gXa/QX9XlDhfTl0Oy29RYBV
W5eaeFwuLMNNE8X3+fJMrQUZihswQY/lRU6GhlB6BsYF1TjStxHTWXF1/fcNKcIZvCSq0Od3t5hv
B5WTfL+sLgt13rG04rQ8mnVgrrWZddYgPw0GeVLjxJ5RdvsUFC7qs+AN57uw2IIsreXbxBbLnUE1
mMHiZ4+jwLAHTMK8OSMcH3ojpLbUDv3eD0uamtZgJBBnmp3EsoGVCpCTIiwElGdqCBVf/xexZcIN
4g3NZQBvyz+1PBNVgI/i1fJ22bQ8oeuz8igBQqpIwA1CpkvSp6LO/PXXKjnEEgrJHJN4M38JehIy
Qv7On98+z9CerKH01z24hwic7Aa2br1f9i0tVZJXspokW554BVcN3tzSQikKvyMBkNu+DIh8JKX9
bjY9DMAmMPidxAITx2puLuvZFN1LZlystZkeJmAvjevT3PRmZtjSMusUulDl31wNYWJcFrkxM/ts
MW3xYfLaes8rrVn+C44LNfheFkvrumrOfAB1Cj6XTW3rv5oAD1dBjoEjKrYGyIUk9daKPx1J4zf7
ZVPgN/Im1PPtgJV4oSb0978uFk0Y2KXX9UHEQlQeBEAFv67w6zKVANUevR7LfdFI8k5Mb/yYC7xe
5bK6XG8xEwtVnFgGs/I2yISNlLi60Lla4RiLCw7yHbyMy/Xn5UyC7eXtwq1BNIj+HD2q1W/v6/J2
5HENKVAnElMWeuXXL3h+ga1W2KSBIm2um1Q1PZUBvzy5EuiBFYb46wJD9hBB4hB35YXOA9ptXYrd
bTSzHvqZDbQwIZZV/NBJAS7rmqSiBwseHFrOTApbSBnLQjRTUpxlCYgjrEMH/RML8nNTuMb8zpMO
6fcpNr4UXdD7qIps2C/bvGx8M/ImWpOUjubMdHTQE+ydyR1Ibh+kZG8ncn+txOg4AEHaLy0DuX+I
HEgh7UBBS/1o2kZm6k5eTvW+SNOB10Esa3DLLLoBNKglDunKFyXG71iOeOHnF/xrXS0J1jKLZFHg
S65O8vPnC17ND3JZoKHAxnLsTVsuLVjLk4EYvjxzJpXZMwlDaEogZDAtKoaMeNy+5eW+UqeW1abS
pVUuIgptSqFtjBPlunnh+9Kz1pEPwXQN75mZIrUsjJn5c922rOYTaCJ7aS7HLLuvq8s2JfKDjTzq
h2VNZYSO7eW4r+ay9bfzfDVNqXf0hn4PMKIA/6G8Ia/y0zRGruGZivUlR9fGbSkWuaoUKy4aDz6Z
JdIdPcVIF/mOcp/MU8lmmTJJGb2GOm+sl+ayn07ljLo8CeyEOlw2m+308yBTLT4/S3PZuCyKeffS
Epg1M2gsVMdfn1lWu4vSauHXSZZDl63LiVAu58pj0tR2UesFU5N5PZxPcj0TCfXSlkNQdPMExf/a
DWR+5i/OR+IFwmA8t6K5tazGCyHzuv6Pu9N53vt15PKh5Ivg+Oucy8evX/G1+49vi66f0awo34Bj
/u0f+u2//Drw6xzGbGnieybpy5hBPx/mQa/uGfSWdU9WO9f3Gsyt5m3Lov3VWlYnkyFzOXhpXT+7
rLZTGewTzV5WVN9gYF2a8HSphy4HC+o83C7Nr63X81y/ihFRpK6SzGjXv77v+vVL63rwb2e8nuuP
f/GPj1yPGwCx7cxwi2h/sYde+3OxkJ7/aVUZU+wAhl6zl73yPKCVv4jpS0vV0go6/vh9WROp9sKG
/juB/Y/V5cB/uw3yPURjaFT2chw0IE64NK+f+/qWf9zfdpqHZkCp/vyPf13o8r8vV1EvndT1cpeb
seyulIju63qp12M0yYdgXm6tole2JP+crw/NZ19uXg+KGlknqceGMdbviyKr7S5pOzdfJnlp1x0D
PzXW9TxLw+AGtvky5VvWr4uvjXC8PODHpN3/PEiZP/l1yuUky/ry8a+Ny7o4JsNKAuDSmwbkbhP2
TdGLAoEsYgFNMuZ4elBLK6swt03gjcCUKgUOUWEYaLYLGpPbedjDB6W/lwbUEqmCU9KcPSWkCk2P
eQK9KBi0y1xyUTCQg4DrRwKAcoQkwuFpLXVvTaK6X1oBdPKvlhp2xoZQf4tEGDHjPLsg003/GGW4
V1kKpOQRKpToCAdpllRIlxnfEBLx48/DlCucx29/Xiwb9Rmv28m1SqZZugMiUK0T0YfUEwbmXhya
cdPNlaal3NSqebELG0CwftGQ7SVqWVppV++iiDlDNafElrxYb3jTvq4UaeXn2ofaiu2+m+Og62LZ
pjNDcBUJe6weQ0MQucjm5DViYnI9BU4i6BpOJNHLVOH/kS7DsTmPxMuinrRul+fPIl0wXcR8J7R5
XrXcmKW1LJYdiJR0wEmoj4Wp3u+/FnISbOvJXFOYpI9ulp55mrvrfu6f4Qj9tVXMwhMuEdZ6RCJz
b+mSRawRcr1+NW7/PFiae+vlZMuepUXGsVB4GHmFYep1kf59ddmxbAtLKJYwcDQ3y8pu71lkrPVI
zWbzjR4wNNuuO5bWMN8qEIaWvWhoLM93aV0Xi67G8syXbctqI81Jn+v6V2tqLwHKgev4K1qYw4Nl
x/Lh5XOhb5wanUwumeJ0384DKXPDbH9dFZYhMliCPWCF2b5cPPKuhyJGrIL6BMz/20GJAukCumvQ
EariRuXV22FsO9BeCTdeNkwmRxLCE7Ee1i4BBuJShpGjN1QgjDkvqC06RtOaW0NEqdPxISoRq7Ag
I48jnaqabgel6qsDLzsqU7/1c6kkDtASEHxrM3PcJ0rp9kre71Hf7PfSvLiutpMagEb5tXtpLccs
Ry+rBeCOLy3Q/5+s/W9MsGWSpYhN//ts7elH/x/b91npMKx+/J6y/fnJnzlbQ/yXLkmmpKM3KpMv
/alebcj/0jRTVywNPSb9S6f6r3yt9i8SVPhcI5ImqaqmkOX9ma9V5X+hb2qYlkKyVltSuf8DCWvt
79qSGirZBmdCgg0wOfbai37eb9qSKiqGfmmib2T59SYO9aOSYrkRroTH8ibZGjparhQz9uAn89Jt
H5p39Zv/0DxRNAceM8ImxoGRMVR4booDcEoJ61s8mSyszwDxbMF4gknOSK48QqOAHlF4d8kGKdZ1
9o6PlgI9Ejsuzw0epe/lwXKNneVq0X+nTvh3Tdif10iC25oT3PyZRVh/u8bKo+ApI067FSfjqZUA
t7fTpjSV26hXv7VV+zmTXe0iDl+1ULr77YX4Wef4jwyrtDykOP+//5dq/V2B8OvbVZ4UYhGiIWp/
CifnqTeUka9Q8320+oP4md9VZ5y2wBau08+AIiVkn0/jXr3LPVc9BJYDRmVtHq17E8r6uSRncJGq
o3RDjvs9PU27+BK3bn0CMttf2sIBE3ga36nNjpWt3RvRZopc0gXf8idksG8hm5o/fE3XV4I1PcU/
4n6l36qvtduDdcptpL21Y5NCObBtOIztW/mYPiJFCQBUSwETgAwjhLXRVQBEDZvdj+z6Jr3p10Cz
kJfazrSS0s0Md067udV9eQKAKB3qjblX3PQtf4SvE3yLHric9fCcfU4b4W6CW3/0tnpLbGN370iM
9jftOQKNtsb7ZZu6gBnHVYhzYWF/ykD3ncbyEXDZkSeuP6YeuJ8Nu+kDs7ZBdYVd9QZkJpVX1SOw
VNxhZFJDFNse8ty2Hr0aPtxlvJ1Ay8GHcSrzIb/EP3xK2aktHPMHbTPdmVT1n9P+AVxuHrncDv9m
fMnewZrEMEhs7RPVcVAwEPAwxPZXWeT4/rYzIa9xQ1zic8VAydLWx5cOZzXlOEkM1dIqEy+quIb/
bVyqt/6gf+S33rnJT/I9QnUmVjT5NvSdoHGsO2SqT6j2nPw9mmX+rX7ogFG6OnVyxSnekTE3ES6w
g0vuKp/RyiffsEZ3DZB4/9Fgrd2tAyRudFdzvBcZ0ml+Gz40wRHa2OgajN26E62aVXaYNqAyVmgi
WtDAMlt7lb57xwJRqOP0UpNmcNOz5yRvwVE+Kj63ti4wI3LQrERXyMOiZmMAlLKzaDMezGcLRrEK
1sJNflSXZLCHkwzl8Sy+wjDR7vydgWw8de3QyfH8xR7soeNORIgQOVBpy8YmX/Te7ionPct3EnZG
j/6HfmrrQyPY4bP3CP8stHm1MW0D467Zyk4/ped+Jzao6t8Yl1ql9LHCnukDK1Gog9tym7xYLv2J
tUW2Ozpat9bTVNp5uzEKB21wJ+XXYSc/OkTT7RbHwwdc2cpzvtPPdcKcwhZxhSSxgVXmC4A946Ji
kdXZwAc9F67Yu76lUF3a0soi5FvNhLO1daHSTU2Xmrijk0pFznOl4mn8jfnwfIH6OlsZ+Nehi8eN
BMu2iY7j1iu2FJkR+T4hZ9bugmMcOWikBo8KFEkcDruVJzqzop5PzseWviePwSrZKq8xPIaNbJPb
vSUk1jcjnou76LF5G93tuA0eVebfqPT6jn82GtdvbO3Be69hIuxhycrHrtuNz8Ue9LFlW5fWs4fB
FjbQoEUwohuoruDvzbPSPgKZPjavwR6Gk/E63onPCFEitGeLd9IZlM9/3T/+US5EmhVnArSNDUmS
GOa0WYP3t74ZSRxT63W53NZ+42bWBErIeDaZaP3XX/OfOuH5azQma5bIYCfrfwjUVpUwtqKHrJUm
9Q/zV6AAtRv94cdUkwMfU3i8U8kQ/2su8A9dv0zR9e/F0PnqMIJDf1mnfoIuBcP471en+KWKYntd
byUhfYax4a0AUyJuMfigzdEvfoN3CvknWXvFU+RbqiuZ77nSZ2CWaqczBH2nFuND7nlU8E2Zn1qS
T+sWaHcDV+8mbofz4JOBR7akXhPQaKBnQnVlDjLYM1kq1tOUI7Jb1qdmoMtIUAoAb34QFUjx2aSU
N7CdTFeJYA3oa6+s6ye5aIEkGuGsz9RaCA0jZ4ZW0V2TkprmLTcEf9zKSgfdPX9sNKO997VaPlpJ
dpiVQfEOJ3qtwEDurKa+GZCPxdyMgcwTi1ery3e+dk7mkDrRvrV+75RZm0AgnkFgrS3k6Tovmz1g
bWmjiEhJtiDq9RhKPC6IG0RdWqevKgo+uML1fcJvI+tuQwREXB57Q3dg2plVr0GhCvtcTEH4Btaz
XFSCW1lT4UpV+NlWTXyS+woOUC7ex2gW465J3iGbTSxAG8HK01B2NcetVlYXPcFRTBzT9RAi7Kpq
mcI/aX4iAiCBKo8yCPy8cqSrkgaYLOUJWxYmdaMi2rEexGwtyDF6sJFoHJvaAGgyQdckgWrHhnoe
K2Xc6IL6gQWYihYkLo1yanutkWy7ThZssdHwm4PkPPTRrZIL3yyqiftMmx40+d3n/7VzM/1eYeKx
1Qqd8WySzxFwlkDQEEnMdTLnof7UhigOqbBxew/+baIzSehq5mgVnpWTrt9rk38vFhAuY+jVZjCz
3m4leK6DdjcVgoLH7/g86MVTMSTvWH6IaOHXQ303BNl95Pl4T9TfIxOtkokXeFLbGK3i57mt9iup
DyFthgJQ4lRxKZlIriYKXGKMOB9DQmbhWjzpCqZ5Mlyc2SCQeB4qjH8KkKMMZWQeUKJwVIsnbQJP
pFi0ERLUNypQPlHXI9kXi/VcaQdhlzpIG+UY9vrmWhjwkEtcTFAfhgJZRRQUUfFDKNyKZzHVjRC3
ILv8Fkpwq9+K5OMpdtlJc+p4AqOHNyR3J5mQfC8wO/bXbX9PWQToTMD/QbGsTVxApJtMbN35mQF3
WA/JD9DIawOFAyXQXORvVtUE2sYst1RwIcCnmmV3xuRkOXhK2CJmijIHGaN+wB2xQsIyhP8AYVV6
0zoQvqRsYiZemfYjCt6n4X7qoGwO3aNZ9zfE47gviGsVi1mDakM9IQLIFK0bQv2QGpV+UODnbRDa
Po+BFmEJ4hnyigw0g0bVKjee0JqtTTA9KW6Uj/1Oa1AqsIvZuzaTyp2sZ+M2SqFBIARcoGMztIes
rIBP+94GAw0EjKFAzKBMkv81FQCYB8g7Kmbtmp3sb8euI3AluYOssueQVaNggJH9mIdroxbk/bLQ
R1neJ2HFnE22mmBTNuat1wB/zwStxgWvrmwVVOWqD7DoG9Q+Bl6AlrXHpHXZFJrPWTdnN8I0OSxb
NLQVvlqd/I1fRHSYoN6DQJHAE5Zqt/IrhJwCwIYZBikA2INWhv4qC2s4seHqNnSS0RbP012Nh6Th
MAUotqZbH/OLldrhpoOJz8v7Kj9OW/k1gsLpVkfgX0fpHTdxuJOxo1uudTsJVNqc+HW857df3gwB
lpfVRlp1zBBu8F5/tfNLYNriK/Qd9Ry81zeQiI6taHun/CM9MGUXoc7b8gvPSH8xD/V9sFXdUEV7
g37+bBQbA0ap5qRQYVRulIO6DdCtCoGgk3hLdUViegriV98zne1mDjxOFzvpgriuj7SvXb1isjAa
8IoACZAmdA0HSo/2Yd6a381d+SPsXkGdYYECUVxt+WD3WSor7am/wSwc3WPBcrKYWQ+4TDc5WRvj
KX9gIu/fmvbwhOr0RjyHG9jzBoMYug8X5TN5m6JN5pgf01s02eha4Ncuz/Um7HERoZRAOR6arYS+
lLnuDjKkRx/FQDpQJBcizHvcStvoEnhXqGRkw7aDuVaYXfUrVCYldafhpsqvrQFV6YhAZiljrTQw
rBSVS7soYTvbhTnPz0EX65ASnYHLQ+lrNR3SFVBecx0I6BjTITCeQMdzQASgHerDXHtOmg1McSan
JzCC4LOVXYFswotcgOxHi8vJR8jbNthHIbC1s7w3kRPbm0dYJhhPIzOgIWRW2rrbv3CPUbAdx00j
2pVCKggy9Q3cRRkmFyBh3FQFG5gnVsAXRFAgseU/yIkr1aH6yEGffnAaDG7E2AY/n5wtfY/MN1GI
nt313W6wXoUTXZh10rS9/ioUq27La5EKO24xVaHUvzdO6veuofdD+9luqI908HklZ2LOaD4Ypwx2
YHQyw4P+XVsJl+nJOxM/1a9VStR+1zwMFXhg239j6vuS3RS77jsxWVY76g9wqCf9mL63uYMeePPc
Qw1ykDCyTvxs8FzKt0jOIV2fPxbr6h6BENhM5iu/AOUjJViLXKRRQZBaDeGmUz7CAVddzEsfNaaq
CGBKBxijFM49t3qGtQoyFMcDgCtEP+1RRi2PaTe3ejVAMxXthyp2ytI2yk35iEzG6O+4TE7ddbe5
9AJlHs9g07zBVznEvjh2uIkGgSS8Kke7kcoVAsx7kwgUwCflKnHNOdAn5gFlUFOe2vjJnzbogunx
JmkPwoearcI7X0LzBkjEpmQidrLOY7oSAZQOx2HX3cQ12Jk1by5pR8EuN9WhjdfDHvjNESF4ZjYo
PVtO9CICSL/xsi2xrU49l8l2tss/qtL2iOZsqPdoFkGaZPY/wYGETYLKlC1sZfqM9iNaqahZEZkH
W8A5BqqfL8mm0R0mAwRg/QpZE6jG52bjpejuurFi152NVKosw6+AYc0r4vhIB92UBOTo7R4t3hpC
VPICq+StEghcnAF/gQsROUXB+AEFeKRWHkzKTM/ILkONMh1lVzvSC3qkG/0x2ZDMeU2Rt2D42CXH
cK08ZuQVVsbNIZdW6Cylq+G2pFp0m1yIZ16bdbQLceM9xnRjSO+7lKmN75DJ0AM5qZy3e1E35hvX
cCHSxTE62HebDpdvLGpvktTFJZWsvDucIQSNlSMa6yxfiyfvDpf1BmiVTQjYu4TlzV19Fl7Lg3YP
dKJ5MS9Wbr8FO6y/SKQwTbh4A4arBNvIrtxH49rcTHT6O2ttfcir9IkhtLkFTi3dDGtkEU7VN8D2
8BDkYxw61llQHLCH6mPx0brakR5WfVBO4SMCbltVpv6xV8eVN9ryiOYOumv4u+4K8Va/qEfjPn/C
WooJZpi5me96vHXatvpOaIBC96HaSS8ARKYzId2JEYZUCDFi+NFgx428jw+KxK4N12hxuHLS1C28
Pfc9ddWX8pCFdqGuqhcJfrvCa2CeYLlW0hptY8ijgbAdyKhDHIKwryC/fRGHm1zdyRGm93ZHRqFd
w+7H8CpnsnBDVCl9r8sPZhVW6ebNjXoJHgT8Y2woBRd5Y91LgUtlBFc5X3SQH1cxcF5VrV1hL+Oi
rzHchBAwV6Z1Kk9VwIB0KnVH4lf52VWusuO185+nb+lp6eYgKO/TN7IriNVIb6m/ZVpkrcbbdJPv
44sf7hXpA3+gyISAcwzfeiZeyWGqAPfAND+YuLkn+pHOvx33fnzw+odW4k0XPm1U3E1jlcMciFwL
3g7Ky/G+ux9XwTfpWbBcIoL+mLySgVBeJNSByHXZ0jnZTevyIiEiwHzu4r8xLtEZKMq71a3bY3fO
70KkO781a4Da6bMoOqYFy9exuAG9HTGU0T/6hIIQEKRV8jgUjz4W5roTo6jH2JKvGVQkervX6K0x
nPiMb+B4GV487x7CUMwEdKfwxkYyAsJui7CA7b2B2Ud4J4Pw/lE+5m+5d6M+FeFddGsWB0vbIpP7
Ok88hXX4Di1HTexutiew4310npTtxEDxLG2LtbppYT0CTndA72+aHeFpe5x1natNKa/xF9BcqC90
m35poxjWvpr34nTy7rOtsfJe2x8QzwpmAQ+4NFOLVSqXH4p/ElfpI1b1yNdfUKC+K1Asc+J3hEHL
T2XdvqHh73+O+/RdVi7I5oG76Sl/HrtD3/NK28k9Y154sZzxthM3Wrhr9uFqfINMUT7Sqysp3SQF
+H15ig/VPVVxRhFlaz7hbODDTz+TUHpX1uIPViRtg8Ee5G8ILmiOIFARlatEcrwHmezlQbsrSJYE
6yC5pD+UiVnsKv2hweOML5N1iKW1sDKRxjNOqJN20JcRNSBOEN9U0i3QiLpJJDgRbdV/mfQURRcG
KJWK4jrnpxcS2PYqPV0Pk6WtoDpM+B1UBOoro0AHIEINaCOheHak9pW8ZJnjHSvls66+VYFb3XJN
QJ+R1PZ2/g/mMEiUM0m4KBgQ4BLBLGFvNCjhrRBpLl6jljmurf7weIzZXkOHiFf/sQc+E9rBQ3fT
fYcj8eYhXINF20f5g6jRql3sY7zPWl8PDDT4XuA1ptrasw+5fB6FHGlj7Kfj6KY3KawNG1wTPnUn
lGJeoa9m6iYX1mg8FYems8tTuJpEaslr9TuyE8h6biq4hgf1WG5J+NG9wD85Ja/ZLtoEg1N/tAXy
4/xr5SGvnaS3GSnO5qY8meZB3Aw/uh/mibdSgJj+MB2DY/bNevDPzRHzBvXD2oVP1U3HWwCL5wlR
pjH7lKbbUcOnyiH0GqNdhlFPtR6+GSaSi+vBIpSxfZMXXaCOF6aK04H5ddRhFA+TrHKfh1Lz9xNR
bAB7/9D7iXQYlh2S2By7FP6iWI/VqkkYbcF+SodlsRy3tJaPGb1PRx7HKKzmrXQAti0hsTUfnRsT
0MIRS/Rm26dRcIFn7mLTiVmPiWYsJl3ow9fQMMQK8QuZ+1UoPlyZQpeQ6IGjE5iACyKMWAZ+2Gnd
oZUtha5mxBecgA5gZvnfrIbMrZqK605gBJlQcLW9rFTdJi5iRB9j9Fw0mc5DzzG/jJhRCaDkvVFc
1ZgB2PDTSEZZGnlOL/BXUABfpVgPVmVbgytIcXdMs2RdymTYRYsJd0NhCzs9lFGQ4Lyva8QRc898
lwOs2gOQiP6ouEZS+a5fJTJy5gb8nKQiaS5jvqmEQ/AUhmutRGtCiAxpHfqIP3WKVwG4nREkGUNh
XubNXcnsyFQCRBAi064GbCKTQSVcq/uD2jKuF/FEIsXsD0GUXCBso5ApSt4xqJVXXQVBNdE/RG0c
7KCoq7aKe2VBjdUsjIPB4IS2+6FTRFea4FGVJTPkPvcuSei9qUqMDYKckawHlqdD+Cfc1tYJynUz
ng+lh13sH4ivb5tCTFxZReh7lNN4NYYpkcjIpCJt1B3EhMcgNQInCtt10Jn72vBvvGJ40eNM3nW9
QJ2s0W+96D1pK7CslvQDDBJhWWcOqw6ldeQxQ8ZfAb0SNXlVTYIVD4FFsEeFYKdTU60Eb7ib/Eua
ZdpL2r7UAnaXg9i8Zi12mFKPAZ/3UGqfklBUtuInT12QMK7iPUhOzfosYTFL9VChceSROYEzgBCw
tCoHddWjq0ToOz3jidBtmwHicikGn5MHvghKY2X6iRugd7z1yOWV7fRYYsiFCCeWCjB4yX3raLjp
fv88zl8Goc+PAZWibI+n0gAQq0JeVQ+atSpB3g0jGVnEQN6KBenpULE2ExaBTpwhqlQhjzU996Xw
3GXBSWcMxZ2HbGOXPzcNwdjy2TTSPkVzF0sFnXVP/E4+DWkMQv7EPCc6mhzVKD40ovqSDfG2LVf/
h73zWI4cybbtrzx7c7RBi8Eb3NCSMskkawIji0xoDTjE178Fj6yKLHZZtfX8TmBQERSBANzP2Xtt
m1ADk+F9xVNnnLxn7srhonMDfgPnd81vvhdWfwgzJsRlzhDVKNqnvCIqNzdBtDq99w54Uov8d/ih
hyQS3dEpGDCXYKwc5C2e+eql2kvdUXFMUJ82LbSXpB9PhejgoDJlIFqCkVUVOYD5iB+os2D/EFo0
ldDHMWcMq22hRUxmGhX1pnOPH/sZFCfTJgdimqO+JmX/Hg88adzc344e9aCsJasUlYwOHtuLhQVN
84kIONQ6BreUlARfsFRpsQqjicRUY1xXo97uIKHaUF0i+yA0HgBO8K0bzHDrGFvBvDRuhbrUFPUe
ZcSmIVQH9/s3P4zfLFMDNKI5CZbrdq+nRrI1mpLnou5BVRHULZTAyPdNRUVv5mFzi1wbI1Fdtd8R
R0a/LejKW9fL76O+ftKqcS6ToYgdGw2jZ/vg9eDQK7V/QvGOmUa3mck4o413nraF3y7jvqCdrDrB
roRCEtjKptSKe4N/LVenTrSUyZDWqk2UXUn3PS4Q7fkpvRju4dnJq54NlymalsevTgtpy4x9oN+g
eeLA/Sag8Ex2s0JymGzcXN0WBXPpQYT62oLVtSJZTb8t6QPCmxYbG27vInVAS3gTvJtkeIxdvK+A
Ht+qlJlrEWZP+G0XkeCzIqC6XowD+noT0BRJY9u29T9DYhUN0X0HgxoDqQRGaqcxEZQjjTXVHA4N
mpRG/y0cGMiW7Stm1EArb+hrwCbEjum2zac30LiHPqhirXSU/FyMGM6DLDgvH8iZ2GdV9ah67s1Q
1lvR23TaWrXfZ3X9UaYHb1TfgiDjcZp3Ci4KZK5KA7RpdNLXRMGrQ/e3tsJzWgid8ijCloApzvj6
Zo/EBVgVA/sGTkEuqJMain5qO6oitTLPVd3+IXJzBh5xdK8CmrFSK9sZFW3fgZTTqfAegzrONmk3
8mBNSmyd054cKBTqtXosakLrYjV9GET7KkoEr1UGRj7QAybLjImyXNwXivI2iG49hsZtIPIj0onb
nhhkPo2uwXHPVJIoa1fBuonMFNovdO6Fnen1zk9IeXOYE+dB0DCOSp1V4WVPxdCzq6SsVvfimIbB
k+oMqwYGW9JY2rbqyW9zoNUtVKFvG+5mxLYllDuEcQNx9TkVo72NzKRbTOmBvMHpbbKioxZMyj5W
SXt1GYOmbfnUDyDgsLo/DgYVXL937kl5YSxucoPXva1hNgmuzJR5E71WPN6EOjkWVq9yk1TGyo9g
KRoKzFwKfUbqaZh38r1BWphwo0eFv/8ZlSqcwuQlcZKQJzFWdjA8XPBGQretV/emICnEU4qFbmSU
kGOD+1RtRpuwZGLvgMGFLwXkM1K6Arkd844pIoaQTKiNDzjkNsHEImLXWdl9IPhIvFU4EV5t0NdZ
jhSAcCMxNbTHNzPx4mUPX3NZlMl+UrVdVrh7kyhV0IsaiscuSSiO22CUAPmi2EA/Py6TSW+Wjcrn
b/vTxgiZl2mIWJZ+rNyNOGv3VmnGq9rNmbJnxabCuL6Ne/1HXwnKuGmz7L8JRbXWLoDnaoyZOjTd
udGhJXYA+icz341u+9hkLnXNtt77aLhSZ2at19Z9n/HIhYezjwbvJuFftIx8B5YqJm+C6sizrRZp
Gj1WI4DOqrG+60NpLdUke0189amvw3Fr2WRGRt53Rw0o9IlhYxm9v4y8JtuLwH7Bd0zVISYPRjMS
mjQ51nXT2fBx9xs8jS+Yg6yFbVMTcOeataWnDxMEwrCcHuuEDgQ3dstcazjrF5nZf3PzYk4k0z46
ot5g/zZb6vjlIsQHsBF++xA0+yJ13m09gqmV24cgG3/ERRBuXDD5IBgxIJjmuhuor2nAoCg5Q/HG
NLKsBr7VTvW7U1U82WwuCQK5slU7NPYq2WizlRsmiob/SXvy1S44CXDNCxN1ROHjH0/j6DHJ4m5D
g6ZbeC6qoIpWdkL65AI8aep7q4GOxthT1wha56wbjAy4sWH+G2AZeve+34AEG6dpG+XiVhgbxdXp
y4edsZ3q3Dw0GZRhufZlc0iLcR8WTFyr5D2iM7TWDNBLPViPXxZyn1uT2hqpwW/BnPsiF5XgG8AN
C7pKyajN1/RXtSuMQ2Pnv1uF2my8xNMR9uEaV6sAPBJ5ZMCLAialGhPZOQxrNQhljaiKmmbKzG0W
sEKJK/YmVScr7eYibvpzAR7mXskMZ4P02D408VjnC90qnIMeGvZlkefoT9pX0hycg/LnIkJeYE5W
tZfS2HTWx2b6wK9TdeRnWupDBtdHA3CW36l+r6OstZJTWiXm/zq6P/OWXMP/JBLUUZT9IgxYvbVv
/+fyypu37PP//d+bz/f6rUne/qIPvLzopz7QQ+2Hyo9vq2fZKmIB3u+nRlBTzX+RYGvZCNfAJbo6
woY/NILGv1QVA7iKgtAmetfg0B8aQfW/8XBrqCL+qltQga+rlmZisUUuYfGr/VW3kBqdAjQoBH8s
zHZAaFL59RlkWQZfmu+HXLsu/vt98gvmyeSgf36b2gyVDZnyXU2jyMjijfxZRWVTRZKvFCY6QuFE
JojOfe2n937aF8fUm7lHeo/KjzsNUvVvYf9cuIU+W5wdMgh5uatpr5kCcdVmTBnzdUTeXH/PDiYR
InFJvcJ86zoFAOO0GCzGdjCbxVaFkzgZYtoCzfzmu+FL2cWkNGSEjynGE6G/y6whucQqubnVBRly
fV2MBx6V5zQWz25e71OcQ2ShUIQD/WwB2CEJ3ajnuEqqSWWhrrWaToEKuHMVZM+OZ7/1PSgsk14q
6XPEW2JRPlhqr8IwU14zqFgM+D1t3xnMXzrjQ8OwlvWCKggOpY4EyI05IOJSAxJYCBldJoUJ3t11
ulu18MWmjajY2OjeIZrmOEYbIrs2TkwmS5wQ6NqWhO3Fwa6xrW5vKuJHb4YMROC+JLjPF11HdICP
tXNjkejsMs0qjfQ54IMi0JCYK3JhkbO4uyEXyYoQcErR5GbSOctvcpGiQxoI44jAqefjhx/2xFy7
3BpBKs2CrODkWO6zF+BmKWzQJaL+ltv2Rxt46tJUqciMkcrstUjv6rAKt9zupizv17XhfRfkhk92
YQEVLreNk91PpfsqCrSEpoK9Pw+qHN2AAAJTU4ACfb8fEuXsxsbegOg9D89/F1E1rvuB6yDSzN+w
LCdz9l68TO1nFaE1xT0c5qZKOQ5/NvU1hzFqF6+w/9Li0m78Wj016eCuUH3QB5tRuCOpMuCdiche
V6r3JmyNP74Mdaov8AJKoPqa+nsh6MDE1ptC6iWmiKxcReRdjnVSnVwxV/T5QkLh5+nQUYRoo6K8
LTPPXuVuzJhdC+l32ubtNPCAzywmo0aGjrMlIzPqy4XoSWoJ7OI5L5xy1+mMDDoheiisyt7OjHVT
ZeBvAC7pk/UwjJTlAZkSWUbJBJgqX4EBXElFTQ+7J/OCjkjrrvAhudggiFU9vIGSRTJuquw0Owb2
a7bhSquc97TO3sOqWxVmJRbCdB7iNv1UVTKzQotw4NJe29aIAdd8yx3mFU4TWWuhjyevt/bA+uE4
D/7aaO9NEk0pFNHoSVL3Xkv6hQ5tPgmTtaoN71NK63qo6p2VTMWC8Ms3txyZSJEQphjGk1sC8+96
PitFr6w1DQLFex+08nG+vy7c0fT40MylI/KzB6Zs13Y2yH9GGgr1220++NQ4/eiHnWQP3B7XkxfE
2wLgwDrqvaVi2+2yD3VKqGuzM77peUkvMvd3jD5JfsQtflmgn2Kw9j3KxpkJpN/FtX2ftHQcYmpQ
iGeA/sPyUg+2vo19JbpzErHtSQdg3EWRMvKYSxH4MBR8J5x4oM2fuxQ8u3NsJN/arPs95ttlKtOG
G4BhaUg2SGmDmZzNCTLkphlT9N2aKNVObcMQhVkMiXkpUYhpvQI+OyESY4yKFDKmRBFPsKa5o0yB
MJGFDzdDhMtdR6vXzYGvLR08TD80Dxtn52QIPZ3kaVSY+wdOaawizzoHjvvuMHk/1RZd+yTeqT6q
3dh2HwpSHjbBrJ7pK2dtMatYWMYtBmZ3EQt7WgdIsNaKRa3anJrxPhJ9futXjK/bValW+dLW41fT
E4cMiwsdHVo4Ku2zuEUYwYC3XzDB2jTuRKdu+izBkdui67cNejRs4+ZvpU/1uTvXZMxUtbEqzQSh
DzH0yzCz7hBwdsQTkUml+Uu9RwLaJFZ2Y9TRg0axqBpdgMJdba3qSXnvTDeiy0nwom7iJUr9KFrp
mDlWpevd5f7Kx2V6QLRXLyBtM6EyBwbXI65vCmpLgdhrEaobcKwYkjrToGhN0i1frWHq+hPRBtAU
4g89U/e+ZR7qSacXaOcgmQrls+rFCzck9gLm8zrtVITFB0XNWx4GJ2BdlHswtKDbTO89FSpqUJy8
mFJT3f+IdB3/cVZTcAgz5ne4V/T2x+iP3aFJwm9x25Q70dHeY766ae32RzwQWKS4BJG4jnmKrPIl
t7R1Qog5j72oW1GL4yqPcbApvvtjoqi0yMml6xMR7JtWUKu2AJZTotA8i/9uat2qaBtvDHw8y3EI
i3Noau/9oD8Aejm1QY8oVoz5Sfiblkn5wtPTZw2w0SFPDLFtcwjB8LTuXD9/qtRcgXkIvcyiLoCc
DIUIBl1iAahMkAjQAkFv3JIvcr8ySCdfFy0odD/79KK8WSVMaISjo6GZzKNH1Mg6d2lG95QE/Np4
8ysfCQzvHTjdj9IDLaab0Qkk6HRCNno/Zs+uHmgHHkCOSWnLUdOAOA/7h5UOTOMMjW6RLlZ+WPNv
spwH3nJbEWa+DHs1vovUuY+sB6eEiiZTpvCoQrKgtBF6O6pH1P/0LSejJq4q5NYtmEpGGUVTr0Q5
Zw6hGiV7xqc41uH0igpx0410c0pN+5zZ/J6p0/K2y5eMSjrz+vyHh9Ci6VWQ5gzplswYZmUEOvaG
UIcGX/txpLxJ7Eu1MGtRM7qoQSQq0PQbLV25Fd0GmxtbkBHTEdD0iRL8f1a01vmFEeKJO8aRdD8H
5takko8Lg9vxuon6XUtAhd/68KUL4pBJaf8MmL4Uzq6BWovVUnnV4zgCCwsAmbGCTWkOQL6A68kf
gySaGnSxTJPqXUvnIZ7bAn2wE7K+gcQ17u3YIqGZjIxs3oCemg0iuMtMb0WANdLTrN0ZQ7YdW7VF
3xzQyE2amqiecqWOs/rCoK7M/y+mh1x9dh03DAOo68qJHCizSjkuqIKHN5VFnVlUFYotQ4m3rZMV
5zYsFxppsYvOVrmABkQiwsg+ndGAJhp13ItA2kYfOZ9kNekj46us3zsjM8k+RZHiEtBx6p3a2LgW
KgZL0fkaKTrw4pFmJVGF8DeddRwjrSKfDFjdZKK+oqqnqjnMahKYV62ZoVYdVKJbDCSyFTV0LPoU
9uLwgcpVcrKUUt8UDQMG06Y/HeeMQdJ9NSECqgKfyzOnI9gkH1OsvjegCPxwSJelSRcg6bCCkM+x
HmcfZh2j2Rl5vq8ta3xSyihGd4TApfaNb8TUlisY5dqSPHHLFx8miQOkyWYrbuqznZZFjViSZxjW
E3jLudH9rrfogD14OpkHvdIulW9Z5pb3KLki3yKDeFZO5BBtA889AwynPq7xIJ8CBMYGhVg+7qA7
NdTyCCupllXj0FclLehILBtReH12a+Vqv7UcRFe4J7Ml2FVnQ+1NfFMG67ao65uEit5OM8xip6bo
4bF06KpfbMKQ1j6pPtFNXNgmhUkdHYqCztFWMrFUSxoXYVGhfQsZ2Rh2aCACxuykQUk5qXEgNiKp
PlVihY5NbFQU1lgjmuvWsFRtrytETRcOdcUBcCijBfKbgqL/rtCQ3PbJeCJ5wLoJgTEvqd9DJh67
fc9jk1JCSllLpZbAIP1myBJ0Eu48bHc8xIYGQzm9CBFyBf551LphFYvSIjiLLrc5+jseFKe6cVoy
J8do1/jT/TjnYgwJjM+ehJbBaZGFDNV0aIXzQHJgvvKoXO4hC6jP2eyS0swl+QLtOtEDOP6xsx7p
aIpRNY4dcY3nynfPaDNEpxUnuI7q3VCFJEGO4akz7Nc2IsJdNf05iaP4VuF9PWZl9Wh55WpSc2en
Zw+N6k53EyFD62rKKkrtmb/2ABRvKfcjswZWuOldMhAIG3hUpUqWmcUmFxB0U1X73kILZuRGIyjr
b3o9L27z/hT46IMnl8FpMTtXs3kxzU5aufiyz03S36OAEYevOuJQuoLHYtD5KAeUOiFTad5LO2iV
FdzPELT+xH+oaY6g+Lotsija2/o8f9BhuogM3g4dzB8xgCQu2hlhIxdFFoyoJIR+DCrjjYCCDoGc
ZLlUcD08L/sD6yI5H15bgVXE6y0BLgC4kdeYPGt3kYVCYHYgywNyEeEeVUgl38FBJceRGzkaEHRu
zpARciJhKcS+Q6qRqwIY2roDJBbO3BSJSLkueuknn33FZFPfV9jNN10zG1MCHCYSCCLfQy5UbuxM
QJztddflB9QVwh0RKmRj4W6Wb35hNMnV604PEnehq/i+Z9euOvt7GWv5sGckXcMLJsBApwucSXKa
fgnn9WfiSJVEw2aEzkHRlIq02Sr0toin2g7UDyTqyuuoWdahMjFFFUiCtblml+ekJy6quTBXkOGx
cLqwW4WzdVculJkuY5+SyqLnk0yMGH3V20gEizd/VHJtyIxJW0eIoHhq03WjIm7M0Ca5VqqWoMkz
OC8dd/ALDUqyrYqymwqqzxMsZk/d8VzARD4b5BNpmJfbEn3D+GQiMMkgeoiGc1sBbZNrEJi7HQYM
/P3QZZp5IdfSGvFJqw+vYj7VV1dtm4UHSfKSF59ci+jucIEOYJ61OE1IfJwty4x1tLX8wy8wJY9G
TuxQm0YoMIuquNQ6zxpKxAvpNow1eyu5QV/gQX3jH3o1yLeSJzRNCHhxuTIHzp8u0CAJnZHkIAkV
kptk4hBaYHQflqu2G29s76uWLjV1Ga7MC8Lnsjpvj+SYk2yeaReCjyfhK81sBb8SfeTmpPgYHOvc
y09dxjRcUsnUqQPtjZ1FXjgKU4Z16MOXJYUTdM5MzZF/EIp/aAUPXaElh0oiJuCozhQuBykBNwT0
BOAktjZV3GoG90hcUx15ab1zzZhbif5gkThFtsAIzCkuMOFDk0f4yRdlVZOAc8HHXKEvcu0n9GX+
W+S2XKjS1u4JzJveyBx5/o7Iha0m6rSWqy3BR/WLXOUO8fP41BjZvlE/B0mUq2aG3GXVrLyUu3jH
2GTeGUP+XWQ18e6/nClmstwwL+SaPFEMPIep3ozLQOWS0FEclZad7eSW6sHikmt0N18oPzv41zir
Tii1rdVAJdZwKq1VqeSzloEmosFw9vIKa177smnjJPZs7iq9yyQVvckfb28YjbJKTPQs8n8r/62e
iz5SbspFP//Tr5tfTgmLydqJnDs6Bm3YffOCgEFfXStBbe8cCp5Ms80MfjQ3z0HD368GQQjwYb67
/ML3oHN+jpzY3njDXTGChnBlirwMBffm+5IrVynjVqtpRr+1xf0FUiCZBL+sSoiBC7TOiWZ6nQTZ
8QjHV1vMfLvEjJGP8VkYNGvWpaJ+59FX0ln849eXm5IILNfkIiyrV2C4xlqf70dKSbw36T/c/a/b
RAWoWxf8lvzLqvnPk2s5989B6GQwWFq90i28kXK/XFhNjaaeGtSqD5BYNyO1vxnbxhcIaKBcHWaS
IDVtsMR/diSuDQrsb8xAs5lI2OIrmgmFV0aHIQGGcrsHaojS6OtFOF+T2HcIM50vXmvmI2qAEn+5
vuUqxX06zjNbUW6WM28xncGL1++BvLLVVrvRLEiNv1z88pzrz6hmziOA73Ap90USA5nPRMhoZkPK
X1C+BFAT6MjBdvAMqD3JahLz8QWW9GVTUpSMpHCWss3wv9iG/9CRoWeCvfNPp+a/NWT+J/3ajrm8
4g/Cru79y3PmBo3rGKBSXfoql26MBrHBNMlbwGqne7o392l+NmMc7V+G6XI62iaLytrsY/3ZjLE4
ZKnQcQzDcEwg7eZ/05wxnL/SDObfR9M1ZDU2nW5TdWee8K+eUtcRY5Z1qol1tf1RD2NwCtEW3IgO
RYJXaxPEcy57rY0/0HGgvOL7eF/HTbzXHEdsixqTXNgP90EopnXXZejdLat4rGvR3HcRgVluWj7K
RdC1FEzTzNqGwVg+BhWBOJ3l3jmQLBEjC2axTaKKw+VkBXgJo07EFlOQLiHOlej7RHCepeWojeYM
j58Lh2S8s8sMaliMkeJRlKiy1fWwXJPnyDUhHOVEmeO6O9f959rJuo0Z4GZAcqK9pI52g2Gz+9QA
6fNc617HeiCSa7DsmzRIUvJ4DVD/Vhs9miq+gcrBpE5mHww3tajPRKVWZ7PFmO0X/tN1l9wvF9d9
lZtSJ7c8uqy8iCiG5tR399zu8G0QjjpglWOBWGY4yk2uNJJg6+zf9mMlBGpclHjK5dlycdkuhoRj
8o0it9/Xad+BVp3PBwgyvyrPhz0Z4QxYa6wcddE0KODB2ZmAJ2We3RHZjYVxJBHZMRkp+f/bqo8/
8GiWSrqnfIN8i0pyf75M6+e1qS+SceE2TXycj8oDFNMCohpad6PGs7QnqavXaKLH4wsRQJcK3Jcy
QXzt4fX1y2A7EKrkeN1wQ7UT2NLolK+aFuEfQ451dFEyPmt6sXR6HlMDpsOdY5CuJE/rI/W+KEzj
gWdr/8vLK0rRwCkABJZOZxGuq2jRwXWru8umHyXmDQKNCqaILdA/qArKavfWtnWfLwjlA0F+Cup+
DyOdVni31ryArXQMu7lA/uf+Lsz9g6MHzHs4VS66afJuzRQTV5T1P98jZGKCv2fINk0eQ7GYF4IR
PwmYIl0rNGEWXw7IU677MJ8TwBE2xVpGQDUGijutqb7LLWg/LaG/fwZE/bIdQn1Gog+O/kiiB0p1
iser65l5nenhyhL6z2gpeYRW99qvAjC4PBgf5IK68LZm4EqGUdc+dKXWHomju68yL/4QWnNDMnT2
ZpSRtkhLL3gaG4y8UeHopEiF09YetOzoxz0pDxEyZavwumOglkr/FLadD19Oz5QbdIv5giw2bTeI
Mbq7LJg3n3Li3n7ZNR9UXCr8VhJ4DD3+ODcSXnT3oQ9D+PO185Esbvx1nON1ifUCh1qLmy/WIEzw
Bz3IhUl6DO3S0Fxf90X+RAlcMc5ZN7QPtZkSfuwqlxf5UQyxAnEzVBTdPHndlJ8S6obzRhRPEYb3
62o4NuZp9IAQYyn9eaSfD8e6EoqFGWIiGg0NxkOjhjcuVUj0/+Y57rjvMYYLb9p5P35x9vsuqtB8
RI5xOa+b/J/Hs4ao6Ew7jCJst0prqg9NnY4PsFbm9cuix4kYNCPGuSqh2zMfIF/4uU78+lTMu4Yg
y0+tk7xcX9SGxJd9eVPoe/PZBaGZxPsYfIxhfufSNZhUvTv7E1uXXUnXbOIeP4LcTLUmv/PQO1/P
ve63xrzZZMqce8t3+pBN6B4nk3jOPtbhbw1W9jsJGYqSTu9qS0CKgmro7I4pJ1g/nwr/+QQL2E1J
gemX8cDfkBs09etD1lOh1mmQIjTK1ob+9SFbNLZW0CKzPm3P6XYt/9jTYNTaSbc8YW9Iu7C3VdY+
Kbo2U0OYiqxppBfbcv4vdi4xIINu3QYdn4cmCGNQRyx9BDFrD3IfqFbsioSpUI2KZqNYvM+Yz7vk
sMTv6WSFTMjrbTkFbwni62+pqIb7ciQqb96SC0yfqd1lPzfK6KSGU3TXhr3yzWqxDyPO707yzDKD
s4Cyod7LTZpni4ZYRFAsbn6bpjAFjGlUSDRS4+9TWt0FYRZ/4Nd+SZJOeyLhmFzXKHFIjnZPWSjs
ZdnH6l0Um862To3o4DdCO5sZViLbV/MnLacBGDZDsh1TOkNxpycH8nyYIQhhPigdC5QuAmy24+/H
IZ43RUo8KcydeUue5jLCX6UlP3psHPPhctq+0yJAUugU7wq3MbeDHc/Zo5HzhFnj1q4D8e4jLV9w
dVFNrOrp2HkBQfXZULz7N72jdWstwyRHsB/Dnzaxb/75otH1v6pmkO3A0tIsx7Rc9DpkeHwZmTmx
PmTMY4OP3sHYkRKh8iACbUKNTBsP68WSxgzykba6s12gEqPftGsDY8c3tczak5MzHe+DeDgaFVRR
QBL+kfuJcmQsiocjo7EBCds/Xg/INblPnic3v+y7vvbLgb87+bqPESZW0MHZp5Ger8vItM40SZU9
mCt/mwhT3NHOc2m1KubLCATEM3rzR90juW+M4PcuzDQECoFhnfowMQ6W0xiHvlZdur3zdsgQIcPP
zt7LqtxrA7zYIs08XU6fT5T7aRzA3mNqe+pjG8yPrjZgxLLy1ouNFOCI4b24RXs7aoX/GSn5ViNc
c48kIltqCFxvUr2b1n0M1KoRGZttNhEpP68SjHgbl3ZykOfJXaNvF2sri3nMJU7Go8F6HxCEEJPM
d40QlnCNAthY+7GK/TBhoZYtzpmCUYEUmhtCSe5dIH2g1JyKZADE5/I8UyHiMHNxYMtNuejdimjZ
eHy57jIHkZ2dCRkK//KVXgPV5qfEM5zMeErqcpkNNoyHeWEaYCv9FC5XPo8QrgfkmtzXRJhJ/vZw
V9NXGnQKs19e1+oB/TG7Md6mtK9Pthd8mumg3QxuZz07aJUD4p+/aVPQP+JbgNhhKQ8l+txT6RnB
UmtD7d12zJ0fuPp3Z8oszC5Buu+DUH3k4fK7PEFP0s/SsppHmsHV3hyBZIEaUb7Xnbuld6+9ez5Y
f0P3+ls7ccsTT59pJQ+k2yBPtsgUZu+fgWDVn4JzQl3uPNp60awo0+572nw3DI3Dx8pv7yIaI2cg
POGjVijeLnagN8qDciGU+m6sNfUst65nVGSiPcpX/fke8gwKfv7lPdoYd1yvgx2rMBvlCzfx3cNl
NS4096AAzckXv6wOd1M/KlunMzBTWZ3y7BOLuGIaZ+0MaK/PqoGnDzGBdZZHbVwliuMqj2GSKw89
EZDWfJYgLvGi2yQgJ/gs/uZZp8/0u0s+z/4DXh0Kv3k66SG8tTSP7sR8/BcCkx8mQ6Qkaf6Z6B42
eV2QU0is3nuZhEeR0LtbJDdalGHWFYE4xa2jP7ldYR7aWDmFqTtly8gY1JVfpsVGPt3opqCSHcP0
gNeh8DZx24+bSeJHEvRZ/3zXnWfjX359g5wZ07MtzeWm634hO41pVnkTNPYPpacV5RGsOYw501bX
eKEt2u3zPnBXtmGYL7HKjFWIigkFE+ZvFeFyoGrMF8M1sC4UBkSIedPvio/UaOo7w6Xx4VgBAqH5
1WXubBA0ITSb37vyCux7ZzNCNtj/Fg1UgIM5Qh3rHqJruXrZbp3mKNcSqyrRyZUjiLMCAVEx5pCG
iyImqBxdT2OF9iLuLH4JsBuJa4kar0niHqPUcS6LeIAGvJDbPf3q1VTqNLQzZFTy6Wf6wTpqW/fF
xC20GfRi2HtFWT/yHfqQJ9R8u6EkKO7DNKXO3i/qZNOAp3pNLXdpRl7y1jRhskkGbnGohCCdeKq6
yZvSWKvC/nXTHPEnxESyZo4ZnGMtCs9yTS5CCo1QFtxu8+VARN7e4Z8/fntWov716jWY8xoqTx7D
IY3ti1JVM4JR9YbY/hCNW9s3Fp33QNj1echUEnej8cHwWhYObK0w0sONNW/KA6nSrmPdHi+nBU3v
78MAp4UNstXT1D3RChRv7ynB+vdJHXpHtcuIknT9exjL/v2olcnWCvBciLRwiL7Me7w/NkoG+Qp5
4hQE0JNs6yhfIffjsZrfVe7IAxOjK+8qt+Qr5LtmGsr767uEoKKWMf6arTwvogNSBc3GmLXsWtIm
Jhb0eXVeyDW5uKjcbcb/C7lKtNdKrQ1rh9Ei3/zzp6Dp//4xUPgyNc8wqWcgG/5yE9GjPE3KyNI/
yPnG3OxXyW1Wpw9IfNODUwYJ3BoWZIklt3FkkOhYuuVG7pPnyrW6dYx1rxG99+XAUPXtXoTjy5f9
41AnN2X/+GV3Mv90PYhPbTGGx+v7y9MaJYbSlRrK5afLfZeFIZJ107VzvOofv+/PV+QQf1rst18O
5CSTnwPmN9f91x+maOQK5ppylAfl/gjDyiF0awCo1250m3hUwuX211XZqfYl+Pnr6nQ9l2DKCo5L
P7e2r3vldquUygp1BdKYegBgqabuWa45GXK1bjhbcfcYDcGjEdREzxbwcrBoFBsrbEcMFkVISOd8
BK6te5KbI/WpTQtKHWMEwgRPCfunRte+k7QUPFCBGsD1gGFxlEl9TYn7XGoiIUo7cPNvZaof5X4m
0/Gmb92S9LlIe9Xth1EX9YtNlWpfasDa5Fl/864a0Zurf75wdcm3/ev9wyNFTXVtS+cZwv3sr0+/
uKC/1ws9+6DowSds+8OEqll3z0lfb1q/To5yq4j1UF2FepauqbiCFJlP+eVIH+8GP60uu9pRxWNj
6vBRNM/syZz44+RhCrzLOU2ZZCfkfgTT+N0WpVC30Mm5j7ShxUDWAyaxXcY/QJ88J/fu5a68zZuD
aZGfbOYutI15UU52vclidFpynzwvaZFvq7bdER7OKX0aHDOex3u3zi1CTHvrKNeuC7nPDsN8wy06
gC/PeY5epSil5lW5+PK6Xw5b+Fl3isdkNvLNr+//5WV/91ZVwyNxRML8N7+Z17bOIeV/dJzUQTnh
71JOci2KmmeRWMr2y/5hPu26z6gZAcM8nIcm1JGvr/9yXg+yEKefba2+HCiKykcuO79rE+TdLIRD
hXfdKd/RpkS286ijhZ1lHv2kN4+UqACQeaTKJrAZlZb98qA7JFG9QC1rXc67voLqG1YnNBDXXdeX
yfcMgbr5jynm/pPL77JWlbZ/bnXr1ZhL38kASIs6w5stYsJYLJzDPpXLuyFI1zX6+d9c1AardKyZ
YXSVcwobNG7KHNvqUaiR036bjPv/T9h5LTmOa1n0ixhBb15T3qSkVPp6YZRrgt7br59FqG6ruqbn
zkMjiAOQqk6JJHDM2oCB1OR50Pt465QksWWRgKpS+mfdn7aF6xRvSl0H5yJpPlM/L8FWxgUE9I5U
ubnbhsLZpXGlL25z01bfVJSgz+LS5Vtf7RTnmIZA8ATqsRdjiKrdqNrThrqA8LnPcWlnTuL8UIGg
uANQiFIjJKGEQHrLyd1RaghKJjbmN3o7XQtqNSjKr0ACzjYrqgFAhBSzzSdIE85++DVz7nkQRNNV
DviB8eRR3vgoZ3RDzv8gLq5V4BPntamYXnaz7C1SwTwAx8EaugfHxwtE1hNbeZ6HspGj9yfjfQCl
+rWl45e+m3p5kfsD9f5Jd5ucrf19eX+r7eR7O5gmqtUaL85ITeQNf+vPJWyjZhHTgHJwN91f//+2
GpDz7ouDPy53P5c/QfLr00ytF//PYsGYoaf/eOSiXOla0F4dDa1Kaw7W/b7hUDSQE1QiGt8DQznY
FeJrDwW6rNuYHEAIhXPfC4W41CUJpUMEQexmdEu3eBymauU0Y+w+CGGIOWvMhqqGb0Se0sTkbFc5
uZLsnSMc92m3zFiRLw3Fjs7SJhs78exNHaoFhcoMWHPjVHqw6chLgZn2398yxv/aYpG1Mld22aru
WkQW5z3Mb1sso0oopI3i+rtZBTt9ThZMCh+uThn9HECTqhAw6uJ4Owy896ZQHLTRfPV7oPgvOe+t
N00Y6sofLO9Qe06NFF2BRHiFliyFIeLgtNpcEW93j9NgeC/UNa9DobofGQk2284x7dXgCO+jMduv
hV/blyQPkqfACz5x6z/99//XOQb6x7frwq0Hd8tyUNUA2//z/1XzYlcfdDX7bkeDCc1zsK9+7D9M
sbAvsqeiT7rJ8FzArxlJ5U/t/CnQ+GrlaNrb1Z66gOrB9xyTKudILJCE8A/DWPoHeVQY/blTJxxR
s52Ip03C6nwoG2usqSEe1X0fWD5BCdvfl0pXHZq4UREPbpqzCAcWGXghXlxRUsHiFeZDW2ViIWpX
4XOtMDgGNg2eVOUgj6RtMvVo1zr+5m66T5NzWxLea4AXnKtU87XCsDsFY1i+suy01o4bZuspKpW3
ZkxVUF0+CYFz1zS0d0XxrLPsqTo5z1ODAp5qAACanmoFZvB//5q0P8PIjoqylWWzIFJZzevan85K
X9FUKACW8i1UrGLTZsoXI+myJ9n41pAQoIku/DOpoWf3rz6Sr75tRxtOgxVlT1UbpGfKIhaeUkIi
avzAvoTuAhmwcCSq/NXqFf8sr6XNV3VNeFWqWZ3un2GFfKcuT1h5PWlXwuo10NCYRPQKtD1F03Hp
e8gKWLBzomZCOtDWr0mUikXYd/3XvqGKPMnNv9yk32SJDXemp1gqsLzgeYymZt1pmX9QYxBJXVW5
S9POT/dwECn7/FMNLf49RFTZ11l59yhDRIg+t4+JVv7rSWHbqAlFIvbVmU+Q11XcoX2cP6URiUYq
9Rj//gmWUl5Ci7LoYibapGlJPmFYncJYba7SxE0BjEOQcCe7Wufl5DQmwZAvy9Gxj6Zf/cxi6O69
EXpPg+E+99xVH5VdA4WmSJu7qrU/SkGud+dFz0MqEoDdLkV5s71Lh5AEYjfZZT71MlGchEs8d/nB
HJO13fTK470Rqv2rWzXDK6QZfOzPQu+MA37sX43um8YhaS0PSGFQm7vEgn8z2+SUkSKQg6iFtolV
fAVVlLfv+vfK6Yx3tSnHxxS9vgfZVZRiWANDttd2FRrvFUuCh77LgOvdzkF71LxqgbA3ohewoQyK
jxL+N77XYOvVQv0SIrcLywK+VdXmz/aIe0ONsi8k0kMECRVz7/TN+ErywzYl5vLFIPqyUow43eXo
Xn1Ec0XnPD8VGtXXUWGypKTrWVQ3KOZnRn7iTBFpb9k5/6ffTdN0if/+/U3IXUcF9vwO9KjsvUWh
fnsvWEFfVBTr59/cmj2cUbj2WZubcgKP1aRqtJa2vi0qgomqvq1c3hP3ecIt+oOf+MeyN+Dd4fyh
GHFAImhsqYEM+lXU6dPXyAMI0qtucDRzf9wbY7YLFL26ZJbNCymzd44I64s0NQgObToL9srdJges
yeYGTrpH3+fMsoKVUqU5ouqqzmYwJfX1QLigP2jCBd/ZkUciu0Ew4zrsauwPt0Npte1aR2F+nv+b
tSiI+UQR1Mx5oJmb2+z5bK+qqFfzY5QRTOgtpuIXz6Q4k88eAyXCBaxeydxr4Hg7DaVAaJxHdS6O
svGZeByLDPByCOnnbpNH7jz6f9qMuAccaL/cZ8mpxMggv6oduIuiVglBts5KUUoVaGJCAU1r+/rO
mvde/rx5s4tmXfsaKSqzCZxKflZSlN3nnjTVXZbsCUwglKX7QAmdntc+G1ESIsfPskrARwYGtZqF
PX6KUBx0FpAvfhKbhP2MEiYR0/hiqAR04/DUZ75x7SrzKu1kw1ATOzrBTnZ19nTRlH5akftAAtMD
unzxIbKA7HSjEC/N3HQaAXiveb5ZBNVcQTIg3WdX1jkmC+4grAZOb1vxFdAoJt9NIvpoP0GHeK5F
oFIyAl9FjoqpI7tBHYudwsJhOUZBeCJNhZRl8AwUc8XtVZ+AlLFF97/1ZbMIoVH/tO3ynZB09d7X
UB0prQhRA4UoZQd2tKbqsIWOUMVsDeWhk7FLvDUKcXjYw/QN1fc3RUSqIj5sYCmzDAFRKG8bmA0F
XkUAxM1V0q2M7VCNXBI+CMaNDPyoFBLvSICBtxMH7ywiEqjBXvLoC3d6xoV7ymbXReBn1orqzWFp
Tm60t4bJuQiz8Y5kE+5kryxy5yKPXDVfeGpun9wkJCrhDuuYCnsK1eYHrxuOkLX08FM+d63M934N
yD6wGxRRCv3wx/M5tIxr3w6U1iGGzTuKqgnh5f2TAykd3poeviYegd4mTsWnmds/HPQUvw+Uo3du
CuTc65+ohaaYMKZjo1N2ko1bwqmOfHulOp1l3AYUKjFPeaZ9hJNBMFsOKK2nn4qSXNXMU4/+ONG4
qXaUXbdJZjzl3K9qu96WTnG5zZtNt1HZ5/ZQb6fIefzELvJSZFSewwpIlSYi6nAofnmWjcZCn7Sv
q50TgaJCJQFHGFdo3jAhoALysdC6V9lrKbp/Lqvom5VQGwNhJVsXruWfZeOVEbBy0lBWd1trx8q5
9711gCD28W53YmfetXY/+STlrKsle06e5XPloqWtpVFOVrMu2lEqdYqRhN2RCJJ8jIa3bayU2BdO
5UvbRt+kOaK8ZhOnTbuWXQrLqPHhYXa2M9998RplKe2N65DrjgQBFGQ3+YgHAdw2Dvu1q4Fdv9i5
9iVXqD4CqGMes2H0LkWWkhxG+cJXPyYMT/pO8ETuE2kLM3hmHCj1NkcIoIOvNAfZxLpN7di9PyhT
tgj6Mlh285xUDgdR0R5iW28OWuEkuzbRlVUZKdmF+qN0UVdK+AOSlUOR6HdivMPC9MP2nJPuS2S1
5R0GU+ltSIcnOTPU1bcIVN+rpY3jWkl8wFNC/eNagWsCZ7aLi9NPkL8TzQFnNR+aQ2zAw5wPBzPc
FEUb7FTThRLdfW8dvpnas7udE9iQpFOtQUKnD7cdm8ZXAHrNqucNsmbZWr3mo8sfUqCvIEc9GDIb
kHbqUo6CQox3gF5M2KxMrlMeaaY2KA+yKzqVgoKOdYrsZnxhTmLa1wBpUVxznfjpeWRnUYFE5ZOP
s8Z1nS+RT91MqLnZ81TXysryNZ97o8v3ikspGgI54NW1JHZO5ViIVe/l+ouZNVAinGL8Wjfqoa3Q
C4l1c0dEL3ixa+FeJuBtBPiiepEr8adv1+mjrkTiJVdDNHhaE33bzMyADSXjIbd4w4zpUTYa8b7b
key2moOo09zcpyi+jSCllc214sG4BpG2gkFGgGtu8Hw3B1NEhLoa1yaglbpoM1RmuzVwGJxlk3tp
uOuy5uvdJI8mBfiwGebgINK0ATNkjF9S3TuTiEMNO9IjB2kPZnukKmclHp+HrjIOPSk7yyqI/YUY
RQ41Tc9P8kh1qvwEcevX6Dh3pU2OegmpML1fTR9mLYqFPqrWybCH+hHMFYX7BTTjrlIWU2GnnyOi
EOtaTxF+L0r9GfzmV31iBUy66FZ4TXXKx6g6ySMdf9+STba9wFfG96S4DMsRd2Yf1IFV8TjGdh+Q
J481cE3DGbONHJC22xUsPXx2WKJtTL0+erzGyNANz+TXEbNGrezWHeugv3V9XPUPtlIc+2rw0Ret
xkNT9CUeISe+TEXX44FW+aezXX6w26G91I0TLWMttHC3RAC5XavEJ0lpdvXPrlLZPUwK3HrpV9/N
+RGXqfGi6nn42RnmsEgzMorNJgEZWzbmAaReffDaMdwkrlo8ka5hLKbSxgEeinzDnZucO898y8JM
3RlzT5rCLEjOidNGVBVH1TqzCIXzZ2E4FXGJYsT8h63KR7ewxVXrIa40NpoXpDS3nyJNSCez2xcN
XdIj3E0YFWnZfTZOoiAkEw6PlBBMz41uPnqp235SEjhLuOgkj8ynk78D8iOLnkpqeWXgHgeFS4kO
cXvZOCLzbkdyAMIFsfz7HDPxxTKzypWmtOazbkbrLuma94T7k9LGNFj4pmjeI6Mv1r1Q0DSYR/kq
NQQJeucoR1XY+ZmRui9mU/qXrCSvLxrVx1z14f0luX8hLBs95jbx67knTbLJss9xsI2zSaIgWhNe
sYsT76LGlNSUeprvfKnik1rmQ5NW4OznbqIPX5uxt06yl/nQNdUyusqeq6wCZ2ipq7TDRVSWS6Ow
7WM99vZxjtEB9Z0PZV82YT+AO6vqZHWfKAf+6LYOqCwfAbE/7P8299+u2ZTEQNHKEaxD4AW0ehBu
QTBAY8GxEq8AormL0Ixg7cfvI0VYP5qO28o0wuABZ9q5DBPls/asilphI7j286+169XxMCYFnvcc
Rp02qvHWH/BzD1qWHiyqoZcVT5EvgRXB6lKKF2kPRfjLnmnJ2WKddNW7r00aiks54HYriqH61ljl
CR5H8Gb5NYv1jD1YPbrjW4X/QU5Q7GR++pvDORwj7WhPbcH9EdTfMoAIA7lpX1LFhtIeufleo4T5
ag9RdLu2G0U/Aj0tnoegNnYmzIh1zW/8E030hbw29CB/AUuyIBhpOqfCIKk6m/9VfWJuBSWrlJoS
M1IicsFlQrhsZP53SjDhII/uA3/M+6MrJ5ehiNGvGILl/VLy6I/r3T+DQt6SzDxUmEKK1tZWPg7b
uhybT7dag0KNv9S2QQpswtcUaW78BSfPokO4B1+oMZHDUZYrOS0FOe/hRHnx0WbaZwbwtbAZq8PQ
O9UhVOP6cO92sy12lZYFznwo+7eJf59ytxUQH8HfV/7y3yaLpgq3lRWSVIYuRhgb/Ap0T3tp6+i7
KKzs0Zx71ejCweitadsoPlpRkGEM8ZA3KFtIhxJ/Hmtp2ciA3d1Q7hAeytAWNyeT6+F5i+rw/eZB
up9w60dKcKjnyepUqEtuabFXALMS4UMeEMWkX0ezTTGj8i/TKBYkQXhHMM1sS+ZGdu9NHpD43mg/
75Y/Zk3mYC2mJulJc0MSp8rrazznxo3kEpHO17QIQtDVGsVkcQnRwaM64cWGyUjelfIZ9bjzS2Py
FmGeaI+KFqtLhZK2z6SkyDb27R/j4LwZ8IHfssC2VmZV64coddTHNiwBFSYjSZFFqux1BzKu42sh
Igm2crbN7lczmOj59exaEIlJ0E6cBxqlb85qu5adMTIpdXfGql/jtNvXgCizBlC6EajxT63ZF8JL
/upC8TNUXaJbChhP0tunR0EwDrxKn24mty+upCaifsIL+lsyIDw4n8QaCe6zZ3+oNRhKL7PGcwsj
emeATdZAjwsfIgclx823EonGOeM5RGsVmHKJZsqc1adRljPmE3x8Bfy5bmb6t2ZSzqKJ/VetCc2N
pVIZTQy9ejVd/1ojt/1lcKzXSU3zK2yg7Ko6LguF0kg2sisHlKreptRknKRJcVKi9wQCG+Od3TJ5
D1rxQ4vr9yr1KXZx6mZteMGwV6d4OrM1HICrDNl3Mz+4U1z+SLuSILWnxU+Jr5Q7/un1xiNg/iKa
CObsPKUe7Y3RaP0npRw2EgGOf5w83T32vO4AbU7Np9WlW/m5OMRnmCiEisKq7FWd+f1psKdfTU56
1yEFo3C3e+4Q4UyKyPAv2TZRWvefyfc5Y0+4AAQFQqqx9RT6arSJhlK8sdRTl8Ug0u2t69buIhH8
T8jupM3AMz+Z9rJrxYaKNprqHXCmiTerIb+hBLT1KEcRIP/AIe2ceJSGb2yDT8XgtJfbhQi0g9iN
r/JEzbAf/L5Jn9pxWNze2ykhrD5WtAf50pa2to+Imlb2490k7egmQHs7do0d7NjwRc3VrFqxIV3z
q9Z0pI+WY1LC8Zy+kzg8bVu1pki15EYpc4Pg64j8JeR578dIkFkfAQ1w79WnFk/ylzCzwMBNZXtF
TpCNoEKqre332cHDebEptKwBwcyDQyXhdIkso7+0fbRUwpJc68KzoqtsvDbZqeQsnW69sMZPa0MP
m5L4NsFVrGljRFB/nQbpsVbfK1Y8PMrG1xs0tuTh6H10U7Se6sB/y31HHPqaojIzhsAd6qO31jNH
rPW56/W+s+Dn5e3kKCJeP4rMdE/yVCsBQqfiLsPxUVyNxLpNst1CPxYGMGx5Th7YyTZLs2ClNsHK
N1maTL1ZHft89LT1WDjlauDphFRf7aJjgjsUmkdOVZocyr1ce5DzDfkVpGMBtj9J9UXNQuistW63
j4z0SfZyK2jO/7Sreg+rVdr0JOnlXEPo9W0aOau/XUPapWkIx/6Iq+oVJUPkg9gMEcWCdNESQ3f0
NHwfpuRmT9VBX9l5Xu282f7P+dLeVXn+UlGSr9iGf2i7lizy+Qh2j3LQE2p1lBhn+TAq0zYvJx5M
fy86LZPgxtSXB2ly0aW+yJ9s5e8bIny7siiVivBK/35fI/7bkk9vrJ9FrQnWRf9YT97ntnGv4XuG
fVHbHzhN+k884N3WtyJv5cxdEfZn/KMshJJIfwxqQj3SbsQeP+xq4t2m2tlLxzq/Yr8R6MarIsAV
mYVJdUmqKp8QE79Ufmc9AfiLT6FXsRGY7bbLQo6teYFDy+tWet7ZIAw8OAa+g6P777oNOOcJKKKx
2cpEV9YbysXXEeKaCz1k7UcRqdV66vUBrDm21Jm1FqK2XmlltyIZRb9UQ2U9R4mDrphXlRv+vNYz
TnP1UNoGCluFYj7LKX+fMJDOyVY5IkXTU9OXAYHfSXfCJ33uwWqOF3mKlq0Cc7aunT30NNx2WTP4
p9RJfcqM0stgwbEgz2GfJUlzgD38wPoBfuKcjicbfd54xZYDUQwWojRF8wZNzI2NU2tBxmdMgIYQ
njLBp5zQAfWWGQIXe8MfHm9d6T+EpfYYFra+lz2YZTxQXZRciBNuWAT5z7IhpfPdGOySsgLPf55i
bVqxeEfGbe4C/vCOlCZ+MeMGJbmgKNasrsaLnJuHHoJZU6vcrmaEs9/ZiSxqSUvl2dA7/Xn6PvSq
XS2UMQeSY4bdfmh6a+1VHnqq0VtGfs5fKvAwaGTNRyCKYOlk9g87RHpDj1K21yHadtAr7JOqRfUT
jOHqSQMMIk0Z2OvbjGZonJMclNPmk1wfVJA7IvArU+goB3aPjp0L6Hpa+KxWar5lQYMehT4nesjh
28xSmyYwyAaAyvuZcpIVBD/ivkWCAbfatarRyjHN8WNS2erjPurWsku9wJeEh9elDqfbLK3Bp+Y2
pJ2HbBTnhjUNP8apI3H4b1sWZGJHhLSkjLEx4Y4m00OHulQ0RCxL+zo8+IMtDrIrG8hUGWGlJH8o
84KlsDRCfBRiLQ9jcnBg9synyzMbQGFqsW1qG31m0dXXAK4U1XBO94PUKA707psKxWfB9rk+N37b
7wON15Pf26QWdsoXQhPdDz3S934MNz1R1X0apG2waTuLEHpItB+qqqBy1WRB1bXTxejVfqVXmfHa
UcGQJpZ6AQdlvA704rknx3oqbuSYOs+cx4oq1m5j//s8OabNOdB/n4csKdnkIhaLOi6QIh0yImqj
3+7IMu83vAaK59zwkH+b05lssI8mPsHIblZtGiL6Sl4UAM1UvyhTlaNtWOYrjXyYLyVrs2IyvrXB
/JUDRCSWG8Yn0kz1hRzQDCAEGjumquemqWph7EOr4QdaOrwK52snUT/LAodvQsNtovdavtWaWDmS
xBSz6DWtfVSm1r5Oul9Hg53DVOvF1sjTOfFnnnIflUf308ArgkLI/OjEch3FHMP+CBx93BRxjIo0
upofA2AWkZnpV15TzUoHEL63eTy/8Ge62Dz4gIoiN1pGU/fiV4LktLhVQb7MdK4oHvCc19lCjnZq
TT0i7ggjc5B6KF147q0RXy3Ka1+ok8cRrJoTwsP/uVLtkK+ez13mP1CehnyiH7fH1PNAbXWRsihk
t3b48uemc22kJOXhbeJsjJXoTeOXtJH2e1Mir0K2HaX2RfXGY7/+q5p9DlQ2/GDJC9gU+MtLYTsB
CbRtcayHUD2YIVIOhTKgMOgMT52TIuiVVCyJSBSQJtlYAwh1Ubdn2cODPTzdRuUJomKF0AGwu1+j
8nh8w4Xb368Rmu548ET1Jk0pj5KTVvQkCc2lwCSoO4duLhdu5ubeTZXgPVSbcBPIimI5QF4/DB5z
rh6WfdmgBRtTrFQu5AX+vOpv/SgMrqVuuhSko/GgkUO31BxFfTN10jDsRus2ftBob51WlqTeDNa+
nLRkN87O9UAnU0lkYb5OMtQyhAPCD0q6thR2lrxGWanvbIEiw9iryWtnxeIIHB8dDdkVVCnpXv4q
e6VC9q5XVs1imhFsVQSMTR7dGyV0CZHIfkQsy73NrMGKHKJmlhopWm1lK+0LakggdIOmfw3rqN5X
ENkWshvZVnLI9MxCnyQdXnMBisE3TepB58nOoLjHboAYlNhW/4oYsvUIUuJ7Nvcy3B2nKBrf5FhT
JsbZC4uLPDEOfOMyBuIgxxIztJ5KR1nLsbwo4EgGkAbmq3gI0Tw32U85hFhLjEwMjmfYmMCbt5mT
mi9yXjaCI6zwiMrPdpB9JczuLkVbw2ho7ewVCswuBjZ/oVogf4VG+q7mXn2SY25EGrAeDfFRDnKb
g5P1qmgvRxUHOp/Jinoru3mHnyAbBsSJARzZVeEeMr8IH4t/NuMIN7/XjtI8tRXAVlSafk2LNPyw
IBzgOYY6QMv5VDVSmDM107RFZ+rpV1eeKMfl2eCX1bUvoCLikfH2hd2re5YD+Jx4ZZPSYyXG0Whd
SKYE05eNb3h8VbOxLxGjebhNckMyqdUJ52KPAPW9mYZARW/UTPZk+O20uScHpT0e8X9TIe5VGyhf
4kEaM40q9of7JPzn4aqu2nlBo/zVFWS3EfIlU7fX4mU+2MlRNiIgMby75T7K1m2b9DaUIsUajuh/
/DZHHipKlB4d/ti5Mw5n9HG6hR4GBXycqH4LS97ug2cF+GPoVnp5nYB3g8uhB3VuORnd+Mzqha1G
foyDElRDVebI3hAgDyfFmJ9YyDyWMRprYYpqqRcBzGSpk6FWk+fr2OQ3t0B4Gk0WlbjZra9V3lmk
7nRMTd18ktcB8cj7xbhM8/XyKGxO1uiTcs5HSBMFV9MecNNf0nSzQxHd5MKsF/IfIW2dm1PW2wXt
SnRavta83mTVxDMynoL6HCANAx7QAP1a1edqbqRdAUEhNNV4lFNN5J6sWUnoZrtPk2f9PVfaUQcp
j5rO774twvGLj6wx/FL1YwidZju0HuKl1PZJe+Db04dbTc3WUst27Zkwb1moiKNZRv2iKUuEFtOu
u45O2l+FthVuYz5JCysUfYufEyniyYNEHGXoQCsuGvBK4HRXkyS+i8b+/zZKQhDFRyHkVXmySOOf
HanESxvk1Vs7lLshS/UnA0Q4hYU2hSs8KLQ0dF/FV2msQ7d9rpC0lidkA+6K3G4OcsxmvX/2lPFd
jgW4ax91vYY33oT61e0sNHCrH7qfdy9RGdjPhb2uFVTnFlzuVfF85dGcx+ykdtBGzputnNq5xrQB
VlLzsGA0nXzv+Pd19LGW14li1qt9SOlwrekwM9kZlfNuqciMZy3qjUfZC9QGX1Az9CslZ7PkhX51
mufLwXyer9bWn/Px3/YrOegbU3VyRvPspIKkpQQhnskd3L1dWPFD0RfmlZeUeQVXYD1Eo5fvmkpY
1wxS73kswq0clNOENpjLOsAdfz/L6p9zitWe5Dl6YbTIl4Gkvp80aNUVqHj0KM/xldxFhI4PNufP
/OODZTeIomNcha+23WnnyqqQdoqF/wYu5S+vMqafwnjJFSOh8prKY83VJ4CbKC8Ok0HyEa+ZdVlZ
0yHOfRxrCpugnAzJp9AZoZU7rvXmF8DbIErDtk2f67mpgp6aE4UMmSxP0mfPZSGhh9ZR9uQMpwTi
7Xlms5NneV0aHZFP+eaYjpVz2Zwtc1y2ZGo5/Y5q4OJBB9F+QspO36VOdyYjYkAEW7ah7wWPmvop
Z9xMlF7GJ9kviTKRGacetNkk7fbE5iSLymGp5i2Kq0bNFgQ48Ceou2pZqtq4R4TQf++rFzfVC/Bn
qGP1HSpDVhiX+CATimLiqeYRqqiL0iuKaz43pt+oD2ISxU7aDE3D4cs2CCG4KwWA+dXHCUt2Rw5X
fR6TswpADxRmlI9W3xlnY26szOoWvdVEa2mrtdg4A5Mwzo5wnti46Pu7qQT5fQq1J71mXYBOM6cX
pIpzw6eAyGNKan5MdmyhQUajuB6uLnmYdwiKPeRmgCgnu6PFfVI9tL+mE++1WIH+pyuCFpFwvd8B
//zOc+Mn0lAEO4dpOqLzGHIH590zBb8O4XzV/5rZzkbTDeUvq/PWSqCW30bbNh7SJrWeRxF7q0lx
7GNk1No+hKc0p1UHTyAX9pEVkKdlLY2hdj5Fkrro2VrDRpu7CsE7KEnWu2v4zi7qtGCVxwTZcwGS
Ipl8Y2slivHuBdkrJYbWRR+y6GUiuirNgMmjgyKyAe0wZgUGskFpl5r/9SSjiLOFNcHfHnBOF5r4
ZgtLXxZNY3A3jMEZlimq60bxwb7y01TJqulMy7qWpX+U5kqjLmGsUNprw6T8yGIb8N3Q2wSYh/CN
SMzt7EHXcSM6aXtJ3HQ/EIz5xBUDwYM8oXVSjMGnMYqL35OTp/AYPePGRzxqtkO70ZbcGLNzMxCf
JeT+CLy6yDSbhcYULUU++GxdTG1FvuVRRQXkuWPH+NhperhQ5uh21eMCGjsjeiRzNn7h9XKQYe4K
kOB6chtrI4Pj1LcteqI8bw1Z74exQOFJTjOo/qHurcrOJiSPp3G0PuRlyzxOESENSGWaPwWZrtYv
P+sEHpVjN6gUz9Zu8vkv7PF91jVP1AlttjnEPhUKuqRkB+zq8ZvVqRGqEMb4HMXC2BbEJvON0F3U
yql5Ok4WcYS4bbyN2giTsoama05NRwnDEPUHnKuaxi9P2vLwsQEKms89y+y6NevheKfYo3KoihyO
Vp96L2E5KmfLS46yFxvm9DIzT+Yht+vbQ56n6BkOEdVElOgd84o4fdhSv+hrpsqvKxcfqet9LzpL
+YH01IJgRSgAN+Zrt6/G73BGEnAUvfUGOyacE4yQlFSHbtWHQ/U8KcMISqsEOTF3OyqTL54qlqOm
Nbi3DbI1MwoWVsLw/VOhu2StkVrFg/waDj2dPi3RZwdyIMcUUQyw8UuKNBkUdcyMWPsRe2OMsrwS
rflcglqx0SyKjv3FVKbmuWhV7ZYEpg/lX5k6pvADCKo5LHCXMjlMQ4osY9P/rlWQ/g3TIudtANVc
5bhc6/ord/GwSgTl5Dxa/9J9pMw6F+owLAfUEmpj5AkcI6Oh/UeIivINEjJln4kc5rNITTk30vjb
+G+H9/ONpu1+nS+N8vTbcIW0NGot+pPb4jcairj76qikhTjqrM51ckvYEiRqi3PoKeKrHmT6Q9mZ
3ktVUvFNJox6xj2ubTxqYyGwVfVBAcn4YKh2sq9Sy38COdVthCdYMQ+N/yRtfZspC37LxrqbRV6o
YOB3mMDfyYqp3LSkPH+Mlf3VhbB0qShheM5SYyN4QLBbbZG4nmwykXnu2aip4SQii6E9+nrdu49j
QRqDJ/qlNRKAzMj9uDYkSWxVoedb8m6Uq+i5hwrWTa9GjP6KZtQpsTW/ep9mQVTdtuJHa+4qoL9L
Nw9fQf6QYto5V2lussHbxUUqlj5rhXfe8T5J+Ua3laOuZ/1FWS5CJ/OgNMlukyOjS8X/6zD009br
Y3dl9q32iUfsse1861nPtOARRZqXeHCRslS7aE5y4MN1LVq3Och3fe6SY1dtKz9DnW7uUpig7BWf
SDiAq/DVQILtpAn8+or1meXiXbVG6+V/ODuPJUmVZV0/EWZoMU2ts7J09QRrCQRai6c/H5G9utbu
u+8ZnAlGeASkBCLcf1HXGSL1Xpqva76AZ8OfkbROFS67WrGeXYoTF7MQL0lfewu96YeNUhmnFuHj
p25GeGYI1ADwFfFxnDGgqEkF+ylRY9AD9MpxoomWFRPAm2z1o44eRArk0i29GyDh4gDOzn4IgQLw
v62H7xrWF26XpV98U4Rr5vZMb3RXvbSFpS/liAJVOSUX3xuyVsvapR7vT6A6nMrRVxP2n1/rFm11
ZbrYZXTyqzp7d4QWghaL24OFvd17b7rLnsfQS+vY3aUvQmoIfBHvXWL5a2ai+taoxmoRBuRHEP0K
FpMGxCXHszAp+ZtHOjQ3xzSUiwDZiaYvjxmuf+sZhwOMIMuiuJlJKHapoShnDxXV+0ZNykcLTY79
Z7wBeZmYQ7Mfs16HgTAMH8qUX1swzr/8FH8ZW02+ZxEZPbsC7ATrMt50LetEdVD7oz3xwqqe2o9N
ofvIyvrBNwfPAaFb4y8j8A8j2ZgvtY7FuDoG3smy8D9SYhyXVejVr5GRiQPSPMh8z80qtO0tmBWq
dHNTj1HkCFPf2oBPq14p3OYrR3Pc3Tj32joJI9ssSe7MvUyG4C03/BIKyYnXCcxrXhbxTZ6paOEg
5HX/DExnfB4N3JbmY3RDz3Z+kdvXdhi+Auhqf/nu3lSxUaUYjDtxrBUvNnSaNV6s2TnVSO5bYZpt
R/K8NxW45HIMrfxr7FY7OHrNr7S09j2Jli8iDKplFlXTLdYjSN1KitR4EY5nU41zBD5a/cWYS7Uu
ZNWfeMow/2t+cQv4kdqx+tokeJCCjs75x8GJTyDfbgeUGx4sDwQw+vsbq+Z7BMbfHZTsGdCoFu1L
p6mOqNXU5LRGR1AiMePqKDey67OJASSgKhfdsn8dk82euFrpKTseH/mlmjc1mJOVVvXdCs3J/EJ+
CQib7NZqFzuvPz0Razpm7IyRvbBaXjxWEs2wz12exfeNlQfMjvpmg+kQeNW5oy99gBlZrX8gmOXv
W9mshHBRIQSwOg9RrclEHtPvKL5o0ZGKeIV14rw7Btq8O2X1Fh+zy72n7Pzo2HV+GW7k7r/Gh1iF
kGC5eWa9iciOvE2qkZ2pKQIpm5tRE9Q7w+DmoPld8Ka2urEiaTLtZC9P6nIx5W1/lr0U1VHuUtQn
ayzLp/mUQ6Mpr/KUUTs1C9mUp+ypfq1kM2B6cz+lbKIOsbXM0tlxDaqHuiFbFUDHQqQMZ+PPmNzr
HX86WH01YNczj/7cyOM+m3LvM8aEZYdZ85kKj4mYwEuDV9jDYHTuQxs47oMLlyux8+n0GTeHQV+k
CZgJOYL1rfuQzKjEhkwsFap/DtUrvhrd7vqFHDcc8OHTz9yf420ftu65mvc0V/zekzGWSr97/xr3
33oBJbj38+VJcPZRc41j3Tk0A3xClIhgyLoexoVLuWuaE7MOuXsfIMdSzNMXodth9DMfKje433K8
3P3XQZRLnEOhWc1qDJ0UooBS7aIOoC7GWMHDlAYBnA2NaWUFTKfMPIqPfzrG2Aku0OeXcthn3IvR
mOV+AdyeVLW7kN2NqZ9BFffHz3GK0KNDHY3vg2U5+wY3gI1Tq8NBj73h0Fm4US9ke3KT8RBh2meu
P/vNIqNfDpXB+/h7WzcDHVwgINDZk0Ko18zFhzjI7WqNc0VzCKOof9K15l3G/QoXmnEcah1qPtO8
RA+CW1prykPmoqDGn71ZVbWtzB6nRr2j9KiiVjcgOjuVjX0EZXkfLQ9hculd4+JZNqj9cVRvKRuP
EtdZxuTGSMAWA+HlrqIiQN+59Zw8nVmyi77OTJI8sceVlSmHro+hpgbji2+kza1Q9fKWFPGrWRTj
O5oJqBNuyrBQX5qXyne6l9rvDPb1uOteJNb5975tIDyJR90Vmra7FHaub3qjwJG+QygKyNLPymid
kx4lw3NUgdAMVVZPkfCHZ6a6wa5lBr6SvUqdJ+d68r7JzqQ0NKZIR3AJSbuMpmqjGcHVGDsQjWbp
neUmbSly45AzNttO8cTi3v7sl3tO2e5UM9EPbRur7RZzLX9VZGRXPVF0R6sjV7HwfaU9yrYzB+Xe
XzE30aHSk5lkImYgIaKb4H1cIzrh8BJcW7f/vbHwtlkOYio3f3VAGEDnqnTVxWcH+b3gmpqZOPN/
Wf4Vl+f0w/xpRKtjL1uDrWP85pNInrlBku0zaX2+t0wk9P/QfmTcYpEGFe2TSMSYPeY8h8/Qfc+F
PfR5OhmT5/wzVob+OrseBkfNLuudOUyxApsZsQ7Lb3cersQFTIR2pEzX5/m+c+N5l7bcy1BKxVU7
Oukhnjix4xsXJLzMi6lPARpC40rrlOJijz5CxFqUaSuhiAzQ/dxrMn/oO29RT/xRwCrz6aoxeht1
/kaZ2aVr2cx8K18h3lLuwQ2LN0MTP/UZ2iQ7Y+uRq8R5YYz/QIHxodSU6A0so3ewO+QM5aAAv0Nu
V6UOuoHzc1knS/CQ9VEOHkL/XFGOvrm2TT2N/4QM16lVIUtrR/c3peN4pyhf7tCHIvsoYzt+kJAG
5ij1jQgMHkw2ZxiEDINB/yuSax8i7uIHwML1HS/x/z/P/XVq6/3zHP0AWQy68qHNRjAFJJrDY6X6
o41JkgI0bN7AbGxW2ZRwn8iKFrqi0opTCmH1JPcaGZwmm8W53oSs3OZBsj+q9eb3+PsoeUCcUlFH
6gxo7l8nkd33g4QTxqf2kLMiOs5O8rgne88keHHhNgerwqua3ajPAhhW7I1ckNw0IDWA9nM6MHYQ
HfkfRDiJW/g5HiOyI4s8uwzejwYL+NWcRiwWsugoK5H/vSgpuwAE4Co1bxQj3GBpi5+ONyCQAkG1
1Gc0acX6/C7Ddm//6a7VXukvf5pDhE71Qmqzaegf1askxka1tOLjoIkm2H4quTXGeH8BYVFlufxp
3s+AgtGAXE7aQ+qc+pv2YVuWcZObytbxpDRD4PYhd68urJV95FQpv11r3LI6MW9xGcAYUXAU+ox5
3INXdexQeJ1PJTtyp/IXo06F8TOmqva7F0/NUZ5Jxrmvrmrw49CIONLQcvGgONX99WSocs2M8mz7
KI8RDoTbrtH3WDkMkPeL4WQ03K863+uYoWJblCHY0fLCvWCrVhbFrnnA6AcrpRDDIZgPLOQguesH
FB414dbrz9lY9Z9ztb8mZ5/jPids//uQOq6bBYCudjN0LHwm8A1BG1RXHzgzasPzxu4fgtEaDi2P
eQtgGrEyd17JwJp72XLiqrpmhlZeHa/8MVglqOo/ITli1A1ca1D03Y0WUsRxVyhnVFajBYbQ41sy
QaccWr95HPrUXieF4p+9ptN2plYnBx0B5xPGm8HWyJvqQTGtfiXSKH2ZppJFc4ehb9IO3VFpVSTG
KJC4wDTZBOmQnoryqGWRd9L9gM62M393yhG6PoqTiRuIysJYTSzxkM+FRREJ54KD/Vq25EbhLnBI
jOZHNwaxAIYa9dvCw/sXhrG9qu3EPNQBZPMgCpWtOU7uc6dULFoz/dhYYAopaT940cWxrBj5Rza4
4cW3Bune1HWaq2zd44F3YC2onChATDPXrv7i25F1kCPUJEluLuLLC0rX1s50AjXAqdQEklBX4fbz
7GqKECh+fv36M5bXCQ6zBn6/8jTyhG3ZjlvK6nyi+U1Z82bI4mZfhGG+uL8FTzWYG9jas1lPIzZd
KFOcw6bbfr7n1jayh5z06X9+un4YEZBJAc3Pb1sOR4f9/uk+Q38+4ec7EKZLSUQE9u7+khnLDYAq
TB8+X1M4Dgo8GRW4z1ftIsVfQ4X7/QnlCaso+/0J799WFLpI/c6f7n5u3QqY7/Dp5Gh5fvkJa4TT
Pt9kP3/CtLn/fvevpS8ggcfD708nj1Yd66AELqio+YuQR+dp9kXolYXBD6H726fsuBgqRayA4ZVP
4I5mvqtanAu7dR8plT3VmKt/QL5BYy/zAVhqfvmWa9h04xh4yXXPXHsTVgKNk1+5MVlPmU5GLpxw
3i6jmKpnYuonRTO+yk65KQFjGJY33sdXHaT5hgToRtZDexG2J7eIf3yO9zTyhzzzmXC66qo1FOZ6
5SzTng7Dqhau9ohbjf6IJNbJHRrlLObWWDr9IRR8tbJTDrN9JOuZbYfoYDLEb0LkKFwkj+dzyI3e
FMM67ZziXzE/rjee7dTX+6uMoibn7+sL+TLyqMaMcAXBkfUgm4M21hfAzfeWPGpokDMq7RI50j/v
N9R70Aea+yBDAsGHHWIS+fLz/aIZ/itXE9io80FJI8Kzo9f3dypDaLuTBx3ikGofH0jGjI846Nr7
VwLYv9iqIgXGb3wZvLPhZ9mlVjQIrGMQXeWelaRQp/qq2MmmYyUouZc6CITIbMTqr9FerA77Crbj
5wnkCLnhFfxs/P0Kn2E7LgRk/H9e4bMjKdvfr5JDQkE/nvmQ2qGRrIYpXowKqW0mHRsd6yIo9UG8
ZzqPmPXkDUeqzi7l9qq8eB5WCYMaNjcDdMGKeo79rIQY03dGNrxbdY8J7WCM3zAoO1du5//yZgfv
LByYE3ZUlZmaBYvE1YFPqeF3x9R+Nk6gvIep56JH1mYvOryeVYq+6g3qEktTw1AvvF1ta4edc3SU
zt17mVvtB4V/rpE70oaFmZfmf+fiGk9AtQrMpeRWY8rfGF26lz2D4c2Mo4xa8kLv0vF0jzqGtxh4
EKxBVGT8BA2/craMsPleaYqWbFqN6cmyzOZytnbL4tp8LNEf2kZ1sY8qLSJn6gVX1QMPAr4Y91m7
S3C7TZvzVNvqo1DrFxl3g9hYianCsg2I2quO9wWOYcoHeFZt4+m+TSGZw4f+nOstoru9Ge65NLS1
DLNCPPbloD6LmzWFLjQwO8GOCnNHO9owTSQJScU3OfaDmRzrumjgKM+7k45qhWtph14LcvKL4Spy
u2I9jVn64mE4umsHzBFcx05eCgVbBTsH3yGbXQvlSuTqL9malMZFId07yyPRfLEeUUlfoo3Ms3je
uNkOZEnzLBt9XGxRbm9u8thUTC9mEKkX2eKToETsh+IkhyY9IMCWVP2e9IHynLL+3HMpFOrCLOqI
XD0bY9CwEnYyYz1F0e/YlMLnQuG6BihskfaTA8Wg/9M9D7TbqTj4Yw7e+E+8sOZEQ4dnrTdNrzFu
K7hol8lbp4w68v88+WXTKMh5GsIMDgEgrTfmAK+qVYoH6OrTa2ut5CAt85KrUXT8jzmDqwv4TLbG
TGA+JHEtyvmKD0pg7sX3F1khZ3LPsnei/g0OKXgZQVfdLKO5VE2SvpmaGx2nJqpIx3NQ3k35xgZj
sZEHWYWqgPKNWDzgsHJEvd/fBDE0TLkR0pfHi/DhSWYepgwaYAnJjiIFMwVV9SRIa41xq9/a2KhQ
W47idc43vJGd/ej6V+qM95YMVW0fLLNk5BKaD/coaR+1BoNoYygoQCKE+qK0gWCZwJlIBHt7AbkA
BPMvzaq/oewA7AdDu1VsOsVDbJbW1vanmTM3IHuo8Mj2Wrt+avTZM5dkxNfagT6lzWV0rcUsCujS
d9svi0Wc5upLEdqUWkxdJ5Ftersehai9p0wznqSI1mjJ5i91wtKMP2X/nfza6n6mMov3Rd+ZX2MT
poINMfypbch6NUmUng01p3KH0+YuUh3/GjpGvnK1OH2LbOVH6jjWz2S43c+D6dVNwWrlo7X6BvBV
p9w8VB9W/jTh0jQkLxO2Vs8YYRbPXY0TVOxkjzIkanNawNoAWT13li2mtDnp9LXs5d4YnzqzByI6
9xboKT83x89zUY+bs1pxc5L9jpem69bhT6Z8ZF7bPY9duioRcH5rLVcDfhEZC9k0CsvZ2GFbIt3d
1G+sxLByigfoE/NgA8NKCh/dk+an1SPUqnt4sNPwmOUzOnoeleRcc9BHhu2ottaxVxq8Yi2lP8/6
FCu1DvulaU/DWcbkBijCcE7mzSQae4WlE0PmIzDlwwBK9si2riLR+tktY7IXOTjQU5l9VOtELLE5
9S+1HTjnJneG5WhM7ldScIdg8KfXYsLAIffrcgsnM3oPzAlvicT9qkBoXmX6hNdOp4mHjPINtF7d
+ZqJ8U3DfCKgsrEI/awH19hHD58bp/HPNROdI2TG0l3ErhfvJ8UOF3JIEjm/BwcRqsummp1jG2rT
wiZVtyitpub6l21WFxus1/tlZGXjQ42g2WHqgfJIdkA3Jt+rCWUlyRxoaAHpCVFzglUwetF31W6j
i2QHzH3NPPL/cJw8i2kNe1eroqs6QRVQagrxvhV7j6HVe49uDXzEtW8yMqokfZDJaVayT8Zst9kM
XjNdZSux4nhX9yiXhZjAZUvbrx+Q6R3OYj5Z7uvuZsJFKtIt+zHEYwUJzZSFidHYj3o+ubfEAeZC
n4zUtqWsffjsqySvUW0UsVgbEEDOGqhst6pwUBdx9arlWGnLPRmDZtU+jUOxBEMRffH6X4adV+9O
YWd7B4LbWob9IDp6TmtS7OVuhXUMUga4PH8Rk/odyn53C+M2v4zG6Czk+DozkIrASPviGWp683Xz
p4xbXuEzDyhtZGu4zjy3PMk499YG7cy03QsrDd4FfugyrvRKsk2QYNvKJu/O+vPu+t4d1vn8LlCY
OZat8/vddUyllr3ub2qkVETZ5z9LR7uSkc3fJ5FbKzse1LPfeOUR3/Js0/dR/DJ1QBTI0+Q/YYMv
42Ywr62hp6vWNHykLgNMQOa9z03aKuPW7uKThwfyv+JyrKmarwGmky9dZx61xNbf/aFEhyyLw3Op
tdDjMTJf66nvvA16cvUjV/shjPwRVFz6ZgR8rL7KlaMwpv6MOgXMUTOsP8DK7wOm0T80v/iCNZf5
olZKtnELku9G1KiXPpiiWTTT/xIrwVoORQ4JRyevqJ9z2N+bzmyDgwqV/Yp61LDUtZGLeDQ7xMdH
H1TbZDp7Q3g7FhizIXUzvE1Z1WAJOyZfrCL6VqS1/41MwiVHoONnqU9rldt+uPC6M6InuVi0NvI3
MEYWUD82Zp5WP71QfcBMrf1mdNHPqQutnWJ7/UbFeeTJB7yXF0/IReRPXVWyAB19bSNj3WRWV4hj
uyzv8/sI5AqDpZeYpDFwmBvz6DHMhHctIgsU87wHE79etUkerRsXOZF1iMIYv4B3rHSK0jxeWTda
Zfx47218eEnCbaJ17CBeRLm75Tz/HHKP8a3eD5HnD7VcW4shajaJ2ykLoSTK1Xd7HU97gHJxkFdf
O/EK/tj5llStv0RsXDvzg9lnE6HlZTV3tOP3FB7yV2H3Yh1UrAPsEYhKofbIq8XC+TaZBYyMNnwv
+rjbRK5Q90phqY+uwNtWjhg6+9mAg/kSZWawQx/UBbxnVy9tqj3JAUgSYXkuSiBndV1tdSXS+Qqo
FwHFBF5XvztgsndKkhabCiMYp43DVxT/9X1iev3aHVTriz22q8jJxje/Gsydq+MbIuOV+q0ZouSj
xc5t2wI/2mpeZH9J0tT6YrhkFIZEdbZl2ycfY/JN9sVwnDcsq40dli3T22jUKxnXLBaqok51cl5D
+EpCeSdfgvyOs4qUaGvYibKsrBCrM9YSR7lXzM3PmOwww+r/GdKbngmfojVXfx07gLQ/oGOPoyUS
f3JTCXDKZVQY/4plaZ9feRNiS6UAL6I/g5O5A38CF51t68dfcb2BchsGzfmvuB/k2bkF8d/F9ris
YS0v+75/y6y6upVzyt5Fw+f4JwTrvb5hTnMPUWWrSCLBilVY1obmqK0KHPVuQW4Z68YcEDzpPG9T
GGZx9ljp7WDFDke14fekLO7vA9srjmkedrsalc+z5aOo08QFFQwFF78YLeSHUNRoAvhV8JRqHQqx
gsmo0NULMID8WtmGurG1zl9kmeWzsL5/F+q4QyOBlaltZ1cZk3t+4lkHmEEX2TI8ESBllIbluaYg
FSV9dr3HRJViIZiqySocR/UJMnhwaKYKAKtvjiVrvXAJALq/yV4racqVE2EPKptG7PanYsy/5VWq
PtVm1V4QWzwlga+8NrqIqOha8U42TVPrF1kh/Htv1E9b04v9R6qnwXOjtys5yp2Yv1Qm83gVtiLA
L7RmRmuiTtj74hRWZvMamdUyHg3kmB0yhZPZtWvZbJv4B9z48cFNu/iWsfa0mgSQqGca68IuG3Qv
OSjFrSqnYrJTc/xdHduqHyuXLLCZROdWxRAxbqzo3PHwl31yE/RNtW71sFrbtjYlAKHbB9Oy1W0A
gmSfRX56lRvNLOOVWtoY2hl5do9FzZTCVgpCXEBt4IzzYBmTezA4q53aUuD8jPlK6K9Qe9EWIA+L
ad0lA7WRWYMn9dr0ICA1bRPaDxyHnF3XttygvBdPN/xfUXLggeH+FKX/S28H9TWtlAlYUh1em7x2
dyjCR2gt2ual1+DvFkZRvmqiiKhvlN1PsLyWYXi/jEo8i+esUk2eUKN93zSpg0Jdl97KOMfS9D/j
3dz5V4zcBjYr7SKxwl+lFdT6xQPPDCUDE3YTYME5nwxs3YX4icD5iKrLOB7l3ufGsbR0q8UtLGrs
3bx5EzIPgfU47wqjeu50KsSfRm8yrivw9GXsPvjPONn7OXiotHKdqKa/U2CjbTFbHUEb2dGbrikK
2oGqtRd1EL2Fcfo1sr36yoM7ejPnKnhSvwa+g4t5kz7JQ6ay1g+UDPulHJSwggX5BduDLCzPlJHH
xtTDLLIGx3ixhamt0nisr4mmJztNLVPwC4Z9KkWSbMJq0B4dSGLLHjrJRz85jyTZZyA/0y+KVgsf
JnvkMw0JTaNaQndsHs2aJ0haaupJQ6v2kLlKsJtKdboWYTauRoxMX/ueVXLxzj0nPZlWQQlA1P2C
BJcar4C3JqdgplJ5LVTIhWzLDZA8AcKhnfBojP/pkeeQw+WY+zGyrSsotvbdx1ib6S2cpa+1oc9P
Q1ZeZUjMIRAI1ln0zVaG5KY39fZKrmAhj/mMyz191sS+xxhxH/rn/EiDbe8nVFPydGlcX90wy09y
vDpFysa3phogluFtLRJbx6kU5aHJe48UfBue3dowNuDb4gd08d0VC5fxCW/6hoKxUc7PXKzJXSNY
uS28MzM2tSOKLYgYpLNaiFY18UYGhZa55X3XDVBo9smmjUd11IGgaayn86Ctn7o+AQlu+iSrUzXd
qm2PMOJQmPsxrcp9NmcmBYqMm8mrkodCkalsPXg21Txd2mpdvuMjHKITSmqxQ5gUNmfGVHnc+vMi
agGwcN31JVJjfu5sHXdcWDPgoyuV6MACHL+3uemErb+AL6GcRJJ2r3+GtQ7oQneAMZOHxu9hfm37
mJYxzONsMi7PZs/DwLX8exizEBucwJSc4qaptkriUtyPR/0psu3qFnIHt5vQKpe+DimgQ5HgUHmJ
/uTYmb7LAwsm/zzYxdzmKYPaMw81izRfamDddnKopjbJoVWAa8um6TQYXnqlvusdSkLIBqlPaYiy
puVZ8WsRsOppJ91+bwSTYX5+7Ws8ISURNtoPJeuYcyUIbZOrWLikucQiqLYsMzBdBU+zruO0vClK
bS7rFqp5JTo0mtqU1CFFgK+QyM952JK3EO4uqHL3F/W5F38Q5UeRWsXSUUrz0QAlt2nQUT3bIjb2
7ZgaOywYuos8I1I/GaJcPqrZ3RB+rXJmpzy75tzx/YxlCnpnPqPZecVynEUKTWBRe7nG+W+roL9i
VMTKQ5iS2p6sXQhJUeTmkOGwM6brFP0hVLoVo0hvUVPkL2VbvuS9oV9Gv8teeJc54EaLjMzcOSk5
UneuUR1kr9PWAv1Oq9vJXqoeJepOvo0/J8eShrU2NbnuoW4vYGhK8O9G8uFG6smaXVdsh+VJ4Hvv
mWnPcqNRe/FEDTCz03yW5w2EsLjsFrXhND+njR8oxc8qSQYAIkhiqUX/AbXDO/lK9XvTtPW4TvLE
WPzV8VfTrmpWW5AjZXyKcrRDPCwE08n0TmFDGhrxdRatwmKFX0bDD2ZkCDIP/S+UD18xFA/fvRSd
YHhF/VUkg7Wr4eXAdXGLa0pBeIXMtr21zdFb8njja583LQSDo6256MgNBvbiMpjjioqx9BhTmbZ8
nl9TtIjMwDz1de0/+0E/Xyh6gzEjzbTzqnXVWlhezINxCbC3k2EitzE3w9ZDxxkz5PupnMJrL6HS
vshDJ1bFjwgeLZ15qN20/ZKpT7RJWE/AiwymeFUkLDxzQxmMtzbl9lOvWDcM4QJI8oDzQ4TogLUq
4rH/qRbaU0aV8avf2fVCd2zvFQezcYnnbvqktmq0Rnj66KUOOoHhiGarmPL9ABIH5RNNyZdN1R2Y
arjg2enVHDPZKpabrPLYz57SeTNSWaDScJMR1Q9OnjPtVbrOYWh7Z13LrQnfbujTqu2nKyBCvbqS
/dVIRjjv0CuuW/8syMsvS3NwF1moPscO7CsbSYbtSPlpY/tZtZTKQlI4SMwE2CYvZut4YK3qVOOv
kuivjsnHc2P9KlsqKXSQ1894qtYPGprDhyrPqlWQOdbH2OU/nNRKb4VXKxfkoSl6Wz3XET4Pczby
RjW5/paG7Q+L7+yDh0uL9yWwAGG00RLF5gfc5vtLDolpHbkuSGLPwTJT6+t9FUC39tGbHHELwmBI
nU5cLV+0iRskPiA43jVdsLE9EJbovUU/PH4Yo1K0XawJZUcC8NtYIWyemgiQl+ih/+ayoBCZ6YXz
Zo6mv8XqJNvaZdHeQrs4J/6oY0NmsPSv0u9qg7ILSefwwRHlrVdCsR+GyD4i4o0i5LyxkmtQfM3L
sAkWQQ9fNI+6X72+UQ11O0Sl9x7mfr9uDLU6uiwgrgFvcSlaJlkGCg4bXLfNazW1wbInFwlbqBQo
RXthvGja2IH2qV4NrZ2+arPFKuIpaIo6RcE/atzkqvsWorX7zXUjlFV6CGc8UMTWrlBG8VWrf/Ns
4FqVGXbfA2vcVkFJ4a41nrvM9GDpKbfAznaNidjC6CA6Msb6smkwme7T0N3GaJIf86EedrarHPwp
z9ba6B2npO4WKkkPEjHtsOkiw97kfvseOlmDw7sbLepsjL6hy/TgWqXzs+DiQcoZD1hk0Dee0jQH
pF8PHvzmCwNmM3MYCpdsBJceAwMZglDc5AaBMu2oxKjSz6FYUZAVS11rTW1HO/fOqJ3Vvngf3OKh
tDOy8Xn1DH08uSLsrL7kivaKSqFz0UVRn0ereugFUJ4iFeIYeT+F2mYnFdEJTwzjPnBQQAHen5sn
5eK3MBVDO/3oQWVswaYjzTQ3ldG+zpmtR1vv+ktrNxDXFUBtpiKiVaW24VH32rPWtC6a9TPicAYm
hh57TBF+xEUIRmpEvkDG5QYyFnh6OUS2vbD+wqQ/Q0V7fBlwU7qWiXhptLy+kGjlSpp6Knx93b2q
biYWkCzSbRV1P1wqITdsgo3zMDhQG80wWjLbyE/s3WQnovH9rRsc4MpT/I20PiN6zRr3XhQXi3s7
0p1hMdZ6Aqgu69bF4JavpSHaNTaYxVY2bcPm8eNp6MsGE/w3rxiXfQMNlCybkR3vuw6r1qNvwvRb
zqCKYxyYj5SClWXYY7sYeoesHh/KUVhXNwXV2jdr0zN+sK4rF6povvWm1T1MTUrZKUfms4o+porr
UCj6cmxF/as3n3rXQeUnDr1TSZlpgQpVtxpiyDOtwIo8Ulp/hzUeCScu54cUJc+HbN6jDP2Q6kkJ
iZOQ7OxyiFJ9z71SNlXdTC+KVn2LQfXkOJ09V7Ha8QxCFko2nSiYzqNLsozn3DOYz/4xbfMlNAj7
ucjVdBEBE6BwPvzbTW6am0ls8NQN7a//zUxOjpAdHo+HvTHy6n886xyUssco+VX6hXsYSrQf3RZ/
G1g36S4yYVjBz4SZXKFNxpJ73BiFUV4nt3IgW6otOZzgwWvKfJczVT9mLnW5kMt/xzOE4lyOlAKC
h9MVUeZ87UeR+thOsYPLUK8+F8mtqpiAzna9t64TYteZOMKLwGuuYzQXX7yk+tD97KyWXOlxMuC2
DpyJLJextB0s143WMnetP6k7sNI4med6stYsp9xrNmcD3D0/MvqSyjTzUgjLa12t7J9ukT5pIzZB
da6q2NYo694SxS9WeZeQe+FH0PEO+zDOkWiK2l01NheXS2kb626/HSx3fFAdN1ihAa2/qRQodTsV
vzL7TCUL6DgX84M9NM6HE6JzWnZa/UiBqd2U/8PaeS3JrSNb+4kYQW9uy9uuaid3w5A02vTe8+nP
R1ASe/e/dWYmzq8LBJCZAEvVVSwisXKtuM7AupRgo0lj8cxV3bNKb9ZpZUXfiqxf+1kZ/5D9EhGE
NIhfTaCBuxbqk/M4arC0GGB5fadTONMfrmqt2y+24yjcsndkuYqvgW9Q3mnLxcnVOws8YfdD8SJu
lLYFFN+oTIDwTXiGijjckrkZHhLHzFetYXwLldx7oRRxOCgQp+4hPXVe2aNDFZl636GxAECYJsPT
kOgdZT+lvCvTtvkIL+pJRARmPVK1Rn5O7aps3/TVQba8+AgnhHlUOH+48LeMOPqrzRvUE84mgMh/
2/Qk3Qc1GC4pad9VHzjui6HrpIPK/jRhTzoNhuCiBy3Y1/E1AKhHRU1Zb0sDmWqP93Jjovh55MdF
+tCEo7+yW5vj78lbNTaKM4b+IssTF6mb8VBU80NaAqnQ9LY7Ng3Z69FW0s9ObP3oQJreCyfU75nm
/wux9pQCaGeVg6NeU8cHw4Ijm0dEpIZ930bpk6dOmeusqb6bkGclQaP8YJfzo5AD67WA+mmrKNFn
eyjzDeeezj2ZGjDLMKlydnRwTUmV4PeolM1Yglny3dK5i0DHMYHmhxxiL7Zc6k2yv9xYplVEWExe
6W7Pa8+LxSbiOs2tbzuSzZLnb+0sT6+SVyFAMMYQP7VafAF18cUCMHkNNGOb+dUzFNTBWh3Vy1g5
Zz0hj2s5tnLNEXVfj4OvbIy67g9OXKlHdEiGWz41wSEdSLmAMggOuecEG91s1I/mAJ9+2fd/UQw3
+h07dmitXkvy7auqdrJtB0ESt8vYG0+cIKx9XTIQisq1gzwAYosLUyFX41kHN5LSNR95vq9K/Ml3
VGhgbERgNDkfLiPFqutE4zg6NLV+0xkRGXp5sCipa5p2FdXNM2RByUHYloaqsF8hla12287qtBVP
I1edo4KPdtWRhrH04MPERrlpE0O7R47v7HyKs93E2HMiNV4oMEoPnoHiTacWMP4E9bUrteQZRgWe
q1HZA3ul90dhUxKgL7DLAgeV7DtbAeuHopKGGic5MvvJ03hKRm3iqyxJw8nXs/EEHpt3x+UEI6Co
/9KAPeJBMPokVRw7dBThblsImA9J0duPMoKmsqW2bHpQmqfulVxpwB7HD5p17CXBBcxwegxGEhY2
MI9NYY3qRvMdF3KX7skjG+4YJkf4YyiZ1xqEoku92qOUedkjz9JTtTOyEaPJU5MHevfVRAgAcUOf
h7y4Ll9R+SKJHukvfH5MMDprGN7Tu91MysTNq0Ux8p3MZzI3BefSmwKGsO0wRQlHWFTuQ51/FwOk
XeUtB6bRxrLK8Q7DlLPSlLrnlEUb77NNNsy9Gts6+FdChIPdgn4zgEhOlrwLo7VsIOBeS0156R2r
uDRN/LMXQ7UAQzc0jJBeA1IWMXOXOxGfq1hudzG/hNfSQPBYko18nyiOS1UlDR8D59jUFvn7dLwa
pckPQBI+1oUU8fXntsgTrIUGLgzdCJtQQlIa1qOw1XZGorGCtjS0VbZJlcshHVldUH/7UU7TTVYM
Dw10QHcZZoO15vreo8+r3pOaizkt7GDN98a7DZjowpeu6pQNvII6P9OufnZyNdnXof659dvo6rf/
IglePsTNkO8c24UtJkCBqHIh3RQ9OJWhyRHdpamth77oB1KnyI/0pmwiNGHBVy3Fn11YUb4YyFus
DF2qP3C/V9Z16HrPhV2i1BaW7s2U+VAEEaQ9QXQ2G9SI1cbgp2UaiqaD1IMqSCfrs5VwqT1567Tb
SF2s3rXqKRDkTLIZI8/DGzxzN8mk445UhXF8MVJUwq5XnVJ9CLgJgiXRFL7CY4FvNjvFk7WZwKms
G+RXexV+oYnCScR16FrBF21eogwegTz04k1jKfqpDqjXdwBzvSi+WT2xnV7JfZK9wPy4BSYpPU4P
6m5TKR+12CkuZRK489DIk2QdDl24g8AFjZW07aUtcq3SPgam+1Tp2XdKJ8CIpV134rsWrDpOqh6N
LAIv58Tj3nBcAFel9MFH2+qpG5K13pTVizcM5UuW2PccMuGH3JPKF0frjHU7DA13WIa2rbh7jijC
jVu7D0aWd9c2H9yHFHl5+DnDj14SlsdA9nMKN7zooxmRmyQPGRyEN6KOGow8R2XC60oIV6WR9Czb
uvzE78dBmHurTS+xn4FsYqMJQHL0IW/gBNPQqnhDPYT5asQRBN4q3OFUVJmvSUXuG6CZvLGnoTHI
yj7P+HmXIst4TahSAhKqxFsxV3Vabw/Dd7Od5zYgh/m112D4JZgnvGqXja4HTxpLRW0fQNpO/ZcY
qohUbmHml3ciOO3ApOvQjs5e2YtSUjd+vp/n9r27gfBH3otgjWKKTenb7uyNzarZWJTZH0SwHHSA
ntrpGFZcd/SltV7X0R7c6MGwnPbWeoO1S4Ixv9jROSND94LaV6vI3ctUSfOSlP0HzuecawazwAGG
B9j1tb67NXV8pKTdOVuaBBuLsNXK12KkMms2tVoXPeggFVw5VwOoS1P9zOnIye7Q1xbxaRnEG/bP
AYLtqJtYaccjXsA5sRzGCNRxdpEo/fc0N9qvee6rCKNrxo269PAQwBtVcxx2b4zotZGRCjOdVD2R
U2/XodN7H0tSxzsNnoOd8CoVsh91EaMuMnkzHUhflbV3L7C1D83Xqki8g+pnkJZ3pO3CxCw3lVSU
e5DL/G7Z3jicHGQqjG1oWL+68dTVlaRQ128C3nT1RMl30VTt5RlPiNt6H0z+exQtDxsJGqAPGp+2
RzdGiGgaSUan30JveBKjcEyzhwJ0nhiBsTIuGgo9q2CiVx9LSJ7svofvfFoVgU5tN7FrbUJT0m6D
K/9sdOloSZQcLmYe+PNT7AKmnIIWe6zDuegPgbl+58i8UF4VbjLsl2ARQj6CvY4J1/zvy7ktG0aj
VJRXhAl21HcPn+3RdDdj7XSXQUnlq6yS7mpUgIMhe2R/gGwimBSFRFNMskKiF2vGxIOBMOxooSgk
bMrvXpxNh8wt8rTvHCJYeGHtRfRjWllMQ/PXg0cBIovtCIh6XrUitwzsiUOpZgWSeRMNY3rKquBn
Q21geiLznZ5Eb3EscYvjXdx/ELIsD9wMwnux/jJPDJeY5Ur/Qci7pZa5f3yVf7za8gqWkHfLV570
6+X/8UrLMkvIu2WWkP/u/fjjMv/7lcQ08X4o7YC+ox88CdPyMpbhHy/xx5DF8e4t/++XWv4b75b6
p1f6LuSfrvbO9v/xlf5xqf/9ldqeX/J0qGWI9g482gXT11A0/8v4jSuqfGalnBHOs+Zxo0fZ2/E8
4c20f7yCMIql5lX+Xfxy1eVVyx0qNNvF83alf7fev7s+mxm23p0e8nS+XHFe9f378Nb6f73ufMW3
/xNx9XoY70bRtbvlf7u8qne2Zfj+hf5xinC8eenLEsITT3/ydzbh+A9s/0HIf7+U7ZRQ55ba10Ey
gnMjtRNDImCzc/y7EZ5oGIqTqt2FWVhErxITlljTLcOzcJccIB2dGFk2rfOeMq3R115lUFtVG9Jj
FsQQqNX9C7tgiGynUZxTSdiCb5n8Ys4Y6OaJ0/e/hF/YXXiidmMJI5awiabqYcswdUBgNWT7F+ii
b5B6xLfCluJjZzsIPnfU+dpmNDcwVMbXPIWBdIrSogglOeENLAk4mydfZptwq5H+owVAReasgVpG
LJX7PXXOuSpv50AXVslNZQQ2PMkG9SXZiMQOO3twmIip7vwILVcbvhuD+vmuuOkkDTi3D6numYZD
YBW3QomLm6I02t7TC6DrYnarVcPBLUA2vJlt9Q7A5LT5DLkgK4qJlZkjS2TUj8taYmm/0yqSmt55
Xi9IiuYSpjG0vL8uKcLSvuuvKg8Wc5g+skWz1IMjlz1FzOgFeZNC/SxWDz0yJepvhOsbmfqrcej2
Bn+3M6Bc7+JXk5a9azBJGMX0xV2AE3EkRz8lXQOqws4Lik5TmD4y65gXlj8PHCVwQMNM9hw4LgRX
JK/mGcK4TJOsMVpz6FFv38yZI6uh3HZxkp7fTxyVwT82ofT4bi0xNDLzSqbbOCqVgVZ9jNDaKHfe
Q9Ak3oPoAfby0G0tvb0LZJZzbbyLQ8R1zhhdRypLp9Bl5ryQ1j7ZdhSTNw30k2hGUmcnlJH1k+gh
mDYcEylZCWfyO0wMXV33UgpOmJFRHI3YrLRqHRl4GWpjPsRjTaE+tJKkPAhri5jcFkytthaO2TuF
i143yqS8Ve8iYpcITpzMnZRD6QFe42fs4o0U/xmRIZWE7d+c2pjpB2gSvy52EzyhCp9WmnHK48p7
4Vku5qBhCKqug8JketW/X9c8TCnVo9TQ3ooXYVieyjtSJjBs2e5JNEaWoVg/t4u1i0ysGTUhZAun
2ARkC8LXA8p3Y9xJbxbQi5yEQdzF0rzgPOnNgmUP16sEQ8NGhRn9rE9NGObNWQxFb2ne2ajTgzaW
jdh6cfxXCyzT5muovbPLoLZL2fiU/SVhi4gCsprcfdlP76GRsrsKEZQQDvJtERrUiNROWpXw0ton
SgEQpxRjsKc/jZbhvyC0IO+EHfSYc1pmLLGlELYUy4i5S8y7Ye71VGM49XGUo89Sk3KSkRswuelh
9BwAUDvaFkkDmU/Yx6LVDiKCAi6HPbfj360Jxp5mVNflZlwCqbKg8J/gJO0EJ2kGQD35mJscPU5d
Yawnj+gtMWJK1e+sHvmmJVSY/2kYCIjKslIsjw9uWw+Po2Pc9TrpXgo23KdcV8vtUMbpV083OFIC
YEXqbIDkbTqCkiP3U2EAXI0K6NfCunZXUj0cBdhYoJBFU1e2uzYMJ9kuNgFbTqmq2ybgt9bCMcOT
XccN95rNR/8N6Nmr2+gI8+K3ObChirsKYMxF4Mo9OYXjnNi56ulKdEUDF7sBhKBC0362llRB94Vq
7LQlErJTFxnOKYZzI2Rip0ZMt4s6AGBJWiA3qx7G0BRCdXn0amRzguqhzOF9Fj3R5ENCtW2qg+pw
q5+O6Hcv9gA5wOSs70WwrGnIQUc+nKi1Vd36NP4Quo4F+XAM5FSKB3RDftlCjrJuwuFPvT/Zkz79
EP9eI2pfSFvml9rJoyvc/9G1Ka1N5ZD6hNTrp0k4x6IbwZNUSn6EhPYij/bQrURM1YGg5twTZfjU
iagPnNZK2roK9qIbN8YPO1Cz/RubuFT4Vw4v+EX0JVKmfa8lEN3pzimZmt5UYKRcxqKHTjC6JGZ1
eG+XWuf0T7be8N2ThOgTmu5TzLyqsIqxmCOadqD0ZC08RTHIB06VW8NU7rru5x9q8s2+DJDdjH39
laxHbTb5B89LZRTUO3D9cvZBQUL+ZnTms5gR5nZ8LXMeGnOdbK3ZcKPRKbk++6nvnkUv6fIvg2eb
OzHqhsI9exWQZH7cf4WEv3uLrQNmihqOi/rE5F0c82Sxjljx3eVqqnU2aZ1MnPh/m7cE/5wbyKhQ
WMFO9oNsX4y69yjJJSz0hRN/Inv32eh15S/EtR1D5+jX9sLn2Irqz04bcaQTtv6TH9rcM41QOpu1
GZ/frdNA+nX2uxK+Gz7EF0WurGMn5eSfoB1Y1YjnXALkJYZrAyvgrg2BXoJFMMuPYSQ52xi2rpVF
opwD0yTawjvWXJqp4bDubbPYRIgiK9uotKXjYhcTlqEIE7Y018zDGDlotf1tSSMf315hma+FHEfU
SXJ3DYNCqBhxBwtW8r0YxnKePDhJ/ADANsrXTYqaheejtuVrNTxfPQpcihb0K0i1Og7O/9Zk6PWi
92rA7b0SrrBT4LEW3dxLUIEtSKu9MbpFZm61LgTl5lTNLlAiZSo58J9F0+gQSKB1/yhGXgEBzhLR
TWEdEYE1/orgqQn8o4K8t1Kk1YZjR+9aCpKkoo55bHezfiuMUGf610EQIsVTkDD+OWaZs8RUE+2S
cISh5h1ksHowCOXaK1whkavkr22FEt2vwS9PIRXSLqU6imKY6b6nedk2hMphLW6Dy10xG2DG9SfH
Ypvvo5NDH1wS6dNtVTTLUotjmbYstQRnCDaRr01S7uv1+Eytf7+yOXE/jRF6MWpieZy1UlIUW25T
rCu4SvxGfeonJ8QY9rpRQGaL2F4yjXNQTXq3mdYWHKsEZ7tUg5vwBjl/kTSBxlwMLU7mH3SvPyMc
JD+Xw7alPqYCSQdkYZI7tzNt4zamf0wRurgkFixc7InyaCO6EIsP1crOQHZShlru6iHtq1WhyT9D
Z/8yVfS6YOJgGNiriCFZdqqZekB4kZQ92VQbP7i1prwMHHqutcjSj6CmlBe/tGzY7j0XxekcqjBZ
79bmdPpqIPl6NLTiezHKNtvVyQam0QME1pTHcTqHFY3uKfoxqOvvYtRMZ7YiNqB05x9jpzWX6aIn
1lUyqTzC0hWf+6grqF/neUrhfbjpJYAZYWsVqjVrx3X2Y5FJDzl1utuhblGb67183VeJchpFE1cA
nLJJTnAlDG9ckz+D6+PkJe3Pngh5E61Fwac0k8sD6J3ypMoQS/5WGxSSg2KYBdmZYxH/LEy1UCWs
Eo7OTDmdKPh/6ROK4NKkck7qVaDHSBa+mdEr+dkwLe88LyA8yypjCt315vfLGNqKg/LRi9dGkP/g
KDV/5gSqeJak+Atn/e1Fn0aKbPQHIJNIWU0ReaEWz1nQbKA+H+8iXilGhIh7SqSEUzLM6lGtSd1P
08Uk140VAEdofc8XsOPkmqQGtf1anq87UiUrM3KyswgGRTAe1YFKIXF9FCLk42BzLAlxtdVqH5uq
1K6WBDxWDC0PUuWxpipHDAvHqlayHlnX1JPkjz/ntK2iXaUEnnG3cLSPyxweYsO7qqL258NpGVjx
twQMzi2bGo4wlZuvJsa2n9RLF5twJHqGTkKEyo8YikaE+Hrw3INOPC0m0aNmtDdJzizrcHZon9wU
yt/fl5sjVWrN3d4B6zq9BNH0lg6DeurvO1eqzwZ7zxy2AbU+q315MDtvONhKXUNPiylWTY2qFTEW
XWGd54jpZsUhIlDcotr6I/jnps7+YUImU/MZBdJBadhCiCZuPRfU1TSuZEmdjZS7/HQvge9s4zSj
MRvn52Th1rVY3Svg8t8vbcSOnaDt+bdlc0pfDtoAfyO8IPEmQnHmk9I4Hb+0OiKdppd9UuxXSJGt
DxCdldcqRDLQ6uP0U+oO+db2KC9niw3RcymvrExWNs6EzEcKOj0bE3JT9IRtBIgOrHjyiCb73RND
aNJwO0YMLU83/fBm3VHmmfkCL3VzV/ykvauK4W66DsWbxWbKhXetcncvTB1Fl7DMTpSu2mD3R2EU
TQgxxN4E0DHxXDf3pTGfw9rN7qAzLbaKBkWcWVU6AO65YBGa8jUxQLNRYroJodc85JxWf2gq3qEq
NJAcnpSYqf+lutpt6rM+DbsaBCsVwu5FeE3b/9oNzvAgpoKAvSWlWtyFz9bzfaOb8ZPwBVK9AoET
vyiO4rx2yA/D8OKY0ksAU94dwGZ1zlwQqdMogdpg7jVOjAiB0lZH4egNr7w7pd0cYNLieWQKXhyN
Lx1lRW8QvCBMxIJj83aNBzBliRWrIyJXRL4/z559fgkcQ9KUreR57s7pfHgIYi+7iUY2kIYaawR0
xRBB45+OKq+gppFlb7cEp5MXyYlu40c51HO/V4l6Jbt5vupsuyZHIOi3Q8wwOrJ2oWRBxqRLOxOm
7SPXMY+pgmrMxEspT1J7yHKhFSxoLZfx4ka4EMJLMR7qujhUOsXLfjTuM87/YXny2rurqXzepp4W
XUM0AG+cKf+0hG7WTVkf/kAiYHK0eV1SwQCYlGzx1pVi6vRDB55ACGiPnVNb92FqqMpFBbgkOxYr
gXX3E8O6G4pr7es+slaLTVck5UKF01mYxFQRC43Nqk5VH4wiqwmn4nnBfJnFtlzGaak4buGmOTu+
1R4pzKY4Pc7HjyaP3JtEb8hHTkMbNirK9vXHvpWq50i39p6sjmBNWu8cgzBdB2KoW9E2brzqILxB
0X8N3emoHnTOa8GnV0TBrQLxPRtCRCtYuqiUdActR7AXwzEsQFEqvnMVQ6UE8SmlH1PNbx74pYrn
SeizwDwMU8NWROWaIa3KEjy/GKYWhJ0qgtt6wcfWzDOUFqADOla5le656WrPHDZwJ4dI4F+BCf02
hPjf4Ajs1xZS37d3sTo8AWixEJvGqLzz+LiheNfZ1PKondupET3RBEhRna3Cdws40PFIwK1WrRbV
EG4yjMrqSXPq8GMX1U74kqdN/TGXmx9KE+xsqyge805WXyhLBx5ZVjwpBr720oP22HhG5+6FN9DZ
76NaogHAIHhA+fscucCkoim4JId4pwT8JJxiflh8j212Q8Li5+Fnr5RguJ6ipRxi/xFiedkw5E3M
V+1JNBRfyYb/1Blt/kQx50guSYbscnSjeG3HbFdTXYcY9Xd83WZ7zTeMB9VSf7gJgmR9p8S3LuNO
yeMk7PigEW/N1AhHn6bm0euT19osfpmmCWlq59fSDNdzfGN6p9Afr42gKJ3I50Vvaep/sA2J8e/i
lmlhyOc/k+p+o8deBFbahXFn0KkYnmpO1cpXYQyiEb0255xkJcbv3GBBg4MfuBdhn1cQU97FLbY3
MTlcHTu+Dz8UuVB5yODCb660TBG9968m1ckN9TzWrf4YKFZc1hZxmi8Z24K7CkzdaASsOxtWaT61
Ub4zJm5pMYbaJAA8DKBxsXW9hobRm/E0sRFGMWdpStsKT3neSY8AB43ntkq/S5nRXcSIlKu6Y29m
bFo+N88IhxyCKOsvaWMrqORQqTGYoYq+aarehE00bWpAcmmr2VYMc2kEu1u045GcLZ//pvQ/gIYO
qFBTGrQCs3SnO0NzjaLKoU4l8E7SxPzKoiSuAQj5Y+mBQff8m+gZKr82mdLAjvx3BypjZI9d46Ow
m2MSQkMxhSjxX1XHQZJYI8lsH3KIXuU2J5koyFIbOi8sYsuBAwP3e4wwyTmp4+xs9eFjoBvJPvxt
EvbCLP189b7bU9GOlTd6ni38b4J+ryZsf14yd51fq9e5twfkZG+VzkmvVRy0EC1QaZBTY7IKzNb/
kQLzpIjoL/4ynzS4sT6OSlZvXMWOb1kGkyDkfuphMAvlZvKMtjHbJl9Tuu9w+FCPF18Hnr0rfUqJ
rMrqN2+MoisazQOg3taaC1wLzDbYbnW8LO4Bivtm1bi8Tegmf10cAfSwaKyheSkn2RO/ttyOoSMV
Iyol9HOVjZ/FSDRdrk8fmq7cqtWQPQmbHEAEU442X25MLqLZHNUGW+HTJxP0J+p+lLRmvdiSpLZX
QwtYfVmoj765Ctrl86qUg50okwtXYg1hSx24Zd24D3fCxsNRsC7UoD7AM3LL8gGJD2SWnlrH7K/w
Zl7DaUSZfPE0wMK/gzRt3IihaMjh/wAoH5KdJCyuDOfmcuItJglTTbX1HmaDdl1CDE2dcD+AJHOR
Zuxz9RaDjtfzMXiop5Gwq76pn3l2OImRLY86KEV1KPYWklsrYZybSlZvropUmNbANCdsfidrD/oQ
rqqkDLemIxUPQW5wOgs17yG2FO2B/7cN4NlSXluTAxS51f1/DbmyTiBDoZi71U+pHmRf/YLCVRtW
KsiOJGkbjYV10WEoOTmVrO8tkiL3lnrIDRQs8kcjC75xwlX+ZYV7FDW8HfeZcm9RPXdvHNVcZ4WH
zWwaZ5XxbH5pauckvKYUwXgfD3zE0Ro1DzJYyGOMxM1GU0vzQtn8DygVfAooFCS9J9PSLDYTjvZD
JjfUmxMh7FI/5C1c1r+mUbv5f1nun64qbNMrZN+lbj2Q8uV0fFlPTTOdvIqGYqNNCOD3sphEhKcO
yq5RZf6gU6ywifliSCHoE3h34yhGy7pUyaRwgewzyqVODbDySWY5eSnamGJR6wtU9s6t4oRtqNLi
kKly8JB2NdW/hmY+kg1CecpxIVdCh3SFLIbxpTea5y7iEyz11droOONkl3+e+VXfUK2K7uAk6rYs
dEplJmZVVTNoRG9qRMg4sbM2U9Y6GJO/RjUfbtzRoLnu/fYbxSqngrLKjx7kRnvqy9tDEbghMjby
N4PP2CG1Leh3Miv70FOAtHfscdiKYdXX7RahpnQvhu7YhRvZ0MKjGDrqRH6F0MV54Fb5wYPJinIj
qLcKWZau6D+Da06hXytkW33tlfTnsJzyrWLoRI4LFVn70yuGyT3Xt4Mn/2jH0YH51ZRRHYp1sL51
GoGO7tjBmAqKJfxnNonUylcxEk3iJxORhfoj7LQ02fbWUTVJ9JM20CiHkbW5Nz2sUxhTdBwCUWgm
HLqa6rOXr5pOidIUHZeGus3VDu7Z326nMLR8I1acl6WydjWkrrStkYpZt3GbnYwoQScQudjNCP78
m2xAwqA6X6SxM7aj4genprTTZy3SviHimexzzwOn03jZVTS229eXzr6JwVAVRbNZnJrkKWujRGKp
b4ruAKHhBzctKCZ0SnXlqJb0UE+CIZwGeLc0hm3JULQ39rxIPX3V2ZBPBnVD3oAwMQsG2vY4tihd
cnwRfm5UOCpNw/5adx4/dFEOT3xLXUbT1S2cEZnzFZqgr0rels+6NkQnHpWULRTP3deIx+NYc77q
ZOo4qc1lsLCq8qSP9g8xj30AP9+UnTz2VDxyHtHo/O4GxkxJJvfPumIqX6goRbsTiMhRbB1Fk7AV
8q2cn6lpNymaoKDsU64LBMJTy4ZpOB+ta+6YG7EJtcNJri311opby7cqCuVbVrmfy8BTjmIkGuEM
I3fVURt3XeyaquqXJtfGAqlKuXI+mKM2Xk03GFatjKjgCMnc1lF7ey+GiWS8tmq2Ro0VTYyJtkZX
Qp93TfUvoheNflKtRNfz7KhaLS7Zrtm0lArIcKa8CfzZRfZvpdemA5vj2F/CqfHIwqSbUus+WZnZ
7IUD9S0X6ZMg+2jqKRWHeelX/K070EOi60+0O+EkajH94FzmZmLymcdzUMORm4LWF4RYE2ZaoKIr
+NwUtp++hcYovNQSqWL0XEf1UE/aPRVweX7VQ+1QJ6r6KrfuTy/Ud+Fp6FCG4znBXlFL530brWhf
hrr+Fwz7xypsSPJB0sD20T2alZXdRSI/VotxJXupfxZDT/H9bSFDTWZH1mvVj+gjReMX07XzXVz3
JB8dq/w02bNCHb5QMgstKx9hjnfWBQipUyb3wSfdjiAzdqqXZoAFMgnaH8JsJ52/z7V+ZSQHkz3a
CeZumJqnnv734SD13SRfiHvuzuE+cCu94IdzmfNunTlaQV4gXS1reo71aFEHsS9Tq7tIXtYheI+U
ldEptwYtcx0xX2zCG8l9dxFNVqYvUu9Z+6gKTfcqbFCDgKFR83IlZgAyCUhPT6sW6RgdFM5/csRf
0fqmJimPu130u5iLP6A1roTXCMLPWSU3h7FWVKoaphmBX3MSlJsBVXq/A0UVGJQ+JgCzr2xjowhq
y5YHmpyHkLLmEGMvlZG5y+Ezg+1aVeSN59V/5TmpfCku0Amk7oXKil9i7/xfkX1vup8OIQA/2yaG
jHcOO7Uofl2WEdFCJX4Wjv/7+v+0zGKb5eN/z0gNmFX47vJqgunVBJM8tIheXqvhq0+enmorRaqK
DTmG7I7CWHq3ph74AgqYzJuwiGb0UZErO9N6E+rE9cB+6DBP+b1CXwwJtzG32YqZYmndltuHgVyW
MOlJ66N4YeikkQM/3I2h4Tkrhd/Va253W0UMxbwkjzOOM2V9J3uUjVPm1zaXAETo8srE1an3tbjh
j+1+cTh1054rko7zy9DlSQRM2iDkbD0mpJ0ah0SpahT2Y1w5+hXcy0n45MmUdRZEHdrA09E0FI46
b7ptqTjORg15Dl+zg3NXFf5JDdqaY/ij3kzIey5iFe4KzSNqNosf7F99hNXlatnRwQ4a46E2spjf
14QjUKWSgejAbPAQjrrxIHq2V2pHr66f5zgxxevif6VuOh4S/mkkvplh8ZU41JUWrMxpVRG3LDXh
Qgcrz07zJRW4MgKqsjbddNrYtY1HCV6eH8QQrXOEgA1KkcTQTqD6KJtnBAPsM/oS1ty8GwqHsLVO
GOzywQ9hHgT7p4VdvELfpnxEY658DELOvPRcpeKrG0reZhrqTN7aRDC/gvUm7mDrEEMRJ+bWIc8e
Ognmee679arKr/d5RS22gur5Wc/an43TWOeOhwZK4GFaopjql2OSLC8QQoCO0wirrNzBXQ7nBDSD
hVJ4G7HCm65YVkQLjwuDCF80pJFGGfEoxDeRxMwTNOHr0LlQMk2SrTNQS8+7RN7MY6pQ7cscNTge
DBam/+2NxxCTsmk+rOdsv6kT5DE85nlFL13pPFJVyPMVjRHlEjLMnPpB6KMqp6jPg0tAnSvs89op
TOKdR47zEFqUVY15YZw4szUPnt49SVpHlTWsyCttbOsdG6jhS0QWgfrT4ZPqwYnAJ6TelXE721Oz
HGd7l6hv7CJ+BE4yx+txI11RVYSSpYc+qSuKh3JS140jtsd1PgSncdLe7SykBRQE9HbVJLarsXE5
8I3yN8LrQc16cc2IH6hpbpEO5l2WgkMzxSJ9YJ9sz/0Ahen4WJmttqpKWHvgglvB2K191ZQGeQyv
DaAz1ylxVSt1FYdO9NAGefyM4tKtgE38MzCrdGd6lQTBmpN/dqhkJn+UU+yHRjsH/qgmJldKNMsr
1NUICBWIAHV2OZs804egiJP88qqUErm0BHi2CBYxwiGGoskt6thdD0Uez584X5ZA0ZMmSues+74s
L8xikcXW+cGXxvoc99m4K7XKU3bFaFK0KLFd2yBEWqy5j1Y8Rk0uI4yKS99o3MUTJ4x3JJCS1f8z
CyxVeNIcbTMvItabg/So/ahIWnkItTB4WBozA0XdDevFAj1S8ACPJVoJY2C8kJL0jsK2hIheldvj
2lUUabM4lMH+H8LOazluZFvTr7JjXw9i4M2J2XNR3rGKXqRuECQlwXsgYZ5+PmR1i1Kfnj43EHJl
JooqA2Su9RumkTUNtpbI4B3OL3YNytOiBtmBetPKSM1f/wrDIRXXld2bWyf9IfBHcfBU54+DjMmm
7Phs/jIkrpR08Uv752WUyTeXPrZaS9n7Ofn/ey1nfmGlLcMdns17pD2mbTQ44aKeJbRalP2RAnDL
Val4xjEPPaS3pNRWgmjUTUJ9ZzlaEclevx5VXC6ZoxZ8KOOkH+UQ5AcilJUwYAqC0toNqeOweqyV
177X9jDnUONWw4Hi16xdPserqfpuJCh1RHGon8vWPDRht+kVcYgbq3gPM7fhKWkoT1FsVquhUfpb
W7WirYO2xtHFemLZpWOJtZ2O+H3bvmWNEz8ZpeLcFhCJc+TennzqMY9FcJBd8oD0A5BmtcE3kNGs
K+6axlzguftR4RX8mGBui3OFspQtCzOjR2fgR+Ym3Wpkrb1yjIWtRMlDEHbiIRmyeOVmfrtNM1s8
qEUR33AHfJad8jAE/leX1eJJtpDjcLaNCXczVkkLLbmYO1/Mc8I/LjY1abclEXwzdi0Fv6lgDTOL
+AgUssGczE2UT9ZOq2+rFDWgKFJ6HsJ/OvFIYxwtbRB2tsCXfnZUTfmGzYuDxDJZACULqTINya1E
WoEyvFRtltxKENbc18wt2RfE8aVRU3Uxtqw6HKstKRcm6gKsfnnvFGZxz1oaskQ+5VvZlB1GAU84
jp2zDDWWqE966zxex8+TAmW2Sw3Y9KSjiNNlb7bvsRd0RzmESoZ7aSd7+TlBU9ulyk3y1GjmInFY
BCdlJCykglN/72XKJa4Dhc0SwM8zlmXinPUN9X81hbTiI+W5NRw4C3gU1Vvf1wzeRL9ZVlZIiWx+
mKZ6grZxjO3P3JIH2VnMIz6H/XNsFLjwDQ3k3kRZF7aLOiF7ahe5kfUYZ+5xGMLqgkdJtcSlNfv4
n0dkXGP4/RqdVuFJYhTBrkrS9qEZlRefv/FUzK0678Ld1A/aUlHM5sEohvYhSV90M03uZcTCYwQn
Q6vfyL5o9JyzOaCTFDTtXRrrwJor88zeFGfuTIj3nkd2aCnxS+t4xqbxjGhfJKp97rgZ2L3rH2se
czV0XU6HyVPWbgkAEtd3FznMCbOlqdWfRqSXrk1d2PpTJ3znl+Znrxz8d3Nzcn87NG+zSW9P8uCp
KB/w0C2QcvwzJs/UDsULUsE+VZB8BniOGba6KsqSq2uwm9GkcefsMtuYDlOJOrYUZe9wQOKZ5DwK
bVJ2o+iA6ud69KpWxhLRz/Ad4CRwsMh90p0Yi8QSDE4iEHY1orPVK/o5QUEGchM/k1MWlOtrpx23
zt4O1C8hlAZKPf5z0XCL8Oyp2woMbFaFNxmPVWg2R8ofYiGbOuLgt1GTYNJTK93SML5oetk9yL4a
gYVEqcKzbGnlWC7d8xRxK79FA8c9jomSLAEAYC8y2uONqCZjid1S+O4YzoaVkvVFtCWqIjoKWfao
hM/lbAg2D5Azk9mYpB5QdJIzWVpH71NlbfLRsb70fV9uRbIOA6S/JxDD9beowudwbDXl2Rb9e23V
yUW2VP256Vr1CUhdd0dx7SZNC5y/O59Kpp4GS9nU8z7bAgW21+D0XjL48fuqtvMJlL0y7UpQ13pK
akidD1Y4oDn182zIUMpgM9BvZIc8aGVqX8c5CH4cEQ1bfs5PG4oo2B91DQoQfrhxcly0BrdjZ1yP
ydnrVJ07Zqrdo9TcL5OycXnTp2DROLWJHJcxLEs3KI52V1Xu9TTzy+KouRYpaKdEkVH56AzUuUm4
FVgNDcDAR55ShdFji9O1/YPuz57hmRl/pL6/JPXY/chicWsiRvU6jfxgTKMqb1svKXeit8kRapl+
NuJKXYUaBXs0u9/kpNHdl6gQfXesPluEal4/5QKj9drxxaIOcACnPihQFOU314xmvWsTu3skJzF7
jYFtl711EQYUecwP2ekUgffAGyO75AG782f8u70b2TLsxl0abg/ibL400sV/ey3ZWSmT+/u1IgxP
TEPzbsx5srxWrD8GaWauZNpNWF2Ku1HU/pGv+6UtBsVdZh2KQ828tm51tD8m9GB2aEVYj6kWO5tK
5Mm6ndfaIq6RvlW4A4u5qQ7GdCZrTd2XlqKV+sOQ3MmJ8mKOVe5x8Oh55tGPQVAFWyvzjvJaqjH8
/SsFT2UQ8egxAv96CPTWAjoaJtGmE023kD2eqP7ols3rGDVrtD04j/3n5LhkZxGgH7TQRoPbaA3G
7ajbeJsBY6UWmHJ/nUP+LHuuhtoYYcvE6XV0FgGuVbT4MCGRp7raq6WGwIzbzt/0QTF+NSa0p/4M
dxVKuzKsOn8b/m20vEg+5/R+Gy3DYRx/8wq0jQfVFTt2TtY2QY3+0RyDD2HX4wciIfcKAkTPph5b
kKssFeZmzfanm6aFHIHM4qYXHmxOPywBtHdfjFgblgYV+BtWkyivqkpb3Mh2B268n3WhvP6DpTW2
XYX5Iw/KM74y7muv17gdVWS1HfKp2xqdnYPTdMpJCE9fT0XfPCJs3qMr1wwfRW3MNx7zB4mhLarD
iy73pkcBsAV9EhWM1/yuWTVwj7+J46F205ql+hi4aMH2lvXH+AijqM/xn/F5vJjH+w7j5fXlG/r7
+M/XDbjOX8bLv+f38X9zffn31/Pf74zFeqCA8mh41vfQ6PqPDhXoKUnxh3EXMOkiBP+tfEfKQP/A
P/3bEJvOAZFbwYLTsnaoB8Ub3/XHr+i1IcVWK18cHc3jao5jXjx+RZFnaf6M5xDtrvF5/OSaYkf2
pF1kGK4cGzOp60WaKfax6g0HAw+hr2SPPMiOz6Y8qxuDKX/pLuLu0IXDsPuMj1pvkSkL1QdsndFl
yhL9tRTNk0tV9Qd6u5nioDfWTf1uwKNmOSDDsklLr0bajwN+WvVJNuWZPCg95fLAbBuUUHgkKVC0
yqm9kYek9NqbaD7Ipm8N1hKJl3b1GavNjjy2bAfKFG8MM5gWcp6cIjvGElVZOJ018v6O+iomA6u3
OngqXCs6id7RrvExRuJkSG3sNFUcSdgbmGfRI/+SpNmhcjpc1FPQXFsvx7gb7XblRKIX3pwDFXky
Zv27fHoYIrY3XsF2yxkfcAeZHly8C6CUCswX5xi0mxFjVxYckQ3Nz9ZvIbeND+3gIYELLAPlY6+u
lsHgwihI9bPstaOZZwVKbK0Z4fTQIcQ174ZZTLZLQzW8lzgcv2joEv5Ik1sHJcNgYdvgI6aZJ4is
/rpLWbfoBbADoXZfdRhu/RbnufCMBNS8xTR6rHxR4hp2qhOCDNAQdlOr8iBbA6mRizyrLo2ohuu5
wjN2Zekp79kAEAgOP6yhLIB6XsFMvKnzcii2tRhZMiOot6Q4OdxY0LZytKBQ+jHEu98Uy6EcTfRu
S2UdqFl0SLR+um+sGMlZhOV2g2p5a7cNm4074BirKcHw3Caz4GObh3s97obn0Y21BRvAHB8Geqcq
4YmCAZ6ZRQMuJRVPjJ8HTCD/aLI/ig+KV6FHjxbQGRqUeGqcbslahKpJrHHbSAI8ceYmPHtE70S+
igeD/5LhzOqaBVhiUvBru2z0l1KZPcSbxLtQcKuPJugSvKEUAV8yDDdcvF1ULeyI3HX1O3lgcX8x
VA0pwwDtsmsc2QFTKW8bkNt3RQoxJdInZLf/nGJGVU/eMHz5DE2IdO5Ug4T252Wok2Jsw5PxOrVB
mHKZTl2+0nyMkGvAODfJpBtfkOKvArX9Ulh6cHYR81zIsJroOGiY9ouGqiX1fneDBTu4qYSE4krR
Z7iymu/rpPaUVRfX7JGK3NxMQssubhLk10OG1QnG0Ehg20BRzgXIyq1q4MNmNd14yQJhw77RnK9I
NG9KMyi+F337UtTa8Gw6ar9W9Lg54fDWn4q2qFa93rWPosr8FSXyaNdo0fRMfgEYTVBDvui18Tl0
u68KWBNogrTUwGJ9k/UPZt6ajyrYKT7e6TnHmec2nLx7OaiavzJwHrSFE6G0rOfdVlGHZFOZ6PfB
fRmeDOGdFJ67b7aLDqYxAM6JIlwnoWSiSzf07Vs1QqErnNS9G1AWO/YaOIARpPZbRfLN8JzyC8r7
6S5wgmjbtFb7OpeM5ABcetHAHXNxqIWuP+hR9dyRd90G5AJ29Sz82nqa9jgjjjZJ7UQHTH8hQSJm
tcTsS38flB+VrozfAJRy94Mvfh96TrQzysjYuY2v3rUB2t4Ij03fwA8hoKV81IGbgrtp9NvAwba6
EQ6Ws0Ad8qKJj96sIC0P/jipJ7A/2WacoRWfseuZi8i02/KFuvZY88BQ4y12DJOg8/M6vDc2RqjY
q1VlPhyCySG1+NdT2ZYH3TSHgwqN5L8PUltFpewc9MPBiiuuAoAxBCOEVIIKyMyINHEO6si6K+tB
3MbeW2wa2KqnWZifgtG/l32O11p3YSnUXZ2DSe2hFMTLxArNtShsjRrW3A5QmV1yay6QfWO4Z6Lx
WLrbrELlbyx1bTfVlKQhszusgzUqPs0E/hsDS9HdNk0E7F/tz7KF4G13W9ouGeY80dcyJg+zngJe
BdoZIxMuJWOtr79kmtIeriOsFz0LDmQoJrREBdytAqwF3jEz/rHSnTuq9/ElVT1MZkL3LjMq5y7P
rPaAp3a0kM3AGfQLboqk8IQ7vTVafxh0kC6Kl0y7VjHNDYsO9RUAIvKnyr4ZlDsyT+JucKrk4Fq6
twj84IdZJvOSb/awth7sirVJS91sMaCg/KQncbpq/Krh9VOMAEAJ3jgNCxbHgbKuZrV77EK1oWJb
iIs/2xUgETs+dB0owdFUspcgwLbZcRCqs23UBeB535V+k7zj4hcsRGZi7NEjqZa4jY4ZRAw0wxHZ
I3KxeGF1sXPXkfhbjwPwQ2jj2qatGtgYAA92dq4bR8Gidx8I3kZXne8Rqt3uzKlPbqB/cyuyh+SC
1SKPRXYBd+NsZlIF5fSAvZlKegRDtsFxLbRXBu0F/4QExiE/agch2zZ0qm+mOu7LfBbh9y0Yw92E
xUEWjgtbaM7TZGOPG3U1m+qghiGtJyuvCeoXEEg4QxgF4sOGU7+U6YK9UPAyqnZxQkokXcpRqQPn
20hdbEfmSUi+rNw0RxZVb8TZavya37RdY4VaKc9u6EGK9MhOFLp4sAJlqY6n0DqLtIzwrBnyg46F
0odR5t8s1YpfVQ34YhS7+MpqNnXXNJ0AytpIXWRBfZZ2PTqi/Y7tVqWxUPtGXNyZRiaZtJJxCxZT
IIcv7t2ZjitDfRKgzpIK/eC5afkwwV08YDItFlWdiN0AJm6DPZJ6SdooQr9CO8sWSFmAKfMB5cJ2
m6BPzBMyMON1ZfT6Qikz+x45Fn0xDrb/VXTVBRcIN1jwqLVnQVte9SbKE5gjVR5tcqPgSdkbiQI4
KsXTVY8diBmtc0OayphWAYQr1ond6dqshK9vWgtBJpeyNB9DHG/cRFPVg5o0+GwhM7pIdb+6kYds
Lt7UvPPDNZjkO9RrzJPsVDMT9RFyZOvKwswjdUGFtGYQn1Mj29gK0vcjODB+xoV5GwvPuA0LUZ0h
GKLq+meomc9aFCb9YXSOn/EhUcyl3Yhyo0VJgE40hp276+W4I4LdGa3rpeSFsRztTk3d/9CaCW39
ISy+Z+emd9vvSmJ1C9Otxge3njz+p2Z/YGfrrfq2eGcFYOOiQQlZqHlIJQyKnWx+dlybFK8Sr8lv
/hIfzE5dxehqr+Swz0NRkMIw81sZMd2sdFfDqHVL3fTy9eAfVD0Q9/IQury1vi7UvWyiVK6h+IsS
z9CIe4Vv4T0yl/k2cF3c5edZMoaaJux1LfYOclzfQnxJJn9znTAPK/Qw3zSTP67krL42xX1dq89Y
khYnGRpcvGZFE5/lJLB7BW4j4a6kQnHWehJxo4ZzpVH3JGOR5efuqb8qQRZsTNsIDqSVtXttQt5V
jhic5p3slvrQqG69r62m3/gtXsFqEe+borQMTF50/1y18P07zzqhSoKEK14CK8ucRaqwJlwhA1vv
yVu6LzYPl6h0zOcw0uJTDwZtWfq2+2KEDbdCtY7ZZRfWs+Vjf5K54bItQMxrmpvsm8zQTuDTom0c
x/2laNtyjdqoek+23l6aTRM/V1WkoS+ToUtvj18VDCE+GhHvy8QweLa54zbyJx9eCYcu5Obs5aPO
7oZsvO0jrJ+Or76Vust28qZjlQjnKUrtdVhOxNFf2WoTuqlWbgyvuU5WWiDr6pOJwIXcoAQyTx8L
YGFhOZSXrpzqOz/s3+T00tXtVWYhy65TvU6i7IZks7H3PKDmXTmIs+E4+TrEbffRqjQLCmsevTU2
7tFyy1P3+0j09g9EDp4sOyleo6Kolmqj6ff5MAYbecWercf1ig66rWcl6zGfGuzisRoGC2i/Fr1Z
objRE51NFFfMQVV806h4jR+z94yhh+6rHRl8Hr1tnIwsNB/CHhhGnzqvvQGURUF9YG+iIv2gBim7
SAQKplLNMfTKryi6IDe7I3eObilRdKBau+WYv/tuFWFA5bvLWqv1XeDR7EWKWFLf45pMvgYMdWtu
IwWLcNk7JOzQQiDZS9lrVJDaHaiFePtZR8XT3RWaxcF7Gq55+GvvVae1mHZl6smKmvQyKmY+U9WG
xxlhVhb6vm7s8Ym9fnkI9DhcS2DZ7/Fojksg2u/xkvXC38XleGUoayqSmbVT0zjYZJ4WYkFvxE+h
MJRtl6B/4Phx8tTrSnmwdcwvZW+hpQr7jpEn0tzreTpu6kN6M2lzEadt3iXcw1REeuh7ZAo+0R8y
Rr2TcvxP9IcymOlBxiRARHY0FnWBBnCoYyB07OHQduNOBmVkJdZfK5c7e6PbWJ6Ury2O18/1LKBP
EhCFs3lo+t1KNl0BqlFmCsyxM8/yTJ/PEPS/DMqUHmToM17kdrvtf86SHRTE/5jqt9Yvs/Rw+lZP
jbnTNS2+dFnirAroPiurRGVdxuQhgNqw00sPVytIPJemFh0LXLh/8LzMpZgSwf/w5xTcwbZe1bnH
6zh5Ld+HNNnOxJVfgorq2ytnAu/QWU2krIRZ1LsaodtF6jUhhpvzKyS8gry2vM519vwKZimcVeZr
5J2MzruzJw2mnTbU3zzje1nEw7tV5saStyG7UFq2DiEGYRsdu91LqCUWHmmNs1Yyj52lJvJnWxWw
cyq92w1zM7dqpJcTtz7IXsQcBFCmsD+NapQ/W1321Yt7+wynO382Y7by/KoObcjXRk151WZSy1cw
fMgbhWZ8jhUve4A5dJFxyy0KEBqQhicclV6dvlyNnp0/Y/tuHss++mO6nyExFqGifjbs9G+nB4Ba
Xu2puE5HhN08Bo6nL53MAI1hRP4y8cj2JMbIXsDt4i9N9+IhavTU1o1yG6QU0jM3/tIZoXsgxdPi
aVMmXwZ2rRvVaUBL8ZksPMVutvro4zBn1OF5aHFnH9CH3jUjFklKMIpVG5bW8xTZP8oUd4oqvYOa
zBJ7JmHA11jEdnF2DXM4Sadd6cc7h/i+Y8dh/WnR+zNUV3gW9lnsA2Gtu32dVvcx6tTqFk5A+0sT
75huj1XUfdWpxTlMahiGvpetDNNEAXE+ZFn3NUUuZT+KCuPAsY2zi4bi+DJ2nG4jm3KcOndko04R
sTby6wXqoV55RgoKTxjj4+CTRYiN5gUHwooK+WitQCPNCQUEt9HkTm8GHmrPVpsuEitpX0zDVg/+
4CpLOSsI9G6ZWdhEy171ZUTe74VES3TKUpzU4Hi3rN7jbDU2fnloItVekdYMNyLlCY7GgLDhMbID
c8zraYFQdwMg9wR+iCyJoPqfhE22N2aZnBVrb3fR9jXPdzTKlmQf4ye3TUBm4ZX6PWtA6vn2txgY
AmljZ3owcmxoh8EMjqYFnw2piGitOHDurbrAr2gi3Uw1HX1E673nLkxpMEDaEtuE7eCXzh7utn1u
Iq9aeWOqv9S6dZEvZEbhLoELiTUcD9JSnYAaFH58kWd2U31TlNChEPhbvKpbDwN73MUzUp+7QWHD
KVRLnITd9Cd51uXxH2dObylHNQIqzoDP8F+G4o7eX3s7Meuq2CWJyYSyWdKF2c7DyupaNuv5gG4q
PX6RneUMFymixZi66aMsfjmK+cZSKb+RXfgH5Csdf4ut7GQJkl6vVUWecsgGyslhoge3mNhZK4ya
gDZFsNllzJ/PyLuvFVWnXIxL4TVe+XqzE1RvF3LE54Q0QlrKc4YKlOafF4ky/hQ3QuRnfhkZl7MS
4ZorL8GOXHb8cnVe0LxEsVresZXonprcvYlGARJkbrla9qSokXeWLacpvvnZrMkxZuLJwdEdr8ly
OllzswTPvKhMtwc6wUwV0ZqlHnji0DWTeEpEOC4zfPL2ci4Zb6wlY3PaybmDyg177ENze/0bNBRG
fIFrgpzrUuTadIaabmRvn/gW0MfZX6/CgrPObCwURV8++3a8m1Td+Wqbir1KAT9AHgrLR/iDt9c4
qhyrhP38SR3y9t419TcZl9eJxgZ1Tq+dbu0c7rVoJ/fr0Jkad9u2voRR4p1t3bJJQ2hoCLbZsGoG
bCUrN+xvYWH2t8pMz695TE6qB+TsZ9zSrXBF4dJihcYI2RFYGmYVOQoscygoVcVD2HW85JiVHGUs
M5N4wR3TWlX7Ngb8rbGKX1eePu4TCpuPfTHdtXWPT1BLLnB0GvFoO5ARcQg49XPrGgpRM6nRnJWt
GL4aXuZpf5TN0Y/zdZCG48ZPwCC6XWdvcsncUUO/W5TzKebxG7MW4byEIdbN7B4NXG+5auMQEM6M
w9WmZJt50yEvHeW15ZZqZazI2VrvEBnl2wUi8rXNvB0masUTD4nmiELs7LBLHI2gjxHXG1V7sPq8
CFfjbVhV2jFimX004Mm4HRlynZv2wuqH+j5Xcm8XjvGwHeJ0fMz04YPUv/0R29xH0Ev4UpRmunFB
XhxIpke3SOAiJ2Mn9oeb39vq0L23Oha/jm+nZ08DFNA0oF4VJzOPaCM0C591D7c5mvLgJ715nBMz
wP3n4C+nnowaXZVtqA+j+Tj3t5aWLL15q8nyfokhgX8if226q95Ro1WkKM6qy1rnjIN3x54n5tcS
ltVOGIYDvoaOwGoAjAprgKTIzXong1S03Gu3FYaQTTxbLAaUuladht6JatjTPd651nY2lsLCa2wz
7sbDd8xdamwa4uk+8NhwIrJyli05geqhuhrmraqqlF3GwrZbVmlT38ohPs+w/VRo9sJADfjemg+B
jvhGkCfeXjYNEaTnUN3BeL6Fck9av362UF8IFhDn71X+5NcwSBLskqLiQYW7slYzLAZKVFn2jj+F
e3ZLwTn1IvyQyL08hEGlLPjht19Flf5xRZ0ayJ9XbNDN2npTrq6xCtV3ppagaVHX/gtCzN9r26hv
Q5gE2D16zzI8GirplWzytu48qnSMraVH2iO77QnTd93isyYu0MddDWC5DzhTNS95tpL/RumpH2yD
LS90Oqco4WKnw69N3C2VBUUoe5mNE0ZLvVmfYgXC6WacT8VsBSQPjVY5eIcwpkQApV3I4OcYA+Xe
rVVm6jLKSTtKZ2BNH3d5S6Eq5je5sMBoPo1OqlMHmuABB0Ww7uvWfW7t+RtUfMFYzDsHffTj2gK0
uWtY7a1Csyu+jFXWcmv1833gK9HK9X2xUSpw17qHU1cmeFL5vdjylS1eckRPujlxa0KBWSVlgv0n
QrR3VuAkC6zNprcOJClPsCy905MkpXwawFb8KdUoz6Tg4lWV8drDRptVrr/5HCfiPltGdmYsc7z5
+i7vb8f5kFYuefSg/N5laIDIlowbQQSLtBpZi6K/fB3mpXV1Ka0XOeoz3I4scCy9yHafHVVJAit2
ADDKq8nXa1ShgXc18uSt7IO1ya3hnDYDPlfdGN3nYHmWug0KdawBMPRhUX3VtPYZ08voe25QDdU7
7rqets07rWQLaAYH3W0wlVKs78YYGi9eNYZkcLLhUe+TYZWXlXkrkIDZ6E3c3HQ6jBK9N2dCZy9W
n3h5EQ7d0i09KHoUzKiw9GFzI7sb+KA4w/TfGzaI24p0MFI8RYJNXHE3dTY+Ohowrlwpyb0nOuZv
GE3yaUftoQOP9wIzTw6PybPsE9GEy7rpix13KWQXm9hchfMNVx7aNi7Dazux6rxeGA1M8n//63//
3//zMfxX8L24JZUSFPm/8i67LaK8bf7zb9v997/Ka3j/7T//Nh2N1Sb1Yc9QPd2xNFOl/+PtPgJ0
+J9/a//LZWXc+zjavqcaq5sh5/4kD5aLtKKuNPugqIcbxTLMfqUV2nCjFfG58fJ2/zlWxtVSf+KL
Su7e9flcrEqFeDY4j3iipDsKyOlKNjvN0o815ju85fSCTPAvhh+fZKtvfOcR2jt4o2uvwcoSycuL
7Cj0AWpVVaBr5iLUZYp03bVG+RK4kbt3p7RdySZag/mydrP4NJhl+dKtQFRnL4lBMSidtHQpB6mJ
ECuPVOjezKOn3M3PUzvUt5rplzsvKMRCMwro4zKYVy50tdA/yRYp1fq21pRxnTdesnKrrL4tHPH2
z5+LfN//+rm4yHy6rqnpruPov38uY4kaCqnZ9r1FOQdMXXFXjrW465XiSZrCGzmYonyy7I20mI+F
+ixHsZtI2UyzIwi0/Hs5c2bkwRJah6dP8h1oXn3HR048TrrDz1HWnCn5GVID20SVV+2WZRAPzym6
FZNPuUC2wAZDRomewzbt7vPJhczLmEDxm3NsmWRFbv/5zbCd//YldTRX1z3D1XTNNdT5S/zLl1QH
9DgJtorvU920G83sso3J2nBPGjN9ivvi4pqx+pa7GQWWzorIZ4fxJfRSZSE7Std8QlvXf4BuHB9E
5o3rZKiw2avbB8xHsayc0vBetHG6vzbDuXQg6wcqCdltp8QYz4RpBwfzZ4+sMYzouSc9VmWfFQd5
piuGc/M5V876vOgvg5kvX1eO+Iz7A3BWpAP5vgPlOJb5GBwdmObFtR0a2Fjybm1lrz0P+RyHQF54
neHJGZ/daZzl9hLT+eB/uIvo+nyb+P3r6hmOZli6M2+eXcP+/RNqVK1Bzxxyt1CiatNnqod7EPo/
rgehkjQD+1Ks0c6xX4tT2XqQ9EXRvjiNHh2NVOR3kRXnd1qK+2fae+Zexq4HAfMjCEsMSedxMoa4
bUbuQnRb2exGO7/rS90liZq2m1G+uO+XFHWLSqyhhPjIYEBTTkwjbxdDraDLbCScViDqSZG6zTJx
tPLkpSU8mF9OWwSHd/Hk3/pqA9o9znnH+9Ta8du0T9NQJduhN6JLEaf6Gthofxfzi1hhxJg8BoIU
Fbt0/1kpeyhmw6S8pmH4rqiAzxXdPaE3PT3CxbqvTa3dTQCjSHN2ya1OrvNWnsGV+cYFUGb8GSpa
RA7jNns2vWlwrxPKKoCZmYEL/ZzfCmiFPmm4SOHXWMyCb5NdVMkbaRWIyQ4iS4FaOUvT6vH51S1o
v/NZ4kxItcvTZoq8a1A2AZqbh/aHlVD7DZZgtZM5HZiuvTYEwiwPQbIz3VHZU9xMULBWGmOpuSEW
AJDoT0jg+6dUacWRfDMEeFoybgc1a+hfTgE1r1Fjnw6fYwqPRdtKtm3dfo/NoNn6RbuP1DJ8CtWu
XFnk3k/FZLpnj/rw0piT3V02G0qm1guPmGJD9dDcY8hNfdTvqFfW9niF6Utk/uAHWPS5UDlnIP8o
PPKsDXAj2Qn4Nr70NXx/y5/KpVln42JUY+yv5sFG61FmzaOvYLzb0+T16hm05B+HPMeAhr2us2Wf
OumLRmTqOdaA5SHbvpHjbO27OrbhxWkT92bMsWYffDv86vWwPpLRYrshGuvWGdBx8woj+lqLAuKR
76bgY0zlgTLT2RS+/0RORiy8+ECNaDwrfq0Ga4F3JGVNYGReVV4MBd4AkrRYZ2dTdZSxHCwnWpda
eSFT8dSXaEfU7ECDNVs8EjtgO3cjIsXBurRYtCk5uAg5T06RZ14YQ6RJ+d98XmtyEYRP+bGs0zDl
jY3Blq3NyQ9XDsvltdbqPLlRjT/DciiOll/bl8bR7csYg6b75yeHafz1vmQYuqqZnqYapgaD2/z9
vjTUftYGvWO9Db6/NmYfBW0+kHnr2PZzZiFu54NN+zNYuUO4qimP/xKTozvQYcekUEzURubZsi3P
wgFZeXXKKD5NBtKCbbch+52yhbSTcx1y25MHMeQxfhnyHFkFVUWIh1GyHdQerKJAHOUcGb8OAUL0
hJ5VgKJOo6mLwsrhsxkYXf/z+ySXE7/dv/8fZ+e1JLWSreEnUoSU8rflfbVvmhsFbEDeez39+ZTF
TEMzwY44XCjSSdVUSanMtX6jW7buOqbluJowHLlM/OUNa5YR7saKVXxRjChb2kSFtnlZ4C0KkOmt
M1GwQ9fuJXec9kg8Gf2Cud2JUEpUC3O6JpPi3fmm8a0vrBGfWvYvLCfqgykG9TUqi4VsDzw93BEN
LTayqmVYhILgeCJqp5+MYKhuly21ggV5o6aXyQzSTSK0HuOFJNwIx3eYe2P7tUfeKJ5BsR/aU39p
FG3+2R9jZ91jDLRP0F18DdX8BjCO0Cq9teNm3r4mxJMl0PfD+Ix2CRh2QyVCx+EYVk7+OOclV0UW
GhtZVcYmv8JK3cXEuwqElwUM76DL91GbF48YZJNhaerv46ho67//Ws4f6yHetTaJMJPfyxSkMX6/
q6uy1h2ymMGXLmhxgtby18mqvfsoLe1Ln1f9ojHb/m1oA/ADvmvBVna0ZzRyNlhi929mNyRbpxXh
1jTSZl0HIF108CVHbT44ZNaOsipLsi0wBbka2z5EIs7uWO8g6aLy2JR4Id8hFohd7MDk0pdqcfK0
sT8VmGU8N6N5DapouiJKlD+7wvxOvqM5y1owBymbIqiPspq2Yb+sXLvfV/OZpc9WzZ90eyt7Q3Dj
az2t6o3vivQQzJAzMJDtqZv5RNasHd8um7qvT6D2gFrKFtn3PqrsBTLiDruFrEZpqo36b0z61pzf
S4VFfozY5gPvsWIXRzXBlEQlhBGrDNXjbh5aN/7O9iBn1u5on22k3KaFaeT2Oa+MS5Wb476cO2Sv
bNcay/6XH17+sL8+poIYpamptq4abNa0jwvhHinqrnd9/fMo/GqVWwWIWlPpb4eYGx41EvclryJr
w5YiOlulY92nE8K7NgKLskYePLmanQEclC3wbCrVrXPPCBdZDa5m7JEykwe0orKLYzP3+42hsBjF
c9xBdYpQy3DpWBLv/35T/zFVC1NXuZ11FSasruvahyVkbJilo2uR9tnWvNcaUvO5YZb55TD0qPPB
d9RYyE32IkVc+gxqpF8ZmefelanINzHbe4yU0CA1s9w7lE5oHVQgNLsumaaz1w3VpsCa+Q76Wb/o
9bE5FqFGLN4o6h2ga1BCybR2vNTbG+D3DrJUqFF3K2X/Lf2v3ve293Ek1uJ/eaX98fAL07WEoxmO
brrz5v3DK40F3MSefaw+R2n6PcuuhOe98xBF1iWcsTwSn2OKNF6heGSu3ttkKW4dcdIw2LqdUKJR
s5DFaJpBxHo5buQF5GDZgZLNHP3wjiNJ6/En1LtDYaAMxgCtFac/3+DfsqgO9SzVNCbrnhgouAMI
owJAD9wwUV9tqWMyt9lhq51vQ0B93ar6PMRHc2WB1uyIDGyd3VV1+iQc0zhIsyGciLM7XzWbnYmI
LgQsqvIgx+ZpfBubgvd3FmYZtDtfGTZ9JGrovk6rLdqhPIOUdz4HaoI9vQMYjwiJzSbW/GQ0vvvZ
6u1mCXMBdRGtd+6qBDFWMXcgNkQ4OA+yK8ga/1pMHqKbc0c2ssZrvBEzcDPIz+2gzuEhOqKpeDUA
RP79MbHlc/DbHGCxpnEBttq2AwhR/xgZQLIy0dCy/WwNIMfLOiT4hbvAOlJ6+6U0vH5l1rW1C+aq
0oPhVvUmO8teXt249xIVHgvTfMpYYsrm0QI7xcvtK2qg9kurgf9wckNdyk5XYMPi8ahwmHud/D7o
+yfcicqLWZr22fRDsWxRVv4KzB1GlT5+muoC1B+uKfss9IunSqle5YBOyeqF1Y7NPXKP8THwp2Sd
eIPypQkXckAuMndVuMF49IrMxSfe49U/Xxo/vSf2AdYTqxh9N+gKbmSSeOmkFmE/v+f3ReZoq2pR
fT/OB+g/P9uqzKju5QGplF/b5OD3c5Woq2/j3ttEhFISa4rfrvXx+qUNKojtpCB7/mjb6iWAE/KW
6NgLxeWQ7fNasT/1Ebrxtf3WNXDokk6tUGvyrDe7xA4cyiIL+A5cCQYjiJzRDr0SakKdWXddNqB5
nUANdd1y3xUk/hAKSXhMdB+7aOj+EfS5auyPLDz64MXNm0dHgH0Ref3iQhA4T0bjPAJn09e9i7hb
iBvx4+hXHTZ3+B5FSFcsWbiAMB/aqxw7TDh4JZXiwVplrK+RDKvyKVnI3tshb5aGG033CRvHkzlo
+lb8VyhF6p18kD95F1nBSHvaYsV8994kT/hw/ofqh8u1MPpWpSmshTxXyqy8Xy/FcuygFlga5Xaz
7vpcvzMLrSHBwcfqc2mY22SvWrjiVvr7uBzN8I2rkmPzZoy7JeHusujn3rPeWsatg9i0dnIlQl72
OvNoWSoGH3AK42JyRJMOCWJiLQaKWo3u5SH3GsQMvDBdzmiaW1tjGtPezma48DyunQ9q08JvicX1
/dTIbpWLmNplH41ijbrRs+G4472tTvVS67t6K6vyMGRau+g7J913TTHdyzYtBR6sQHqSNdlejO4+
d4rx/N7UmhH6+W10l+lmc2dm3z2NVHGd4GhEqHX8hK3Xd/KN/p2raMbDoAWXZrSHT2Zp6aBpUG/C
IeXXUX3MTAO18jKmBbh8GIPLaNTTcpn4Fw9pswdXVYbH2o+INpAy3PrdNDyKctRPM//QcbusJD6J
BxQ4F5CCjO1yxYGMwstJix8F7wh0+cd7tsvFozqk7drSerGW1dGNw/tsLJeydhsxltrS8IWyhbFM
iNEnloCwl11tdM/Qj6HoWP312Q6bSHtnGlZf72WHPCQ9sM+Na+qzllVfLeRo2dPY6jlIivJBcxHP
LhuzP8e2o128FkASINLya4IAWYqs42ueptk2Q09xZ6p58Yz1170c8DkUvn0I7FoJUaOD1+E2xnlw
nIHY0zhcocCmF8gAi9sIjZXMUYmN0/sIOcwvMlzUrAZksqE6LJYrhyhCgDX5YA7zd5ZUR81HRD5I
qSZW4+2zrNfXqDWUKGsS0LEHL/2qI6BTxtbwDaMigMVYaj50k488TtpYOy9SR+Zex74NSXjmXMv+
xyKpLNkVd1mWjnvexymKFa8tTC9M+gYEAOv858Gdq+9tRWrwM85Eyw0IN3cRkMv9hFXfUioHpJWN
7p4KEDMqc/saqLyWpWLANCYPdlqKU9HzLU9Fj+Izqo2fJ2emLGnKcElVQnoGZiLCYJMK8ntZNFr5
Gd4Q6KPAzeHStO0b1FwrycrPEyD/rVdPxVZWE3EoBg942DCWu2k06o08GUnIZQ7P7bVXFOSdvHhc
y/agDndNpJnPxaR2h6Q3zJW8jFbZFzUhXOhlPdIBLbqTiWkZsAW94c3AxnhR2tKgaBrvMXL/LNs1
H+w2+G5pbDB8iodjMA8XjaLuXAz71nJUoZpXo7ZI+YKAPutWoaDY2Q9vo9kgAVAuYvzWln3smM+W
2tqLoamnT41fx7g9heMXM/LhrVfimx5lO9IkPiBM5UcONzIioHMt2bEHC9Lcmz5Pq++xn94rQ6ff
T36YwZg2h7sM2PwSwoS3iWMxa/sqrbcbRZOz1huCeu1FyaJCP/HqmkrmLXQNhmDFV7qJMx+V/OhN
BKrLDquslLPXa8p5sNEBi0V5lE3v7bKk9l7Pf4oF54cOI9CV9cSHbavBwqFriq9OEiLbYyje85jp
CYhmV7lz88K/Z4fjLHQoHGRiabP8PruYIrgnRXmKVL0/6oNmXNXGN6/4hcSzLNtaNslDCtAGm5ah
PZCKJILdsmRwVS147mMAt0BfYlAkbfiMUod9jbuS+YpOy4uHR1//npdh+Fyoolo5Y4rnkTs052E+
FCJC3iGrdqqXNWfVsTnMJdkph5WGXixNSHxr2fZhXJkM2F5aT5B2tFMl1OnYu2mJgU4dPU0DaXAf
8MX3EN+MxvC+d2YQLjykp8i3+tPaBzF2OwkCX7mJEm1hApU+2gLhWA1GWodgpd7tFKO5u1VRlTdO
Y406zMJeG/DtnpsMA4Oq4DGJzLR6LiEKrjEGC7aOb5XPmY6cJbO6jVsMVVEaGIk6OaKXczW0bXsX
oCW9lFWn7coDC8zoVkVR0T3CSwR/NA9OJ0s9i8L/lognL57UL0DB/4mAaL4Ndekt/Mq0n5JK1Kvc
sYJ72H/5JuoH9Two5UCQf1QPyciPlFgFEiv4+SwtVbR3MGzjncq/vaWNzQVSnrnyq1Fjk91907Sg
/8GjoVRJ8iNiZbeIsUZ4KcMxWFcFEOEfTibSVWwlPAFqZLmnvhQ7bBZ5AArDesnKTD8U3jjezbWy
Kfim/CB7BgWcLBRNnxAxVdNn2zeARPtKdZC9rpahuYiuPZB4ekU39KjcudNGVskaR9uegN56GrP0
GT0qY5G2Snxy8zq4CqH9YDLsXsMgzXcFPJu1hTDlq5+7GmG/QkWVhV63C04iaPKHJmMGMX2EbeZm
uzSqI2xmOaF2rw16t+tiqNWt7OVmQeU+qRLwWVyy71cVMKUXAxm9q90bv3wupMB0Lc/R22EjsGe0
1K5+wHEsB5pcYtkVW+HFR2px5VRp/Ypc+ivMJO7PqF+S8Xa/OpMHUGs+yYR7sh0CE6vw+aTAAaml
Y2v8OgXJ7STL6ZdOVThf/T5FoMKO6gd//qRUBL9+EiC4+jWr/FdL8ZXvadn98kmweneTYi2YS01Q
onMyXqbo5aFKm82/bPLmWEcuk/W3rDxpNGGoFoEzAEh/xnnazCsCRYVPYUeBjvBnGx9FlYmXVERv
kx/VV4T/xEugxyBY6+ppKFn69KO3koPgYmNrDNT6dkrQjIfIAFUkqzNgcosKnc4PxyWcQelXaJPo
O3lFJCJBWRQxSbq5dwyja4wFzZ3GrvxA9Ce85LmX7YIEnwVWawh/mFN48t0kXwQRW8o8HGCXpgPO
WIn1JEf4wyuab92j7A+wHeGzm4ushRqvonRUk8PoBi9O7VoIpujsxlVr61W6MgMJnRPcUuhBc7VW
smgXx1EE3oiqm5QD8pquvZNVo7FghhaNOAbO+MhE/CIcK3uw4y57iNlygMQkk9EVPAtLP+LhDbP0
KHtBjLTnv/+Cmv4x8zBnQl1XNYnVWLCEzA/hrMhmNilrp2eHN4xbAoSTTvZ2YmL0UsSxGsy0o3Nr
qsbRqjJuKv6vEO08Es3WaN552VehOtFDUeXxQ4mJ9d6JzYY0YgSx3EVLVEWYeFurobIe86L7pHa8
mNtUb65+7aC2Ukz7RBHdp6nrp91kAuMMEIf7VOoob0yEwC6WgUMO+PDb6dBDmr1T8+j089WKFoas
61jlucee5GUEni1Pr4spPxRk0THgYlg5wykyI61OKejTV+fnZ7puHR8dNzOWcpRvIuinMTse5TXQ
RCKpOa4UJxqWA5HAO4HC3F2B+YLP9HZ5b3JNMDH6gGibbJMHDyuejYG67u1U5Jy1k1Faryomuicf
f8Vdrqfovc2l97b/Vfr7ODtyf17P/W/pw1Xi0DW3QKfJtar3dad42ygIwyUbtGnepU33WhokG7Pt
8tV7m6+106prNX0tT5MdnSHKpZHa3fa9zTYdBNNGUW7MfvoGDhx5zFozefJ8dW/qhLEms0epug6d
B/Tf86WVBe2b6Mwn8GMBIBxlTQMEJtUpL3rZ1Z//fn//kfDXdfYIpNUsWOiEbWX/LwmjzGKTE4om
eEOoJowPlr2r9ewJglfz3XLarTnW2mfVd8xlIGz9WqKpv6+CydpC9s9POer3ixzg4AKEFTf5fFCQ
9V9ZMUhQWRV1c/n7n6x/zJrotmvaOsFNS3cMxzA/BM4sTfXDgKzU52kcVpE71UBEOBhJgeezbTc7
tsnxole9n23qYGPxjZ/dQqRG92Zn9RFqH3BzDYoVaQTIU2nav/ng9RepmarnHs2wR2VMr1aq9m9F
xQ8ksJTZpcEK2nThZ+I8NhWhzcHAXztPeMlbrqNhm0iPLMmDHAhSoce3Ksz/BaqhOx8mJv7jjm0h
omzZBllR8oy/J49g0YPEyGb7AYsJ00zK/ER+xp+NvCna8yEVfn7yCjjnBLD3H9plVY54HyvbEjNH
qzUx8PqbL/Jh3Hv1/dzchbgDqylCE9boH3TEzY+B6b5BHCAGUhsjBg22b24co6Z3HgITdDnAnL+T
TaC1hj0z6YQ2LZ3yIr2KjVPthMYOObrhQS3KHjGNOzPKuaTScW/6VYtqy3yCvIjilcEC+IR/lBeB
YTZeYqzjZKdZt/HaK3pDJkqOCTFClpzAGOL5IEtNbeQLZJbb9YeOLEWrfSEHWjwqS6EhJFu1hY2c
XjwtAz3snuzEGi98IQ9t2qHuNR/K4Q3GVPx467cIjbJIrk+yDxCLyLLmlCd43lhlg5arH2h4Nujq
KdHKnyXZJg/x3PthsGyTvXVj2HvTR52mn/ziqLotwYcxuTe1oiAu/p+D7JwcBO83uTEWR1l/71Yj
JI1JGgwkaV38dpVJ2ejzm1ebDyr4lUhr04szv4eB0cTnqcmu/e01DEh+g1lrC05h7p3dfJDgzMgk
gqqQF+nKVL03243sk6PCdKr2qK6OLFTmd/n/+lStG/ehZ/z81Cgd1KUzmEA20mlCQReDxgTJvbca
xA+stMK9Qtx0rrLai1F5Ez1RfB0BhlM3iOyaZs0X/IX1C6ryxkWWLM9gB4hLhlUWBtvECRCO7IjY
52MjUZdrWX0/yDMqdF3fm1SSD4tWi5FJaXrlDBAIMTaROZtAtZSzbHs/BJYfLP0iTA5Ej+MjGl44
AM4leagVb8wXskjWKtmgjXqN2iA5RX6GApZTZGuHn2FVRUW1TpHZQFUCPWiCXAPEt/aHX+boZ/Rd
9lg3xK37UajrW7Vu23sX2yChG16+NLOK0EtZdPjRMThw+/aSRdOJ4E9y9snhIXtqOguvMfTXYRDW
ujXraSurOeaAC2Ma42sZ1P5LxYpFcxPjNZnGDsLyb2dZ3V0KSYblZhMRFxD1V57mwwi479Wz8mqb
92x/8jwoULQMH+QAlN7GhR141t0Qut3RLHIkhAe3+AoadL6AUyjOKgM4dURYSNy1ozEtZAdQsXsi
Jc1z5/kF6jIIysYZ6PXQEQc5wCzRpFYIunQOfqrFMk49o3vqXTatHhpt7JyrzUzC+TKsEE4EZBVD
YGPJrO+8UBgvRg00a+6OnBg0t8V+Je0ra+0E5nCYwcXwvpCeUwLlWErFuUFdZTbiWZKY4RfxPqiL
FF6u2xyH3P9J2BBD9418QnGPB9p4qcqS9BQQzLfamNZa2ChX9BbGh9ElrlSAId3FmRgeBCqL961x
kn2ypdLsAnRSYC1lldjFvWEY1gFPxWBfh7q+iVUt/zRm9UZ+F9bQdsugmepLmpSk8EbTvH29CDGv
sizP3jSdhxpXHnU/BEP5aGL4JM/MtBgJtMKEk1ADVFIM3127wxh8hqtx+yGEh8he76DRqePVcVWT
MltaFcIISofkZWagbVqX8OQgt5burTDKAk5Ct8J/u0b1/zPmz4/gOlndVvOy4P0jFF+Y//JaFn++
lXGm0lVAroatW+7Ht7Jp+o2bWu3wbBiTc42T9op9R/mmtfhjdmi0bGU1Q7bDqgQBs4rM4LJvCUGO
/crLfaWL+XrsYpkhiAdJUImAxP+npBi2yypjjLaydOstrX9JTSJT8vu2dV5ZkZa0bAxygRDpH/c8
7B3qsgBD/WRUPcKbqO6qla7tbAMxTll6b3P/R5sc5+ZXXEMXo5KSlUIzJtmHBKcP3VQSeUxc79CJ
Yj9mU6RvtcGzN2PLm+dWx51mg54xmihD8ta1TbLS68o+lC6Comb9GNlKwqrMyvZhEKZMz1SjsfuG
+6J2B5VJh/QXfpOjiACka93ByUxWK+/JBtLyWgCr3HS1U1mXZMhKtObC4lW0rD/qoMH/ca6GRb7y
da968tPJuOf5Y803A3RGG+el3MVxM2Cn58Resg1Qcrr2ZHlPtjdsZG2MW/cqS1XrqKiM4acX28hP
L2SjYqVvKGh5+/fB8nyiVBt1PvU2Vp6btLyNZWM34Doe+josWV3ztn6olqxV+uKVELANEqBIDvJ/
ErnuA5lLg+Bt2D13TUaEl/+RhV/BEk75gOJWZptvRRp+CaIp/Secojejyg2W/YPHDeqAAMUc8mke
EPKeeA7Nkqmud4HMzculW1GuocQY88tqY1svDZ0/4n1hVWlt4S3fl1IolOK5ADtuO7VGunHCqdyz
HneeSBPf63qofylML0Yx0dcvuh4UF7+seQnNHW0wXQoerGdXzfy9HVbdpuyZcOroH9lP6jlYTwmW
9Eajzt4MXr/WWf5fkoR1Ra+5xRfhRq+wvDpk/YR5IJGrrGQ73/oywh7406yluu1bu97ahat8ChCv
kQMS/KPWoterA/rq0VMWEqCZL6j6RrV0xsk5wx7Wr3XRkZKZO1qPhC9KVsq98GrvOKVpubJS072L
ehgu6JK+1FVeI19W+M8me4PC18bXzraL01gZ6CeN2fgKzSPcNKGegcinNywQVlWwfrrI3grOk21k
r6gsDZcK2wS2JIyKw2najr6CGFIbTq9N1MZLFfubozzJdv11i3Tbk1L3yp2d4SQrPxjey952g24l
T8J0MVk1nmPtkTSrz1WENss0TgA76nnXFEb683sVn6if1bLwqiOhpV+rsjesCDnIc5vZXSksfUK6
KblH1yDxbwbeIfQ782eRV183+1OX3kGDxq2s/+iTZyieudZjSwUTso8zzzM/lUNdIdmB4BxAVUL2
MQmaTlj7JJ+l6bxCxVfKjo7F6JmP8eQ83NoT1yLqBpLYaQbvntX0d9lesyRZpjWCAJCWkru0KZpF
MENNlBG7ljRwjKs1lf0FnCx+EBGyul0LsAZx3rWdNfbhVsSvxj7IukcyZovtJho5vGQRwzHO2YiM
ZV1i1XNrK0vrHKqTcvgFXDO3+dr9CKTdY7Jg+QrKrYvCr1XvP9iRF37v+nKLU3EeLIr0a4pBeLQo
2is7YzNY5HGEooU/fa9H72pVTv8V951vU5Vrb2IyBlTBELgbCHsvUIlHZtezbSQFE3YQENhc3kOq
h55m5xDkmotykCzVeoNXlOOkS9mmVFBmFkrANVJ5DTII4Rb9zh+y+/08p8d6LAimfN156bBwkTmH
axr7a8UqjQt7XBU2q6btMzdqz+C2kIkzg/pRCVgrO1PVfUYp7ur5oBUXysrPuu7GbgpnUpNkNkkW
k++n2jGYQP7M/KdmxJrC0tN80VWDDQCNA8E+aCIFnnWuH7EQgcwquPwdCmrdwQ/qT9rszyYP7swk
bv30jEG8cpRNcqgVIArpoXO6eh9rBzgPamawS6LKXAkx+leRNhPuVdaIM11inJtI7dbCzbMnfLEE
3Fvd/6oPQGBq1tCLLi5WMbI+/+RDPCvwacazGyJ+KK9U+drPK+WzQatuKWJrKZV5JrSVm2FwduZK
wjL0nPZTgrBbX4ab2lZmXwR67MSI4CHiz7kECUnUJGp2FNLTMJcirUxPflE1uxwHwlsp+G/bh97c
r/u1CpUfdIB6cImNwr6Zi4GlqgfF5CCr8mDqTmatb4NQNjQFRhsMdWJLW+ZaEd51SG8mjp68AvkR
B8do65WwoDqjl4EyWEB0ALpaeuckOj6scwd6aMWqd1vnUPqB+1Il7TKxjAGPFCgSWd+NG1kF97XH
Sc58wtsnIl0MASxBfbvFz5WvmtV3HtbeZ0zbw2WazwJlil5tsiTMTsjygmVGdndbTn53r7nTuAwC
2OtqQvJBnyNM/hxravrQ2DtZ9freJEtO2RurcHYzVDH80eLUOeFI7rDphzeH0py5FHNVtsnDVLBy
WcA5xCLSQZwPxaD7igDYUiMfhpBugZSCrE9zfah9UEyyzlv8P3U/rV4NNUPzK1M/qeCH00rNfrBB
RLQzM9kvATQIYsN6ACtsbQKnCI+Wnfrn1pkTTkpTPbd5hvoFyr7f269JEuc/MgGGtKqE86ww7QEc
SJqz31fikNtpvE3Ktnxg14nER1omXzsMN+VZWldc/ZHZCuCet2Rq3f498ifM3+lJZAkN1xYqYWHX
NHWV2+n3mBcxyqBz1ML7x8xn+YNJ948psT44MD9E7ddf03hafzJbZK4jDNaXcXgeBdZ4Wg2tWDG1
8NqKYY8TEpZ/paezIssvYVTV+9Zd6XYRbtMiDx6C7CGJm2uu+8ZBVUz9QLQAQ5e8SJZh14KAMSBl
sGsyVrk6ovo1JCpTB5eDQYvG56Z91QzFWDUj+m3E7Zot9BPCyXoFpaYJsLXQDtYMvrFV2FMISn8S
GuJamf4p+g5yVr+b8mfM6FyQPigYC/KbOEc52UnVPG2bVu2z4k4YFfkkMOHamzuyqekSYqVytKNH
gh6oeou+vpojTlxeBx0pREX6qKg2KXcUUhcZPq2bFGTqqvfwp3KCZOmZWr6B6qZuei/RN5P5T2uI
bN8RalnbxMeXJkKmGyLgw9KuCtbeZrv3pjDZwcUFKzOBG4rNfIFEL4ROPNSUkD+5zsnxxCYazmm5
GNRweuwRjY4U3BvHgHc+9F40RURsr8ExKWuAd8Vm1B2xiIOe1H3clCsVQTacH9CSUXrxJc6R7Ous
rFxnvpctFKVMV6kviocINCCQAnFGxFqcG7hgsRa2ODIESxRuhgOAY/eIgyHC5zVEMnKGwWMMaXKZ
DIKQI75ugBDLao8O3wo9TJL5UbOf0LFHrKFYWAMRg2hq/0nVUj8Bn/nqB/rWDlgzWWUeZQuvG8sD
0XC/8dNTqhsvQ2TpB79R7VVsIt/LqsVfRprb4B1p1eRYntjVpSfI/OmpZJIeA0RfWxgZVeQVj4FR
PJlmkx7MkFS1ZxwJX1+RxbI+MffuAwdzd3zHnSA757oVvVZKstXsvsfUKqyXOenIewMwXVcZiySw
QT8UAQZwOOjBlI0WXdc159Y6TMAg1rOa5wZT33ObONM5yAGoKDZZcShsp8LDZVaFubaxB8M8FGX0
kqdef/ZGgrIxmhmOVnm7dhT3DvvRBVOys0e2FFFoMTxqUdVe5EHYKCcOZYYFX1ABuipV/aiPNVA5
3T4VZGOvPUiU1WgFyPfb2NACtl323rRo1LNfOuYLNM2FEwTHkij2QUmVYT+63VsKf/xsiAFstM7P
qANwXQodY2F29IAbwU+uugqBBG9yxHZgJbtKhb0MFf0ftS/XIhS8XsZhOKtZetfAXcSdHnwtJHnk
MUa9WcVZixF6GqwJWLjbxLfzFSLKK2vwv1hC7/5lWtN+jxkwq0EF0E3NBAwOReEP0iWRNTeP4aN9
S5HXOqAAaB3Bj6xwNY+wCEpQZ8I6xFtksFQXBA89fLgTDLaFA1/QdJZ/n2Rd7bfNv/xrcAlHsNV1
NVKfH5nkA5Bz0XF7f3NZE6PC0VbYSeffOyeYKTRjs5oMN15YEbohzuD80JX4n7ZphlPbu9M+N5xt
qdqsoAli7VipDAdPCYA/NaG90YISlfMJbcO2Cz6BSFIv9RRc4trWgBp04TltRbJt8YUw13IzjnHi
q5KH3kIU0VPYlo/Mqe7aL/oUf63E3Faq/hom2A5GBhpihhWjYTaHu6PWbfm6kMRpS0tda363T9Na
LANT7Zajr1U4R9mQWuZqZVnJuu7tow8RCReCdJEOeBMiG/nDbcJga4bNm8gmhP6K/CF3DPcgfO3Q
h8ojSlXRS8w9tNAc92uaI12nj616BCVi7DKf6SxXkmhreqI6Rv66mlG2bfvDHI0rdyecrCpZjz1q
ppUXtyehNg0ITxcLAbU4NmXbnJMUc2DLz9sl6rnxIladkKiFdoeUv0I2IcQ3sx6nH3///bU/3rHc
ifP9CDrdELbtfHjH5uh22qXpZ98yWx3uusotMHvyjH5JluGxDgSL9IIYr5jvzqLMg3vTif6FH6P9
HoCS96BpmxDFiaNhivQRG482X2a7lZt9A4gnXvMRhCFuSnanQFFrbIUwBDR+VNXWhcc3a3Rm8QMn
GXsbsMbDOSg+aWocH2JwJ23YjfDoedv9/WsSfzwmc7IUUAfPik4O8mPiVFPseoAnO33T8uQfbNCa
E3CHBDm21AfWibSKzOaKuDqDjNiyZfH3wagNa2LA4IX73NmEpviKkn97HnCXRUtlVI4JJPxozNRV
33fiNPX4aP79z9Y+xPb4apHqVmFSOkJz5+ThBzyDFrP/Aghkfwsrng81Nr+4bS9WOPWhquH55T6z
LTAlU/NiBmui3XvUxvXPuTPsedfBgsW4j7d20V+UrlgQrnQPtT0mi8hBzB/1/6XGbcXa0dGewlJT
12OQ7xBUUldN7R81B7EGD88/q05XGI5Y+8Gf6hWhRmfbOwTH+iZBmCTFYBM3o1kXO3n1lCHb2D3y
xQHJ3WMJ3nJdeh7SJX7Ynf6PsTPbcRvZtu2vHNQ792XfAHefB1FUm1K2Ttv5QqTtNPs+gt3X30Gm
93HZdVB1AUNIq6EkigxGrDXnmI490QCh74rHlwxPWaXdpkmnL6VJMzDGQuhnyiSDKRqdXWW5MQu3
qt92ad9gH5y8XSSNXVxZ7b0xiAJTfu4EI0FXu9A0Uy7hHtM7Kxooh80Cg5jRbFszEn5YM9Pz0lec
dHHXfFFM07o0ORMyRSHvVnNJ2mzwv2+cNJkoHoVPeMu842Am3yUTJWw+62RznI4wa+tD3Qnkt5Qp
9lxitRPQ2QTK7lfVIAcXoobR9gRRVSI+2ktzymR9SlxkQiRjbB67IRqDAeaX79lW+eiBMT94vXyz
YA8WzAJ07aDhILurO6Z2tyh2WBCpCE1P4XTj6XV2iJtB20y9mcyUF0rfanJ/Iiv8znAUclgb4I+D
6sXlhlK/cp+Un0qTjj/RDVpxJqCSyVSpbaPhO3Tu4rGrTPtg9t3sC2q2qqXdQYRfcoGw31Wz6P7h
SvWbg+b9UDbhSTjUqz04db85qKQaepyXTvjNbpOY6UdfbjJH8XYZkp2dpiaSLm3fX23b6q9mpBGI
mUbnKsczz9iyG83+sV8S+rD6PRX8KH9/pum/ar/WT0cBHYePptO8d8zfzJ2aqudt0dTp20iYIikY
xPQOanXPcVIR8z4NB90heKymdeLXlFt3udZtjAFx8krer2dAVulEDoeR7wzN7nZoFKj0JaK4r9TS
C9Q51nfzsjwpsyHh58+NwCwsYvOq+KNgyPmHr/OX8c6huWB5CA40W3f+Apgx9GGes3HI3oZE3iIb
1h41D7l7i8LYD7lSbifZ5ncCGho6id7X9AlHmuZqvrAYsBWDVO+u06qX0ZUoaDPHQASZ9o/O8ORV
7pcpmuqniJ7/P4lFvN9nM+x4Q6cTYxiuZzKQ/LpitLWkKzoiC96UCPDNDFJxqJwPIk+ZKoAv3dmj
Pm5iJayOeHZoDyGLfYQ2fOfk3qnUbOu4LqZ61bgo3YherzzqA2lZlWS9o5FPsYlQVzpi6C6GVh9T
Cod7zY0WYAnGGohp3qkdZnVjhN2eaKCvE0qxz0bmIlwR7SUtwnZPbTh7KvqWshmDqZDjx7//5X5T
sK0HomuyeHNVS0fr6v2ml5kLCTlhzNI3t9C7wMvsiCt4iO27c++NpM7O9qjZAV6pt0khKEqOJ2Xq
rHMxtgHuJQDEQ3wxRrW9sYq4hm+tfXIIrr8zXOVIYmGvCPMZsy9pkJg1tqgXk03T5b1PUQX2SRo1
17kMX6QqGaNDFlX4XD+E+HrOrYRF/vfflePnL783+h8mLbrLQWpr9m9jQjsUVudGZfmWW5a6RUk7
XHEDewRt95FzTJhm3hZJtkUnU168OXo0Rfw9bGbdz1Td2uWmF13Wm8qjtAu5B9iDhbISu1UqZXbP
yBsea7f7TATzeKNQ7nVFESRKeyVQeQRUQXkUd+PV5LPdmQCHEo6tg2dGZNrnink30u67ZuXnxDly
nc5JsyTHAapB6Rkbq3axu6rGh8aWQUiP3shM7UwoOVp+0auQdkkJk+hmSuzxtcOlkbrXIYzS2JeE
hmy6qFyaHyyx5gerKDeTaSuEmhSgUjDo3IJ9KG/EQj2KCq8hwh4gOFoaPpgllWdlypstLYpb9IvV
VR+fhJiTA0vOiDq9jam7KGtShvvcRwiu+7PxgSkhEs9ueJO2PHtNS5YPFx9g4BuaitltzjR6MyNo
DVISTzbFwuG3rZao4qa8Mmf3zq5dJWeaWNVGZKZ10OJwPE3u9H1MpE7XodRO4ZLoGurlWywbUBfU
MTeEBow3NSkdYUMupYDtNzKy7yxmXVjkKHiowH2WUqhpLRW4vnc2RM+cx74FKpbmz7bZkmm5JPDq
LjU3NEN4Y7RzF0/dxey/06AXtzmToQ0YkSOst2Fvhm32jND/FLbUiKvpi5sr0Q0jeLMbI6jeLdK6
TTrBjqA2rp6t5QaH9IaE1vomCusvMIreWnzgB62yroCdzQdTyvHgQFMd4NLe6gmSytEqvpayvZg2
VHrhRncDOVt3wFL9TiseSI6ovjsRl3b7Sm3f+Vhqs72ZaD2cS1W/jpamP05avJ/cOrsbWGPCPJvE
gWGJ+vYQD0QIxThp0esd7ITSP3hS5hZ14QUpM5MzivfpEklKVbPrdXcR+Wf/MKN3/rKqcGzNMiwu
ho6noTf8bRzuSabkqDPlm018jJ/FE7O4Al+W60nGUGZAt67bcEB2O50s93qTRgBPbC3axgQz7u1k
/lqMibXPM4DzqQV4/IWqh7MBk+Uds3SpULFy4nJ+Q0IkZhBQeAxx0QVvxiazy4H0l9De6AY26WiY
3K0WTeD7i2G6UbuXLC8PBqLPBxABFQGCpbzAILF2aaV9X6k5uEb2ZJcYR2ukBwS+LPtcdH2+xTrG
VUTGLEN4r6FIrB2eGH2PeQBvaJRU5wGoVrbkfZZdKx9lqmv+3D8VdL7gro1poJYglOK5fBtdlEb2
2It9FNJQypZDOGyTa5/20yWxrTsx1+37Gub//EKN61aK3NcKrBhiMPHbf//7qSr493+X1/zPc359
xX9fkq90JKvv4m+ftX+rrq/FW/f7k37ZMu/+49NtX8XrL/8JSpGI6V6+tdPDWydz8R/63fLM/98H
/+tt3crTVL/9+4/Xb0VSbpNOtMlX8cePhxZdvkVp40/XleUNfjy6fIN//+G/5sn3qiVy4K+venvt
xL//oBVl/ksDY+Zg4jcNyzJZwYIKXB/SzX+Z1KZZuNqsDtH+//FfZdWKGEyf/i8VABqFFai5TEtU
KkEdwaU8ZOj/YsXtmly6CFLGL6D98Z8d8AP/9/7L/e84QP3XaQ8pMLy3DlUAGoxqUPSzfp324Mqt
6oZR5orvzwu0St3Vi6OnV+txH9Vx/6EyMTRLM3G3TWJxzSJ2dqOJpCYyQj72IUdNoeZfo6JCOefF
eMbLa2LH2yYG/7co6VTwy6E5vRBiwJygzfvj6JkH/IAfhsXOWKbYGT3h2rs//RA/vuifOYfWcv3+
6ahYvxh6ZeoSjqky97eX6/+f9MpmOdWZF0uConSj2A9e6uvC/DoT03CIRVTesEaMt1j/kM3ge/ap
67k37TBqJMOZb4Ku+9kb+9uVuKFry3kPgXPn6r19aWn0q0Mr75wER51n4hfSRqqgLdk5FxIdv/XM
sw+Ajh8qR2pPTlG1zHI7oKlpjYTULcXepu8iqng4txQPuP6KQCmbgfyiEjixxDmeCSJ0R6dz9tNE
85OJV3g2QB2HCpq2bmmgyxHzmueY8RkPXKkwVaNZ/EgDwjiUhOGSedsm/7BPf8Pyve9TCgF4VBBW
q3/RgJuJE7s2ocvXaGbh1Ms42Xm9KYNIONETqnjfIhLktKrbjERJ9mWdvohq+OYuBC+I5DqAHKrS
Yabe9jRIDqISMihttOFNil+vtR5Tm/BsLWo37GidBAhE8S2N+ygXKIJye9j0dV+eo1ENIpOpIdbE
mfqWOjxlFQlqCG0exzzGRZBnBLCBoCbrTS8qUre55jWQp7acdCShVG4ORiPcqhIY37bR0M1P+qA9
GQ770pvv3Ngunif6qr1TDFth1fEl06rbqZcnuj+Zn0yzOMS69ZAl7nxIYwBtugDVLZsbw8gfk8Ie
Tj9vei9hwjKlyT+ta/968tKGVh2OcptzmHrJr8e4M7FWUeq8u9K9y6KZaj8SSnZdqpAoJ8NNGoLb
603Lvows3PdZGwd2yPVUj6kbtikYM+sqhaneJKIMyFjbe2KLHUt9/vtz8dcFrqXCLnI01zGwNqnL
zVLE+9OpaKnwsmomnVcVvugpzawLsjYrsOIh2coJ4eXfv91v0Jz39/NUFvQ0vjQPZ/Wv71dz/M9N
G1fXLVKB+FYhBEFAMqHmYgVaq5lXbH9lkBiz99hwQm1UJjq2B/HSU7FHSlN9cB6MyYuehaEWR3Uw
GM6cL2kjN7lIlGfAkMgd2rDeV6FKlMxCAarmAtKM7iAMI0TjHyoE61j157GMvUcJ0dJRRtn2cjX5
9Qs5joGDFY0WEcvGiwNV8EyAWbkA0UnxAt/sR3amBrQPekQmtXJjMBKd25mFVGo3Dwle8i0U8UBo
vMiYGA3BddytN5npvWmoUY5Gwik4ARSnjDNHxMuXAkZEu9Nly8iu8e2cch52A0EjadgMkHZaSMJF
r51mxdBOatKYO7R3+ZUyC7x8yksfPUyfNMVPE4ZTujzSYa6cu3JbCOoq9Mb7nmITNXrEw1YGcnbI
fU14Kl0+mgGoVA1fQacslsxSpVUppmn6UqZNiCN0Q21TT0TbRXbencOqHDa1Kcp/qAlYy1zzt/3O
bFTXqAro5tJT/nW/qzZVYouYpstE9tGSKK4p1nDvWu2nAZnJOe5T3R8QzWz1ePoGeC99MwoNh1o1
vDYZIbMtzfRb8nzVYzYouH10J3xIJwW68PJc0uHgmkzfWC5ezSXiWbdTDN8uJBx3ItuKIIs7wg8z
1l05I1Fpm6+mFjobr35gwUjkRdt5wdTPjq83011aF8PNnM0UIk0S/qJSexz0zNxhKTIP1LV7f27U
8oD0otmV5mgeEjQXikJyyEhPEw5zuQDsUIyF7ec+I6gpN2qyxJ17HLTjR7ez8CH/E9eMGv1y6P6y
iw2Tqotje0sTabHr/LqLkRwlahsL4yKKkHxPLdfOHuCes9qNarMBP73PZ9s9rA+sNyMgbcVXlue0
aA6a3c/XaKHytWb2+6e7/vQUy0GjgsmNF/7cWt8V5LhSXwPiuWx3fRiX+n/+fH/mbCuKTxvFRFPD
+nu9Uxna4qjoCO9/vnB94P0t1w8YU9Dceab5/H6fsX6Cn28OkYIfI3SkekROikHuf/lOP5/9Y7va
tyJyp9P7Z/ifL/Pb13r/TOtz3t9U1sVtqm01VJ37deFZLXt6fUJoElLyvufXR9abad39658mp2zW
XGOu8Xut1+Yg7KIbxQjPiaZ7B4BTkDMvmOiJG/dGAypRHe5ELwGTMI99xi/6HVJzRr7Lh0kZvveV
qR1lBr7BnL+ro7C30OWfRBa/5qOYycgYv9QLqCGVfeoPOO5JlD5LT60/hNK5pp2OYbuzo/3clh/1
hOkqPstLKdUgabVoT1cOrzoyHAk8dpeWSmDoobGJw8reECZRbqKGaQIU+6uuDxX2y/uBPCY/otid
5HAwYLoidsDUN4tQoUZsbiKXVAM9bLFyqig6S4ZR2bONxHUqX03fmJ3NfqPMQDOSE80ovxt0+yOW
zKudfGvS/trjdrokhnLkZxO7zG4Rjem3MlqYxCkLU1WUsARtMW0BuuwLToNt6bnJXjeqB2LFuSDZ
/Y7T98XMX9yC4ok1AWFMete30B/tGzOu/dSEEr/kEydunbIx168Vwr2zrL6pssYOuiQm083UPs1Q
aQHcnTJSD6Koi88K1MUN3qIAZRU1WrsNurLVbzBANNydfcpCdRN3feZr+fgttepH3WwlHDr9IY3a
i9dQxZq94mGOTHZwV++RXsf7HLRQGT6FXh1ucZv4FYLLUvZfsT5sWyoUe6GBCRkRqREM9JKJ2g+r
2tiLpSsUk+3tdq0/Kna5EAO0c4WvQNe2DCoJsMCD0tD0jm37xBX7nEml3WJ6QZ7gtlsr09gPDr9e
On5NmvyhcErloruMkpVpHGpn3EWaoh4np+m24CtSv3RJtA/FTSEr+sC9hYOBYFtz9pM2EgeSQ7i8
x81NY017e+rDo2xS3ClZyZ4W87S4c/WN3iFzm2XK7KZgKM6cD1qDPXrWo3KDl6vIwVwqeicDZ67Q
KBjqiLaa6DVH0TfFoEz+rI/fnSE75eOzaaXf7EruUKj3gWWm8PCr9sa1nFOlZpBGhsbdNYMMUr3/
YjgxgF0r95XkQXCdRxuo3ZRN9tirG0Cd1G5M2nAaxp4NpfZQ0c7gW5CcxM3tUJt+HUuCEbr+rm3s
lsyo/sOsVnjQathelW3jza2viqVLYmixMCedNlycyNv1DcR9L9QCUs2fjL7e02uOtl1Vw9hVzWor
EtTb01hikyVL10/n/NuM8p/GvBiCUfhzjZipRlXOrLu/ErKRAZRR8e8itlwkKupkY64ClmUTswtO
GIVc5kanQZt2ZepAm45uGbDyE33u5wk3GCs7UNGlbpwmlMgB2NoTUh/LNx1ItIkd3ZugUji10iAO
XwtbIWuVycaOsPUdq3VxUqd654ITuvZPTkpQFUQRlQERLmIZ+jMSBKyFcgisMb3KztT9QlIXTK3u
qaGevdNmjdpuNWzGpcY0lvVhZn6JyRMYpjbv0tT7MNhRimawotNMIpTQm88cQw2Z7657MDIUT1ZB
KFgzzBR8Guuz4rL/6J1mQV1n+s5cRA2FBNxGwDl10DagKqaRQGui4PJwV9klUicyy31dabA/ee7b
0OEO5hOWoBOdM8uhLxaFtGrZ04llz4HpUsRNDEY/O0JPbu5Zio1+PRP0ZIImS9LL2KBhpAquMkBC
8a8QkqjTZJ6xghEFx6poTs30PsfA3etTd9ep6Zbq4FGiAucHMNq9bdfZtgZujS3M88Az4XITaeVL
kb3A4QcWrfudbWd+Lj7GXXZEouhuWmfxZ40ZQV9SXLHEV42iH8eQTOO0trtgmEdtG9v3YtbdwJhY
NIK+PLdTTTC15xC7muOzzSnAAXrdOE2jnPtblMn6uQBY7AnrMVHzfcR46MdtBg8mLOaNTjOyDPPV
vkYKC2HCYR6WCHRfpNff6BJ3PnmyTxb4bifkF55prrp9DHg8JAqgQ6qmN07FlxsbH+fvuOuNV06w
fp8DfiECDBFJS8APFJt9zKyaOMrSx1uqbccs2hcIsUecCtuplYAoU/7bOvVzk6kPmxrabgmKEMEn
Ag4Ph6Fi2J/aZiR+TAR1Me9lqMsdboBdUwELAfUMtTHOs90AFXRjJgoxPR2aW2WciIpwy4AsqSPi
c2bQhvGoKdgrErJmNjU2NMz94kkqhsLMhrRlqq3OzhMeQn0aCRQm7px0fEz7efHfXdQ+fJNl9qbJ
LqZXMh6seS58RAGf1FIrN1qM8joxoS9hRrA26SgvxPy2W6hRmGYlHV+r/Gi3NYM0BzmYJ8Rx7WKn
sZojquLOa3EonpLaML8OiXegi6J90i2lDzzVHM595CnXElaovz5jvVn/m82Lf8yOx3NozTSbl5ct
r8cBaX11I967n2flQYzU04EwO/soi1AKCfX7uo2O6Fel6uXHhuvpzgTte8Ltp5CYmZf+vGyjdO/7
Ihdf7DSDhEFdmei9qrvJpRFuDa9VPvdFG6zbcmZ44aSiu/e6MlZ0vvJij1KhOqeAGDd0GF8dpYbV
gQLdpib5STE1rJo66VGUXYaLosbjloZp8aJQ4V+fyq7PNzKLKI/E/cTqbcAhOJPu0pocuu9b6y/p
1OVfdQeFWw695paCsYC1pvQ7jVLLh7D2PlnL+2KrJITHiT+hQOrQMEQxYbPCukQZl4za9CBmRcA8
Ceb7NjoN4fWyoR7dt+eRVXMwhb136HtNu1dluGRO8jTV/GiYtfll6hTVN/AB3aKi0E5WJwgGUNvk
2dHd5/WZFmbatIj1jzJyxyBBMXgulC66LlpXs9xqXq+8lAUausZqv7lRQrqPbaSPXtsqe30iEtYR
tnIPhAYs0fJdTBRdSJi7L2PlmeQTuvGtdCrvZE9htoO4KFjBu0/rDtLy5o7LVfMxtzoj4DwgLS1r
2qvlAGCsVL19rRbR6rLV2qYFbVaV9VBj2iJmiWZIKZPmITcWw+nyFI/ZLo2S8FWxEL26mmJePcPO
zmT1KUEDZfQ59OLH9amknj8M6VI2INEoaGurOhccd9fWKBSmatJ8Fbn3Y0e69DnLuewftHDuDi4p
CAdtECTMVD14peWNByS8wDo88sDYhtUV9hpFddOpuCPEhEQgVovq62B+JIlUf+2JJ942fasunnAB
LpBF9fqEUjnjuMm/pIkgL0VpcXEQ/3ed+Ix+OBnlV69ifTloX6Bt1lvTHKrLZA7Gpa80EmqWtyj8
seeAU20tJQVbANu1ne4ySAyL6GqcL+6wef8oraS6KvAjutTfL1qNPrJAJbR1OiO/CfvD+iymfJYv
eK9rNSoG0leeoHqp+zopD+vnIdteJbQoUa9Zboobr7OMLUKD7pVsn/c3KuK596vKC69TTYKy2jje
thSW++LwY61vQh0CK5ZbNLcMnmTuEL8RCEK7XmjYv39ryyMfiUWndpuznD4LaOxBzIj3GXjS+9fu
WqzB7KD4DtZFcS6WoWlZ3JMQXPFUdsws+Hl0L+zusshwT3Ou6sFk5vFndIa79buEGA03emUfklRJ
WBs086lPUGpwME2f0tHcr9sR6NChwdnZvTW1YLC45u5sW0k/9VGJ64rfCHUfkoS0He87XSGe2p2h
h6ScXkwP0O3wjCxCMZRwStzPuNax0akjzSrbl/BfnhHw+dY4j6+Jm3lbS52Sc2NV+gNJPl8HJRtf
OXlU6gF2eOvGzPbVmJKGs7wAxcoNdUnrQ64b4QFaCKzYWB9etO68vlC30jEQ1DVOXM/zwFDjbme7
5Yf1wZrMPgqoQLcGyxXXsbaK962m2fwwDKp8QmhvHxEYmfDfQNPRO9MZC1/J6yl2Uo1RYOQq6DAK
fOvHV23ccZS1DByv4Xir5Ym1WT9m3494jZ3sUXaGcUoqZIDr/WVcs4gUEDumitlJibkFIKL+PDvm
Yf2IlTFFcOIn7SbFXHeHCk68b9HO3IS5Xu7eJ6mtn/uJsXrdJAC5BZQdf3JHAZ5Xaee96tnZJzUx
t+sm+zGegIIkGgL7NrwX05JiZbNIU8Ag3cFpJJykazT0V4lB7tCA53757mMdHynzzM9VabE+01Cn
YXGfP9cqU3s5zXe0OeTGNsMsIHNZx3toFo/SVT6/fypIymRXVsOtSuAw9h/6AusDHUbJLHLKD/1s
10fhZaxxR5m9ClzUyy8v58EKGvBAxzivsK/pITVivXp43zudxGEf1YT/4OW6Yr+K37faavIDSPLw
0dGG/DQa+fD+A+bKGVBN/+JGjdwZRskhM1b2B7dNWJ7yJRVQcv56iMkI8dl62E2ASF70dK/q8dex
59Idadl48ky9DQyu7VgPnQ1GC0KMZV4f0cu/KBoSucKwmgs8HKYmJfpre+G115kNUcSZZkbCnquq
hDJqQe13DIHQisWqZmp7FEWIET1UE8z83NtUzA8LuuVSefCXyAUDuYwPvp2/2HAkIBhhujcG2/L7
DiOPN9rTlvbLi+OSet9phK0X2No/VK53TGDObZAPGKexdw9tyRowcQQGM4NVdWRCJgFyGWiz3j8q
uflCGQNvmGs9S0KQfF3v+4O0hb6LHc7RzqrRhfatPBG43pzDxqnfbyI4YRuHetLyo5Unx02cjOOJ
P0fLKk6yJ4JrbEDwJWFx+nn/789bn7zeGFrx47WjNGNUqeS+L5tbN7A+Y+4hcbJSYfM/72QY98gN
sMyNNFMw2RikqlNGXuHGrB2/VzrKBW43XdhW5Y+2kgd9Rrqzg14jSVgBxYqY95UrnpP4U0GHiwlx
kW9bu69PnTTrU7PcZFJlrkvcNPE/2XDSwm44DSJh56rYB9yZ0BN2EQ6vV0eo01HxNHGq2hwOFkKL
oJeYweg8plhpbh1T2u9P6KdMnLJKCDzb3Kx/ZWeV4tTBGPXHLB98CwfeSahvlaLwhWJ836f1ZvIa
pC8eEvho0HfeIIJYFlOQNP2npIuqs5OwAAjB+Tp44gBm3BaOceNEbbdfdw9nWRfoGd6SKmvDja2w
YEibHlglX47qaH2CD1moNSMH0aMnYX7JBFtVWKnsSif5gJmKbXfiSU3j0e8yXkB+JftKU9UZz7J2
k2iVslvvWx8tO6botlFvYzll23KkSO+0DcB/Z8tEIaoFidfL7xYbqbetalZxVV7wjedUIazG3jMd
e+oy7jaIrY6LkDgBHd1kmmyLRR+ETDvQyqI7ua7sTvVkdKcq4sJblYjoQ1uGpzCLsy3VK+v9+Hjf
utWK6rS+b5Fonp+OoGZjUxy1MD10tAwPsyYJTWWoosWi5iyWpURuRckhTcj9smZH8fG9EhMu2ntp
lnKvxjRSU5mPe71zbmxlagv04Pgj6ELTEMG9vZvb4Tkxk51TNe6hijwc+wT+CCs5xWranhAugmDs
R4qQfWL7ljsi4Fl6e3VdMf6m+hRosWGflDH8OnQdKIGQAFDoEbTXDGJ6yhoOnE1YShNt9XF47pdT
SF1OmU5pfvzV0jmjxK8M5Q5NZB+QdjwfytYgwduzL2F+A13LuVOqJj7Pes78MK3do2QjF3KOej+H
mbhrG4V1emqZQeok6TbB1LQPnfaAmw1ZVgjaUu+zaW9pvRcY5MKRWj+nx2jun4Ul57NIwaKWnVk/
zFOTbZMpsi8WQr1daiiofCVuRJqQzi6sQuO0sMzI0hYbbxqZW4whS2MuDb43KTjejKq8daW1KxsK
xJBLsCg0yUadniLwc3cZYrnAyPMqsNR8fsDhBci8MupTK6nZZnGanLSJDkdqNVBzBk071AXg3dj0
YCrUzs6eQ4YTxyKCWzZVvu+M7JyyRD6tN8Vo3HmdqrGc1W/cZQCLU4a7nzcY6kp/qLyWr6N8jbLk
g+q5wmcChmWoks82icxY5Wk2UBBx1KbD1ccp7/QvlpsRLwrqMDb05uR0FktwNz3ExI9oQcPMn/O6
R7YbZ+wgXWv3gwFUS0z66edNZaMRmFtUpEpRfQnjwtuU1VT6se2+f/6h4wwY+9zYSNyc2zpJ5Wm9
oeQkT4nz7FX9eOw4QeH7pLdJmaNDRGN0Wu/CT/Xjr95L0WE4ZMArnID5OKK6jzROw2S5QW6rBCqQ
bkIa4j3VmrtCS1TOxKje5jJMKQd3cY71fjnOHZI0GQ0Vb+pPlmL4AmP1cYA3ebaA7mVp5W1IwWFy
5HAZbXJPvt+s/1XRsOQoFHhEpXxuV0OFsp1vst4UhmJtw7Jcil24+1fDfh2RE1VgqUIwS45YOVfX
qlefvJaBMA75COuNqzo//oLF8+MvNmbgV6SXnxHeexIQ207rX+YY/vm/6wNq7WyL1K4PUWNXp/XG
8BKuKw30VJOA0Bhu92m9KRrGsZAZ2/t/1/vcTKGzHmMSVJquPYVGz8UAPe8mdh3gUob9QUb2TAvU
mLBV89JMZyghnh2WUtGMPkSWEas3K8nFgYT3AiTVWETFlq4bpVGXsV1XB8rQtEARbg/Vs9nPFGpM
9T4UpcFcokYupuXxRkyMF9HSg1UEbvq8XRql7Kv1xma2DncggUa77BJZZHiFc9Sf43JUrN8kazmH
QpbrqnIAOYZNOMleVZjvZ6uPts2kDQe5jFPrsCU5O7cVNUMaIeEd5TUJxsjIgygexpNlmpCNiiqk
GzCUaPg99ZSmRXTMus5nicSgXTicahiPQd2v//dkCl1A5sik03KrUlXzTcR4RePVJ9mWQW6EXItj
nYNd6kYORCsqd2S5PeWRXp2m5VxZh4P1r9/ui2wORE80dFw5LqSovADYwXCBYZKCfmhjf7GI3tAr
JHhacyvABK67gRkw7p1CFXR3WYzpcE6yMmt26pi6t5jAd5Jl7is9GNyknmlRmIYQUIThcBwa5aah
J40kOiF4D5LypjCig+3M2Y2BiucUNt0uGePmxSv0S0KLFWVfO57dHps+4DfLGxHIzt61RGNQGQqR
f+Q4bA3yMrgaeSpmPq3bT0k03Q5NPfm2UMot8A2dAqFnN0GnQytClRBTi9WtG80COJXZ8R1GgALX
C4SBbYzZKajTZbniWFcUL8M9hHk1GN1G3fb5MNw7lsUySlPDQ2zDSJ+V8q5oS6rEtnEXupCZdI/W
DQaKjUPx5ZPmmWJTEK+1SdNR962sx0yFTmyjYZvd2Xqe3Th1BE4gdvVtX0TeU96n31o1rC/r/6jF
MwWsGFRyUkr9zrPMj+OCEFUc7UWSIx8Q8Ib6Qi+Sj6PZBOv9Tt3TRdBjDVxD1j63BWCwKrUevKH6
3E6RvvUyg5pSA5denxDA6LP1VKtW+9Gkz3+sEy3fSkCOHytttrZjBAV3fdTNVL+xclzYtVfuuiIC
oZxrsXJUK67NTj+1Hx07PDGd9740QBaZPc1BhpFvr6oippSzS4phfBDXzE672/XGwLSMeGL0jmmT
oZSoK+1VKC3igcJ6imQoWRgw8eisfLqTtNtZezw3QnGfcb0mB+DwFxopMlCqWL+Llr8m4ryCOBmr
Q2uWnDqWyE5dZk73Mbkdvm6RbzjNU7VF+yXY1SBxxjydNn2qInMjveZE1GPl53JqjyrxXoeuzN8w
iasbWdb1s9dn9DaSjmKbOStb3UB0RlJtv2PeIGB+Z8mXPnr0sv4Q1Yb6PLrJqRsXXz+m6ydHH/Nj
iXLaR8H1/9g7r+bGle6K/iJcI4dXMJOSKIkKI72gNAk5N4AGfr0XoLnmeHz92X53lYoFUMwkGt3n
7L029WTcmq1i8SIcTiOaLdHItROyPymIRcjkxk6zwM+SlFOhJ0hgqfPuJLUy+GGkaOTbFinRBif+
YSDW4KWhwQGANjubU4LoSxp3tlc80pnSn+LIEE92zNCAuTom6fLQyK49F7wL2xnzvSAHBx82Rzqh
JsQ5YA8baXWN3IdvjVNdgV46624Nvbld9jQH0Z6i1nRuHEA6BkwRg8D0816RYOsAg+6aqcy/DrMV
J+iT8K7P5Fstq/GGtii1bwBaBxJ8yO2eL6Z+urES6uif9D1WfSsdOjuhjZm4R/u06pBW+FrTDOs4
sMcHw5qqQ49Xyg8MuAMlYpFipKGtB8w9g9n3r1Os9CPYhk6lRV/dlqlE0Pj0tYktgDa2lm1rHQPi
jJ8AA91bxH+9h3MpgVJldUODqFs5uWdvq9RSaX2M4zc3g0o3RdObR7TGBodsvg5do1tDtSMM0xzF
ReRw5rp6ir+RSLl2K8f+oSS1TLdKP4Q7pmfusaxIXDEocCGADLcgOfLj0KneQzeiwrfkq0Z+2XNt
qTENRE4EeqTqz1ZQ/9pd/kuHkyapxVSxRK9/sSWDsxzNL6YBS5AsWSQr827dyC99A+QEr83P1lKn
ux70bdh72XlEDHByAVoxbFABtuw8PVO1zFd2E9IrjUfqJpR3Vfubl9O+R+IRPZkBjQC6JOM+VF3n
cdJgQjVJWfumMQ1PxQ5Hn/lTFf3Xkmbya1GM/RrxTn7OQmZJsVcofo6UepePaUKzodmiTUyezVi+
4YdPfI4P90PHOlO7ev1jsEtaMwGRHVO5p/iD+aVNyfUgaHODYIYSqZUGBICG7XF0bPuJ0PFwkzAj
2CnOpK9Dh1BBQ/bDOc60tywOp4M5teKWXLS1RhrhS8XInifmc2/bwyXnmC8MU5xjJSxWyuhqRMrG
Jt+GW24aNc3XXduJI74P61T14lLW2ZNWG2KTGNN7RkIIQBiddU0r4sdWIXcHe5yyD6eqf+U+X9IG
MpCoOTAaWsWr2pkCYlOob40e1MnQNN3XqZSub8Ikag37i0GHPy8Osla1s1G3+OQjdUtwVUfBNIKN
GlZgjsEfWvaAH7rH1cr5tdwoIrU2kU5dxiDi+0xXmAVjr8uVmQZiUxa6c2lGSFhtWdhHoojp6Vml
cyREIzxQPZp2RmbdJqkavUUEyhD5rHyNNOLB+kSydg1HZT0yIn9r5XdTDvRgB6O6BSRfroqm1+7a
pHuRChGPbplbN0nXvjcwVy5ZWFXHYK5v2m5jfbhvkiSJXQvS8GnQMBR4ItdIFyOuitE0Y+ZbwLqa
nI+EdGIlKskqtG2dgAo9PGi6XazaBHp/O1GYc8taHHpYOH6CA/wQCjfb0RbhJKaGuA+koK4QY11e
kvLMbs7KMJXbBJH2hn5xBTkcOA3mWn316xsUOgygUMdW2cq166XtB1yuLWpkZWcNUXaAu8inohqX
Oo2Ng5pm1Qk8l3nQtHZt9JZ8jCap3Gmi3y17lt0HNFiT9rYtBBIQDDY+za01rBDjezqV3xtLM7c5
3/4mbGPJMsL5GJDETn7KVGzlFFF9JwSNjLqenluJ8EID2vvm9c9FBFzLHtwRQWWr3BqqmZ/GcQ44
q9RTm09/XzTlzlE66FvifkgChIWKwdQinuRJKcebLNKS51gZnZOCfO4Tn7fQ9TgqR8TfWtn6aLZ+
SCsj6Swypz1tquSS5Yemad1jM9rOMVSVSwvOZV+0LRVSW5/uyiK9LSyWYi2sqNUUiGiLt2ra6lGt
+8tius07cQoy/TAMrXfJNNKE+ji+73JkD9L22juGKKd078jLzv1qfofon5TbOmCCVQ+bZHjOwcPc
Urxw71rhAC2ue+uliaJdThCyLwP8gjSNq/VUt+UmLrivsGrvyMM9p+rwGrOoetEllt9gKDaE1FRv
c+fxI47qYm0mg70Z25EZWk4DgXeT3ZqQXH1cW95RGUaxs6riGxXes8hi/WFIQ3eL7TBZV22i7jrX
wqUOe8MXdnvELN2+2Cq19DCPVsSSaXd9W5S+HtfygfDir2qV2/MSfnhAYp+fTKb2qyDS4nVYtsDO
m/mdB88hOHNO2ln0LZhnlIrcA9TXN2Vsrkqchkbt+A0AEoBEYgN/NdpQL8qQB2nx/dTP/ftAWav6
1D0rQbLJ2zLmVBdQUZrKEIavPUBWTJMbqzUupkOXxY6hAehKTIYGIux96BE6k9H7oIXffuQDTaCu
yX9So6Grpjn5zUDWxFG348caAtIaL1m5t9x+WBUGA/ZkW9nJzMvRBz/hHBRiBfetiw0sgAnICKsM
E0lQ2O3MyFxXTpm94tSjxEK9vhDwFCnmel9VThbAsfJL5STnxmnVtQlN7RzrhthVWNlOYxkDLNJC
e6eV9FP1jl6WDc6krEOat3l2ko5GMrPgHBaHX6zQGXjBAapvZQ0wq70FuLf5jGldElv1xCIvFTTk
NoA+V/G2F/tgKCaBviF8qJJU2/DSsw0FLO0xrxP1kQO4kX4q6IyaAIxGs7lZpOJ5ETUbJSYP3J56
jXElCnZRpfY7zh/IojoYFkYtGnI2OcuXzXgIEeDvmHEEvubpGUamrFkBAWpOjSubE2vlO8VGkxWI
4Vk22W2ddsaBuQmBvKZOmY88jBPTLM5u7Vsk6uRedlZ9UslaySI9hTKdCc5wJqHkMWflNFNJlcqy
nZmTaqvFwUFTc+UeIJzmy55DOaMa9tqk9CiL7kWE2ziL8zsBW+xOId3gQKTj/XJVnmrIaXN9pVfg
wSudgPdYdZ56VWjIS73XPm7sh7h+7eVOUjp5TGL4ejDq9F0vyznsJd24xGeeHG0vopIDhoTk3mgK
zLtMdXJrp9OueAfRNvhJab1bNqSspJpJ5nluf1VrbWWUYXhJRzyUhDzkoOzfk673trVlF3sRCvkq
0CUlhfRWOYlZhyW6PLX4wdL+2BNy3eIstODX6blB2kBQXPg0KErhPzqhhPHD8avo5uWu8Y4xMkSp
EQT7gYChYxynN2PPPKdsXAegaNl8CGTFkKcLJHaOfgIrMmH84JNIRlzIGE+wUqKnoMHkyFfmLAgp
g+axM421PsfasYYgdrkg8tou7WZvUcCYawfh7XIRS8KXrUKD+AAxoTGF87RcpJR2R73xh3iO14I1
s62TMNnFBlDs0MbXPihA5KIuu20DTsdmgQJGw3G3B26sHtMAVgUsl+qdStW9MIIviqXsWYv3TK0Y
CpKO5avbudld8a6PDHdJR+K6abvltqWdgyAlU5Bt9dkOOyKRZbR9ngRMmQVg3deKz1mKRLcKeIKt
mKzV4/xJ8dLypFKtTUKk24IFjQdU4hh3LXk0VVOddCVloRKqaMgH0zgIRHuF0LTbsWWZWWZOzdwE
ji8iW4vfJOs2OWQP5AeK26T3bkJbRiwpS0RmRMe9KYhaHNgir6Kq86NK4dtrOdDS3jiaaczs2qVH
RRHTe3RbsfKy8L01HO+lgxlMWHuloREtg5cJdNf2hUU+Oad9VpwRmGx6Rx9uop2mluE5jOr02Yri
da+pw22tz91AkhjPTWg6h9otvmhNpJ3RsZww3NUHo7OLZwdHbiHrhIZMHW7iUVYUKyBSyvEoiCpy
9eAJLOvwpE8py5D0O30scatYYfvAChgMb+AFaxkolBfyssTsk9SA12m8qu1goM3qaEGowoHR5cT7
tBwbn8Ej2wvhNUwwuLBbCDsgak84g/IbK22SPXMgDQ+1pHxWWrSHB9V6igThKYWZf3gAkhB/IUhp
wktlTNmq79LyrahCGjiO9cOgzW4XXsVE1GIWb3m7unCTY26V2i1lKvU2p9VyixxPHIdGuREzeIyy
1JvTI6ytRRSfyjB4FdSE93TwKPexfKfmfB832JhqI38KhN49GArG27ygS888NFcb9aMjMsXPFHrG
naYibqNreiDrgZJRnRsvqgv7NR4Vyv+ppb/oNnIBOTrZZcg1SvVu+z2esmenQqbTz5xXR7bksFPa
2FLXazQ9uGm13r3kTnVLmuCGopV1lCVFsrEZ97HFSOdT9GD2RuLXVqeqc5a9GrImaF9tAB7n5aoo
at1NUfbVHvw6NUPOmlmsBhtOq+lKzPylHpnlDXC9byYlrVXZKa95PQF76urhPgZGf68Rfbn1sADS
uekQEdFNTiBg7TJiK15Y8d1hVQKnEnfpnn4MLm2El3u67waVj9C+SfT67CCBEK6Osxa71qOgnoGj
UXl2OrGdWsvcYk1Ltgbculu7i08InKtH2+JgKpRyrSsmsEUvoykyUpwsKKoSZhR5O7yN+lrJymd9
yjj4pvy+xpmyMU2PMdbVnu04rvdhCJtt0Eq0DCMo+bRDjNjE5GjMPt8rJCCGI3JMCxi/jFPVR54r
9mm5UIDvr2J8gZRcvGyNHJsyQllfEPtrD05XEmoTZ5lfhRnRHQ3rUAQQMbN26ZoPY0LvoBEPyXxR
536tmCiQnNpeC7qqaw3C6aCmb1phdqtx1PqNPc7UMGYrlLqBt9PPS9DcwOg3ckL/6EVrm8ytwbvL
Sj9D5M1WuP3EvlcoG46DMuzakdy2hkoqBp7CPRZD5G61uL50tuOeKGm7Jy+MEqg5Uw2vtSTWLm3L
m1gppgvpc+Y87oZa7O76fGiekIawkG+FvlJEC9EMmYk5RtO6GmR1tDLEGrbb5pAFoqNXzSqY4qMN
oFGO/SIGHbvzEHNgBuqzAfr7NkiRXqW1rhwULXwcJ8W5k2VnP42C4z3GKPa5ru6jcVrRkaZGjQZO
NO8kkkxv0mYNapF3vF12EYjc2OWERpwSga+WRXTUpWaeK2OskZdO8AGt6ovRCuN+GL4Pg9bdT22I
laFEDdRRgr1lLblNNafETgWt9Zh59dpFXQIbP3hNTCKN0oGEOT3u7jnQ6OTrar8OOvSidhM4Ozij
Dpy9anaQT8ehr+HI9nMDm4iLk1wuADoXXQ0DLoyI4kLOs0dve7RTXb3Lh1ism6F4yfUBMHbhGm92
Pe3zybAfSMFzEUkdSpiA380wRFfcJfJxcOobZgfefohV5LaQA55pB3p38Swnd43maDXMrV3TMx+J
XkepTU0vNaJjTjmqSQLfCRK0kEbV7YpR0uPXAXLVIUueGLZ2MpAtFUb9QaOgcnRIljBM3XtEN51A
L43M/bKL2KtfO1hz72Fw3ciqQLPWN6A3XY4VQ1FvUTOXGyql9qofM/WWiDH1Nht0RvSEU6JmhO1F
dm+5osePutO2l5IpMpi/t8JW1efY5qMIleLX1nKd0ruNP+UgGoWCfBLT1cXIvFvKKP0biUHpthp7
hE1A4ArZeLYflgwZGhokzKgdLcRwJPAovYDikZe4bgfK6CkGABvBcjfkzdkCGAjBmvyrqe2tZ9NF
rDmWtvjCW6IxFiflRyfc5yYMH2IOdYApE/VFVdx3E/YT2iws20VgTyALpPt1dsnqiYNCOwqzQ6ai
eVILxDtU48Dvt2in9cg+OlEm7wwVs1kUt7NzoMwOmGyJvYMKeky3mWEON0nWF2tXdMGHsBK08ZX9
pU8suFfC/j44VH61DhBxqSPAqjNVeaSEXK3UqUjfEC6+hjQnT8XEQwysxg+2QJ5Qekr4wPiJ3D7F
xpchN6JGSasgq2V0WS7Aw2K/mTznqA+QzifHm9ZD5cQ3ywXp8O2ujoyPpYJLgh1WuzBcV133Q2eI
PNThPUg/bZ8qstsn1F/pp/fuJrBpMxuKQm6RoiKvhiPmxHWCml3Ldyixar8Ocpq6vejpZ6UKCzyT
wrZwxE5NFOpPpmLtbHpf5Mur9Sole9CvI48lEJ3JvfsVD5r3IChwrdrMzXe0A9oNQ5qxAhFmnDTj
ZM3l4doE1Lx4WP+fuPA/EBdAGuAQ/Le/iQb/hbiw/pF9DB/Nj995C5/3+cVbcKy/VBOGE8BsC7Ox
agMx+sVb4F9EK9gWJy2NrEUd1MEv3ILh/eUaXIE0xbQc1dC4U/sLt+D+ZZqaZqk8HtNAHRLD3y/u
/tPH+K9wC5hG/7Pf0URaZmtEkqmgHl1e3h/QxDTpo0SbvHrfp3PoKcKmSetrLCjucVgw92CJKKGO
sQ/Bbe5KK729GeK62Gv9INc5U2UoKERjWHBqV4nS+mNCL5LUMVZL8BhPlKoyf6sykm6qVoSnvsDR
4pYkr6W9TtqfLiipNassjW7AsCpbJXx37apdC0vYsymjg1AQUkdhKrLW6ugDGaO7a51ZrTnmhxh7
UGybxBfa6yJSTXQ37jzFL3+kRC3tTOKdt7RyE06x3qYv2i+mtO7KCjO8ZvhNl72bSuOuA7PbSVmL
9TjiVfMih8RBUMmwGu842XA0s1LfNBi8yX1k6JmCuXpi7YLcsi5lkp3UsBl8pbPECoHzdLLHcFdM
JqWTuL5tNCvYjK7nu7k8kGE17R0VIbrZpvd6GL7bQaZd3Ji1U+re0PRpjvk0aisUKh1GISimc189
Qg5loKZdmYlDXgZWeX8K1beJcyPxiB6OLesyDHq1kWaaXoLQeYurLbULQFbVYRBttGlM7cdUOMMq
cao7LYPm4o3eSo4zuRzMo9+08XtHMS9U4EWlxM2UuSZXY0yR1x42uQcmIc9zGo1iy2/oZzqUUJ4q
S9KfEAQyQKexNb77raoLTvNhtp4k2joLj0lkc4J0w++WwiKoCHKUkJH+0PQ0pVLCNzwvjdZDF2Hp
AmGzPUepfodmYFhzKvs5mmi5neMExSxkGprfdnHi5ybdiIBir9Pa9apt0H5UMev/pIZoydzKqkf4
xVh+VlaS30c8kQ0EzKfddQtQieaRrj/Ap/BHSL5BDzEn8AqaWMWlj0W8igMU52hMVpTgWeykRe/T
Azng+XrQ3fymHFnAqV+bKr+v6vRIdC8nkQC1a5LwpdAueffs4DCLifEOTmV6yAyDSmT6XltQjJ2y
vHSsbaBiZ5CZgpXkfC8wOxlRtIZC0axzR9l3KtX3eHbmBOewq8/SCDaBk9j4RHnnfYdGyWKW2jK3
r3JN2+a9Tv2ihvjcqSFT62xvhEq1yemC0w+pWMaEpZ9zjPsV9phyGMytXTtk96KN9JRBHqikrAGm
RCuN0sfOKDIMSjX9wwq1YkwON9VQSWFAkGCu5j8T95FCHzn0br0htBf7m3IUIfbUrnFsnOmXrmmH
s92AlCZG1ZmqC1I38Yg+kBoNBQYW6C9GlW3kEP/U4HeSOH/IBmsPWs31XUvU59b29sl4GUej3WRS
ExvCwp46KmoZftAsDVbYEeOdyKrBV72qXOGZvqHg6mxCI1URCqkFr7+mQtmaNLUYatKmjw/V1yaz
gnvrjtagOHqGcucw6GyreWxDfwZxDCIZONHXcZAleXL9Yx47tJ5dCPMOpTyArq6PpKkwVprTNGti
wHAiKANOMLt+qMdM3hiTjH1deGinxRhuIqNoNkVcmbsc0idCBEanPnt0a4AzeaxSyhrbbZAag8/K
cNqakXr2+snbMqMdagigQRxdyqiekIgUF2YdtZ+I/CdmcG0nJtQnY6R9c2Lo0iyjhkvQJvsedqFa
gKRW/NDT7h0M1WuIjXf9+KAbyUnMjigyasgPwdZLdhjx1D0ySR1tll5c4rCL/V43nZXVBfbJxj58
Iu4Ubq5NEcbNQ+gIaOwy1jGnSp/y7cALWIqrS5kV4Uy6Ecr0HeHQGmnU1hjlS6JRBrM1Oju95e6M
UIj92MUPLP7lztNAmpYBIKnEaeyTrlvhoepCSqsvwI27k65J6MWarDZlVrRoTlWxn0CvmfQcSReZ
4VmiTsl5BNQQjtEhc/tdmQ4WXYJBMugwjo5ePK0Jr2DOHOhEPRrtTybjc9tjUk7tiCkvzlprF/b6
vQJa4VT0MfFqSoHxN6vzEwxrdZUSO75SbEIii2G6I12v2BMfAllwVE/I+gi7mHLU+ZIeT+2hMimM
V6+bkh2xQt5p7Otqb6CcLBPahQko7E3UmPY6FrNDeX4VzXyxbNWkjziJQyA31+RikCBQm89XWWBE
x12MqorQjXyq9CPsdgsd7rJZx/YBkbLloccNbeOpVGlEKV20B6WvbxtTf5AG8kPUmv2sCMQYgyxw
3ipgTRxNqIm+SKAOllP/M8drvS3HumZ2/6XPuDawsx2Kj2nV6CaBEqN5T5UK65U33WazpDA0iuKg
ZeGq6xy5G5Tptpaq8f8T0P8V8kvXQGr9qxnobUn2Y/Hx+wT0133+Jn6p5l8q3XG4U8DfKAP/RvzS
7L9US9OYYpoeXBGVZ/qb+OX9hSuPGDjddi2LOjMskl9TUNP8y2BK5TnMPi3Lts3/G/HL+AOaDcbJ
VqHI8GdYrj4n4/5n5gaZzujRAxAj9tg+sL5lDEvLYl9Ql/Nz/PETJoVtkhmnvKMKQzPzHQKoOBrS
RlGI6MdCi9ypBc5CosnJi/kJdcDPKmG96a54NKsmgcBN83/sLX2L1XTlCA8RT+28tFb5kA/W2Yt0
MAzl0VWf0Bd9naZsUzrJnGMYjZw9jDcOv29ki2DgmDGL6ag+RJ6yRqPspwpJllnQUSxFKE36rNz0
wjT8gQa7kd7X0/SiWPmrMcKfKn+GQ7kZxmbXzC1h5GlICIli3SHD6VZhgB+YuzFBshkqaKRlGQv7
2Bm/y9lZyKe3csE47ycauTCCYHZ74zHsP+Skpg+5KDedh5SknZrkxtFpO/fUMjpa+z4qK5AAAzGx
sQcFonMZ57Jy61nAFvq1prcqtvlyV0rPW8Vet8mZna64BUr1KvBrK7WPasTYE3mi9008u5bLOzcl
CPgkphho2Vu8E+Rno0Jed0O60Yk5WSNHvyeAusikda6LnN5Laq2FGbqr2PAuCjMc5MfqvehRuHQK
fJ8ppXZkV5eW38BG0Ugq1c2Mgn4rQURlH1pnd/5MHtoSfI2br6IUEbj45pP2DQ2T7tvIvQE7qEfi
ioabqqY64iJBn2laedaU29huCN/lE8hiKiIb6bxD5XgkUdXc6swaCHgkEcLtScodpymi9zuea9J8
WIBkP5MUMJPMQa6Y4yESnMHHnscg3ebFqWb2PkqmdYTFMSwtuTcgH0E26A/MMBCTZmWwz6x6/mLl
nWLUPRyCYU3hDN1HoaJOl9SXYwcaqE3xfvK+amHS7ezUeS/Iql3RQLP8HvuPr95FdQiHxKBmK5gc
K3CyFLVNEFDSQ7Sryd5K48bQsQAAMqL0mwywwesYCcZPj6oJlubuCxXcaYP9BuWsZYC9QEdrNLqg
ox6eECq25bdUIcYjKWCb2FFZ7EyDhAqVJdwqZupO5EOxjpq+eIyilyDyaD/XLbTkGNysQkwMESFk
yraa9GtJFy9+xMyIEzrZ1OY3q94V0E7XanN2ZodBqFXMqfDZ5BzfjoZ2gw5DqhHw2ZjpYXTLV89g
xYAoaQ2jMlhB1k/XCJY/8ib4LhjAKANpyqoZ9S3NBZ96MD2z0frhFBLZRsFjJ0OKKpSpsowHfuoU
orFIIbufhexbzYIv5FUzxIPVakkTkmlGwykR6caXGnvFwaH9ct8MKKI7RCZNT//IzN1NE0NtCyLw
B1ORd+sOdDTYEb+SMGnUumFZ5qrvMWXP0gFn6xpbRmBS563vfOIF1C5dO6XDvRDlAbsF361weha+
8A1ot1BKp/mxNwJb9wu11E9pPHxknMfh2uBun5dAk90iJFON0u/iHGpBXw6HRI++VF50p5aQR5B+
96u+5CcXp6TImdjC124xz4Tw5mdJuRmh2m9Vs5C7ykPgQfbf1lMQH5fZl7DU+IUV0tjVXXCuEfIq
syKhHQ+4TYzMNFeaSh1SN5UP18gf0yyie08SCVY3YljmpNKgFes6HB+SbryNnuOYkCVtXGvEFa4k
LQ36Urt6aEtWktTeEc8iHO+CfWOOqwHZGDW8zsqac5ToKcp5mvg43aghFDENQT+bBhINAd9Tw8YL
MVhNtvNC9XS9arlFSx0eZ8TnfT7/N9/xt309ipr1OEH9TVwEzgiGhuOypQ0kGSn2dyMNdjT7tZ2e
YWHSJBYmy3Kr47K7XKSNnW9mTZ7opwHqDs3P3dh6Z6o9GWjgEhcDgFuf2Wh4bqf2YOsEzvfB4K3q
yLyZGKjXqOL1FURo5S7C06lOWJJitLkrb7aLuEKH97FsLhdt1aSriY8BVgGeneWiGDTcO7OP53qd
JiBTFNFQrRQ5OQ8ap9HBCdt1NI+EydQ8GnF5ZAXQb0N9eipd1gQpeqDJmvZRSzjSaHZndaGozRcE
WOpHM4wOHe5u4JRaeqwtkser9BhZ9r0dhq8iyB9aGQq6KZJ1VIi12vUIjVKHzG+qMN83qb4R2vzN
WVq9bUR4kTb+q9VyXYu7/pg1I7p18QyeJjy6lIPTFhlkHu+JAgu3UrofkFw4nI36xGLxZzmO1kYh
Z2qXOEjxZh+OnCX46SzGVx1CDisUiYZSlHvyyqujo38DQRzsnZGlnY0MnDYo+N7ZWLFceLMxgrAz
XvCyqQmGxyYsBW6a0WG+n9E4tQmWlx4n8DR38D/QTLFDhW+omz9+MTsTDIKjjuaDY8mLqeY93j0C
5hz4anaEs0HDzZbaRPXg4FHpZm9zYR/ioc63aqbt86JH8jygbsxN3G19gAbm8xdgqPh/hNnHGCbc
X8+0PN1y8cd1etg163bQOyyfIodDNX8ieYvadKpocCyfUhNX1Afi+sfy2VwvJof633X3c4ua1Nax
1MceWddxuZgESUhj3PT8mEqAQWYdCkSCIPDMwZYVMjEWGvO3Ec9eqOXCCGJr42j6lyKV2fJzmGYr
U2ga1aZW9Z/6qM8BNx0Aw4CO/BhHXyP0WIqM3HF1NYguzs7rbk5oe75fPJ/Skc306TbNa5to0U8/
qDNSB/y8xXK3hvY0QQ8UBFv6qtdH6oueYGMd2NPyaFe76W+20s/nmY+85X6fT7NcSQDTszuwbrre
5Pown7e7PtX1Nst1JZlB5qi46HYT5/2Pf/63u8s//njMz5f628v6vGL5zH57G79tLo8SuN3EDESC
hUe5X/72YS3//u3m//hO/vn//3jTf3rRTm5Cx8HrY2ZMzGsDBpg0k+hUEjkTblHoYgiamv3yj2DU
6LYtm3kYpyXWFG6+7Fv5MwcJh3xkXZw2q7fhhP2MDhexWv+82VZM8ZQaYmJB4DpasGxYG1Lg7EGj
h8VMz+ANLXdd9pcLLSr6fROAy9F6rdlXcCaQJVISMetTMcxvwqQKV7W6Svmy1Mj36am60Srf2rM7
d8TbivOYE9E6jKuzk9efZsByHsOvBkGJsCv1r/uLYVCZndJX6+D1LuWQ0RIXTIuoUmMb5KLpw/Jz
i1A4ieSSeYCXy/y4PEhJCPQIpIvHo1odzBQvnh5pC9cum79dO7jGF3RM5samVnIcUfGjIqvfbI3W
ORy20O8SJTuIvkpw9rqespEpYbl99BHqNuugeVxcLsS8lTAZ9q0Ay6U+Zl8LKgdeYjD2oZdNzYq8
Aq/bR/OIoUn9KHoP71mFUagMN8F8NjTEd/BkOdEzPNZiWl22AloFOPsOdjx8nwbvvs4DLEbzWwpS
+wIaNMX8OQ8Iy3XLx8DY6xy43/X16fMZsx9L6qj/8SlWuTPjllyjOOYuVZ7AorGIXbI8MlP6gvzI
2FSkwf66CTnV5RGJwpdKatZGbTLCZBYrmKrIGry9g6LQeJRNsmNKQB8VC0WeZHIvx6k46l1dwHjT
qNNmDmy55VVi58LJkxqoX3kJy+sK7FiC7DpPRkEd3jQePm/4H1/tsksk3LfEoKgpS0zBI6LqiUI/
z9It3rl5S2kj3tqyn06waXwt3+MgHrF6tgOxYzlC8NESxXDbAbXdZyRgH9157kOESn3kt/CzipCO
XL+JxT583V22Ytf4kWErNEcPFF6UehwljkGAGbxaVllBvY44l1Z8ZMs3s/y2qboaK4vlRVDSo5/f
1/K/5WKcR97r7vLfzx/0/GX/0+5y4+Um//qhRIGPdRC3yyG3/NaWF7Ps5mXGGf66v2x9XjnFQHzV
EP3T8vCh0tl7Fbf/cpPlaVlrciQvm3I51D43l+N7eXHM/P4+ANPlia4vOawKdyWZJype92TO5/3F
VEwqhzJtlsOEskk5rRBQvYOEr3ZkYaf7so0idbPc/HMzmD+1mKDMjjmFmAeG5Ze6bF0vrteNUw6j
FV1RpcWrP8ag5Y2JXuOUv2x6y/x02fx89dUkzxa8tlJk257tthynrS29nMlx1pYH2/zqLi/ERAAA
YviwfNjYiIvjsnX97K/XOSUl2CK0FP964+Upr7vX+y5b16/x+o/r4/1x37h47lKlZQzjo1kGzs6J
GhSt8/5y5PGJp+K07H+++KnSKKQog7peHmv5Tn/7XU4fIRhbMjnnD56eIT64eTPqOqYyyy/lnzeX
h/gcqmQ5tnu3ytaLjzSZZ3B/2EqX664u0+W//2Q//de3W+42wArQiAdann95ff3yA70eM8GC7/j8
MS/XenrRTZvrHZatz1stm3/u//aov93qzyf4816K1sTowZ60SU1Wy4C/nEaWreW+/3Td9SbLf/WF
CrJsXi+W7+O6u2wt9/tvH7VaoAjXuyw3/OOp/um6Px71j2dC5gyrjyCWLupYo89TeyoJRl9PuytF
YNmaXKOaVsM8p/7jP9frEPNxiC/7tTDY/LzlMtwuD3696W//WTYDstl88u8YkmdCwb+zd2bbcSrp
tn4i1qAJArjcmWSf6i1L8g3Dki36vgng6c9Heq2SymdV1a77fZPOXpgEIuL/5/wmVhqCMj9OlE+P
f929nFefnr08vrz/cp79+UkgiGMMvyadDUp6TI7rNwhv0tTFbTbTr5dht7XJbt51NcU3Tz2mI701
ve31Ry4n+BLHyrmjLoyseO7rR2wCB1FbIOsMOb0UotjL2tIeTfq3t3RAScANBtJxsbmSrY4cO0mj
A+TcUZf2PYklwLKtgKJem1XneSJ/wwm75JCL/Dw7MeVG6iRrsnRQlQ15vUOAtgImKLfa5Rr3+3/4
1+VkLnBdLIuqOcfQlCt22vCPgfYyul5uQND+Ndp+GnIvd//u7b89dxm6L8/9+gt/97lff0Gl3lm2
O12PWPotU7rlxr2cux+PvWXeN1I6pyx2GTeXx2q5QP168m9f/+3jtJ+hA0unWmndclG7fDx3nSK5
ubwTTwxpOGN9d3lhupyCf383Dmkb2Vn5ZmBfWBslNq12AhiowIRpqHHXiYrenOLcaxU/dPlVJcIB
FP6c5pnYIijbU7BzjorEwTXrqOPgduIrRudboyHRefSurWKAJoaxwdWsjdnm9ovd2/fBqL9VZmCv
l8vzBrpLtle47tctEkxQlcDb54J0xx52pK+FWuvXLUoF2m0ZnIaOuiZ1xl2nkXv8jVRbe2uGzAxr
ze34E5ij9XAfKNiE2QTPMp67zldROePsaPdQ2PS1Yacng3EW6zL/EzxdIKvhz2pa8FX2/UsYjdo6
zHITJI1J2pOgsx4PVMEohK9qd6nAB2jMPUdyYiwK8iGYFt8pVQpM6JQM85KmMuSGYIlprbhn90v6
opp3YdsSSN8G2aYQ5Q/N8G7I+5YslbudrLT3XBvJ7UOwuKkithw6byYFXAgKc3VVOrfoaL5H0xDu
HTSEFAc2bRk89TS/3TzxEdTXhNqzV4cM+uur5RXddT9189qrdTBw9tZpArnJ8uLH5FYHWyOFs4zG
kYzAHDd5WtzWpe7dsO57c7xIO6Jtc/cIJhC3UL8G4CUOAAVQJiA/bon0qgXltVkmwLALGHlu1lK5
yTYs26icgwKtcWHus0YctWSQ25wYuK0qU6afNBFgXORbo4IkCEO1GFxtl4aULQzR+FZHxVMrrAcF
gudkT7XwnaLwm7p99ObA8h0n9DbC9R6SsZvWqd7Gd5iZnqMo2aX5qH0pyatYoRj9opWFtyZnkWY8
Sx4U88FVASR8i8GIgral1lMU62i/7XlTDIa97pXYuV79fULG71dzavoVMa0rUunbs2O0aie14qV3
r1Hy4x7MOmSxqUah3HAe88n4zuqTVaUghbRoh/0I9Yz/7kjRuaDM1IM2yI3hVaoMeZMoiS7R5Lm2
1NZyqnS9XP0ja7nqUW/yx2KdFXDMpqw4N324i4TRHzrVVSvrQHdR22hV/CLGcNymFFjrvtnnN6IL
FetcehWe0bzMFvppD91YZkhMzbR52uLHxSKOrOo1qdDaNEOaHAu77HxZYkQ1YwNaJLVy+i1r0aiT
N8fuA9mpZ0dx7QwEkcQqPI9N0e6VzbgCPxshTxnupv5nSDj8barSHy5Ggrh1K7LBSppznbyeQGuY
Uj2Yvf46y8K84kqRUkHoFS5W8ZIigIIEzeW/qevnbAEWoYx31lqDv6RNDvbEwZb20fe5k9XKs7Kj
V2bJpgnEc7k1S4WfWLbfpKKVkEzPoXImiLwm1lHzG/B8b1MCc195w0Zv76fqrajt6C7Rc9gpVQHy
uW0W1oy2xobVnB23IUVZqheyVThIqBFPcRxySDtvYCLldtAwkOP1o5RoAV3GVbe28H+R3pb7RmuW
KPxH0Nv4Kr2WK4YJxrdJdIOGP73ErMrrdVV5PwDJvuej2lXBNGNQLe6cOj1Rjh03jnNIJWtNI3vy
YkbDAWXZgp3WGu3BBQZDpXQPuIPTxbZ3wkpRQ2VyRc4Xw5/E0rJCUnQI+R03U/1Q6o35huKlGson
VYBrFi4Oa4WrvM3YkZqRnVQywB3nz/nh9NW0hydIl9o2myZwGlz8mWDe5vAsFQaqjaXNJcC2PNq7
opMro+asxcxlsdE2QP9SP9bB0zzTPiIF18rbrwQUQvj2HAX1xjy5jZZSBAnu8JxvyiZAEdh3LbTO
6tRkS5Fc19gJeGfcPt6LphqJ59ECcOUtI8TEuJSH9Yw2qpnOzGdW9dC8iyUwth4WaR7g4KDCQgA7
mxW8oE47F4euaSCtq7441IIVoTQJJSKay16HpeGtMnNSu44fdaoVyfQVwqolKGdb0bSJvarZxz1i
kqQnGpArP2cgCUx8KCQWtgTVDRaSpuyIycv1XircfJiWaAWFeviuhd0bGC2oxtbdoKA/WCWAVtGY
hMam6Toac36/KLyyZsyQoLDIGk/TE6jlozV9r9tKu87MmcMlyq6UpvUQcJLhQFMO594g12MiEIJw
seTSsHJy9GvDkMerrmlPbujYyM9U9sT18SQ9tKChzoFaQC7pLS5WpoEkzXLSe6rxfpeX8U5nj/mp
5SGUSaNvCZ6VxC2NVQpNmK8sMfqE5pWpDbdzl5y8hssboqRXVsy7tqZY68VXNMWxEScSqkjKaKQF
4ZUpzWrd1+51oGsxsKg5WvWDQbdKjnd2bEe7KsN9Isp5j2jFOx2Nil4w4v7xpGuPmcHeDSnTr7xA
irUVP+HwcjfZd1LEx40294RrJEys0Unt4+nroKMxHLS7Okvjo2nLu3GydjTm0giDEsWjBVpAWLHi
FK9h/rfT0r0Z+290tzlBA76oFLkG4dvAC208plPU3YUBCE6zNHdupA59xh4quLg03picDLTf8DU2
TXVWIy66MA7VoRFLFOa8wbofMxsYVgqLmh94ap/o0zGlo5wV4PtC+3aS8cBlHJIHI9TRRNK5Vhnz
8QHgQwGsYl11+bgJYLX5wxw/9OYENz+XzKZr4AFT4S0S+DbcgD5lklbXjwH6sjm7ThW5Bc43y5tT
OLQDpS2z3lhY9Te6HJfCj23Ti0qqFTDZ5bDVlqZlD9HJ1NdEuArteVIp/GtLcdZnWrMe4vZlhh9U
N9b8ZZy027it2Q3QB4G3YIFi7NoVZpWvlGu/TCg1xrwC85phFhqRoFpjnu3jQX112wj9VFEfOoi0
a+mkUHetQ+DUoEzdqD94MDJtbKk7PY4WCtVt1BOQwLyp8kKfTNz5PiFOu1tlkYaPOtSvHS0YrwNF
gDbW8o0JJWjVTN+ptAVo26IfVTGfR8sJNvRr2ROxsY0OpQN6qYyHmznX/cpCCcmFqY1tzQefAPRV
NqswbZhgVvORUYlOcF9zCsbTKsjb5wH1hR/a1YtrDwevdwwch67vedE7iI8XlCY6aR1DeG6K7h6M
mreN7MHej6H7GuXpFztHloogRl91oK62bTYyTTLsh8h5yln/0I52S+IvKrkxqvic21cOvFDslbu4
Z+1ApjvWcXVWS69q0uS2LZm3hChkDa6m2Paj+3hoTw62pYODcBJaXofumotyDVTGnwyHrq8iTplI
yCy/NS0rgUfQf3Un952EB9yeubTWiyAUB9TVgAwgbepoLd1u2oFeVtGMfCHtq0Os3YKSqeE+MRa7
ZnMwMYiwOO2ROI7yYAJqOrO4YM2QD1SXjyM/1T5zS7HVngtlMlEvPQhmMc303D0wGoqHmKuD4x64
oj/ms4tMtJxOenObjrq3zXL1NvfiPSgCJMlIgGKEvetcXHVEv/oQR/aJtrieE1Jje2wzpe1NBxUE
13qLISasD87SK4zpd85xr3ZFUje+Hmm4dWI93uTWcgXi4me16rYfAcgyD2JWle3mdup8diTHvYfg
Wkv1HdYSrEmdvh+TXNzls4/ohUZotPe0Bd7cXLd2iMO0mJCSRI0GBsbYNlWxhVpdXXcsoA1XL67T
eCSXdVma4DhKJvdbnps0CEEbrSvp1hz97mMka39iBjAGGMcdsBeG2ImBKPTewisboSz1M6nOWTFv
QtqSfiLNr1Nt/HBAs/uVnbBYcJD3VraVr7M82bFseK5LwkZ6NAeZLtu1lipn7SqGT2Ou917R7OC4
ElZIaj3bf1zgCZj3nGOR3Pa6tczQZbR2i/x7kTvwHCkA2V6dLqJ1hLiGPZyow8vVEB6ynqNQmd18
7WU5hiv3DdaRegaN9VQ3WbMC6v0DrLXEzUYYC9Pd/WhxfGUClTku1axxnlqUPTRIjU1HetdxLkw/
KiwwNV2rYK2hSwrqcG8UydeqA2YMp9n2cxIsxhmxEyD1xyKZAGdhTw1Qh+NtoIpOyu2TjJp6o4/Z
NnL5LaWdcOSUrR82E5FFYx9tJfOBZkJE7CJMwwRHMFnkD5p1rSylVrWVVTscX8OqWEBBQ7lWZmbs
Qseb9nJOVnBEi1Uje8g/gomOOY64IG3d9Z0m0TYDcnXGm63mKPowGUNuiubLsFfYwSPEKsZqJhBm
W9oBzMwQd9dYty5GDoyIPWjfjaL6mTH6EwI+7VVaYfLoqngFoAY1sntO9TpaxWD6n3KWS0lIKx/t
KBFATZMRz8u34xHEMdbleysG7tTQFoOwEq/gkQ1+HqIeYx58Ax9RjoTXgZBCat8ebWeyt1GeBSwT
p8BvZgXlNZolQGlWyYPb7vKYq2YOIWlqk7tc4sAjIvvASV1ukgBsZNI5N5gMgq07WvBXpY7tqxnu
krzk2oB4K3IEnZMGdZru4TVjdc4JxxGIbZSrf1jYxjHyLHCVU/ZVTywu8wxaKpJEETpQiFoXNmRT
3o+q/erG95HoviZdWaz7MC1xBm7Jy5QHfo1moR0EyVrzQn48kiH9FDgW3lZ8HJ1jrawSYqwbeV+j
CnMGfe87wwzlDkVZsXMEGSwIpv2+ATVEootxY5g5cjqsXdC5TEwz4WZyIoTg+DNrbfJ2RED+jJV8
pX+/WzbxkMj+m02Va4V297EZFdUwUpXtLtx5OVJ2NygaTBfPZtBuB8c7x942tMFspXVnn95hKabH
IAj5HzjuvckSBDpRUm1FmDM7Autiz/yklT1sWVesQgyx130J094mwcinMIwGr+kZBvrH2eyfoYaY
1yV776abm2t9xKohx9KhClLgXeuzYus11kPiLj1Y6YS+0S01iOkGoGqzbQ1L94G5VKvCMsINsTkZ
kuvu/7TF/yttMRQA4u3+tbntf7Lvr9/zf5IW//rIn8piV/yBaQzrmueawqQEjoPtT2+bi00NOYfl
AMqRBrcfWcIWjjhY/I7nojqWxCahR/7L3Kb/YZrC8jxUxRe73H+lLDZ+y/Ijvg+M3rIZyJ8xyi3b
8DnnMzEqU7SW0PZd3nlbYtOTtTV7Jy1WuJPDrZFXxb6tGXJDICegpJakLmQ3/qd99qfn7nPy799u
Bk4+UpUJ03LNSzzop7jR2WgbUhEBllFEq1ZTZrok2fSvYHZ+UCPzQzQI5FlV2qZP4Zt0upb40ULs
+Q+bsSQnf0o2XPaGZ6CxFjj3HfTbvyUbusJIWm9Y8hEa2E1BJqgOGiQaETZsDQ6Ts5JiZHArY+85
m1ihAAdbV0ZOon1RaKCNh+FaxaAk/sNmCfFbHOslZdFjsNMN4RqIwpaf8dP+GdPWrjE6IM4aJjBl
OtZjkdQ3Rhm559yxPSY9YvTLiKJgM5tosCaa9WOymBEozFJzHyQAZynkLujD41CV3tkYM0oqzi5d
cNCtWcx728tvMRuKMzDmP2+yykEpaSuioSZ32hSqpArnRePNXMdQUrTpKahZWlBLA8QZa+UViDYU
saX+U6tdiczLDu9rG8eVR0VlovgFREaRdGkU717ggoWzKPbWIKHart07NVnMRkb/QwcYMzRpd6Xn
7Y9h9LicUoTgv11c6cn84FKh2GrTWwB8xmqTcjt2Gyc8BoPqdrA2Sj+dBkjWB8MFUAVwuyMyfltr
9bWT/PCm9BbAVnTK0szbeTU8WKvOplNhqi9BOCyFj15uWo/Fbr5OTLM4Z7qQW8NL+pXt7F3pqnMZ
MyNtUC1L4lRwtLmIox1cOvDZoiUKgM1K8/ep1vODVgGMsSLv56KegEY2Xqn4KbflhNW5z/05JGdL
JqGfznVG80ocPdfqcL64OzUYwa6e4p9FjhNvdCQWw/qdRNfb0gtvawuZgEC3Pg71XfJQZPUrII1m
3Q74eGA8+w1e2RsEgqu5ipkTDyQRhPa0tq2qWzvNcA5zsWu1SFvJfiZnF303AufbOWj2TpHiJPTs
B/wIcmEeHUiNTvD/YOCsIAbauXp0TWNekeRJyWYMs2M11q/S0CFY3xqz8y10Zm2Z6ZpAeoMnj4qQ
XxljudYs/a4bu2snzX4agrJHl1ukAeUzEYzWiFNNwdAunBejeoiNnO4W4TE3if4aDmTgIIx3gBbp
rNs4AUadkoj6OVKutqtugel7ZHjkSAmSKsu2qKXWeYDCuZ+MdkuYlHUr8mWi3UQcFVO0G5sGpksu
3ybWe+spMeCcTOodDbFYp9DQ8APAdsGxHPhtX+c7vDvd1opDx09ERRhy0ACpUVTAaipglWE2ey+z
jmVv2eSdif6o2dwIzaEaebmrJ6o/ftzkSCvhWTFTuzyn2fXrtEjO84UIXo3YPMLW3kJZhKe8PDWE
DSqty+PLTdcXjwua69NbLs/DZ/3zEx+fvTz38fByryGFZZdo9v6iyyxMiHxrNYqnkDrq5vIcQSXI
YRYdEfNKB/ld9mRGzNlxryHiVLEo29PHGw2VsM7D3OhfXr7cYHyMqLItb+eQoRLALsVjtgDdLx/8
9eSv28u7YmIDV7OyKBAuH2qWm8u9y80sexcb4OWjn7Zkope3R/W2IXSYbL3aIB9o+eDHtrkXAeqv
v3N5drps/OXrYc8sJYrlA/Vlc7mEFGumyWClCPCzE+9nT+bSqtU4PLXQeFUp9kFTcPJA852IVKlP
XQR+b0iC2zbQd0pB0pkIT2uYyx+jcfhCjfRH3t/QgUq+SmmeC3B7hSoG6srzV2GRljwSTpCBPfVs
FstBRZEgm3pWBaifWZuN+gGiMNPacIFzNM0+0MN7WMvmxo5xvOC7pAgD3VxaN9hjvf1Ud2CiXWA4
Rf8tyzxmhMzKZdsws/coStphBaLOFddRMQXnovhm6O7VWLmp3yX0kbl+UxL2qp/d4CAoh/1VWBRr
ApMCUWwnGVlUxoNX6Dh1huqaFIXoOAOmFLRfv5hWuQu09q11Jpb2wtw0BSZDmjUpl+f6DqMGdMUA
REYVCdZUVuWtAHXZPgIQDRhwFSI2z3zUXYegQ8KvK2pvbUS8NHET1EgwSTTx5IKLyMnijOYbzSYm
nPP3pe5vZISbPtasedv9SB0gQzKWFTEkRULS89hv+m4ZtDwCDSWMrcYNty7u4G29Kke920JtXEKa
48lPy/FxkjgzrMIED6u5YsUA146RTSkv3CsWO74pbHsb9z8alf8U8/xKbNmjrTXFvTY49d7UvD3C
NJZKCgVjkek5a4MWKluflCfxznzPI2NxWpUdxmgqO0g60+F7OwJsdJoeiJxDLJWUjKO0CE5R2nMx
1pFuc4Y1Np6jxao8sDrVZkwkuaQeWw/4NoPeb7NbF/INhWSnpIESvccl+uraONkNxm+3UtspdDdV
fQPh4zn2TFhvThIdnLo/5g5hpyq2nmT/HYOnecJzwbIZDMheK7UHoycichD5zjJiydJdvpp5/VOO
+KeruIb0PQuqAV6GmwM+vhyvMkhmSw35etYs+Ll2u7JNaqQKi8Bahz5DNCC1zNrato51ILR1P9km
EMBpxxQDhZgufA7sG0lI91annuKLhfZjllvDNE91P4wbzKyO33YE+5TMZg7D+HN2OLxSsIFbloFb
IMrfyBqefYTi0yqM7oAGvnGKg2sFApg6OMwr+zwDhk/JVILSDxanbL5I0AfDvSvsDalQ93kA8V5r
zO8NtCwrKnIaey6rejd6tjDBSp2sY72gjutVN8Sm0vYeypOFJygfg3Xq1fCxEMmeSaa91SNad/Z8
P0jrfsqHZxVY7tpxSUqO6LZoRHfShbtl5ndIoapRBC/3GuGQYOTH+8YQyGOxly4IvnfPhUgXmqex
tAZGyxxoQ1Xt3Fz/RoEiX0Ve9UaKLDlJTg2OrXdJKo0ZxdL4QXlY+LxhsHygP4C1rOpmTKgzMPzQ
A0AQYoSUDMeDnndUv91b16lvW2lQ/ae8y8TphWSGK8yTX5uUSxNZ8atBO9YAMbhqT7cjrHsQhe5d
0LQbcktwTQyUiuOImL8wG9eu5t07ARlzQURSRBT2uMtsBuEGpbxdmntaO0+JTpnHpVSa0PDj5IDs
AM2/oxVPsSc+S5kfWf8Srxzvo3E6yw5wIRiYc5FZ/jgPyA3me3OOTMIZSVEJg+pbZaVY54RBEYK1
uRLWF2c+ubHBrxiQjKlnX6ZE/nRH/fs04moOHjWQPKkgZZApbZSUDyHwaeoU01l47o9C5U8lesyV
Hu8xLveYs2XuRDB7vQyvfCZ02kVjfp3V0gL7Cu7r8srluV8vGxmGjBCzeFpWX2oGmX02mM+XdwUV
eZRVP+KtY/i/1pjE7FBfUHHHo7k0XbRtkubFNdIj6OUjFfcon67Nyt50Jgy+rCaGNqWvNPuzpAPT
oAwuzRmveE0Aul4H7UqkDXZA/d3ZYyiczlZYOwCKi/tGBIe8ap0rqzOdK6RuCtYW0agOecNxlZlr
OTOkBXo1Xhnal9hx+B8uWyL0bkb3TIIOODF2H5SEjYfAQjXzAAgI0oQev4MsLQA0kDIzou1diWH4
jmNwIHYZeppdkuMOuza46p2JrEJ+75l/yxJonNnlV15l/iRiExm6Nn7TKsvPFrwzMiVi3kb3kOvl
bRvHeG4KAfIXRihl0ms3T+ONblXvmiZvUscaj3MX3sCdshj0OuvaoJlPMTa7etXxZvKRktQA6uTl
0KPzaa6EMiAAj/qdnSHAhGKan6spxzGmtXzWITZk+RGrPE+2YRYFK91EgzG1BpHcNR0/yj6HqQG1
kMeIpUd56kXtHbq66q/p3BXXNC5JKk7BVUf13pjq17gMj5YIupOHFe/ojfN90KuJFqsrjoZDjmCe
vkeSbfRSquLQHt2cIyud7YVhl14ZwLWYNNpPdcF13271vYFMrewcmiL8KjBhK9Z+03BtNvphSPU9
49J0jNwCl64RkALQNGthFwSBzDXZc0jUa2OafCi99cmDGVB0rrrOlhvPVD8VvtYtnAHmBvPXzJvI
s9gnKmQx1DFzEU46rfUg6KDCxK+U9pAbBC6Of1LQc0xih8Ccf7jleGt7rzL2OSwUqipuhuVGKx2A
BJe7bU9Zb315yQp7l0GKFV1UHytRsUOWe0kksSN+PL48iZOZaK3L3ejyOgv5P9//t0+2wqPBSu+8
6Eu17iL29kXHf7kXm6TA/MuHl7c0yycu9z4+e/nYx8PLvY+vcsXEtSojpvXyzZcv4Ppta517uMTW
aDqOq8u9j5t/+ZwLKZBJ42LN+u09NRf+WGLAChbDxcdXOWZS6+uPx/k/8nJ+fdfH18QmsqRf7xTR
CS+cOMCG6XQn+bV5n14PgZsbm8uXpq7Eg/jx/Zfv6/v+G35uc8NUqaMQvvzNFK0HBOnlLtkXB5S6
j9msMysIkptIKzImnlb2JO2c9lRo3Cit9XAMTu3aZIl3SEIIqUW61P4dN/DrnozlNARmk4Bmw2NK
PZ2jmuC4VSQJAm0EaJypd5qV6PJ2S/JLduXmbbPFYrVIxng4hEZ2FWtRzqrVHrcKfvfZaK2vQCnE
Dr3OtIKNAkwSb13lw95AZNcYBxfU1dmhizLrzQPiFhWJZE/2bnZOojg7oxKL1rrFGIaxeT2rFmtb
o98kpFvDBrSn5ox6aREmmNF28vZON5eAfI+PLMTn81Bo8/lyz23IONJKj5F2ecFYbkCgHZFNJoe2
jv98G8jk+WzJqUGkAh+4wJ9asSWz/RLjV7gCeIzpa2JN0NKdQGEF4KSbjY1OS7cBtoXmKQjP3XJj
ULto6Ykfkro2VpECx5FdC027MlmpHEOywk5meJsxsLGP+EKW8wwvRAicuZqOZzvMv9TAu7gu844m
1NQ51ejYTAgWNghcqAM5Vc4yPaPCMC5xw011NbtuxtwNMZMnSEr1IBEEfYXnpYXrFokTVHn7pA3d
PqhZr83ZYljxknwnx/h7UAOk6ZL4GepfvAvdUj/rmYuZcLl3ubHUpJ+x888owwrWS3a8pfajWfwE
A1KykhQN3lpNpMlQmaEJ53r2qc4LebItY4/Qx1k6tm8ey/mzQxPnWITdRlse9cuRwvqCOqWQAyPV
X89FDqWVsSUBQd1XBbNewowE8DzefrkHoTzcJjZoot4wJyaO3blXOCRsuI+IIjprlybJ0+wJs/KJ
8UtttF7LS5fXpaqss9vtmyX5K0KSQs1WbUK9nA92xYpyKruTpo/NEv1DC5GT5GzC1T5f7mUh4Umx
FRcbL6+u4vzsdHGLpsYmS9yyNaKcsvpp7s1jIxXKCdC/q0ta0CUjyHK6l8baeWI0tpdnQ3L6fGnl
VHgIbD07S67Q5Z0fN457ouHyhUJnuu0nchutARiAmBiJ42W/R7no1u6yD7vloL/cGD2SC3o7FWNr
xUKQkKt5yQe83GhxCAzr011NSzDSSFa4vTZ/vbzQLx8pkx5y2Kc3Xu5evu3y+uWhg8ABh69l/Poz
Hy98/NXLcx8PyUewfNEz5f147uOPVlabH6f+yUpId1g1UZx+2vQqlCwBhLf9tH0ff/Fj8+rLlmfA
yclglPb68ori4PIEmP+P93382Y9N+W1rL2/5bTMub768b+jit6yvr8CC5jsEkjrjbsiqoEof0t45
uwrtPRDyzhd5XNyWFJz3VmU9l5nQrpPGLNYhlZ8Ns/SYBl9kX3kRmfYOaQzgSU+WPr7pjQYSLkUf
MzZ27xd2ZhzLzEQG2M+3oT3LPbP6CCHsTZg8tY6+I5YXMXKTvpnMczfQARGrd6x0RekGK4uzU0B/
WFX6InW32+ibW+xiYNwrd4ZtrNQ4Y+Ex9V3ekVMoTWMnevclKCb9SvbZM030ekd1g+WoNcZrHpoH
NgJ2cst00IZqutWM23Cewqs5KL6R9OA+4ddDRraFomrcEA5KjkKD43m4o2EMOr2LYYqxeFrP7tBs
SCB7iTSGZRzv6izgca5Ub731on2jmScOS6VjMxBTvOrG5LoTw0sbuEj5dKT0Yh1GaXtKjCfWafYp
m7LNzG+04XoO4aw0KKm6qjzVroJIEHkPga2b6zKZuBLRakcsXPvBFJ6Y9werUFbbOWhZOnni1a5Q
M9W6OhScgvdmmdpU0KOceMAmhc1d2kB825ux4ami7FC9Uu8xRBvv5l6ma/Anr6puv3W6bWzJGAKD
JEjQqp7nxA4f8jbduShQthwkV0ox/JciuR1qk5TOZrzRhgC6FgUdTmVxzPYzQjuWYGi2O9nc6V63
adK42pBXU6D0CtTJnmcQ8jdah1Q/0Qnx8oQ8jy5pwGVpRhSge8Qb35JAumc1TNWXzouPHeXLQzkk
aOmKALB6QaJlRL7w2qiI8xQ9y6UyFwXS7nk7DJV9byThtmjQSg6lRMmnjKtAh2ZQ5dYxK4rRz4LI
PdWxwgAeTjturA3z7Gk/dgoIKaLAFTjUGcChqa1aOMAInELtwISk3ASEUqYsiTc6yXSAuzR0TmKR
8YA4vqsmesGugsJa5FQ5gK8jPq/MfTkl7yJy0xtdENHockRRabMo8qldRvcb9sRASkam2Zs+U6+s
+gCHSCLNXNs81Mh2UkN2v9py/0c0/Q9EU/oaC2DpX3d9n+L2rSwofn9GSv35qb8av/IPV4dPatgm
fPcFG/qPxq9n/uG6UMU8T1jYbqXNS38hpZw/YMCbS5PPFabjWGzGX0gp8w8gqQ6aC5Qc+tJU/m+o
psbSyvxodaK+92zHtnRayXydIa2l4/ipowjoisqiHUnw3yU9n4DyqOjubaNo9nY9Tlvwo9G1TVWs
MmbrUITVuC50EpIdi4QZoa4+7b6/awAvDNXfN8cxpe4JmpyQvfl/f94cXIRmhWDRPlm26foTvoNt
Yr4Nk1Pd6MV3rwpAVbp5t8IScaM8lR3//d8H4vX//3kh2bv4s11slf/8571Ezq1nOoLI7eCFulX/
YI/BXnZtcaKgn4Ev7MDiV925JTN29+//tvHPzd3LT8GhwrFiwy5ydPHb/72JFMWw1BCnFM7W9zKY
0p2ky5BPPeKpJja/aEl4mglKQUGCVSP5IfOMtOskP1G866gIxEgkieVayBjzf9cS/7VxhrQ53lzd
8JzLxn86ThS1abJGG3HKgrbZJG39Ymc11pI6gKrZLhfxNqLSJkJfswvX1+KcwRvJG+Tah6zUpgO4
oFqN7vbf7zSxCBN+O2A4G+hx2aA1Qa/9ttPGMmtzZ4zFKRoCmjF1MFINhuMD6/xdT9PwUeioplHL
+sksFKXxwT6CK7SPZQOlK923iTD3FFO2Mqsnoqs6Z6vpQb9WTpjc6MaRdD1fjH3zYJW1uZogx1GK
JdZByfEHsjV515cg2luHUr/Yx4Qw+1Eclt9g8Txq9N3vMcvdcpKlV54B3Qoi4p0k0IBFbnXsvemu
D4P3thDNXVCi9sWRYR2ixHmhrfOkm4V3/vd76zd9xfIrSp3TioK0gelM/K6vSAxSWLMQEn1clvo2
DP4fe+exHLmyZdl/6TmeQbhDtHW1WUUEQlOTKTiBZZJMaOFw6K/vBb6quqr6XbMe94RGRibJYATg
fvycvdfWYudKq2PagSeIqO6UeAIY3Gm9ZsVW7VsdJWr7//pELIuVx+JO54b6040WZwg5k3kWF+mv
CbdmclOamP6XHsqS3T3NS36QzawvIhKnritPnW9Mz//6xfjrleOuMgpmNJ4pfVMCjv79UpN2TUvQ
QS8uQBx+GfZRMFPfTv18EkFwL4hb4z36u+Xtr6stv5NCc30f8DDYf7paTeoSj2w3QTWM+ril2jK0
/VTH/n0N7HyfBeRNlTK7tTsLQcHi0WVn2qMs50vbyr+5dey/rjcIKGw0Py7obOdTd/T7F8CPHGtY
DEjodd5dgYFCQwtw9hcLk5kieDT9+U16BsxTouq3BUywPeT4Gwb4y0kvFSS0pCE2t0uQaWMTPoOi
KcLALR6hickTZUyPLj2PoG2u0UV63tPp3jIPKNFqDP0/dWlv0/+MP+r/ZuOw/7pyu1AczE/Moin+
ohyKbFJRIjcXl1HMNYx7gMBtuwrwpgScPMpuFQX+tTE0DgO5GuS07MNodl+dulGPeq00GxNhQ59X
e38BvuCMYOLqJhlO/ehcwCFi+EDTH5kJtNzSQr3a55Tbc+ztC49jUueCOJANlXIW4Lb819fqH9Hj
/7xvBWovUhq4XD3zT7cLEhV3KvOG6yaX6jgZTbk1TZ7uSLvyooZvfTzVf6c2Wq//P66sLruR40uw
mhia/3x/MApumeTT4EnXjOMyjud77F/3FjDnTSDbYB+QF3pICseH/coH394K9z0HX/g3m7L1JzkW
nEsBXtMLBBWK99c7lUl4XSjVwE6OcmOfWuaTKILi4Lnx6tNJpwM4XXPf+L67KWPDubG1ZifUrXP0
bd0fyE/axTH5QARVtX+zacs/Ced4bp5PNUbRxy0N3W+9yX63Lzb5IlZVX4BuAM6cgasKUt7KUC/x
MsXBTGWfleBZ/BvTs4k1g+gHTsy/W/eVeCxsmioeqrrBMS6jxB5BE+soB1wxVqAueURgEfEdqKQr
REcTDpuAqgwZsg4wf/GN2SzFhlk0Iby9vE6qiG+CTFm3fuqq49z5wY4clAcz9kFPYqypCJntwIzt
dYbSekpo3/tr3ZcnZXoo82mv2pqJqBnkjOBTe5fBv7MQ8R/JSTPv6eFbpDr960ubt/CPV5qk9F01
f1Q9genQXvwzWL9CbSim0hHnmNbrVkv3xUTKvK9T19hzOrpz1iR4sLrmLkNpvll47tvadTPMKQNt
2ggIOpHl7CMKDXqY+jLZmMy1zqUz5ycE7VAEIeik3ZgBFxSvGNlPS5aPXDvME5Nmcs7M/pwzUsCH
aUTRUOQ5wg8wMqR4IeHKbcT2vib+yh1vYUrGuNzgj7kG6eAJHExQi+iXl0WQkPvJviOdmKQaERAB
8Pn1BJB1pwMmeGbrsMk0HijOiL60szTJySiGIaSJV18IRU458ZE3BM/4c/QDRXkfFT1BwkxWtp0N
U57ygEtozC+dwrO6zP6RdSN9cDvHOCgnI8ev+loQGHBakuqx9uUj6xrKGMqithhe53QK5yLRT4mt
Ggarph0GygCrvmb45NJzEZuL+441lEZ7V+8ALCTo8JrxRP1/UFmir6X2wTcSXBjmDiN1D4zfle4B
FuWAYGQt7eksqj7aqqUQWw/D2I52I0wiwJeZsr95JvNxbGEFUsrpB5w+46koXrMq++bIY7FYaWj1
2Cm8IZ2umhhgmuXm13qI4xNmBlJX+iJsNDLQhVQSshOi+qBp4ewmzzQ2XUmCGkGZjCdEk4qTHG7T
3nFvNM45JukDHmK9LbrAexqJM9nUbsQEoOsO2JXdMxHcL1mVjtcpc462NBPm3+4HvNFhj/hEhYVH
C8Wp03SPy5fslTXvZhgsjU8gPToF3ae8mu+EXx3LKB0ePWQVenQo5Lv+0V1boVFR4W2RURUqCJ6U
8cmzyJX3kNDGZ9hN4VESij5ObndKfYxBaVX80q6OkZNEv2A0RiFTPlBCCYJFPFEUs7JYbqr4S94w
KYJJtUOYn9xCGJxJT/f9b2MD4zarblQ2epcoEc2BQrUHB+6NIThXBz/p3D5DjAyDtjn0q7rV1/Oj
XyYHoLTgV6W7dYCJhktjMurgsj5ZAaPjbk009ptbWy1VaBawELnWnF3d9tQzFu+NgzaBXnTlcyvB
ClNx3/zzCm8rM+zKiCsV6VBoqehXkGKJrImgDWL24CBY6vvRr29ZyXB1J0uA2y1D26ex6AW9a+20
/mlwa7xEzvesGh+DPLWvy0hl4XCSPiAoyi6Iqm5ou+1Hhb+WSFhamWN0Dx5zl83aYPkowUa5H2nl
d6EsW6TzRkLIQz7UpzJeLrrAlSCyDNfJwhBpztQP4Uz62OqAmLAYiyNkABaM4HYQQt3zB9K3z1ow
WXb0QwTRfMGz+csQw3gTE/5GGjgKD5N3dQMVMH2OJVdYlZ61hS9SRE+tjZIm7nvvvbvCvE8ea5ps
G+QlRFh4TnunwbgublmeCxPkh6t+BaNFgKYkErggAEB4oNr75WdsVuO56onelTnyqzxtv6XmifY9
pp26fU0tpB+1RFBY0zXFmiB2BG3kN1E8bsfRc850T4mdr4mwxdVPt0/RAKBLeduLdj6YpC/RxALQ
BhkXxJBnZFe8jl9ajsMEEntqC8SL7nxQvxEG5mBMRfpCl+8epII+Dcx9cbFGN6QckRq4VE/mlER7
N3BOg7G8JnJ2wkwhvLIMrzipQewiNby2n7ZefQjAVjBPQPQIOBHfTm+519S3cLVEN6QJ6QfMfFXk
23u3gwAtZEuI2UiMZ6s7jqG1bT1X3jHuvPi5txxsbyTvtiKbroaVR1+UEB+xOYEyXuacYzTPhI6h
81A0uOxKdwy+9ARD3jqEFO4yr0Bnk4CmZ7OujimRsVNbLDAL1NeJCm1DPlF7bImvu5ZD8JzMKuV+
Gw7OGj+GmoTEEVqzCpo/mjI5P8fXyVwTBQTRJB6eyZSx/usQq+24tiQtwZm6nORJa2WcCOy8V5Hi
20V/jbT2yd+8aQcf19V6Sqw4Ge/truMla0ldYWaV1oe2rzyMUEtBvfi04HtfxeHqFLA6PZBXjhdn
Al/my8ucL/cVzmRiWwCDlyUefzPTzzTHvEtcEjuu8uA1Kt36EXIvqsguG0k6YYpXIb3/Oghr2Dek
eE4Gi5NDbNy1tPXHAh9mV43OcKrW5PTV0b0ZJULhqj6MnBl2SSLmsHbziYvEfgAdMmOO5ywR2FHC
rUt+uOd2Imyq4tkzpuLqaAairXEMatXvNrqJ50u/YPuym+leMw1gwB9vEx3Ja2MbLwFaKYbPA06i
OJY46IjpQ/XCnt96Rlj0rCluCzSMdvl5Mj3nzh4R2OUeMBY1Bt/AlgD0T9vjBHPxwPz7u6EoswGI
wdGG+RYSuYLRVpnRMV8immPr4cIXo36fMztmgYRXAXEMxdFE10iJ6lepnWTnG9K5qsR7ID60vPM1
2RPExUxQJ/zrMHTtA3X4wq8L4jCIJJ6hFn26FgpYbAumUGJ7n0DSJZxfnDlkhuns3Tox0Gc6CfJm
xwzHJHdP4zxxukQ/LmgWH9IFRfaUr4RbkW3sbpquQ5shjyWHhfexl9RB5GtrQf/GUn57Vb5xltPU
XNKBFF8kPOOZddisOBIH3uxxHh9GWBTdrrAC966tlYKfzMQkE0l3QjNpXuyhuA369l3Zzvya4o4C
43xok9m4mbQgoiTrbzWAPhJE8iBsh+A2U4TuZVBXD1PlEO7a0fKy6aWy+TPw7iY8WEz81zo5949R
jft6KOsx9DX+TIO5KDoxjGylk2Y3c0HDgaByGuSfvzFTSX9oSHzc5PI7vs/xmkWBuaWTJwi7y+Q1
WQYGOWVrX0VxdmCFb/GJylOSVISUMfRYGW39wXGRHUytj0GPdFl2Riscl+ADreGvpB7Gk/bF61C5
702TcdwVZlhFWQcKwvyJmCzlSIItbcShP5SdxMZF6kdiB8yRMP6vQ3zTGW4r8hwZHXffUY6euuli
gFyGtNJ8CGlhGre5u2wIFdGUHSxm5bRG3upmTEBnlt+Im0zIpUpZpol51Zb7OJUAYyJfujtVJa+u
e1mbYVOCq9arYddY8tdUoXcZ7PKn7/Vfpc5PHpMnsInBrqnLmCJO7pcRsEa76KeJWzbUXpXCnX6F
G5IfygkROApGjLxTdyqCONq3ApIGkuU1N/xGqBboAZHzBm6io1ntqx64gP88jGju2sn5QlLnZrZ4
28ZufpVT7u7ThNgnCU24QFPNe13/MMv5R28hpAB1I8PBQimbmMXTMI/xrvEzsRUN+TDtF6NPAQLn
K5Of7PBtK9/tQlZbnWMwziy1YAHNNxNvRs0oa8OMSm3qxoa6QcTVPCQYRlXXUBjnkqgmjYUOX2jU
grIY51qgUaweBlOt8QJ9aDldGDkG8dmkn5j4Blscpkmb5iESoKua/GmXZ2h49YhUDj8G1a+7g0de
4+4VoDTSGg6I6MJu2KNw9nkpuqceiM2mUPZwwrKOSNMkgmKrLaChYizu4274ZAQeLXem7h3I8XJj
GSay4bCDX2a2wX0NsGOMFVDQGAmXczxGOD7QdIISb7dqinZWahkhhz68xiO1bEFUa5B2BAHcqRzQ
fv69z83XMin9vXAnd9v1xtaR1YopP4AaJq4rYEHnpLajRvT3gU77HT6pTa/SD068RwGsPkQ/WO2G
VnxhY7inFn0XC36jEVx3FnsYqTzCqjBDPPgkGhxs9GP4i9W+WtRjQdxOCGdCMchK9lToG2gmp7J2
8DBPrHKeeWwM9TFLjhhOzaSya7620ZpOSSsJLzVlZWxY8LTtJzNhtSjLPtgsHkLrrNTb0smRLndn
dDc1el98yjzRA6O8mXXMPQY9YfGZBjfPpgVzpPfKQwQjJ5Ef4yTZM8DH7PWcHchQfU4jhWhTYWmI
MsJyy8SBzhZfmdGpPbJJczP4AwSZMnoom/w29ZF8UASzfnTEQBjB22CwVA4tbXrGPqTnkk/sG28T
0a/OIJ+ckTRIc4xextZ5d5oSGTEjRVVCzmxVShIieJIgh/IKFmCp8XXHNduP7oiYtfqfTnW/FAkI
c9Qp6JnD2HC344JxLpcOursBV3xd/yyMGb5lFetjbr/nA6lMQT1AviE82TNUaM2VvtaoxsbO+j7Y
st26XXGNKQS3eTEcKy+AMCMbj5V2Sr4uh07pWz+SwxZae4xbXD/YNj/TwMGwPpGTjPgrtInWZxgi
VNSISMlQRaB3W7rY/32P4Xmi0Y0gNDet4izd77IFLIJReSLY+hhltrVxMokNa8CnNHq8xly6Pq9/
fmsPcRm2FsdxQbOKwAFx9jlNsFT8TF8J6UCMNE0/ijRhqw+olH3CG/zewUm2rTpNnS9LgIktInRf
eZy44kfhInZtcqffELOCSGnNKW7ZXUtLHvLC++oQKgqmFieOBS+93Hju8KOV3wq7eydEnPKkO69b
mA0vaRdrcdEOYD9OOc4BKS0ScMKBEhMNhdGDPx+To1fGXyqz+YWv42Xqse9mY8BxWPrbjoTzmF0u
wtKMity9N7q52a9UpoX29NFDjLu1zeARGeeu0NVwpQU6PsUBNGXOFsh1ArpEzqLaUBJ9x+6TZ6Fl
Qk20rJxw2TnYRoF4peNpntvIGfaMC6JdQn7A0YpxV+bDZO4JGzF2BdzbrVLevMcaYB+mWn3IwLdu
XLe+gqPIzhaWP3sXeHtzaF2ASrUb+gJNAz8nu/38DAd+dpugy3PICT799rjuBIYaYvxYdeqUE5WJ
28rmvvj88vMDh5IGJ6PLjtvg8tv2AgfEpAGxDYVKbhvHyeF21MMM2mg8detj7edjc5e8o9VPjmSg
xbejbRxjU5tnTyXx7ecH5O7/8RlZpIhdYlhxIEFenNH9JgpnOPbuRNOp0GNwSmLjysyHL71RXfNG
cgnl2yawmBOoFAZsWjSvxb5uVqWaUZTHCrAKx8TZR5iI3b83CGOzEedzKp52nrWQItFUQLF4C7Fr
p2XzrqvVb55n3VZHw4M/wn4oNbu1IM4W7gI+KmoYxAAXsGa8ka535k8iqHHfS8S2tLZvWok0YAAV
UDA8ZOFEWOC5xruU7XURiQYTRH9Mss3ksn/KsviuLxLzIOpkz4+9oykTb9OF01wA52+zYUqb79PM
DjbtMD9r5fyYU+3uOJ786hdsaK5Q3EBrjxGRDvF+ya6UdKkRJPOeNq3Xnoi2TR59a8BX6iT3eChy
UoJuRlEdppSOqKPd4bqulCP5dezcMWVtlTkXIx5X9b82T8jKBBoTSEE0PfzL1PTd1ddwFJa+Iici
XW6J164PbFLTIQXAgUA/NR5lbx2FPdo7DtH2SZsTAppyeZ+dOnlienHj2V1y9X1lHNsGe800R8Ed
qLtKamQouRccW0qLDbYa7wnrPYL32Bp2BknrFy3LOy0lm3VcwA0q5/KY53PAit1NB68KqGgablGS
Z85mimNyAvllrN4h3UEkGHSSHlp7qO9NWmWbyau32DY0WZZL6Nnj1zIx4h2zYXnVVfXkKnUn0yy/
1gSFaOWhTsFEsfdtnnIV2z65mQrUnbqvTI18P/KtB5mQMULW4Bil8ddBl7d+YyU/62bfYTBBBZx6
u0ZJB4hcN4TcLd9royCPpUAAWUzAfry5AF3mvWRex/KOfOqG34U4vN63E/sAmXftU5GdClvUF5nU
by35LXcCSMuas9TQCmR3teX0GgweKXk2PpjWKi/86aBcSnsIJwIr6pFAtTzND62PmJSBh3uZqmrv
cbjNRUAO/HxvLw7cuhh2AyPJAD+WS7STtlDUzyzZWrbzY0N535H4eKnj+qtdA0VNp0IePS83rr6q
nnCpoJSp13RW9v+uK8ijLOmf4OwNuymIv7ZN9MPw7fTs1v7jPIoWTaj7YhXSusBUX2C0ZYjpF+PF
nJP60XKcE8dtlFUKbtnn4ROMagwK2b2hUxTf9zoGJVpBTc1xUxxK+oc3jTkQcy0y60YTa7RhHhvs
tTbRgn4++Pl/xkoON/5TtVC9CVc/JMJMyCfN9T5lBkzDihIAws9KlSq7hyEQ3YmtEGHVVIBx7Wsh
r9DsnBBC0IwTR5DBOUxMAsD20R2p4oPnP1uN0Z5FRhtjqeHWV/UcKo4/x3F0n4PICY6qLYGUQuB0
aYsemhF4lm8zA+epM9eyR/PUZByfi8jeQtP21uv4MVmsb+b0LRvxmzlkhWPhzq/aNAfeAzBrcwOZ
08BGunOIs09ZsEzOoSFmHiflbuTZssjZ5S7OIio7Pz2OGfIygjXfU4fweY+QaFHdMM4XuJZktUcm
CeTjLuBAhnlsRuqq8uTNcRMrXAxjPmdA4vuEMExfG0Sw2D02ifhLM/Tz+fMD99HjIrI3YfispP6k
WHZptSw+Pfp+JK/m87MaRRpWgszWYUXfAERKXF9I8SMNyCFhFvM1tgQteVUKn5ZmsqyGhcLYUo2d
YRekl2FYh3Kc+8duI3vIioNvbeQ4WKt/y9xA78YJ1NA/QSzuVtwbJkuzGRvTPkisU+kk2F2Cojjp
lkOIPbtP8+i+aYBx28z9XF+t51FN8jBYzcMIKgGyjqfCSU53KWSZYwofJtK8zA4JqnUPuTcWrF/a
WdF9fXZOHE2N53Q6TPqPUglCm4S+YMVnVkWpvnNLecpzutEqrn/JNjcurP5Hsl4AWvZiPub+IW04
8s2uA6+pb4uz3wQvzeKlxKDjx5HxRy+Ue65nnvEkCUMaOlZHjmQbs2jjG8uFltmUQUP6MSQktNCk
rdaRc+QUG8OUIMCb01+TRthSFEq9hGBeGk05ok+oEyatiI2ZB18c3HSXsTCeptZcOyAbz4jdMPBo
7vtxFzMnC+7MnAZVULSvA2fJU5bSWLcKlqiBizubAVb1Iuwn0h4WbSJFLkpe74xUqRGfGa2efTnb
85ljJ0z+bLl3rJMBSe5Alx/TlnhsGGltJajl0OgRliAsll0ahH1GrHIm3ORQGswxZCNA0YwnoGDE
bnoLjU3D+Z4C4TgYRXvTibY8Edq6Y3gbHZKmODBS8An4gjNmT2+05gxOa7T08PiiradJyHmHaON3
kyZRWXi0cNXa8pnKLkyaH15uJ7fJ9LAkxLUsuXlvxU13QDmjGRP7t2kpnBOyyWjXGxCD67GHo9Qy
xsYp3dhtHNIMwUSR4m9azPoyuHj6ez+hqqvYbxr3Q4my33tB/uBwzubgk20Lo/7qsjHsY0JsfEsc
Ixl9LwNzxDgUAHYrQSSV2JOQgVYEMTVTiv58N82cq/lhDFNy/EmyqR+GPIr2VvNT0ww/uhD56iSI
6L8+xmIodp0dvbeu8SFjpwiHaA2ZLdRrip5nYwQU16JglKY8zkHQ6c6maqDy0+VNrPLJtIm4jt3o
+1i6yy4b/Go/tXQJRo2uIWfZP7QVc5qu9I6F6YRB5XyJ4vh70AKdbZy52Vaujxt5Tq1dHaSsCpxW
E9xcJOsyTMU3gcd8xX9OyHNXc6V27FsPg3eXENYz5u1j1vZvy9RxKf4aU6oFxdjJTsfmElWNx0qx
9zOaImkfLua3pU1p4WOj5cdDPGz8eb8EQxoapI17eL8uHODdaXwLmrXFwUR6Nwoova0qD0YdU6an
WxdBOBNhdrxiQpxlzRg4IG4hI3uRU1XsRl18kW7b7FIqq00pKZqDRqUbbCFqlxfuw2KI19kcVoyU
b59rjAGzCzAKjzCOQa3H3RwJFgtnvbyNXzKbzV3bqiJ0ZyEPNKdpeVgXJSLnwPCVNX5W70jEuD18
/W5GGmQuNneyqeAJ27212lNWE1y3DTwK8GWgkWH6ezUuL0ZZPwSLfyBiqjsCEgNc2gwqbMQ83Q8m
wmgKSZpfLdsDmKSIrjaDuKlFAmZlTxNH+MtY7xy0c7uZ0vsMO5Oa1A1ycrSKbMeyKreGq8RZpmC4
hFq+wzjvXrI0kVjIh7t+COIHW0fHAOjJMwAqBqttBCp7LFgTIqPJDrbBPHk0KeJLAWdkpLazvbje
9+UJoWVz1QT4BfKl8v0fblE3R59wLJV33l1TA22jT79f0jYjz4qDRQmqKsBAc5cuA9GdzvRUMjLc
FFX3vMRGdElE5V9Fn1Bfid3oBBFybBGQmk6h1ABko+XkcA62OR2VzcrTI29au4zzZ1iXzA24/nrr
BU31FGqR76p8DacX8ZNc0g+QprRy6qW6KevpVqJJPsy2A4+tKd+qlcVDE08fHcP/gWQLbl/jmF/s
eImIMQSBUOX62MCOB8ijGLhP9xUF1zmp6LyI4Gu9DjsiO351pvprOZJ7xXAtPlKVvtk1fw1Oy2Hr
lyUjo2XRhy7zqrDuOofRrHVvxo2JPxlgPBVgd0wbY28NBDzn6b7CGYRyQWxLoPjbgFYTCdC1ySiY
KdHAL3qWcfVee/2bUGZ+6CLrRtbIxJ10OOaoSU6t3zTbGhZ6kdTOwbaKMXQkOzQzJH+nk8ajmmji
Y8W3b6rcL7ZVHzvb0fQ1PaveOqCL+ck8Gotuph581uKD4xcZhl2Fr1236A+rDveyO9+WhRFsc9Dx
gJOrTSobJlyTeIgtDEsO58+SbHQ68TuZsrr12NM2c1RSbQllh3GgAAvN1qFPg8e+leYZphhoycl3
Q4SpW2ifuF1H0M5zfkarg53A8MpNDRE4L5iHWwlMoiBm042S2YNbYn+PBt65BHFEYU+E1Ez5yWTl
3PopQ1EaurnsitMycLVHm0RMgGQIoaNQRz6QaQxXRnJ2wDCwnTPPzCaVfGkAtXUmpUjN5GYLkYlN
fwGgq7xhZqtxnZOsoC3aZttvhwV5VLC4zSVIskvudadqaL+1XlkdhnU2KMwRMF6U/ZpTkKrN6Pyc
JD7V3sfHUcyc0FUc7zo9H1SsimubC1SKk/A2HkmnJ8PIDUKMDj6EmDbFAUs7urxzPQ/YyIdn4E6Z
GnGtu8ndIVERm4qU2dyVGM7rfcW7dGcAL7ecls0b9cxWJDg7ei9lejbSbB2DcGay1mmttonbcIUm
HWWhXvkUBla0yUJrpjhea6LznNrvTzDH6adxLIptRuIGOqUtvXEOCF6S7lNotm3sidXcEpx9Gsbk
vzrPJqo0IKj2bTEKY+93VHCZraKDpazQ/WZPpRXSnymvgvm6MWXfOWUDHBYByJ1W/lJ+ZYWZj2TQ
SklNL2MmIOm6bRBB1wTjmQ30dii6g+BYeif1wHzU0le7xfdbuDES2r65Dm57M6gIyA2kTzHUxa1a
oEHqBUopGjjmhmjJgblOON6HSVGUQOVbzNnaRYN68WZuFd8oXhqzb/ZJhEXCMvVl0YmNZ6Nitx/k
ckuC+w49TXcWHr+60QOuyQDwH44Vhmppf0IXc4zt7ugEyuaEa1hbGhItowfOrhk8qI0n0pILG9nV
qprHn88EZW7JQLBKAjvhct6P0qTojLAB+b26olroAPkv94YLSs/hFLa1V8M8rAg47FqUt21jzYdh
dhtyqzzIvFnHEdTxo3M+fAHbrU37zqvBjU2RqffehIIkGUBr96ArbEHbfYaVGTYDMxO/HB5jpIJP
ZUAgacvrBowmOkcmKV0ASLQxfE15+bYmXqNNQ7BlBgZ6nIIXuWQ/LZLIqQt7tt7s9x8+Hxv++A+f
jxmFqdgRnAmEZG6EomEY/ZknuCbhZJ4EHfEZa/j54OcH5flE+ml33PYtcNEaiWakdHvObFzOxmJB
Ufr8+rcHvdVWrNi7CHxbP/38nzriOks6huyl53H+HlktNlHezkzv+WlQli5RzTaZf6aqfP7m5PPp
fH5qllV5wnvABkLk5G8fFN6a4ncPejN1aOpmbwYm+bPizyO803wEtan2QtbyYNj68Plvv/0HEAcu
x9bG3+rVlf35bK14AdH1+ennh2T9Y71+uA4qBcKqibH7BCyV68s+cvsXZT4T3kBYJmPVJ5WTvvYZ
nQmb6C5wXVqh6799PkTyW73XsXgCAlqygsY5xvO8xt8VMAkO46U81KCPj0PEmFWV8Q93kfBg+XZc
sKSLCr89WNWzFlDaiQJZAKggefhU2f1/C8/z3Hz82//48Y7jcJfqrk3fut+bceCTodj8vzt4/r3N
f1RIZf76Pf/p3wn+4QopPI/4iYB53O/AjYH4h2sh+4QFhnjRlwFq7v/w7zjuPyQae/w7gePIVdz4
X/4dx/kH0m/+t8/DuCnQ4P/v//UHnbP+09e/JybaRM//QadLJD0/zkQv7iGhkAJX0B8VqCpVtmjs
HrVb4fvoteiUxKW+JKn8UggvPfV2GmNcEW8wkTy9dR3LPblB+92blInZTqfH2J2f6JN910GR7NzF
b5kSIaGzjPglsIBwlGPKktxPoe2k7hk7+86Pb3pznsLMplRhni6gcXtf4zmbKNizMGHQ2cS5f+6Q
rs7SW252iZ9Ne6MEpkbAMTkwtpOHaeRsm9z6CQAwykx9RWJASgdQNzDcmURBhF5H1d6vfHDcJw19
arQFx4YsucOBfyx0F8FQLRq68DDkssmU9N1sqCAChrnpmqE3J/eiCuxTQXBUXr6e2iZ5aUj+vvjK
pzhRI269RdyicVnuszSzQM8u5o4unDt2V8PPGMUxnuHVyINjXZznlfeXInW4X6SxTUf6GLWdkeNW
3wWWv/rO+ywMzNLa2gK4kyijiZ5p/YF29yPynOKAuvZbMNtEoI8VjqLlQng68os13tcsGI7dWoMe
T3V/boII5FOrbzR2QdfOnIOXzV84JjyVVFQ7hhpfg0VlIUNSDrvIK3lbu5Zx/a+omO66Nrovshwa
ggkbW6xTs3QgDrQtaVf3eGUwc1OsECGD5hrGEO2dsbeRgwrra1TDTOkqk+NeHu2jON23rqv2zPf2
pTLqvQgGZsijvJGWv/dVjNrdPw81w0+SEFYyKPZ2PKPxwcqRiZqEtMFsTmZ4y8FzIytJS7htD2BF
ofc02XEZq9fazB9r3Z483QCH6OkClQGeYcPzaJtDblqCNj3Ngb61Y0UOZi62rpsUu8WsXmnhB6qJ
XxDn4t7Y2XH1llEy98n0CFeh8mekA1UJDJCmdIK/nDrH2o6lYELOwGPsY/QqjXXsXP+biSN5XxC2
EnaB9W6o9CXQIQC05xZC+tkrSv4uy/vBWOu7IHR36/a8u0rWP7yhyGB8kfQe+dRHqWF4x5I8hrKe
ERktUXQxOZ81EObt3AVx3MHhnJT4bjbpx2IDnrKBU24cuhajQYHJmaYAQp0tpBdls0G+ODvGYINg
yKN7HGBApsr5W+bYR5uM6dkmMklJLMRMrh8JmuCg9iGXxHzUk3wb0kIc8io+ZpV+B7c0csafE15Q
+4G0hqciGZzwS535zb7iWW96SOJU9iMuGPe+zTnv1FtLB+nO8FQFnSy7DGIEtZmtuQnJW25p4lyF
z/oBTFLZzivxqVT/jOU5DMDKbNqt93/YO7OtxpFtXb/KfgHtIYW60K37BhvSOA3JjQaQhfpeoe7p
zydXrVXNqrPqBfZFahhIwNiKiDn/+TdGgumGjbCoQgDfw0h2+m7LBHh2cI5uIUTa3IGWNLCgQ5He
SqJmEHBD02qPpDaA/WOgBsZV9Cf+pqLH5SaSl5gV10r5YFMp+7ULq8nu8mU+D8iGbsaj+3orEuYc
Eupc6n5j7r62YDpiVBnvIMERcd8YMBFJHgn17FN0hIaMWfZUQeeBBQJJUwuh5wsYnN4MUeaGWGUV
o3qjS5CG5f0XBnPDQktRwaFdWoJsm1odHyToSZOG4dmq673/owKtCRcDRlJWrJYm6vBdNDCYM1r7
y6dhXoh08I/BRZY+ah+aq2dLHFzh/kxztOdZHJOxk6UsnTZbFoEVwjqbjd31bp/5KUUTNS2jjNd7
9CJnALe5hZ1D0WHazhjvR5+Pl2Ew9XlRwt8mZAa03jzFUsv5a4hSgB6/NLvhRKmN92XpkUU1FXjL
hmSLZCh8Fk6HcFpY0bDIouGtxxNwBWCNlaX7YUVMG+ufCd3nkmoHrgVEbxLjsk0dIrTnXRu8KYXZ
Fj/ivJVuxiTOAcEbqBl+rO3k7C3a6N4+zutDyFJZ9EkAl2bQood2ggrI7rNLUjrm9GcxuMkygGU7
66Rgy+LikOr6ykuEJCuTIJhSdWsN5+Wj6oOLaIHdm0TrsBARS91GrqmdRh3RuBkBFkYo/YPScA5u
hlP76DTpdqZ4jJiVACGdQokxyaQDT8m0jjaDGWvblqQdZGwWNzT5JEZYoIZCqrlpq+zm27nOYUbm
OHHwa9PvzeXQOQ4j7ZiOB37NCIa9EYjD3wcjFbshx08deZ6+9tr8sRvKH1HkytnkA8pzAZTfDK9w
l/X9oF61NoetjpMfGRIapIFZORCGNMhG4iyi5LEO6NnYDNiUscghoa3f2j4NVeOw48Fur4dkG481
vnBwjFapad9kEdwqdAvrCiblCkoFHuJ2bi5iKvUNlooOCU5nvE/NbQ8EuerRsyxEkLxjHfs9Lmrs
NOQOpyRJ2EEE9yBZd2a/y7Fg2M0aHvzZ7IB7BqRLDfAuqse8I3PE9g6B2VQra7aaK8hrU0508KW5
q3MuScnsJ+qxgDK8W+eE3yNPzg7rTCvhHJJctJBl91DHEU9VAXI2uF0thGnXmG9hlOhzqnY2shmI
Krw6KUqK6gbeReSE7/mEg/EfmeK5yy7BJdEXhzwZn5NcPDotz1FjIyG2ONKYnKDB19r65GCWB7o7
fhsz543508Q92e+nyPCOdkB6BCTdRa2PS79mIWNNvzVKFZ78GFLymN11wdhS45md+xFcrzmjbJXF
4pj7LlOj0vryzJI7f9xg5dl8D6v6UAYFe+6AtW/vFSuAHh3UJHwUU5eejGOTByw+ezBP/mTucN53
9uj2lrLgBY2Uh0Wi/4vXvmSxjbueDQ1e75Nd2BJmNqQ0WFjTrjW6YftRjdx4iVG9OXpSLTQwI6PX
UG+wmdFSlxPaiYF3PwHE5IZjqlezt1gfNQsR4pp67QhkWI7kLOCc4awmZBztG9y47EHHs6KgemPE
PjYb3BeCow1fmHwgAGhaaVZuco01QDB3PrURvFZ7qeveIeYFdH2rwxO08YFqm1c8InUy1MqTa8Az
U8EV0XG40bNfRJWQ4Tba2wKDKL9P360EL6cG6grgXEAIHcREsmIaSDH6tJeWBwXJG0hLpBKMrPFl
jMxq5TbkETIzB7yqkAHk+jBQ6GDnFLRiH9ewx3yS5+AuYoEqQiMgjG/YMxqL1jHkRyxHkDK6U0R6
w0TN5LF3UQUqBh/7wYT9lIwM75HzM+bPzBW4vXooYSisWtvIVnVISF3gM0tDeA4drZwzRMN3Ur77
ZYJ5fzrJM+fSQFoZnLQA5jN3JDcoDkUvwC3OpK4d3s1A8D0jZRdnididExQKbC3Fq+1W5TqHGiol
eOu95kqYb4y95KWOAe0H/9BocQmvc2HYqdpl0nkoTZeYGYcjcNQryGQhlQVe1phzQIaKbTNaIXBk
YlXC5AofvR4PR7MdeUqVfpnSctf69SWMTCITJ1iMcTPBM2UDb1p0OuZLo5i6GTFkiDiHAY1+jlKi
d1daB82qV163S1t7a+PttHJ4M5fZ4ACwEcW6d+DOJtNrSu2y7VB1rcRQdycXO2kjqz6UH1SrOg8+
okmtRQfob8SYvgyEWi3ICMeKMSAOjpZjCd/gCwalS1LFTPpjXLIYe+xpLKJzKNssyk1KTdKqfnRQ
Es79V2+W7yNJY1VhnjIBgzNKJcxOZb6Cq+1UAl/YArMiBWsmleENU0XyUBX0+OSx14Q+NH3pAv33
GFYqeELk8lzcasBBJAPmN13Qgma4Jl2pVsOsobRbK1/XgzTpOipvWev4pRC9dGkKtndmp89EVNir
uIUK68EX32Qifo90/TGnWJlPwwCmyjJKZ6qkgz9bvnd/SjeAFa6IstNy1gmkacnw3km7Y5H9nEJP
W9gdYydk9ERDePp17Pd2BOJV5PUmKppPaqU3Kj00T/BjC4LY8OlfgcC6a2i9DcQJQD8RQLMUAUCg
UwCFwoReCKdad05XbLitwa4xs6ZtWbnR+BCM+j42lHNSfgEVkfzkyemLzciZo9zcXMN4csCiNrgK
aivDhyVBrh7A2kYa5OOMIUwC2CmPgOF4psKiqhmzIpzSjgkLcF+b4jFUNlFxcfsiQ6SASRe/ZXBE
3FgrTyYeaYuschB92HmHf3d/jDkYv6kxPmmhp/YDNJdFIPsfuppppfUEH8j8Ss30uavYSh1i7kJ0
8Z1HoBte6us00R+DZqNHLhiq3zzkTkkbU5ty3Qtn3+Eg5kf+njyiaCsr8wblFdt91Rdb8pj0BWco
3F2HEfTREY9dQC0R6OJg5rBtg5rEI3yPVoGtfSLf0VtKWdIpLRzasnJdcCNvLJ+YF61B2qN9xJCw
4C6i0vcLTjjYnSSQ416+JrImBGuHvb1uaebbMTzIlID4hpk2fnbcYsIIMXKjEFsmQQIMW0GlyBME
cxmwIMfpl5TuOWzcDWYBHugghh/l6P3AxvnF0P322XO1i56jjYzLXQp9ZxkH392cd44ZR78JaNnz
kd6kuqDA65benLDnOr6zCkpUaXr5bjCmXjpR4m2chiornoC4LWUt0yK5em734BEruUOWf9W8kBlA
PW5GkmaVfo1jQmUGknzI0Sw2oREeEd6hM8omYgVkdYNDli4wcCjXQWR/aI39vYyhrTTi1YPkSVxz
zblHGWUSfhjCNu77OFrhCjRuKhKWuxS71wTKtkIEtAhtuMmJ0SNs+NE2COOKSO82on/ro7A4FmwF
qMfkNg7FM8yqJczu8oorcqcTCBvNCqhafyKAzCUfbo6GSlaDTTgjCWqkKsefeRC+xLJCqVKkJ3SM
iF7ejMH48rT6LVD+Qbb6xqonRhkgLwvSqNYiMwXCEzWTlMalZrOG8eLjDElgYDPjJnSNE0VyRAXN
U568QalPH2Dh4rbVx2dX73+q/Ev0nrcq8KJCsaiIuU+6pd0z24C6txwcuPuT33erCQeM3BmMdRbA
B2iKs+v0/jdf6xehO9SHhEnwokK4AjngpKMmpXvTSKGBUW9LeUlJU93hrr7MWrpKWem0p6Pqd6OC
BJ+2D60F6B0yu2TIBulL6lfRk4YpzeklczfFTJLMYjaXgoldkrVi11LxOLERr7pe4xwNZqUP0kN/
rksCn77JTPEksDVr20rc3+tBh/Xjfa9NVprT3pxKThvTEZ99gQwFyXA5WtVDL6kcVNOG+IANjDWC
U1ZmV0IKl31EapbeQX4PMubIIQxHJJVGt4zT4DnFCp9ebDy1FdBQW45Qw3VdXPIpek0EyaXM2zIE
l/37ZG/7Ji73rmm+OuawPLVe+xxN4XUyJUPThg0sssoliXTFoYFZjT/+/PB+ibOfiZLFXovaeFcR
IlXWLcfOfDEcuXVYc9v7R5iIFIfKyAm7sPwnAUd/zFx974e5dxAp0Qu+0h9/DajP1L7JLPzUjYw/
YZTY/N8fEnLLcBTSQEiWIQ5gCoqPmR9kDVUtDdAXh07TfQt78g2r/is3EYmEhlOvAxE+Na64qaae
hRhdvjNp74yuG4n5VPZnrz05oa0++pRxJ+YFUMbsHGWl5yx15dRAHD2DYRxh0S6SxKhV6OjaoP50
3GHvaPirExTMjmbYa17pfI1Mja5ZJI/zcl2EhAqutWfdDYnG0vsn03dPWk9CA/2sWkVBuddbBQhk
ENUHu8xs2vHia8VAcYLvaNpe8Ln+ZCvCPRttsCWzQ9KnbyjazrAo+lWh6cs6Cc7CPdaR9b03ZbIl
oA72Fha/WcmtXcqMLC2BT4aOsJKtPVOdzh0im8UoxQWmqli1bvmD4+Fo6O2hiuNmkcW4hEnbfvDL
nIpOS+CelIa3clN5TlrnBw7Hr6WXXaqyJJmx7D7VgN4Sj7doZjdajqG2cTXbDHYpAtuUbQWPi2zh
rBJuWv1JefXJGCHcuIWLNoUlJHKjXJSQ891RN3eEWz5P2pqS7FtnawnEoha9tNu9QjqDEuZD98+y
5NBjSJbCJVsw16qZqif3kY2sJn8bpMkROOFsmeJhHLVqY3cWE2QPsjsRbWqlux2TnH9fEHOUB3P+
L/fP2RDTCP4gMVnOkw9IS91aIHwos1QcYLI/4tkQwBLlI6JkvjeZ/Ig6UJOqSZvVdE9ZnleIE5XF
AZK4YJOB7ZUqyGZRYh7aA+SP8pB7sMnTXq7MoXo18Rk+INJC8EoNWcLUm8ZVYznsVPPT0oapRxxH
7zdBxwYI4XPtffzkkq+3jQKTrJPkrbCmb3VMyS9tWR7ulywJGIH//jFWDQs9dkLooP9axGM+MHn7
dT1jLQOcvi/ojFoE+psqWNVk8h1IxYTJ3g2Ou4FacgoaEU/LaF5/dJtkccqX+2I00fuboqt31vy3
338kWoF//fT5d5tJBEAayExBvQmOqZZn2/tfbLsqn3dIXof7x3no1RtXjBfbVB9eJ44E2HWQoXh3
bVVvMfthrIpHHl7M8MUxwDUxiGC8ldOMBf3B8tp9HyUtdKOOJzk/0/sucv+wIIN0Se4NFrLzq3B/
6rWZviLEw3ZUU83BEwp/8M7aMW9pd7lfrBGeDVARe8pGob61jBQ3gx3DOR6yDAbUMGePaB5OrFXu
XZhU5IcObltYFqgageo4/D002Ux/gaVsjDZJFd+aToPMM4r1ox5hdGTUio5sCHs07thE6EGbEZlL
QEk2oWrgoE+Kw/334GxOL4MBARsHvqTu7O5ga+aywKFn50DO1ZeAi2OJq0b565achKI9IE8mjvv+
FhJjYVUe1WjCqNKf55X3R/fL/Y7TI+1r0odsPebhPOUMAJjlLMi4L5V/X4QzsmGWrouiui0OCnos
o8t5s/f4ZmgvDTTuX8fDpr/MG1wFYmVS6EVIK4t9OcIUHUr7lyzAuDVLbcxAlLfRR9Ud7hcTE+61
3bLkXSTNB7OsoNS55uCiCKvBjfwmAO9mt2mnQ9RQqtNckZeR+mRExdFx4GAjeo6u574Y75dyvp/v
j8JIq3dtgL6lzuHS2rMJRlA5xa+Xab41PpWjOGUNVZiHYHbfUM53PY/b/f19EKnMf3tHQHNgu38i
a6MVdKIPlLnkSieEx+J3RpJEENfbQJ++DzgMw5/JHkdNmid9vlQw5ZUmRgjX4U23aekGOf72NTKF
t0Qh4yU+FPYDrOZuMWn6WpY0TGQRWw+OBOlKcZO//weyS5qjgO5y/5qR9Q9QPL56q2XPIOHZYha9
1ZMOyU8fdNYiyGo03yy0BQGjGYoWc9elXrNrQEONri7YoHw7PFU2GIQ9kHze44f6MJBtCXr1DLYA
gltTJIn5Ses1M65Sm7olTuviFM7hIFrHh5o1fXioEavYVA8thnVdkyNFzk7KS4EvUNOd/PGrUEaI
A28DhgTghvktfihwznYycPRN3NI99/1oEfvUCOPElilOXa3clZAMFGBCP4RJNe0UGYdLFL2ICIif
caX2oyL+qFExKGeRHQlIlBgg1H61KgcbG0/cEYwhe8PfElt/PX1V1dSv8ZCFldLLz6jOnrKkAHVo
unirKmpsHT1/Oa1DJ3rAMqs8EizGizmW9soxGiQxqHSYa451tCS8Dsr0vy/uIJyFKUkzzzE17lyH
/FAPNlato2sdq/SYGfDd1dRSgwTdUkUcdbhRrexRiMOdKH5/ZMWCxHHh7EiByI7mJNNfL64E5MTp
aFoq95dhdCMS0LJ15DHFL8ZAHAzLxL52flTNl/uj378QNqU4DH4uCLkGd75/QQ8tqr/Szla//7/7
T7n/Z8uIbg34+qbSNefQWcI5iCJu0M3ND/Hk03ajFa6w/uwPtb68f/b3S90X7q/flNezI7aNEsfo
TEq0AfuatsXpZ5pPEnDyQ+DrEtm7wJ4303e1P8IdndhtuDn7ivikrm4/AFcsfoABK7/fer0fHsuR
FeOV5pqjgPeF7TEwtQPKZWtfsqv2s51zplnk2KS9s3SDpD8aKA2tuIc9llFMGnChZ7dLcp2SYmOz
CyxMG2EvGqTOaV6iNv0FdGVZOO0rbnssL7KYVdFco4QeNyGmtk+kv0xNMo1ZVcCt6ozi4mdaEvI+
zIpWeO6M3uo1amvIsWCYBzNJ3wykEAT/2glIWofqH/lL+jnoxNWYvGRp3Xx6LjNv2a69wbzG3qs1
AoxHthUvMcL5zpEt8HhtBeRwkK4Ce3cigxbSiUFOcChos5lyZ22rMLoiTp4wmJGQS5VcD0X2kjbx
xjeRwuSm4pBlx7NDe9E0MAxbG7iNFF/Stw9+Gs4TtvDaZW9R1kn2tUdz1Iql1LPHQmhEYmc+8TTz
Yi/WuMKt2QfLvZHjXeFVFAtTuDRwqFjUbl6eJbC2URM+7vvdQYq0Pc6w7Fz1m6RhuBqps8LdIXFB
jmfZK+FylE5p+8HJ0CMwekw14pa1+Gkohm0fh6+Yc8SQ6a8tg1NuLMZZzqLu82vtYu3gR0mAFpU7
gJ1y63kDcv8AgYWJf//ED+tAF8mW4DXCcLEpCxBj4lzwmEAcSSo6YD+ZQHaOXBmyZCIY7F+bNqpX
nUkOHRsgK5gkdxrcpahgIOmTfqp8/0dLXHY881yrbD+Lrsssei+ZBLhZODsAndOCaY72pIkS0iQj
by/9VsHXVqmxaP387BgYdkTuPhy8n52bnwkfZKTQRe8QN9ZzTlRpdpxo33xJtk/SwA0vclJscMvT
vHqJ7dsim2XjagUasVKy2xpAfkWsLSyvXNuWeAAIhIIo9VPvd1vVU37C1WcK8QB8bonhnOI52O2i
hnfVrj+HcjpJCNpJHxwbEdxqx3jG6MR37Z+1eU4yYiLA/56HHnCNAfK+Grz4SNb4sLIdE61aZ6Jb
mi/3R/eLMgkHGiV7aRbGb+VkICJyKdkSayJjQGQvwoaYHeOUDtIfhkzWQ7Kd2QKYOVSscaVvIel9
U2RQS6q3YcRkSEeReHBqjFcpzvi4adxpFWH8tOhF6xHNpYZlDMKoequih2Pn7YPE/BFSe/xqwkU7
tzLnPhOsgjezBS091PNFhD2wVDnGrE4MRqPAPSvodpEpqoMKivqAKWnCUAhv0X4uC+8X13W/NdlU
b8oW6HgBqZ1kaGmW07IZPpyJKOw0o4m5c60we95J3x0RWvgznQASv+VTf9+/ODzGDWaqIK5Yds0X
Ihqp0DK9a5cZUPMyq2KoJ0TBxzFrJQ/FuKgsuOtuzhpOjHo4aI7OG8+AbgHLAd/piUAUHAmWXWj3
AhwMA4p+0FHsYytDkguXjJbnoL+Zc73dTtqzzPlLcm0+8u7/qc4YGIT4Qt/JancuG80aNLb7wyEu
/f1Qr42EDOhGBi+ib/lzcG+hWrzz0u5EO8VLs7QUrAy86Ux1RN9K5akyoPi5QiXOouLUKOhnfv84
N+y93gf4YrU9097ff/2dOsdgj0k3e8ucT5IllsSUCMIdRH3iSubP3R/dL5ooHhDfZtRH3nCgVMHD
zg3Xfjr9MC1Cuxil3+zOiI6cBQYQHCBTkbsM6QqS7HKlXvUGsYXZzcNCyl9H6YQpzpfANafFGNkM
gRyD02i+BBMLFikVukhPP9wvduiupa/FUCrnv7CZinyVUvKABMRiiWMAMJYRw8Ytze+pxra4HlLk
CcSm1auyxumnUZ3GDQAnkN6LdiNy0CQ27Kg85JN33mDfes//R9bL26gd/4GsJ1xnZq/9/9l6l7D4
+cv/7Jv0Pf/5R8beb9/4G2XPNf53zjGezaw9R8g/Wm7zJcmkXvdwZMS+CFbevwy3xf/yHRD2HBy5
iWkWvxP2LH6cZeswCU2DT/+FnPffyHq4UvyZqwf9QkIXxZAPWoynm+5fPGerOlA1PSuZbi51nQjC
N5RuDoMYiUGO7hdPdaO3zMGIxeryuabiNOU0I2WWvGJUau4ZhQcqevKlrpDWjpGwXynmyayI0EXP
RmnGokmS98xPTi4Ovz2BbTI+QbDYg+SadvSNbKhzH8NcszmsO6PGco3WpSpAs11/ukSDIw+IC9ue
cKcpxHoMzg0WV8EuyNJzyn64aiWiNGGmGfUKWHKq9JtCU42cdxWhj19WmnWYnQGXGi7RCx0Hjw6z
mbbSj7n2hk0NI8RQv2mxc/ZyhMfVBFGrzQ0Oc6pWlMHLXMRf8cg6lI17LtMOz7DBQNCQsozdn93o
rmoPEWLUsK86jbXzzOwkAowaYQeaWg/LTlGp8LvjBvVa9gvq8ouGCwIjTgxEVugf84VvgwIpBkWR
9sy01QeA6E6JXxyDhlfTHTQEHN23XicJqE1PRW7BIyv4lnJlVQRx9uNTVLtnDZunCMvewtOfPF+/
MQ2jmR+ffBhGvdjUmXFjYrOxk5pdY9xGTnrCdfoLFJPtMnrxMduLpLqK0H5VSbDODo3fMAKWZ7px
DHaSk5PE74YNT7Dnz0zyU290l1D39yLYe0m7sSK1sURCuu1EmPFItAqleg2KRxBCTS3STfEpwizT
NqJTaSCUSzZupzatRbRw4e5ECmOkTQ5G5mGPgKem61DqQW/Xxid9ck7t+EI9y8jMCr/MjPsgcIrj
YId73zGOfmXt+jyAbQ9DUrP0lk7MYL4dHYoG1sSsa4zaGSgwX5MufQ9sPEQAYaTxVIb2jhCNA6Q0
QN3goNfJaX6HaQ/oVgRSoOSD7vPLDsKvqh0u88tIDwytg5vamq5Gta0T/XPUQXbwC031YTuCgdTS
WKU5pREUrcDsL15e54w2+yN6E0IwREiIqncYjP5pIGhEjRFyJY5ugh4n+yxCXsFyOBqhtcPpFitO
BmEBHEJ9QHuOA41uJSfTnm7zPUk8Gr0ioKwNkcUePmUpTpKqMRmuTjhiuGm9hmaC2wwhnmVyqqv4
/f47xpn5N5pPTVQxwUUTqqrgC4kCBXM+bIMhfXf14ehYzdriXSEoEvf0ZW5x/7XjE1SbRaRHr7aK
v+qkYZNoNxkRXPqYnjQLhRvrPINlDoETJ8bxNkzVkkZiNcTTUzQlp6RvN1Rfx0KrnxMMUuJhW1fd
xUrVtdayUzdvB/JjCKebN6lLj8AlGC4YilCKpu9N98MbW8I1ptscVzu/g/B/j1qanMAJ3+cXZr4f
jaC/uFGP7d50a5Dedca46HqAIv4kH5UZWtGF6Vo7W/DWaNX01Df6UwtvqQg2iFv2gVnz8+qVx9+T
eC5alhiEwn5tBjxqJnsXWfIDZ6QpZE/wLfUMUWY139tJMhzn50aXT95l114jgzp0EtsY98s4YitQ
4XR0iJyZfNa6QsiaNenXYEGwi177rlkb0XAV+FPNN5NXEQwWiZvfBiuR3VpeKVLfXxnac7/o0023
9o3mPQdls6ntGCf+elOYim16esKH4im0h2sG76zN12U2PGlqvLlxv5V4ojKtjd7JIX6Z1YUPMDQh
CuqfIVmokR+sIHkyhdads+kOn57tf0fahdNy/IUf2VEoY1lxM2sB9NzxwDTrbKyDUnvy++LBZBzr
9AZVfYvCNDmk0jlbdnedKv2pREE/zA/tnW1OR/PDiZNvehHjA2zuKpGesornPrA8xpBbglfaIfin
fmvwnlRqOsLAvDaEpUxYlsb+cMTm9jT/w8JpU1QHiJBPHBruxg4Qftrqs/GHp4F7s7bUtWJuCSmx
BFme1jVxQfNmBYufyDNDkWcZpHO1fZ03bNQjqwBZksfJ1sbTzYiz97aqvgv/prLhavoU25E1fIrw
lyby9sHgnOclOe8JusfAGhntvIgawRozDASJXSBflSqrhZFz0njWa6XwhyiQnHR6e4HzfxZsVDAG
nsI2fof9dE0RLQ6eAmVzMRkwHZZa9h57PesjfKjD8/y7MuGe7yvOGM6kfQfE4llvraadjRyFnw5x
qwNgY9BIhxSiup0EUFpQivgwaMgaxWju4Hqhk7NhLOAsOnptt7Nj4zMOnGAPerxwW7/EvoGhoeid
Q8wW+5AQDryOxlFf09KbiQsuFLTfgWzGXdw1qyys4Amq5BXHtyevSIgxAJdrjebNJIIM/SXIRpKQ
uuvn/QhNJmq1ZW4PoNWkt8ONv8JS7Q7GnEwezZnl90f3z+EBPW77DEqP63yLwlhsptkoGQdJ63B/
dL9oVv3bh9D1eNowkOgSf28aPTd46dDt0tG3D6RQ+wfd87VFqqX+kvFSZC69eiJpYb6g6zEOGf5o
+CPbLwY8lGlkIu7Pwu0ifQkjrBmCFjto6ZXBPusScOmu2ox6dDNcUn3HDG+FEFGVp/Rd1UJCltp6
gv2BJhEBmLbusdPiDFgU2qtsvpza2SSIt0datpg4IxxL3Go1unymFQ9aydgga6AWVUprwL+IUrtf
lBhakpEBRyeX+VpYD+SkoPdsCZQL0VunWviUF+imqb9uTPdTm4kwvRynwLoK5XudG3JdqU4eIsK5
o0Euc7ovSKYeTrLYIChn4DROrZsDRWVVlj0aY81J2G70mTxMCGzOjQ3F9DNF24zoDJMl2KwhU8ik
lruiHF/BL8hbZpmTq3sULIF8VBd49ZegHpcstvXoU+hYtvxBMHX7qCNcYLMxME6VbH8DokNC+txX
V3POdtZfRT1eE6uAHOrjpC+3kx29R9ZO6+uj5ST/ZPj+n2WyJ9DGOGjMHRdhy19M1aOY25AI1GKn
3OSrSvZYN+Di2l99OZzJUYQycayoowa8L/7QTvxNjIDxFzENBbonPLoH07Z0i0CRvxjte1avcmd0
CaAKjKfRZEY8ps4+xRmD/YVCJ4qb5ZDSTHvOeS6V/uHXz1qd3z337fnXoxeSLs9AF95/+Pz3rgvj
2C+LnWgp4tlrcNWDaFaSzHWBjnJxzOi9KTCH/BbZ2bG22NUobMN4/Adbe+PP4Ri/PRFJX0XRxrja
/cs7EJh4GcnGz8kg7K/20F1sKpNUO0pXf8Tb5QKmeHExNJeVzbysXuepuuRjtc4NTp+UgtUjDSXH
vtV9+e8v0dyj/edL5Dm27roG0QT3QJg/Ge4H/YSrVo5rHy2Unh/N0PymNVG2HHpcV3DoZwqmPu63
d9lQn6fjJ5XYFWJMYcfvujd8miEbwL08lDa5c1vhaC9lOt1aji4zhnw+UoZQ2znZiNAbCJQSBFcK
Uhht8BifmK8GRxJWSkouQggYkulPE+7l2CGt+0CusOZZhmF3iSHRGtYrFO5NxeHnS+K21bitZXOp
xn5mQC4ToGsjRYbQ+bBuakLOm3WFknTAFU4Lxs9k0rHYsM4eBlmuWT9JQ13Ih/6qPMWPj9/rAoo8
VSISNbKMuWsWKfDqMqX/Q80PyaXvriH8vn+I2/i728MydGHjbENyyl9zkkQKTabAoQfNRrOxipl+
kDJq/LhX1sPNaOv9f3/bDfPv3nfLMOeuXVqskfkp/eF9x/Va0puyMlGrwSSJn2Oy0GNiWYsercvw
hEo9IbubTW1ChaOr7kq7i2I0Y8DJrdvZe2N6Dpt8nxenCYmu56nlIPJHwoW4GXQK0rQbn8x+5heJ
x0Yco1ZiAzUHvCmOjj5/mNgPFaXY/HN72E3mTKd0doxtTnNXkHIneGF2MMRw9HqsZNzp1tFVZXa9
BluFnPPm4IGvqX5Lf7/Fxe6E3m0TNR9yJtgYcFc8xy1Xg8EAzy130SjwjO6lDYPS1lZWqS0AnQNB
Ql6dKu4i/+RLXy3o9T+NViFV664CInCmgsc8GW69618j4uM6WjAqcPNVpFTHjH5T2/xR044WafQ+
F61t2W/xlDrD336p1fjZCcqxPKJlDy9VvQe4tBFKdbzGgR2fEj1DJWG9isLe9d0B74uHQYsBs8sd
IiWYJ2ozlum7kfpIWVat+TSU5i4c7d3Irt218tXpjKe53aNiOcLjYbnC1r33SVhxCjWx7YaHKv/G
cO88/x1Qe86eg4GfCYWYCZZrYLYh9U9fWmeI4v0/3Np/DpL5deezXMk4TZeYlcm/nACTi2uYpZk5
0jRyp2npBt524+b65cv8J8P53OX/sNv+3a5PqiOHrXRdKM/z1/9wa9dijNzUGtlsExqyhsa0+Ocj
9W+WrOsYwrLmq4ce48+/JApn/bau5zsLuhZW3A0gTjpdZ5FIBWfaBQr6RhrwZZqoDWSzHgz92ITJ
11xl1950jFtnHZneGsHtjLTsPE2cccncdMJ6ddkI4YASxc33FChQ4vhDOvyaqktOkorOAkyfN+Ik
G24qELcuZquuYVkhwlqTqX5q0EsOrrqYvP/KT96Fh41+2x6LnKdJXwbeews965yUFs7WlORNfrLd
y0RQhk2jMz9JmzqkcpzzaDpXsFpumXUny+8lCIPECzYanhLz/7F3JstxI1kW/ZW23iMNswOL3sQ8
c6ZIbWAkJWKeZ3x9HweVSaUqq7Kr15VmCUNEMChGAHC4v3fvudHZ7dt7cqme/HQ40sI7Z5VxDnR/
rdTjUS6bmiA8q5NY0XI8cXocUSY5HqWPmnqBXrFKorqHDiT/orWiBKuRQZFi6oXw893idqGMrEnC
+NwN8QEPwgJVKwJcnBvUFeQ/p1YMNF1kPQF7vid3GpKseFLxf8pFiTskS4W/xfP6ezmCm6zX/mYY
Vf9igsMp5poOqyIi5qxfKpCZXjRDPqbZTgMZushSuB0lna+QphK9Q5Oefqwe80RpMDpxjMBWoGQs
aJMpd7q7TFbm1F0qlnkdS8PWtMkHIH26ebRymE6s0OXSreuuaffeAjM8USoHJx49uw1StKyhJKde
IiP8MjrxS0TDglsWX2mftXsz9DY5hb8MAEarM+aBRYk7rnxmo3JS0VbDbetBa2ZULaeOZLJ6oeA6
QXT8Jhj5UwYzYeRnE811MToHxbSYfAy4XLayeucpw63rdLda265aUr3T/KtcpIo4OlS0DOhUwbAn
+4EmLVSkW1kVs4vhsQzUaxZ4A45GTIVbORvzYpyBLOZI8rhkzcbXaElU9W3a9W/YnrZyEmTVsmRh
PLkRcF/IDLYntsTKP9oWn7j1uSQM76agRNc4r7GloJSGB/uvD/RfjGJM3OR/muFS2f7lMPd+KZKm
R5fZOxnRM93CLAR1zZ4QUU5yoxmuTfvgFf7fnF+69eeEs3n4dJg+c4fWNHQivw6fpWmMhm622a4J
rMe0Ss7yPocwskvada9yMJL07PXNStbPYuTZnmHuKonOGCm8UOHUuVCM2lq0k465m5IVk+yYsmal
aks5F9PsV5y3uHGqhZwvORRKxXAtqxtgep6AVG962lNyyOjDc6so2xqrKaYB0bMeSlxmYen45nv2
JYD7RbAfyz70zEVytlL1UY67ESddlFFCzPpFlVprGG905M6j264QkEEky3bMJ5AnvOnyZpRxNCMk
Q8Rjd018RiKL32u6HZLxmArGDXkN+0b8Ij+zMamPk6Y+RrKF3XJc4lcSL86jybKP98YhHDeBesFm
9K2Sg5zoiEE9Npz2NStX+HFtmVyaauVY3hP1QK7YznmSFQq/A10UoPc3zEsxpe+yHOJ0w1XGzPxb
XrrbLh3OGtIXrX+vEoj6fXq2TWYdGNDfgGcbHiMRvBqajUo4XKaGq1JO6yYre5lUegr9eOUHdPlU
swfBXmrIBYBZyvz0GF881LuATneRUImNaNwO8Us7iousWmvU62S1aSx9gobNtSzCsfZ6kx/aNZix
xCRbKOFBJXqhitpbeYcPuTb6zrr43ngtHxf6iNYfjklyIEHlnFFORjV5DkgZwWQD2DSulyQVjlDP
zJ0cfWVlLWe9aDbdldav50Xs2N47Y/+m5RhrKM7Qrr9TDnLUbSmSq150hue11aboxSREQMtaFpvB
i2nyVykWIzTV17Qbl6MXWZsYi5tlPclKWwp+t+LqzVQQ0CYV+ITbB7PLIriLSvskJ0xaMj6aifkU
+cE693QattNbF3CrYzbREZamdIAZXeqIaDN1e1r6AmklefDU2uCWUl6kGZ/vmN0eimI8zic8TQ85
jQy5DQ893yejl0lVwMyytVyNJ4W4uEmzooa41NN+L28+mdmwgrQuXU2Iif+mKtT15Qknq68RN9UC
lAAuEbq36BMFmXiLWnSPyUSHJ5i4k+JQSqZu25VUnRmOZZ0Q/fH3fz1qaYb4x9Udq03LclWpWzDU
X2b5yWiQEWVa6a4W4xsGmNti6veG90Cdi4JHa9JdZzHqtOmJMiY9mh7PYoYVuNnIE6sOkJo7DWuA
xqVEnPfJLUj/edief4HQX8uICW4VvhOX9IYTmpbOcOHmfefG7koF9rdIwPadqAf16/omRqKxUPHW
DKGkikq7WVYp5hoR+cId2nFnlCTxGW17nWLB2/qQyVWrYMrskMuUh0+arCLZE5fJYKfVRtPLl6Jy
A6inkmhNUaNChg27mtqmahT94pJRLFjaAf50PZfKGyrhgJqb8RGVb9B17yq+BgyI6bscXwICefMI
QEAB14BR3Tab41pncJJjzp2vqBe1BOVRBS+qwyyk6x/JYL8dInPX4BUPNLAN1Vrew5OwYRyuNwiv
VrD3jnIIdNvk7HJGyuuvFu6dZtx19DWSCGMLv01Ok3xdLo3DQ3ylgF7P6QnIsyIW5kX+Epd6f0V5
WVYGFNoJsT4c5ErDrLt7DMw7Kx/fxpQ/gLp9KjF1rrbZVQWzoLy9RRJYCnWljf22iyeGJUw9Zf2e
NO29YQ/X8oJuxO9T//9Acv6m786ig+vsn7fdYQJn39+a8K1tfu66f7zts+nOoknVbHLNbEN35Iyj
/143//PfijB+Y6ZMMcsQjikb70xWfmq7WxbDABc7wj9DZh7XELuC//lvU/0NRI5tOYZFBZA2vvbv
tN7n3v6f60Z4bVxkATB5hEV17Zd1nQVN1wUx3+2qRN0FqJ9ppJcnMxThMpgyd2k1zVOjvMeVceuo
4HOLfAIZ1g7A+yKb695JTNgetbMEIvqlyM0rtXHuHbKtDhRjvWNXvg9tcuockzQnTs8wT/BZhZTX
KbyLCO/u2JoDzDKXhx0wYVx5TBYd2t02NsVswvgOIH3UposWKDcF/WEIpOKlHuIHAa8j0QA5qH5/
NhWkdOJaXVtySqFLN3kphoWv8UdWaXrqe/SG2kukZQVUA4ANw4PnTGAcQvPGHW/RIt9XPTltE/K9
KXgnwvhiW9FrCzOX1ve5r7zT0KASU6tLrKE0RtpJfEqL/L3oqqcpKO4DL7/tvPK5TqrtqEKURJEG
1UE8mhLyTsUWuAB8FKt4ggz+nvuUH2D4h0th6zd2YR0rSzvpGd9T7PM3+6J6olIu0eZGqm89amtR
n10aF4WgZuKYMS+dG+EHxoGi0fGPp1pdAXc0wN9UlbMPVb42r84jUucIpvYsODauR5OA1pNI4rVh
j2c9VpiF2xxVM+ZOaoLRT8k1Lvkbkg6WH3m3OxUDHMQPietw1oXq7M3B/uqJ5s2reF/YTcUiiZRl
3qfHMEuh9niAde35TFG4N9nTV00iZs2qwMGKJyge/L1d2jSiYvNmEuhCC5gt8hdHJr6n+Wh7tfLN
LOAm8T0UCcEyxMd8iVrEZXU0OPTDkpsa5o1FAw9b3DKU3J64IF3X6oG+EW5VmzVisbq/tJn0gWCV
amewR2Fz4Cf/Ia6BlngCpiXyxffamDCxRtkuD/1LKDh1+H/bOHK6LShNNbn4wpqkO5KY+uYlOOKb
yr2PRAV6yz/7Rk5ENAAbDBuLWuXGEzDT3ZgNzBENxoDSaW969abhT72FnLrSEnD4JP+pK5KvStf2
IDsezAnaciXAKiII653KWBg1f2tvCRJsUGOCcZkvFg8d6VINuvVUAlyf1PdCdPJ+YNzQ0w4xS7v3
5eB/CafkEpOuFOPQo+d6Q/NNX+qaf1M2WbiJR48Fawo6oMz4mMXGj0zqcF4x7KUCuAMoX9AasjP9
1m0aImNv1R7jmOwngpTvl4QwEhzkfveYl4fpbaEbay0bt4mpvuNoHRYTeAPij+I9mSuU5izrAt3l
fXBx0xJQTLSPnn+x+l2AOdYzY64E9YuGE4JzdEATA4UF6rzZc4qIDrtxmnKs/KwCb9L7T3RinFWT
23ACyxp3eF099ZGtLZR96juUEBIuMYWLDoHwlknIiQAPJsLGvXBpP3ZFvPO16YCQImbeDYkJ7Szf
dctfQdrEu1lpq7bfmFN4H07DRmMOjra/WDqCi6bqimERpCiu83RfmoPCAw/nkohhr/K67USvhiZq
8iVcB72495RVwbhrOYTCFHSKDGXp4B3nFQKWsPMuwnIAImEznhpgMZa+LHdaPWHRon4SMf+uLWit
M9Zug3o8OYyesS3kvOY6K6T1oXa0TZniqy/i9FVhIFtGTbmH38KbCFBY5sEy0WvW+z60VhanCxJP
7U2VaLetA+I18kuQB7hWlnqBd76X3HRXl9esbA9Te7sMEYNlXlUveu6+6wMJK0qdMJssB2CG4wIT
tLfNTbofNbUCmGbXcTAdqsDQ10bJB3KDR7CgEVOfXIrEjVPY44YkmrlelTUiFbcxWduEGTcDRCR8
EShDnbMPGCpkZeqGxp1CINTQKCbmOFKCJDNJjeJ3SPiwWpUs3yAivfQKR7AzrXqZ+aRVdFkmaDY6
Dyp97dzR0H8D12LxUdHcbKEWqWkr9U85w1va01f227UPRGbbezCmhrhbd1qmrghUQ8ZsutdEz21M
40pJORSKl530wnsj+Xbpa9SjgyLCQZzcGT1HK7aeehaQIH9iQnqZ0G7LsXgtYpXPXFv3HTffJWhb
Lr3EwVtCHp5hcrrIsQSP281YxdHKd+kfJcGdWrXfEA0/IDKB3IZLAYOCfy3ib/NZPri7JkZRG1Ud
uIFtT14OZwOZW4XIr0IjhLXZM9xmZrUvDSSp8w0Lp2FIi5A/FOsWEWQ1HRKPpeYyssJXoyuuhrF5
wRj3HuDYht3+nJdSJaAl37Bd4O40Gnfp6+k2NXVrDRdm79UqkGIileitBMcyIph5qHHMweEvGe1H
r92jyhiRkNmXqRcQ61XJs2ME9sglKgNv3ZKhyuSI+9SkflexJTsTsKMgGW8mENWLKSufw3YSZDRz
MyKYkqGc8utC2FzLU1dV3JySiwKJazkRRMx0In2B8/KlKtSDRnJEOHCfjLnYVPW7ZQbQfL3hawN2
eRGbiU9YGOtYE0VhcbL6Zxmmvaoqq154MhgNNJAMw2OwcUkOdFveLZom22j4ifw0BO/d49tMUKYI
X2uQxTP49EK5r7uJocLxDagp+k3XQmBvCZxDZT5ubdmF6WruxKqh0ozqjgSQLUhOnhZex4foW1Jz
o0Byi4H3JhqCF45rokpBU2Is5tshFw8SJGYciZx9RVAqBkXbdiEDouIr99PYPA0IxQ5DDjsgqxhs
LfNGBVBFPHiwcVlVLALjbDXwOeKIaYNiFXdKz2cJ3LNBlgijW6KuglLNTgQm+LkSXOTUJUTKJWqs
WULXLuOkPs1njmvkODHQ/TtETQQZPQsUgpieuMVtzMyOAZaY+L2U+qrvvC9hlEJGQGDoX1xhkJRn
mtnSkp18Yk8JN+mp08guP0K+RQRTCuI1iuQw++70WnkILbvAAeS9NK1F5F0XYJAEbS8WeSkoUDFV
ilEXtKgBLBj5QsoO7KKjpKOZt3zl2U637ebYSIXCvCmlaqFC47SwxgrgCJmPkGQOhlZvnQb2HTPw
56C0uUv4DQB7/EBMjjEYVS4Jh0guUEStAqWWv+0WPfULYRTRBno2FEOCC7WDX7P5eKzicVtlHeYQ
vZi8Q5AnVzDMBmhR6p0jPQTFaNQHTapDcoGdzI/WYat1C9JX2oPVouuebY3zw3mDM749eJvRr9uD
bb72fxgzbWhytGl7rFmhHhzj1LkybbCSsQS5ug4uxirSbPzG9dHVK1gt1AecXkeuQQRBbV60NNC2
aggyJ4jJKDHNMiKdOm7dbapnW9yFoCTIu2wPRJw2hyFNHqzKTTbl/AICQzIiwwq+dukTKtdo/gEr
XlhCcIyw5nIledM+JC/Saav4GGSXMW4IhNR9lHCj5p8QnJ4KLNOk5nolk/baP2GGOCk5wRB0s206
BviaXXiwgW0OmE/plRAI5Fnf7SHz7uqJYhQ13TfyG7pTINTuNN0kgX1BoBbj9nWsA//Kgx18LdAG
HwzPonTWJfsEf8C6rDhhHDKRcBJ7gJXn3ZjOMf8Wkkf5QkhgHTN+QbTtJNusWBUi6XCY91CBWZnw
jwRgFMcoR4A66OI5UyacMJysy6m1n8iRpJiga8aBOFLjYKsGds/Px/oAY80mHTCVsewwJPBPfeya
sB1HAbgSFIwgKg4HnaZ4ZNslgXtM+5rEUIO6DoKZaZuntBbyTjlWEcZtn7TH+ZHehyynXJ9KJsnd
BQEsqBbmTS1/+ONhXzwCHyCCOIfPy0IFV1Pa9EcgDdpa7wtMRqS6HXF/sDak6LyKZSy47QViYeiW
uYA0fUkn1UIC5FrHMs3sjz3PrMTKbBQDgiXPzT/Slt4hq6eDZkPzm58x5JvsjKKQqICrtLV6phtO
UTzqsL8px2JQq+e4IknRoWl46T1c/p3b0vQse/s8KsopmpiFT2Z/R/qjcmlS65j1MmzJ6JNjKVrt
XqkzF6yk7W/nh/AgL0YaFGuK4Mqy6FX9Ho+/dqqngeZLl+RLcjiLDdwC6Oqh0WMWIjgI6t5NbOkx
MIThOSUT8bFoXWudyHT1GP3YUrVx3LV824Gw73+qL1x/KF5+xtpq/6AAohaA9gQqEycLophf+hcJ
3cWJGn+7a9BfbYk+l2vVMB5x9mfOPQAYFg4qy5JuJIww5O71//n3EQCpuu2oApv7n7ulAGV1pHlF
Sx1yAMxdXirBZJKFoBHG35js6zU219bGuKdNf9MN/odGrfzoNGlt3YTB5P7aQWHyr5jhlLU7Yvcc
7unOvm7dewp+2sI3R7L/1J0a1P5/ANHf/y+eE0PjKP90cqxempf/+njn5SUFLX0ny1H/tXqJ8+bl
5+rXjzf+KH+59m9YOjRuli71KhOC1h/lL001f6O57xgmbVeh2xZaqt/LX9Zv0o3iUH/TNSHrX5/l
L/0307GQv9mGq9mqxrv+DecJFbVfriiV2pyFqkxDsUMZDOXUL2e0WmeNB2P0GCkk1RQBYDcQRhAZ
aDctB8AuJJiha6vrJ7pL41IdvUM0wORLlWtORNgAJdTDiEWY2aH21Tvy7AhhB3yfmMyN/P7ab1dE
OEHxZzj2KqddTMxvRgMsL55gkhEDfx0Aa9sOrjUu8HhTYUtva7t9Mkj+wMZPu63NCDDKtmXpsByJ
WcIgmNwblbb06PktiZt+Vitxh3/mAZjKpUcO7BQZJXuz3bQpcQXZeGDqK50SJyvGH5oG4oy73sA4
DmK4YfofkZk57bJCsRelWt/GsKkXehmKNfdjbupWvqy4SZKNYZ2YmBR1GK5YY7DeVlgvJMlWNQeA
LJusoDJRt9ftwH1KT2rUMQ45gfl7H/DDYcJ0tTHNB2yQwO7iR0UwT84MPrPliUXc1zcTuXW0Lkp7
6fr626SZCE5ZFcelflsmFOtt667pAWEbhWyat+7KqZSvDUqHosxemlXXNemKRFoQewA/dQOSBXHj
a2WoHjTWFyu1XzUTCDGr7QgvgJzd+vYZoHKDNf9RjbpzR4o6FMiUticfN+ZbqBXEjlrWXXMPypeF
7mVLanK7GH5cVNw22bBzJoCrWhufpojR3+mBL7EYfynHAILPGE6LyYm/5cl17FtXlt/ema2/sWVd
L5br7DbE04vLZKUTgEa4sw+uFt20F0P/C63htUrjk8Jid1EmSbhBqJqEt4X9ptLo446MQ5IvYSzy
4XYcsl00wml2X504PCoY9ZZF66FSnK6RXC91kmC2fdjtLRUurTOAl9LMGOEV8aeVhnsoSIKH1uid
HZDhc1xAHKC4dJ9TuV0HwBG1yYo3nWBlbkGmqzmYrGViTuVI+5ImA3G/0EwXvhOfAOBFG+JgC3O4
AWeV7KyaG20HdscQnr2kmPWUOsVTHMQjuMlHU8RfirhISFY1OwzY2iNgjbexQ8BO3zuNN06MN7M0
J31Bmb1djAO+1vwu7+3bKXX2eYD7eiyYmvswyu0UorDvXdsWXOzsIliBrrTQuiXzGCx1vrMmF8Qg
WTUoFacFkcnHZpB+lMagBPHHprZD8jUzPmLqkHyMdYzAp6Qfn1ynxpyjwSdpvrcxGoaYbBGavmW4
HMHzFAWHSO9sMhj9pTaZz6WBxqAJWGVkIshWRUItoDNukgbci68quLVU41tJ7vwqG7uVW+Ehslhl
VkhfDsTSTAfUatPH3udzSqkxMVskkggyb6hf5R97pBjBU2QwXg+m8/TjRUmOKVHpUrUDSvb7vjJB
kkjx3f147adfl5KxZBYwygokC4eBwOMdJ+bHIxoBDfW+MBqh70jH2+DZHB3CLggKpURg1ojmoZW/
MYEZGD7ote1qf9roYxLsZtdxKO27Ua4lC5fOGkx3ooF9wsA+9sBNXhPbo20+n5p/Iqr0C5Bisfn8
eWp0P945ci9ZTRaUMULB8oMu4wsLgzS4SejbKtQxAM/PqfKF+UfmTeZ71t4ndU6+6fOd80+FaGAQ
Z+VjxuCmHebnPn5TM/+++YkujG59t0NvUXF2W11+V7eWR+UlNO/7VDmOI7GReNUKh5q7XjPcOMZz
nz94U6vBJwidbZmL8lqrWe8QlWoe0w5TfNlEx77L7zHoVedWD+DsaDjzJR+qbQgCBKAS7hFcZ52+
0AN/ehkQ1YbxCvRWTA1IQYKZygZuGV2mFG7LMHb3KVHE66zLbcrek7LSp8Q5VEIvESfmD7Wj9Mho
VZT9RbtucKqvmQivm6A5ttPToNGbccYau8H0VEEebi3leTIc0maVatoOQ9RcchLKQL2R2jHVL2Wt
iZ2C5GMHhPnVHAww7GQK74K6c2jngLKD57lrSPJcF4qT7hXHfy7H9nsWtPWtLe2eQEugXIDAVehs
MucLD1iUEcBRdLWHRqbrxet0DG7TKPA2Sg15rQjsaF0L9alrgmkb+6WDU4obbq21q+BbWwwVXrab
irMLtoc7QSop5ZIbX/2YtSVRtk0MmXPBZUy/mfBsnz5HGWxt3TtSrssOkfTQkzxQIhSUjx3qZkbn
7hGiqunug8EkQUzE3V11neg3zCbSwxCqIl40TY0MhtovFVigzFwiNVehEJ22T6KDPbjptJy5UFMb
2itrIGR4BmHNG6+QpfEZifX5eCxUfVugmQ6GHN7aDLGaN8ivWN0dOEOrgy097EMdAFUDe1rIjJiZ
uVT9sTc/9/lQTMWjkg3KWhX8jpm+9EFkGrN+HTJXQBwnJMlf05fzq2ZBjm+oY25JWR/Rj6Z+VWQj
3b02KQ/zhianA/pDPv4AgxnWFzpOznoMWzo4zAp0s8v2HxUDWTYINVkLmQsIcoPaLl16Pjgu4Lxg
Omdi1sduoGGqnx8rPbjkKC7eTH+CA2ArRIxB4eKM5GtIvAzjVjKKcddPpIfL7JscBvDCjTrcLfK4
TjNWa2ZeWQXpAaVN/UoeZYnQ4hsudp1kK3we5VYpM9DBbOa9+YVkjL9bo0ooYDqkh7zXfmzmE+Hz
4bw3lS2qnGIAJMffydADN+wTHjY/V4BVws1XUYFK7fJhPvamNgExmHc15g3JwlfqJ4/i8loIFbxf
+Fr7RQNtwDNXsZ/RMZm/RwkZm+Smoey2bmHDcOX+/tz8fftRrVG4bdADSlrBHxtFcgs+H85783OT
/VzmUbN3ZhLC/J3Op9u8F6cVxHQIIR/Ir0/a1+c5+HkiovDdq1xY205RIdL5iXMVZ/m0mXF482bm
OVpKBynpg5EXFgXjU/m9lxiwj2P3cY3OkUrzboiocqfH4+rzwAlfAVHxV8fQaF1m8KLdzcfmgwz5
ceV+7FtR8SYiHFbzgZn5bp+H7ZfnROZ2gH4yygOS/TVfvTMAzJ6P3fx4fkVXKICjo3wElPgDQ9dU
wDawPfC4hlnD3acTJKEyCwmzhJ7bfMnMlxItlh/X1+dzmk/8Xq2b20FiQWqPakRLfVXUuP8kScSs
FIYD+drHD8jnaEJTRLFgW7m00w749OqD+GPvl+eUCkIf+io6MY4zyXtjE25EQhoF7tjq6IbTdkYa
Aj7iA8khBLMMOcRu9XU+hJokuX0e0XTGjMyPizCzdzXG7PkSnC/JvA4Cde37GiOlFTvrNu78XaU5
DKfzIZwurhQ0zvuGLQwyQyOC/+QladfIoQiNDNbzxWmnPVO++QcLQ7sBrYwvVV6dZLDY6KHl1Tpv
PId7/qKS0A6A76xA5FXpWibvnq/Nnx7jTcZ5kKhMPGeg4ccRlhzCQh51dX4y7RplGzdEWQ7VjyM8
Y9/mh/PevJnH7fk5mMV4EUt39zlcJt5E2W0eOT92+f3PmevTjohrc+PKm0wqP4w90pbcOfNHGIxB
frD5Nd2vpvX8E4PG/Gg3784viT/eOz9EpCXGJZaf166A1vLqNXG69eVH6jQ+0rz3ufmr58hKYYr5
+TNIyaEx/tWvGFirUPQL3udfA2GE93m+inrQCLc/ve2v3vvLc3Qcwe7X1KVD+bfOr6qJeBE9SrX5
UT40S7uGI6dVzTetl7cjckvKg+lzA5o3Xc3d6fO5PpIXm64qG7XSxXagepgqbQpBUR6L+R3+SDF4
Mb9lfvNf/Zr5hZ/e444kBUbGKZMfPqiML1qgO+v5pz5+3cfP0mWWEE2+DWKe4u38+ryx5d/78Srh
TDQvOVEUs2CYqHvOr0JTVXC5Qdnva7sYyUOEXr6DU9YcbMlsDANclQTKbX+F+RRGxKiD2A5n/l0u
5wYz8aacZwmBzR/je+lTpSIc9+QVMdIHodHRn0oJLfRkw6NKQzqjo0LNk0EmO5D++2MzP8TZzcg7
Pxm5qcZwAWF6hhJ9bOZhe96ldc2p4IzNDUJ9pMpG+y01C6S/cuhQ5WbGEs0PzfmOEGUPjoClMbLA
W5ly5OlUn9hMZqvzZ5mfmj/QvPFpfyD6TbaNaw3FbiYGzRyfUN4aMc/SlZZ3P1/OLQiApdkzs3tQ
wmCpHbJxGYALw8MsZymjvInOe3WTBuAaV7RXwb8l6rOFKhnNicVALDfznmYRXxrW1G7l0DvIH533
KpuMCs2DKCgH55nsFPc6pyBARvpecqjvzYSiEqYps7FI0QjldAo/WEE4n2UySnpPTTfR9VHkZHGS
w83Hnmr5h0ABYWsQxTNTinCx/ggqLPlgG/q856i0An2tnz2J0pw/+Lyx6cQAEMR3QPsVgl2m8rlV
OaHIWcvDMwmUiU6Ol64i2V3qA2UTUAHcTknvo8KSVyPRD9dkCgyb+cRxZ8gymjLGJrnrNTqnhemd
Stef9pMklarUsyjlyl1g2RltJnXcZoQT0b35wbaa9zhG3Bc+n1S7QFm1VRmhneJDfG6At4vtBLX9
86mZAdX4UMsAq1IiMSELDopyM/+2Tk4p5r3PjS+niNjGv7Q039fzL/pAZM279pDyxZswZnCvWaBY
WIwdvc5vdwHhGpacg8+bUs47AytYGeQx7Mik5ADPLyi5weKgKV8+0iXljMtx0/ZH2qSVmewGjdFy
cI0XHThtlvojkwF58s0bSCt01tPMf6fYV64xOan8akw29M/DfVlkQOv8fjiouIFY7P/xOPXLnpwZ
Z+VJAiyREv0hd7oAAinIPtnF5NmQFOm1Y2VvWVZ2B88dOyCJbOaH//BcBAHOpZcMC7TTs/yqJHL4
QicEzj767kSlUNQh7MDcuZlAuC8bW7nrEOEdQtUTm4AOLd3kPNuKLPXW6PWlgX0K15XqTNdaejuq
mdjBkVslRXlHiIhzjIb8fiIAYFeHROw0hv2sa2Nw6smyqPIJ+2Wr5aeEYGXPOTPdjiDCqMZx0NA1
RGA0AA2te8TI6xAxVeIY1y7V3EcnNOM9eRQYETpxS5ivrMKgqelUcehjCpVD1HnQIacb8nDCXVkL
7O99d+oMIm57EiwIkbc2oU+DeLKVcytYfox1VO5sEfhLpUew6A61sTfrBE4j4eXkWmZbkxSpBcK4
dt+07c71Me76JdIpX0ynKGwVSsHjFyKuSR8T/bjE9i2TCId8o8No2iNXv6KyVdL1M8rjvNfG5ffa
SLuNVdaQE4J5kpsaSzR/KK2pc5I8DwcUTh8wFQszWkYLe6l44C0JiAkvCYy4BdEGOYlby4lIA1QL
Zr6LkoD856q6TJ24Yjjr7402dEBsAD5C5IqUMMPO4id9ehWPE4y2SpZB/HplRWq5rMSwIc6kPemO
NHcVbbdCAQt+Pg9zYsmcswGdZiNKLV0E1GZATSaUCm+sQrlPXKPZOjSqtYZCamq0b1aYH9G29mtK
rds2mcgfadl4TZCujIFoM6/7RmRXlo/0c6e+WJWecW9lWD48GurglseHQdUDYLG46YaW/nARTM46
alvo1qS2thkYnYrK+hipr3ZNETfrvhW+py0K5Hrr0d1Ng2RH2u05ozeOb0PCjQyVSnAS3Za2Vm2N
UlqjatCcdAbVm9rkZtnDM5zUjOi0sSZEmjvFMi5RvjX0wXHiEBOd+8uhJNbHUvS1qejYaSy/IFVp
JAUkzSfiQ/yWljlNZgOww76Y9HGZ0n2b+vBbBw4KP6vBFPY0KdF3dG0BZBdqnKqGMqomrLkWaX42
DEVyZvmHCwvHLm204DIoxQi9WIC+NHJkdi3NjNApv0PkZL5pgEyMWWAuHG61bVxzs5ehJwhlGioQ
6TY0mmbnZ9rWswhUMPJEX3khCXDo9Ii313uQzM6Vp6ZHF2YD9rdmpyZFuo/j8rUYaJbkmvHD7vUf
5frfKNc1wsZoZP1z6fo+7//Utfvxht+7dupvmiUE2Ddzjmj9IVinmWebuuzACqiSf+7YGQS72iy/
TNr0NPX+LFhnAeZieaP7h8v23+zYEbX5Zy+MKlEQJtkUhomDD/W6tNr9ZAuGb9t0mZAhQ0b8ZWik
Gjew1jVZcG3p5ks8S4+OPgJ+U+pTHU5EvhbkUIlRf1HwWK6Vcky2sCTO6K66U+F8DYAO7AnQruPw
IZzSRVsk7+PYhrtxdL8N4mtDBhZFQLFsx07ZiTjU7w11Wg+FYxwLtTrRbFcvbf/gVWq8T7O42rR9
ck/P0bgZRXFS6uFAUREwvA9+x86wU9mZ5xKu4NyZBauRirLMisUWSzXn5FeCO2837CFD+xujJfrS
8sC+EKezVnKRgloluzaLRb1KEvsLBikVDm7KyGEk6yLyp4tFzkFke/3CK0wDrp39XdiJS+Zz9z0k
xX49VdYpdJthbzr1QzlMPmt4uL2Gl0pvm6EcTRPVat8896GhXEIwrqCqArh43tbLtOEhJnuzMMwz
rYH01XDtYy6jcvNpvIHqrO61lqqQkZRLkcY0PfGubj18p1rTqRu/E7BfEcQ6OAsBNntgW4oraqPU
y6MlQZIhupRgYYxWeKwKEKpok/QF2JbpSOwmhdf9CHtqKNFoDdbODQSZ5WGwduOCdmQwvpLLp5/G
1iXilhs1YsHsYnatth3sZDlU2VcMqQ+jHrbr1jO3FAjSreZZ38qMnlGd2DWLmShZ9vooFi6Vl+3Y
I/3L4+umrnRm90a/1qbbNkWMRnJWZI/0oyyHlOxQANtY6zqYGZd68FoQRkCmnfluGGA4sCNA+KtO
0aC4J693NvZj3GT+dnKHczIQwTclwSueww5bkIqZKtaJB4aAZeX/y96ZbMeNbFn2V/IHEAutAZg6
Gu/Yi6RETbBEiULf9/j62gZFhOK9elW5cp4T0HvC3eEws3vP2acMKytdTmn9gexW0DxAI54vpXJU
s/GNCcDsgzoq8VfOPpgl66zrGmIYtTr3dlwEmdGh9Unwu21Wb4SIujwK0z8qaB+BbaLoV+Poh0YT
9GRQSiD1yEn9PF1JZtPSwWsU+9GqCDebZpL/rNjSQuqvXys1WRDx0R+Mt/oaIaEy6nk4l0p9tuzY
vW6wGdb14NR19Lle75u4jx8F0/fJ9TV4G5ecA+yIdN23GucLMQIQUQBPT4oenUu9eey6yaAHy2Qq
01BjLwWoYijHVpWA3lIisKaw8Rrb7K6QTasrv7iFlD71yiJxPDcugvxhSD+Pokk8M2dZldiluFHr
78rSd0d3Kt9i2skH2ynIxO3AKaAgBzdj4XSLbjqlQX+bAkN25vXNcErnWLA+QyGp3M+lafPTHg40
Ilfc/OfSIY5wMj9VhVndlhoEHEcIMh+JdxUN9glrpQJoOmQGaVCt3Bz23rD2oMaGNlzs4r0Sk3mk
zBMTl1zER9J7v2DSpDcz3cWLNXrrV/qr0knKWilxnuhbMO9ZyT/YpJTbgQzbg4pqI46arPpKazY9
zWTgIkk3/FLXSZar+8dC336akeo7eUlo7BSMLuaJ1FI/HJhaolYsesJN5Edre1qy8jv7jbcit89M
xmjMslAMHFIOLLuur5u1YfGAVVWPfYJv+G0R1BfxaQS9hOlNTJsWNXkpOWkzMSGX1SogJhcDErKu
b1bvqavJKttIdwXMvOR3ylOMY9KuaGTpTXFv9vMUjpbAAJrQLdAyzP6irUJrbCx4S6N+Zl1GdaPA
fyuyh64XUwDQvwlMxLIVKXB+aTnIdRXnlJn3pHgPqBaRfk94Czy4CVmwKqhfiWvxhvJLs3UAH4UF
CBD1+UFd6Ha2hCfoZD4WxBgGyvrDirFfLBSxoZFSgTdRWK2i+0r3aT7Q0QIeN9iN12/25/JjgftM
nHC3nTvkB7kKh52+IYldxkxwZfW9Xlzg3nZ+l49ESw7aoPjqJAnh4zlN2OV6muOD2dXuuYJtdGh1
qyGk4WNzdRGmZC0daqRvvjF/5PaMX2pxe0IdjfiVMTccFlK3O7KIiUbr/Gxdb7Is4ZxUle+mUF4U
Nbpqc+9rMdEJItYnGPPT5xaQN2V8qg5ZBOhdswPSwK9kusWfIIg+tZCzwm3BfY52hzDTkdAbVrU2
ogHmwpHaQ/WCQW33qn6fI2N+XQ0nuozZYHs91g9A1IJJJouLY8SE9061h8oz9MYKaHyp+HirPiA9
5iHKCep1x/ZGg/UYLBYGhS3DMJNrZc3BDkQuzbabAR0SxUHbvTgmq9K8y5mrM2X1dbcgR7lFq2m6
rX5MYPyZW4OHZzwra1z6SMjIXuwnTGQJMmy3z4bLRJScmKztzhBN60+i1Ml+HCUsgTHBWZrQVYoX
Z3XgTUzti6quMjKoTwJ7WjD+ruT8jTjpSB4HpYOQhPy/TaM+PdXFnVmvnHwjilaiu03H5qYU4NWN
Dh1KrPc3gt4nrT1IfnMxHEVs3G2NO190pcdPkebXKi3jQE9PuH1kAwvB5eKSUcPITtF+ZnnYsCBh
1qKEjkZwZUaSADUmKpt18kiTkbUqPi2KCu3VHkrCv1McWymx605nu0eaRUdFOmPcSuPIzZrhbOFD
KNKy9kgz5UBwIDBQjrwdG1M/dZ+UtFGoX7BsWdP4ObLJ/WWEb48iasjFoel46li5OQlYJUtoN1aE
lyDJMgvMxMRiH6F2oxAcTCUMI5l1HvPaCsTckTpnVuV9nzINcHPMdu0xjgsI32kSE07loG1VyO4T
41bcjJB4MMfHvlWsFJuQq3ACotCdZJS8naLIxk/DxgEARPAUbzZJRVPR4VWKQdnSZelJ4kbgsTc3
x875oQ+rAkny/LvxtF8yZX3GJoDHVqnKFv30aZGCC2ck0ZPW/MxRRuZEowvdYw1E5gOH2UU0xtcs
h4+QVZiLDLwJHSexkzqoJ0sd18u+2YpRC2gefMsR6AaxNX1Xtojwhj2oSKXhGOiyf7CHF5XWNp4i
YEZi0SDpJnHh2SmGcwhL1TXTneY47HDtXzrr3GYcyC1EuEqOKytWiGEehveBOTjhlyQJ7zu5VDPA
GV2QEyCxhMtoJd4y5SrGspeuFETY9+olVrqXKB/yMPu7Qau5/U1GDAcOQ+qLcePc6NukhASrt5e9
2bRfYlXfAi7ntt8bGjp8GKl7GmV9c9/sjaf90qobyjmNg26K0mvi0FGo3ScjUrMroQX5eeJ8Uo2O
5llVnnlVBqSmtlQiiZi/hprZPOy7O9uGc0zy+LRrIfam0r4xdsT77+siBnAOzOLznpyzNwSnJi6g
18mf/ZJim/nVSnK7iYjbqjvujSNz6mgA7Rd7k483J3/Y2483KlfapJEaK+uWEx61lRA2LhYWrIV2
a1kry2L43gt0oELJlo3c7jdoZv2wCQwfiObf9syfvQu4X/q9MWQi0N4ZNNXSFySOH4AM0JHZe/Gy
sL1nJe1XyVj+UJseosrfrba86ailuojB9jbb/llY+8eyf1a9bt1YOiwZ/Zl49I1CJGzKaINrQ/mN
GCvpFtg3vbzUOz/hcBDyOtcr45nZUFZljUJ8xHRZJjRuTHZOESoBWs1/bX7FSBV2Hebu9lIqjUI1
JVEucAM45lJ+n63S/6Pv7EwgPVTRfxR7+XKb2w2bG7oRWaD+3XJ2/u5FO3slVN10k9is4W3vNO8b
m6g/LXCIgmXiyLlvJAO6qdF47ElNIh3vSP+Oj4u5jVQ1++7JpYAW7ndOu7qqpQ8/tIvu/ZIPjMUC
uKgumZDLHsje1+5k9Xa/pK0OrZ/9OhWb19SZYfTK72j/Lvbe55QbMNgq+1O/t1b2yCspKbBTmg/7
N/Nvx28/z6yp+mzxft9hu6yyEJjoY0vA+X4g/0r/MlGunDomBL8+kH9r0btLg0qizMbkzHLi10ew
v8v9/ZpSUvb7nXParpAuJecS8Rk2ZtJAkaPVhTMd0JuaJ3vQHjVWxNAGSx84MXNvqWdTEbb1CNyc
XelGg3Nd6xcFlY5H5jARKhvsEReBnMq3IvVyi1TOdVJDV0g1XSV1dXnnGn63gnf5vVlcJK02sQc9
SlgXAnMgqGSCZjupUr2nI+ObEifxR/e2Vdo7wnYfOqn3UxIGeoRqNHdSpJeCyqqJrLX+1JohIyYN
DKkdtKWKUENOuCErXKbbDJEhbNRXNUbRCi+Uld+cfoZ2k0ldYoFAMUaoqEvFYmbwE9DKDMgmakZq
g49q51lS5Uhe300ao1AtVbg5YjI+j1ITSdYEp3ZkkqPUS6obyskYCeUcrUx9EFVmUl0ZI7McpN4y
RnjZSgWmnKhSpKdUlxPBgmELtLgKZdaxqyM+RE9bAdmWznNmEH1IIeLqvOPfohJJY3cdnfnJwtE8
r8506U3ztiA+RX90tid6hGkY7RpSxKRwmN9ZkKAuRWaqgF1CgVOiPDVZrTtOSyUC8Rhoppiag8I3
1n3KqLdWxQNwqh8UvDc4UihbuyL+1lPbRuKq4nmg2uhYi+MttuT2Nk9Od3blUk/qZeGJ1nxcw0Nu
U1JOFjIqTOS1ETLbUepttwyt5/IaSR3ugCB3ZZIxdB0/CQ1PY9/5CXNm326aF6dgrJOqXjVjXoXM
9bwNdekv3gDqqrem5144Xyc+hC1pkdbOKIVBKXzqpHS4VJ/aAtUwIKag6TZMnKyppwxtWzb3jyZ1
/Uzgz+sKYo3iIn0dkbQuk/6yRsTBxJTocTJ/dDCZ8G21Z2R5Nlld40OJ5Dmpww0B9OBmR3qpP/sU
kr47ADRpMPNLzXSLeLpHRF1LNbUmddWZVFg3SK1LqbleT2Qcxh7C/fdNz58yqc1ecnFbrCaJSsi2
beTbEPQvpKxec2Td+QQjbkLoXY3aHabkl40ydY4Q3JWKcJ3f0SY14qpUizfIxim0Hiu1uJvzGT15
1x07BOY1QnP2knxSl7R3qUGvEKNHUpW+SH36ilCdSgl68ZqxTWrYFb6GeH5YpLYdCZ560qTe3ZDK
9xQJvGGCArJ2bmHpgr9GJo9c3pa6+QgBfSeV9DOS+kFHW19Klf3WxfZhwHV71dM2JaJEeSMfz/Uj
DQ6/ckaO/GHXtO8iB1950k7fVH3k5KeMpNNiCx82TgdC2ibBej2MPZKjSPGTXKaz4F0MlSLFUqQ9
906FVbWdC+KO6VdifZPduo5/b7fMkzHOwym7joQR+M4Qn1bUijAEhsXrZpW44Ynww6z6WbQW2ALR
fHFMvQH74BJArX0Mq9v7ST3dNUyxpLgfeELhArFvXFzCBH7PJgimPH1a4VVfR9kBi0nCg4NwaMrE
pRUoQF/YCkzrVrlR9fgGNzKEgFnNHpoxX6FAG8ceqJ+bdOSlTfrk24Z2MIuFLOpV/GRmEQfGOLUe
v1Gbijy+vNe1Tx9ZF283mpne1G7JzFqMP+lnt57bUpDojG+L1anHrVPfMPTVwbaZ19HWcfu1ymFx
kp6j/IdZALDZsFUFGBn8PG+8xUTGbzi3yOQOSwQBw9wE/uisRU3HazdqhUU0ql7SdH3AbFV7ZW5M
R3VAQUs6zCujBv74iELgir+ULKWzYs839ag+udn2jiEOwTfNXw/aJCSbwrpXXTjhBZHyRP9YxIpN
pwkh0LkkK4wqAybbyPmZ0VANWIZYyH/S0cdCWgAX1YLEar6QNW3ecFojgoNv04q7n5Q91rBbGvpO
eXNSo+hTyzkIqVKLkWH2BgP5fll2HwlVlAPhvk620pmqbhzgRkFsFvC+p5wAAkTPoNFuhm68N9vi
B0MMvrFsCkvmgSIdvoyT88GQPnnGsibE5ZnESRD6nv3ILbEG8zbinJsZGzPmZKOJPL93eqpXYdab
Be+YMohl9iJQcho0NhFU+Bjw701KDGbcrx2M6dOY+pbCWYZZbYrtCzfvYDop81Hl3R47y4f3h8VD
jJwP0qcut8o7UZEpKkqYE+M42wRfoDazH+j2lR4ciAZHymz4pKt3420dLZ5mml+7xa6YZ4LVqkvr
pG4fncNPvtTc0IUFcTA0aL0Ou1aTEXvQqZ+Tmzpe2jp5q9W28jZwW7CQk2kGKbv162Nkoa/CQb0F
xoJOAP6kc8BfT+cOP0Fr84YRlNSqVkDQFE/QCWySVnMSn4kQMdr5RhHOe+JatwqrMF+YJZ0187nK
N4AxWW5TLN3pGtNDNBne2DUnfI9AXsrlbo0n8xaA/I+UfNstm9cb08D/r6z6GCaXvCw6f+mLa8pZ
wlNEjcuzaEnArKFpWEE5kMpGwduLm/FgWtpTzKFfaKFRQPi35++5kT/X421fORYYyx6sw5iQcTXq
rJkkULeEdpcKHVzOcEwjJX1Yp+OibeqFMhkuGpXgGaJaXT/tAMqn+kNSEhNRmJ9z6tuHXq4t9o09
Ca/Nq+gExQYWrfY8+7ON1c8edCpeFIcaNCQBteD0mHURGtucwT/+WS5Rc41mUyXLBnJXP9Jnb0GE
KkZxyzBHEuPo3qVkqBNPUn3Kpvd0uEZ6awUDUyJgKJHlRYbx0g0mV1bi/+z8mxtNhOnZaXdai+lt
05Z35k2BFhdf1ZzYs7xwHqOs9o2JeUuXoq5gf3p7/rEk5plK5Y1SOhg/CbqDAfLNslZChqtGsFA+
byrLq5TQw9G0n+q2wkDRD75lZO/YEd43Kh5+MwDiXEyWmiNHneMotzqpyMFQR0S2j7RP+U44DedV
SYGgBWU5Cr5OcrGVGKrDSlwhJdMno20zr2vLwCqNYNBc8lvqOdSLrA23TZaS5vK10/Q6GO0eys1g
nIWBxaCwxisaLnHBhXxva0kboDJRcGS4wieXq7kfyJNRc4CmrAZAeU4FM5Qub28SYK5gghufgkof
pta3apoqiI/f24Y4U5fvsWwSPRyFhnFCdb/NTRVkMnO69Kg60WhWoUs4smA+auuN3d7NG0ULt6uf
y8IGNKCso7fLkUi5RwKyy3b267tqR5eCkddCanW63a/9O6prv3HfpA32a93iTK9UNtl2WkMEOkqD
msK/v6tNFBXl0y/JicPxlqSQQqU+qFqqR3oiS8iEh/8gb/q9mWY0MhGkB6+W7vFssYr+NEkXu5rd
Zlv55lDKCJrCHS+OTfbushLKS/pRTUSis6HSTifGlTqPqQjExGyOdB0ugI9n1pjpzaah+NpvV8Vb
ppvrec+JM2SAnEOLm6wES/PnXfra9tjLBzoj+1Uc566n1I2QxbI/tVaJ2pbNqWE6E7dpdqbd1aO/
3Waa8BRELLmhcvPPTTGoqb/pGxQaqb8y5Up+iYwnbSiYqaXFM0l3XWgt4AP2zS7B2choyFKhnH6r
b6BT/qnD+X1brc4PhE7RNrMJjdkVN7sAx8XOiAJRrsh/3whwxq8tpGKqDK0oAMt0uWhOisXiaFua
hNE9olnUWdkI/24YLoUsZ7WVox+iNssotWWWHox0t4ihak67brBpt/6XgtCUMsL9NvmIVqeBb7i2
6fcDkIcheXAMO7tYwwjf2Bgz56LqhKRmokPdpir6pRS6fmnkpSlr47NN53OCYHOJ8hlVhDW7Smh3
+f1+WyYjmvdL2mISnDEKCpzV+KEZxhLsYhVHAdSHwEM7Ix/Yr+w3m0M1nHO+sUE6qPbN7pv6T1eZ
8CLpbgwMNXKvlHoxOGR9recNq2Nt/NrsN6/DQKhg/Tj2mIwOLBPyY1Nkd5pJ8i2pnuzsvsc5kwRw
XobmNVJQY64gIITc7Ff3jcDc47fdU94wEpcFX5NNGpP8///YCXlVOBb+/1Xux37PyoGQgsr3kjlH
iek8m213705r441JE7PmAoShfi5jFiubjbYshWB2QB/lWSuxLepiRCcnPhhdY2IKcjXm9JS0lYlq
dh8NN5puZYABsm+kfrwzByJNdp0PpGEKX6vTD8uqXmqSraN8JXax1lpvyyGPinXEBJTzcS1kxDDN
Zy2h0Dyc0r6E8L+26FNMABn507BU1jGfeDlCY/yfqr+w3jxukZkyOYmvFH07bjl3qfZSa9OHIhW4
uETAoGUKnwLmMjqlHLmTfYkHxM1Qrz4pipYdWkH+8a6E+F/RyH8jGgGJjDn6/60Z8Ukg6tLvw3/V
P/+LlBW6++m/aEh+Pf8v7qH4A5M+oclEBxoSe0huwV/cQ/sPTbMhyasGSYQaqYJ/G78N5w8ih1wA
h4a2i0W460/uIXc5SD907hSWraMF/J8Yv+W//xfsoauqlkoQtaWbliEM+c7/RUSiVfQH10U9KSz3
YWOX8U/y5EZ6fSroOI2ZrWpmfsbKIdI+8K8yCfs0EpKkbj90zLi9GgUpK7i4zE7z/DCzkkjvh/aL
RpdzSB/+8TH/B+oDfOj/sLcwHzi98fHo7h5L8g/JS20J0Thowk/KAtqIBJJDXzYPqq1DDjK/rG5z
02P8jSnVWSybqXTYKGub7Y5S0KlVCK0uIU3T2dlgGsdzHphFdJvWDgJrcV7h/s1MLNIanRgLT/fe
Nj7o2ULqkyK8e16mpeueRxHs5wYo8fC+CjxZ8jYekRONbLb1d/kYoFmHgS66/Hc1wT4zXj91U3hp
GpVI1hrjxpnG/Sb5EPmSbaNBOyKNsZlD+VKzhfnFwZ2LmYtX/2unWrpbcp/kDu473M5hrdJUQhEj
H5PycjFIsmgWdH94bK0At+pYkOievNxyuZ8jD8bXQVqK+zgPSAC8l49JShF0MKsSnsrddKgOBIjR
4OWhMbcRibq2UEeGezOHkMciAF2r12Ihls82aXioZfRV9C0UGV4jJUy1TbAeKszceG5r0pZZjwz6
/ly6t/Ll9Ow6Tv3JNKZQPiJP58eWR8M7yj35b+dB/ak7TECQDRjmvdVfzTrseUZe8QL8j32/+Oet
Zod/vVX5/+CwHWxXO5Jqzrz5JO8CPrn/JRBAfe8zZnftGOxvgNdBNnFgNXKUH4987/Kfy/dgKlnQ
VnkoL8uPMJKXua/HduzWfpY/q+waEINXkxKb3iU9bn+YVTpm2pIBdTT5aYBeEVye6odMf4ZW46sp
hwMOP/hMwhoCeVU+uNeWA1S/06p2B1Vh0Y2S1GQlPWYly9TqKm+PWGFOU+Rn21eEtUf5un1OSAhl
zJyXky+hc9kdcCFTh5Z7JShm/PVUh+URScUgBkArpegsuCzva+XLBkh19lfLzXQ4pNrwSS1Yx/N0
uQfyaXMRCvdNM5QgR+I7tWs4uZV5yKb6W5lh5BVECQubMGSXw/8GwYCnwnYExl163Zg/LUr07MbQ
ioho/5ozNBYaucCr8RCVxevcCOKcLTgIjnWMe/var/Zt21HAi9GM0HK0E51FGoWNysE0vLbHGfw1
GhDnOac8TeLLAYdhC80LqByThO+VGRN9RvdGxPxgFC15gJEasHzkOBsDWmWPzF49OqTBiM0uzY17
TmL/i035E37y34yhGtrH/+8geoWhMn7P138iU/580p8jp6P94fIb1S1XaiX/MW467h8MfBBwLMKa
iKgwyLD4E5hiuGTxMi6oqsowoWsqKOG/xk0ILHI8dS2ILv9jYIohAUP/ksSlq+g/HQsRJksMXf+3
cZOhNKEAFMWXeQmy3ZWYcwr3R7Eo57oheseNL5S2sd3a5nPZAATfnCo5qctjqhCEoszLuRrov4Lj
jELVjvhRuPUC5JF+HQoBJIhGafpDQ4OjQK2U5NmnXBmsgEZLAYh88ItIrcn/TaPz3M4fnR6m2rgx
T/l7XvOfBlxT/b/fJ2gZS3UAHcEbUnVJI/rHiLvQgrJy3RFnCXPzamsIF042p98eDWygLEbdGOvk
34ahGFgGkpQeeuRWnCpNfa0i47JZanNsOlYKW56l16xzD6RlBTTAxgsGoxcx2D38kPpTpajvxIaa
D/umKBNxEO6iMsxEoSkQPurzOVXKsLCb1huqDA+dmMo6XLd8JnO0Pq/Yek+U4NpgtZGLqJE+X90e
HemSmt9yg953l68u0p/ueV8yCbmIcjFmXUrsyH+vmHoQKxf8hPZ5Ux5/3+zaErtYxhQlBoPwDH07
7YiKfZOkA6GPGvaEXEoJ9s0k19RGFD0uaa2FgC0QW2mizMI6Mt7qU2PrH1Od5N5q0oTa16Px2n6p
1dQNMrkwTUY+s8q1Iz8WqnpplBixl6BSVQMI+SXYN3BWeWTobt81s1wpAD0W+SIjZhMnTMviScBH
vgDUgbArDHLooRviB+DqNqjuPzb7bUpjI1BZ7VMDpwI5e/+Att0lxgV1MbXqk77gMsoK6jR1AdMg
19cusDUeDAl1jc95Z3vR6JqXFs3LZb9EjIR26T+jy5kAEY70dy0UQnFVoDdtT028ST2hTJncnTU9
Pwd/VpCjOWkqPHD1LqNy+03PkZLsNZy9mrPiYlUHbtpUPSxZfd6Qj8VUJ5maYN80AuWEEdfpdVJQ
0oKMpCrTjK/7TfsmjhfuLDclJN37cVNlb7AYR7r1ctM4PzXZ/i4qlGax+bXJiwlB+Y2wOKhadbHR
nW7WJUFH55uzpaEOsJgEELttuCORCMa1q7ubAskejB39qyPeVLqiwUJf45dtaa8hNSnRSshBX2uF
hl4zi+w8EMpKYI1OzwrncoUxqAPvJq33uGBSeh9SINK7r64g5CyqMvUCWfEAiFucUXcl12qNRYiQ
4jnOOsMrrILK6wOCXSJlSL9gRSNnOrGfLK1z0l1rZtSPT3ZGz0Ih3748qC7/mpqM6+fLQGjRUNzA
Ke88fMSGp3TIxKvo62iOWrhFjLaphUFzN+0ZUg6zqJSntFavvJpSwV4KalyAL4kCCEXUn3m+fd6L
BZtYMnTQ4xIkLWawAasHsTAmmAd+ouWUaMgP2vWi4w4ZMzM0YT5Hor/mbZ1CNh9eu3T4JrZCQdVz
WjZHOxMA6VWjPV3HOSmOSdp+Yuyfrqjk0GM1oTJXL225OX7TqBCNZL1GULgxSyew4tk9iKJ5A2Fr
hDqaFru1+mMUJ52XKESLxXxEHMXuUTc0znhaW73SWCrDJS+28xR/r1dhX1q5KdwnThzrObe2xnOL
uvciaWZjwGxPZjkFUWu1x20pH3t7tP2SCunBhIUUlBDXC9BBfULg2VBDIc6dpvOGZbE8S0N7ZKAQ
VXqDdF9HN85u/JI0lGoWtFFiyH+6cT57KySGPGJ+pk8fmQx432JonHoGxHROaAO6XxIbHqpGWrwa
F69UDutzMjdUBqPWJ37MOKzwcS9OiqdRz8S3oQcZSVbodElaRacplj/P0vnSGi+VXly21VGOw9je
1SMZs6UTfaz2JzOuvkYDJ98m/lUqXQsUQiloA+GUKKdVEbRFvF1iF8xRh36bXioarL4TXxSxsZc6
EAvbHDgeRlz5fRH5Y4KbsQerR8M0BBL8GqUKOB07erKN116jWgXwuqcTgySFA+JJLsB03SaeS19b
Fjtl0FC4DQYdD6GCMNztxhNletUnlR1gDtG/UPVxlZYanoFKrf218Be+nNnKSZWm9OeN1hgUiiG8
yt0o5K/6qbW74WzihbhWxlOxwDGthHpbJsabiY6ZeXufNh9iTe5MR9H8uM+o+Szt2dUq61ZYwPfL
sfX6YWz83JnaQ8MzjHWw75heJ8j50atH+QbTpOsi+kAo/HWtCVGe4ovI9faoru77ktVhquTR4xZ3
BPzFKtVza7pv4G/ivjq3eo6zVRTBbvXME5gtaHtP3RrOQ0M2cFnSuXCj+yIqyARP28+6lsCedmMw
hiuI1JTpSzJ173aXDMCkDGbROKOCUslwChbTRk1YnLK4QSE5r4GDfVlKTLVTHW23S0cXJm/zzrda
vzckx6bpl2BTyImxNownQyrVBE3qFW47e+5ohtNWshur8mKjGsa0iRdV9PL+TNxB87zozQZgt/AV
8T2KYv42SPkBPaCk5vHaIHn1U7qebEIOx1zKGC1QQwDPvRGluze31Rv+SkCaTws/5oOoDWI4nehh
Fnr7SRDxZNpAf+hZIwM1u6AzlFCeykJjqO8XXZQvpD71ev5ZuFScyZwCWqWTJgp/+WEDo+MTDpVs
BC1VeXy7sfqfba3kdz4+qmpXHJWxqVntfrUG6zUtkH7EZg4rNeWwBD+GEnrAZNe4gEtjlujpOIP9
5evHoGcE6SDGsGXJbxJPeiDyStrGVP1zUd9byVM0DPM9uaJvlB46v9/KMVglnX0OcS99KQjo9kyM
F9SzDfOor9Sbbcf+kukuGodx1uS6X3tY+0J/KBPyV+roC7ZX59g083M7Uw2ne/OzQBBYr2l/Q2k3
zFxmZMxpRn+tYXwWmrWSAVOJc9aUsd//pIdBEx3wXjZEx8GxtHM8GkFVoafZUrP+VvdGx9pexiaI
zD0tNboFK48QwRY90lKFKfAYIQKMY/Kg3ZYh5NnUS/0k4NhrS3vroKxCE03k0NafgSKfNJTnXk/6
xddVvTVnZ311YNM7y2gGw6j4neg5Tq0NoXNjX20M2fQMfvQOTP1+q76Y1oSiGEuwMOvboUAZXAFI
pSPr1BcnN1Y49In4ZkPEaA72Fp8INsWQjZ6LXhZ8VhTuDYiaI9O/hXhmuuYWG7Bz5S2Q+nZAX9KV
747rJJ7D3D3rf/Clf8I7Dj0VdrlblA+mQvYYNtOw1zPcoK4p7U0v/T7Pi7NTUWj+slYDP4X1fSOp
mjDQ5FhZRtiiYUBe/Whv+v1W2RpgMXLQSOqC97e49zEBvfVmoFxfMhYMDnna1eR4oHY+liYALiQe
t8UR/ljpt4oz3zoC01Y9oAoZEjfUo/HrUjjMpfIva9EcFDv7JkA4eYlpIFQdwoFd9rGXINIo+wet
huevz7HlF85I2bBRx2OknIm1bw91qqPS7RKaqMR64jmpPw/rD4hT6K3Inl6puxynClNDNrYvur68
Lov9hdiUT7UO950M9Hcs0nZob2VHMMRrU9lHezGdk7FGR6wDtLxHEEI4I+wO2zC/4NSoGoIh8b/2
S48JFJL5TL7mgYl+ys9pCK1Vz4JZW6jA98MdqthTzLccEuNShfnW+3HrSndU41lUnYyteG3b5g5A
ZwAdwDpgJt0CpLE3ZhUjJ6706qrRmExc56Mev829/sJ4cwRrLHxhjT8bfTq3G1ExWzqLQ0+E5pk5
5097LOYwLvFGzdRZFeHeunV8VfLHjWn2E0Y+poWd8Kt0e9L09CnrSgpGKhjuxPq+VW/NiMsijZgG
oRDgOJyJE2ueEqIFlEJ9IfYV0blTnVW9iPk2ss+tah0IjJgpiDjbucogJa+SzjsAghnRkx7oEK5J
zHeryaTDvHmM8jvNOrdxnt2gMniHr/3UCYPSFgWcY2Oltzja1tDKxYM+mHMwz1QetdbQOaVUF+Ss
aDDiM+EJ7WkT7hjChWfh1OYLRcARZKBVU3XTCArBwkXjDAtMTuVoLVqAng7QAEPVapJFpkBMpJfo
MSG5i8pEMnayl7aoHw1rns+d9jDnzMeJ7XmxOsM+mhXpZp1J3ae2oD/qP7Z2gpxFlw/xORS/hrQN
kSYwglxY8iy50eERvZdpsNP6L3Yd3y8Zx34NkR4FYNAlvOmlNENS6jJ/AP6A48b9ahqQ4KHsok3W
6SG5GzbE+2ppX/UyptZnKWimYoszOR0cRsyPUTmthpv7DZbH4zhNh6oZNM9VyfypXOUpiVToC+3q
HIl5K0PyYBqv68znvJUfKedCQapJH1HIche0Z1VPBz2Xks9K3NeKQQIZWTr+2Hd3zogdZBm7VNZ8
v8Uo8wND0++rjbOXk2vXVrFeCmHcqp3zPYrnRxtliScKzhJmgV8qz79nBCT5U2q9WSalVDWhTOzW
K0EPiNUr5rtoPlNrq04jQvLYiCldqxmMVVGHrM1QFpjTHSfHLWbmGGuO76TDXVEZTAXp0Sn/h70z
WW6bybbuE6ECTQIJTNlTokT1sj1ByJKFHokm0T79v6AbFdeWHXbc+T8ohT+7bJIgkHnynL3XHt+7
KcFSiTYisq2nAKcb8sGLLh5eK51XWFYOgSOSfTC4MPiBU4Dhw94eDktRgg6H1mX+ivfqFBQBIZ+I
7mDFMaVR0UZ1x24REAdIp7lMwRnC+KXsgKDCXc3b6cEwqDmYxjLgOTqRpuIuPBSAuXp1Qyg5mUdI
DdorOgDu1mqNFgyTU++s2SOxYHZXPuv71NnJpgo/YLT0T5sQ3V2SJkfHTsi7MbFBhAFOGJpWqMMz
SnhZ1IrQ8SwhAyDba1CCe5KSEZYGzS0ej8fSSfx1GqgtbM27qqx+4KL/YXMWEUVjb82dkNO3fmzN
FSQsHvrhW97590ljQZzNru0Ul0mTLwoLxYjB8L5JKnhzwJZVjhIXZmh8ydv5gJTqbOSyXIumvucf
pmzCIbtt/eyL2Q7bihigtTU248b0KfK0yuKd1iOOVv01yYeSSJnpwpow4fMYk0rDWmVGJy+T+KXC
aTE7RdcdZzmUN/TRy1yBD57Z/VOPxrMTkyCr8SGyuhs9h0svn2jVRkOJWFZu3KCCdUpmzEaNXYLU
v3qAW5PusCQtOGDS42P62DCfrpf/QQFbAmO6EXJrXFbZTrtf6SByu45QNCbmVzC3SdKaj7EZf1FG
zv5qKIJ7a3+FoTav8mLVjgqA38jjQFnQrXROSxnIHI//ciHhvT77p76auRjSQyWbcwK3wxYpcpVy
6B5ZAhxScAP7m5ghsYUZCudBVRdEeteLcuM9j7N78KdVnP8AC3lZj4ykMYeEm1i4N64ZKMin2qfz
P5ODgBSO2p6QconPJHwMSKPC8OQ/lBSRa6cJsdCp8NaoF5BDmCHnEXrNE36uZ/+NgYW5nu8CssO6
FP3ABISwHkpvbaZMuMusXRCFaOYJl6QffzDtXqEMHEY2x9fEAvKsbEeuhER53GY2Z3n2iWgcR9wh
XLdwILUzUwhJW8ZTwyQm+m4AV82KXL2x9nDGdSSsiNSR68GNIzxuwbZCkM0YoPoe2HxgI07uwuWJ
jHqa/UGVXsZh5+ynMKZ9YrMhpU9VJJ5y4ExQn+tTNRivw9Cyx+pvCVr2pJIH5HRXRHess4ns1E3f
GfcuVHSS04qHKTpXHiaIgsSCsA/4vw3kg4fXzRjSsCPmDNfJtyyjft3N2TS8U1rERn2H6AOXKjTg
NTYkZx2OzIgyP9i0hsM55LIZZsgcXECq/MfRAm8o0Pn5bJTsesw6PL67JnLyjWYRnZHzrhJOAnmd
JWsfwMZmCN+pq/rrkjC1mhi5Q56F5IBCgqgN3EBNe2gDdbIF1XyuemDU1vzo1ON92DI49QWZI178
g0nM3lN4aobJvXPz+knE4hbSqeN2T8oV59b0YFkgPaWmkGN+CTr4Xjs8LT1Vf1zYd0WzgdCCBK4I
ERFH8jLA1tHM0HFSNoY8/BpyujG6hFbVeOmCDEhi/cNqBk4tJiMTpzh2CvqKoc/m8qw56kfdlM9K
cpaYR05cvX6dlWGtUouJEqfyG9211bYP9ENT2o+hdW94jL6EMt5bPV35eKq5F4nF4O4ZN3mBYjVq
xtcMcZmcJeZq64Py9DIaJkKxZXpnF853Crb1kKCw7droC1FpR2AEkkM0YgvdJzdtt/FS793us2sk
UfTKrOgldoKbkBPnIj/zSvFuGMW9Wj6zMehHT6WAflnIfQxnWB7sVcs3tZYp+k87V4sA6MoOQGDH
ww7F2pslxmPOVbyuzKsxSuyjk1bHjDJ1CZQJd01JJCV+OQZKhrfLq2TYjUR6UX1dcALJR1TQ04zV
b0poIab+fDFRSaKqXLnWhMVR93T1tXGMjOA+4azg1Ca7dPpkEBlwyCk5VglKKjB8/dpDBXkcmxnc
P55C7O/mmRH0usfVzdxbbVzN4MtPpvVImBLARKKSsoindOFPhp1ud/lsfVWTCf6vyuo9EXEXIBTi
Q2JndNNJyQ4JISVBiS80m4fXAsH0qu/ggCmX1KCBs7lXwC9Hs0b1anKmg61eP2U7q0oaDt6WvTMT
8eS7VDRGb3rrscqv6yzA7WrM3/MKkireCHI5eoaFFkeJnd9XcOqwpQRz9tymKPmM9q4Oc5SsRZzf
M9xnIfLwITIGXbpPh1qpb0oXj4j81C6e1Jug1l0bt7kXX1kVsuCpbBL8Ef148uPmTccRBOZEWHs1
kWEBIENehRT51FpQgglSO4ZpLq5Jm6NE9aebYhYkkg5gHQs7vaqIP9UN1ll7Yg9hBS20f47jjCMG
WQArAMFyj1Yu2eZONKzD2ZoOzSEvRn2dzJpemuWs4k56TMrNgzlAiOiyam/l706MRyPQJYyliUYl
uI6Mz430oNU9HxMsUzjRbg5mYa8HBTmjCzezyDH+4UNdFX16MxlEF4bR+DDgw9oogN7MieZtyPxj
yxrnM+3m71XDQAIihpPZI+FkTINxU/jufWAX8WUSOVj50otKl9MlVTLLF8GT+1Y235NifKtoy6DE
ci9kld/kJcKifu6rXRWa7l7i7N+GqfzeuGReSz98Kn3nmtyw7yO9n8sa9AUMIHJix8FYBS3eg9Du
O5Z7h0SZpk0Jvgc2D+bxgk78C8bRcNXbY7fm4Ihm3C9+pJOLG8ahK2X7nAiIQYTDVOW3rWGJKy+j
P0f7epelVr7noxz0mFd3A8FppOc6x6Svh2vAnU9hSVy0X40vOq3rU1P61L0Rmm4xusVGaryZhmme
42E6TuPSrBQIMayVo+GaAkHCrA91ZOXAxF1Nk3MmZ7bcl3Ya8NTK8dDJmnI/hqk0YJYlvWi6m9TZ
6GO1Ts2qu01Kcwst8cg2AfTMPMalcI9l895EBpLtIHwD1lntUzUzzEDol1jGSRIjcyn9Lw4zkX2b
UeJLo56vutZ9HGxHnYPqunRsKJsddXixN03GCUVEPtugGDXhUEBkCXnbK861nwO9zUmDYnB6ojXb
7hy/I5XRrN9kN91FU3qHZ+lKz94XnLcrDDRfoGAh+Rj4RiVnUHAomLKTH7UuxG1ld48cl8Fd++/9
zIByRAJAGA6uQo70I/JmfLOdQl2N/4GAnzuhohtaR8OepXDlGtq/L3sj3Lmz/xAGZby2lRpu2yH5
kWTkv3NGQuvLFj9k6mlIYhpePJLYbl/KDHvrMi3cJMNIxpoZfEk89WChaTyHI16iXLP9OVP0JQo5
cZgZAZoDgjxOdT1DMKR8YZI8V0wJdtH0HM2w7SOaqHMlv3aWg5Y+3sSYsqjtpnA7dK5zRQXR+dSG
UQn7Mynr2xSNMWegYtkn+oPto6Xth5PU9DFzl5jPygf/GodQYrMs3jY21gYU0FfjMB1cFzqejysV
Qc5MJqIM/Y1VzAeVuTvSGqJNkw/Xgz3zTNbX7oWBTHaVhiQx02cMV7aUp+oqYyxx1yIkCSQtcG85
TcYZGLWoIgLQlT7W5vaHMHifcVrtVJ+GG88UV4i0xQaQ3GvRLukRfnxwQnWJpeMLfgayGMmf6rA8
KyMjCtBp44PovBt3mBTDJWxvtpV6DPIsA2gEVXkMdAPjxBwp0gGbCWtf+B4qi/hvZnZWJyb6ddl1
OBevHK7ifZpA0PGCl7HCAWhXyqaViAslQjssmx/50KcbI0mwrNkBWC5DyGsX32LhiBP+iLss44CX
TQ6PZ9qf/aD7Fo0pwlg875PhP9dF/6LiIT5lTLs34Olgdqhs53C1+qJumHuAlje02dMvV+eMY/O2
JoPPjz0SA5GJ9I6ejpWrFOoZqj+iQR6k+w1o6nVSCMJHHKO7sFz0t2wldlbWOxlMwL1N1yPljrG0
g4fRGKPhqGf0S3ml7jsjeaq64RCISaxoLOabvmIRKGjPpN3StyftYpW3sdhlIeN6krmyzVcEbOo5
7gV/u+3g+WGdSqApXhdmRbyUFkBcyg67scdOP9TbMFOnYsFWzIlqj1j5LFRIw91AMO4xe0BeP29T
HFre4BSX2ObHnTbJBnctgxTFNNh6U/CY5aI94PS2N7UZm7g81N6Gi3jBzvdK2TBvtJ+otS2d26wO
201CuxnpDxVIBTNklcriLjNgi4Ayq9eYdRbShIvtV2VvEb4LnHrGnc615LrI6EZm+bDFJUazMcWl
lN/OhfDOM6F563KWd27BbgAe+VpwIGTR7ta9kPKCUJzXcqBQH0dfbULbjp4zfW6695Da/Ha2y+C6
NWAjOSFhaogeJpIkiaUhPUTeKjneOz3gFuIM3dUQOe25M63vxTTl2yQzzm2Hzo6K/2RYbM99ruOr
mvBTmCobUwz1U+PNa7wa9n4oLbyd2b6x5SnvEdJ1wY8sfhkkKCuTp6kStbONKohKShyiBQTVWYPY
T3bZrFhpKf7TQu4tAFyxwLenVeoTG4ePxjetXfecztV72XSUyJrAw8b5GriKjGKvuHCLbTc16iqN
JdmjTreXs1XvSZFfxVWTX86FtYEhEe9mV3IoCim9h2nFlfJ5AMJVgYJmbcymt+kVasgmgWA3DHcq
ZPnRhCpG7tgCXUQnASjlu5zQUenegvaRzleZAbpumIJsl0z9yQUWsEux8XZdhteSgwPjjbHZTJFx
zCvixaxs3nedm5268UtTtu3RpDYCo0JinhebJ4B80boo6OtBEiEjQ/ia8AYj5kiKhVZOxjdaxuJi
KOZbb1iA5MP8nWrDwIX5QpwdZhrgMaHGThKZoLQ5dwOdILgyEymb32QVt85S33gaPUfbJFuiWuW1
R7s8nNjw0t7Jz2NIRqbR630ttjYR8szWXtNGq61srBTJv0FLjOMHiNloTeLShWzFETMQ0wYvbXdV
md8l7XyDIaE/A6iB4Cj5OtN6/s648kpiCvgxS/PIGY/NLNpO2KM3FDjt3QRqEwzBpnJd+T1tEQF0
fnb0TBVd4zhg78MHzpER8mzm7ExaRVfsGitmbfrseaBCZ4tHOquvmoTXtFkrWtMnJ1G7q8LuCIGI
aZ3IxHC2ee0vZJTqwNSdobFNV7vEfUifp90YVvk1SMszuCzwUDZQDp2e8tHK7qVJGsOYnz5+GEZa
nFwJu5GuMbmt3AstGg6K2JapZEYoa0CH4CPbsFEc5pPCTpgc+aCPJIbaXPY7WXnfEtzbqyaeQYWa
Nasmc0VUA0wi2tokScb9EumSmOgYLFMcnUs3LcjG4bvGqMqYNOlXkXbRkSyTTot5FQZ6+xFCszOd
G0aERDRScE2Bn7EytyP/siovOw+xYFKD2QQg3RKAvqFTV3TBhdHS9CIra1+7CBCHXmlgUgbweUg9
pBKPNxnREM6oseSq8ez5udpnrYH93YGYSRlIEfdjLGfmlvQxB5xUWydgeuAB7YJm5ZI9bs3hNp4o
UBo6RMIaLtGlzPugBAxu9+k1WOc7/Ex0refeoEwOaNxpQfPL06h7xn7YJcvkUOHhrrJp23n2MSDp
5PrjhykXKSa0S9dJjqISxAk7sbmvsAZxEm0EurC0eY6pqLypJ4MFuxnIYcJHSj+87szWwYXc2acY
j0/m0HJ1QEetS+wt4CkXmrATnJyCo0BZNje4cJdi+UJ51E6jZgIyRQe/LO2dhZ5giuZLIiCfInCr
JztOImSYeD9jM3/xXYG7K6/w8/nRBCkrsDf2kD4rBptTnpkIae3TOLIwqao+Gk/kaAMHNYCu0nce
DknL5k4KFQ/Z3Mf73CIoo63Cm2ik8o6GHhta0M93Tq4JkJqdU9RlxHgV86u/CjpbPFUOZW1lrM2S
UJLJ64pTqn1IdHw/ThbsE68oLkQibyLOCI3t19vAIb8dsrBxgG797mTJm6xNn9hU1J6VbARYZuB2
XSF4BGZVwaAz6Ia53/MiQGgDNWJVIj8zDXlqG6QoEGGPfubhEE7oLungqivm6D5l8JjirKMsZmXM
QRcQtI74y8ZGbLvRmUkIJ7qSQHefegAT1DKGhZQUlbgnl2ahmnZK2uO6RTxf2XzpLacFQEEM1JKG
v9JF/s4evZ2eo5uOARntu6k19m2NPLAEVcAudt0M3sRps72MZhu2AVtCBwR608T0UCrdCIq6Te74
9t6YZI7DduSdom22iwk6YcmwmvLAYLK7a9RdlIQzKP1EHEzs9BtjKr96/oNjMRoy++ykMPzB5ae7
QV89SI+uUxbfitzmtE0PKNDTHUf+8KhTpjFWgMChCe11BXMEFb7JWak90m3BV5SSZDLa7sWgAlrx
jCM4I2PnyczpPMd5sErzW9WWnJTGGGg3TytJp3S4h7ZnCsqh10PvR5jzDIZznafmRJK8/uplvnEw
XeqHLjHONciXVeiy7s4FbTPT97ZQ0OOH3sPt61fzrRjbZOs4ISpMhaWuIzU7LebgsuiS8LC0vMcq
TfaJFm/BxNk+D8pDPyhrT5T0BWK16SItieey0pzUHQQ5wfLj41diAR9pLyZOajaJuxpDBqbW2JJD
8l8g94caA2lCD+HNHBlCx2iMGieFPm8vHBtOHAx8EkXBGnOeQh1GiMfip8KOufzRx59//GhH0tu1
4T/y1hn5LlkvFwHAo11otTfx8l8fvxXRjq77YDhA9DUuEoFwaOHTiHxmSMWasVAr9I6qczsrELUL
kP0D4P5Ba49T1+Qc5nDiW8yIH97Ejx9PGEHJ01vUZ6WRPsimw7Tde0Cjlt8KApCBH2rU/+9H+peW
2qIm+Em4+1sE5S5XTfL2iwfJ+p+/818ptfkfEyMRsyvX+lVKLf+DK8mDQ2wtYukPyO1/pdTWfxBR
I0vwbNMzAdb/r5TaFv9xbSxL9Ek96dle4P6fLEifOLYCWwAcW2G57EVMj61PWa4g2c3Zp2g8UH7o
TV00ydlIVXpJ1XrWY29tGEcgQy2M7JSEyBs6u4YgUmebtLoR1Rxf2l13beiM3aBqyO9yG+IdNYaT
HOJz0JXtUVv9VesidsQDWe+DGATdT9f7D0JprsXPanDXtIWPucuxyVfjAn9WSdd1NLOB0Tsx+arW
bZfsMjqJKyNEb1YCRF3PtI26QL5JZlL/eG1rkZr/JEX/nxcPfNc0pUBE6H2SaLNy9JZVuHrf1DGd
VbWvF3lRM8XkVFoDUpplToKRJwNDEDqUIn//7H98fb42ZlOSe0w4eNV+lohjeadpJYTeF35744gh
21gDD39behxPImPdoERLBlwvRbsFoZ+s/vH6n+6fj8/v8OkFt7ftuEu06s+vP/a6y3JCm/auy5wx
bfq7qGG6Aj3XwrwW+yvHgZYr/eS1Id6ZURYH9kLsfSK3CwdxSNUY/7gkf35HjsDiCiYaXsCv70iT
4x6SzKkJ1IMsZqVjvAU4WJ/+8cE/ueH44C4uBFviEIQC7ctPL9MSotf2ddjtxxmhxOSrdNuMHkO1
cFhnno4umKSG13NL/qrdW7CMjeFGNs24zulinipHUIqNnneZJsL/v4UUf7w1nIsmYlibW1IsV+gn
24BLPejElu4oVt5kGDmgHONX4VDUT+FDIkxz7YVp9Y874ffL7to2sQ4uSbt4FbxPnowQk8TgO6rb
pzAkqIGBz4APUNu/X/Y/XXUbkwlkcTNgkL/8+U8fzfQRaVmAbPdthDFj9vkYjaIUzR3swH9/qeXO
/fXJ5gP99FKfvmBPmFGNqL/b+9AzVl3eb6IufavoznGwga474a5K4unq76/qLFG/n1/WlxxtHJ+z
Cu6WXz8hB1uP/jsPtC1NulGGLg9BwbEukShTKtqrfXCO06ljUDI8aCk4RtT9gaUhoOaXGVpc19kO
qbE3kFYeMjqgvG9712Nk3vgdAqRpRMDoMnjtuwA9tJHQHyel0ggJXwEuyngtem8tbz5M2U3DVBXx
NUN0C2T1ycdmrm+tzvgmoBAd/vHJlwv66ZM7ppDmEtQM2P3zbeszD7SV5sHNbWCQ1givQ4P+jSM+
lRH3mECYXNPVAIQaPLQ5c0MOjzdD2UuaVy5CpfIeuX+9Mg2c5Z3kDOSrYeNMKYKyBGtbz81i92hE
22au6SSraw5pHBEZUdXmhkLbgU4o0quxfU0KprKRP5iH8MvkkSZuL10spuZ//8iW9fve5Tome9ey
WHFAtj89qmmQe9nsAmNVtaQX1c2XzCh+jAp7Rzs8zqnK1nPnGwz53fFQTlwOw32H9XRtEntWzalx
itQbtEqYTeZXm0b9pqmsrzEdhW3iKFirILO9DuiXo70dg3P5EHThITC/p4YfPzI161cDSriVUXc4
QlnNdI8LB14zU35dXBZBq1edwZ+JtLgde/8Wlfej7k5WRreknGrOgPLK1oR/lO4a+hgAsWDtxNJm
ME9iUNffRtXw6PeXKCKbtaLC3yhxjy360Xfz+yZ13UPgGRVEetS/PRpJhVo9Y1zRAHqg4gavo2zG
UZ1IngBk+RbzJD3uZj96dNLkBrfBuYHzmwNeAUoyvE4w7RhblRDaIoglc7dCPHth+zcScnJhHPqq
exCmq9cD0/VoSC6hjmMjqB7Boc2YenMoI31+Icxar9JZI9JzG7D2vXEHCyxYqeA1btxXJZsbVzwg
EqBLVLvfbMt7ELP4wlgXDRYDzsKiXxJKtCra5x9p+u4R3R/9GLdJQBgBa2W9SlZQMM95PP3jrvp9
4fJdl6qVpZjyTspPK8hID6zjCKb3Hcj+qhj3fp8ZaysZH8KRYW+E1j7M8S79/V7+46u67LquuTjj
g0+vGjTcHQyU2XbNp9YZbjuVv3eNdz3OxmMjsucs8L78/RX/UPswbmEnsAIrIO/hsw2wJfS2NPKO
2kv0Gs0NjIYxvW8M3W6bF1f28zYwL03NGLty55u/v/jvDy7oWWx5JoLzBSHw6cGNOrdPl27X3pDq
S4UDMJ1s44gqyWDOZF+Y+iCNN2OQxT8us+X8tkrywsLzqXNJneBS/7o/MAcyCj1wnUWH1JInbOsU
Rb/Oo2lEHpG8QDiBytxrRoYMWFoWz5VT5i9e/5S6WHf/fhWs33d93o1vWb7tSktSEv36bjKsKpZX
BUQhjFRBOEMxQsCCDKJ2Sa2eeDKH1romEpemo2A2FIZINf10i9j9QXl2uYfOvPn7e7L/9NVQDxN7
gEnVAu3w63uqa7jeSS9bzEJkoue5sUWpZO36pH+qoum9bxcZcE2zBo9pxL6XPxeOuptkaJ7a3Pqa
jVa0QrWH9c+HlJ51aNKlRyw63yv6s+jBSu0rDe4aBaAFQIuMCx0WVzVJgrEIx8XeF/7jMn+UNb9u
jZhdkQ9yInQCzmqfapFIGIYRxk67l2IO9gQMRN21JcNiW8KZXOVWpoBIJvW6d5YpWj5mh7kFApG7
y4NfcFpDs/RCMDON1b5s11m7GaqKXneAbGyG1i8HcIumW5p0SkLn2An/wbQV+GIPJdgoJpaw4BSM
Uh/o4iIeFcfIYVsd8/wA+RmFeVz8o/oS+Ig/VQN85MCCNoGwm+Vs+fOfKr3QaoJi8gciWbMWRTzB
zWA+ZYxEda6tU69rhs1QvOLBgHJYlrj34/c0MTZuTMHfd8I4UJ5jmglHEvFqkia4NvNq7pksDqn6
Uowo79LlMKtRnuv8OxL8xybO/QuEF7jSh6X+8cgxqBpnZeOxW7l25ay9HohnNETbKmxnCPvTy9zC
BMwz0aCTbJm9mu39oLy3v9/TH1XfbzfAT1fj03M26HwQkZrafdTBM5ryqWHGSXMKJdGwqTK/2LIu
VOsBE6Nn9chw7dZeS+k+9qk+//29uH9a6SnA2aRZhSz5eenzp16gjOvaPUTHfj8If7oUOHO6kKEn
BNkTjkSJdaaDQBtFLAi5dS6QfZ5lUB0B6i5GvuYUKgRRbhVojqrTpQwQpTF8mFfFUuMgWgesln13
URSuklq9YFvt8dwBwA1rz99wMR74Zx8anIkbRiM5aD+FrRdIKd3J5D0vmTeE0gaCRhC6W3hfigo5
uE+bdOXM4bjPYiyvDgoRmyXKdxawsOkHuzFg4J+Yz44IXyypHr0uZW+vgq3U9TNSrjVJWskpwYcp
mujNpwN58Y9r+/tNj4kYJTU1MDb5D+P7Tze9a/syC1OWUx+UbBRqoI/4YldQVJ1/HKT+sEh6HGEF
em7Jv2ouX/JPr9TmAD8bRYZNFZXvaUUKhawOLJ03/hBDXCGCkiY8wmG4hn//iH8oeemF2X5gB0J4
Eh3vr69ch1GHZQd7p1262w5OIQO7URwz3b4iiaVp7IcbYPh65ZWZR+iLmWyLiZN8SF2/zhZ9s/Tf
hEuawFyNzHniJt0iNgk9K/7HsvuHGx3hhu1Jh/g3unCfrpEmh8UOU7NdiLTBaqgJGUpfejO/GUkt
KZLkvZUElP398nwULZ+edDp+dgCtiNac93lHBa7ZwoLl6bL67tp0zA1r/0ZK2G6ePEV+SLffQ4do
BM6BLsOdHfpHuy37DfnCyDeUuBmdBpMKarwdCmbSLJLpIWFqpo1/lUC/n9f4Il22Tsn3IszP5VfS
oSKKe9akwVd6Y1YQvvJMoogAHL0EFbz//cr88Y7liORDHnJNOn2/3jce8TQRE+5275RXg7avhOBV
bQxMLM7OKuf+XTPrxZn4rxv29xO5D/SIYhp3Ph/XF7++cNpakYL+3+6LWT+j1bm1JKfDMJbZOh6b
M8cVVAycPzOc+RjCELmlLjDenpnxEEYFxrPWQ83S70wfKMDsVf/YKq3fmyK8Qcnh0eRh9t3Pq8Yw
de4ctxlPlCFeWFUwdQiA6FnVXnFu/BEnVMe9IPPJ5rwmp/sKOEtITAmjedhNrGLvzsQl/PvXJf70
fVEh801xuvXF5xtZR31oM+Rq9lOHDdospvholO4RS0TKKInitdUBkeeQdCDxmtGGwvFY2TQRwfYV
NxOoaNtN7p1x/NGl8XDfWdEtmq/2OmK2vWQ21X58TaKBTXIrZkgvdMt9QqF5DZC0CVLrSvsWmOAg
DvCDsk2UPSVcYk7eFgJm/9zWV2XFCYHZfLdHA6pf0Ax/mTsAFoaTyie7jvAuYRzprRh9SkxMlrX4
aJu5OhHj3NbUAH+/YH+4XqTWeR6LsaSWtj7d32TwJJNbevW+j9y1MyfpthMzQsMSd53q3Ick7m49
o3lPAUj//ZWtP9RaAbuODExpmeQmfFroktSi3d9IolXGXB5SsxOHhAzOvR0yn/KVZx2HpiFyohgu
8pD+puPUkBdgB/39ffzhCnCWcmGxLdOI33YGDDizrnyBRjpBioBbH2+AaW6ToVQAiKyXEbD/9aTK
Uyrs9h+3658Ok7w43VwOMZJe/qen3AYnk6qOF9dyQkMSxXvbV9/TKopOZNTa28RAUh3N8zHtI/wl
hLv+/cP/YZUJGIUGgmhDS7jBp6+fSqkEgw6cIO9mHKjBEf4hbEgkwikBQY35z0/MUegPZ0lqSjMA
9SN9h3X815XNzxAJRoviKe+L4LuyscwOlfZuRpo2u0Q393nZ5xvsOsGD4TJGVl345sg4vpTjYhge
w+AmNV6YOJJyX0zRakgSZNqDw8Tc1lAParGKVGeA6o2TTS4d49HHzFNNDaQOEx81XGn51NJiQtde
3dtx/txOwNtl26Qvegx2Dsbo2zZfCM+OctkBTY695Zg8lroatpgTokNhj85zJsT33kMvNNhjyZPe
+VeRtfxDwgpfMmnsIWBbZCHe0c0xHgTGnlAO7lMSZOmR9he29AT7jVLCwCPUN8je4G93g3PLYKN+
1O/kkHarZOy9Z9956mYr/dHT128wHzZd8iA5QdyStmtcDQ1+AVAsnLn9OAzuUoSMK8KALrFR3czz
ZD21pQVLGTPil7BNy70jFS0iW4hzGeRPVDLdsVniE0ebHPqqsy60Dr5xCMquKmtMT/5MlhE7ZPk0
TumD2UTdhtxnINiWnr7G1G3FpMcXAX2VtcPONno2IMSYEMWJklT3aSJfbYApr2Zm3WK2/aqLxNiV
tkiuJtklAL70WzUtHmOyI4nVLlS3LSqyFiCO9xcg5TiB6RzeSpKhSE2tApdAQhKLzKHxouSgqu/y
Z22k3d5a/uvjtyRptmsYm5ioTJlcs7Mn11opfTHRJvn4Lcuv3AuNSiIvk+GULj+UKUjfW3718Xsh
8lsytLAbj/4OHZdLfn3tnT5+9b8/hgK3ajXQk/Mhw++mhCSHHuEP0IEpuYoESJsBtg+ZPJm6jEfT
IP/J0GjnZfNt9BSnlxmRI0Ea3cXHr+aCfAj8HOYK2vt8NlQznzuCKuA7nz9+h8nfdE7yVBz8OTuo
xjtpqNc3//ujBlqQUKtcy6KNN26L+bak/X5op3Kkxq3E40ig7UET8zjobl7pISS+CBStfxH09dPE
N7CLpYxgtbnhvfDVzppK69mICcNrY84yBmWyWVXIQCvLuBtVfdvnUl8paDI3VkPvOEj0PhwNZ0N4
YvgQxRnx3y3O2Y//LCjxr6Y533TteGx6owC6L7PhhjKhGSYUY7g/uxs44pKEJLuNw9uaaOCF75cf
+wr3u1XjO01NL70VyKBvaTD125Fwjs08ebTfvT4GhZGQRA6RYa0dGTxhP8z3larkVpd2+IT0D/+4
0AW1lb9vcXo+TYLY5TTq56vSCOcnOytQaVvBbWE2zVPxLV9+U7Rxfhw7FDROJfeI+uvHCHjRvUfk
BYji+rGeGsAXWVTSI3fSrac6RnQcic8wLZzzx68oXQfOGivpt8nOGjQ1Ujo5DUTrGa97nX0jex0n
hq+9C1wxHvc3VEYdqmuAehGEa93sXSveFHyWx6VHiXLZl5hWo36Xlo51bxLCih7y5v9xdV7LbTNd
lH0iVCGHWzETDKKydIOyZBmxERpAIzz9LPCbmr9qblgULcu0SDZO2HvtvqrbTTDz3w5UFLyqpHTX
+uh7OyvnH4ZOBezEGOozCPg5RF8PhiA0JCpjtufRrVNqEWPbH6ofQgMd2dXFl3CpWt4nlemPa02K
7twO1YPt1snfBLMSSSqxwwxCJ4ooRuCqWliihEuLZ+AUN7wv7qcgIgcYXz0eYIq0H874hnhSvFmp
vbFqjcEx/vRdJBr/s0+OjTm5X+x/RwxWc7cHjJB/OCgn2+Vx11qUkXUHRhm8+4PlV+2ra4NON5Hl
73uYA6ScZG/llH5xkBRf6Ij59vw5Myv56Bu5+5ZkW4uc8bexH/qb5afnZHpD72u8+DKorr4YX+Ne
Rq9OOueXrNN+7l8RFpASd40dXRDuuh4gbOwcZq83LjIPXuxGz8FyM5HIwlyIVImCFSi6W1PurbIn
jJThEqovY3oNItdGeF1b7Nuq6bVYsgYLT/8eYb2tmiprn/sxMc6BnT7JVrXP3XKDSa1Abeebqzgm
/axSDmPnkiS9oUT72SxfZn2XPadlvXYH/SsQUu0a8DH7wQ0+RqvM6ddcPosmUlTE+HsjztPv9pcX
etgrbei5+Pj2Y+R69OMOnoXWubCWg0M25v7ObzrWFINEFBgr9+RoPkyxLk3WYxpP19hvpuv9nkoo
ZCoihRwiuLfTaLHPG9v8cQTwfnWLt4Bgu61QTsBoLDZDXVlGWAPPfPAaUm9dzYX/vDBogyaY98Ek
vNBivpbXycWbvCqMjbwObRh5m7bNgt0Akr/PHaKcWrO9mamO93O0vbAhOS4Urs271JuT6/1iV9n8
aZINNPqRPl/uNw57AyMP9B0C4/hEmiJxH4Z5sKPoz0wSgAspATnwb6WpHzcioalgzsZ/IAxUe+iL
RG7pqIM1kvRNandxaOhLat/ioYKqdjSnmbBA7AWOTfayCnakCv5NMX3neYSas5i28Zz+ahOG9HrE
PTPYm7K1eRbUfRjAN5Xn72Grs3yNoDkl7XvXYHs15d9MnWyu4zQwq7GzP1XqPuka/CLGXzfK+XU5
IknxcjTEk3LidUMNqQn75Pfduzl1j/OwbJXra+HhZYM0h6neRkkCmsbL330zIkzS+THNZGe36W40
jzhtOda0f6VKL5Pp/527EYQBgCwtjihaPX9YycIA1NARC9qxYTLjSm28noxCjYxBmqHsaFTzWz+5
j42rZtR7mCrJDLWm4gYy3e5pmYp6gBtBxko2GlsieHZtiodQmTucD9DZWTl60y8d562GYLWeUHSu
RG0zgRSEGqFNhyfDf6suqZX1PFQd3h23fkVjjZcyc54yRN+rvrWJXVYRVYHDvDYSOqkF/o9P3AXe
REKg56K7lUH0BLm8WWtkAOzajMpE08UyZMT1zDSuqfwrEYw+uTFDBxtKHLq2PArLJUq11K7Izf+k
s7t1qtlY63LiP2QZX2WtXxiVkMRD0pBurr2Z3jNo57/JgB6+UuahU7y/uCapVaNBdpNS+ttJa85m
rmdrFCFIgGvrUZea9dCiS19huVgV5ofZ+5cJL85GObxVifIAhAcEHhwvGQmeVm710ZBbVlUK2i3p
LXFlXhyNPqKUSARbZQbh5HIk2N6v1mEdrHzrn1ZaOp6jysIaGlxyNd/0NljcDw4YdNfd2KZWrfKS
tKAcphMmMTS4cYItS2H4hb/I0sKdz16yoDeSJF3NVozfDAe0kb4COCJTGbchk0DsEQ9VDHO47cWv
n2X/rLbC/zyX5FdRWYB2kttc8Brbqn1zlfXVGDUCA6IunSf7mmoso+NAcdYNI5ZWOL6pqfELrnUE
DA6GrawLA39b5W291oe+OKso3s6m+wcVR0y8Islk0nUgFYNosuDSLjJV7AZTd7KwB68zffzAV4O6
exiuslbWOmXzCeyEtKSK61KtPIKbU0k0eAFyUJ8PbdP/lFwAs3pKb90kryrDVd+nibcum3oMc1KE
w/u9NtXXMg76g2q59CD53kFtq8N6tKow9WhzmTM6Rl2DMbA1pCBJGJRAJRqd4EBoCOW60pkZ+8QX
KhHL0O9jicqgjRW4Tkbw9wf7zGrCuotPFsHcZET0TWhoADgHhMhrPcib0KS/wWQ61Oau1/szPMc6
bOypDj3X4/Q0RodPqU8Er2QwXtn+6v7cEzGWuLCyH1YDID0XnKJL7/5QprizFRYDjqtYXxd63oYO
CGHkfYvsQ47zRqX+pcrzPXHvpCdH4lvF5Hx4cU6InOphZS2/hDxjuQBjmHyaSOtDyHjTvgITmLBs
FyMcUOHHzHK4Zj5oi+zUl4RIWW6rrbGQ7aca2cgwRPrK8kzM18sNe8Gt15rBXmrOZmxFSlixYyNR
E5AeCnhgq0b6ZZg62rvUomHbLl/dH6IFP6Ulcv1ZijAlkAVzTlKG/jh/+Q7FEsYEG12OC33MhRyB
q7WrHrLlt9y0bbU26rkMeXrlYY74zJPahDCcCz/6+sWfWIT5cs8YEqyPSQfiuv/wVUSi2gLku99U
s9dtcV29lQXmZF063sP98awIOCrvd4cl1NwyvX0DAzKcMCeG93tBMu81QCkz6Tfb1jbQ5Ndq58mG
RA0lm/cEOBuxE8uXWhIUIW+pHvAmaddWQpfnI4nQ0iy830wLTHOsoI/F4r+H/c72H0o3k+thrgEo
dbbV0msQcCQWxbFs8m+DxnTDMsM/EtFFSnSsLkj3x2PitfiCdz6OenZo+sDGk+ua4fH2QV+s7Q1e
cfLBUpAddHAbc7CXoHhtDbTcPxdMrMiOx66dBTphu9B++JDnCDbwM2/j5BcmZBQy5JObIicoT5YY
cxt9C+6F5tryj/ip59WQ+0QvsXvQGnpV3Aw/Q68h2u44WCc9+DuZQG/9ZNzkEaiPgRBnGWDegaXR
lMTpMfWmH+HuDNusDfkQl0f3/iisazyAauF23h/tl+9yGiPbWBGjCm1a0KV6sr8/biWlwYdi+du6
2/sWgpPl2+839x9/v7ewXcDFgDe8f/nfv/Pf7f2vwmQoV6KH1fnfg/fvqu9P9373v68l5nTsG9gi
/99zg4zLk7//8X/PxJmKd8ecvf+e0v++MYG7DjPJfq9MlS7RJTzhXHP2LUQNJHE1CThL8M39XrHc
+9+X93v3x/6/70PKUWxBnL/eH7/fDLHEe/K/vwsi0tniCLjeH5rTYt5IUX23XUmr7BP2If6LYOHL
+2P3G9Kt+iN5zbza97uc6f0Riqiz9gvrWBnU4knTOquAwOq1rJqT0jVctGgi1/XstNu8y8RuFEa0
rkfPx7nKLnDMJnuFOO7fmBlkL8WGsyJl54cLUf2gczjvcnJEcdzMUC1767GbDPALUTmeXTJLUiIo
t0IwnJEteHob5BHwmHxl5gP5ryM5dNCWHlyfzFZSoSEfrFL926d1uSaMOuizn4X3ScWGwYODHEDV
DH1H4K/XFxeqmxe/LTZH6Zg3BCvIPse0IP85eq+Y2AMYg3Orz95X4D06hr6txuY7GuMCcgwofDLv
6P6j7rXIaOl6OeCpc9OdqNJDIkEgkUD3XMJVeMDRs6e1epwna5sSvAJEIyLOkOGJZXSnQhYLoUYn
rg+1n+VGCps5fvqBJTCZZCSXlHIBV8iVKJrv9HlQzS21I7InLIv6KX60qvERB82/ziZtTACg4vr5
q5QR7ZKOxsO3urVqQcTOWCKcjC3CiMKCxo5hETMWJmKkt5KSqUlNbYyq8k/Cqj/HHlto+RTlzbCT
se+vGUYGj56qvlWZJZvcb/7Wcf+idQ32LH2oV2k5hvDGwNpvNSE9XtlFlthjp5GJ3IgGm2ZVBkSX
ok1IqY2MctD2vfnrlpGxT9RrgnzrKTYoZ+o0IqutDkID4ICqUCNZ+ikIunqTB1m6Snu4XVjoluzh
1ODyfMnqv5Udj5uWFnhrONDEAKUVoOOA5Stdebsglu2DWOhuEyleRgsarZU5Yy0jv2iajPdtNP+i
cQSLYsM6tKUfCvhI6MjUADMNd5yo37WibkPPBsXcZz3VDtEV5yKt946ysTjmKREZ4k3jKYQOo4+H
OlKsAcHrbgBS2NvKy6J9a9Z/6G6JYYR6sos9U11TEnZ6Sr5SYy1f9/AJ4FDJtWK9iSC9YaMoPBrC
it6dEZjYgEgT/EH6QkMzQfLDGJixlw0jdUPHFFCZUBsgNQhd6b4qE4crkbQTkOINphS87NoBCk2x
SgnpPQi3rE9lig+8FDV1MIQxK7IAkTFJRBWVfHqZyxV+ttK1lUl56pgPtfBEH8D/ylXtxKjTB/9j
NGocTt951ctrE+2yiPzV2TEvfcyEoR21dJ/r1UU3UH8oB9RXmySAryZF0jFI5h3a1wCui/01FJjR
WxscVZJS7xPYEdNWrGYjfceLiOe27J11VtE4JRVFqlxg2LDitppWtEw/0nrtVXA85qmcgI30j45Z
yE3CDwmYcx36vgUG2g68ayA0TmVFB+mbl8JkLUxQNaW9Cxw1IuRxX+i4mHkfalhCNX479HVM9Iv5
X8kqWavST3K//vXDaB97Y9bwGsXuTrjItcQMa8YJSDBC4rFw58wNKQo/CenZIyFTG0ruap2kgXfG
mA/NyEob+CPIOR3JTpq53wmdE6xlBNtcOm3Y7XKElFJV8y7r0hyn9/A3xeZ04wRECKP6/kE2Y39M
c4LnpoFcMDkL96DRzRkovkNB7x67TRUaigLM0s03WxPRVuBrOVRGD6oG6+h+UlHY9BkElCBLnrvR
+hs556q+tBl7HA2X5TIJziC2GsE5qayVmDGNGRLY/v1ThNFpODSjcfViSRMXKMGO0tu5pOVC4Q3y
c7PcDKsMmheglM47dl5g77RGntqgzs//3ZicjZ0V/IuahIqKJcRGDwZWf5h++WFek5yqEpmKAxCF
EPuNxwqQ4WBT0rbmfdginA9pKMc1Xka8CnEkYciVKcN1TqqlmjR3joyhGDNZMVP8vrVWkjgTD5vS
8/buVGpbmTaHLurlw1j+sY2MJC6rTlmTJ+b6rVWEyReIsBhtkYCZ+MmWTDgAeianNcZnBkOYxXCy
/ZnKOTl4keJniZUWBe2G64q54VEIF2m9qXuAQ34bpCvd68iMXGJ2yyTdumnc/gxC/Zg6uLGcYqfU
U/rYkVjs0p1+IY8dJhcUWD65zEL9h1Fq9QmV805RwT4aJugBehlAb7wjzd5CXSPnj9SM7W2Wlu9z
l52TiKVGjFdzxy5H4+2G0UP01T5m6rVFeSWnFwK96k2RgK1n3fzJsBGcDIjOdYFZWRtnk21OIMMy
3wXS3JWdyRnV88kM+JkWx+O14dc3JVfK1GFb9zrIYA+fusiXsJnslZE35qNg25fWNZgBiGWOVzBS
J3XVqyF8xFW7sC78zSCWHmsxDQaFtvK0fnxM2pC43FVlAhbKqQDjQpM3adU/aU6uOFzs/Dzm7Ufe
YEKcGL5sq14RnMd7kTo5hm6FME5ONY7W3DgnNl1IFaeroRry0GOZDvnYBjlNtNh2kOqoktHcTEzq
VxAY0msbcHGx1JMxx+jnFoBEvVhiFCD6zfSJpUM8KRZIpNtAKvLKEo47I69tZSNg87vtaUQjDvE8
/zsYcb2yDNfGoL2wxwvrG6ck3I8BFpPFrGtvSJzTnTdAZm7lgbnMdHB6mYctEQGqq6ODJoChPvjj
t0bSRkgmXHAagyDeQuHlTJxNlm0jxDwP3d+FUQCYgaIhIyLKHhubHjaazKtBbgbsj77KHm96Os7k
ETjmPnYylXDa4u533NHc49ySj1b0pKQlnskChVARm49oFMpntPH51i+7bm30nxLy8IuTZf15TNJP
Pm7NS+djr0VnQpZ1BG0sEx9pr5pQB8uw0pcvUcaJdeea+dFS1XhICmYMDdCDYRyMf1oKA6ImgRAK
k2oc70NMgMwRATIlIfLOmvCk+3jysDd09ASMkpwoy/amCefEM4b5avFrfnAyG/YhyTe4aoNxF2jF
dmqSL2dUB9Bi6la7SXxhZ3rpxlq8pGSsM4IykKMV/zqnI3y3l/HWFvo/yBoZIv5TM3wzkGjPeYZN
qyuQViZlcMwEjDant8xNlo4H3WgBdkio4rEGACJjmTWggNkJRD3stig7p4Z8zQCUwxvV46aMo3Rv
1S5HO2UKhF1EyOZPSoqVMym4lEVsbOw0osEF8Afa6OKaoro4BuPCSHTjwWnnw5CBGE0xK+XTvNXq
xH1UmbOzJyhZLG33qhueCNbuLlMmda4ghiLZfiKoXHB1jRzvgHYv2Vm6HpyKhhp2KD+kmYCTY3iJ
qjLYi9r89jodu3tmnUeLMYI1Wht3wF+tL/7Wgn3TA2gcmnjfPokx/sVax0DU8wCEZjNMsnLYFXrl
HgDWlqTZd4R396BMvNjmghtNBfOE0d5b1dZT4EnZo2RXxalrpIZDpK0DPDgihlrUBBqYJRMRjRUY
QpNp46bEH+tD2+9nWRCzmFDdJIWJ5b5AVsVJMUhSHRhVrZ1Krw8ydyby6ae3pDGc0MKxAC4CKXMy
igCOMRnZeJzrZ6MQm9ZlpFyhbtnVxI48sKgiexu94zVgPP5gNsR9eyzeDL09cCKNSD9c8PVSJU8+
XvSFwts6wa9BzORBgYx0Wst56KaUom/I6rVJl72q7ZRqwecyqgtb25h2fzZybdoCuYcISbsczrSz
yF0jlgRO+mUyYj3YfvAVD5E6S4CrSZYABMAsAuGUOonsDooLj4lKTXdHRyv3OmJta2zK0wCO1DVp
/EgYRpDrSODbKZm+pOwULmy3XOL+bD049yXI3SF/zLLGu8jGBdKkj686iQyZ1N7J1AwJjL1lUxNt
NWv8magVTyXM6WW4dvKzaN4Q4FLteGGivbTfo8qJNqRMaV/u8DfySvfdyH7qSUSbwBmnk+0r/yBL
khOQMHNRz5NzUuKAMezyVZRje4663HhSw0udmxggkCWck8zPL6LjJGGUD+tEqJtIesZDReqeVXFx
4FrcYh/VtC/AUZSi7W4RFcy/qZDeRUsnJtgO4lUCeR9SX+P9WzNeUA64Sk9AUnCWm9aOu630gKNQ
NgaXQL+x9jqJSd/HgHz2oAZe6gRaCCuK6UnCsdZmjV7jnvrl2B9NO/u3+w1ju32Wm791ZbG80wuS
s6WXrqjdMQPF08scZeOZ64F6spV+BFvyNTAmZmqt2NAkqNI8LWjPcw+ypBw1uUYNxK/VKm+VlYOx
8QjXboaeHftcWDB90T4Th+cfqBhqpnKRfISa1TtktZgA2ErI7J6rl9s+EdnJStpNl/tzWDIo3qSm
bkEoY+apa4p1jsO6uXGSnTFFA6Aj3rcsKZts9E94R8djECPeTuvhN20GsNPjbG/u2bQODWuVpuQY
JQ22WhET8JSY8dbwGSsaYV7E9XPppCtoVBampdMEQowwuGQrnRqUV+pQv0dJsOq0KD6lfvmYJ1a6
T1gwMAGdViTxfLB85xSxy3Q7ZplYk5g+Xa1q6lbsR8BQF1G/gZJOBsnEMshwvtGiagcnqX1is1No
Ogx87zfakrdQj/xi6ioVNzFVGxfhzYviE3/MVNvjItAVKdz+ZxnFvxrmzcfCspBKlvUBMRVYpcgC
bxWVNSRBIdbTYPXrSkLFCxo3PoguBhYgmhg+Ud/snRq4d+QyuZumkdlrsuz4U3bPzrbLonbXwe3c
NKn/MbczgTOkiM/WIMPRS2uWIuUHxtiOt0SQbhLN+J5snfp3KoZjR0+8ywy/WWeuuJkApy5CpeM1
gmM2TcBqJmE525JTaAcySofoD1HcaJJ3wBgLxK8gJ0NDwBf5GaVQNngPUH2LqxP/Ccx/jaes96Aa
0PW5xWel4Q8d7TH7ZK5eryLeYoPtHmisXU5vDH8EwQBRsiwJUXV4EUYmzxUlhUN6Tu92LlTBKCAA
hEAOfZd3Kt3jsX8pk4Rc68AEROMN1B6d75It1/WHLCfKtYOWc+lDXXi/fm8i3mwiZ20604vtCvvQ
d4CX9BaxgokIWZQlr2jX0Xf46AR6BG9IbToHkKobs66d/7o2KtyK5TjdI1RzsyUUryIQnP0EwnfM
IF1c1VtIlxLDgodkna4o7wBtdYjwmGvB9WBeAeNY9nD8U+NPQzS5YVLpa6z9ujrYFTXM6yio9rU9
VQgNkn5VozPdwWLeqxKoIjT1hZm8HvyY7We9I0LB/jfoB/wjJBDoD06UWo+aYZDs1Gj7SgcwTsLQ
A2CplXCj/iyF9jmK8Sc2mYWInqi/cp4gl8y2cag0gCDKC861lsuTUXX+GjWVYKHJErUhwQYsYgoW
DFpKDU2aEE65tcaPrDIpU8ji6QTnvU3Wl9s0XOo9eLRBVu8tyql0gfkM5bjvLBzybmQiuWQkQy2B
vq4eVl3FNlfA8HrIs+Sj6TUmtcz4aVLR89QTrdzoXwo5TwQ557scCHYYO1vDgFU0kx0BoJ3hF8l2
HbGqqQlRu7R2kYxIs+EadSRF7S/zcH3nW5DKMUqDzmfJVuTVH9Zk7m6KLcZaGtYaqqBNbEL7SV09
FE5O2pfVR08Nw6VpZF/b414IIV5BUyu7pyZPoAzkMXKIXrOfu/KPZ9rFERks0fECbhVxnM4edg3a
bQZrqkut/YS9d6UBZNw4jMLx3GaM0RsqR+G9J1rgM16syx3suHHd1CRPiGj0tpyGkFLiEV+DpDfR
G+uqSgMMJTFebFUHallE4tL0mfVgSlwlSWudbFQ5BzGIx8DrqlNZZkx+WikvnkfN6XbjiUN4hpeS
B9ciZQ4CAge0euM8ENDwQgVFVlMJxJDI+AM8m2xt4+Vn+Rlv4k4GuxmgJUZakokqb62BBLz03vxi
sClbJlLe0TBJn7cJ66Cn5hc31BPtv6tFjDyNlyafuyMn3NGe3BzTzfCnH0xCwrNKW7UW471kY0dB
sjEhIyEnNL6ToivYcpR/W5r23QjUn/T0X5DbyQmJnb/1nOzv4CyjLjMu9hmWe8cfqjXJhcHW9qNv
0yyvUXaf2zLInkz2ZG2C+bfnXU2MnnswysRZjQH7F1EV7Sruai1snYxCFmshSMbS5pwVv+x5abIE
5Us0Z1y3FcMiX8sYLNTj2eq+mGGsMgqRd284TJ30jjm03pXhZLw6fsNWNCHhAAP/MZitP9LL9C15
NPlxrF0QjZUBpVj1h4Z0DRp0jhLqyFsZ/TM8Wd1025lQQ/hyU9ZZtnNjPpke6TTMHAMaagSqAbaR
2FourCI4QAb87AqZhnE33cjvWMWyqU8FzoJV5lZsCGf6Yb9FhjWQARpX1ANpwTBoyu2fyGBEY+cd
r/Lg7CsP3rbrjGTwqMA6Or72XWAk1vG0bhk5cj1Qkx+OFv89m3AT/CNNtxaRLdcxK8drMEHF9JB0
MaGN13YTWTuPZUueAJ4TPpGKk1EdfM0tdhljv62yP3UAlGDcOxj56ZAePPtSMWSxNE4cIopiw4Ep
YS74fROW/lDId8uLhiPGvmpXQ+ZbVayfRttloW81NSqSmnPf7oLwflMMzt+a2Rqzv7TZMrxISS8s
HyO/tk+JhIHtK/2nkPbNifTkkkyNvzUSAHKKBNcmVcaGkRCUrYj+B8cZL3AbFfSaLjnMRfpOsMBl
HmDyFQzBsnpZj3Ux4EgxUDAV2dEsxaHJ2wLmXiwP5ejcrNIbd2bDoTXnDeu9FZeMJAZwjs7jB56x
7KX/HhWS4nyw8t2Y2yT2BNpIHWC9Zl65F337xwRd/lIzEtqxLkPhoazmInr5QlE1HUZC+fK5LN7I
d2G80pE3EsjuASP4JvJy2jRiODiRBnulcgamJIw8sp4BctWZyVHqXEV7QH9brXEwmLc5rcCMC8OI
s2MD0OCEZG67CNk35Rj7tzap1Eoba307TcGXh3BtpbvAyOwR7wHWrX5VVN2+MSsrHKfYeQjoxbqM
8VsOFoFBw2BspUVPM1f6OZgNroNevRMxu5gpJ8yE0Zh3doN811YBrQ7+cl7j6ImsAqjNGeyyjQ0E
7KGtTSY0SRmdhT7u9dEOjgW19EEVuMzdmnQHzywuCRlm+zHe8jzoy7UMsrBXorchQmyBkSYZ/gkz
Bn4s2FOyghrbw1zbtMraOSNSaUXON2FNxlwfAOUOWx+L19rXYUB29G3N6H4UfFYehQE60GyTQ4mC
6ipq7SImqQ69m7eXgMSl5fdfnAc+l4k1GuApK8QmYwQIAS1ckl+SDlhXWzjpKY9I75pUZ+5kWXBa
lXq2uh/8vqKb9CA3P1SdaR64dlzSiVJRb+rHKs6ulsnQd7ahomuZChdqI28h4jhiYvn2dd6fmco3
K9lI9zlyWU4k0gTiTo0SDYiPVM5mSKXGd5nV5WPqtRtVNfYnDM5ihRWIp4S/Y1M2wnrT1b5Tv13d
2S+NpXePfta9lC36Kfph4qatuHhziuS3cl31W4E7dR1iz2aJHtbRaIXTeTopDbZ0a445qVM2nLix
/uQySJAaKAYSQ6rk2FuwvgKghJckR1MSxRV4M9WvY6MpDhqr9Cg1X9o0eErEzJtIpzufKotgIYVD
ECWndekk148o65yrgo+3SgARQErOr81yM+miwC0rx0d7HEzmA7r9OqMahxL7hk8uWHpcsBpD8TjV
1rhv4d0JIO/wSL3GpelHUGRP4+MQGPFF6rpg3fBURnS+jG680GHOufYxMzC+T7KVqZfJRovJ5aC1
JvkH0CYmALxtc03dL9HSZhS16OAqGAodTZ05aPh44/zLcIwr7mRth20z2ZoSkRvH/ZdnzA4VedUd
0gq8epfKfDPD5sRBlRD8jdfpORfzv5r3d+qr8sUOemvf0Ec/wIA+QVDTr8PI8ZN5OZrVecD/mObV
WchF2GL7PavVOQqFrNmyzOkJQ2N+MY1TLFluVx1Y3DwLbl0RV9fBreQxV7zrcAy1oe9G+lnZZXsh
OvqgN9Wz5WiMn3HmHHwpKWg6EMMeFZcRxNbrOAVPDPu7oyLwxcYi8DBVcfSMRvjNHvwBBnWTh40b
FTez5QNfEb659ix4nhPTvHOQVQz/TAy6Y2KKEztaeqxa7UVgTNs+68xbNd5Nwc666Qv3NLpxC9tR
PxucGeu2r8xNsVxFyG8kQTOGQjihbRpYYJH4WjEX7LunWKv0W5AcW3eH2ar4yRlPrVzg/o+teqyI
tTsVmAtoPHPjA2EiBm5DwtNlzfBOv6iGcwSy9dPKuortDxdFg/EP1aHHdokcb2aW/Z9yzJAuurV9
FEb7RUegh6bkmhCk1kbHDu4tJOkOPTmvCocTaanJ4zBaLxVsXLCZCROS5cZnQQVyo79lXL8fsUHc
DAikLoyQIzx6VESZQSjrFBCC2eA3ap3hgZZ14F3LTdzRb2vzMOyJaN0plRuHJnCypwhhnAtU0eNc
JE1dzaHLAGM/uTERUaU4Dhq2wDqw4jeZMnaNRRvBna5KHIwNA2g7L7+KiEIEWEd6E2Vv7lq2o2/s
tpHp3ZjsuXZ+NQWCO9Eda9+r30S/dM/QBaTaa9iGznasv0YsNP8RLMgl0HMeIVV6BFjq/FQCrS5s
hW75QDHkd9G0IZiACJZeXKpZpdRPtOhVXutnnVn/knj/3CFQ5vdapu9Jw3in8fGLDZPc2gZceicm
ApYiVAlVnwmmlWuBKpM9VMAhnN3J2u4fP3arXeKqZ1OLrzJBcNvn5bgjQ5WmLeKfkXZxcybfD9nT
V2yCyWpxmiLalwXgH2VP6jbgLhnwHXy4ksFnnqc3A7chixLTfeAzicuDAOqp37qt6f4lmCMn0Tmv
mE3dbzKg+RcQ+/oZGtOaeAX2QR+F3ciQFCCur3mpf3QSRLMSiU8MGvI+sp28XaEpcSb6EO2240Ch
583NsDd/Q0yV7Rgf0lLNMDnrNiZ1fgjq74kV0ZQa+inJQB/UfuAcTWsmOL5y0Xe2rOotYf34SIVe
W0Y4VANOs/I8H5hwPYwQfN0q1Lrod2Qc9JRG2QwOGKFCcJ9XlWhMyzqx2N0wvnJlK07+9M/zNGDC
loWyE6iMsYJw1++abnEdANF+dcheXqWmso5tpKzXxtD/75duzfUOWty0lYXq91CUExKGR3GYYNgD
S4m/pt5KX8k2COqgelNmFD8NFtE2MstuwZBoV8AHuzqJXpjqTKfWChLkeYF3y8soeTPuu4h+rI+K
AIgA3+dLUsynLnA8xin59JJXTNowmYWyQIRBm2OFg4clKg5k8zFHrLAwF9RHvJlqJyUzhwA1G2CB
PtjmBOfYDiLscpGXz44cd60YfPwlRXlxJnyQpcUmd0JqvlGABbdsd1FUOm11MSvxj1GDv2tMwjMC
c7AOVOR8JCg2HkbBgj+aNI4ZKt2V3o3ztg/oZamtp7NLwb+qq0FR3/0f9s5suXUky7K/UpbviMbo
AMo6+4EkOICi5vkFdgddzIPDMX99L/BGZlRWd1tZv5dZBIyUriRKBBzHz9l7bc0gL8fu7ogj4GoG
qfk6M3voeq9/5IX9mtvW3y3IQ8j/TMZjhQxt03Z5dIPsuwuYajJgjVpxl6Mo9lYSdh+dh5iCt1T9
L95OGoSxgped9ta+KvP1VmxY9+x07Xu2lT2WH+dcas4UdFOdB/bb7JT5s4y19pn6jSAC8qYOTkN9
NFbsscelW26diUZZN7tvvaX3L0hs2eK65fzAaMe4XaJ6B+o2u2DhcJhAzp+t6IzL9aANBsMePJD0
L/gYY7JjK/3h4KXLmfeqCFHrGY+RE6YAux8aFVnnqJxY0wy2NcK1nhfjqfM1880Az9/fepMfvyaa
Gd9BFHmbhN/sCgcIqDUn413fqvGu9JYbHLCRH4K8IelhoW+wr2ZK1AXjK2PiSt8r2aor0eCs5wt3
ZUt1WxIhzPveLr5lPtrLKWusN3RSCSK7p25gR5IJIwbjPLSXRFV3rj1od2wYEAElAz2eJWvPRqyF
quGdB5ryJhajP9qDC0LRHT7YWRjE/lCe07KLj9NklHt/wjPTFksV+OhAaZzkNsHSJsrawCQQYlfj
ncNt1r4mdMW3DLu/FYSPvSz9vegS0gvWrLdF9V9D0z3ODQl1k12PF0gV4VBbDvC4+CX2wVj3ZUfe
xawtO+4T3mE07eG34fK/iab/BdHUpBrE6Pk//tf//DH9e/xV/x9E00uKIpaMwr/921fV0fI+/fz7
3/78on8gTf0/UJz5NpS2fyGa+s4frgvYAQ8zHvU/Waa2/ocg0honNh5TWv/rD+f7d8nf/2YJMKeg
FVz+Ael2Ptb6f7yq+99MBPWfnv9b1Zf3dVp1itdk/md4gg4jx2Q47cAkAhsDs+NfDa2tITLZyzgJ
TSaDnh0/NEbVoXeF/lskJp5DWJUH0m4P12fXg0gMsiD07KjPeXMaDAJi0W1dDx7AlWV7fYgKt2Ft
XG7ztMQ7T1Jz2hXk2nr1Z6dHyZYhBl3SxdklVvklMIfGadVedDqMKezf/Uzq0baFX8eXZzfo/nbx
ZNI/7407bFYESIpY3lD+QwRD/1b5PVQ/A5aL1y9Pw0xCW7Ms5x4tFTJDauRII01Uon7dMR2UKiG2
XBj4hHxGIC3bJTI4mKrShW395U2fwkrOtCv94qbO+eIq+q4aVJZxHd0s/gYC/VpB5CSwL0Td1Wlu
bU1vrnYroQJdNWxz04noREcN7j7M8WhdgE8kp6E1kB5KhM2eHPemBiXR0vNtivJjX/hMzYZ4Ohhm
dDfFyTeDncOmb7OKfCr9yzKffUX5nc2VGShtzpmSJuyMHYJhFg+TZW1LXI9ZeeRO+NLoZbLtIqcN
PJOSvT43VpMfsjj7JTL3MZdsczuytNLBzgNchvdFEt97zQx5FjWlLpoQWXu9taU6G2bPIr6GL65y
poI02kB3MZAxsUGqjexLzGN0GanRtoyaIlps7r2rYe5DoMA+M1d3rcaEPSX1ajPkvGIXeyHVXP68
rH06OBv4ZGmGlPVjZvTLN2WSKzp+TX4ancqI+AyDNBLKyGKnCnIui7p4ckZ/13gSczWOo53serC5
INo2OcqKALZNR3xThtCKSo3hw4jCgYizZcLIVyVHMhW7Te7azzjM2jAi0MwePDZojXbiT3N2ZW3Q
G7e+SPdmiBF1JOQZvL14Mu4h5oWlAyIBaw1+IU6cohiObqvE3u/dtQgesmNku9UubpjZ0vWcTyOs
8iBvjQcQPu62zszk2dPIoZyRM5mSbqMsdJpJXafd6SZ/THJlTo4+oAAlpNrSBTQuD7+SAUR8pBe8
QsU9JpCbeAWNDytyvII9nhYPcwKKPL5CyUfu6JhIXoYVWD5CLtczEOa1hWtnmLqTRqt4HRM90lgi
XMskVbzjOvPakb+448yPdFO3qAl+FpFRftK+VtI59zYdyBlPtwFZ3V4R6673HC/Vh7Gi18kvso8I
7Za9AsuOAhb1jSIYFbup1Pr5ZKK5Ma35kBG3tHeS3DqU7s4n1oYWP+D3bkXA+ysMHksn/cL+PKR0
0LBVEaTOxbMC5LsVJT8C7WoPOC3uLTjz4CH3wu7pOa8IenLKuMJXLH238uldQPUSYn2yousrAXFk
XJu8Rbml70jcjeWf6KXkF3w9dyZjocDepqk10l166ZS2UBe1DJa8I3uo+Mnin18yL7vVde/DZWqu
xl7uDHj7Ndz9aQXwlyuKv4HJr8PmT1dIP7sWtb3Bt5Bt03UHA6LFP8XpS4pkgrEHkwh2dQ+R0aPF
WbBFMlaxaA1u9WpA99lrxIuUOeeGcz8Py3I3KPVOcNdbZkOtUXY9UxTI+kSk6x414Y6woO8teXdw
ZguiMYnBjheGMZXoN5qvf4uZG2kS3QqiPpt02oDW9a8Ej3rvNz8jss1uTW9hbWJwQbY5UYDt5Aq4
A0sCn0vzNhE8IWbaVBiEyww9tCnb1sgXbtCiFu54IVfl6CyZC6XdQAso7qw0ag61aNAN9+q7XWr1
vvZ9Jtb2ey+z9mRWuPpTs7ljd8hIfsKzlph6c2DsijOXziAsE0J4U3FKsl5jAzR/I9OTPU2zHOli
qqNe4tPT0+RixWwJhpi+rDHd1CnkTVmN3d6jZ26y11UF9R7ZtC2aiMzVaXJ3cbNRc7w3YdvdSoJH
lld3Iqg0UroReCSVjgTh1li6lRH1N8ko71FHyWNWFz/lkP7IKi9D8UtyEYEyA+l+by6TfPRthMI6
KI7bGeWA7Szf2rTlemnxVChD+IdGA+nXmGRZtaTUIssdf81TXQdGbl9G5c/gI5grZBNC3WrR6Ae3
8sSthcnFE3GCzk93fBVp8d4RxvI0prjKfXYqW3uk3VHo41fnI8bAhUyNDe/L86cZm6N/Vgu+MujD
n2l7M3r5JauiUKe9M2H2aZmp7vrIQJ0Sb7umgD0YxT4yLgsNTMNfqRuGH6XzFpMR/aQnhLMrxapS
3pKnYR10RkfMfPRXSz3QVCwQBDExTH1Sg6Z4Xjb+dwNjgOGTuBt743BAgfXE1IOGV5KwMMv82GFT
2LtkadpTrLj8pBHEtfzU5nkJrAIoo++P0V4nBJINXW2BoZlewOu9p3YD/zRNd8boEAie9Z8Yi62g
1ruPTpA0tIgYkZjBPgxPzF4ZaJssfF9NAfbYQUa4NRIM3nPKbsA30nd8VsjGhfbT8bo8yB1dBW1G
yLbtucOWIClJO5jm+Yhc7DL6RYBX8+SVnXVfG2N5iiveVlea2IGE2s10/naiMQP600Po2Av+poGI
87xxkClTbJC8yp3imkppZHeOTMj+Y5yARCtBfUYHtrfG3RT7zU3DjmmTOuooEVsT5UiL3q31V2QR
71YKDHxWVaBb4C0mhkH0YqwfyYyhsHVuNdXYxD/nh6oxUNwK1nNGWCe31x6FN9yPnEZbVOt6S+qS
nSrtB00YQOjas69n7NaH+LKoDokMliYGjSRszEGSeqw68/JOrHB7ss3BP8ZxhtWpUu/cddA4EJ+x
I1iRPFSHiWqro4TtGMD2Fsw9ls34DsknkwUiOVwsp1o7oSyrjbBCjbjXtUrBW0YkNqnPaEGD1M5u
GraO8ZWuuImI+O5Mk9nBQaYomfTR4POY2sflEtDxF1R2K/DGNox7FJSweZ2CLFwGbIvLYM419Yjg
kWoJOt8jcNRd8hv4v/mupFbYJu+aYb3zKuetAjqwJeMwflVOi1rHP9ixax0wgG1EW1fbxgXbkpdO
FnJ5Feijx3KDVfZEyHu0dbhb71RZsoJ5TI9LzFdennIXbGDK9zinD81o5g91Y4brYNzXBR2K0tiX
i0HGHpgjNtR0kwysSdjKj2xJbjOG8Wd9iord6Ng/Ww9hg1BY8R0qFvBGnJ9mUI+kAM0AxHY2rm36
UITtjb1BEKzBmYH7RJpxF0DJrCjNjtagY8e0FqTZPTlIrWZ+xbmlAui7n3aH+GBq0dhWOZryeCKU
k1TJbLTnfZPX2PBqtHBaTIM8A42f8vec0QzTbWDpLED9arq6sxr7E4cLDEK7PS9Ik3dl7nxCTunw
1qrhmcQ3fUdKVHO4PpXM4TcA7Upu8jp3EB88Tk9xOjvOqePi2DHyqrZZUT/prV3tSzddbkaEgRtV
MOtv7NUUKNqYVbB+lKvKz8yLfT4M8hX5WTiJxgkcCcKQciQ763p1yToKdsdhZDfLnZQPGu4Z2lku
+/98QbfANkUJmZ1F5d4b7DG2kUZ4l8VbXmas3LBdIk5C2lyyFMQpp3dWubw1mq24CWs2dshdTHSd
p+qjN5ojgi+8vG7GwC3C8+rXzHIYJ3yfsiXCvJnhnZrQ4iJCPttGJ24oRO6Ie1hl66WANUpAaV/s
vbSXF5Gay52SN/EkZJAr62D7GHoF+VbsOdTbUkxU1WVxJrCOokCvn+qJSYiRWB2MlOrcGbW4GfMF
KXXeHmwGJj76ENMzHyez/2DcczIT92OuUQzpqL62fc1YGzUAGekso5Ph03DLrP3QJDscKQmv9NJq
8CV0g1/EA7/kxAunmVLBEn8mCLTDtiPCjB0MG4f31rOzA/QL4g674cDS+CNtSewsjPLclj6QMaYC
Vgc+om0qEdpOc4yBrrh4qOLhh0OgwMXgxg5AjuS02Y6emMP9LHwl9/RWOzJ5Hoe47V4TR5SYcn4q
bdL3vWynm2VZPaDm2ZzDxSbFPu8JsisHcnvudAwfF1eOoCi0ESxpRJO4HbytXN4H3rVvM8GCcsqr
X3GgZ8OF9xwBnE7L1JcLkyOXaxrrJ3R009wX0wJsEGn9iNzWdU6uDl2kaM341Ir02OBwDnjD8RrF
3g9zFXGMGlT6SLAyykG9xI3KUKgxgeMiTSp6gubMebT4j25CEy/G5UmqG/cB1zvVdNMPtqceNT2r
t/7k23i+nKAmwynNtOrnqksSAzyYtpGSCrfa8uZwJbMHDuIxv51mhCtxetd2ZvHcCfIte9gNGxzr
bWhNQ4EqIDoVmuUEbcXwjTq8AnJeuLtFb4i7LwzCyFxGt7MipGN8wh/OLTJtYnJehxugQ9ZRofnc
znV3N43Lh9WU9xM+xBsGWeY+NWEsl4o8YcajFFaKgA+74nJEjI1QcNqgzHygBT1uK714Ld2WIGc2
95Ntin3rzB12keE0IRHcp7YzHUiiHAMhzLeOIVuQEN3O/BJsrW/8UJ5XcJ2Wv5Cx7YFEpRdjGO5M
NttUmTkBSpmpTkM0PPu5IcgVZuqfrANyZFeQ71V3U5kjxViJaY/UJUrLOiY9QH01MD6CmuasU7hP
ac8fO7M0RGKeoe/mhg4ASWzyIrNkO43ta+vGaeCzDuzRU1h7Qx+MCy18ZlD6dpA+IF2oiPDj7MDH
PpCq9K0VLVpizc5YTM2npBPUjoOL79dFmolyL8k0SixXU0yEUBY0xvClUuNFTfCFEYxZbXzWIzul
mGMLowcxTl+69QOLSeP3zgEN3yPOy7Npz3I/pqTc04PoyLaYUX5PVU2bVIXuzFxEz5mopDUREVpO
VC2jUqbN1QtsqK/F5NuVFqqyHuBaMRXfqXy/maYDsCjqbmIajxBEuNoYHRsbu21sBvV8e+pvMbti
gw5vK92ey8HlV0CET1ql1N9QRg5JE1Pco551ZHunec/pmJNoGK02AqO/r0iyCaWumSHrFBav6/OF
Zmt4fXQ9kL4e9ZhqPaGYeWoPsiVE3dcSI7weJEI89Gwcrk9ZvI2tbo7FtiIYLGzWQwIql9tRm9wK
IbKDaSd4/gr/XkR5dLr+NLW+hOuhQRAXwjj860Xo4K6ZciJDndxo4XMcro/+b0/VCEOiYnTvri9Q
Lx09VO63Wq+M0/XJ9cOTOWHlHtovvTUqSK46W+95oXBaX+z1kTWkdwVl/h6hCYO368c0vM6c9vGp
WP9oJXkWv/9IVoZJBuFnvrVXc7voehgmPkSEsE/uu86mPwNvZjdr4Nj7tgokC09Yr4frI/Sgfz5q
eZuu/6KjADADs41SYBYM5qlmu5CeSRdaDGGxgDKNwo7B/O/qabbWr5sAxKjVCo1MDY0OKWt1JYeQ
EdSfh6nLfSbi//wgIkZqTWnUG/a691pLlnOkuwNlJI/wlY2/H10/VlGtM0shu3tC18SA688DQzqQ
HF76PIm13eYajzEwrpDuX43laGQO1g/pDqlnE/51MAq9CSmym1D63Yg+BVX7WIv0ZPiS+Gktb46M
X2RY9IUMiYXg9I4bstxbTfIO4UWi8IJMsD7Vcp0ozl7Kjb12CLNSjGHOlXgyxEcfx2OoGzHSRXDJ
kDTGcFgP1497NRhX+qAD2ghvcbZ1V60V8Gr/8F228CDGes7nvAvypfwwsstot32Yk8iojsz2+lBz
PTCF44ghNMbw/tfham7PxTxhrq4erh/n52ekoW0z1AuQUYyVU6f1KmwqnfAWY7SIxIFkEtduaDl5
s80aRLaM7RAk/vNwjeMEB28VrPZ85h4vlwoZ9MCKW7+hXF9FPxeYca7PW21GSIu1YYtz8LkmECvI
bL/E9JbuYuAxOLJSGqVsk6pKX4XME5C37tUfYaRBJGRNN+zPYVoDKMCUwLYRP0xJd9bNrNOYa5do
UIgkGKhrxLUgFIN55mg5JIVaKlyx0Yfn1g9xQmShPjgIHIwnaflvc1mRH1+i7MySQy2ze2JnJ7bS
srsgKtIRBIufmfYE8UgGExnrW0JaXmcHZgkEln1Ptb7xkxGd1fyzxDB58LiOy2ENDEQ8VWi2s8+Y
wR1JY8l3FZuGY4avfCe8UDNL+MwWyZbeBGCoo4talPuu93v2F4hL7LZ4qhvP2sVl94uSrj/1RLHz
G72muS03ImO91HH2AlOyHU5BZO8EGALlW+poQPbs9ndZzbf1NK9e47Iv1kQybinHfE+e8yoRGDY6
gvGpt352aA2Lzmc/gWyMV659oJel8zoLl0ur2hJJGO2GUZKY5ItvWvGqSkhYTiu0jY9UtANltUGr
pe3r0T0pP3NCL2uNDQIAcXGr9pRnw6tfDZehredQ1mzPbH6zTQGO5p7JN9AKZtHkq9Q9xXI5am9Y
OZ4xzzEQJTKUfLThYGiAnGwQQYtTBfXH4JeIQV13X4Rl1b6l5BGF9O7pbWjmyTWMj97iruoK0w3q
ajJP8fiadWP7TCdrI0w0Az5zeL8Y121n8TDFjrtTONtRx2Zb6RtT4Br9++DAPu8lDahOfGNgU3xH
vvGBFhHLrJt87xYXKcCikR818magUJo22lhBzK/fzCILvMLd+53ZbFwLU9Jg/kQW8ZRiO9SGGvpl
dM9ge95NPX1Psg0OnU8DhLbEZhJTircL4GEJ0cZmvEElA4aR9vtdNR4jHXK/M0T6YTUEkEOJPqKN
2zU2K/6ycuFsVsMrs4W1uzY8LMCaMAHAPJQ9Oztw1BujLm5mO8NUovwXdgjoBie2mB01QoqEhv/H
CQ8YMc01s/iYzZLFrSRJ6/uZwRhdDqUfLULYCZh/GdoKmbALuRQVGlmg1Tr3v28fF5NfPPfGCyX4
x2Jh0RTNbLAhHWiEyp2YmG6S8pgFjonSor1waXF2OfZtNpc9CdHOh12m5bHqH+tSMJ62plfdKG2Q
yN0n0B1w1g72DKpH/PLAEljPKHxqbZ8k1UfMG8M+3NnVMUnnWafTtmHHqLwM1c0aLwPbEUbjOoQq
o+dl5pVGzgqRdDMoL05y4eLarKOMwu27AI4/Gr7SxZBSNPuCwDhcTH32aN9DgCl2SPjztbWV0Iux
Ql1632Kv1uH4DxXbc+euIXUepySKnZ5W3yy0+Cyzz9n2tDBqnAZVOkYJ8LBpUhgPRqS/iyz/pLFd
bVbRHiykU+MZ8Zm1NaiIVaGIC5K2E4E2sbVLRGOQlzzhoRriA7A7uZnN9jlhsMLW5KeG0H9DPsa8
GSYNDloB/FG3xN4rtB+OXS7wq/RfLfq1cZmM1zodl31iruY0u3yGWYWSKB/oFEQ5JA4idfbo7HXE
lfSffZZh6ulo49Po3oikbO4mUr4rvAeJeCGGxbzXj0oGqubMixrpnOoavGauiW+Vql8qrOW5i7k1
R0SEQ08epWNX2yp3hl06V8cezsIG9UKGfdMLrJjbaTqygvfJsPe6+YbEvVsWLHOTpWxuTKvnZ9Oa
ZHN5myCfHFJnK1r5ai5ZFGrWsJd+DEzXSJdXcn3rXRdhF58X59Sa4raeLVq05r6x2vlYGOmNnfqv
eZO22w4o8sFIug39kBItcXoZcrQ9LeWnDcXMTebvsaYAB0RTvikG8Uzh+aYnAIIytMfozscQy0ZA
5gxS5TK+pGmr8Ny/9RFMQHRSyISm8TWJGrrJbghFh80IWJwDGMGn0cbdMesHG33WhjyVnA2f07BV
rr/VxfCG+4Mk5gQWmTt8Q8UIcbc1HtW0VHRHtA3ie7wsdTwCj+nvVFl80Qy0B4Fja+X+2PTFmFuC
NUMHesrWj10/cT2kK+GnLKArZUhR6Wtme+KIYSCtBykpTnsWXa9MaIvNVXxMhX07ztjK/faxLNV4
ANPdSojYQ9sfRE1lcD1EOuXK9RE2DOBXiQGyQUUEyU+BJ30E+SajlV4bznNkxweCBbeesZz6VI9R
VNNp7qE17Bh/yk3EyI/UnCV0bTUdiyi/lAU3Ht9v7pKJ2ziUc8yf1dhOJMOSoKDrMxV+OoUTTB2W
1wb7KoFqBHq7igqFIlZA8DUzhWpx/bhcCvNQji2bejyGtO+DBTbmmOaPY0RcmG6VfmgJn8J6gG7o
pGFj9nQKy4VdKaOsk4s3OxQK3FzRIeuoNOxIpq43wawXMCIWrzijJynPdjzSEWF7Fc8weDaj6KBy
xTXoH8FsRpgqC+yYslOsh+uj6wFGEluq68Oqj+uw3g8JQEFQDMUZnaPBfNj4anq7CdecmG1hU8DN
RgqzOFY/Yz1rw04DqOfUqkViz1O2egTgaN2xRe21vb5HbpT++W4RFzUe7Ky9kZMrkan62nZps3zn
ue5Mwz7Ntz6bP4Sy/Ch7IoKAkf+GvAFYteODDkj5YOEjO0JQIa6CsvCvg1VRKioEzcDp1ofXz4D6
20cm+wUoYeU56WJoTlV6WyXNR76ek7M+yWWbp+1Fq0Z3/x8+1gl1GYwF9MLMzk+gFNpPJpz49ew2
1i+9PmIe3Z366nXMhBWyclphOcRcCfBGV32D7afIzNaDsW4RlsXOCRuPuh3h3fRm1l2E37CfuD66
HvC/mBtjXNn3IzpRk7D1rKJPnWYtaWb080KNoIxIxWHqQ10T1uRuzUZ6dJvXsh50brwx8a5wtVPq
Xw9uiq7NjN1bMqvMsEu9rxpf/Y7b+sllNI/EkzKcEq5KOXfqtfYHROWybZloG6yaDgZ2gC2wKNVh
37guDqpZbMyqYs/zzwNBNsURZVkwVUlB6gtfHCyp9ste0561LGErsx7glfz5yELSCrKOcxR/j4cf
vr/NLcDQv9UivYRmJprjbk4WV9+OyF6OncAuse4Ry3W36BNKtZ1j+rjXNyImDyrEYIOaA/CCQO9N
nz2hSGOIT0ne1BjqvLZyzhL8ascIiAZlOWlw6JwyjLOFfqrfEH7UMXmLm3o4ALo79iv4q2yix8j3
q/3154xlGXNtOeuSp1Rk73GUPnQeQjE8XtTqUU3j1+54sYN99ExkcteNkOYAGcvrdzVwhVnrqaGn
GHZt313AzxNivd7gQ7l+9vrUJrPuYPndqVs3eQP/Yhfh+IcVabNQWute0E8ktBQbU/+glujQJQye
vIGmsNV/F+b8mC2ZwlzLLtR1vIa4v7hmVVqfIzan54lPScJy6M8utpxTQ1vhKsGZsB4Wvx/W6/nZ
KgtrJTfS60tPJEGNRXu6vtK6oDm8tczu4irewiE3UaRr1/MZheUi/X3MD6n12Tol4nj97jMEqD+/
+/U5GSa/fzajKhleD6aaeKF/PR8GSwGvXh60Pv9MYusgxsQ7qGHmNDPXs4szxFi2yaIdo2ldXNaP
tTZ0QnTSyB/W39h2e5iV179Dpql3nJfeLpuAja2fTCAq5VboFr0IO6SROBKs39fm9SUOkMM2ArDT
Di0ItWXpfY/m+qVY2yNKzvFBrK2U9Vk0pz8xOwyBi+gxjBgfbm2yNLbXHPPrS71eL9en18M16nzs
EzCSPj336yufYKDuLcu88aERQ4RHXcK7m7nO+q7MCYybfZ6yCRxGYJplmYfC4pKHebKlg/7OHUzb
YCuG/p23DxA0Ctk8WaD2jn5OlllFsKMbR5uKPc1uoteCW7e9DKl+TwVBM5KVy8T2t2uHgmhJGcM+
F6vi1yDMcNRCs+avajbDj4a+5qb2y0evMd+zTnyIwruVDWRgdpT2wW8qwtwc56bIluWAdY7bud6F
TlOfldt8rPCNnXT0R80h4LV0UeXMCRoDVX7Gvgm1djDLoMB4UyW4p1I6i4Pl5QeZ2i/9fMZ8dKkL
tpMm1vPU7G9J6vis8Xcx3Lj0Y1mh2a5/0I5XIF4CcygmZtbJ/FhE+rGjHvNiCR5srk6u1Doik0F/
tIW40KbHOxPBtSZ4hny5xgbDNYn0biLejXKiqwJvBtyNbwwxsKJQ6cZT09Y/uCIXULMUZWYaedyZ
MciqzGxx+iF/YFpQnWfpiM1oVZA7ZP+91u8dN7J/JNGK95/XEQ8a/R6GKRYX/ZUUujufxkWwJvCe
xNj9MnzqepkMD5PEAqUwdcOxZaWg6dwfsww2aIXRdhTe4bqK+K2JT/L6MJ9i8yTnEzIE1rW5M+6M
AkDelYMyla5+ugoY/1vr+V9oPQ3KLYJM/t9az8MXbKn0X9Prf3/NP6Se+h+erRtoPXWUlaixkFSO
X6r7+980z/lDEMKMfBPChXCBFvxT87kGGP5D46n/QUqlzQSOVF8yGc3/L4mne01z/60FXXWoBJa5
Ps0X39FJSbERRa1hSP8huMw3kQNHtVcwmmm+6oy579Jv9EX+Igk8nDSTvFo/f0lL9JTAjueVeuxh
7OYWbFzmK7GkGIKYsGFMj9CSi5Wb7Jl6fBy1rNmWkRtELRsuY+Usq9F48HrtlppvtcWidqad86ud
9WZHEtPXQnWpC80/ZzSt90UC86jObDCA9MCUje/bmCA+Tyv7uQUCTRdABcXKhR5XQvSi2OKyAt6W
5vsIQrpzQJ6qDPG3qJ37RoPs3JO8vBOWumhEIe4ZUbLSrlxqEEmkGDLJYRiibZLc/Il7NN5liwUd
/JjoKRjw3LytavsTJUDFN8QnAT9nP2f6N7tI7qMC2JhCuVACzZ5Xena+crSb2sN6hXglF+7WNdaF
ZRyRGDgGFBbm6VmSPA0Ic2RUU7T4NTkRQLuJp96ZK8VbX3neHR70zSAxTzsZsO+V+u00L/1KAV/y
c71SwW3w4KWCLLdQCrOeYjyBCWAjou3HHbDABw1KmQ1oPIvFLnWsQ16ib8I2kAIkH1cyebIyyi1g
5fxnzsVDLtBPLBKOsLEg5vTudSDn3ko7B68ZipV/TojXELQrE31c6egS7hEdKcJLBHoTAkC3RKdM
G6b9P2Fe3LZA1s0h2nVaWOsQyUCwO6DYfZDsROe+sVvnfBCkMTo/cjeGS941dzO/VrS09zRT3iIg
7w2w95SyFx0k/HeyfFq8nAKBbf+wrIz4rPQex87+0HqdnnrN/uEG2fLPBoQjzAp2z9nNbMKcr4DP
C4WuwQJHz8Dxxl759JJuSDS3Bw1CZwfA3nMTm1MhfzRB28OJP9i4ABnsJxsL+H2NnAJNITPBCfwW
cKj4PPpzQLSrv+sKeAseXeVh5ekLwPpOhF9an39Yztfc08adEt1HzpduDNxE4AT5qxc5zG/X6C6o
c5rTTN94E43FpfFqwCmosPZlhYFbOcLfIKN+zJKs3KMMTi69np24g/Vkde9QKMkjC0v5QLheZ04d
MefT8zRg29cy5AIKPAKG3Ojk+NH70gFw82bI5xNQVwmM0csQKXgM76nEAMFqaCEyFTNaBMJmxYBP
wcdoJPEgO9F6ahHeTEls20H1vR/oPafvHKlnRbfllCRy3lX9+EnpHsVVkHfS22YSR30i6ovK9c9K
i/0T04KXbLKMTeoyxLVwPY/LcpNp6U1dc+5OIBwOxrB8JPRtg2Rob6oOvYmKpq3Q2HJ2BP3UOSJD
dxxzmiL9MYpg69PrSva9qx4GL9WPxk9tJv4JRbMDbX4SYMvlQIoFnCMSSc9Vt/7SzXTvVdlIHsxA
wy2VRyao0VHjTosO1D+MhqHt9F55WzMZqeZziarcsJZnjOecRsn3FLAjxBr5NM1efkcmJRZvvwhb
12keXGOQfA6KdAbHBegJhRuZN3vhvudEq98STLQr4ONgs3RuWif+obqcuJDafAU9J441g4hNsk6G
ZAyMnKuCRHAbeoynRm9fgnWZyxqE8iBHlOR0qSaz+Sh619nbmt2fC7gmbW1ul+mHvZTpszPlu8Ug
41GMQwkmC8ujvapGSP9d8bvuzaixAYWuy+8TE8ah5WfNPQ+SBKBygRPVtoE0BMFAA6LXbnD5apPs
hpXLMur2FjoSNvBcvHY203L2UPthZbooM99PXdI+1rFxioEQBnpTKOxugk6ocM9KQgyFkCbvRGsc
VVy9gC2L9vgmDxY93zPOgZOdpJ/cQIHmL9Fjyq7PNNzpgWTxXbJYPv7lCRGjreCIL6BbtaUqX7sK
bIg+XbLJHu8MjxuK50c/Stpsgd7Si6jaBFvqdy1DjMvmqgmE0zr0j4wXmiivJZEEe1WlZ4aYSGMY
wR98fSyCUm/uPE4Dk/BfktzISbQcg23PMO+SYRXgr/1/c+6hqcfMeiIGiprUG/RDH5pnmvczs9Vk
1u29P7DjwGNcHmI1fSRuX5NCHL8OMzNSP3U3MXMPUla8ZOsYXrqjQ/foLCqj8fu/2TuT7caRbMt+
EXKhN8OUfU+Kal0TLMklRw8Y+ubra0OR9SIzB1lV85owJEoekkjA7Nq95+yjQwos72GP7sVz6/7N
NuvpAr/q3hVOfhgaflUj9IEIiT5cGXJOpKij6bnQ9Jsss4F+jwSrOpTZVnnTqohR8jYkc7yFyjiz
odUY9KzoMKpbXkzpGm6FAVDcr48uZrJ6ZtAlE2AkTM71NSz2pp8nrKQJUcoE+qSx89GabQTOHkel
1VS/HDjGs/1MX1kj718+9qc2qMMr1MuLGSgmQQ4e8xqRMnuN+zoJ+3k0n9KmG45QNvJ1bnqPXc50
wpTVazKlvzsLZxeyHPQYibeb5IQUZMWJQjISyZxtpYuvuqgYj7nuW0xreu7KX3qw6gdYFs3UbUPL
g71ra8kpQHFSIGWmh7i2eq27591MJkm9qwxVt7K8Id56BvQIyWacZm1ywWF+BjXiHViqTSqR8aLP
rnWobtqTzg3N8LX5FQuRbOxSz7dQyUjzlKPFC0uGCgkk2BCJxFkHE/mWIrEggyq4qY7KvVXmVpjw
4xA2cLMfY3hjQ9XTDdW2PlfVvprYAzstjS4uUdFlx/l8miFZbCcmnc/jMCuVyCOa2UZJoX7pXtpe
zPlh1MsPiRPUgHeraDp1ZkLKDTetypS5dO0qJGJIQ+/g14DiYTxuKtTr4D5Qyk9IH7apEb8nWsdC
4hbzvkSc1SBbVOCeSNYW3g28cUwX/InVUtd11Px1+BpUL234p27eR4/sXd2rsWGK8ikQpnePybAI
LWgiFXFdRTGHq4RGsK6SibnCmDY75QbJ1aaB7iJtyvOAQm6wGLlQiug6lvKOFLpsHDitZsXZsBWa
BtFUx6QQH2EADMMI5/c4SYl+IDqoSo8+WtQFcqFhbwZcmkJXxtpV6TflkAdYqASNkSBOTCpejCk2
2DQn87Uy8w4XjNOsLE1rN03DrWITIIhGCiGNs4dQdtCRIvwxESsZYtcxynqzs8HYullkL8jEpMZC
E0DfvEP773QDci/ULpFNnW36vdq0pqpWSV7/piEU7CyGOzsTMBxUt13Ui0XZOv057S+Sbhz6nUw+
zJcMLmnnYejufQlaqZySaqW5MI1dgOZrwI0HgqHZp9rIPXgmSuGxS++MNhugywnXbBCc6cqygg7+
tlcuid8GqX5jUkA9k2KDVim/VXm8SmT9APmkvmVmVVznlhkNaGcHh+9JWu1TAhoX4rXCzsJYjB6I
GHZGagFV9OJpUTBpWRuiskDGuc3WdQEU160ruATUJzSv5IhzE0ZNxLc5ON3WdpisVW6aV899z8JG
rHxlpjuRlTlUvuEN/tdpzMxfzjynbPoQ6WeHXDqB5ovyQi6JINBWXYtoR/q5vaZzIcDmZQdDDtci
I4u9G8U7VvylobJki/rvGtAB6Qx4RU7VWksv3w+ULhrz9Tzy7knefbhFvddCnySm0T9rKv+GB7kr
y5fS8D5FBekkb7ezIjXp6RX1xXfYkHYU/fJkex0jktU7jhsvlefgGPhguLTXQJIMmBEixztTm141
3d77vrvsfBRxQ7+r0L8GgsFfgzDBoohoLVDwGD+rsd5gbt3S1F2WNIa1qdo0WrPFHPLiDPVCwzy0
0sHvMU7xVsY07WzLuVs1QDQa7p9OO61k0JyGWj3yjVDGu3DDhPFBZu4TO20Dzfu7o/AGw16/+rW1
qdoQ9TOW4qTst3A0Ba84sSD4ec4KO0n5Mn+TiQNdOt5uGOkdx/29tP2TzJxoldvGY2FUxxqBFCoO
7AhRyU6L4yAdyXYc5YEr+0/rIDsMmLklwI5m7zTsryWDJ7T40aKc7I2s1GNTBK999YDmHdR09tQE
Nweyk2bMKUWMRC3727VvNSNhxD8Vn9c7o+Pc4RH+xtedDkAMiouX0iZRkJ/LgXqRGAT5CvZ4bURb
ZD9WI1HvnUHjVwvNNYFuQPB6hnXCwnMk/XXWg3iH1zvfIAByspmGh7MtOgp6mkUB6ilEgz+qaEcG
44qjxz6Air4odYQ4k+0xX3UXkxmdM7tufhN7F0npLPLEe+lAGTe58Wuo67e+qoERbwaj/ABW+oyC
tE7uwjfMi9LUZnSG35o37if5bgvx6oc0zGDj5m10z5P6vbaHi0Z1HWXTKazU1h7CnaqLT2vUb2hQ
sflTsACAli4iWZPI4nyQT6C1ra0WmG9Mos/uaO2w2O2RGmTNnBugrhT0azkrfXtrXCpDrJ08fXK6
dBdeVcXmOvmg15D6EU9Az1XL95zI0mWgoZSMC2JMIiW5G+JmA+sS1cqt9rlSlEl5qCsOD8LBQzN4
1+zgUFOKgu4fJz2GW8iJ4Uw5vbZAuqvmG9K8lXRdXTTrJC6u2yIh1G5aY19YgL26Y9vnxWiGx0yO
TwhaT6KODm7SMsE3N07rXPq8mREAV50kt8oUGQpTbdfI8lKKcmFwDJvdIq7mnGgNvHYE0RDVtgh7
B8KrzZynjn61if6AT0OMMxeMyWTs2HdXa9/qBJIwM9auq78Jkz7aWn72XHSf03DhLz3Z7NIDMzkk
CO+jsC7aKC+OXX4nw1NlZLdSZ5Ram4dgem70elsBWaC+W9hSkuCAzMIybp4bPGui3kcCpSLzwwLF
+wgMmdptE2fEqoJY3KZZdqsGuQugOwV5IhHOjr+6MP5ZMnMiDuq0/lVrOgaP8APnhuszWHPa35gu
1rprPWakpYx98amDoxy1lq5w/UQERpikVzwRGx1NCZiYZZNle2lHD0WezAdGqBD1H4I0H9zWf9cR
vMnhXTTlS8ACNyUoYRv3iYbrVxOiepxM+dxl9rNu1F8o4z6DZjzkAvKOr6+wfp1inLduDzox2+ox
mvz5YgF7/auI1UeDt64PbdCyCBiz8I3kzbwmrYDe6bbq7P1QBme7IGSq61HM9sRlTQ63/YiBrrAk
6tLxj9lzy9F/fs2HWYnizBUwpHlhvDWNfMaFgGvWuwwUE7ly3noLr8OI6Vh1lzax1ir91WrxR857
4nvJY1uEazJ60MIUCIu8fNtiU9R0zuhO+8iCESwCzVhpDKjpjx80d7i5CWP1LNzWVrnTG6yOHCys
mIxLz3+M43Af28Y2MEd8G1za+P+d9jbAdyB3RQnUFjFHIhScLIs70ZXrEIsuXov6qNnv4kKj8SpN
qhGaY8QVRMgvxuglKklHUCl5pkkbfqE235QdyWJEF3Bst4mdGxzaxCyYmFRRlrvMl5J7yerKKB4M
gmcuR234ytL4RaGQ3gYStS54bXok/cPIzGpRJtpTxba58DN1HqtZe2thcxAvk+KqHhVc0kjfVKSU
F4Z7abwHFZcPiQPEolb5L0CEGxFXHNqm22Tj/0wksDr93ns0naxyE7nVqzcUD6VFQpeDy7nObGYU
aaUWoBcRQMPMCRByQmTkRMzCQXcCJX63GFTfbMEKvmNpeEB9NBFxnUfpNWuyvavpW6Ppr/lMbXAy
htt4KRKORkO5cpJnbCLPuauOo+hOrRWvRkARcZ2/eeP0FGfGo61As5fjGekW+hoQxwsLpP0iw/lQ
Fw4IHNKD50IPQ9K24Bhou7uGxcSN/ZUJuoZ2DhR7pmjiVGbNW2hthwGM32DfHau/VSJ/C7OrFuXH
2GbH5fSnkyg19iCNIbG11ptBsDqRypATE0oDd1M6/iEOqze9i5/UIiRpLWCN6AZxpvV4IVSI276o
X3AEriukWdINzhTAVFp9AmqSVGf3wan8Zj3/v3J9PIV0KfLRHZZNpD2YiLhF8UUi8jq2fi580Qc7
CifeFfA8OI6+ESYA327/1KbAZmytkqlYm974mhj9Q8df17JRGPlxnqVLvcRJhL9uNDFIO9NrVeZA
TKd1ihKotbqb6yKJI/FqpMTPiKPAhzUMp/n9KltEe2734pnNe1anl6Z0tuQOodmCvq7upoLGxGQH
aeRYnfPxK7WDPxFqwEZPP3xh4EqoCBDxrJa8HI7CWO6ilQ/pa64RYQtZqzDnu0dOUZiFqegt/xpo
4jHv/QcDwIGMY0FuYzlRYRWPTfWINcchBgm9IFkODBuRBNe7xM6ZiUebmk42CUKI1Z0WTVSuaE9W
AJJ5IiC5aUNDZeYrt2ff6PW1lyM144D+GNvvtdNfOblSMKUFFdv4kE574eWPsAdZrjpMMih+FwJn
FLirtePmV11zfwFVShZD061GK/tK6vEwtN8BIcks4C/oiuyVhayRSzbd9hZRDINB37RsCSjWYpA5
Pn2FVmKxqjjVE/DkrWzXvLQkIxhNV9yKujsXXMuH1OGAnuA8FVEnDzYEKw2j8JmuM1UdTuO+dHdi
ortdwN8uYuojYuH/pE3+gznc4Zvr1q3m66eJ9dM1qIwcDH22FXo3lLL07Zi5L+qJGXfJEX6TKOaW
nkOKUotMiFVt3HMCWMhV13j4wtMGjV1dPw6FWa0h9YZrhxld64Knr8PgiRPB5xTayaassSK2HS3z
AP62qLAuWzKMzmY4JnOIyVPsejffKM1tb1s3xOnXumIc7VnaS+mlpDIHwdOkAarz8xffEbgOmqQG
p91qq7Ap7V2sSJ9OiY1bpKZB3ZwjRZplgMIL13h3JLntNYSqlNyfUbwSck3AVE4sNPsWM+s3R7Mo
fzjqESEQokwKtLVd3h1NZ/BMvOPKbLsKGwfg3kBPl1XNeUqaJONkqmIkLL1tWda8QtG4oc3eXBa+
Eh4u+RLLd2c9F+lvhgwfVX+ZHfCgNJ8r1SJgjOQuF7yFQN51EyoiTFFOyFsrctyTJxwqoXmGAzCG
7yUHhaZBshQh1LGgiD9ChYQRleXeMSyYVUIhkSJIexln5d5KS0mwgr4m0Xk8xWMreDdaNM41PDk/
9t+dnvI0iJj1anVF5KHgzDlwKVkJroACDQU1FElizoCqpXOzo1Mkj8jmv+Nu2incXBu0TRFXasOm
5t7CaviTScl29wrSkRNAMS1T61mL7ZcCo/gycrTHer6Sq4qxSCPnjHiD8JoUKzBZCCjzAjQmRU6g
RgUBOOFiq8CxLuaIpQy5KydVkgdm/im0fetpMIqXEL+8fasmMiRVflW5XCcGl6zTkcdW+/0vSLlf
k711ZbZz05DEROTkVP9kOqXfZFDChI0XreHxCjpBsUiG/EX1RHRqzrhvTZs4y/KTLe6sk6S5NHRO
uHaFQjKo4XQbMKCt3wakKfs2SfWZmfWqlRqMgY6FSQYx0Ob6zvkaJHMDFk3MrUNFAhr5tPjGrK+Z
o8/rM6dHEy8dUSSQpETKcQ5oQQ81jKzWouEtyLiBM8/cDwwdbPJB+0E8dXb3y8eCiYx3Malkb7vO
Hj7usx+59OM0Y8+WjYi3jC6ImY0FA8OdiXvc74cvjlWMrlrSlxKQ3AUy/R5TH+4hwBAeLumpX/W6
ce/j6EuHQUGW/CPQiU+zGs+YA6m18uG3Pji7RPYvFjbjVghMDPWz3rP7eNVvrXi1gDvsfXbeGhnX
0uZOpiWNt5iG3YarER0YfVlnYRDiRsUSHxx2RWb/7ixW/xQBlppY3bEULGmCLMJuuDDkenVnDe/k
Dt9hWD3Ap0l7eWeGsip1/OY4PtkuqsdgSJ/MrL0a5MXpcfhQtOnRaXx16ht9T4e545SIrJZ+dQ5t
AY+15uJMGhiFuNWe5vSX2/g7xvbw98iujzAYen3DnWCeyy79CKjvl7bvPPRJvx06YLo6EkTd2A8u
4Xpu8svxmzddd66NVrXrMEsficxJ3PhrzL+DmIZGTt1oN7TThXMUmXHWPHdtWtoCxFuwGMb2Uhke
AvQJ6Wo1fMAAQsswCgTqEbQIPU6RjcrHGn0xjNgPa+Co5ekTdUzKRTcN88V5DnpyX4BXHj3dgDqm
1DeY68PITLGazAt+4IeoEb+8znv23RT9VYpGv4gIFuwpRlC0AgW/SQ1TETKvl6BkpEhKevkMj/Ya
g9FAHxju3AnxTzsU32le7jGh3bp8XEdGw1TWJoenMWb9KFoJDXkR3d46XP24fH4efpw/f3/6txvo
7+f+41v+45/9/Iu/vjmqt8loMXrCQV1n7mMUFwbxg7yEVYnFCxZKfvBmZRfKSpsR83TPYzQ29qwf
NOeHn4/+fvi/eG74EaD5tEUwuCSkKCMEQSSH4m2GIhizIA8oR/HXw8+n0JyavZieK73tGvJrZ0oT
5ICUSCJBeHeYmcS1qHRCdIkQTZt/XXuAlLb++VBheEfNOD87oR/xbTlsfBmxKHvZkB1+HogL+d8f
1T4Xq0+6QOo1W12Ve+m0COZ+fs2/Pkzmn/LzuRpnnzEtC6EqSHWlUyFNK6pDa/T/fPh57ufTny8I
GWCr//vL9fyNIiUhjP0CV66NVJ6eJU+q/MUeuoaJJtpLJmjq0Ngz0wJVNMAbNIiMU0uARXz098PP
c5lWanuv/ZSqu/la/5UiEdvj5F+FvkwQD9GOE1b0OTG+ucDYHikAsHbiw8hX9i4hv32BweAlRavX
IQDaSLP/ThoJI2Z+kJx70rogptgYx5XnEfw3sUxaDgjUbCC9NUkMfx/I/NpFCju0Pe6MSmdxHbtL
Ug2IxB0xLIG0/hrw/pKPsIPRgL9tcF51BHGHjkMASO/iAn4P0i0iufVUgG4OiJhLkz+6KA/WIO2D
1/YjuLzpjkwyOZi23xzDIjjoYwkPJix3Xe4nnK0Xcd3nl7pU7aWxS48V1T0yZcAOUmGEcTokVJ1P
BI/BjzFhKGsJb2aRESgZMLmkJhVsVVKrEcUT+5HBlLRTU99rvf5g9UZ96ZwKkzaqkYmsIWVi6KYO
XzyDmE3POqalIG+sS2da1mVsAu5+azj4mnudLPVHZEm05p+0l8wBypDb5yqK3Dm16BY1g8S0Y/mn
xPSpgAga0IZ3A6zkErnad2022TkvqN9J9zzDgWoE/43l4NMtGHlVcREShlKxUnv1Rz9UUDysIr8i
zc+vU/SnaAHkd9UEVInuYtzp0LBc3hWygClxgZetkyTLL6EQ2UWf8RhqODtTUGGsSBmp0G7LJ2PY
dAbRTZzPxRk8sTjTI4Xzk9/NoBS0ssrx5O7Q1P6xaBFMjNgWbomjJTenAFS0alaoMNH5ebBYyNyg
ZDTp9xuQC8YwGy+E/izG3BtP0fybMHvSmM5R3hg6WFgfPfl2mOm7RQuT3VNZxU7kpeSem2/sdzrQ
GvVEAbLW5zeRiRJKEwYqGTM5vivMubKS0rXQX/PcX1/++YqTCRxBbcELc5yiXa5mK1+fvQKk+2rd
CexRSe0aF492NdBCqy6k7B5izX8eBixbw4dbWt96Gz+NeBuSDHcx0Tb9YDxFTYC31sZRYiUlYCL1
LkxsT8ZEV7ac7v3UtccstVa2pp+chkrRcPtTwQBmp4llWaYHZUWnOqfOi0uCdEgojywi1QWI9Ajv
3rIQ3atdmLsuaWpSvE0QNj6JMCFEA9enToWIei+DdEAbHdrLXHZMUIzuyWOv0gb50EfIJFG630qj
VjS0DhxvF9ZAHIxsnJfe789yTH71mk2ZysFTd+ubkSGdMapDumO0TVkyeGvfIaOuj2tojJa6ZuLc
MEYlgr3zyAmskugRiMSK1CiqfIFZxsqhPNH8/t2XFGEi099bBbRdZPi64FCuNOMoJcQQf7L+OJzt
FqVhQ9EKhruPMwiDVkGnL6iX0Amwkt58CKFLz4k2mlkMR1S9EnV099a61t2e7tMc4hZWwa3VzPQU
e2g2UkIVTTNZqA6mbIQLH8a6Tr4ZCyGw/AkOXNlpr75i8mqGObPdpNhV4I18okY5uFZ3adjrPr47
aFyL6slrcrrDIn8ege5ro3UqSwNMruM+SCPcq4bsdeMGZwq+F6y+VSGb9xzFR1K442ZEs00t8J2r
wttDQtVu2hCKlWoZqemmeYTkY7mB2k2ksa4cznloQOLrNOk2UTO8DOkIbdc86TEVZW3uWwZhQ260
ixppel/kamkMkjeUQ44VGVyUBcBTpSM4jvpzERwFVdwqqnXwW1kCm3mAum5l5TdZaZ8CDucCCtpW
h3W0rWLvEXb7sAsdE9ZC7hjHMvjoQsN8bR0aLg5uBiGCfdQOQKwSsru0S0l9pgoUKHZVfqWlwTLd
HQoV/jEM1n2hYwWp0hsmT9WZHSfjAK2YFhlA+4kWLDhAayE2wIodOKynw1xK1pZ+HB1GdqaIyE+q
oPpWA52IaKw/YtnQqYcKjIGNYxkIykXwJWs3PxKRiFSNw88icK0C1CBHb3OUOwHMcMdpN79XtXpG
MfWJG+g7br8sm5ikzhz9lTsFO9Zd+5bxYmUOTb3cRK7HiZ95wPBMxuaI+H4U9M6aZvOhO3m7KWkv
I/cHFvNDPGiGqxEO7bp0GT6WPrrAJLGck/MRatYEG66lZ9teFSjdXz74nzKcrm6UmYRqVXIdD8jH
mdAvqtDT1xiUubcbeoWuSdlM0yMcVcBEs8Xm1Pg2ZEnlIQOyW36felhlE1cX2MiHlKPnWjOJOYEs
DxlMjGtPq3+bXb6Fqzc9aVNMlB3xDSQiX5yiibaBbjyGDjWzSTDaEm1PtxTESuEDThd+mn8PWtKj
FB45DrOy0dJ1z7GDRAdepC5tkNIK5ZuX0hmrK5vZGdovJ5RrYVbvLZntW1dVD7RlPcyTxhXvxqJy
wns6B7hbTCrWnh7cmVnv6AzJSyAIw6kbpe/jUE0kDLcZkCEKF+ng/CpSeP41ngLLav+45fSSYTDm
/+0e4JKeZn/ZS9peQxu/z9A9lWgPKNSIPO51f13hHG1j/0aXhajOoKT7DPOf1cbedtTG2A6Nz0ob
+kVmzKeF0v0u6AAvKEr79TCnzpM+r4PcArFHIH2S6L9JUeJPEGpn57YEADoHxKS0J+ZA+2iOti/z
fcJftqwQr69HafhHLfjOa4G8TibWisGYeYzYdzcJLGxSTzR5DqUuz2OqrYzeFkudeNx1kUXJTnfE
yKgYj50uavIMZAk6MNd7Ym/p1ZAmSwlDthst1zjoLnRfIITMDAS9r/x1WSafENq1g10DaqltpFzd
pFKQQ25M8FvDb59gBEd6EABnL14xTUbHv56Zn56q+RQQPlkWf2GutzOrxkuPOA3ZquC7DBssnq9/
fYrmZFvZRr8j3A3PyQwDDefibwyYWCTh8ecjlybyrnOAmjqhf4hSDwnnz4dTRcM5SwMw4bnxkk+i
YXLIt/w8EOFYbOK8feOzZqf3IRoNPT3WAdKIcP4okhxdmszaj/RTuQXzva6m/KjA24LRqTzI9RNH
+8adzQHCVWsT78xCOMyFxTC9jxnRrWFRIoMn0jjMRbzmDTop/vpjNT+Umt9vQkd7/XkqCaW/RFmS
L8vGsZN9X2fRvtScNfR1bycDPC3CrI8/D12P829QDiElXrsDaaStRAWg2c9j/dCnsB1T2iCrdDBp
VXVEdo8OdkIxogfUkGHN8EcC6foVoHV1TDuQp2hLSuhUKue6zj6NgGjuPEl2bSQvLWkma5Xh1rZL
7MwJ2JMjckd91VZIBTK0+CtHR4kXBUN0tIIC85aIf3Ns5XpARXrsOZ4QCcjgIq7kIjUGGiauYDxl
jyTmGEodG71F0aEwiVpWQSnhJeWxU3Ow7vwqA8Yoj+bQy23RBKcmpjoCZkO2r0NOhFEH8+oSMAj5
eVLE+YpLiiZ45AEA0QVQ15wAPDGGx0Ta9HZ+fmBEx610DmCfimM3vwjBwMCgraNzGXjtvor01c/v
HtN+Ov581ICgXrUxRVQ9VlcyeaKHquNOM6rfZqBPe4+Zb2pG1bboxL4p9GGjlz0xQHCnSkU9o03t
tcn4BSJ9eDMZwa+IVzpBhJMLkjBAzrTde+nSAQMgmqBIoZwbTfeDF3pDyE96ZqytVhJ8JTqhAMDq
Uki6SS6oX8MPIPX1JEoHzOGjSo829oN993tqvdErgTy571ZXv8QZQmiwY5tMIbnsSNxdmDUNc9za
f/6/HeIHVf1/skNYruP+NzvE7qP/iP4NfG389U/+6YYwHPsfEueBY1rIQbEe/NMKYbj6P0zbtQ38
WbYjdMv4HyuEaf7DtAwEYo4ubAYS0vsfa4Qh/+HB0Za6aenC4CvG/4s3wrBwdqi/rRG2Jy2JP4Kd
z9WltG35H9YIGHw0bZ3AfNRVrO3SkSBiwLpYeXLjnETUbWmOb1rh+zGa1n6WExlhpleNhyRT3hZP
6UtNkOMq9fEl2hF8Fx3O2KEhCxadtnbUkUxTcRj4+rya03VDJayaZt+3jLnz0gnuvdTyk5XUT0gp
NnrD9NdGcz1y+D7ofgo5hxwusPh0C0wGeYDtccZ1lD1BX+9GAHXvksMNKxBWztRD3y5lb2FnYkg1
YoLdWbkPdh7d620a0HPoLtFTRTgkcHDah5J1dDnpSCjAZDNPq2N5huaznmr3ucwBv3o15NFhZ7v4
0CetcY4BU/ShDXYTeMydN7cEchIr5xXHsOOU2typlnrkBxhCwGD6MAQWoT3PXbr+d816hkybbOJY
tfQS+3bba+5n44yvrN4VAeTiwbQrhZ1iXlMJBO3LJHsYccMjO5mz6WLPXlCMOXe4Lyu7FM1rLf0/
dDTIV0u8bDNYUEdgcSiMsMBqM2OV9Ak6V8KO1ogS8h15MJsYsx0CjeBMlny3jzEuG6lrH4pi+PMT
YtS32puGiQ48wXTPiMnFUlIHj3mEGkswOg1LW0Erwexvzg7yONf/IFzoj1Go/44bz71UIqVFORA0
HOgNWV2k1eKPDkBohflWFaKkeGZG+C/33D/B7v8Kcnchwv/nhezCkOfmICtaGpK76V89PhkTdo7f
tfuYlxzpdb/dOVbrrMMhHTmPdvgBDEK9+bk0kuN3CvOVozLmkKlNxzw062vnIRnVmO6j0Si2fdIZ
DwKLzKqeOuvGrMP1giejABEyjTI4CNU9RInebacwHtcE320Y+0ZbwJOX1AAKrwiX9rQmO8CbWwZ9
KbYIlGF5lyJCZKmmE4h3g7tsraOqB/Jcb0PECGs3xfvokgYkVPKBvbx+rSm+vUm8dGnr3JEur7up
f6cIB2Vdc6l6gYuKilNMbIz32pYNwEQE1cjcTIQpqOpzC9kKFY/3+N9fcFNnFfz3V9zWxbwISYlh
zHbs/wDnK+kSqKqr/FGUScvJoxGHhgkSJ1sLJHG29HwH00sYXNPTkChERKN2G1T33uiaRnqpIqBy
tAKgU9Vvp83pYaRdvrOMrDphk0TBZp4jI4o3sUR7n84PQckAwAiQRdWqNw7x0ENT8KHLtLF1M+Ji
34Y1qrvhk7TFhGDl7pWEHahCaXQrQ2SxekRPZ5LZSzUTCKlsnuGPGEdepfykmdZWtoEg561fAtUY
bo70sS8O5pZBPlorZVDQ5z2FSTQZiwnnJ4evU5oStpm1EzWIPNWECq3GomrWJYrqZSfVr0iv5Tx4
PZB/kO30yfqCR33qK9PYCRa3EcX6NuuAzJHZWLyMQCls31o5mS7WjY2jk9pp0cpBbcJYiaUVYzyw
g8IjWjdbtj0wvygsgAVloX2IOQKyD11SfTbdjI63shqGkFSLWYTNvStwn8w5s3XsvYlZGEX8FqBL
/6Ts56wuokfH7vZ0jfC31XGwDAgLDIvw3kgNnjAC0qXWx7MFJtCZn7VbLFUMpEgwyPW6WsWpdunC
mjk+Hdujco1nVLpXppPlRq+TYTUOJYllddRj15TJLopqtFShyLiaEfxOxH+bUStXSkE7SRP70gYU
v2N/1ELJTtJxS0+dGo8lhy1L0fOnMsdfGrR7G8ubD0h92aWUZ6XQ5IFMG9LSDUC7k2M7j1K2O9W1
42EcA1w/TrblRv8CLMg8FCLBojWZAtMO/03AWb3LoFYeqBTTptHPXFdLSUfWJIjnREd/Fca6OrYs
JiaHhnM/5/+MJID6mKAYxk/JdRgfrBAiut8S5pX7znaIUBa0I3gS1xMKZSUPIlcLRebEYeQvoy8M
Qi3PUOJ5DplUqT+upl6+E5WLKq2tko2h5tAIk8I9z1be6NRbDe3vIu/NYRfrlrfs4iCBNecsARKB
RZ1s3N2TYHtKAhiT7I4wqG7MDn9jXut3/30ZYOz9b8uAA7mY8A5DR6hneZZpeta/L7xm0Pl+wEDy
jj3GWfShMeMUgJZ4Iib7z5n2k2dXZHhLxma9XFWi9cAFwucXJGcWM/WFQQOq/slZTDm3V5Z3LwEN
mKXB9r4nD+JrCnTnMcoOyB9U2w6n2vEXqVMeZK65W62iUcxgrjlo5Hdk4F4vpVRvcEGTVTmBBuvR
UiMBHUlgbEac6HOEgyu2AFAbZq1mAL6d23HmphMDV9fNOjMNhApW/k2qWnsMg1YuQtNgbqn87gi7
yV2ilx+XQX4qQxSKRYUpG2s8//8hgtmkmytgyLj+PokKDHaZbsN4JaahLYZ0R/v4QIzfPABl7ceK
EYFNdsYTDd4Wn6ZmrkdurJOlEIgSEgL3tG1oabgpKZeayFY0uQGh4Qqlaao5x3LUX0jieu9U9Ak9
ydua9HMBKweAptDPwxyk70gGUg3CNkRHvcnpd66F7ZhLL8p7eAgQG1TM8Ywb+Oh6JhFOHUygyIct
xggSLnuOHUGOmb7OvJG6jIPwMQp4e5v/xd6ZbbeqZdn2i4hGXbwCqitblssXmr3tTSXqmq+/HXxO
aKczIvLme7ZzmjZICMmSgLXmHKOPPkIg3F8jTgDQfUu+UTnsUMLk8aHuddwDGdNeMDtTnyn+zAxJ
XxXDORSsYKkazHVERajOciQ2+2uBQHsioWbJXiK4JyvyZN+MBjXa6Wbdt833ZOY7nOZfjRamH+Vt
2Dv9aBUGz4Zo6rqsYTI2/uuPtqO8Lfhj6Z3x2aEpaX1r5+m5tRtrGbC+Kj8RfrAWhLE/t9qvaLSG
A7Q6iYIycYZj8S56ykpIr9TQxCujYPRRmPczGZWF3O8TEE9Ys87CUEXYlHRhFZfmPUTu4dVMER6a
5Oye6UTi9LTEcKVitg8pfC+QbbdOrpUWyMSyddU06Q9FxrlMMcpxOULQ28t+Y9GS6zzkLOOHHpJp
X4NtXvQEaNaVcmh74n4Nc99PaSR6ikJFQH501sh/ZRDNl6aX4pNFjN2ImGndKSMySNXX95B4ao6c
u4guKHLVq7EytMotQnIH/vPpQp3mEz8+eHWa20i6LIKV136cLdKRZEwp8I3zFQrNoo+kHtQCZ88X
RDzeXYqmfSWqAZJ1UmE7YLlQSndZFTb7XJNUBzdTdE4ykDeasCgmC+uA75hIrvxJ9EQNCx+o8VJt
rSPmWhzeuPwyU9KOIAUErGnXncTIYONl/pXuWV47clYZ6wxKhEsDkKrJoMQXCcXBNTZfyzTItmMb
BE6K92uvo97Ealk91L5XAQO++nARaf9RLtv+589IssR/8SEZKtgKWTYQvPz8kLqkDMtR7bQzY0Su
mFEsn0LpvhrFZlsGLeCrynvR5WjiXpG4LDZjz3QFp1DRSirqdk51gqWlq7gC0Ubxu8OfigpGBxBF
YTYnDSQmF6WOJCpE1ngQrbSxFS8hSydN9Q017HaLUxc2dPSMYl0l9GAfJO1exLSxrPIAOYxME8H0
cQrpibWyKuODTp225qw4XgzkP2VPuEhObX40q3Dftokr5SYsN3GK6WPE6MomSGbJjIbjVeUkB9lT
pPNSIWeh2JZZmUoYfGruExGzDsKjBtYEClgzPkbg4MDVa9qalMVWaMp92KjLgfS4g6ErvtsMgXoR
JQC6Sjzqu6TKYWCUAyeSLS6M1olCaGz4wlqEMB0S1B4NkFg7RSUJjoUL0aZJ/6J3HJYdc51F36WE
VZi4pFUQbesu0fHEp7q0ww8oAe/0LV1Ywx2lC6Z2RG1aJR6l+pocOmD6pDyEbgV1HNlMcw5HHB21
h9epLvQjIErDjUIx2NOoemmUitNG1TtKFn/IaN3ezZh8VUg8hPF55jphTAgBzaC1pXy2kNt7wCD1
ABY/TSj7SQ11rvkKpAbpHXlzxZ6I92OYC6drJ5mnshCoJgdX5KSyS5BzdUTguClE1DoE5NAyJIUA
J1WmUaqWI0OYOHUbMS39JwXWP7iYcLjH27ItJ2dFOIjPtP+lx66fQsKh5ae9MDDrxFg3yCHhvhgm
l7VALTQyjbs6f0ygeZ6Q8h0zuSZpViPWKq0488CNm+IWdxWMz6Sg79lBl3PIHf8CMIloK9OJq6H0
Rc2M1D6smkEoBHu6KdkyJ9MEtRar1FBXRhL9UrIk2ww9ozgOKaa9MmZXE0KtGfOx06jfM1oC+9TV
D4oyJMuAzCakNT7yoN4XD3y4pv2fj2JOZj+PYktRmY5KpqbNBZsfM1JUpwn+lhbFo87goAfzjqmo
MbYVFZUjF6XzqHPqR5ilnoxYeJAD+mtyUeWLa9cXq8ErAtRCOiOKqUelaCVZvmqzCL07IUnvVTlK
L5OYUa7He1GOgnWI75RiQyA/Wmg10L/oik0WebrK5PxSR6a2Eiuu2/N5VilrcFjXqtsE3sA34Tfd
yYy9z9Zsz+JVsS7kzS4zvuZjG3u4aaSoJLC+Lx2umSYuzix35NbsscJqokt1hoidTIIi2VWxawi6
t/akHAJ4AJ3SEoijAkG3LDGG7ITRNI9ekaFmTfDm5XqR8sJ+etIaZQeWgD6EZY1Iu/zmlaCbDW7y
8aJLcEavPtETRS9rTprft2mtUZDJgkdlLIo1KROxexX66JJ4D7o1bS2OwqH3zOvGUokLbkL6TYXH
2U00/Hvo8OIB7jLYB1HZRx569s4s4xMjxedKJzAkGOR4ryMH2bSBmrj+IEYLAq5+QQ1Mz35DRHwV
hDQAIZ/bebZOLaXbSdNwxo9Q8F9xdNPC7AtbY8h0ruE5YcdVVhWp8XaoceUK02ajxEzoemlkNA9V
cEmQ1oo4MOjwRkIUUZFNaRK65gQ4RVZmQGJ1XQvIV/qYukYnPIUtaIrUy8VVOUic4+BVLBoGHRkk
oV0qX0QxKBCYEl/hechjvQxGfqMDMFbQbZLspSNatAi/Ri6L0F+nJB8UBR20vInX1wlTh730OYgQ
KxS9qNCsr2iN+JJJe81iDksYbxvpA3HtoatV8a9Ou+KG0+t4pWUKODdq4CfUFKi5ayglXZH8ktQT
V1zvXciqwfVqjkgSma4b7JjKZBHZeSrBOKEZbjMksY9obj8o2EiHYlqrC2tn+eMZ/YOCVFvHN50S
VONDe1nq4VNCtvepEiuyiQPFcNBfERlBE9v2xMTkK7Tisykb+Lkzpt9q/Nsruw+9MPX76Am54BS0
gJC9X9OFyO5D4TME4ebUdHN2wZXavW9gIRvg3bqSmJmP6nhNMCvXxUIglWOFAlpDTKw/CUjmUE1z
rYx9RUfXiRE84PrbV8lgyxOVgADd3Kn7NNr4gORzP8NXKabiNhcvLdx6N8uU8NVsk3VRHmjiZGjJ
NXNZZ/WnpETmbkjoNBs1MrMxDpe+FIR4suvwvvNRhgmtvvRxZnF6zYen2ONnx+AoCOrxpeiRcUFb
SN0pus0ZOIvv6UjFdCRfc7hJjqobxlqONCIK8uzOmMQeQttf73K1fGhqmtdXqwBfrFnXw9iAlbA8
ypNt2DMmE9Dj+030nIayNvno4EqYVrKCGy3ya2kDW5Ol4CWRjAL6dmvcRVpOzaH8pE4hHwM/t9x+
gpSmcTAuIXnrE++swpwhLUO/Ni9AzDUF85+1EZAZ7U01eIy8WlgAyb9GdbkmohA3SKUlOx13udsw
f7IbQfXWiWBWSwnyr4sDqT1L+TIRtQxWMeLJaxqEI3pM767XKJyqbXrdAJWu3UZVvK0aJyQza3h+
CXxFIV6F6HJ6KC110T0AnbseZHPoV0o7bJMErdI8bB609/qakwp09TBPDDHueGKPU7Lcjrju0AOs
8ib6dYXttRSvpriXC1DUQmu6BPnC/8kI89UHby90xXjs4KiSPVUodquqDGZFyVyPkvJqpMYaT8Ar
eDiZ6K+h31gSg4S4jnSQj0Z3lKLibaRYvBCVZNLrdWd6CBYfmnXHwYJ1XWy64zVHQFCkyu9r4aPt
wnjwrA7pCUSybKt5wTlNjUs67QT6WU8oudMXIC8juBeNLJ2gqdY6Y/fvK+X/gbb+h86SQmfnP3aW
Huv34M9A1b+e8HdfSbT+IRJXSvn1u7lEa+fv1pKk/kPURfpHkkiLR1SZ3qbUHYlPVeV/iOTh6CYU
EV2yaD79s7WkGCSriqIiapJBpIwka/+b1pKsmT8n2fy0FEVUVFFXVGpEylRA/gO7lRVozPAjDwdd
EmjRzMxG44ZvnBf1GWbYhlTDvhd/bqBeV7SKjGbJ2IKUncwY78JAM+3KgvicGpR89M56AgnSkfKp
7hHYh6uUSnPA8bsuG3NflkKH3kI1F4I0/u4zIbxjnoISG2jxiutpRAVH0B0BiNTUeqXKWsq4Fw3/
CLS22XZB9BoI40sg4ZK6el24zkFq2HHXr5DGF8vEsKBQqVK1ooyBeBMbrU2dExXE/JeYiZVmp3lR
kAgveJgX4Utf2505kgyBLb6yA0CTfz0hnNiR3x/FH7uZn/XHpzRvNd8pwu8Jq1FCt8LU8JvWKCFp
bF++wY10tpaqGly0SUc93zXfzPm24iSw/lf3qV0N/XJ+hAna34sqkDJglpPmen5ofvptdb7v9jLp
/MR5/b8t/udXn3d02y+OGm0zhGW/gVKfb0VzEkBPS+10My/dHgC79Nd9t+18DTcd4uz/8pTbw/NT
5lVgr6Q/hfAY/9XGkqaPDOWm3fyxx+9756drvsHrzIu4U9qRKdO88uM93V5v3tePl5pXoerCO5BV
QKX//HvyfuLtzuuot2WGwRTzSQVB0J7Ot+FE8+3ogmFLnxavkyZfT4jmgLGzmu/63jCdHrht8r2P
eevvjaaHb6t/PBzDKyIvSYVO+704b/Vjd/Pqv394fok/3qU/QX4DMrsARGOAsEm5S7fx9P7nLSno
IO+zOiF3y1pq7e91KkJ/bTRvPq+OQhBtu/P81PmO256YaLGTef067X5euj0zTTqiHW7PMYUGglZC
x6kMBALdiC6ppbQEpHdbbLy03CaSjAZ9urMnfZ7ZnQXUVsAAq5GYC6bDUN0Osp8bq/fkymobKU2q
LWE+1TYNq70xtAIDOgGGRtg7NBR4E+ZkPvhelCa/BTgC3rk4GRa+F+d74Ybs1MgPVvPafDM/cd7u
tvrHLuc754fnDW/Pm+/zKIiAIUwDNG8QuO02yT4gxdIs88iwa8gXEnHY27qGg9W71m/mdBKfbyhc
YCgknoVbfbqX9l3OiIbssznjBcRTv1UNPBTpKLrxUBxHtbhk1EJduaVF/u270GGCJdVA0Cl/vTn9
3fPS7Wa+L9WV3KUp3f5l4CiVFDFdEXFiL5VnMhsIl6TuuA7KQlkRJou+3ufmyvRxSc/uEiZ9h4bI
r8St13oXzHb3VUj7MC8hMNchtcKQZGp3Xk3gyag1f4XcNrCC+nikv9ZNk2ZTygCAgd7RJ/BxPlGF
jbKwEDdSDguLbiM1T5rSvis4xZZJhYaQ2V6+sypcIZZVc4UQFfhE0vjgXU1HzxsR2MpYbS2RYCEN
DML3UmWW6toAuazMJpiwxAOq018bJnD1dToFV/kEsp4Xb3dSSDspHaPpfjqC5ptggknfVuclaCDS
UknUYzsdSPMNw3IqKQQvMQ5nwhDoorgV/FMh1sJKL2m3CXnHIQBwQHLQ21cOYa5uWjZ3stV23z9E
erfgxKeb249svq+4Aoc1WvRRMKF2uIzJgpmOgpz+J2QMq8O+88/1eamQJ2r8gNBkbSp4eY223zJh
nr5hBRlkmgbRIpzXA5OHeuiSmFGpn6cqUsUFYYOFO4gpZHyzm4hPkyjle7Eu1laDNDoYxyVyKnXr
lyZNuFzUyR3hAAxSaxtnkvl9U9Bh7GYcJDrJuqS9XCmj6oZQ1VBiKEiR+xGlJKGcpGkG/ULhQJ4Q
vcyP1hLT42g5PDARVYINbt43M1g1HmxDm+Ygtpq18DsLVr7iFgkZXMR2OfEnWt6YnO1V7r80Cfty
S3E9NC+LX0p+ZO5FqLQc4GdcgFVxFkYbLuRqofmBMxjr1HTC8eiLdzhYCvWz8d4pvLLrqHRoEuJd
vvZu/YRBHB2gGLwnyr5hgnPdmv2uMdfUs4PUpWWnZy8BduTxS5YXEe7VPABkg9p+Q0SCKDgTxAAY
iNkuO/VRV9eqBqZ/1/rPxhfxpYP2CPAmaxYQ7srokOlPuOSL694LFkBpkmGnxvs0OGADysW1WdJB
XmQtUCVQRTBZazenTMLHSUxDxQlH5W0RXFc4DTNA01FGR/jdA2ueEkC65qWkhjwu2KNHuAFWpXQJ
2Vlo9oN5TrGDN8+JMKVz3uX1p47idGvu0OQUtLPaFcEEwCKN3mXyR1K4Y5prtdki1/AB0uDKUh1P
PPrtVjdhxtIdXivvHWEvaYb6fYtDlPpQMsEvnUw8EnxE1FrA56tcQuUJ4GpyB0l7IPvFWpHfXv+W
r474Uj4Ra9KTDvN7CqlmvHaSDkkFp2gN/l8PKOxR+V7hXGufoh0miu7kk+/7WB8QjJgL3JWxt6TX
PzHT9E2vrKDGEA2ulV818WvXHSlGZuxI4TrzlvhTTPkjGhlHbkcimKtxL1r3meCCHzXLVTBuS+Mu
bnZRuG1HjgvFpo9HdNTvzH9Sq4PP72hHhhefN5Zs0QfavyDXS/idMivWEHa5KH6ZDm7zSSaw0PkC
0cHkO+03x6yqfQYjshtiV2F1bqXfWXmfxhvIZYo4fWB8TuTY2sDx+XUi8S3MTSQsEtxGBe0Mm53V
b3Dctd4JCeWivw6ecaqkOWl0IKchtRyor4a5I55N6l1xn2MoX0jqxSLhXlyrgVttknrtlS7ETyPb
EcHUlQwd9kZHVk/p5qQ7QZ+BKzvYi/6tfwxgJ60lawFqrJY3XYCKssV5A/Z22a/4M319irNbN2jW
RkJRbekretMF3mpvd9VKFt1OPnfweMi+uMiCqwqvhKyGxil8wXWgjCu93Uo6I3AnebWUbcWh4K9I
AcqxjojhecSEME4KafGujDZimDt+4ErqEsX+FCGRuF23k5H6UMaDYYC7DWno4JAC3jR2Dey2/KiT
VQw2LpIujXmaaOcR8gw0So7+Cd7JekQRRF7tUceAH+BNhHaHE38LGTRXl90ron164cQYN6RDJyum
RdkLoBdKsE0OLt1Fr8teCJ4n0BEnGZ/5kR+zcbCOyg76Ca2hhVAvuY6bjQ2ZE3GJ7SsOMQ68Eziq
SrZo60cmTpPOZ9e8aMpL0aB8WdTr5ix/esoiLikpMNOwc6gtcNcBO/GeJu5iQpKNTQ2b4NXH/Jkq
mxoSIrC77sRm4YnLTH6gzV6LIM1KWyLMpdvr4jL4aMLjaLlNsxHer3xdRU3/QFhV4ZHCVUlyIIFp
j+lzcii2wUm9CIt6PAfhcjQovb8pyoneaJOByE8Zwy1EqkvFSrkepH4vYMrzdlhSkvxxyDB1LAxh
Z13vKXL1sZPgobYldS3gVEF5eF3Xd9Zzwuf/K3sydld1jYhwUT6kKBjUjX8/7mIVzNyif7Yq+LQr
MXW7eNGaVH+dUXCjF1EhpYM6sWy3FgHuXOsceghWAIGE4pxNUktA9e1CG70ZL+qItgUXtR1X7yB7
akhTrUOrhgxT0kfYXMPDWDrkxKjZw6UJLsO4nfBcNeh4Yg+hBBK93OBL/92BVFKZPlQj3dLnBK5A
Wx9k/9QCPRZZEZdK64iAEs0zWIErlXdvr/droH8QAnPRDYv3Lt9Lwq6CcA89gEshOBkCino7RdKI
znrKDLRHlkk9/jTfeZengDjzHXuPd0xoAoJB4N3pdnBBwbjqzgQsS3StiD5FBdZQkFtBUy2oydn1
h2TY2YrUOuRnl0nl5uhbZEp2tITyWrq/yCvLn/PB1e/Aw2zUeyVejkuSv3bDnV4ulDePki9dLwcV
CBX0Rdw54mfO6eDJv5BrKj4Yxy5a8M6hPgOfeUYo4Hlr2pv+o3oHvWrtH/zDV/mM2UY7RhgS8bZ5
zpA6Ar9YVoSF4MABOZMS5VCSdPhMbVo6NknL51/2V75oflVL3d0Eoi3fKcd0PVFT8dnbE6ZnOmLS
5+hZVGxwAuWzdsacCnUwUV2cs96FVBr+Da4gSjB2gdDf6CRGEXvmenfwyFv58RouzWgFmVsD5wLE
AV4C4k0AWxTlkVQtiY7dXPnFBZh4nOytWuWnEG2rLYqQWs9Ml7LJC+H45RI3+lZ1WwdHNu0XMmnb
9DhuqbQjMP1ACu+M6wjkhLyUnjdq43ZvHgigPSyJNbau6ij8Ep/IrWxp5b77HAbJNruHr3gvPvrb
+EDyOkS/RHe86NgisnnMVrRhaQ3em6/YfHhMek7iBSa88YOsZx9DKrJJGyIr7CrfCYBqk53Fb9aO
3PAeWLtGADsf+7PIEUaZiNnTo3Qhx7l9kJ+qI06CZXun7fvAbu/ine6APx/tJZoklQ/N0fbKHivv
XbnxVm8CNIj9uIfCvjQLx18LrEI+wXoDHZKDjdW+tctL7XHNsJcjA4QhfWCLzBZsZjp7bRm8UpwH
m/4ON3vrbd+qdxq9x97VUJ6uGH3sSSXdU3sdlxWfY+wIi6uLwsNu7OjgObCL3dTNDtclrF0nuqs3
Oj6eS3zE0voSnnu3eY8ulh1dACn9Lp5Ihtlodg473K5f/Weab1BYLwruMGiVUBr59dR26cIu+Kif
OZPx0+ETBvB9xcKEsBJiyHQO7+7Gc7kHnJNv4qOw1lxjr11yF1Slk64oJjtAvF+JTEaeSBwcjt7X
xoHMZQsOZyiRHGxbfxWUdeaYXFxeE/6qlb9iULK57vg5PEWXet/9BjG7avfF+5VRD5WvF/H3S3IM
z2h1fwev6SdaST4JzjHaTts1hylYCXPgQ/rQHFLZWTZv4mN4r2cOLh1+VhxUoX0Rv0gfRlfUO8Mj
yXe9fbE+mjegYeoi3hX3ydp8Vx/L1+HIiZATpPpevmLFdDpEBW7/EO/infwIpvKuuFcf44Xo8KGu
5AO3zuiiHrE/cqBSK7qcTupSK9T2xhqG3zaAkGdra+GZNjant4Y5LeSwN3IomwM0F+7s7eReWqcn
LolbuHiUGh4xwm3GXbSsHsedzzmmfsaQlx24OsVf8+++fo5OKPf4v+cocifDCt+UiyKm1rdEG4WZ
g1UEvhPHMzB3SvTPk1qGq1vjok/A5QSYI1RprAOkgCRuIwXuP8aP6EHwHJQjHgQkktPx/wwravu1
yWEifIgHzsu6oy37DRJZjpY7feuv+w2UtPVw7D/LVzCreEeX/N7TS8eQ/Jev24RTPgknuLtLf51x
RYpAuZW2+NQpL/FK3GAC3aBsTm0QH+NC2UL9PNRZuDDOydfA0K5yA+sT9gCZYEgFQJzfxc+wOHVr
GdwPZ3FlnMZ9M9zHh3LHkAK2N8eK+Er296Jde3dfdMD4qHsnAXk0uh1D5W10Cu/H534+Ac5nCXrY
nFQK1a4esy9oRpxURFv7aHgiLZyUAgbd8IXx0SHQdNSnepO6/UZiqvZen8h5+kiuC0hC3ZkYSvOd
pfIVQt++PSGH512Pe58UhnNbO03p8L23D8az+FieyBaLx1VyP40P3qSP4o23iCo+1Nziqx324zMX
REhOfI3A3khENKcTG0OE7lBxWhoW0Ldw+2yHxUe7ZoTHXPOsHEEQ2T7nisCBIwxYMuMy+TaiOBlW
1eP1xCnveuoOfK74AR2alIC9bemEkZsjlCGQI72JmytBn3trYW448NWcO/NF4eIO4HSjr6yTuBKP
2ZoEQu3iP5fL3AVjyKWL09iTv/4IXKDKqz7gmtbf63sw81zwohPvuy8WEidJXGxLZmPPBVecD+Nz
fK07R/uUXrWTybU7WlrH9BmT2AZMQ+VYSAAXHZQAYO0510GGg9Rh+NE+9muF03O5IZfCFXbSg7kq
VoxQ2fPqznS1M2OK7suc/np/2+6y1bhuvlrOE+tkTYvLkdZIxx/C+/iefviyOy/RGEvPJHNztPaC
Kz+2HJn3HLPeE7VFvkD1SwHqGi7Ep+F9eM/vykt8To4EoXMWNH5Zp+BiPEgn6J/jxtvqq+Ro3ouL
yI1ePyJXOPc7BO5LZT39p5PjjnyydPQn+f16h90PhWUHyxpMU+sIL4SLKYieGEI5KG5ezODAlUZ8
oqdOFCjj4q2+jReo/invbpgv3EdLCXH19KtF2wGWbcl5Ous2/cXfqhvQ5oSzyqBijS8R5Zfpk2wx
8C2iRTcu9QVUrr/V+R2BarhkZ+uZN/HhrxjgR1G7bOZqK94ChCSGwtyI+dFcdpspKFkn8QObbr7v
g4eimLJOrYD60wxmmZdmMMu89F2NMqVmmXXRPbMQilA3IMxcibqtzks++bC23CmwsaZS1Px+TPFK
GLeV0x6VHmLyNzfguZBvkPep5J0j1ZWxkTrGgm24q4S3lmKONLZLWiqLopUh1IrgP0yO6umdh0K3
lghRWouif5Kpya/Kq88EeLph6qKjgtr4/4zBnpeqSiElTOng3lHrr6Kpqj/HYFMASv5ajGsx5CqA
h4Pwi2yTEggihyYVTPPRN0uSWnxktF2anmHiYfVNpzS4Of57UIq7UqU2SDZks5UiWkz9lPodBFLl
1kP8IdU61RdZtDE3i27e+zSo+n4alCdOH18PQ64zDJreMVUtOgJiJBqOFoeoOz08vv2YHYGMcMIt
hBM12jVdcGyvAu9J8YFqa1h3W8xSTYyFYCbK1MbUHpkXG1ISIEOohNrMJd25xjvXdeclY27WdUWx
SzzUWxH5Udv5BsNGsZVLCuG3+3KhCYE9+0s/hcxtzyQb1HXllqCXP7E46AFNp+2Ygc110PkmF4SC
vvtUF9U9775uknY512W/a7XyKBOXVoTcdgEKPBIiUXsaoHj6qVIOhfavJXA91D6n++abH6vzdvPT
YiGnsZGkw5tkAi/Wq69YhHbbmw691cmgjYRGmOhUtYTTq5ZlItcJWc35u3qKlNvBEsttISn9KoKo
kHj427Dqyuj6nEKlKp5PXZy+orM3L8UmSuM0iMnX6e8yUU+lhVdQZUyKxmhREjWnpiilZTtFUY5y
XmwLqurUSPUnso8aEmumtfkBSzQNN4T0bv9x5/y87/V5EXaElRo56ZrUXDVO+HJJEbkmz45+kjZl
sX0vz3fPNym9yu11urmt3h4tkLz2ELxQOPy9xfzg916UpiyxgP/zIb1LCUTCpZ0VhgL6OpScdhC1
Q2hNKbtyNcRUGWDM9qrOx0s53cv4bQtqi+tf6l+zq4b/1lI3t8fmJYAC0zkIBii0fBYVvahA8007
mG8KWeBLQ/wFUShvZXfeaH4S1et6dAiboFE4bd4Tljc637u63fu9Pj9hfuq8aWTEXIbnxdv+vrec
77w9/fac793/3JzsJRKeyvbhx1PmF+wMgACY8rG2TH/aj13/fGd/rP/Ld3Z7aVzI15VsRXSep89t
fuk/3v0ff9334vxM7/YZ//FK34vzBt9/oEUEuzMBdL6/jvmd/HjjP/4YENZ/f3l/vPLt8/jxx8zP
/m/v4PYS49tYq4+06V6r6UqSTif/ORBzvvlx34/Vf7UJPQDqWj92I81Nq9vm89Jtm3m3WaEzA7tt
c3v4X93382XmXfzY7fc2BsS1mn7bEks7LZa5F+tD3FiBASW2lr5mM11v50d/rBpzh5PzM7Cy6cac
u6rz5t+L870ZtSYZrtnkmf9rwx97nDe77eb7VW7v5t8+7/93N/N2815vu77d109dsFml+3/ao/9B
eyThLkCu8+9D/jaf70H2p/jor2f8LT6SpH+IKoZ27OuKqONi/0N8ZOBeV7C9o/kxDQwgf0uP0Cvh
zRUNkzw+AC/SzdWuSv+wLM1CsqRMYmnM8P8b6RE++J/a62kXIu8LfzsSJ8WcHBZ/SI8AzxUNuZT6
URqidh2TOdyh2IVCOo0c8vAKzWvO5p1v8pBymO4H4O5pvxJzXhEyMi3ON1FF2a2KyMVq5oHLdIPW
oCI4kJv5vgwvFGO8a7C8dow/lWkgNN8w/Ci34TRM+uM+ISULicZ6Og+x5mzYWc7zR2CsWpoUfA2P
acw0BM2/h6DTolfIZDNMAzg1ex4LBvbBNLQrpkEeeqC1npHUp5I9ZdXFkUxvphEB/QC8/9RE54Ge
OgEEMTN3y9pMDgGjynQaXkoWpDulbkCApLpoE3mz4dL8YaH1RTJZMECdxqvDNFQVWjyPhVwxs+Gu
sk6brSoYjHL9Ij8P08BXMHhPPmPhZrA2hqwzoxOzjSLjnI0rsjNQvzMeGi1G0/NiNQ+s53Rbha5O
zHB1Pb/POYB3XgrDzNiQMlVMA/f5RpoG82JHqGlbZeuQVrE/6QfiEgoqzNHC98J1D5mbOQ2VDowt
9XsUxrsA8wdCUAMPZ+fk06TCZ3bB59NvVF99SJKwcGM6gbczkDRNT6D+mMDZkcbcbuac5tvqMJ1+
3ZSZTz9NgWYF003pdBM0zUvyPJFSwUBPDfP5nc83xrQ63yeMzCn6hGFRNE3Qvk+L06TNj1cyrIaH
ka6PTTKDAWyXCWxxr+yZQ0gUOh5l7cGIHQo2ogs1njyYrAaAvsRvgOZEAjPNLNJbBczck5wGxPvk
0xceCvqqTXNmCYOvpTjJE5PkUXYrUiDFU91Saq6Wno6dcBdLSLPt9CX+LbkAhp+zQxDSLl4o5N/E
aK7djAZ1NZ6UHqb8Z6Ytcf2WBKWU1OqHgaayK9VbSgqdU+wwKFUighubGfp6aDfjh/gYwH5h+Ma0
5ww+26ByQSkYdJ+x08UNLn6A7hYhL6WLM9dA9pcit9mq6UL/iu4wupEJIxMmRxAAZYnaTqkcKtFS
f9IbJnXTxwZUWIPtpkJodkN1e+1WEZ4a2gyBtaa3cAXhSaO7twvDKf1jbn3kn5iV+fhO7YXK45OA
wdVf1Pv6ocV3hVbOBdgyNiu1cGRy2uTDMCVU2CRG309lwzP3569EAy7e401EL0w4Jj0sXzt/hfKO
yfsKjK8FYuoSJBepDomJlN7ppm4r3e7b1RDekUBEjWX4QpvUlb+ixDEAmoFSjDcZFfhfIjTuGgC8
zadb03omoNJyxHdc0FM58rqojj1TX9XpsXhOwel2c1b6XXonPyrPCWpIjXMIU3+i6d3qXiGFBGDD
g7cdN225ENOFAv7JX+ocm+fcXJPeAz6Y0RucDyjv1wd9D2etfk4/jMf0iWbqKaL22y2MZmeVr1Zo
G2uiJuhEWY1DADQKcww+Jmek9peBFTV+RMN4uA6OeDcUblK7pISZF2UvvOiBwx/Dz1Z9V7/6C5hj
0ia3+aaGrOygfhBkl7H99TOrllTfI7Klf1HxpGkSRm5ykBXOFGv1iURCWIu+3dzH2QNV56f+Tn7D
j1++lFg/LMKm7XZv5sAlbZBhV4JUHDoXVrXgB6Vdl1OKMxMsY4enkIKT/1buFuFGJP3jgnUk5Jtw
erLRcN2DrVzU9zShx9/WlgCiypZxIiwMh2Tr39Yv8Fi76kv9VLbae/hp3XPeGaqF/uAv8hypvJ2M
jx5hKoQvd9ifdvldRYBCTdkKWmLhWFswll3iEI+pntI15pTTkAJxIlAeyDE9Bvk9yRbZdU2zYkyw
Ti2Cz6JakoWeu5/tAf59eyCvQ39W9wTcAo9uD6g9FnLiVguQbcgevBdECNHieuhyh24B+ZpueSkw
I0Ag45xBuWBt/k7H5fAkjosUyl/9UimvnDu8AZCG3eufuGWuxlkLFiyUYAg38vswUiSnWEeNge70
pc94s4vylQIsaTyfNZHjqBaoVmZnie5UtajeiaJYSh/Zl8UplHCi9aAvu57XxxjhRC/Do7b3aVtw
GKz8hbrpwO+R/eVoj+HriM9gma04W3ZvbbQcN/ldRM+aJo234rsMKjp4RxHxycXbSt4qrdeU534R
68X32wnQN7Yce+mlD1xeUA5pMNn9vnnyxg0xFuJExqTDsDT5OyjYlWhUbKHfabQ/YkxAhBnQpd9e
LxE/SlIvhIX/jngvIJmvXASZrcAQjuiYLnQKh/F9cog+gsixfvnn2ttqJ0PlBPL/6Dqv3ca5ZAs/
EQExk7eMilaygnVDODWzmJOefj56DjBXBzNo+Hfbaonc3Ltq1QryL0J/RBxWRB7NeC/6S1LtUmzR
z1ihj4LHywSlDftsEra68GgmkGxoEs22/hbP7T3YgQ/q0wFyQx864XVY+HlxVWlHynpZ1FaqoOry
W/GKQHKxODbjXl/8I0evI7YDQJfdNncDhTxXN89+82QJxUvG5+U43ksSj0k1wnTrDHOtf0jN7xy8
xdNLCKqkezKPUAm1gmkU7gZafuA1FOR1i9ElpYjNQmf0DTmgxXjDSjAAM7kz2AY9ov4GzTUndZfs
1X/Ziv+R4uARWs4HY/9f+NRm6+g7nJjyMK9XjmF2T5UdUcW83dZ+7YaVHdwhY2KFytG3WSCmYtwB
nB1+99oWy8I0Xz2xtew8Mn2kfIkQUypcMToUNaJTlzxaCGy8PRzSkSbF+Uosdik2L0SnWaRFtQ5T
gtBCYYtnvJewjTlKc9SZbYvlJv0w1/I6OWmbaam8yfvXPrgYa1Y0bICNcNexAmGLSfGpJwf6zlvA
4LRuiEBxItF7ym8IGZ0sccVgSYDwUzpLBFSoa2Q6wSlzh/fCIz3DI0AugzvqxbjZk3rTvqUjIaA7
rGunDV7r3hXDOu4gGHv0rUReIC3H2QTdKgpHIbm9pvxC7RiiOYk3GppioMQNXnMVAXXz4IFMUorI
5UhGGQ6iiV+JLs6sEsP35P1Ft6nuxH7ZK46R7bTA5uel0g0zSD1u2FkpwxBW14mN6DK/1GDleyg1
BtWtZa5I266c+iIclMoXNYxWLdQq3CVsw5PfOD1Kic2XETP2yUfQhdUhus2BoNbOSbF2wJiOSX/l
JvLGTK/6sJQkAg3w9rDib+VW7syP3LCeR75LqHGwiTYjudtUGrZxq0qHt3SScIKzpu3oG1/KjXTG
bXaacMeYt9P2n6A79RsJvRij+G3n9L7kmL7sPh/tUfD748sND4K47lbNftjIH9XyCBXo+Vs/xjd8
kY19yWvAdNooyyeCMCfqnGTY5U56Xyzj4L0u7AUpfRuuEfaiE8FfzBDPfWE3ROVQrpr0CisSFvr0
ir0Qc9nQ7iSU2c7AoNNffJkfi1tHVNfg1heywftj7mVEhJ+nDbUS78KnZlcnv9N8HLmyNWZymp0c
lU12nG7Drb5w/fnH4m5THgXNwl0qt8EB7WLVvA/vDONYsaXzKonWgD329lzrV/Hy+p0pjPEyf+5e
l3pNGzCU0L2sheSG392h/FS8uuFoZVjAGnLgLKaoaPGpP3Wr8Cy86z8snNoXL4v2hqmKehVlXyS0
qLVpIrTFDflDS1HCO/mc7d2vMLHwyq/aZd2fsGpUC1+FBoau0sP+Ik09Ase3aE4hRfTs8Ew7H8mx
VZgEeE3nwsmCBdRhH3KKNbfrYVpZTe4N+GNonvyZMSOBO/HpNtW++OGcNmfyqidfkblHfvGDI7zf
vkHrImpYCi50VdW+vSy+cudl3g2PXKf06RFkghl20+wIcwteXj5Q3R76U32qpZ0Y2/1JLnwzXaUf
8WBhvm1sqsMkwVb0qnP6zYevZGh8/ANEn2I5YDL+PcBRxVm4IUaU39ffIJAJ8RqLkWb/gmBDoY5H
LsPik9KuMh2vV4KFyLewksfU2MFbug9uvKMONfwrtp8wcwofZR8BdLRN5j+V8nzOCrVL5UioQh2f
9RIbkmX3U6HnHe7YQEBMR06P3G6tivthxTXPyZvaDjONFYdyas5oJrfWM82Vtow0wQ7qqzyTYMtu
RSSAsf77Q5+JsnMOnmHUj0DO+jVCS8zPu+7/vvr73t8focLfmiDpQNgku2SIJEmihXrRBolTN9Jg
jZhhU+3PaH0006r/vhpmcPbvq1wQeF/J/DeZ0hAFgnhmxDuDOM0/gF+V2yf8zf/nt5WS8GlVG6gj
1aWeEC6ZCveqDntXelIpqs2f7xc4azf/g9KMC2NA+5aaBCLkIrPPnqBW5TU5zcz5N58Vx/7fl3/M
/ynLB1s6MLXEWa4tbuFv8RtL2KTaDNPP5LzC+45D9KQ+OHaOyr53EId0DfQdB7YYZTNdCoPMFQai
S1lZ9fraKK3nlyZaBtYqFsQi4Q0uC7P8xYfKSWFL+harkSbBAMlCiLHrF3jm2wKDVc3nRRXtrdv1
lm5LZ+0s7yYRe8mNYHgQgEaYRrqb/z5v0wHmG7Uo7AH+DerPmwFBcMtQedd9SB80SK8Nn/6N0SaE
M7tdapZ5nCKn85SPblc96DrhD8EyiF4OAs7cIAnMKhnx3yqIJh+47x/Eh3Zuv4TJCX9hJnChlY/C
1wdPSh3uPQPqTHUx3ZZ++5/kQJNaZif1i8HukVAaAnHS6KS+MSAfv57ec0XhgS673LZbBNYvnsJ/
AkFW93Q5/Uae+Eio+z70I9auXDrift6SH4piOr0BXtFH81s8qpBQHjsh71P3xQ0XDyIG/Q6/Bulb
xHbItKRrfe4DB0ZmhM6A3XUrf0mcf0fIiNioUw/viMtB3+1EHre7bK1pJmw9lzBH1yFuUJb8NkE8
IVoVwiPOgLgi/AwJg1YLZYeyb5PliIHgnJRFnrdZuLhH8Uu8FMpmp7kHXgmhEW6WRBApRM3Mhpc5
eOGWVVkm9vMrQaA2uP0t4nIOXGrB/R7tkX0s3gbvOuybdKWtXgsr3QWE0rmNF69lJHBYBVmd335B
clN+eNVKtqGHPpdkEzN//yIcSzi3kZvz+0zOzZNwqqAS7hQIoDrn+4n+Wd6Ao4gbkY3lTKSsYvUi
KY5OMbiJwX1toM+dFoPNWtEJBIEal93qgA5/pr/wE7iQZxzkF0ZrogPjfqO4IUY1DpyUwa9OkFzK
2GMZGZh/QOPDgM1nUslma+4WK2Q447K7JHu1cPRbtYbcQijVvnhE57SCYepMP2j2jkHvwp4JL23A
yrS5L9BDvkaIFNzl2wS176BBlv+B7YTvC24fdPh8DnT1mAAGZ2lVL8cbd6PyTa/cw44xPuAKpBcM
9/Id3Us3F4HL+KGUnkkjkLIHF54gr8QTxfmxzN0mdGYryMLJmPmpkCMw7lHnCNSlIoJ3WW2DJsPS
lFMH/MTByfCV7kE8zk7J5zls8VPf0Q7kxr9RsWVhp5KgQ+/+TfFHe6r55WoGy0RLnb2/XZUOhSg7
EAMwAkKsrot/JKz3W/rIRWgPj9c26D/Jr4gwguCcaHgT/jzapSzlKG287lP9ypc6pERAD9BJKJOS
G+DySPrpzVtcxxVsQGAmaJ/icoSHBM85tJ8QxXnGwcFuzw85ssKX3yF7WjgEMo9fInETG/xbZryl
sZvHvIoexi8oAmZlZxYGzCcew9krMKIVBxUQ7jTf6heLJLq/CKwSIHPIL0f9aqZjTjpD4s209Du8
Dmw0P0qS1VIH7UjbbfoDvELYvIQh30ppmdRskrwvwImVdhw0B5QrOQwP3E2AMjTIf7N59I0MXkG3
npW7+M1qt3lMBFNz0YYdvBsYXUaIqMc2/jXgX5mH1il/4NaF417uC8A+YbwedibNtO40XwFmpSz1
ndxZ+fXl4Ie3h3WY4Dl3yx/maVLfIC0OnSOKdpYds/Q9YGe6hYUdIZ6o/RCOzzjDLGyhWvI2Bpy9
gEPhNhA8vFhVG4o8Xg4wmqwFoAM4AWyuCspQfyjW0J7OE4J0dFbWC3aIhq8q4367/oHsUjihjMiU
g3P3goxiePnk59HaxEBYsyA7XiSX7gUkbaajTBeYaREbWzlcQb04iQL1EJmUCi5HTv2lu/obCBoW
0Dee3RYq9a7ca4fpAIsc2jZ0s+cWqhe7M6Q0T8Zcxppf7khqIfcRMdR0mXcKKJ5n7jyPnHDDFdo4
zily7LAGD+MXp0aD3haKjIyDTMfOuyku6W446A9M00w7C53F76gsoXh16Ub46lQnlb1FtJyidV56
Bkho7I0wgSkjSLujitFnUhM4YiH8/l1vboziLo49m4Dx4SwWWKH5uVWoG/rsANprU3qqiNzAZvMx
deix66hYwpqrJReOnIadXjURJ+MDYRm/HLW4DcaTL2R3LdlwQrGLsrAIUNBFWk2rfR9O0m/LbT7z
uGmanQ8ukDjYXQLtSPIC1ZEGl39QUchSn6n2CDYxI2Szj94IjaH3x3+947G2np/IWkomAXeUX/l9
egw7njQ2bIiRScer4tG2y5ILzlfk/2WreoVh/IRIg+VUrOhQuVYCSXmSB8PqteSpFaDZ+opwwkTI
PMn0t7x3rrdyboYlz4VWbDPS5zbyQx1d/elkuPW+VhXCJNhXo2fke5jQxg/cPRirWFqTZZ/mRAG+
a5Or18uJ9J/GxQpuMcCfK2e6e8LOUrlgnSxHrERwGXHzpfqVUaco8w0P+l0Ekxo5SowdIkuBrpJj
e5Z4WTAVoTmShZRJLibx80JRgFO8NjtCa24ajrVhx7FRVy6cOkiR2hNyGduvNbjaFcZURA0lbTLT
47kbfsXmbBowpeku3xYXDkVAQdia/U9xbMIVtGMvVg/cFLSEl/AIyftHpfx/6zc9pMvbCM2Uqi1c
mntxxn4d8Ts5hJgX2X2xImudZ1ThgC1hpIOLBJq1uEDNGzGuZEnchl9qrwr+CMMhG9a5eVJCu96L
X1PvAky+vkYuBeXcsX2fqcFXKNeDQzxOcGzYSGY4OqVbLFbQB+GyNRdtnX9CIHO1R0WmcER0moVD
D4B+hwDxhnXaP7NehrAcvMhmrPNcCeM3TjWNT3zFJ9uvwrK8cEgSQL44c2GDbn52m19qcSyRIQGj
4iTzVvjkSE/XpM6tjV15F8lk/qfpdNvey7i07WAlGGQufBCblHtoB2vs5Z98S5mB1QWQZQemQ66O
HT901PM4Uf5KJHeWTgVN/DK44TXnCaDAGzj4vPy5JGoxx77G0v5F7MCmhc3TgpxK9FHwIfhJS1qP
W+kfuy7uWzGknH24YZW15+ePgh2O9UT3w0qwyu10bHU3+CUPkB1cK+0SHChZvxh+DL+QK9fJoTqF
S1brN28yqLym3QKWlkSCw8ReByuF0s0ngUqibX8Y1+pNccdNDP0XszQY46RDwpAloOsfx7KZ2QTl
XSi91E1KU7LOtuJefR0msuPAyCFzUpyf2KNqeSmJXsaADEqvOpcZgbgJjW1U0vd4LULFYktr13+Z
XzycRPD2NxaL9CPB5dMti0j3a7AmT4vVfxlvU+LwQEFof/48svfXtj43FzbFBPwE/OY9pkxwpZXy
8foyb/gMTZc0hIjKuaQq+6x7i6ZvDhrK/2CLFqJyIm1jfFOdCDjePX3kSNEpp3x4V4+IIoxzKvGW
SZd0tK30DjMiu/UwLjP6nnW2T3fjcXFXEUWuMsxVts+NorvE6tDuYeGGhWUL84xif1W65i48YN4f
LUdX2RdPKnD4kVfJk12enW3sykvTex7MzbgcT8Nd9HFwYEuiWSI3a64c2j2QOIOKyONu1FYAaR/q
LkU7malfuKj2Z/bIZt43rOxLRPbSk9hihfBSZ8zZIF6Kboydj2qydOvKZ4UrcNq3qk8KCeOAd4h9
s7IM6x7DkQ3HeHkGCG9nEyY04WLlpqaPrVCBx9AZFdZzYyBTepIJb6VksPbYvTjSHj7REquvSb6U
bKwpWBRow7qjRJaWmehSIJbu8C2u63X7GN77xlNhG95HW3O46VTMiClgZT/3dH0UpieyOsUHKsEV
8oh1umEgsKKx0C+zzeoue0MKiGcBON+LZyS1mg9EJCGbPnRsmtzWET6D5XAf/y34eGgTdtUd5mP3
3V7JBDWHZXasoC4/CRex1CvKui+AK7V3lZuwrkU/Oo3XoXaRxAFdFD8oYwzeFWi+RkO2WLYySiUP
naAUMwAA3OSGu7BIu8gNCQpmjId9/GhLW6Ras6ptfKiRvdiC+0zn6bWVXZyxz9U9BFFiBEUxThYN
asAKmOSkpI+eTxSvhns84E/smWjfWDpg81uQ9O9lA/P42J64bVVgYQEM8GbNClvRmYDI2UYwareE
n9bW/8lXhh4Ys+ehrzJiE5fxQX7txMxpWBZ22NmVcWk6v2w8sm8i2uAM97UlPDsyVdD2YvC8RPe6
eELDJc/IBlH8Li3RDu8Yxy8UVFuY683XP66JAYWpLU6E7FFpWDwF9PCv07Qn2VmbQaniYHwPMEx5
JHigUEZnbrpj1yYnjmlG+DN5JOR4zBYP1RuOPEjnXMkr1zkPD6UyB0m4Q9nlFZ/dVf1qt0lv5ZiU
fS6Akut5+0XHOVn5v/bDQMkXOsz6NL9ZN5tox4w1/Ce/J7753qzxTKbhnx7KvxHfv9h+xfNslCMk
WuI7xZOGHfQpEA4v2n4MqmEcBut6cXi93njFCNrqPZijry0Gksh72KyTDmfitZGuUXSoCvF4FkM6
mM5Zb4svj8FmPJ9ZF/EL4vPTQHTpM7SU0YbozkBSluG/mjv2nNWLoZvNmKi2xs5/hr401xHMRMnx
6mw876qTQlGO7yEzurvcI2B28hCSrNMgbAabGR3jk+I4eNPwnET9thrWFATMC2n8nJ4H4Pv5gdDu
KTjslk/zqKp+nF3VZX0WTW8yKGCs5Dt6WvOR5ZAW+4nAJ6xRyTgp0+Bsz4BjMAGlmX4uaVwqF/6+
/pZgr20tduFDYh+jukeZzYSLu0cFnOIV77wgPjKvQNx0JDgd/FOyIjz7t0indtE+UXeIuHSymKhB
7R4kxmfLfuPjUhknd6rlvNw+R2ZExZIazfzUL7lsP6/pT6i5LPV8i7+Aa3yABOgoHmm9gJnQHmzD
N8an7Tv2oFBFTdxq3+nhGSiaHzUGVwAmya3CeQ0QquATuMLv8G18cMhJKH05kPqlSbHxIMSc45sT
DpczNtf+TOzyb36sKHFW+nehWZWbRt4krYJg29Ic+OqdvG2TTtCFMi+mHrP+cSIe2m1r5zmRQoDJ
H0Mqn9Fh9O5Utcc0mXkZwVyi1X5zgMo2Sa+XYrbtofDnkuKwgabEHfcC25HEZOpFbVMNxFm7iYAv
gFPQh/Gksa4FK7rEXnNOkbWILtk2xnMZPbLSrg7lpSiWOq6dCsi2KyKpKTyzX4nJYRquZuIGBbUz
GwXFBm/F675ScB5fA95xGAuy1nEX2E27J0orYQl0xFqgsiud/gIuO2EfQcF01g8qeymqC45H5Sp7
tdfcZGwrBQSzdn+RiClLwG0xL40gxNhJ77bUYufw+jpj5tfJjxjjN94gYwhGWUsDnDx39dZOVDtG
K8CkSoe1Hnkv4sEhpEQP7U1zm3XKlUrs+h5DNkgu1fxe488xswM74P/yciLGajowMGdgNHSepjtA
lpQbiEtcJNGMja8gFy5jrHvHmPIiHoRVvq/esxOHuoloZIM21Zd/GBgl9KO1Ja8YOMQ2e/F5oeyx
X9lrLYaDdvYb3Ba3id6XwntVfTz9ZI2I0wXVkT8Bu9sH+H+5nsVCoi1t6sfTDVxh1V7iMx9HcQLR
Zcohr6IV0cRAbnzuaBfux90T06V5npLMEzqSe1k01HbZO2INhvDvLDI2PKny1LN8x3FW2CNoxNKi
tWVp2xcfCyCMqzYrX/0Bd9enl43MZG29ncVx5e9T3tSpa4AJMSvjiObaU+6gJ5mW5CdmLTMXbwpc
le1lcPTUK9J1YqxwdBcJstRXXUkCkdsp/mtklkFKpZsje0OUn1qY3DJ/IEzA6OyMQJL0lpWUMvqm
F97EHQcLiSqMvrh62ELPl1d1FqGV6syjLfmj/o3P+deIo/wvA+EjL8+KmX9q3aCdJiuWRunWbOrf
esES4Ui39G1yKRXLOBno2IgRwCuSyRLQVmUxAiQ9qgf1e+fu8Bkb+g/KsJu06Rx9p+2hCdmLjXFi
djgiJf4hg8sJwCFqW2dQSKZjstE2/ef0nYo8g1byjznHqn2rR6tFY5b4w3ANuzdRdlEeRqn7PIZ3
bO4LkF19p/sknp0X1LYKg07/1Tly51Bu5MzsMMcUrekrvtFUBLlfk7/JRIfhidutkS/y4tKXscFz
IDqWF5xACHhcsTugSU78utiaBaFKS4InRZfHoHJw0JPelUP4K54m5s3fRma3NrSIS/YrgN4WwBKO
dOPfQ6dxk8Csds0Nd4YLI0XkzGfhQzuNHyHeACtJ9TGC+W4oUX4IOb8C3KkXIVyRN+ozW7zok8+W
0ZyR1eMEfwvPbAraYiaiqYpbkk+xD9+M3bBkzlBqtjn7qdpY0hxEf/hODy3DN+HQ4RoG6+4ifygM
eeJzpjjlxfiaULIC/my6d4Ynr2q+nrVvYAPzzmu0x/q4+FI26d7ks9Y2EWZUePBRxuvrUfsyPg7M
lQAawEXPDJlVSw1c2G/SXXLyc/Rg2YXnBWCzbewZ+aCUzrefn7TVKQjDcvQxBWp/9cFqLxWgkE3Y
Fi6bDDEVNrxzcnmd4QY8qWrZwdEKo7jv7Ymn88vkd8ztv4wLam4zH5MINk64C8xGz3ngMFZmcAtv
ys1+p7OGyq/ZzBXyyMELEcCCQnIBsNy0b/leexMcbmnyKHmwNrFXn8qjuVIP+HgcRl/5khkYDha0
kI20VA+G6bb3+Maji2eJ8zxmb4PDdJG4rwWe/zcFWJ6y8+iIq6ePGbTkCVA6UHEuWU24ymgnHKTx
6ORDdLf20b9pfFrGtz8zZIuhx5Yp5cuJNoJqTVxn2vXIel6UZXbSQner/quIrgO+XuLnEFcr7vMP
WEwUukLjd6oFvQOiG8sX4g2oA0NEzDmOsrTS9pSYafVurhebnO2To6fasi7LdXYpYkf/1L74Xida
8i9bBAtF/Eig01DZ3+qd5IhUbDEVEYYbh6F1EyY1E6m88OlIF7f4hEroy3S21ewxg/sLS2TxXh/h
fQqM3Oioc9DyT6r3Un7vKZJerij5mHGYqrX4rra8EmRZQ7YXnV1fh7MG84UHAfFCw7xT2QSRo352
7/k7GYAAL6iuMAMG2YaIeW53wjp971awqJCVMeWnazxJ22hyhhWVesnWx1vkxKRBjJbGjRF2ldrP
nfgBrvs7UlVtw+tzO1PEQscYH8G0MvfVZ7Ti0XqBp97hhDC3KYlbtLKtwHEPfc4tzX0AIxY+3LW+
N7Tgg4PzEPv2eK+Y7oJOrcMrjA5hqx1BBUiNCB6cdO9pujaOEMuO0FyP7Ud1Wzg1dXTmlZ/s2Igx
E7uXWT7ynhOEk0bDOoH4PGhoAOE2haZY7cLKno5U2foBmw40kgXlcX2c3puzehg2tZ+lqxj7Eirb
a+2zwexxL8dG4j0LV9rbAgIJJzPwx+tbIK3RgRSzSUbCxC3Bg/MIzELVO0W2bPgo/Bx2gnutO+OV
WXd9Ta7mhaa0xQWIw+YS0gZRfrl4oq/vWbAjzkqnrgUx5rumRX3CSHX6h+O2eU/eaRhabmToZzRN
Lgq1t4Sag7amsokPLiQqZTf/aT/pVDEnSt7MR3DGDYotcVGv2tyJcLGiucQebNg8y7dksdS+te9U
sth0Ii7iVtcdNV0yRo/v9FTdncDbcXI1BleLvU6xi0z8MJCduSzOyfL5JvNgdrb+KRw46XJ5n4cf
FRwWmcWl0E8Ny8W0bYel+TzF2ZHAryAifwV6kt3/Vsz/btQQMefrA7OuHLQJbOUSfo+pKwXAHDaP
D6sxM9y8WA5oX0V7TP2uvpExzDHJ0VQBp4mwZZessroAXWbuCnjFrAkxLYSoXbFpfTt78FoTZRXf
Z2vpXU1b6x+56Jb+8BU/V5hkQcjeqJqNfQYNNRkXCmYqIs3iXNGEuZtzWEfzARyep2X7i6UkbmFW
0c+zBfW9uaVQVMNlVGyJkVRBPxSnQFif7YjBgUbFzofjbwGJDzkfzhLf0xpXELAMJKEzTYnDow3t
pnIjziqSoI64hFPkju1eXxmMTfslYeT5uOWcZizthWw4eNxPp/DlyOO6ggSBn0bnUZHwhvPsLgZQ
RskwEyhE+xU5tSKHCsMIamtpvvxI9tJ9Sd6QsCGIoi1OcbqX8l1eLuUCIjuW/M5LuArDauix4Fwb
TLuYQRYMJtZjv5Ozr0lbKwZksetkANc8l5Ql1GXUQhQJ+ALXgCGU7JTdkmvEHnslt+OVwNXbmoIf
QKrDdJ88zN7RsGIGPLwrJ/MAPanDPKnFuRGLYkI9LAqjZ+mJxWeorDDeV0c4HFc25lhb9Rftqz/8
Dfb/HP7+N+f/+08icCC/5KLwXy7A389FRjijIzV8OOgBZJGnCxt34cFXJVy/5u9NgaZg9Kcf+iA3
V/i5unkHMJY0PAmlACinvVCHxiFS0L+v9BJG/TCJ6qqqt4ag0Cv+fevvL6UXKUBNC7T99z3x9eSv
zfk3/v7bxJ7DqPCja2fdYZ5gD7YY4x9xmLn2f9+r57+oZkHi3x/TrEr8++p/f/H3c//9FUPpCMEU
4r51eoXx1t8P5ZmBN9Tfl38/2oa4qMSJlK57Nav3Yb8acS5rFKLjpi5YyrxZUYsNvx6awgvC1p/g
AEkJ/jPjoOHP8nTjS9pNuzqcjmPQtETXcteKXFb32jPe48r5acr5SVaET2nRt56SKXiuMt6I02kV
C4lb87x2wX584osVFSK+L9k9ELBq0ZNs9DL4dGnYj/6rbUIvTwqaPBAE88moMYMWO5GrhW29SEtj
6LTJHTzRTE7ehDi95z1K6z6mPkVxwtGncW5qXczgqunGZa4x2Y6Hz2JRSBslgBZFSsRkKC53ZZVg
T1iri95riAhgDQKNDoe8lcSNqTJ9QDGBDzazeEP2SjLJp7RxjHp6oApprOxFwdH1Wm4FUNKEkMIo
ixlZxvA7VdgWDUkn7tRBa2wGDsKUfMNpWIyrrIjufSKtC9ipszNjwHigM8uSbGC8VeKk87ggeBth
ZA/lu4J4aVYED8WQvF5KApmu73ehJv02C+jMGsrQZyN6rxfz8jIaFrb00n+SXP18muAZWYziryAe
S9VhJowG3Jca+AbDbVvRGe31sig6RCmx4QmLkuBpYXjSse7zCLIdhMDp+WOMT9T/DbO3+IRvXtvA
Fqt72oBkwpNDeQ2OSjSHLcxRwnF0jev+eQqKFMJTJB3FBQfHX3qSHhVP/5m/QOKaLF836tc4LdWn
gE6HPXAqktjhkrvNCMVdjLEEi/PuHiyiclXm/xYJzAeS3GmaxmzAXF1dm8wCekQPsQjmUJOvjb0P
Ce7tvNdkz8+4Qm0hviVlBUmhMCAtvFo68lR/RLre+lKgfZnRazdJGaCUIcI8Xqge2QaM+fhEoQK2
KUXa+JarFayWIliShE3Ry6O20uUOQ7wRM/rpBZs7MsGDmSnKWnGtWImuOGAyNVQrFFGQI1M2s8TI
/tVDVG9KYyIIHkzEiPFMS548H8GAIZ5KMiK249Su+oMtsPyn5OFPQla6/8w421IRiEpiybZgaFIl
9NuXMeHvi3UXxr+4gifNh0BGbVyCoFUtA6Ja0QRX6jQ2Ayn7VKscqKtO7nosUcgFcJ318rxIaQl6
4Qmu3DNVXYAbhglHWyKb504Jgf3KVHVqtrKkzNW9SPcvDRgXJSRH9oARUmjg1BfCzs1gfz//DULa
bclVxBNQkh2zq6jI4zyeQ9XUdUdJkwTh6AevIrUrSLeFpMAzJPtibLOFT/yByoFa9FlBVLS20bgA
fQV6mHcss/4FCh4SYbkkJGDTvuoEX0QKlbyh6nuWKQb7n3EzrkW0xBARDYAQBRsj1SCNiDFEnA4/
edYzIo3De0T6glXomKgUUurjbtnZcY0HiNQpT68xJh4TmKphT/TXd/3C0OzVpbf69boq6WEsGU21
zBDHdIL83LGCI9yzMgEQq2DwGZuCk6fT4qgrebsvJFqYdPxe6IuPceRe48+PY8iU4n1ZfTUFvT15
aRK3dpL3hgLkKChXkms4q/8oQBMDl2QB2TZ/wsFV69OYC8pHCtwoycwqSamUwqj3MkVYDxQREhH3
lt5g6Jf28SPrDOw3M3kjN5EOK5KMN7VnQDqGyBICWCLxVB1NscUVLsH0R2ZMnFRUDq0oL3BUK2oP
b/y91E6upOlzXj0RIUEtn8l6mBMMwAxJISCzkFA4r3vVyG/0aP8UQ+ltIWH7KHWXouY56V6F246Y
tEk6+EQUNtFbXtKAqgztXyrWJosUsJ1uTh/Kktdlf5OE4CQEIXOKSkjXcBHJ5d5EJIXifMmQ3NwG
bJGFcV+kwJRBnjDAR6EgJlO7JFLeFbTsYo6zXEHDWciIAvJEKIcH7SvTMLNpNdMnbqm3tQUYfO5G
mi45aQC1RJLyyEH+Ju67Aqq5KRapYyj0S90ApCWFmv8Ku2NcNpFrRuZVKRYZSDM4BY8ZTDkshAzF
eDkhqxymn92E6HuYOA/PBFslw+tD+IYEMT5tTqProjtNQ3NtCsIbidEN9IhFhU+CL0+BJSbYwglT
do1NOcLyUxXXRC/COSZhiTEOHA/RBBkxWh5FgoBbz+wopp8MPnpN6KBAL+xGnPBZicIAGyB1nwZU
o7qqFK5Zv1adGJWu1mTHPM8nQpqARw18ZRXphWvpC2LDa8AfM58CiPYZGKM+qV6eNghEeJGRDqdL
HDEnjDtkyetJ0zvTDFM3FOJKzD01Fy3eUD3cFaHEe6MGXC5fvWELE9iXFCwYQrTqLVsAGuTG9tUK
GIRWsCeKoWlhLhEzX/YJGeEoKdUwcwtC5/EgRtqXYERtlWrQWX1A5kVAF5YKMXaaPS0MxJMBykJo
gBrKE5mMen2UxVJwIwz6KZZp7BMF1KPR6P16TlgcDQG/dHNCgZgxwxTgYsMcqaYe8z6tKf3wCYVP
19S3aQQzLtYmCSP2s5vtgXTFltj6vahGKJOSl0IGuJosYwbt4piRzQdBvo6km2iALgusb7cFUCuS
KaZJFC5m1hhOYOQMOQechlolP0vP5CpUIYaZbMhh1wzg8DQji6fkdCGil2eToFviMMlr/dakqnTF
GniSazwX9XIpdACY0yJFsdUWP1xxWnbDvGmGOtynzvgOsvw8EkP0lnd9sxnClTwyD5C0eNj8h73z
WI4dybLtr5Tl+KEMyiGeWU4YWjAY1GICo4R0aMABfP1biKyqm5VdbW09f4MbxmCQvCEAh59z9l5b
mCTJEMiDGEbShap97+jn8l0ExF70OlP8IjkPkefuQVM8zhlfHKxsa9jdlcA1cbbSemXSmAQgTiR7
L3RcE94b5k/SsV+kZJBFKuIicQMK35gelqVnGWo048tKxVNRVwa0PH01qPEYB4g+e+qXpeiBU5aG
vclTpAtRcze57i52qqURI2owjWrjVeBWJfHxSyskZ71RFdVXu8ogkkaSFJ5SDBx6E4YxhgelNNe+
Zmg3Hc9/2YqwPhVjfQq06HUcvGjrKLoxyzGR9q3d6ttwpJskTXLuKrdf9TX6H71hsm2DVRyGJtkF
8bS3G3WusoIkAyvaRDHdKyNCxV8kFTakuMOsOJdAWp2tIvYCTc9lOvZPoTLGndvRfamTYplqvb/W
S4b0WQT00L52NJmAbma8KhyMjLrxI1T76ektPxaekUGPB/Z3vGHlYyAnb1cdCSyy7yfTwXdrXJWk
sR0mNieb6SlKYnuNA5wMbGNfxgxzCFhYmMYkjiqCc55U2pXhohVyzXoXC7r0Q2PCd53OZSgx3I5Y
SSF6ul47oq2V0WKaXHRX6nrwuUooZj9N5RgLf0QNqbony7KSXZbJM0KEwawxXCKorww+6rgdLCKU
61WO2/eqdyt3N7rVwR7s8K5M0mVoRqAgkSp6hGus7ap9c/1SHaXvH0afcsUX5aYf3nJxbZbxscEq
vNJcjxHQCKI5dp8jQ9y32SAXHc+VtylBTSgD6Ewkko2h9xGLXmyt0fLXTd7eGW0fHqXNUpaP6atI
te+05Q0V9El90e8iUb7WpEqxp2tepBkz19CLUxxUZKxRcCvO3KV0QDW1Le9CLDSKEqBglXWvS0hA
cX9DYs54ZWyq0NPXHuBkv2XnVOXTUYnoy1UywOX4EaR0doJ0FCs2Y+u8LceT5RonGWk2zD5UCmvb
KJEclzTVOqpeFn+/utV9JiptXMCBnJW9CeRr361AWVrovzBsiqmniRGy92xwiFRifLIHiVnRi1vM
x42x8kV1qHS5KhrvlcgxUqUyki8NekdFnqIUami+jQRz1FgLHnSGZipuXuWQNIvIUugmVepuBMJ8
oIy9SQlt9gfH4vrRRiYmk1zy1Yh2TgditHRj9GnCqldxjFSjjm0WmE99mpKF1ua80tu2wgOtsJRF
xhiuHIE5VPUxMsURnFIQUOpNVnofRA7xPB2zWj6NYtEJGKwZ2fKGZGJEFU0/3yNimbJjZ2nOmRgj
+l3NOtXHvYZuYpCMhzyGFBZVKhJmSTA1AjUK+R1nsn/XlMc6I2qumztuaAU5edA4lYT4RmpnFeYm
CmrGymPU3tJTeNQyA9+G1LZWwAeoGTU9kKF7S7ucoEfiS9jNa4um1Y/ByLRWFxIVJO3GEbG0cG4d
qqG9IW6VzkAsGZ+SsNv6M63GjUhmkyHh4oKTHVBYop6FodmLKDCQ1fqzX7Z5wtw9HAh0j69u7Dz3
iQ6bSGK2Z8y9iDaWM9z2vUHlXbOZCayEVmjlnSyH3muohddTMG+WDQ5O9qUIcpprjnO59EikDUb/
w6u7mm5UcjC0/pyE5jUvfLryCEy+0lSDh72vTq6evKVWSpQsuezLTrL4FTkqQTe9I7mvWvVWi7Rk
5P3V58+dyOWFZQQHM/CzZ90hOi/S2kPSzj5FCSo1G8GlyUrbZIRgq0Fn7jL49Kb5KG3CsABm1dn1
MPf5mlI71XCDB7GvxzY9kJ7H0eHZjHXqEJcPklaPsiIcLYbWJNAoZblwvu4KMuaYbLSfkY6moqY5
ULUUPT5z9cFul7qLtz9XvLslzZk1CXsJpxcDb62guHAqXFvjOJBhRcfBT2sLnS56RKdy1HVUuOvS
F2puZeDxNhHFxWbQrZzBQrA6mfkOxBIGbnvKqbYhWFqoyfWg9DYdGpca4aMobAdTVf0zsvQKPxqP
soMsnhD+hYgR9ZHyRbC0g0CdmjTa9v10Pelmesg9dH/DRFxB1zYkIQRoB4N4JZLglkwoWqOTebDm
8Y4A3nZly+bJyVxGcPrSUc9TGOp7gCBPvW0h5uob0JkBSiA+z2hraxOqmIGRe05cl5V3GKVatNMj
xE8ltbUl8DWMT1bmYEXVp2GRlCirSBO+Cjnq1VTo6yEHzkwV/Iw0o9Rr83Oq7skcNlbzqu/ygWIw
XQB6NuMYb7AV3xYIO0oThWE5VtsmzZaVoQX3eo1DZGIuzAvLjOw5c8BZTjurwVuhWfGBbeEtHZMJ
sYXa5Lr5w0IJ0ryqFm5OdZd3yuAMkMugsbWrurUYr5nZQuResXJin4LW8x9yAr8XicOB6jIsVNTw
NyaLDeYs93OKYzQhCN+7RqfacdQrDqqWD7Em+F7wYiMU1VWZD2s46cw5tBYMpvPhhXdYHEp6UqSO
dv7KVeab3jJMUfP0aHxxFZVL5jRvpk5ZV66bwH4JCrylWLD2eovOI+ui91anKZTADEgKcLmmYluV
MKRsqoq4gYIGU2DgF9Ht19rqIIRaCE/Bk5nI3PUPy1H3U81Mo3VOaQ1NHiYKcj5iljKVfkVunJ8n
pPpmwaismOtYQQlnsIcrVQg+G6m2ogUyZMYxmGLvXtQMRBTDq5HmV2jFxsktjGUhsFE1PVLNtBzy
+8nSP7zSiD6obb5EwCltOA+5L+hqWs0X17dX6dB7EW3ILuumqLp6SztTDOEAIi9+tXUbXdauU1xQ
Yxszb9PRVmNpOEoULqCaB681yUSU1UaEbGJcWA21pdZcuhhN2ER7KEI6cqP/CMyEzEuU4kXA7mQM
amD8Tb+N7MxYDx7LWz4awGz9xxzK38LKLosVw6dgOBHc/OoZjdpMjmyO1WB7zLs0Y+nEeoEgp3rv
lb2Zy4xFURMWPzr2dPB9ovQS9i3FVAMsNoJrFjq4XaZvX4UlEHzdMx5Kv6I2lIOG1BNTnOheuHhB
vBzacSE8/95zQ38VTITHNlXz6OX50hkr+NFFhS21sO7tlvUvN+x6mYXlxtV0bYNG1SyxP5GcKbnO
0eMZWPvyQa+hjpAxKGt7Xxe5s3VRHliZ220CjU2oh5PTCnJWIanjR2CXpMcFPnlKvT5iRfFam6Tk
jlziECZqnvhbi73FPizsz1hq/k2clOdJx9SpTGtY+5Jqb/JwvMicjbztrJxErINKX/cj5Dbbz9uT
9aEQnkgW/gUVIehkNnvSbZg6BM9Epqy8yUKk3zPPiJL3uizcs0c7mqphvHJ698lHfCex+uF5sceV
KMk2sLuNIjaNyk27cbv6K6TxtipqtBKqhOPvo8SYSpr1VcC2e+7aF7os1qFrpVcqCt2tCsaTNwzW
VeAyIxXByEauYnPgaiiKAw0NwmiyYhj0r0hRNZGyDtrC7brXMNSekoJghcyhSo7K/MUcJ7k1RXoI
gkZfjAr7odXNIsu2XcoRH7+mWEgLg2az1ZxrzQPFEEKbd8NIrJu3TutInCel0JwUpg6nhlfQdIQM
Rlqz7A28PCSjNEtBAvxVO9GOGLjCLRLDz7aJqburyuRd1Qb90+nEndVI8epraKy8pHxLnOFdb7WT
WTtHrrVnxSf7VAaCYAuL3NS8QbHScA7KzF4n+ctAVUwWAxwZDTVDfkwVRv4E6btULP4ttiwuJMMV
9QjXZ6f6zMKcDekFvHaJY/rPX0ZjfUs2OIYqIeR+8EWR3Fx+PKxcb2RQPRcRvRqXFP6QHy8/NN/8
uisviLbL/T++vPz6f3z8169PfY3s+dd912PCqDaGpn74LyM8EmAn4/nm8tXlRpvZk3WPM/XX3ctX
l+9dHv31w3/53l/uXn4ugDZT9p9GHazGFKuwT2D7PkhLCA/j/BL/+PLy3cv9yRp4SCNrd236xT31
CTjB+YajC8ftr/vaFPzzvj37bPHRxC+unMQ2nYjG1vQGjjatzH2WthOvUmt3diDhxY7eNhgsaDke
01PZV2If6ZHYT2SULX2PLc3lbltN/3ggnX/EdWwmD0DCf/3C5ccudzWaQhtHRYfLt2Jh2/vBJIMb
6UNq41+G23P5ucsjl5tC1vznFJ13SWxh3HZyDF3J/DQuD7cm2VuF+TnapkAw7Pe4W4lzB8RMGhEb
ByhbM63IrRjmBxnX4qpk+msn7X2bMKDp6xGUL+G2+8uNObQIIqKintA3TihEoM4Qc/s1aGgtck/Q
/UyM+JByAbdrJmZR0zAuBBqdAhvbkvVL/tgMiiJalMNlvnu5kRdEX+fW9bYOyaM3euwNl0f6MCfm
Jijz70zRlf/1e9kFATh2zj4oscWll79w+dtlOKemRVp/4OXE5Hv88//743+5/Nk/fuby0NAySTFU
jiv0X08q/dczu/z05YE//e3/9uFff6H0kmZD1tLu18/+6f8sYm8bp/UhM9gAw8xi+fMkIAVBTHYU
+vfKRrhoGvjs3LE9prSewUlBz+i9nGGYFtO6fE9to9q6VTDHs0c7Nx3zHRHl9VHrFFOllDl+G277
qF8lbbbTQnQrVQHKC8TKMvC1977Wfxw7kvu+YhBfZ2z1a3YuVJyCKhtSgeYATpfMLM2AytPPrQEC
DAyi3m82AbMPkq7pt7c1jTf/gQ1YcUoVS5pfEYpt6DqhPWmwLMO+wqzEsL7Pa4SfxHkubKi+Vw0M
j1x+92GsreoSDRR7gSVY3nNHi26JXR51kVM8tA4DhCqCDGKgpOjpki3ZdDPvbvErxpkd7qrBuDfd
/IbtbbMYMh0hQpxsMy7B294xagDnMHgM6jI9iJFTefi5iu6cGQUXMwLQToPBYKljgmlYjOm6WQ2e
hf6+LwaSmlNMW4mGllhM5cSpBRTHRasM92NEKOmVWn0umC0G4OqDKVvIyUdCY7RfIkxhUieVuzR9
41BEqkN+GiBGBx4behhAdNd/TpFVtsxBlmEY4yDqUPQQHu9M2nvXEeJc582H7q7TLCOhAnAgPqj0
3FQU2wQJo6GO8OsGqEFNhmsHW7y5wno30w7zbEMzzR6NrXDQjkcFwoDipk+RG7pZ9YzLAMy8B+ek
bsPwqvLokxppLLgENhNADtYHzS6GXeVSO4TMYFPS4Q6u0k7MCeq+fah09sVApe/aHIbJ2MQLhsEn
lRpHZXkC/Rg089YrrrXWqtZKBDdEOX7k1dy35ekQ/Iv3LDO1Ky3pQAbmGGPSIP9xs/hAwCjG8bDS
rqOcHhqXM5hCscZ7kpmnEMqIpff1om5oB1RIYMYyJAgyNV701vp2Um2bh5gr+NVr2gGcMNF0lppz
3zv1cKb3aIZs1lKBAswRrr914dFUNEOA7eojrqk03RkeVVDuawc3uE/tXtwS1P0jTFz8cfYYskHB
UZ+j27Vf+0YHl9JOz9FWCw3KhMlMtnY663qd9pNh4Fz4KW3lVdR6bYGJzyJppkxY1SwJqD+Q7Fmt
nJE2Etgmd/UlYyxzVaTuZ9jX0VNBeysIgIBHKl5XCnBbQF93Hchgr6fxjmbmo1nZwa7iHdJ8S6PV
WYhHo2iPmfTRwHksorZU2Opsse2tyNu2ZXBNXnm9t+2cdaSQe1oC1zomrKHpX8moe9NLnoEsEcHK
4LYsjHMTDZR+vN+9tuoFW0GrG7+M1NGu6xifgNnQwtMiAzUNOqw0RgaeiOAlihFVT7kOUyeSbDrx
ALdRcF1MJHLonB/QI7RPyjUUFfou9zH4ht3BRmGnMPY0NUgllvO1paDxlZoM0dTK6kM6tA2aTC+X
lgN8z0bfZtDaQ/ySEnQ12epetjUqwwShDO8tAuY20k7s6QH4GYhux/zQunF4djuuySFjIduOw/Vg
GW9e4uuoYXL0l2b6ONpxt2lSynAjcgXc+eCzpYXWGQIkhom8a+h4XlWXnOO2BB84Wbhng46ze+h7
ZDHjld/TmRIhoqleBWsxDeaqdFv10BWKsaV6qJpGR1safZtWZ8HHtqx1K9D8DoZpsIfnjzIlRuPS
zU5E5fuLGs901sgW3gk5M1p/w1M0l2YTtChGaX3YQ1NtchiVjPFRwg5jcchD1YLOQ02KkGMzaTD4
VYKpAhqQTFEaO4SG70wLsJDQopsiYycaDTMJgendOki8dteG+k01oQtjWPXYTRmmpv5WNc20MD16
H2NpYC/UQ3uvvO4zgZRKoy3/GhKQhKqOcnZp+pOmVw3vOlFfmoCUWbXjQRcexrbOXRMhSQu/sGjw
WC6puh0xQ3o13A+tiR7cjukWa8vJLKdDi7iGIHp5PYvMOHLdoo+PaTnJVS3lkT7pjaZfBOixvSoS
ElHGyq03XYv+Xw1Tuh9rPmh/ak52GAOnITaWNsLw6qZoQLJhuEnp2+9VyWBFeti4hsTCNFz4O31I
XxWCV3cYXjOHYbruJNfdpKGPHrFaOCYWJr22FqFACj8SaNHVSbav1qOSt1lpsKbm/nuZNzTzWyy+
Tv2UenqMZqa8dxhq5RMx75XDlVlq7pczn6qOyQgnlcdacQLRs2O3Nw0fgV6dlD6WQHN49QmOd0PH
ku1JLMhV9EBKuTCQ6vrVDl2OrBAiQAHlz8m9coDbMWbGBjV/7/LA5MHGq1z7oWja8OBH4iUmmXqd
1Hq3J3QA4dV8Y6gUM0WYP0ZaFO0jWfv70R5eyGnGVpJb495gt4e8hJtaE+FKSOQECTqoQ1qRoVmR
ymDO3cOgMTfDXAPoLnVBRR3pNYWx0WfI5+XG/NdXl7t/PMX5F2Y49j5fXb7RtybbuWF+5p4yHrQ0
A/LjKn3p4S1HF/ksh/ZQ5mO+YftI/qAa03bvmR5fMkgHgO7k1tLwNQAktb/JYSLK+tUK0f4bPjrP
y5b+cmN7HArmfHO5G2keHXQKtqXd1t0+Dd5CUl2nP56U1TRqWrVjcxvNR3hqcz1oE/LJHM4WikuK
iMoEXVLMN5ev/vK93iM4sXMwGNVmQnNyrpy0C4g/tMhHaFNxCruOgu4C0P51cyFkd7EIFzoTZwJX
GHZujZnMekGkhmlIzZLrm2GOSu3nm8SdIfeX+/EcXTFVdGP8jKSOS6L15Pb/iMGW9V3fesbOcSEW
efPNlCHk1doqWyj4/5CqgMXuuxLXWV2I68gtWCAc09yPc0ru5ata18x9qZyCZgat2HCOX60sa96L
CUoO7l2ew+Urh1J36dhIuKL4WIrK2LeNZ+zRsfeRE+xEBc3ETBH9hmWECT4zbEJyrTvGIsU+N7xq
EyUeULbmdVLs86j15IKxAVEMXqEvg1DDsuM2Fim1hrVvrKRedlxDSRBCfeCaLJUzOhnWpT9nHMw8
sSyAplAiKC2Z1o2NbS6snlqGOea5DIJ4Y0iXw8mn5F21sUZcHHXF5eYC6TZUgJh+IsHtX5hcN4+9
ZZ3REKlrLz/kvYF9SeOCBtWLhMlkSGIUztzQX90VLTHmA/PR/TTfXN7/y12LlmImaebwdocA9ObP
gJ3bP278AYaKh1ZgMfkaCtyMgsiMLESlalN0KF4qNrz+HBfw6wC83B0TPOXFOBH513j3lqVeyxJP
XT/NWslkShryRIcPC3s86767U0N5+D/S7pvIbrXhZAIjnPwdzR3gmyFXXnrWwCfTDUlO6crFHaa/
TV8RBURCm3CFvBqe48p/qD60h+LAaEpHpIpSe94LwlxO2BAvcDS5x+hxegUv9jXcMLEIHqMHidZj
444QThfyB4jifFIOG9qeTBBLfEmMAsYry14xBIFunQCOZBr+ks/AMRAkaxb16R6edK0Ava470n36
ZdRv9bvppv0suDsiG7yyEUOAOGIG+Gpy+hpk2i7bF/4rh1kc8i8Cne4wozEklLjBEd44x/jDoIrB
nkr0CEcg7Sfinw54p9pkxc65HjY4Qkx7HYlPxDDAakpAow/G6y0Aq1V87hjHXWEzRmjxoNEp1dbY
zpMZNOUdx8/wbB5RpwEuWM15kUh1GL1+lVzOsoVz73yJk3mvvVn74J5+PHu9BjuWBXuXmMsjewaW
FfM1eR5vgq8Bb/izgoHdbsKjERNRd4UuS7FoOxSSa7si2ngRIic/Ap+dSoruq+KF4wAH/MR0gqnR
MTskHzguy0UerEjnDGscBThi0Vtg7AXw0JH3FjPCWiCPAxSlzuzEWDeQxPu3R9QWm+EjJOnq7ttv
1+2IVP444vP2Ki6GW5tAYvdeyzZ/wrWf2ZGERf63vJPnIs7b5vffTA+eO/vC+fu7r99/Q3iiC53t
hHA9pKmGEA6P/4mBXlaDSjLLwKip70uSxutV+qMdim360e3DOyinxMqxbQ7Osbsc5Ya2onv0rqdP
jhD2tWj0spntMjpzYFzAtmmnZTMnNQk3kbcL8jPMTlXCUF1a2kbzTWbs7Bs2JpK/F4gmKAOfph/o
fmu5lq9QOK7xgG7Lp/42uZMP5VNLx2FhLuvvZA+x9iV7tzG4bPpTtufajw5T54DFWL+1NiMTiY17
y2KG1mCLbAY7NfJpfPsWxqZxY6qFveTsWIB5Q1k62bij2icySuf8SbM8Ov2KbO7vuv9yHuQRHG/0
gzEBQ4P7gwNKTAvnQJW2BJj2mnwghtS/6Fsjf1X3DBYeKj50rDawinmEsxpeg4asHynZDsNscBS3
HLIt48c7xGbVMxIL71SsCdZe49WlN5zx/u2RRL26MZvsbfaBVn+t3VpPUDDX/ir8nj4cjN3WJn7I
Zk6j+eJZq/jY7fRttLFP+ELtt6ZcYJ9aYb1vb8EAIniWzwVkEVwvKJtWyJ0xR3KeurgBPpLVIt7l
AlzrFWfYeDMjAB4sffENmCx2V+wOluR+LrfALIF9MsGOMBAeutl4ccCnAE59ZdwxrDQidjpHWuTQ
xWd6A4ctMr7TuGSXsdSqLUSGHS8xXFtn40vKXbUd3inBeapMqDZiX72OB/+VunLDzm3N3nxLGjNN
N0ALp1fxhpIQhehqn2y8PzIdPof/CzvvPx35M9z/vxz4jqkbtuM6vm/a/37gA7JvUHSZ6mR6/QnP
UrSc1xgOr0fXfzFnhelVDK3rDdsMyiaMRo84kpqZ+D1rlf+H05AghP/yZAzbRvGs22Qf/PUsFEk7
OLXfq1Ns0ivkX6vvyEAmIBqac4PDhuvHEp9dAh2DOdhN2d6EDHCxWT7iH4lvLk/n/+dd/I95F57u
/emTW76373/7ztu4HU/v8vv335APxXkRN/8eeXH5pX9EXnju323fsSziK3THJNZCfTft779pvvF3
oTvC4due4xu2zjr7z8QLc36I79uG49ocAO5vf2uKro1+/81y/u47ruvxK455+Yv/m8QL4Rl/We3Z
mRPQ5rPi+zZtLrZs/37Qx05sJ5nRRIC/HpvC93djMEPPGjQxL6NdI52TtsnMkSKS8pAwYuR0NGd0
b22n8ZczlD9T1ZL2GdUVYkq8BiGIYBX757Hp5Z4Bn09JiYRSoxJCpULAeAPrN+4g6YWH0kjEE7l/
nvEZWsq9HypxnDTis5gBT3eqmZAwSxZ4OhHBWXQjYgwgrLLKCGCrYIHV9cgUeSKGw2oQT2cvqigr
Nlzsb3rzOGSpviLYZ2Oo5Nkf4f6nXgjDNyvZxgq7WoU6vVjE6KxZMQKLUohjk2RP3hhOB93auXlu
rgdGgS1ZgzkSoBfl7LWOq/OY5/XZlPliFJaPR23ayYDLD1Nf0AIWq3c4wI7Iuple0ljnNvcCYCsA
GwP0nGLs802IDTT1k/pZH7AnFQPjfjR7+sYqmTR2wqKOh2syucnKQ5h9uty0jrlDXTSuUh0ZB5Ag
PzPVeuy4PKT0rsAXJNZKJlxWIbFi3421OxtN7knw/zV1OW2EoQ5lDQskHqn/jClY+Y4o0N2TB8B0
lGhgKKyrEgrMmE/GNrXH71qNO9231Cpr2Ap4WbFxiuHGnkfFGXx7ZDbDuc569ypR2mLoC4YgvUbl
nuBmT9Eh0xXw9xP9nTikTQTcpyybB6lmQOQA7Cdn0BhT/q8jB3OhpQqSA/wbShmzzi3ASIx2ZUEP
xRbONikkIth28vgE2R2LRD7HUXjjZVG/LMISiDNxsHCRUtXYt5oCE8GGe27YBdbZMVm8c9d7C0Sk
AGhrgHmyEjy9GxMRzNZT4nHZW74CpeOUGXZQrblOC6Q3aJWWOWafdojhBnYtjKLByf644aWJMcru
+zijsUJB3NQFffvyJjTzV2awhFkE8BpNQiM0j7muCsqtrLx468UMRq2IvU9udly7ejYCboMkWEDd
aXAJDWmKKVQ37lyCcs1oam88KIiGZcbXKUK8JrQMrBTMFVqNxpg7hidGdTstTQHDWIX3kbK9Ypp1
lKXTQK6m34dgK+Q6Tga2ucPEkHw75EfmgfFhRwWKv4AtuYaL54YAubNWoR+isTcuJx3SREt/c9E5
cbDUB8Sijr/PZXzLFJmU646+Ud8an54MQbEwddZTQctyyLaa7yO40zqu5D7e8glQRHgYmkVhF8ZC
BVmPiQYqetxP6Wpq6ejZSb1OR0ccPSNt8Q1GEHfBIYxhyoQY/ZTf7xXRDdNkfoo6fWC91GBqghOf
akK8x9J7Tnp2aVURpIvI9nZeEoFoqia2PEYOq4nd91gWZ10B1cotsPhFDDY5pZlRzJXy6LobRKbM
DFcVglwjlsDkYxR0ks891W4ih9l3OarHvshpjhKlBxmWl+gQ2Mmmgb6WBeLRUB+mVTyZNLKQkbVb
anNElTb+U0cbZkNn1Zyor08WiJUq20eojG0BR0ql6H2ZMslF5H3U0atrO8P625EwypX5laMEwtt0
ZZ/bljzgoVSLtKleRm8idcHrsfhOabFGqVKSohYR2NrklE9ME0ROK1/Ps58qVPc09ipUEUtZUYxX
lK9eMIAs7gaaTxQtnRV9ZEjQePPSjzqrdmGJDMFs1Q/Th3ipp8VnmwFBRd6F/K0eaHuxHbIQEV71
FUrKKc43ne8i+5AQ7goq1SQykJ0E9zLMfvre4rfskV6GAQJyKupzPk0bTVXnzH+IPCq1SEzPvq0h
Gc4C5PvmtuJ4G5vu5JTNY5xVb/kQn5ssQIvuaCFNGJhV5UR0QOB1bxJ1476EYuEJc6T9gIyvp4mx
8kwgFy4TryEn+yia9GXe71tAtpLKqqvLr/w7UuE5i7Jhb476yWkFJ/JgHRLpXZuE+0QSLbCNWjKJ
hAnMvseCWOKyc3Wa5Y5nPZtB9pZlQUyezvhVxvquVOPrWNLfrnrrJUxLANJV/DzoximKOrExXkpd
kUxehyTk2NiyZYwOv4pdMHBO8xyDXQ66QFFp4gWodJSJVjPdT3n/g+K2Qo6+sMi2FIaOLNdE9mX+
FFNUzC1vAlbapLjxm9Alk2KiGxnBt/RezMxJjoXLzIpz3V8PETAptKQ3un/yWozfjolGWCMUpC/r
LySMwyJPknrV8n9dtd0qNhE+9rH3HsfxdW/QHDcCNO6sLY9a3dybiitrkLTftqgPXp0w7nK19eCH
N6Egd4q+X5mzcifY/g6RNm1VXoNLML0AoJ1+QKfGY5wfZSoBR408yfgnbsS73c39ith+rEyyuNOi
WUmfyNZGMsjyXxLdvhvDyr7uIjCd/VjsRy2+Z+nxGv5641RgS7huoME+5P70OLoFMACc483o3PjK
exda/+ToeNUs+9vjCrQ2M7ir9AaZ/aCaHLGNW9qyTEdChE1jlzn0RBuGHmwjil2XPLsx1SQZDeEq
r9wUH7f5KoO+PPH0oDlZ49J3uXAgEji6Fv5KBCloS+Y1XHXjo82JscQc0Ibyi1N12mmR4lpsg9bh
Ix6lyVamcjd+rUijgM7BbunAfJvKv8+/lZXt/Iritot7ZJ2O/tIEgrAjFJxhaX9Ww21QWc5ycvDf
dpKCIGYXFTYiOnQuzb7JcY9lN4VXgvCe6GacbEqLUAfTZLF0JcZ3J7mUlti2YKhaRrQqY8bHducu
okp+mH520wrrGjHkh9mKt7B5GnrUtLGxySEBo+yHW+09BOmWYfhjjwlv1c20V8el4AdorrfrlP3H
lMprt0bQoOr3acT9Wg1nP7PvjCq8pgf5ZVbOrgGearY0Ncmr6ET5bIwUuA6HmF4hmKhIb43jdalP
0QZHSL9h0pJjgvc+8u6njSCyFQ11kVQ16LKs+ByC/Zh+oobaRCk6fSN0X5qcuV4ovjBbgSgM3O8Y
Ip7qNXJrevCDCf2fTPiv9JcDxqe8Y4yTyroUWyW0kCl2fh6z1l1ogfsW5+Uht5g1skG4DkvBhCb1
vQXvUkGX1LyJsD03bP04YBdm/zGBCWaod+vW4UfYt49Oou29eV+pV9YeIqWFrcLgsCa6d11FVNaQ
W3hNaOkwrUyJaS+MRtsVrOCFBk5Ki9axfNHKFMZah0IRU6S3LfpxaQB9DTAxDWo6MNq+ZwAPGjjU
H1tjnm1IlpZB6g/dWO8qz9mlaoZGDM+ThGTG5jTYerhzwZmZDCTpx02OAHfb+hu6/3DZfJWD3SDa
HBk9MvbCYX/r6QgGoHIGkfGc1Roy7h5qoW/DUOg3rW2++Wl7nfw/rs5yuXVsXddXpCox/LXIGNuJ
nczkjyo0xcy6+vPIvdbpvXdVd2bQloYGfPBCKHwZkfms4cQGjhCp9XEtzi5AOVYh+wqiUFua2yV9
kVOMQRRdu0lNUdkjzi/B0J7kNpH8LuPx06DeFioy7ykbnRqjDxaDKNShWKF6loyIQVHoSNrQZ8rE
+ECsh4yY4CK8OuRG9YgUxeNTzewxUIGXAPqHH+NtWf/nJ4+v47qOHLOHNvX47ceHxw9kxh4tz/XV
/v3w+Mm/Xxoy1irSHG//z/f/x9s/fvlxYf/nd9I0OShyX/i0+TrJffweJyysicen7PtwS/99q1qT
tqYyRgTrOAOV/UtpoDD8eOHHB2m1G/73y8dntNT+5/d6SC/7GvZvEMyUv8zP/PEej99S//ev/vM9
dS8Sp5Im00dpVboU/fphyXtYdvEq8hKIFHYe33z8zuODthoJU9/I7Va/ldGCxvP//vt/vxxSCqJ9
B9CozogjEJD87xtJpZ76NSP0AOE98HVRTTdCWnsHj+8Zw5TaYwbWOp3iwGvpOf3jGPEwi4jyie7O
49NeCC8FciR579djdBROrfrEabVoJ/KJJLlDftCRgtgELif1HgGK6X28Ki8Uos6lXSMcdyByoc1+
z/0isKu35Y2IFAH68hs8GRwjm0h6H98k1Lmh1ZlHOJUJHQeyIBtBoN/kbD2hBbggcj1VxjW7mRdl
Wjbf1CkxEmjmI5TY3KazLm4GtKBGr/9l/ZKroG8no1TyAfYMxzgdbYBt/Dmy8eSumPs6NhR7hGH4
tPsusOlBUGWGcOiUwwfqkhRCI44WR/lqT1gGt3brK29sJbAPPJywgAThcV/d0gPcQyy2kFqEP0eN
H78/2JIcaafMh9wk3QDaRTRgYNSork7pDLeKS3Y2LwgXxvUm9bveE2HOhCSz0Rlj+OcQU+fnVY8O
8R0gr8cC/gMM9J0s/0FNeAJnYs6oup/4KBkbE6mxX/jTi05PgpcZph15j76P/dynuN8KW8r2pKxw
KVHjatI9+ygmfKBaFKwLSsK6Hm8DTnVbvQVoDNym50S8C58XAFpd4CxbDbX/Q/aSf7BBZ5d4I21L
O8P5r75idLgBQQx/23ToIm1kgtwNnYxPy/tjWGekepD/CFBNRL8SskzvoHnYifh2IM8ngzRDIs8m
xXRgpiSfqIdsG3f+o54r95vENDxap2505j/4mAsftPKPiJlq1zdET8+IFB8pnk5UgAH9qIpDerjJ
AvuCbmGzNZ0LxCW+vVGht3KP2G3Y6iX4MXco+zvAfpFzNHeo+fr6JT7pO/2n+OJfHJx+mzeYv1/x
Hbpi8CP0XvemQoRONsEldGn4bAi/GADEdFvmVQQ1do8nle78ipfiDQmLC6diifnETnDhjpOMOvFH
8P5t3c2LeQFBtoIs3UndBeHegksoIwd5oYiEK5nhgQ/PNj5tFIrloVvesdL46ATbE1NHcT7Kp3P4
/EcDVEzjzz4YaH+ccdPLcILStjoi65Ssgw0VWRPtKnuy0TXzpecZJv2davrTr/L8HA87wf7tkDv9
qlDEK53kHKOiZSOw3t9viYOsuXRYMJHcrLHIdYr8DMKCk7OWCptqTjsihZmi9FkLvxhNnGeMGivY
ARtsRe4jQLwD3ga1j63dxEiVp8yZcALzUNftKCZ9gE7673cpaHjhHsGNAR2J4hnPBxHQgpI4qCNt
wv2CyP2d103OtV//wvVhLmOWApSsGJ3Jrl7bIxmKDKHbp85CrQejRibb9yk5Tl7jDB6Ekhi7luYM
1lRhC5nP5mlC8Rybry0ANDvyflWsKdCyQ1Y4RgXa/Wem/Ka2b9kZOerGmJ3m7Tv1my19iRs1H85v
zASwycntHFU9Z0Yp4iQ8wfcRNrTzqNqty5mHySw7QCYPsdTAPvB3J/Hj8U73kp5Xca6KUxDuDGoc
+zA/iHvtm5bVhMfIcoXcF2x75Ib17VTv4qfoEqL/atjladqEHxRJ6E280TjY0CH7iN10D4Yw3pPn
lFcCJkau9AEaDvnVA4tkfAGSTV3xtOyi6OCVuHEhT/f0UVYX+dr/LZBQmM+N4OEcWW/RAdfBvViM
WmnZ9Wf7FD/TfoXGiK5c8yH/pHSOpFciXUpZ9eDGPvXJxZEqNFjR0MUgZzmiJ2qpn8OPthoenWpI
bVgnbT4gqKPa/DcWz4my+aKnqNO7RHVaq730ji3MG5rlKB87wsqvKnYQVqlEdZvojPA0NgOVk/+W
fiPYxFaQE34Lbbeg7Eqj3NzELqK1JyZL6TMqbrgHMDnfoz/9dfQH48zoLAcEa+109VwwHWPZkBvJ
BTpfHshHXp+ZDodLHd7Lk8QjQjH0Tzo4BQKKkHU2+Z5VCB8BSavlyBqJXbF4Vraozt0lB5Cxah47
cFPPCfUaBOHB+0MXB4Pvo58w8ejHX7hAG+TvselQvjgsOQJrezrAxGJzgNBdfiBEgV5H6DIGtR9e
MTTKvOlrJlIFt4dbDscf9Pb12VOqKT9xXse0Baka8UdBpoSJcoq8Yauuc6+igdW/YlYSrI89JsRL
5GcKl9ntA7tMRJmuD2fb8zOXKP6iybsZ15s+sfVMwS6Otqy3XUL3bIe3ZeigRrxF3/bxfzjiHUtT
5xC6XnufxNVpCeq1mz6B+7SDa3FBP/uOs2mkboH9MRK4DIyljWrGpPvZt4iet/m7qGeNYBc/AK4A
7C2APQJwRG+hfcIxTu1E8NH2He/5LycD28gbEg2rQg68IZqQZ+Y5x1uwrzeiCwZ4y7RKfsy/OiLf
AJAbziiPKdSyVmqfA8rjJOUGpw1WHHgdwSBF4+pL/gWvxHaeWd8Ggo6yHVCfoy2avEDXXrRzvN+p
HEQe4FgcrPZ83Ou1j3fqBjkPMDjoEWNPK2Jbdl128a/Wo3rWVrT4nyrQZmDTopsFgoA58JTeSLy/
ujfxzkL9jRz8CMK9cqg/MEmy2TzZM0Dxw+r8Mg4j6rbhxgsP/edqw8oy+BN+Bh/CAZbwIfQQzmQE
7cHjiN2X7QVFfary2UX+DA80VCcqINhau4+NyWFzcibDg1GWvV7QCoGQs4FgS7PsiYfT3lHOYQiR
/1wfIpr+3G/iYA3KWvIHqkb4VJgr2N5ld1y5IJsOIMMn8OiFvQ6nPg/fpgSivw145QBS0SZpEFb1
fcKhpfwAcUHAs+Iu8u2cX9QhO+D94AhYLWSOHhzRapYxosMlp38xTL8aX+CdoDkLEELchTxaPdlp
6iGhrfuMOpT965u6LWwPjujTDUaN0LKQsMZv00UPGRElHrkCcmDTfzTnyEusS7U1XD/wqGY5gQck
0WaWPytODCbFHa8T7gDnsP7CBC7/roVbk4X29KOQTcqKdRKAe4l7YIYCPnxGeJH6ClRT7sIkWkr8
FpjLOU4PELMBg4DD2HbGZwbukXgPRz8JQtJyU6vMFXcgsTmuKFNNxgslTi040jtW0Z3wheJbvjWz
jWg5UDsZeKW54n+DU7C1BrxZqCQAb9qz7UhbbBHOCa33rfLF3sZ5QiAtIcrP1sby73ly+RXaZWN5
hCv1HZpvPVEY2xGosvDO7DwRLKp9/4vQ+B2yOUzoio0DXW8MS2gCsXk8t6qjPdfw8ti3NaT1iSDd
7+UwBLRjVuuoNnUkzR9WRxN3wdaYpc1xhacJEXeHSyRSeHbzslTbylN/1V+h2iK4+zv6ikkY8V6d
WefGW+p2OxEjvh0VExmJH65n2VBd2eTPEuI4wEQ7lyJxg16b5KcNFejNRAk6hFrHXmHjQxyzi7Hi
0eYDpwIyiXhHRgmDXgSVIJr1xU5mtcrTflLPlFSWDCyxJzwHyVOI1eAp/TD+BJhtqk/T4DF8ww9U
wX/Gg70PEFifuirX7HMmVOWO0c7OAokHnmY4rhC6UH4Ux12tQjdg4GxwQangsvz79BW54sRjPc8o
RHAv9eamjlstPGqgGWz9NO9Fd+hxfDmW6WU6QAnDFBW7lXqfZ5BxfgX1mMRuXjgfsWgLkisSFuEa
hUDFBr8Wzuc/4Lr6p+Yy35GqGmVPLJ8HfL/QVkwdiirivY23KBD0XIFOkLZT9JPSvszCazC9m7Fd
onhMzIAC7EcnbogI3zoqzITg0CBbWwavBDXB8gysM2uXAGP2w/5MgLocQK8w57UzhUYDl4XVBA0/
FwcPn/oUrKPHVCrv2YuQ3mjq7Oca8ZwdNlOcBOMl8zD2QV+9JQkDk1050naotk1+1aP9hHZhcMsS
ZBRI4ezCmWi6oeHPboa/+OpXU36tmGMxgx/gZcqll86EM6vhX7Vns8PY7xcrYdjxOAIns2cZfq16
KSoxWXmLEEeJBK/C7SmwxcpVGZozTdoQSSGDvc3GrEFBwSFFSnhr5Ic6RB7Xmfq/5AkoJpgv1EIg
mVNqBFZAjw4x3FGj+O0UiSNWaI16geViFIye0gTH13DQ0j+v0w8PG6RfCsunHZPmjvZdRc/JrjC2
kqcDVkmOM8L5BGGcI5pDp2e+hpjqRkfK0Thzo5+RQiuHmoh2wXOeoiJBQiIg7yEONjEi/yUZRExi
bR7A8kU0iNWXjjcM53KdXjDLweYJNfkBYnd6wP7HUD9N49KAUhf3HNmSjA7C1/ihUtv6qmCfkcv8
cirJmv0rIyeIc16/FS/4YdD8OiLGxe4V8qj2VL7xR0cbAZpG4o2KxzFN6xhlFTXezsTLwl3zutzD
411HNe+tkdw8+gkAb/1yJIHfK3fxdOOi2XPAeCvVPqQWwlFEwMRet2TXCWHaG8cD59OmO7NusMak
he2dsb0ifq2ph3vEHd0LouHs6FjQP4Wf6Wd3/Kh25eaj+lGwmfsGMabDqbS7n0plB8cUD2u5z5iN
aT7xEN4MYhqm6CtlgXbTXMhlt/EpvyZob1JjpzJLevcpvGDVPr3oDNKn4gznSXeTb8IuzPA4xozj
rUJv3oGoUt/NXfM1vLGXFg7eXMw9iUk8NX6Lg7hLN4kuMlEqH4tzfkr33NCme9G2a/EAzUZvPXip
un8lgsd2Q6aX4kFTVNvxefrpG5uQJpYH/IW38O41ihHM6trN24+JWVmhtehZMnUP051gfTAz23VA
qUrwFWg5dRebx5R+7gUF4/G0HiTTC2uLdyJz9+s721h57X0WHNoBZ2QfTPasY/HC4mVFZh69cuoF
7OkTe9BGJnwatzhV0wTfSUcE2phl8y/o/R+YFGB/sDQLHLigWDt51KL+infpynLnXXKShksHA+sH
ZFL+G1/zq3EofcMlvNNPj+sJh3PyLbrLEYu0NW0myK8wOzwH/blI3hdj3+LvNZJ7wz/Ek8NMnkpK
CITFa8O0vysEVNZb8oec3PAw4tO28i8FJuErdYP826ic/iq7RDpskAU2xg7PoZguTK3uTKYqvRFe
6nb3jogajDfFO4s7nrjhN2dqJQ83tSX2Vnc7IloGB3p0bEvfFI7itiUWpVhNRz8LSFzgbpveynQD
kvShv7f44NHgY/8D4HkiaNKs26+BIqwr36fRI2kfFKSyHIRdfMkBi1ruSDPEFNv4c6Of4/wvAjdv
vHk3ehYzmuO4XmEhSeeuWNPQFW+CV4JP46jWsDUJMUB9HnH39PCLaKIN0ayqXBBCFN91ah/6BWmz
9pcJtAt87kFG1cFmy8KFZ9kNTvrZHBt5U90QJhG+Vzt0xc4BLgwuNIcLXsmzagdUXmonPOII9lZ/
owByHG/RIXhr7iMHJkkn2mkQos1NdLXRenppjDcQ06gFf057RBcoJ25yzylnB9EbtMmxrnM47GvY
CZ/BX4zdrCP8MKlCoXaTxi/YldW6w0os9VtsOQYqxsOxGv6Mn5xnvM1H7mvEQt37W/U3x6pPo95E
zqYKf6uWpqqdfmQvtxIrlGN7JRrpP3CN60tblg+rKDMWreUWxAVlxo44lupA+zu3mwi82gbm2oIU
4q9y8K1nYvND7pJh0hd1emqY8mrl6vEgxfQpfJrHHbZCs3wAFpksR6AiskcywfFcvBAL5B/y7N8M
umHMVKwg1oSOIGzdp3Fppg6yFjt+EzSsPUxzTnPq811RPgjMoWkn0NBoT+JCrdlNjm3aMrlz414F
7qhekA+q3qj5VginsPEQh5rtIX81u/PUPPPUTyIN4P6QDtzq2WqIBLKvkoOgpgaXhBW44UNuHMX5
DxW6QodLcQwKiEVf/EdFxgKCs/7zpAQHJGOh698t4zq1B32NQ/X4gkDPFvOzG0RfM/rJcmcQDrxH
T8XfD/4WZ2b9N7URS/WnLR4sJiYsgcOGdiTHX+sjKAZsA8SQ2Vihc+Ki9mwEB3h+CtkVdP936nSE
8KgkvxHxki1RsKz2mNeBqafds6nvQUf53O7eujf+WStuW+3Neq6LZ/SqD3Dt9fde2JJ4PTHv8VxJ
/QHuidu9DWw/S+UShrFrnMk0zOJTHJEPw4Ow4AacKTuxo/I2lK/J2ljMEbs64S9K+dvEW9Xk4K3i
x+B2XySXQByB8PRn7PDWgq58wJkROzCSzzfhiWOodNhUdRAnNH4IorAdCrc5VRtfxiAGJdTBm7br
gHxwRe3IRkojDObnmkVzIoIOQ0QJ1udjB8xPbLcv5OrVC8q9D5PLL0ZreCPWYlsDLYxA3jr72PSI
S4P3/h59k7oQF1PLZYOEaFN5xlZODiQWh1/k94L3WH0hxEwo+tETauk/frG7TX9yyR/4HR0VqQOQ
fuy64eW9UNRgaa0OOtmuDU8ozfTjVuKUfpPg1H1JNLGRIaU0E0he6u9I7TdTDFbEF1VcRUVQxWRh
h9SwNskNLl+cYtl9bnGceGKQ4xrvGTdUIUO4/Wm8q+68R42DuNpjkSlf3QtYsiMFj5pqDQGo+U50
j5wqn1L9JxUipJCoWREjYMWXvobkiqA6XIIRSdlKyblf7eRQC/+LfSERVarblNxhm40uyj21T1gC
MgLhtYGq0u+ovUGKBWkV7pPdH+GFmihbhp9Ge0pKXBYPCOuX8TeknPN3VS2tgU2XHj5NhFX43DGi
AFNSUqR0T5IUvM/jSXkrzqnL2fbOsInJW0CcRf5tUqFJUanAvPprwiU3RrB4x9awyi3dpy9eiW0F
BTHqUpzwY3/OQE/ddJJa20QSpDwqX6p8kNngMPAFFTutMzB9xZaSxCY4JenZ0HxeLGsRkX2SGRly
ixdlO7zkr3SStfmI1/MrivEf/H4VHlFs6b5Q47Be0K9iEdNld8HZnZjgVJpMDp+yoqLoMiDsXRiG
UuwhUV/TEbAbo2uZG6Q/cSAV01etecMtlVYbzVDy1/TG71LYqQkukI7XUGT0eRqDRnPJnSgJkVZj
PWlcUNTgE/5uREfUmbYwQMgkRoap8Xkpq9hhjlhqb3Rn8Pm23kvhbwc6BjVOKkzxnlr7pH8UlqeH
20rdETm3yiHX3gS2fq5ZwM2z8edwmzX+JM7r5InXzIMtm9R69bB0RmZlQe/X5TlglNWdl4G0zY0E
FJscjvbshcAE2Q3lgUHn6rlWXplPFIn5TD2dp1tTIK3XseF+O+XOG7KTMR4VW8p046c5FiOaU8gu
1UQ+J+Uq7+Jkq9ItwbBLRQ0nxZLWLqOfavphUPvxnT/nfdZ0BTGIDVJcxFnKgWHljrgvSNxYo84I
SylbLkmiX08LjB8vwGvWfo4xXDgLGXHGS4XebHkJrDcg++RXKAg6BipUPcUe8uKKp0iJ8oPZyWsi
WMa5B52pFP9w1xnFxjp9pezPF1w+lXVM4QKUr71Mpm7NTsnJR0otoQ9JN1PDQI6q5so6pi8H4zq/
QvUncuShcs4zqmgICBQ0QJWz4ul4A21BYxYGAgIdssvcgsdrBSjRo3K4PiJ2BaZSoLHDXYX2BcqP
X39YeHR4eI154BOGcisKf1XK9icTqU5qaINHnYRSZW8i9uGapqtLf5grfEnJFXuuNUp4vDPvAOue
S8DWk5qGuuHOmJOkJ5WyuqOyV3Oh3OsMIggt/BSf+B3Dz9tz8Bf48O0ZVv6ezvj6QLEmxQuWuRyv
srjcDpNecbkqFhE/4Vd4HKM/RbSG19vmbnGK5tIQMGToGAKuEZ0E7n9Bwi1c/bb5I66XSbA+JKSU
eizuIlpIPEByUEwn1/aNOLfHYE+ygTQrmxG3yXQwe2c+jR+88fBCl0AgY/J4X26H/5b2hRfUKfNo
Tzwe6sIpWbOqYoF8ZlVo6o4lnyuHTtv1dAU0VIFpAosO+DceIi+2LozYZqHWGjZ3NOtuxkEl/zE9
HiwLhPfgF3ns3CG3uYoAOYPu19dQxkuA6pC7YIMGTHLtHwADJfp1EN7Ec1qytnllL4E30dW1HOmm
ZweKJ0JKMeGFOc+bB6CeBaCc7mxcks7GYQ6hIu5nZCoRD26N5chj4Hfhk65zEWAK5WekSkhOgb5S
cSfcYa4C67yPv1qDCNTqOMxV8Hs8BslEAQUCOAqym2b1F/cs5c4fROJxtI7065gfPMoJdkbu15LP
O9FzjzIC7j1uxbxO7lqHcV19BmkfV8VlL0caGyyLtLK7/sAk6y79Mw3SsMHg0UEavbtBnKTqUXXI
kxK2gNLxabGhZY0Tb+Eo0SdkYq6OdaxFLpHj1HuQU0TLrnIJEsvuebEcthOrvw7dewJMrIXDCk9Y
PQFpE2UPlaZWPqHIGi0epNdS3NEaxwYOxFgquaHmidobz5jLHIIba89oX/iS210RXPj7xFvi8kDa
GsOmERxpYN7S5loHFkYwEB3ZJXkC4bjgJr4O/wZ798JF15o5adZ3ddr9M8IAtoVuC6aS8UGUnlw4
bewR8anXaQfWjTubsQulGozqtYoqos+CK9auk91csIUzUQF2UJwo060kO8xCMAUIRsuCy4Dh2Y47
II+OgVo1hqH/LF4G4JOBZQfi60Zz10SqcCuuOwEmjrLWnjFFEZCl/M+CbFEf3HjU5H64P54r0zKg
b6eu9ckxO1hf9TXgnkicmIzxnoElzeOSuP8VEGQALrIj3Q0o5m/Ccs1NwUfGaIDl92U58PbrJBgo
ZdoIE5loU0OoCnyVKidZ2YbOhYyvkwUtmZLaph/mzWjVts/uaaPgnKMeOT7H+h8Wo3WIvkGp5s/r
fEV1lCTV3CH9nhQfq/goR15KmrFRydrK8ZZakP6P4oT4qfAmgvF8LDtT9fRhHWk0XtjJqPJBRG98
QgulBQrnVMyxAjlaH7kAXFrWAdfRiLArTOhfI3IH9nLgXXQYQU85M4tiPgzKFUh/faPOBpLDMpGw
xDmhoEJ0NbLAZxms60fFPRR8oVMBv7vAlC77I9/gUdf1oUF7cHAsGudgWJ6CV0ZUlE8guxIq97LD
CijZQzBibbe6Bv9h25hf67xWrjxLCq0iDVHanjXkLwr1iDQJOBJ1bt96AC6p5LIDFZRJgXPl1jpu
82zu2Ydl2WL3J8VHWhN8P1odFhaATj5sNdXPOycNXbbnUt0zDbkLhClJoAUCdRZo42JPg7U0EWmy
s6KnLgQA7oUii8ftEh8qBSsNRKaZ7MrxU/gGscI2pv7WyKKiCPucl27LmBLeWH9Qyq5aBwziOpMQ
4MMNeaU32eIJPfuW4VkOSvhEZy+sD0N0mAv0mf+gsbJ2vSglRG6EJTArtNmzV8mUnLr1oGEtYrOi
flJGsGjT+FW9ZWLyKJiyIP4pSRUx7pmsQI1aH0GWgUgt+hF3DiO0zpjtNPFG88CP2NrXmAOvlqvw
xddmhAQzWmk3nVuoUBWyOckLkdN+L6TPGT2zeb0LfrPEeZAvdafCCgFgJIpVgK0NbOhRWrHXdS+A
/XynIsLbG63DyuOV6Thxbmccp3YpMxtp+s/rBrKe2RmVtB07CQDlBQMz7MwpBmlXliXg9KB9rdno
sfIa9jIvBfk+Rn3omwlPDyRQrizdDr8w6AqLi0DpxA0BdmBVIPu21I6Ofni3h1uyWQYeGBiY/qBo
23DcCrMnUjoPnQpiIo0YdFqGA+LOFHIYbqG4BkRcbCyPzYjFWl2yd+YMS4orYyda0FPlCh7bOZsR
OwePKIRZnO14aOw8OaAVHYkY2ksAtZz2E0AIGxTnnaDt+HWk98ibiZcREAKzltuldGYb6+NTY4Iz
JjZHFNQmbODNeFfOPoplfMkYEpyxWsSJHPVCB0ezKNuvTQYeK3+VhxBzwIyfLInDDkpOMiEUqb6i
zEM/c433eClCkNRnC8kWVOVX0YQkpTo8MPvDETW5HWuGelqmfD6DCaAlQyTG3RvfbPIXaqMk6+Sr
6/EN8oTyJ8gi9EBXmEHXgvrbgbSgmMzh3FBhQvx5wQFekEzPnBA6tFvUaFC1Z/PQLCzfwhqeulJ3
E4O5fi00Bd2iQdMTXp4Ntq6Xdt83tQxKOCFC0senxcwgURadsdfQfgmVBFeXFCQnhjCxX+kqtgKT
skfgSdlbq+uFmACiKtR8B2HtI+mgUeTdLO9TBMaR2kh34hjR6BYgtcR6g3F1kyLLjs/BPuyDEFln
GSO0YlREe0DehMlO4azRpRGdEdyfYl3wpIUngrrVfdTHzA6D1oBYMa3ycqqCsMGtVk0SqVWIwVwC
NDYX7afJw88x4JCpFE7naMn93nAT4powNNEmADS9GTsL8SJDeplMrFTxQvrPnwe6PntBap4f32pS
JSfIEV8eL51jmLGdqNwUKy2okKdun7cIuY11zJD1wzGWgYmm//+DHC4AMR9fd5EBGFSukNmpWbiN
WtX7MI3++0FpfU0rOUrGuSbcEJ///YVET77NWe/x+ypoAq0fmmGGU/zv14/PBiQ0Uf/Id/OqURE/
NCoen2ZiCaARneAEVZvlINQgO4W0mXHEmRrYTwZrJAbv73QB3k+PqzUFEKFNnXZY9a2fPr75zx+u
fw2yk5/8+80qDXZDQw7WoXprN7j1oPbARTw+INCMXOHjch6fPr6pVfWbJdJJnBTYSmEuIlWmctIh
/v6fD+P65f/53uOnj+/JuEoriR77ioH8Og4pXjGENVCXGiN0xN+MKBTYAerXRpRbpPwiAzER6AVh
OzrioGm2rIMyt459YurYQxul3yIpiZWkuAAW08y1vJ1QGSimv4gkNWR+wRfSGxkRQb0vA6tzx1qj
MbKAaUsooSUGYgbVUITnYrVnVNSF1G8l0kUtNU+k6wjJW5hNqzETcl8o7Par7s14qToO5EHUMEzP
KjDNMylRhvnpyiY01RTtWkwmrMn8ytuXRqMgqDVScRNphaAZjyxqjsO3WSe4g1U0QiiSqI1+nWXp
gp5X6SsqwNd6DDbdRHgygzn0tQb1DDQudFIC6nPl7CkRsr6xypFWDv1zC66yomplprj8VXm/Q2le
jCWFJlxTO8HU0zU0ybVQoN+22UgdqlJdC3Kfm0+MdDhD80ZXtEGAyGmMYxoiGj+n9c/UCxzQSPUj
AT7i5U4zPRFSuvUcQnAPDZuuQoQFHFkh3hL0sbFOR5SHQR1MZxyoj1oizlYjiJBcIsNA0fu1FLsd
ePpYR/69TMifS8OId9ICBqmkymxSINRHNPNwYfkYSgatqUeVyuurYpE7FBPRpoi4F2RFZ8hhtE0f
8AMR9zAGEP/KJlKiP/WMkETURyHaqqXqZyXKDVSANCnVtpOCdV2VETxGBQ2YnmKVHtCPWqjtiDHu
sb2ehFCa+uKU1/ILJg2ODhViZ1JCBOoFg9YAeWShy4HMXzMIhi9G43vZc8WCkAIKFMxj303ak8jZ
ZfSYi0946akxYM8qSt+NjmhU1L6sxNKOYc8Bl2sQTas4fJN0MkNwzJioyri9RsOEB2FRHCxlgCiB
mddgaKWTSWt4L5WBG45FdoIONpbjgErDoJwKubouYw9CikYvFJTlIBnan1pWgBIMgl/1MTo4I65K
Jh6PYXgdi3Or6NZbvJYQNddCue6QTwiKx2WHk7GGJF1VHjShORmGNm5TrBP0UJO8cazBqrB47Vow
rr0Uc+7F+F5noRmvk4g8JzYGqjnGT1EtI7r+cNsSVf2pkZwXQqTBOp14RBiKAqcqAzADRksoN4mH
yMDxDuUnJ1nwNCkNHLelpH/H04Qu0NKlXiJx/s7qjxEa43ZsIPZB+3hShlTeKyiThmVG9D8Hn5qC
IaKQjhiqh2hR3/La8AZVso5NVR/h03QHeCtI7Ul/lbmFQFNROOMIoNcAIAk/IE2TEl9IBsT+YR7l
Ur0Xl+dOhzzbos62LwBHQPPbmYMBik2eSZKqZLXr0ds9DCn8RQPtB23g3M9L3Q+kjJOgae9jU3yM
egalrZf8Rcme1pkOU9cSXU3I5KMRzV9mWmG8FEeuGUF5G6Go1FLrT8TfqrUVFGk7xgiCiTpUm8IC
69EsI/o5nCNWN8TOEkD2xgIW3TetBgZi1DBga83YCT3xliajoS6Hxj7HAQeWTzA7aR/hFB62O0kU
lt2oFPNVjaJtUmkHpkj+lQXyycQfSu7K6Y4pgm/00Nz0kc7a2FI2jJp3tZ22qtkJhyUGpoFsIgSw
aUEUwmzvs5hNO0VUjjWPhpIj6O8wws+5V361kfwGxhVSHxZRkSTNTxP93RGBN7S6tOWsqcpbY0kt
lY8l3jVIdFNapBCFRD85ISQsvUK1S2iGaVdKuM2UEV1kFGRQ53ZKBZqOWOsvM/zX/Ryqox8HCPTO
clHsFwIZPStXjy/l2tfJLZCs2mMzTndyctfDUnzqgupohYtykOln6Wks37p5oKkDFKttEADBSG2a
rR+kiVAzG+O/c4RDm6xE99IJoZzuSvNDiJfhaFXlKajnzEcDIoY9IH4io0Y2H9DPMqvmKFZ4jqRS
hC/XQJ5HJ2POpJMkLGyb5jB6QmpErpRXr8xSu6qFCl3CjvR8QPlLsLTMjVuBLmCovag4oGSLprtQ
Sn+TKTgmrawAp80ze6kIO8sxRheRbDdLabvUKm0gM5X0Qx8Mtw6PyF0IQ4fGw1oigTscNkl8itPa
U438b2tI8AMkbH4QtwmDcVwNQFLEc+S3Lg9HN1K1yR+HCnFwY9jV2sxRq8q6p42kRwZ2lLmYvUqD
Akajna+CEdIUU3AZzvG8s8qygPiI3548IQVYs7X06iB7oyj3RzxELujPvU9ld27ylhpBOilIzg1H
FIpDv4ujgRr0iB313J4Tw2bwSl+Qc8yButBwDF3D9jGdgbgIWF4FcrCTpyEjtRCafadBSGp1igp1
J2c36D/ncZ6OyIE9CYmOuv6Sw4IgoK8rhKk0yJIYZ1FBSYTip8BAMks0l/hd/QxEuM9M9udClSiV
G+YuJkLf4rex+if2R3S/nyVoyGHR4OUnmgUAbgdPp2RbDe3dWuVZB9RB8cck2VpC8zteiDZLswcq
o1OnauRwp4uUNNPC0Hb4982Wl04kh9IA1KSLQJqWHbU5s2bNiFLvq0YJyjwZTrAep7T4C3F/0zMW
n9Xyp24G0w5jZPSLgfvXYbwsixWf5uhsajnYhv4dlTvArDPZgHyYl+TQ1c10bBADBzf8E2o6gXnY
dK+R8DziGumkVlujlzj8xIi7vlh0lsQy7pETMM1TGA7fYWsEvrBTtGqLpQG6XN1EGWApd3VOSJ9K
+SFqMEbS0vZb6ga/kQk3apMieGMuf3BMXE01yPvmmWX8YbStq4ZL52rSQLtZCjiClvRJmk6zEkfH
vqKFaiaKN0oWDUKDJIc0HPVEEt5VaBYlPDSHIuO9ia3dKPfvHDjPOmLAmJagKIFpL+vURedMO1b4
TU7S0sE2X2tMYvkyWXG5S8DBzdn/Y+88llzHsiX7RSiDFlOSAKhlSE5gIaG1xtf3AvNV3ey012re
Zmk3g4ygBHDE3u7LBz6kjMFXo0CvWCrtwVrB/6xDdy33GimIJ8Cq5QEwAWV9cOQWFQIz6IiVGYqT
IgHOii1arwNGnDgA+9JHk8fYFH+auRftK69FHRTFrq5rlFwHDcJDL5JTbKwCecUeSdtJA0BYY5Re
IYGeprbXD1JSvWBbZ540UW9GGNJlmSFnGCnujZl1jnUOJaAIVE2yAsonoM8p9sVKly5UzJokhTTT
kM8zidkhU+uICnhDrU4vNDvx623UdeVLjWzRKeivQ3e46npF+UItOGQJC7pOpEtfSgQRTRVJh2EC
ajxq2Q4DaCT/SNsA7JQ3qmVB7wUB2QLomRffVM6Muntia1q4NTZs5MDcTM2ErK1Yu4+QfMg8rnY9
JmOKltK9UstTOjMz22lqlvPFo8cjGEyfL1fT1VmTy5JUSJ1MH0YHaKGGH5tlhMDIlBDS0OfUQbxI
veesfW0lFX/SCqbkIPZgNcF27kJ40hYXaSH7DGMKJ/gckpP0rbTxupTYyhzgvM4wmfU4LRQTr6xX
P5E6Zh5IDCV2Wc7XeTjbEBB8ZpIm7QZvOopiJ61l4BBr9tNKP82rAqTrsU+oiTohZ0QQxoZ6K8VV
fGlDK3KDluY6gQvVOs8NIGP6qOxFLwbA1+lUzUKPePZho/fYj0yjZdMHDWGbJF3AfBVTkyJoQ5Um
heWJayrJiPV79F9MCLbLKQbzHeXSm/+WGFjwIxb1K92Y4n0NMxcTXMacJ4vecTTi2S9A+8TTkmdR
pC6iq5J0LkzMsCpLG4LlSTwaahOnvAILQjV8Bxlg5BbeRMxkk+/wMf6UoxFurSkPqZwQTaAXm0mA
8Zw2Se9MubT1KpTbllGDyaeMlvl8WNH0T43CwZ0DgkpxYmOogf3qTREZ2Yg2Q4gIVM2z+k0QQOAp
cmexZomqTTUiR2cXQckpRPXfTM12wv9SN0dB7vyDKUYnWe2FJ7a7CnPn11TV5VKtd50eUrEx6TW2
wjXPDOhmbBSMlq6m6DF9Jw1d9Mw4shlaZbHy1ceBjq6Z3MNITTPaDuDZ0+at84YXyg4a2yeTUU6r
17lRlRgorGLvtUpPQyLZxGzut0ZRMbaUwbam0y9UoufGZdzhieRwYml2hSnNFsT3zbtQsWNbriCc
9OkZtiydswRlqKTgPpH6dGOkjXJW+27TUR7pSEE7BKOAtJ1skCPnJ8NppExgiYm1Yp3GclsXvmWc
BTtTCt+GkGlVDLgaOVu4oFnCzlFkmVNJuVMje60lhtFRJzCz8FWTP6jec6VXwH5Wd7HXwIKFIZdo
UdDJmd6kUHwOIlqFU0db3rTA/8oJrX5vJMlQyMp7EALdVgafJiVa87pA/h+UdD+CoGPblcbHIVRu
gtF3rmiNBn0PUqI+ex/59RgUSDUEYNyNQv5GFVySaXyZphELmUUBuM3TY1bXz1OQrYXE92+J9lp3
3dcQWYhoA7aSBWUOsKQkisnUbuVa3NZDijsEBQn4f/QK5rYz40NQ7RVJvFcTSIZUsXYGtAHS23QT
7W13ra20u8Ri/6P02EhMQvMAKljaojbi+EbO3ZvevxR5rn1P6i0L40s6VGBps4k2UDTMTWc6QbVF
uTVWDwMTEkzb5rcrrW7dWPTy4NZ0zPST5UJQAk0moWiE3/IhTHQWJNDcHVnVKwENny3FrwxYndNG
hKdSJop2RRd+hXnyXRh+SVW3PFeS1+4ztJQds6oxmd9WLUqkSKn0I5vp5aM1peEotgIpEnxJcCty
t1Q8dAA2LHz5LFXd2ohT9jR942SM4MtWGvZdRyKc7Css+IPDlEKXszqD1kUxrQfoGsthHLEdtIAj
Qn2TynPNZTYm9hVFjLEpKIi3Jci5icWUXJzw+NK6IOcI7az6llnWj5IKuRO19Wemc8Tl0CvccdJP
SiJRkY4MpxZYFRns7QoTK40q4AZssxKLPoLxQYUEYuHb4qhz+ajBqh4MtB6xRqmgC2QGbKwCQjx6
x84qvkPalE2T/moeMMhWx4NKtKDASONZ4oeQIieSfAiQY0IfOaQZJ6jAKevqM5NwQRFMMNZlvqnU
nOFVZSvndcFrW9dvQzdNp0Q7WylOY2j0iQvzI0O7CFRJEFgx19TSLZ5DSOpLE1ckffZ1u/j/oLcH
ru3/DHoz5f8t6C37Dj+yj39w3ubH/Jvzpv7LsFRFA4BrUQHXTbhx/4V6M81/iTD8VFWUTE3761f/
Rr1J/zI0yxBFqiGSqqsm0MF/o96Mfxn8wgIeZ5mWDI/z/wX1xgpy5hf+jW8I6k2RTJ7O0hSZ9anM
G/w72LOVodhPwSCAeLMntXVJMJuFimF68sYgJm9VXCYsII51xBpQj6gZqyMNiFGiHapG8koZVJe9
TY8MgCgyEhN1PBOJm1L9YoP70dQpXKRY/tQNeFNqJl0qXVa3XRx+lEYQUAEKUE8ymezynOJikrbo
SVOUTL2OroDr055ymqQlw/GmGd6aFniKiI+uaJVuN/Y+6TFytYrTEqiowQCnpPneSjIug7Hbd8Ry
4htBxZeY4kEDnkdfFeFiWUafJMbBpoP2vqwHsvU8Ju+iaa8CdNLKUuuFEbI48lIkdi2hAI2imEtP
Bo0bkBs3asY9F4bAGVPU9kWV7KhHLfgTPHh+7wo+Msa2k3Di1XZV5ZggVALHdO09StIlBffCjqfi
t6MGLjm0WZJdm1Mt4rq3VnJA+SxKDZd5l4BVgbYpqVJ8xQNtW2K9KFVJdkKBDUAvnuS8SDdi9xG0
1g8QfBxvxj5NkHxm0kn0E9ktGR3A+ZcvWpmtiiImv7UJ4BcMzVGN2n3VkjUehsGZKC5EMrn66atB
cwpUHfRYrJfr3Bdvwi0NJFZjNUQqheTMqsnarRlINiUQ62h5g3gp29+oOVmy7L/20EFWKcTzlWLI
X61qGJDT2yVdKIZNK5yOKjyFdDKuY0h3b0xV/VQmlxhGk9FJEeKbhDFtwoVWw1HZpI1wFRRo9mUe
f+sl3fNuQhlhEYtCAbn33dBIr3mH2SeQpAn1BBvUCBzSSjKUS20iIYVyxDRZJF9ebiXAuwsXBg65
1H0PaMkQaqKQhecQPIqVVcolCPAptF0KM2T0M9ZyvOmMpnj9kpNDvJHxqFBvkFZK3tcbz6CkJOvF
Xhoq26o9avpKScgZmhtZG/vdKPb+kdKaZbfe2GKg1G99nBevTI8j/jIz8dtVkeQq2ydoGJ2vTgiq
kmY1kXI2sRCn2DoimG37dSOEL3GR30iuzqjCY02V69oREgMnkwgFT7dGeSnFWekwA4qaivRZEVpQ
8yqWhmA66rBUe3V4atHEWR6z5+TL4yYi3NdsBXE1yoJbM8mD1StPBiXe5ZDhqW5TWt+yYewJGHdA
xZCOlib9qhfTYB+K9Uc46cxRI/atPoJo097liG3/iK7DDDGWxE1xFUxf2yflxegj8xhHaLSiKIEN
3hG03hk/sR9Gmz7tiONgcyGpBpbJxv8UEPPH9Ri41pR+wa87BoowuhkBlzLHGzlkwEgD70fR2JOJ
tAAy9KZxAeZAogWrSJHOblWl3t6T3qC1+nnMRKy+ak7aDoGDTh8u+4ZOLZDKt2gsd1Fr4oZDF9Sa
01eWmCoEDP0AVByx5EDae+83l1Zrf2LRJ8dHblCEhCMcJ2HAgMoOu6F9kgDtvJYHha9LJTcOw1wL
V0khmod6lFwffQnImD8em7IDFxvTI0gBCBgEWwU5sDujmHcPmm/alOXXXRMdBAXEmKIXgFs6MgRE
nMCFlCNYS2F7t/1e4uzYDNmwRtSOJcrXqXVn0CkyY1x2JO4Rfk5BGCyTmjC0E9AuLBo2tJ2kXMXC
eCdmw6P1lu564TWR2xBQRfwqqFSPWJ505MQRaDjFMBOt0mf4g3MZ4920BhpNYpMxRuh4zkTrLegH
zSbUsGBD0pkuS9QPv5SPXRiwwIxzuJmFgWaF/IkgBnXRhz9SnvcXy8oAqE3mU9oJnqMKjXnLkd77
tLRcCO1nb2qvQ4hpzNcBcklV028txnGJ5RkS9Yi1GQUVy/z1pRA9kdw+F81c+gl/zGZoXAIgFkWv
lXYkDJobqe3blCJ/nvQ3quuHXEyuFKGujVh+qyZc47BLG8fozb2XMOWFY9tsx+FEMIRjSiJt9GJg
jS8UHbLJAXd+6/qTSAeBdkghHvs6LE6tZDxngTQdTAnc9VQg1lDK90xUqahLwl6JgWPH+fQxlFHh
TlLwo0z5sI+MX3ZKoDesTSbACzd1ZTMWkp1FUnsxlATH4XRSvGi6qh5jqBx7dktiCt9CNK6rCThm
WYdgAHrtFFmjttAM/JiEltMoqYAe1pRXyFhYDrhxfZCdMtmqJ51kemXQKBclLcXDViAuQJzKfW1O
H56azVGZ8YtuiP3RKjRof1RAtWIorunAUjk2cb+pjAZ0umi4+BrRvNmllwNk5zVrXcLy8kVWEQxU
i8VPYWXivoplRn8iZ9kp4fOu9Go74hQwUzk60AuHMWLKrau11B0SmDgRfDlH15RxKXlWvlPE/nNS
6IGRx/ai6JXdqtZnR9nXbkpTc41IphtHGjyuluwsaPpW8plvQ2v6jrv2MyL9HXE7vuWS2Kodg9I2
8hXm8TQgnVa7jZE1rARPRFZKR2vZThLklaZ8EmOWOKzZIZcogOokdDUDHfyVnE0gvGcHbJOci5S5
UBjruZUq4hGXngISf4gZZzhriiE6VDPDThf0zVClqFGiYFwW8QxpjoAKDdKvPFSFaxb6wWhIcqes
uhpptIL1LBYxGRxHUO6TNK5jxaf4WOisvhTRcCOIwETuxBjdG5N+c0YTb3yrK0ibhHsB1PNjEqsQ
wLJ+2rHhP5M1jN1t6sB/g17bGJ384ZV0qnSjNQ5+JwYLtRYkl9wVgkDV5lvytWFf0opYaUmKuopP
Ej3lpVUQbFd9DzRCnVzKn3W1vDeFQnOuZhrxVUXHmr4d8ya5hU2FZ1C9mhItQkKHXtmpqyiQYeCN
CeafLlOpktGbJpVVsGVh+gxrWIVSlB3JwUDXq+FbkUL1RW4kmW4KJvbE6azqpTiLnuDmZoqECfTZ
ChKH6pgNMJyoS+zWh1Ug5tNX0NP4kVnp4YttkfNhKi0MYoOTgoCJIi7dYsQjlE7Su0AyMYu4ioEt
9lE3JZgqRuq8VjguuVBI8EPCPUm4GnOhwCPTiXA2ca/mGKuYItpNp4X9kkxbRloReI/AGiSfohdT
KSF/pIdAsG5h3FCzDpuOAuloq2UPo6bepZE5bZsxxGoyIbEZ2FRalCAY6AdwbOhgeodkIKeTJIyW
QiQ7FS1uHA+sAg0wKQ2inU3jke6cFkfSUiiGkOIxsspfaCT3wXMCzrzzAq10B0FEgJHdZAOly5CZ
uG2VCnmGMSJ6sWQR2Cih0rh6ca+mgpTT0KqQY7XeU6gGT6FHEWHsqo6e7ByXYaoVcQ05BlbTC9ut
Pv+jzXGGDkqR/7r9uJM1trSJq6vSzwEYlWoW2CQZTHlshNSUzyvkIa01TR2Qr/UDlJD511nYiI7W
EpfUqsWWWaTcPn76727+d/cNHXR9K0Yj93hsUiUVQmC9WP4vn+Xxd14p4bPXhzZBIU7QxJ+/1uIU
ZuKf2w1r+BUZtcjP/vzmbz/+eVO+rkzkwRGY+ufRAnDOhe/nxOeZLKb+et7/208p+dBbNNJgllwC
97HUAYv851v66xM8niou8PqmimD99cKP+/IqQ5FlxCYaMVBsFu2sssmV9QO6ZlQKhrrHL/L5DHj8
VCfU8NFbjX/7BVINEl7msywhsHMpNc1cOJ84pYJHPHw1x/M8/vGiDPZYDGablLHtPNT97Z/HfZYy
BHSyYnmRZtHkNm2ylmeMWztnRcYJlqaG7DPW6DJh42JWEm6XJs/yfECJUEIqO6dLWumQbsU5rPTx
0z/uU1UTs1HXuqPBumUnl1rmgrTeqiNxv71WgKOY40v1+dr5K8NUrNj9BkRz8xpzNS7EBJz7hKrP
r/Pnn0ccak49+2/35Tq1d+RnlOPJY3qksfpTJ2DhjfePINc/93fdYDljTt52RJJUaxTsuKluLR8P
sgL9GkgZHkRNtYCG+yX198dvFAMum9xV68cbLubv+vHTP27K49g6k7rjjN4/ZH/zO0jqBnzRLN/6
I9z6I+4KIKOT8YC6Xq/HclvNcrWHBu1x86/7OO/wDCzceHMenWlLlMjiHFWcaMhAVedVtBZuQuej
Dq6V3TvxPlsYh9dhSwzBZnTKFRHBbgdqlWzjdkkC83navvaOS3NmodOrtouEmtveIhJl2ng3t4u3
6Z64bNe7VbZ2AWjo7EEKL2EqLOkmudO2XiGks9/nF9szOIMeOcfV6jUyl/sZLPWaGatXU3D00/jF
He2KF4QzcNMoc+TfEnST+MaF7ab7V+/WJJQPIGa18JGWQPk2rIIvvDesgLy4y3MzhP1SLccHLG2n
JakXi65f0Y/Kq1Vh3dIJujTfBSVLPl3/FpYHNTvxtaA9rCcyLb/4ekboAdO0sbS3hHU0Xf9TZvW4
KxH9y9uyhqxro8cSBYdAmQ6rxEhk3FmnfwA4adrQJWSRc+S1vUPS+HbCSr0/9w6HRMIXS8M72ifx
GqFp9ws7jpqFMafuLUU81j30TjfetyaV8AWotWqkO7DAi82kgICNj0WCNdFqLbk2vs0P3LRUp5jI
rFkOARWCRZPa6ilAPNvvaEOmpHhQyC6WunUw2TB/0cmTEUz0bIfX0p1QOO4ltb7o8YKtqvjWN9AL
oHnX2zBxjOzI4n9+seEo0dlKFvnbpDoRwrh2yatD9RX0VbjRfYxT5D+txNPEvHagjW2FGCFZbrTL
bLR1pCPUq+nXmTfzVG5M85QQQOMNNv9TX3Nbdhnv5MtMNaJTl6ymxo1fxhEgmnLCnFQswTLS3bhm
B1ladodgK/BJIVwt8HdDfkIBaH6KgJxQudMwcgmOPydgb/pV91MGy+zOt5OOL96VUXFhyVjQP1p7
coKnbhXGy/FzXT+Jjj0wsu5hQVSHZi6O/xQ5poxNulQA/SSfWXqIetQO8QtKuQo5Q1wexGu7ANC2
EhfWL4GJMDU4XtPyWBwCTNzH7Dkp9sLmV+XCKfv3bjMAyJDXBnSgjcaIUXgAhAbO6C5A+EWuYaoo
iGoJ5Noqv8OvwjsnhSj6mINpNDJ7jA39mlVktzcojbCql9WLFG3MxiW2qMDnSk/6RS8u1ixmLZ6k
1PXLS5298/CmWkAn5PtQTwC3Qalz1CX22MD+ENMlgNFPnI8csnb5Om3FL5dftm/USu5StIYezeY9
gVlucyIl0zr7tTD2IH++SgXgvROvDd3cpCj4y+Ev8KRy3RCgI13U4sDJ5QerwJhfku7oZN6y6RC8
8OF4Si6IgANr1NcGJAW0ElifCvYZqJkgJWlKd+TKQQ9gq4K0eKcKqGNuo/wr4Blv2g/O5LrakB9p
CfvAP3BSJiDy6UqpDncCxuXN7Mx6mzy+pZmoYj6XxZNVfLXKNyIonDmAvDd5tRHxpFHYqhyeMoz2
QvUJg1XlCTQiwionlfcdi/sOPG0muVI/rqX2Q/HOncISEMtveYlHIA/DvczeRRFtXH6Wi4N5m6Rt
ichf4Ij0pG1xfUsZavRo07EXh7rJUwT59ytS8PwFmYNfsRBbce1RCySamGsydswFx70ln2ypfpnS
YoTAvGmns3U3Txxh0hj5XrvlR7g0T83iGAZXzR2/uIJBQDM8cZkwLPTVmh6qsU6tU6/aH8oF6wQm
EkSRYCtJlJRcfuJwGG637ex57GaMfedU4jVcadt+Ma4ObIrmrgijbvarccPmreyzF+pMI/2+JXJ6
PqlvfRRgJ2/CD1nlnD0cNhSyX6JT2Dg3q7UasyY/0qS/6SecaY+hieRRhYJBaitbTkLeybAd30Cv
HPkOqLtRxXAn9a2VVrpve6fR6eWF/8TIGe45cEA6+baM9pm3oPLHmrHsbPREZJg5o5OMvDijD0Pp
wLXWIvhgWvTW0lZy55lD9VfQApfAvUkqe2GwpMUzn6hU+SKavXwGwzXDvU5+AzMpZ73wrDZu9ivc
cyZ3wem2HCzKOPJJl3A82ukGHiKPT6P7u3oTDj/oSMQvvrp2xbsYpRVXEpfj/PTRK5UUhl0t3CBA
5grmtwzVj5dXUlcwlvneKJYfxp1MhIXwbFxwN7xh+bwbF6Y/jqPh8gUFH/0XP7hojap5FsEBgGCD
3iDzMBO7yIGeZ0IVLw5BWsJzF3CkODeU7FzInJFIqABeONNl4ohyavFeYR0t0z0be04HQt84HPgI
XJaSMfm7RDqJXx+ceUwXxhLF8rbcM3+ZJ46SdeGqn5iJa2dagk6/pDwf84H7atzZhu0LnjjogfKt
GBQUVzwJB+FZ2nKQ+O81ehmWX3wJ+m32opISwkTCN86PfH4+Fic/U2i3na9TbVfYiOWzhXRheiHR
Tctfkhf5xmHM90zP3s04QCFBdskY5VoRQxbflXFg9tMuXGV49H2YrkG2kzl+S9m3hXHNK04uUxn+
WSyjbm9xznCysCflkQyV1FkdRtH67Z0Hs0ZJOaWtdMdQ6W+yaR3uOfAMPskLw6C05cqjX7LnkzEG
vDG5awdErQvlzqdB7sAcyjcLvc4mmYWXMu7vVb0PmVDv/EPFc8TmsvKfOO3TzejbiG4FTmgiw+YD
pJAP8ZFpu5p5ctPYKjbR+WSl58MbMFy+4bRaKfCb5kcN80lKHgWnWfLL22Ly5yXYik/rtloX3rn+
4rL2DJejAs2eKXtEgYXXjHH1gDss3LCKEvY8coT8ad7ms1S1E8mVOdH3igjaDX30cWCxoDqAtX6p
xZus9vyrAQOSPu5wo34QUHhtn2cZIGNqeSevcqFp/ZmvIN+H52iEDOa26MVh4GJSywhR2Mw1fc76
BlsokZS4ROBWGHR824NwRdoKK5WvWANdZdV7ih8dtZKgrvm7qnXUTt8lQbieMAGmm8ZwaGoBxi7q
c4URR38qaB8kMqZgaakdPswbm/QF8meGhmEe5GTQNsuevBTj+TyWbxmsYgjl95k8KVINWPqAt2IB
oAZc5qbZGN60n798KXss0Zywv70mKZVFh2VTYTOtmt0Oabm019MTQ5RBWaL/GrbAsa1wLgIUSzoi
70ynPU/Th/g6o9mluidxxPac3DoU+Yt2ILsFtEpCQ0RyPY/gxKM12Go3nwbkjhdQKHilZ7+WQLmD
q3DG8czKXOyhPhwCTldWxCq4QxGsD4M/K1eOz9U/ECKkIMlLf0z2+i9MrcZzxI6SE9i3Fa5TMHen
kjXNfILtS8YR1vpfnLOz2GnBbSNdD9aqP6P6rN87Mh1Z+WsLSXQTzSHmhFC7DXZoBvN2Halonxzm
QFTugXlsuHkZzKMkLuN+0VkrXbFd12WQa6qr8FwB3yHd+I3xijNgwCNGTXtwWutAgiNvKywOpMgD
/XVzNI2MAgwryCApgJGSo2MLn1crw1LEBusqoi2IT3234w2z4+DccgOcFex3mF5noLNcLMwnZM/U
HVmkM2PU7Vo6QrNnbZCwTmEh3DNBLZXDMOL0W6X7+muofwEP68KF7h4SPPTi2lZ+ku7liovScD0o
dqTfVDsUASZLYwZknJeYTjyq7Ik4nEsq0th51sanReRTrQbvpQzQ68MHD81WJrRuSQQ29iV2eaDP
FpWogOtU7fgqzE16hwQ4GFtVWxH3EbSLoFkC+U3QuZ/Ci2CztrQ1Tq41C9vK5gRsqoTN015kQaIc
6veGyx3iuUmk1aK56qR40oMDh79ENXPEsf/FJZdHNhdxhNidPFAsenMKIxj+hoWchVNxQ+VrAFND
vWmkHg9qgurQV/PLNGXsrMzGfiQQxLTg4Aaq28SHPFr5hM1Ky/TQHyg+0uysL2K4nFKY5otyS6eF
7kngiBQQWbqkwpLkBpG4UN1GyV3ZOi2xnnKtvgEK1PbQFoeKRu3RVM7ieynMp9DApUxuVPttWsHi
XAqwFJwUYjt3BGfQQln70tPp1rC6v2GJw5c3KAehBBe/Hdl5v+T9QjuOmYNtVmXkB/k8vA0a1upm
Wa/EFo/rDzrIxfjeakupcCMMafyG7hFBF5kjQvVuL01wQkxCQ52PgvupyNY+q2d9ZeS2LjqIpJ6u
pCA7wfGxMJHZtYELgyKPYOdqaW764z+PZyY8CyVUuFNFKPZPOZIeQo476gLMuilK4zbbRwrLEBfW
2bdPkf7aAn3eZUyDYO6gg1sQm59IYCxmr30bKPkq15OtGBnQx5qeZs9Fu9YUhtVVhDe64UoCDVaX
d4Pxp7wT7cSxZucUwDBkDbuwqqV29S6osZRv1Gjpi3dXBYYM4h/AqdyQ2mUL7Wq1ZMN+otXvsk1R
uj3NSACVC4WYL+sg3b29dW1KaZmTp8Jp2a0jTOnKncOsdpvQNeW91zC+DFvGH04FAPIsVQXyTdal
sdeaY0WjvdqN3SXUzn7/NCVvamfnwegGwbvCG6Ciu4ACk6olNi1EB3sJtM0p+ZqUVXvJ3vt7mbCV
n8nHjJI7/KdkU44roCzWtt4zKwNg7kga/eT/wSk5yc/NmUYMxmZwFRSj9e4EqRbZg0c8dr8cGC8i
WzikMpxuu6TShvDggxGDmLyIgCFIQJRoazTJNkCgPWQBd9zOSj407959coa9tg8Y3UCV+xIjIUpD
lgcfpnvw19MTiBwsUxbBkT7fSLfB4+Prd9QLOMwh0GzRP7JWZr+3nIIPbEhnkQLhqtioy/xuOZLD
mMlkbpcvvrkiMfqZIostUxoWD6rGDmMLaRg8FcAUfHl02inc0Ue1HDSuBfurdeBIrFGgmQiLKsEZ
MIO9dz4Leusk7HZjuqGNoV/8HWzoZ7ldlzCpXPxQGoW5E6Op+h4fhh3sDWUN7EdZY0O/EmEBJTdg
OMPlsyAX5yStqHgzKsT82bDPM3qdH/B9yUrIltVbtoFTEsGAKl1xjl9wZ+3ctnBVolLREpbnm3cE
bLE3TgIlhYVxyu18J46L4YbeWLADVqHyPv0d2N4B3F4NT6GNORBTwvSmv/v39hlpnhhsYR7jEV8z
+hw4WGDSgOnB4C5n2l/xKl1h8eewz465vMtNuwLfRoYLSEJ4aYCpENaHDq2tXlhXCIF9FltufoCx
Mo+J2M4Z848FBN+NYddv0SujKMQ7ohZd/AWNsgkjxu9dDobYmOHlbXkvwic9XHEVS9dSPY/FnKMw
qRtT+mXVZVbkuS/ECs8WBnU2/+TfUQ0VF+9snZj+WCEI3byJSXNEHxV0BlrC8/9zYIYCi6JVtDdt
LDG2D/JmA+UmZszcBcMioa7Ce/E3KTB5E0scvJ1lu+/fDCQIrGnN13QP6l4zsWiPbvWKRiGHZ5cg
BCcRoBB2NLPYVdHSodVmIgwiiHLRXlRzNR5kTL00ZpCc6gsROkSzydq1PMwO+l7iao2eWW6yQx/f
YlzwBDDjKLINixSKC6V+cZPNe3aUJHbIiwBqFByqGcJhdD44C2SIk8wCLm2bMboDSUqW+KGOwbr/
pvXHrglen0HfZOE/Jx17TwPKGlkPSCwW4UtrgCdZq4ccpts8evvPgPwYr5zhLf4NX1vS+BY55feV
9KVRPVlZa5I4PLAKI8jgfTzegXWB21BQTDCOA2nm40BFvfiwvxeMcagLWHHspRJUPaSYhVzvKQfI
lFECu1wkG9pM6IMoH6AAYoXAKI+iA4Zn9FbcQCvVLvRtbW1uWOTfphJQF7SM2ZfieMVHfoGjiCle
j3czYmxaWcfgBH6M+PPk1WSu6lGrYpRceN9RJtnxJjXbfa1oCpnj5CKuCJB7R5FIpUiZdy/BSye5
LZ50SMZXTEaQO0arfC9eKKl+NdGFlZbgpuq5bVa+erTyrVRTEoYOkU9rho54a3ULD1Rct+mP0qsJ
325B4ALbeyh+fKHdrXnV3wNGUVriYNZx0wJRGtZ+dI5b1GuA7dm5//ANsAv8TY9y/qPBcWvUvXId
WE88GwDGu0P8IbPvJe+CUwQVL2TwdOlVNk2CnPbya/FZfOZf1kHbVuzsqWuckAugFlDKW8IF3YK1
XAw2S5WfCMMIQOTwDERwx9kRrpF+m652GooLQdjhttmK0q+3bwjcKF4Le16VnbynTFn7xPXCwFMW
0oCM3vspawhB+jwYMCUl4DjlZzNsFj/NghCYae2DwE0N4qRtwSbwgy36fFjYMrrdZwM7H+ognJl1
QNNtN6yb9YAWgbznZUdyBtx9lrcH6wjQDbhrfoyNNxBGpgOvDoXpAvHG7Wod/Tv9qoAMAfFdvFFj
e/mgAaTPo+1L8MoSCv0wOLklqRolYR/YasHxQYFj2O8Az+IypS5+UhjJ44VF8ZNcAJl9PFQq7XX4
lin83pVr/uxtwIoZr+F2eOJM/Cmjc4cKt4xeVH9rXJ9Ugc/2VS7JJ1kYM84dQoJwjLeYBpmRORW8
M1BugJJuB7txJmQiWVyc4mANUVoW34D5LcloxT0Kvlq+NL23jvtNYz0ZubBvBP/szw0g/5H88/ix
V2IAA9XIGlIEEO33hMGLDbD+fu40ja1gIPDqaH30dIAe91lluCvQ8bjx3MIKximjNTqruuSKkmQ0
9QC9//ObdP7pz03Vx/8aiU+NmMGKmbtzj8c//nn8aaNiq2DU1wLUliXjwP/8+FiupI3fb0MR/EAz
x049/vHnm4/7vGLOtApM7cNCM2TrbIdnP/GfP/3HIx+/0OZcpz9/klegd5O4vmmaifivCmwatWsM
iSVpfvzjP3KzHj9qNOwl+/Gj+YilMjAfQ30DmfqfP+/+8zb/3Gf5c8DWn9uPv0mTCsz36Dv/uP/P
zb9+CtIAhsT8rH9+E6sBKeo1U9OfX5hKw4s8buc96zKpKKzV4yF/e/nHx0YRCkBujgiLyQozZa7p
tLA6G2UUxa+5hjtHi3UFFvKKmNWoK9eaZgQOnX3RlRWSWlN6XmFE7WpSnqRHaFl/qwF5tXOYWayo
GwEXzwpN96KC4to0TO06CWihL+DdbYibIhnNaNwxQ0fZiJTRBLA8LZR7peqXCi0L63+wd17NjSRX
Fv4rG/u8NZtZPje0egDhQbJJNm2/VLDZZHnv69fvl+jW9MxIMZLeV6HAgK4BlElz7znfMaCFRzpo
bTbI2kTLW+AQA+0UJ/5uyKWkYjzY2wHDkGiQFaSBp/aWg0w2Sp8yHezmtvgASXobSXyrzlqfdADe
Yk8PlpLay5B8xjV5ygOWZ4LgOPLjEglGUwEBZ20JgDvJn8OQdQpVjpHNm+Org9EC2ylha0ZjBtS+
IQeOvDqMIVtbAsazSLJbXsm5Pno9oAMnMY523jxUsfEqyL8rHFDj4ddxIDDYKtg3M+CQlrecY/NS
/GFGSZSeS6ae16N7dxeKOqTtTTp2byJ/D6kZ5pOmAkaToo5kB0D3lVkEKl4YItarbAo6ON2Nqyi7
Hkn4m7sJy15lfkNJciVCj3ROJKwmqYBT+iblMRyzt0JHBuJmYhGgYwTz/iMq/K+0kYtTLwgaLHXk
YKSzB439Qq4cRSi2052JTLcrnjzSCmUnYWrMR8Qkhzynz7IEl6QH3+G3v5mxYMekHkJIIZCQjlAD
9ZpUxJxEomZ0WYsx3AcNqkbbfOjVbvDvXR2qWOIY6x0Sj1z/FFLzJHuRw/S1RfQnyWSUZvLVZrWV
TWpaLRIAs30xVlQ9co6ZRapjlfRg64l5nBab1R5zPCBGHQM5kwfZ6WBIoyEiMloISOlIbZ11fKTS
QZLVdFvrYMlFJ0ySNAn05TmvGuqgqqeaShqlRyqlDPHDRb1xGsmrnOyywPnv7SYdZekAmvfJtlxs
FpbYxmY8G8m3Mr+wTU+sw3x8qHxm17lzND2nnQ5DSswReiCYgCDwjYYwP5FV13ErXpYKklxt+sZ6
sNhP5ubj1Mvy0ObLF7yKDCmmRCvTkvTrgVxHG/jCXp/uE1Q98j29GLy7IvGTK2kjZfcYkATakQga
0JVedEToIqaHaRpOA9mhjQtk1h/ykNy1q9kLP3tRccylBelYUf6wRvNuemx0HGmmg0kTepmV2cFU
i+0HS4eX1o75Wr8JS33UaU62acnhmuqBSXY+mY4MtmPNP67mmcmLEM3Ogalg1OSlRs5RYsZfRLBF
4RtcI349KQJW5Tlplc1DVrkPqMkbhJiob+c6vFoG59UtkC9MJetoOmJLrmoYPFCMvLn8lkBGmAOr
/5SK0idw4hrx8ydZp6w/GpzBdhh8BNaYXI79syMZ5kjePTqZ626kRXc7miU4pUbBs84/GhyGnRqZ
xX3/ttFxtLA5Bem0Nim1qJ3Jtwp1nlgAojUhy9bF8hr37C5ycwTgjKKXjjXNjswHW1s9ZjKH0uks
15VhPEY6LLembR67CqynQUWGPF1C2+lVgm7s++TLPMqnIUL+ZTZduBMGO+Y4cjAnkNDbpWAGAh0Q
0QJe9yUQZ6AwFqm+eUS8b0zOb/k+NNW3oKPP49CAzI+WjgSu7ZhUEg/2B2nBvQtDwdQBwp6OEi4T
Oi46XFiRMlzquGFHBw8bjD0QXHBCIpe8iUgndqr2oS7Ga4759dKY+5oF7dQndE0N8RT6FL1SdR/g
r8p17nFV3cQ20CyjYGJovEWsgjz+sKfPVjnBVLdczBFldGPaVoo0OKMiL0A4Ks0sQGF6YTgDii6X
yGA7xYo3ZG9G6YOpX7oP26W8Vev8ZnKcU+3a6qzoq98syQFp8HTySH2eGb8zHQNdpbj7GZNmr/vc
9vFHh+PzRgIIa5YQtbqtsHvrWRDZQ7nNfaKm44xc6aStn1MdQ92SR23dWFRCyB9dhfm7k5vmxTfX
pl1QRy9Z99WFynRhCyAA5Sxg4OH9RKh/NPNbI2jILqnba9TVWlVKQV2WkOnMoCGagbCBoMsfjaj/
6uBRhnmnW126VmeTgJZnGTEXBHEDTniIdTS3QW8S2adJJC5sFPqeZHWvR/KrMmhYkwdzRcd8F/AK
Rh38XXUUQXy0vROZ4JYOB0eKC+44GCF/qXkV26Qf6CjxYjJbNNXOk2gEK3YdOF7p6HG3Se/FYr6V
mGfLtj8Ciph0VHnlsHrS4eWexMeV6EBzi2TzuWP3Gemw81LHng86AL2wdRQ66YPW0egJCg5oNwna
DGFArnhFhjrwmeAqpORIeHu+9qz5TWVUp0RLySgng90YKOin/nXel8E6GnrFu6VPUujodlRiFNor
wuda4pQGG4qa21IC8M2jCDBtynia1nGASbaRJG2gE9y0ffUmU3f//5ayf8VSZjnC/FNL2eN7k5dF
91tL2Y+/+WEp8+Qv+CAsDGBCmkjtLPmrpcyzfrEt2xMe3mlXYFLnlf5mKXN+EZJv+7bjCUuazq+O
Mtv8xTMxofATRj+mDu/fcZS5v7eTmcphKlAeb9C2tLdN283eXu/iImz/9z/lf/ly6Je49Fl8uerN
7z0omLfIqhm3wtpa/cZrd/PdpPYfRZ8jJSs6/tz6O++ay0zDp1K+pQTH4w/etaAfahOzQLCfG5lS
G0Ia7w2wP2Rtwe1mBye+ta04wPaGh3WlCv+5NqZDxsJBS/6/5B5paRmmkGYEDKZhQek0Q8dJQ6RJ
RfwQ+yyKM2qarktGD7HPIKbrETIrpV8bZRG6egrUDoKBkJmwFQwrw1xuBqO5+fMP6nm/P6q2zwd1
XCShijPlcXp/f1QjNyN8PvUV6EB7P3U+81dCpEcf07nCNZRKBj5gEW+2yD6ymICCqbkRsd5OBgVO
56rbhkG+j0T+kdvopzK0a37KwOKCfU0LE7SsG9f4vxhmS0rMTS6fwPkgiiRjOLMPpm/R+IIHyPBv
bsrOuvJQmWdJhYjK2pxhgIYpUCx6yWPs2v0xW1DIoqMkNr2KgPvZ7MGyhnK94Sneqc3b7vCoXIxY
HZFeG8yqYfeMopUkCvzGkS8finim/FdEBLvRaE98Fu3K0qFEXvwhsT8U1XgzuJyAqLXgKYMZWd6Z
327w6Hy4KTM8S9PPVT/jFp4Gwl1ayoV2+lLWeMUCNbwOtc4rcNGZ/JNzpS+63xkqOVeezXlylHC4
Q/9wUQp0k1beLWofRTDJ4P3dJ1b6ReEMHwpCbIqUWnRTkOUV2qDqhpoY2hJNDjna+9ag/xz0HaLZ
iN0LlkMvjcS+8YDmQkoE5jQeq6iAWVf7z1ML/8m0kQUKCmpJxH4rcMNdUzWUP1EIbv35llWRyHCj
hfGHkxAUU8U2nTSPFUaCr5yysLFpxlFh/FRfM3Z9R6upn7OouLTL0gcy5yRrHwls5JAFYlaP/Vjc
5CUXnjch3sdgGcv0S+sUN6iECSQ8lsN4mE13bcrsOgmMT73ZXdKWztDOWgIWbjcAyeQXKJdxFu1C
UHDz1a2QtCOCmSC5KCF8TGGtsrP7qU0//CY9cqLucsUV80/O0z84TT5SZen7vu0Bofj9LdXaVt/P
3qj2sYVcptFECrxq81bSIe2QfNjp85+/oPxHN7HvC8uxfcd3lLYC/3ZohPvT5hWr9b01WafKdW8W
P2YRpG8Gt+ifqri4tgy4V7HfP6czV3BMW43SGiirvmDdEYcfLUDqmmZd//Ln7+0fXbN4kX2uFpsh
xmLe+O1bM2VbFLmRqT1tDfjYNFIi3hozGbspx6OgWlI0KgCL/Nsvi/tZ26N9C1aM/YdzoBrsyNkI
vRh03cfk+PeYEcTKL5OPtu7h0k3U01r//s9fFGfc3596x+Tbnqunqb+bo5JQElPPjbsXHbjuOPwU
ankExYrLoAKp5VW0gOyBFbT9ELTefZoAxqwnE0CUJz6kVKd8AFILrIfRP8qv3AQ4ScIgE+AbwoyV
XWZS7cAtUgdNWLnyRrQmDiJt5hIN2cbxRTbHT9ikbgvbPRYDh5qdZLZO3XJT87qAt1CJQdjaJtUI
TFHcuPhNYVChvEszxGAuEwDQhELATSm/hDOFVK+g7WKh64DNQMe7tJBV+81bRw5nlaL468dPKsAk
7QS07Zfa+wKqlRRW3tmYeuQR1bSaA4UFCDM6fS24QAGb6iRmo1zl0wYeJGXxVQ/bhO4Ll2VG9q0d
MhkI7RadOW1VvTVc2jvxRDELTMy9NZR0X/TvMrXibpnvvI45pzbo68ClubfBQK4DxcF1auvZhcuR
1np2mGmOjzUtfJOeIUWAfYNRoux7jbcMkS80+cU/uSJMmzXT7wdtXwjJHOuZnu8q5eh79zfLFnhe
WR8tDU0DRfoYYW9JMXzqZ70nCzSWQ936AnRHJKsrywooanTeFTBCGsh1eJgnWyH4ywafapwocGz7
Yi99UvWyPOkpCDIRsVa5cMYReXjONlH04WVpygfYRfLCzMkSyrY9A/q665MCBMpAa6emzWE4b7GX
1dikl4u5zYlN9dEK5Rn99NIDQyaByFlUZ1KSwbZRPn9o+71nxmJtO+orKPsmGu/wEuELHmS1KlH0
mKndXJWL/S01WqI6g/l+qljvM2ZtSi4nfMlQAT9bIrrMnOLOr2lyuVNj0ROBQV1J81n1wHZM28N3
V2B77RUpl+D9HWgYQKBZYoUSZZQGavVy3hpF0eP4Mp5cFxNdQ0Pdz62HdilhPqN0aFrniTo76vss
/kwZCJU42CA3oE8VeJd+BqPTBQ5YL/1hyoN4PXTeLa+rg18VnrkGTYaPbiwaP1tJBRUp3mCrwcUA
r7GZEzKWOUJexqGyH7sxIyeuHu6K2vmYa3yTeVNtC1RdbIgUznOP9x0k0W3EwvrCczr01SlhPooK
braY/G2EGD4gEdFbpjXHap3NZXoh2POj4Vr6TWBR+gxZfFXpYZqg5Tn8LajZ+ZWlGdI73f7oEIGx
OpVUQsEIwDqjLhfRRY/AA4eIANq2irfDEgObS5o1tB0txUFwUtRcEnQpkLs1drwdE0Q0FmZ8mHQE
+YWkLzWFIw6Vnpwt+nh+RrSobwMxA4v2PNMthxgTPS5h9jlxapyQ1SFxieGt05l8ObJA877eZ7UF
BRi7M6E5kc3FMBeoujwqVIlDQyrP9rUgPjHwS7yoM7LMEF9Vbgyfw7Zm7yybh1zX7AaJj370jMPQ
pifZmssrvABXF7qYSlyATjY0AufaBQ+9aSlpMQxZu0Iwu9RTzShohqZGodLLmhFgxg9FqhtXRLGO
pSDWPqseJrP2UAplKMen0lrlvdx5OZplO2UujdIcC6HhTZBQ6EVpiWdBw3ickVoNC638uDotkfVp
1umkhvGal9Mti9YVs423ii3dPJ4IX5fB8DKYxR1tFD5kI8TJaaZj64mDSaU/clitlE4FHKw3PlsB
I/NSMMTa9HzbGG9mEt8mPpar1h/vWmPoKVOhabENE6gZiE2IRTWE+WQ/p/FyUa+mF4vbZjWhBqkC
Ki846q/SRJvo6W/VJYH04KxbANMrN0e2UgYgfCYg4qo7BlH/rWa0OTQj97Ga2l3rBNdZXX/G4nog
FV1FRFhZ+HuM4kpMzdZNOvyQ0SPlx/faowI/iGDPyHbdTqferV+6ur9XrfkltY+0wY71jJAoVki2
0tlD2dEgZlu88Slz6F10NCmzbuek9fUydejLC5SUyYBWf8ZXXUX5Q5MNtFcz9Zr69FOcdPqcKSrM
uYeW3MLI6ZXDQGwOQF7DNz+hJYOiBF1nE6YBtbFJAmFE3S1c8g2y7HIogvsREP84lcs1ykwkJWb2
khQcnch+rECvXeZNjLDZrQSl8/FJmcwmIL7S28pQxd4r23qlZI1EG9ExkXwmUIK9MWGy6FEYsm9E
lTa7qwisAzNwx78vxgd/bJEpWcNdDfYnsbmZq9LEfG13D54qbo2u+pRaXbIuENokI5LoDqp73Vo1
CHfvwWN/c1gKNAzVBGttWVoqZ0DVdq3fY7OIso1UNlr9KHkN4vumVd3FiIMriqxbMJ+CTVcPR2sH
xDnaySi592pG0qQhA1XhyI+roCOQTs2bDn9RN9QlShkC/obeoiWM+3A1UkvX7vDWBKKnsJjCn4uB
17GCN3bxxLlK1fzViL9wl7ebIBl1ZKN67Ft1O0mtwVDpQ0tukz2hrekEMeC3AkrewW0xFdWxt7Gi
uSTEC1hENfRwDcSl8Nn5sY6E4doT3rdYz5WyX3wbNWRO1mzJvBkP/clxi2NlhW+WuR6y8C23oYHn
tZFdsJp66GhHXXRZReq2Mx7NoH0ShnqjHgoeamQbERiPVPfHlUfSHHt9soHLCb6JsJ+HZr7PGV7w
Imgh+gT9zMuImVbrdGQbmWbHXnkfVAUplPq00tqhfBo1H8HDUTkW0XUJ+jkIn1vzBEmmQ59lE19s
qZ2sJoTGkYm4jL8d5xitKNNbu6jNPGW47RVLg1FiY4jow9cpZfZwfIpcrAUNMMnVkBiUDjxciU2/
PBgwHeNxiPaFynSiDSoDwZjbpR8ODDnsW2SPSsCM5UKYQi2cjVnbciO0j4MxjloEbfjY909Toz4m
/WKLX3KrhdljVOHMqSv6OHX4AOjRm9ALyGR86YxSMHU+m6F0no3mNonFXT4uzcbwOgMH14I62WaI
L5o8f0lLYyeZc8c5SXbu4CP7rMhTNpR8jxKw8P38WnTuzTii7vGoIhyMCkCPF152UXAcioE4a8Qe
pWM8zLO0D5Po6J1WqCRY8GykvZDADdBl3Xv2TVqdzK442Mi3jwY715YqM5g+KvlRqzeAzfcHZ0Fr
ZJfaYO86tyxXly14XvILNZi1XwzqOlOugZqqPvBx++M0RsPx/OznQ6gLFHmSktnWDyPQyGCB1Qba
GfDHznV8KPvasurWrL878s/nCRx0VHfEWuUoqFW2IInR/7jfmd6uJxC9dkKwxeoU+rmPD6O7jqTC
Z1kXj42fo9poOgK+A5OZA1ICjZ4IxWWCIsYyryqHvMrCggBpwmHozKvExHmW5g9c4ky7Nr2YLkRU
3IesRhwUhLUBS0CYUKd9Er1bSXndSN/7Jr4Zlxz2jV+8OzK78qLbKmbvscygNILpimXShGAnuhnL
9qFo0891Gp8oEL8343SKTWRzvvnq9+4X++jr7edA+kWfl+9mFt6YlJqlOcJM9jx0v5LIaj+9GnqX
eb1/wDL9zhrqNNR6mQIlLRELUx/FMF/ACpr9CKUYERhZx6ssce5sKpV/Yd83Hx3Rz8fRInRo8OgQ
la7MIdwjVurMwj4MBkS1qtpNWkxxNgW7Jr4Xpy8fz4bXs3U35USnrXMKc25RIy6JA5n94Hh+KMbM
OIqY0MYRdmCgkwxgB+3sbHR2Z3NrI1JFKo62/9dNeZ+k3Rudi/77BXN+dr5W4sWR63gOWGdbYR99
9/eenbtnRy9dTBpmtZuj5UZ926h712yAA+bLV7Mkgip1I8x/4iVMqP6MQ/EY+MGu0AUNsjM+EkKl
2DDtbThAZPs5l2YXPiirJ3CGKv7SC2cfT8xuhcjJeOzDoz9T3wm7kY3r0PUX3ASQZFnExSU67Zql
24VtgYYThbNxzOWbDUL6XMPsEt9HEXahwhbAbwmItIqd7dL0z+zaWB4JQ2zc5coNStaDRAcxbm5G
l+0JfedV0yUfg01BznGM92kAiNc0fIAOcRBwEPxZC6QImyXm0dOqcC/gRqSpDXX4I9XTui79nTeJ
AWaLykVfZefd3i9t2jl6y70M/NsydudVPnSHysxhp+uXiwPrAZw3uYqoL3QJ71zmoqlzX4vsS73Q
IEtStHgiS97aIKVTtmwA4x/cic+XNNeRIKR4DLNpZQpxlqzcJaZPjW3kl7z5kzGgkVMls6uL5fqi
ZzyE1YTsL5YXFbj9bV9U6HZRwElXRWvXvAk6ul3jzBIuiatXv8NQ3BT7ZLa9i8ZK917Wv+YuafMx
zd+MEvmlGV9mfQbwMTBXg0/UV+Sa496jntq9tuBBV/qKmZbIXde6jumSM5ZHcB+oHjRdXm3oSK7t
Zo4vQoG463wq/YCznxQiwwbFPd7rsuJYRoqPhbHFa74FLhWBYpxPlQxZrw8UKtykfQr8aufNHG5H
lI+yR0VlQx7kCI6nxjaDddYxa48N1giLRRM1d1IEGo8sQoM35RrdDVrhsj31kpv7fHoiRpo4Atrv
BsmXjhOxGZbi0RRMZQmVwdEp4dKgY03FgqoyGO8Wm8ScYKm4PVLr2rD8W+FQOAHkyesp/86Iyaee
FFWJjqPiJVQxMjd+iXu6WgG13vNVl07RJpcCTeDE6mScsBBI8bEsrB8gf54LIeSbCA1fKri8IrZY
1BejwL/PEsBuif4Zu7aaC+rgIyvVJ8ACprkqdSXGy53bprHfsorakAoQyQrxHhsCF9LnaEAKOBM0
ez6kcaIjL2N02OnHHHKPOkWMO5J/rUxfWdtCyV8GNMS5ruPClqbTJnJ9gW/GLv2cT9N1UlKdH0r2
cjmdxVUvMnOdASOmZSqvMmhtBcUGpBKWuVm44FcTeHE2pVTlYHTmVLZRscGyEikVHmimBeFvvbnP
FwQE9ZgQo0hhuKyIqyewBffoTJBymDuHHqXRsUTSGtpUYcATDZKiRIPlIMvtu4AW/JbyPdNx5J3q
UUabwiibi2TwUf7HhDLaRbdXwWdMUfGOpjs3bUyxptkXcFPXTgIeKBvZKSyKVOt4PjSG8xzSemBX
UG3qIjh2YQqHNUX8ADIfNN/ykYsHuCA00SMKazTSv8RjMGM9Y3tc8CIpdTPZiNux8na5RXVOJJSV
FsRV1IUoWXDhUb9wLor0dO7JZEbyQXmF0zz693GGM3txbtuAy5YFVJuRmu1VgB0MMBnna2yxMa/B
Nt9KlGDcuiS8ir6+bVtUxVGZfoiFkbZvriyGSmIcUOUHM7qUXpon07SNNQV7kdc706SFDBV+nQuk
wqNRHeYUlSAsalQzZfsWBMGVruIG6WVXz3fRED6JnJt6ck18O5gc1dDqOprOxCGwzg0Q/M3cz3xC
RJEVcYBzHKHIrQp2JZbE9USBVCVEbjGmXETRIqk/0GrLw6EFYqjjsuO71J1emxoDLlFeAcQwNvyX
iiY56gzsNcJjlTixzWntOdiZnfEpVHvCVQ5lvW+EWa+ncpsSeRBWmILoFDzFdncr2nFfUpFCX4Sa
WytSPbYdO1lEnI9Ht8tZjIWhII/4pSGwgvzN+cFdvL3MvdfBN97oKqMakoYN0WrZ1tbBlSwL4ySm
FIWGuGF/U5nJUwWM6yKepy9EhhirdkgP6IouU8Q2qxjg2EpBqF4NbnsdKHPvdOZ93ZACssTXos6u
SX667UsiNzKsSYtKgJ9kzV41Al9B6X6VffbchWwWYz+DOSsQL9B6T1EqrgNCgJiLnGdJQ3w7tvW1
oex6R8k2OeVLosH7zHVdjyxHpeWJmAUyILrb2KaeCUFiPy/5vDEd6z1YzBqbXAA+kDpzhK63XI7n
h1DUCNF+ft1AzEV4MR6NtvRPTS2bnWWEdyB3l6PMMyyzNmPIMBnzqV2cFWNJvYYrrEORhTiWkTVj
lHIbcTx/raLgk7Rw4aY95Ggzt4rLgIbsMoIilyRhwSPFNxXjToU7vnNHnW5IHMixS1OLK0I/rZwQ
QYB+dn5IUzSKwHOTTabDvc4PQZ8hNG9RsXdRan3/3vkHSxRfUvNHC51QJ2xKfwtz63PYWzh1ibRA
3sSdlyKrsimL7IuA/iQlU7bG7aFnOnJOAkbbpmTWXgVFIo4/HxwF6M6y+2kTlXVxMuzmeC4E//fb
9D/he/mjo9z+9S98/VZWM/da1P3hy7/elzn//4v+m19/5/d/8der+K0p2/Kj+9Pf2r2X16/5e/vH
X/rdv8yr/3h369fu9XdfbM5ygtv+vZnv3lu4nOd3wefQv/mv/vA/3v8VUYJ0pUlF/L9/+wo//lJ/
hP/9z9Nr0b62v9Uk/PiTH5oEZf+CsNPzHNYgNh0kqX7VJLAY+AVRgSlcH9Ys3SzrpyZB/CL0/+i+
Kci0ZyXD3zC37i9KCV+yT7BcXwsX/h1RApf+H6QCgheAjuZb0nVoNbnuH1pNYDD8LAknl75GcLCS
jMxauxeXXjdOx4UgpFDE7q6YK8wefT2c4j6r8TdPdMQ9vSXsPQ08RdmwIueDpaP+Hq1x1rv62RD3
9W++LGmoD8QF7M8/LIIvcWBXh1HvY6SWbp+fWfpZ0/d01uv9z2///Nn5e3DJof/8/HFXtumustIT
6zKQIJFfj1t6ujSEsw3evZchL+U2U6shqI3D4qBWTwWNLMulaeK3Ef9Wr7FJBZVyzBglaYtuXe0b
JTJWUeK+CKdpL5nRxsiITpkZTxvXdT/YaNQ7jzHMviQ7BTREw1Yud8Tx/NAGOtfMz55kDqNytib8
W4Ljfagoj5yPUVBsATxSTThjoPTumterQJ1pKtSvX04Vfj3kqOBfp09eRm3PiWDdZUt/lbUQxiTs
DNSr7a6uiul4fsgcCmeF3nbbyJEhmePGhw1L+C7a9/ODseiwuvNTtpvVPuMzl0Q8rIMBYeXPt3F+
L4t+Q+dn5wfeR7dtxQh/gBzFWvOWfj6cv9eVzJBj1u0LoLN7agSIwrESJFhf3RKxnX/hEsq1sQ0L
PLCv0yBdw8M1rx8EDH/01QN6DnA7LPWxnnSZsWXNqANCpmM5OfFxEdtYUnh2Y5BMQNNmXdFARtng
6KmAkSxWBh2I3ZGNIWHnY1kXujYRE401AnzbT59CY1BkNSIXtiSprEWPH8wqg3JNR55ChAB3BMxG
5iDTYMWLo83cuyprbLZFQDjvKJ2evCD5VZX+ZeJbxTEohx8PZp+LvfDpfOpvxWgGtn4fXSVl5lOX
0Gyr80MQ/+1ZOTsDBru7YLERRc+IcbmrwE8jFqkRMR8szcLst34UxPvC48pUSU+yLGtrFnzYKY2+
heDHbJmWNqhYYbXHyMel3JnqQ9XQLsAfkvq5LExh33+7ykO2SOfftNv3qX0JcPe3wtoPiR1wdPGR
9YG9RXQjNqTgvBmtNXNNNnR4pKdptYBHa5dAyj5f5rUG5eECSCq2cw2TqD4c7uzrEr4GiZ0Pg5NK
Qsyr6u4Pn70YMYuEgRftuqAx8Bvjguw064yiV4HTgofzvan5fT9uU/zcK9EXzr73iA8Y1MGOjW/N
AArNyC/dlkav2fmU7FpFuS9SCt852+8AReVmIRTkIjPQEUYDplC3jxyawNW9OyVgOQaPNmEzPGQG
cZdpr2geFvWOEAqchtN2MhELtd0ojqMujqEzbQWqdVOHT5J4RW2MaCOkQiGTuD+z1OUiNynJIyr1
CzgUwYxviowKAnSTiC7W4LDhFfm6kWNztG2yEDLIqKtOf0lzGZA0gZ25SZ5mE1bd0WxUtjWm8CsJ
GWzSBoU2tCO+aIj9fTrERJbgvFgZQ4tEmOqb1EVDSz/QvPnx7Pw9f5TDJiU/83z3+zV+lrrWoZZL
GeabwZXhCu4Z8liHsmvcIlimMdewPML56zfsTL6/JVB0+3ro1ucx6PwtTyH3tg2J4jR7lf00Hi39
ABwVF/UqtRPWxkXVlnsq9ZjeCk7n+Vr4/tSuYbD0LonkmhMnUzy1RWxtUivoqOjjBQjNQ28u7PRI
BrTXqKAJmUjVBLp0uI4qRghT182IVlzHln+jZGWyvtRHltbbbJunMdYKfid8cM3bJcfaWOIs7PJI
rUUGAOk84J7HtwJC6GS7yfdx2Y+IKQF4zozXxMVeyMrYAcW8JWpyNcLuXdlVdRWXGFSruCdtMIBx
xZJgvrCakpLkQjG8mbyaDWBzaZjuuDtjIH9SITEcsJA1OlqNChevthdJfLvHSPuUzl/CV/9GPFJP
IY0MkFm/FLlcDHue9T6nltyUMZlJI06/E461nhvOCZl4pyTD0nN+en7w9De/PzNJgqeQHK2asNT7
rE6tIrjjyDusgG2JXR6IWstPi8jy0yz7/NSPbrUpDbZHeUdYEvF+FMNnhpmp7pNDkEMlCPWA0gVR
cgT8sVi5OgrBCBtyFW3tNL8rWmg/nYWUAyk8vhFAvYDY85IisJW05cHz2A2aei44f292K+K0M7oV
+agbjL43s5t0Dl6h1fa0fUn+5Y7fBar6VLCvPsRudjWAT92P47RQGEWuMCfEcgR2sE5aVBSB5YQI
NuTBB4W5BHa4Q0ownJLKHE4KTEU9bVIF64O+/5aIOoP4aU3xpMf5W35nxEJoZ3lQXtQFcrYRQHh/
N9FITVz7uouHcN/XdoTTuLOyo2oRjnMLnB8I1Eu2VlU89trLFutlT6YXO+cHiuzkyld5cnAKVH9n
j9z3HxC1QURal2fvzTR+yr1qvDRlzPjVEX9tAnNtG3mXlPRSJm94NWk0N9o6VWXDUxyWr3PL4s0a
G0x6BgVZMYvdxG7fn73P2LY0XcsSFIc9KvHVJpjGx8zBIR+4fQIj5GlOaSY7fUA6GVvRKgJsofQt
bTC+AB/fN079RFrSfRqgfIuMdtn50fzVyapNi6d95Gak1B5fdaQb7UxaRj1Sq12GEQ5ZpnrMZXzZ
jcu8dy3S+GbrozXd63JeKMUElNIG7EadjJfHRoXUfmySwJYkYICuH90BFEycPXpEnV3nrPEsur9F
rBHqCeY2OPrXbUq/LS6HLbudL17Z1Ss2qRuL9RPVuBTVQJHvEw/IrDuhtGfFqPv8OahKclrLKVuz
09HzwGtVEgxoVDWGMCRnF129kfsp7cybOnIf8mI+8spelFefgnik1tXp2UcxtSwDYEJCAC58W7lb
lqs9bA/iq4jcpJZn5/exqYjLjkewBMskH1vmJH8QH64N3VtlBholixDcrF43jd6mL1SBl4DV3+R+
kwP/jVV3L+mXg2YbQioRtOAKEPzJwiJDTYu7yZcY7Uq3o+zBTSfD01Qh5MCwlYUu1CkBBKS1nmdM
IrcDPsEL7CT9BP+BKml4or5QO2WE96Y5qBmar/IAwTue98nEfnawx5nDq4JXv3SO9IPxRXsJIW95
nK2tGzfvk7s0ztuVaUE27nPvYPlIPCaHZtcE3Jp+Elvb5Gpy6Uuxga62hkPlaKbIb9Y1EoJ5yS7a
giZ854Nvg7EFnM68KAvX2maTvY4WQnvjqHgZSghyccKUl1CP8xpJlZ3mGa5HWFbG8MXvgd6oSDyO
DnSPxCVRr8r3dum/0BsDU+DYMBdxC7ZXrokaAQMJCJapHK/o+GPZHtZeNUvUvH5H4rZ6yfzxilRI
aBv3PU5hNz5Fbvd/7J1Zc6NYl7V/ER3MB24tCU2WZztt3xB2ORM4zIeZX98PyvrKWa63K7++74gq
hSQrZYQF7LP3Ws8qV5zpUEvHivCbKX60PWtFUK++m1mEXiRJedNaRroqGSdf2AMvHwG1Y89oXgX/
D5Kwd1grThXjRpOCllBYratZXrZEMF9YDWKVCneyNVhAlM3+dopiBosTRCmFM3t0/I8mUpwIbdIG
7FIQateH+lbTR5dIyt0Yute9LH2OYgAuNDIxCpKj0yJw2FbdCDGAaPjQcGjkMJfWQzGt4yiE9cG8
Y4guhry/L3PnQ9OqbWXwwfXGCyyikSO//BaNxXsUd2z24HUw2bUlM05A1RbxeynovgsUmYZuZ+8E
8qEs7jcDy+XAM4Ad+pCfXIHWuC1kMEWOWGPNiyfIPkZJoX1myla1y5rpDJXtRykD2pG0oNcO8YG0
XP9Jnv18rjj/y08S7fk9Pn98vve/fy5P1MlnCDLinGotqqOzK9parrjGSD8LN9timF5ukr/unR/+
dE6f7zKAh9fgi5MKC6ahMxXK+V7r6tU+QkWgUvekIScOzk+fb/LlVZ8v/XzufA/TGNXb//jjz7eR
JRPj88PpPqW5/fP++c1p/CPYi0lnWrbq84W//ILP9+nTcCkXbTdldfzXByCHrd+GWbufZY90mixz
uVzjSKujgscou04VbsrsvNo+P3m++XzN53PltKzuPx9/eY3ogRURHveCNQou2fL+nzefr03PC4bP
x+fXnN3jn88VXSXxCZxf+R+3rPOZZKReAZvu8+1IzWmDdJC3la0A4ZeDuDG8aAgKg0K7BxD9y427
VF3n5+ppIqcuxJBPlDO1Vl8tbZTPn/98/J9/Zv/1LufXk2eFh4Ee9ADZJaQmZ+uwtyW9jkfqvBTO
CsZX1+e7sy1YVIw18KYlft6Z4Zuf733eJEsa/edDvQZrzsl09/nU+V6BbGzlNuOwSv/+D87//j89
xxGT0CL969WfryHK6Zbm+QzYl3ZqnPfcqOI74xrQqpXmbf+vhfn/1cKkZKaz+D+3MC/LLmn+Edb1
81/92cUkkYtWI0lddNOxBJztU3+GddHg1G3P5D/fOBur8E/96ayyrP/STc/UUV27pkA9j3b4zy6m
yRv6Nq4dYZq+jqf3f9nFXGT4v1hLSK62bGTyBjpJsnAc84sNKJnU0JW0g4DCUWAlceOD7Zke6jkN
SKxIVq7papsiTlGfA+ZxxpwGfObBxu7XelzDx03NYBKUvb6bXnrolLZFfRrJ1MKymz8aMlv7dCnW
pe1BKs7aZt0iZNuGTKQuijHe5warfrtlOVGyUjDVS2bXxKYrlPFJpdUYo+AEqm/edRPXoOVU0180
qBaq8pkh7hwU0sJEgPhM9hpzMmfhrCHynf2hozK0V6wKGoToHXLYTt8SDOqDBmMj6vytzuxu59rq
QdUNFC3S4Vel3vqrnliBC9swKf2ALNbILoxC6763osf1FdHti2ENCpYDWaVNAbFa8F+L7K3KeQNV
TazqpjyYar9cTWM9Hg2PDFjiunxvuEaVzBoYudSIMmyT9MNOuuNH473EhqrWvgAyYEt3kVKYFtEu
BB2jDnKXLE34mkx7fNsF8Gv0YlUkpAJHGrE+nQsYO2K2Lj37FZ6HtfvlG/3n+OJXQ5zxzy+IbROf
Rrvd4juHZezvMnY5eaov+6raV5b/cHY3nG8yDzCE4zYohSfsoDM2b71jo2yCsOZE/Lkz/31b6Ph/
+a4yCCCPHX+F6wnjqzfP1Awd52tK31tDPZ5UxYtFqisRtFp3E5n5I2rM74md/W4PfOnzc4hgjjQN
wejA8Q2GB3/fA3NHHEGDX25PdNwlCmOG04/LII+0bdqEramWYLUElSY9kmpp8mjNUGzRgxz4GO6+
Luenf98PyyDl644Qti9wX3LAYjPgzPGrtUDqZjOgWM8Yp7MjZMHYE4kn5uqh3RLaaV1onWKhYGcu
8XrpcSiyOdCy9BDLmegei8luNPjf+7Hy8SHOYGdLMniWt3LDdDNaGKubUN7/+0Zby0b9/UzD+QVr
pWfjGMVF98WrFHEEsG6UbLSvwIk00w79EBLTXhMIBTDq68JJ1tZQv7goMVZ1xHGYhFSKtk9ckzI/
ancqtpaPqrDTSth+IRPH+jELyZ4dTVQJtN1oaq0ykvjaEjJBZjZYvQimWTPlfPe75gptIDvCTD5G
5LnEBi8Axdi8M70ahmzm/8YVdP5ifPnEvsCI5AlL923D/vKJRxJx4zzVk33RggrQMvtC1QkEq+Ex
9mbzkjTGjV9AY9NNWx5QL5J6phkh0wmkmtVAWnHF2F71fR4It2aBoZwAwME6GfG4m6P/0JPAvpLh
VRem/catOAn4FQFMRRa++ZWBNr6r0wO9Yz0onO6tLsd5pzTUuyXN3DoU2JTsjd2HvztevpjSOF4c
XfeEsAEZcSu+HC+Z0QjWh5bcL4Kb0u8Gdvl8rcLsXevCblv/KND2FqahbUY8fmvaaGqjNqJBG0V6
abRmotY2EUZ9gxXmb76E/2nb2D5MYA4ePUaIfz9yFG4gq1Wu3NcT/JpUHOasfC49xSWhcR8qTZDF
rjkkJnM2N3vMhG5lE/qMidTKsNsMQIbb5TDvzNeGlZo9T1hVIveWr2Wz7nqG82XLwsyY1Q/H1j0o
ag+zjywRuLvn3OBjUTvNHPRNSS+BtL78ppG9vdYi+F9GlR8QLLwmBHOd/v1jG/88hTmMRPGRGa7r
C/erhTplbp5EbiX3M2I8QpgknjGEubpLYKWYk9sCmwYSnO3QWkc8XRZcOxA7Rh3fSdy9O8J15W98
el+vKzaRxDqB6sxVOUZYyH4pPBg70EuPCV+IQ59jVZ+v9di1tyoHpJgJex9D3dxFvX40fc9ZI1m5
SsSgrZrc+N2WLIfhL4fpeUtw1fJ18IRuO8aX76vMW1dTGodpi5TesT+aJbo0J0kR5hH2KpPzELyP
6DATnhdVOj6duNoxXINuMYChtVrxSGw93N1udgPHxPTkmr/ZRuurv3DZWw5ja9/lysfZZLlK/2Im
I/y3UW45cippnCu/NXxGPOnaBsavmV7zatXrGT3UUSTMDKv4XfR0+J3B1K+cBOSsjzVLIof1qg+Y
RfJ+NFwCicEYSy+/MbUsWodoN1YlnoGNN+c0dk3tsevielViGj2RTwWmUQFmE9Vv9/6Xy8Ky9wEF
cE03XAFH5OsR2U9GmtROm+x1m25gTQcxrnuC1Tyg4m0DHMhqRw4jFs2tUVNWLFSQEHXKgWxr9OVi
OAx4MFKp/eaYcb5UG8uGmVxlMeIvTlLYUX/f5T3eqXIOBUxx6W9FiwCzkaXkWj89ODr9opFV4ipJ
5zsvtIxlB6LD5jawFdOuLqcIjbiwicIh5DnUiNFI1mVlkYxhTsZuziDPk0HqiiG71vu8JssMoDvz
KANTjbtLsqR7sEbdoCsktTciufaOhV8pm9qPMbURp80GSl0b5qVtotR08tuuLkmPXRIP2zLVVrWJ
twyfnrqMvfYj7PP5mHbdVWGmxnXR83ds013tVO2bN9NLNA/samz4MaYG6PKdH/lbLZ3lui2BBZ6n
rSEbcvvv5yWxfG2/HHrOAiDwBSskeAtfTseUq+EwC03b2ZQfuwEdLAlRqCtnPnjWOe6NRZx56Lvh
ygv7IqhrLwvmvK4C18CxZODqahRaIz8dmW4wvnXiXN5MHvGjfVmBVSm+l5ZdB64dfQszv9lxPHur
yFf41ykzLwZ/SLDL2DBy09APar26rnplv1ThgwjXDSuny9LJskDN/rOM0NPSNkQuVKD3mAjUOMwN
Waoxvo1MI9wtJECPVvJxoLVTdcOPoRHt2hnwF0S0EdYu0c2YUAn84Fh+i5vpes6GaaU81gsWJv2o
8aNdm1pAgTV011Go4p1Vt7g+8dVUzEfXQ+a/OpFm3hbldM0WI91XZTBrpTzY88gIBJnCv/+B/mEw
9x3c5R4YDAyKHrqML38g3S+Qh2TsJS1Br9gWzXUaFjowCBxJkzFtpdPSwwElWHso/vSxeHCzFAmk
V97iZ7M2mTBP0OfhzaToZElcbje/2cLl7Pz3rxAh2ByeQpget18XBYmGLi7UmuRnLVwP/X0eRhEm
Yq7tWOchyBUMjRPCOEI6Jpmi/onq8nVKKJMFYzjUrFgtZjFdiJkF2G+2jn7BP7ZOCM9k6YA93/e+
7L/Ja5zGHiXfMmXa2yTRgct2w2smBUQ6s4qQhKOp1ux2OhZ5Yq0cidYWttDPi15cR+t/3yDr54r+
yw6z0C3pvsNSik37UpVmqtKwG5rhbrTQBjtWkxLESdlleHti4LVnfhQQk1ZcRqQ4b/Pqu5+Z1ZtV
vuBQQdBsWeqPzltK1TjfDbMXH+3yO+VMdwzFUAD6cbMgTqybMJ9R+8e1FzicFldZz1HRGzPxMNlT
1NFH67GT9ukY3SiRsKTiqN7zpzzJsfkoq1IuHvhq17TzTWiWHOdRz/iKPRnEEcTT2e8R2KvkXck4
vhwdwLogL/qNL6mCSeVmLipuOiqMQ+yznT2gtsb2/gDuajKUt9Hk2Nbo7+oiOnYZbyUR0wZwbOoL
qUd3vjt7+zLm4p9H9sKJypNDJUMIieU8buO++cGfu4Em2luBOXkflqqKTUbG4aEHq9d6Oj1WZMc7
HU4JxgPnWEaJsRaxLR9M74WdHZ+sYrgLdTskIzae1xFCSRiowGZawzMu3arFiZ1Fw1MocHEjGt4T
Jb1OyPww155ZqSMX1FdNDPOtRVqBLWhJODNDonwA6ZYtnYtoksnWKLMXYWjYcbCig4/NqWfzEKBy
b7/khe1Q69Fa9sWaAFL3NI/eeAS7i3CGq+/Ox5m/LjEjYSMM4y20Tvd5ht7CFFLF/YRN2vwxEcN+
12XyTczTQB8I95+H7Jc523INcTE/DZa9fuYkeJUbGlB16eybocVLukzamLmhGBsH/pI4j0xfmjuM
8NVaxSRMVYIks5HeK5G+WnyDgQOBql3sQtMmBMjozG1rclTPmGX3s418xiJ1leBj8RQZOqixqrhq
hpEJl4tRrdaBZZNq/eK1DMdkVBBsmfiQHgfvj9hmzFYIAu0o+sEV15A0c0LpH1g254HbpYJ/ycjI
AHyGSp/vclyU7d5Vw8fAkGYbaa6BsbgiDqkA9dOU1TXNC7jlDVo10RytMc13PvQwewaMS1FFSMVM
5lxttBcNi6kN8ZLOGtLe0fYb2kIDnn3ViK2JqV6XWXxKXdQepkyDzi20tWFAcIwcl3UxQhdy++xb
0+rJGiZWGnkuRIG57PC6j8mCk8ujA87jm7lbfgUERpGV+q1eG8e4Z9nYIko/F92qCAPpd/BujRxX
rwu+OCU+iiWOuccdndMoBxOiYSOolEONKDpzo4Q1bkWYeqgFs2+hUcAMxzCzwuiV3GBZI2Si4fJl
eU9lXye3iLPDiy7NjCAs9f7kY0N8skIOyNh8NLVofDIb9Ck2hMULk4JprcUYY8c+MoPSbbY4d8PL
jiQBt/LcADYZ69rxvi8m90QNVMk83Pka2Ep3tK99zY1Oev5Hr8P1nu3QWY+pH53EstFJ418bmfBW
cYnmvxHwTF1WyUFqzVi5AQWt/ZiIkwoHnhVHVyaZTLmxnuraOKU9bAZbwpNUNsNVTeKs0gs44VVn
EBo/9w92bu7iUspLgFH2huY8vmBCwtuGdI/C1fFEjKfQHdqNiUzmVhu7tbF88FIRUG30BNHYshuf
vKpNsczOj6lhXlI/ars4L9S1Z7JxhJuH3+J2ftJmnTQTfJOn2auJGNR7BD4JeQzDbD1VQuKQK2Pw
kharXK6GSQwwjsMqqEDrXLqWgkCYpPa3wozctWURrDmZESl5GujLOrTByaXuTePPNlZpVCWNR3/C
sAm2T90GoKU5rIzR+6MciEooIljKmsTQR9PnTkWGf+9qNq2OSZokDsnXCnDQlkqtpZS8mkSyodBg
6V/Pz7bi1FMzKM4yQm5V+D3v6RqwavwwS1BytWN1EBa1/jqZFbsw92/7tHH59oGeY5nNCqdAMuKP
4Ngnu+aw3AHLfcghr1zrDO/XdgLsFbRUtYXdIMJr/pTZHlnTu/BHh26vUe2zjvNQr/XWFW2SZ4NC
JndaBIFxEp8IaT1mibmds/rWiTkGS2Vpa8t3CAPMQA8p2RDYNhBccM4FG96KckFC6AU2ewQ4vRJ1
UNloyFIs33TGr87vOjZkVuiJF27ScUAa5llxYBuv9qg4Vw1kqMYZrN9JNbCd9Oo0N+YeKgOiLez2
aKDyQ2X6hwxH7UnvGUETiFwEVXycpVS39YQRzWusA6gMY4u24V7lrgyyCNt47iukFIYc13Pp3qFk
N65j2uGiY/zMlCI7DDNa08RS+t7wS9KjF8eHpg8bbcgov10/JHMlOzJ+W3UOTdewRMVDdPp0Gkr1
mBEAFqZW/4xZrc1p3rBisS6Ul16NMWxgiVtvl+T6asgBYdCDUgHniwGoFNEATLGvS+VcFq4LGJQg
Vsq1wSTVxOZt0pirGhfBOi+t+/gHZaRx1HCm+zpxeFIrMVfn3iXRIAUIrZ1dl0hI5myfxebz7Avj
MhYEJKTxQReL+iSnBLR8rtEIPluWkR2uIxw+lffgx6we/GmJK2lIucA/sNZ1+CJSQptnCYr7vUJF
YeWdOuouSTqJ0jZhbBpouSprZzQgysHeGIE/e4/p6H+Awy5Ovh0jaKbJ1ckKuw+cMBgE03EeGrXV
ernRUyy5vQRh0ahuVbrReJ3Zhb/1EbTk/Y+m1QHOz9pdZkPHbnJmKFMa1+ssnVaVIM8U1glZt+Ms
V0LOezvzy61ghgOyvIsDLy/ReetDtfelevKS4XXQvo25O+LsdGkRT6vaC537dBl4cB4HHU3WU+JT
GToqxC28UsZaK4TYNRavNSPbuDTJFvOS+6Sjzcgh13DRxUQ5LUHhrTejlaq2btq+oR06jFyJxym/
1uh/X7Dyo+2kglLL6mACYkEXmgFJ4z5Fw4ysrQlJqJnDW1GDmcwR17mtpq3CkVH2NEZB11ZXJNUy
pqF2CpRhr6Tt3FNSgy9zh8sOPGeU5F4w9TBT4i57J5Wh6N6rSJGxRzNmaqyXSOATHcNs59npg6I1
gi2le+7wpl/0XAYINwA01LcwghyrQEAzuRDhQ8o2E2W8XiVrhFFbyBrVSp/RxqmpIHUtBSnFVMDZ
WSbRQAIrPbZL4Bf9uvo29BUIYbob6yrj0swg92GYn82O5Lc06pK1bZWYglLbWo0C+9hQA58drJH2
LSIlu3qSg4oZuDVkxGky0KDVobZtAxLPNgzRX5LYCuq0GTaZarbYazm/h1mFrLJcxeaIvmgkkWjQ
nm0ocbhg31jbY6qtvW3csNzOxj3GURDBaYpdvjABDFnNY8wCjrJCQAQjJ7zXynUUV+8GqELhIkia
uMjRgIlPfUHLTrpbaaHPbWoCu5T0D4XvHlXJ4G6OkAuN2nVabPy5EisNMYwQoBdSUbPbuxTdZB7e
DCFUi54wItmCzEuh1mDxxIPJ1evairajQPWrUrz99raLBXHDCym6Mt+SrjrVE0iHNi0R12V/mMV0
9KPLyV2U+xMpUIYOgYLK7aqNVMvlWumrOHxHTHvnivy+ctXO7atHDM8JsjCaHJCAUd8SFZ+iLSgQ
oPsRJz6ftgwWLw6XoZZ/IFtb5wOxtnP3GOM2u6CXaKythbkRaT4BM4hnX5syL25zoIoxpwKQQQvn
ZukG6oCXwejF95WaFs6EgxjGYvc6NfToaVavFEdcsnuHjIbYf3QTnUunUWzPHvVmUWn0i8fCK0KS
ZnOSbs8Pzz84v+T88OfNWTcilsii/nx3CEmZhNP/0+5+FmKcXwib/v+95vx4qvVkOQsdz48gWnPB
Q0zrB/6okwV3FpD/tSHntx5SL0KlHofhzkAy2gG/31Z1zp/i7+9stpU5b35926lZ9KkWiZjLpzq/
2fnez3/585f98i4AtIhilVmAhAtd/PmT6E6iU8jLiOgPlDLnf/7LrvjruV/e5vM1X3bc113z832W
t4i64tFvaEZN0SlyWK7brU4ibtP010yFd71EHTCI8c3Puh21arcdtchegRmfD5oShIT3dPZnvZwY
lYLylQ0RNJHRDzeWR4Ev8+E5j8GypMlbnxanTNEGbeA3oI4NwIESsdvGT0MLtLjFeLfRW0C/SR0R
Ij3236K48E8iJwpeH8J908YFlzbcpUmOHa5Iq+bCsPobfU6RC4davldhjBS4Ki5LZu+uqC5dL89v
AEyNrpcS6sESjAVIvMEpYVy4pv6jif3oTurvakDAbaZI5QsFyRC82hh4+7mgPtfG+Q2Vyu3in45w
kBs6UkqXJKGabt+a+KdiLbPxlDly2Gcwly/UQEKYsm7VtMwhcGGsvBG4Rww5INN3JTClVT1lLKW8
ttu6QgGNch9CvisnfQJ9ghN409h9vPW0m87sCK+LyTG0eog04Ifg6ewiR9Puoo1ixbaKSjuEDScE
0y52WhNqTDe7aWGH3mT6fUKre61m8YfXdyaiNH9lNehs3WHv8lW5EOZHRs1m4jlw23gIUPDVG4mJ
iJFbe0I4YUHx1pLtWHTqRGOCuqcP12WuXeVj7V9r3r7OhxN9jTfdWGj+HclRHk7ahnVQPGDnEe2j
tELvMvbzIFHsPcufXirDv3GYJm2VNOjkkh7UDy3xN6j38D9IVKkt3CELpIKIfIFEcbqxM06oNrrT
2CyD3lVXQ+Fk+yIcmGNZ30ygF2SBUYjUIi3ZWtrpiMYvFSvqa68cgqi+EkTYXdoTmaMgT4uLsfQI
QMlhd0aw28Z5Qpcu/L3JCTRIqjEkuhAGoJkT/DlrBFfm5eL1YJKzYFDSJUeU3gNmEW9bKKIqXMIg
Fg+PFTPJnCAAiAJRbt5xDcR90xPypeEOWupFV3OxwELtXGcmoGlnjpJdZSQf6VgUQa5bH+EkY+gd
g7FDFUlwJMxyAz4AvxDGkymSEEZUdcNHa04L06pgrnwFqYmGhvjeZAhcIAbwXU46g7x4p9t1Mf7T
YVNUiNdDDTWmVUP/SMZjQZTZGrqUvBfjh61D/OUfxUjBQKXAONlMpfva9zWUA/Eu53s1z5DMZo8G
vtWcJm9V9YnazFHL5RRYmWNTSRbJcJ3Bmkoj+4Mpkg2LHRQ87mlHA7gFK6DOs3DXC09bxTbKryqC
oeGHuJfxUJFclJbPY1fw1bcSj5rZDeka1deWNLulc3TBpDm9DI1yEwNeuNAdwYUYpSi8HnU04X9v
5Pzu6bTOSFeyckQMykwJAczEN7NpcsK9aSQxpntomvR2GQ9MHbZvuMFJYCXNA3kll47zrlsx0WWT
dqNmdC1xHsUEhBaQWMC6Xej62G6SqL9WWTOtMjMnjkGvjF1dO69FBzzNs0FHGA4ecZGgGYH/0m2s
qn020vjYCmPcdtb8oUs0sfl0b1bDNvnRhZGB5tc99J1PLKEwfvAFhCgBGokBjP1kCOLqqfO3YWvn
G1J0JnIXzO6iRRkfWiZfQKQoMSjjwqLBzzI5vqgncDOFSShu9k6NMbZRciwz+zC7mbZKiHAdl+Fz
ZKo7v0AjyQkDXT/q9jR58nWghSaWpUYP5TaRxgmp7rafzYNp+3RRyQV0puRBSzS1YqYYrUUNP83T
7HyrPpwE80fpUYQ6NFoKaUKXyS2x6fL+QdK2sGr5I9e8W6/FDE7UJvCl2d4kd01e10G2wDRh1t/m
ZHlMjqlvGBZYwvhoLUgOTdte5lH9zZ8gREgwCJtuyB8qch22kuyYtTbQA/fDlrSPeWHxaVkgypl6
BhiGsmkmGO3GNfg16dSUNyjWohN0CiJ8nqqKiBXLGt5CZBP4fNBiT93E6HqOnmRqfzfrKQyapfU0
z+5BFpQUTWaKO6uNA3Bs+jjUGwc68GXDERAr7b2RnB8GASmKAF9bmeWpb/EXOM6TMLqDXr/C/axX
lgmnoc2nPWSZG71O6q1nYA1NQ1pzs6jhTTE7i0PVbbXCe4qjMTnWev7iUujVrW4GZgfvowlplw2j
+zDPw84ILch5HKHpDFjQRRReJuBxYn9gPZszJy3luNMlloaszVjQh2+xjaQXBlu/67LylHTOa0cD
N/BbDBCT2NIUfe4JMDhifPnujry2I5ZpLlkkJmSuNZWsqb/pC3sJ38zYd6aNZxZAAA2r2uVm4Bas
NzyI1MHQNUXQi0Mb1gXmGrJeKfNrr6Kdl6TT5RBCJDMG8uvCur0zXXoatZ09NB1sVM26sDh7slQl
aDvr1T6TpnFU8bLEaxrz0JbtQ+Wzrvc6YF5d5fQby+31bWJT8XOpOugNOS4yAU+nKRyfkrxZjZAH
2AcwJcS8R6gitpQinJYHJtszhhlIQXa30ukmXiwdqsEO88CHFASUYjqOMidWsN9X5H3ZY37BidPN
Ope8vCW5KE0eQxqZZEyO3gon8I1pTw9F0dMUtpIhKHW6eZy+B8jAGtRaUGcEFjQxet+x3CnXbzdO
TrZCisMOUB8zbD/MNvxGqJf5lnkreY/gUGwv2oHgy9mxEgCPoVHTABzc6EbkbHKHDgjNCsUY5qJg
THdZR99xv+A+VoKQZbNKNvSE7mRXeNvOICRBjPdzaRUf9MWzOsbZZBh4FhnQfovS6FtnA8yTsqE4
MuqjNjJGL7CKzA41kMq2TujP1xmW4xqD7pGD6MOB7M5cBL7BhB0Lf6B5pQ15vAkjpMhjbz5HRhJ4
B/BH9o7VDo26pnrNm3GEpU42je/Iq1q4e4V1D3uXPwTwI4u9W1uBJ3dt1csD0VSQRL1cF0fflKcp
zoG869PdGJKZlmqbRqmtK1XPcibmIvEKAhxYKkj3id1jdDBdNUZCrd+vldUBKq3sp9of7qayeapj
xtmYd7511WgG2nzd2SHGKLM96TEliZ23JyR8Rz2ybrRGsQcGcTEQMety+K8YuF9Jp194XHW49pZ+
ZwNBqIPdXU5ibeOtIlaCS2PNeozviDGuWuBLToNoTRgF1DUIt2P7wJxArjzNz9f0/e9m46ZV8Jps
A8VT3UKaAzuy7iWb01ViN2vqEn2gvelHyDXCn5dSvL4K9So+YYu964ye3mdJP5LJu6Fdj61/ny/W
8CKR3YHWLU3pInGjjYRWy73lya5nvK4QB5miZLCUASDKNa3iEltZj5HJjKqLNPAijTSZyAw4Jeey
WHcA0FnAspjfubHYlIsx+nwjIixhdkzptDiDzzduOIM/FBbm7w4LnVhuGnTmYsZm3BTA7YEXP6P0
Cy+qQpgHsGQUiy3u7XZokuPgPuJyZE6gZfML6lycoB2slMXxCcZ/yVAsL8/wsvONpoOWO9/jcoXx
ioYQsK8FN4c8bqwlMb7YKdsYtzi0UF7aLtlvxhC129Jw9nazZLXRljoM50/4+djqcrGeIpzYEWzO
7uh0MkS631p0flDTY9Yp2c2Lyt0aWonAw4u+mSkJ1rSEJlmF+/PvLKyYFMrPX5/QfWvy0N/J3B0O
tKxlfuEXswqg9d1D8hgOzQuDZlygy8/PLxqxqW1GE1rqbIWcoFsSaFfIN3Io6UQxVKw/IqFXJMVj
l/SKuOCqSDdC9RNpwpDqSZwoVkWN86iAyrsq9B7bUUFZwTcA77K+3KRNnh3mK5DF5SG3Qz7OjKkc
lGay93EGbWkH7X7+cFm/84dkUDi+z55VMQNzcDVi8IRP0uZ8Eobdt2dG3flGcqmA5YgX11wsyVOC
KyKXco3a90q6ORrUClAoVZxxgWNcHcblBhQzkhnG5e1OyXlNmJaJb5JqewCe9pI6c7v3knSHlts5
iDR6q91a21gF39+2zYNuSltgjNzQz15DeKFUHjAZT9kC91p8p+cfnu9ly0PlVUxSWrJpgAHQbdFI
CbWW3prox6cmwx6Hmjkylg6OGWNW6x5LlwRYKEgvXONeOAOSh3aBAAoRTQ/2kmk/cgHouZC9f0Qk
DuEJHG4z75iG+pOd2Uwzw54ur/40s669QLJ6Y47WN8M0npweh2dLQLWfu3dh0gfTPEINNbs9NfF3
oj3W0WvkdM91zjgUZEbMGKG4FtpwiwLzqVn4jaH2OLpUIJhC8eHyu426XWv1u7DtN8SXt6NyWWxW
ZF6hWSKpFHAMTX5SdmmZmybuX6tFwE5pNjPQYtSXUzJyVioPpZgu03hmUbc89XnT0I9i6NDF+2Jq
L87PZ6Kut5pkzb787MtLk2z58p3f8vxjvWvFRo32ty+v6/3FVX9+8vy6uXGI46yJkE1zpkJFTtz3
ZBGLW+g/amc42Rlql9pPnqGRJWtFtymvJu1RUAFciBwycK/0tacdcxkCFcICvHEz/TSG4JGZC95q
jXcdKth+KoOBVmNpHyL+IPmAla8P72xrmYQ5WhClGFgsgoIcix81HqONPgGTNbaVuOeQg73W9WV7
XY2rpBiHjVOqk8HJ49IlQ37AJumlYKz8Xt6BRJNU9BQ3RZnKAyiC49jk45UTc1ippXcXZfAVtKp9
r5F5bkskn7WZ72gkmDutrB9Y9gtqunrrODanu1YPTDTKa/Bj88btjHtD1uPO7iKK7pBrsUeNMXG5
3lrulaX83RjXzc04Z9u60dtDHJp70u0E5HJfbaU37mKWLJSKKK5jROZbOpGs9VvjhxAjx6g9reFw
Ad6ziNAdS1o0NrBBrvnT8E03vP4gwL4ZSdYG4Gf+aDLvJNzmlrTJG7eNPmyn0I96rK2j6BK2Z/84
pFCuU+IXYWqsoC+CWW22reMRAOXHj7nyTGbDC3kznz4gHz7VphUFtUZzvynFFUfHY+LH6A0MLMMQ
5gJAwu/yv8k7k+S4lW3LTiUngGdwwFF1IxAVo2CwEEmxAxN1JdS1o/LR5wLf+2b/Z7aynY0rM+my
iAgA7sfP2Xvtfvpgtect1idpW5wlkuRVBvMdKmQzMO/XYPu3Zc5zpqZmP9btxMxFDwckX3+Mfzhn
TSA+3FfhxhPssNgL8U684jhRD45c9NZQRbJ1Y+9vU0/RodfXCBJ7wKTtgTlmGRjogrto7+T6RXJY
KQlhOIjy3Xblb6+qgD/TF9wyV1vgQjJJYho7e7weO0pXLVVDlBtDpGGMmkPalXdavVS5HM7tZDcZ
1nHoh0s163rvGNUKFh630kzvmKo+yTO5T/F4zxADQKIYNpMEdhBFcYdorKV1nYcOdEsDdxgR0G3u
npfGfdQ2w6scJYmF75sG0vwaC4bAVZf8Y9gah2trnKsW2K4/XOdy/ilzytXEnu557T11Lr0K5Tyb
0/ieFONHlSRXz5mPGT17J2sCIr7KT99Df6ZHQpwNHgs51eSQV7+4+viWZfzkFslvaq01njk5WUt+
YaE3mSv94/b1ZXCnP7OQfwZG8izQv+YCQVvvTMxOhjsw6W4rVL+CfSwAg8tX2ft/G4TmMD0xzXSQ
wZS42/0/aGC+RuF+Wq9qIJQPRTFIvbb+vZgun37yZ/bho3uRQ3T5nN2S0v6Z67UVYDGz6Me3JbDI
fkgzxAJ+zCOq6FCAj0Hg/pP7Mt1lJugfCu7bEptvynehv6ITpg9v7tv156AX6SjqMXFD0T3bfvci
fFwPPdNEWifl1okA3qHVWWWAHrUemWZmZTG7xS9QWPpie8QX17zwvDeb0JTTa9aq5kAOJ6P+9pwM
6qcqzIrR/3vq5+SksK2WAg4M1sng3M2wK7tmowznMZlJIRaVRRu0pUeBhlxUUxBOYr7ZI45zBAbZ
MuSHsWsv7sxgg8P1YwIFbV4em9U2JNsfHU1eN3YuaqF35a1rlgUENY6Sk5mA52UmRWtN/p7MlTea
teHii4TsnYHa1xxe/T57Jmdq09J5naFSZgOUicqg9YuTh9WKGzATFLC8saPRgTpJx1UnfMqm/mmw
jV8RfEw+4YVKhL2d0NCYpQfyobG44QBx2RjU45BHDwRgHzHwc2AgnaOc3mgw2eSWIH6uhoAJgZc/
1/XyMir93kzACwJRALAqL13BAMTg8owO+kdBA0ukvxGG5IX9ZOdYVDwVfOEm6AHPEteYEJLRpyaK
GoeIkCrtD5VNLkDUIyX5FaOl2wRj9Kknc9wB7iiJD4EpdXeib+QQghrmlYP9RWviDF6XZzlqfis1
v0v6OlnTk2uy/GkGZGidGzG7IpHAUP1bkro/mFrQRBvoIKfF9AcCE3um8J/MND4M7c/IjOYtp6yb
WRrXTOjfPvyFGd6Lz6QQQRx5rA4s2qh6Mzp22zpofq8285Haj42na/ejH4l9T2OfQEqOp7L/YJhE
bmrmN0esCti8xhFdm2VSPczLybJGgiM5v+SDvneuqTZRUpohshma5dVfk7Yom+v4FHcRDyVqAlgd
e47Jr7r/baTYjoYcnq+l1FlA8Ngwuad/VL6UHcEVVYuorSaUEysDJXA5/lpiL72mQfceVxBT3d4M
HmO6qRtmyV+CocAR91O6S8u6PCWsJdJgEIEwoQwNnG6hNvg8swgW7yJogWrLvtSaPqvpLW04JuYt
WGX0ZhM9xL5z82dXvrTLiz3mKPVq5BUCNZ4TqYw5hbvjXaL7WdtLg+f+jihqzq3u+YgnvCJDNB30
QJKXzUEMHEQKxouAAwgIyNdrl/MlWDjB+Ln/m4vpWATIntIc+nNiWYQ6omXc6A5pFeFwoLOVL/fw
Gtot0XOvkV80LyrLaaHIfjxQbqY7MmdpQCuQ1pWzPLXM8y6BVN6FUDNrj7ckQSjm1BdRBhAIhXUN
rOIrHj19ifBRnGZmYlPgtReo8O3Fr1PQDYLLi3fPBUZEEQLc/VzPtMjNhuTc1OaAmOdrZwm15ENH
BMp+tWEuRSmO9M8e3Qz13Pcf/kDkmVWGZesEB9J2loe0t9EE0daP3cmhtGYTFRIY5JQTK2ywldy+
/xALyj0jQGku9d1ncO9ugml1JSL63AgVXKIiQivizitaqEyOI6pfq63lZWYzJOhy6CDszOSVDL35
Qq06vninJjH1i+9A8ilMxzq7Q00spmL6NUKeeVViLve4IqgSs8w6+OBet7FyjCe7/hEPtXf//osb
k+ki1hk+kJzNKJ0Jpj+PVygtFN153xMiqxP2VZdqBkgpO53i43EBel8SEoF7qdKDbXXupdA4qwTh
3i4Tuq3b9nprJoh/vMi+Bd6MbG6IjB2wW/NW0AneSo/0dj1ZJNhYHPdUpt3NNEJJWMjdRXGi+Gnw
0aWumfIvJj0XFdxm/zDZDRAAywytTB0XNvXHPGtFKEdRI8Mb5607ufzMQ5Sm4gLaB52flSNmtIyG
izyThCkHjgyJPullIPF8tE9GgMUooZwoMpGdh3lkw3KPWdA+K020Wp6KfbL6LDHRMcTQxnXuHKJo
Emp3d0B5hzxGhTxmpOWqiPAJArsdv10QjO5Uy86U9nyzbcZ7l4/s0Lg04o2GvmLfKz+cRtQXiAcw
UcoHuD0G7bieWtF7gGd0r8fsJGj8UUEZPe6lN9/k7PFt6B0AAW/NmBgVzclvArt+sNlAd9LPoPHH
ywn7wZXkVe+aZHNx0Kp7bLS86L6s9rPX/cxH459AThItabkZ4lXeUhccCEo+CPQ6HF2jnLwEzMcU
gSTQzKwweviSy3LTY/VSV2POzHOONnBm/DChhrNrts0KU0vqGTuniwnvWUnmxSj/5hHgJEU3D4nT
fPOy6Lz+px1238ybCOoI2ncwp0TY0KieirMfWa/Nki6P/mRw+mT9txt/A7/ip1HUz3VvbGYRRwhZ
chRe8JvYXIG4MjsLwZawUNbSChFAgaqvNHPjQYZEAnwVWY+g1l5oDSy1vmbp76JyghNjNxqobk/G
YAd0SFbIMNMIE5rhOteceKGN12HJjgOaYATY0Xgly83O1NprJvk6MpmRue+4ZLK7iqePFtSxSAZY
qDEHNk3gcpD1AMpKCZxmWC3TwYzhmMxdoeo1FjCmmlHJ0SYQZJOVkGaGMt5b7RQ92G7BU2kW6tkW
pFTIf6I8IDSkRHE9M1o9E290H5zROIHOflexIKAkrfApJeLcZ7Mf1n6MAKsYy11Jj3C9x+Gh27SG
dZC350WJfUsYd7jM/ikZmu5kYr7KyJzeuaN+KkRxT9rSJc+ClA3mHemlchrifWbvkf3whzk3P3mE
zFNioPX0dRecvJXBVtPJs6z6zWIKdXAH9VVlGbw9J31GVby6TebLksmrO6Q+p2Dqi76a3rq822gX
mDixWPvZpTnrgt9NavLK3IwJidaf7dgNtBWdS29iH5ANJyoLzOqGKXKElTJ74P5K6eU1d6fTJEMN
mH880OQ+4QODRkoTP1XNKPGPO2e/MbYOomWmEs57gSLCdkZo9N2IobuSX0ILY1/lPj10JhK7dG4I
NlNf39b470+srBQsuvQRQnIf9dhC9Y/GOZomXbvG9849H21YdXUf1pISsRBQmXMqKxTmuD9Tj3l4
R5PCl9mlD5yncViomFYP8LfZz5yUcwZ5jzPGmVfWj6OPDor+WyOfv7+qUx0KzQBPK5iCFRhPDTIm
hAlCBQi46GBGHLVyef2DN7nBARsGVUHm34RNcHvQSqJuquy6hnUOLby4JvfFNkAcd62D3uZ7wQuo
dv9tzTRjA3Bf+cpZn5mZTo7MXs65yCk2cdPU+VcyxaSjuTSDey12uZN+VcA7OViYZCWvXnsxyv00
McCtSiRMa3AaHC3OnVpVh4SUNZlsyxUlgAEckyYyPUM6eBY+yXHE5o1sdFcvK4GUAadfYZ6LvZ8F
zbgtJ8zXTPIjC7sZt3EbnQpSlUJ0UQ8lRqtvcvvgoplNi1fZzvzqHKsxPZOjbMY7OMMeqAvfnkRM
v6MO9FcQDZvvr/QgJP17Sc0dssdjGf1cgx1itbDSMUNCvsZpd1iKcAqMv/Y4wlRriWcdNROaHAN1
hzUEndVWIzEyWusf1tPVwpbfRUMvzpoqIiZ8fkfeZiGg75IM6zpMMxI4HfuXJ1iPcrO7QYJmbNxg
07VY5xPmx8gZeRacR2OSXCTLeSZeLVp4VX5vvM4FnvImW36qgbOY2zD1MVIutmzMXbJkFEYGKrMe
4jveYIaRpFH5FHf9bAC9R+FBg/PgIS60S/INBpF8fe8nuvVORVydluw+Ws7vpOHo0AR8y3f7Do4M
B8Lka6aWnKvxI4HivhW1YeDUrLBDI0JJuXw3K3uUwq4ObjOXZ0IExLHDQNAPat6XCYdc4iQ5phIe
+cNN1PwwCUk4mXnTvdtfu3ZQ15qZe8nM9EQ0zXxaa2CyXtt7YbNopov8OcSTvI+UkeZsdRj+ip1h
W+M9V+uER4fM2qoQwl4G1d79CXiqOH//AbP6M0mMGBpa4+yKOr0Y8WACE1yQVwsOIedKe+/JBFUP
2Yh1XWYzPUYaJzjr6DPD9vGgLfO5cZRLbpDjnO0hOiNGoR6a+7DhiH9s/fYzKAThbL14SgZuUbUY
ZHGwSa43lak4LiWD/DA8homZWj8/2msPZJfa3so0lTRBeZeXOTgx7AngMHKanZW3QeBknpQPlrII
DjT53Q1aBAZ3rRkWk9lBq8fx9C27FcNIijJ4KmPg6lEYQFunTJjWk5rVQQ7vGcComtEfD2J8grP+
kY0oQXMPNwP145OTNzdvjrGU6bDD3dPD81stQNxLk3GrqWSQOFA0kYr5IpVTIcP5g8POD13AZOyG
M34vtEO8tmbZ1l27ayf3TTU+MQQl5VKMuqfq27eOynjbzqxB3wsR7ZUauIIdbJqe7TgqDIeH/UtX
62l08Dj7p+mjann6PeYSzO4pbkkcnMkRQBlxKj2m/nTWxp1XPpYmyBJSCNqjCSWCShG9iEUCF1Ng
6j1SIrdDP74LA8M1rGPq34D+N8dDoZqtKgCbigG17cim+v05ue6HMaFNkwLPvIVj6PsFN3rWBM8V
B3OKf2gKwZDSlb0eBgrc903KEJ0cMJLUpCX+LEsyhzyToVFL3FhE6NLEjihaZxqZuOroKPCspqaD
PbHK6BmwYFmCpSZH7qPUOFD1MHRIGmam3gkoqEfUY/LQecnXav5XffFVVtxNCGkRewsjtJbVdu6P
L7FQbwu3FR4lSCr/uQXNjqF3huc7lsOrCMecFStfWB+rfVe1NyBw7I/+iUSPD1z0PRFHGNGgQlCW
8EW18g5L6XD0jTpCR3Pzj4mBnW6ZH5odS350g7fLmuxOV1rXgEPBwWxTlJ9OjMgEfUC/5prwCWB1
EeUz5/gb2Yv0UgSCuXW9Gom3RxSBZp+VvF848OV8uYRHz8iSVcyzsq+gX67fLXVsJMAUOcUjk6hp
wWVLaEj34q19SpZ2vf9OqWnz8t54wzVlkdkY5ZcSQ4uNmHfTmOVOV5JZvz6WUZ+EDu1zwq65jv9e
EwfY/iKf9sGUfUHATLatjVmmAOFqjfa5IAdSOVNAqipPu788ciZJbi1TKGDDw/I+jkmLW6SOoTbG
y3uJ59CE5k87Y/iT0tA5tgAH735t/pnnlziorU8aFSieK60vqXSzo2PrbhtjVg8NGlS1aRYPBGGf
UscarvY8nsqRw18gpHUdqXHKQqOzrgmECNyA5ySCkFIh30Tbz+3cgDwgQ7rgB05FmHZ9y3y3+nIq
AcCj4Hlc75BODL9VsPyA23mFKXCbanAgUTdCc2TfJSP7RO+bQ84gGOvRZ57Wu8cxWxYpqkRzXQnm
gPArIjAY+xDiowqeOBn7nxr2rVfgc3Zl/r6uhzwnqA68XZOkX4kXEb7SPlVafqgl+aco3GMyVaxq
mTNs6GpsEc2MXFLvpaW8tic6hHa6dvYLyl25PkTtzC/qaxp72lmtkAAv4ybZYvXl9m4oO/DdAr1c
aL6ZrMhB0aVh4R2/N+yIs61pnTHNZZs4Bs+IB30zZOfxbHX+V2P6p1wGuAOtUyJIzWhU8zvqfe5Z
KgBzcF5nnzm5JIMmCqugXDbQ/TbugrZXV2y+/sitLRmksPllXy5manKXguP67FpZr/clL2c2/NdZ
sdx1hEttDEPdBpNacVjLidmO9rLFrezXj1HDw2BWuKV7Wt1OLG81OrzN9yvvRlzambs8tr7xMozS
YByP/Y0qotHBjfxYxOWajcD2sG+qgEWODE85e7c25/b/BlF9Py4xMVEYJK4G2ml6i1zfGBPCMGTZ
1mlYliLE8Rg23tz1n3ke5s3YkYTmsqvU+GtDGLFtLYLtssib0YI81dLrWMDM6G8qdXVY/91ckFpR
uvphMSIVQjLUrSnHFJQnf7nKKRqgKPK71q/tWeDAI23quIGZsx53Gs+0tpbNkzSkVxxRa5eeTSch
II34I5iWFu2QymBa4rLYNgM3hY+nqXA7Ll7JHjaUxZdV2g8d4ZbMGLk+WVodC4+OYhSvAjvwspyd
sgXE9dnx4VMl69m+NPQ1r53fTsNJJSrZnxNa0F7SBIfCMN0dlc/bGEQ7o+Nwx91PqByWgW9rLolT
DNCttVM4V7soJ8695yhOSAhLmh+EHvAjhjsYMozJfmktJ90gb3PZxbu1XZEgcOMosG6b3Bw1nnR9
wKJh7HSL+yzHtVG1nzVXbpflwY8eY41Ijae0B6CUlqTZ+nLgyAh5K4JxeBBtyhvt+xc5DW9qPWUV
nXdWo02ITsw27ZuMy5PpTvQYJYZOvyaLh76T7mEINCe2nLK2xcWBAak7xkj80VhqJCU6oGW83o/T
Nx+pHiWv9u/32o2XjkaDQME+18dRVQt1I5dstu0Xv22ym7fIP0X5BcZs/mAMai7eBRcdQvwCTS9O
5pOdp8tDKzpyjiNimx0va7bIGvLHjN4Dua1g+LnaoIvKgBl47b8wztlWEymK/Ig9RmHkQbjvBE/Q
SWbFbgrmH/mwJGHQ5Yhwlp4Rv6nSLc3DKUTSszMnEV0NzYplecurb6OJ4uHHrTEyWmkDfRz7/i54
jefMQ8i2wKGVKYnN3fLY0/HS6Jb8LHoLKtGdGmw56HDcA1xc9GsNPA2YESJNc6ymQbdX9sAeG1MA
YW6ot35SAd1t1R3sEaYWIMfPwkZ5U7N8Y6QZEfVZQ3btOcFvbZp4FbFx95nT4rNGwDmgJ/k30uc/
ESb3fzvX/49Elf/jr/9fBqxYNkKz/2b+XyNc/kfAyq3GHfC/tr86WmbVr/8etPKfb/0PotBz/iUd
y/Wk7zqeZbkr4e0/iEJf/gvwmStpnEuXlHYbVsB/IQrdf9HlZgCwAiIsvo3v+q+gFftffKnwAwsv
pCngDPy/BK3QRfq/KCFUCTZzeIAsyDwZ0P1PEouXz23JMSc7UojKgzs3PxyfSgK1Jspta3jKbLIp
QRw9VJzUDyZNqNCmUfxMqx8NZamHB6ck1nqq3GeYgvBVe6vap9qoLtPC1GzS0rmP0caPOZO7Q7yP
qXVfagZmRMqS/tsPTfNu49hB/Jqnpv6MhgrXQTC1NxJGm3Ouq7Vl3qPzSoX3xPPH5uBE5YtHIGge
u2zrqE+ffQteoLII+CKBOji7JKDsyXiMQitpnT1n0lXg28/UOMY14VDMK8dvKSuXpicKi8MolunD
7DpWx3T+mfL0GS1Ff8MIFZWvW7+TjoieMPHGk13gvyvj4ce8uHTDjKW5DkqrHzgIeVKBC4SN36xH
NZH8qGLUDiDGCzLezv1MOKl+WqKEsEy//cUQHwdHnrMsz8W+TB3yOlydHKif6afsmlqJm22n7wEA
5p3HrJYR7XgJysvo5wRLRajq+bDeTNWtBnf7lAX6tXZLe8eErwtdV/4xJh/QNr/O7DWoRk76TAcR
1EEcqpImOVYajR6Wcorrl4ngQJhlBGSbot8bsq8PRn3J2P7ecJU8Qbyo7vEwf0QTlMpyLka2yGwC
ED3UR2YlzPP3kMKJRRbVcZ5HcZcz0e3dKG4wt9k7yiI5BLwFy70YPiKkJm93qjYgyCPbOC7Kh5Lj
pYCaZZe9RRTiZLRXd8Pv6Pu2oj42EuOe2yI+RbtJ5LP5mCJQZXBnv/a5QYCF1+9mP+nxcpcWZpYI
ZyaVxIZOzXxoLPoQDhdnj4rqICmx9i5ZBifgS8Y2znLcDCXNHiNrB5QNaw5y4yRnMRl/6978agxz
OS5xaz+ZxgOoDPskrCq4OOQinGZ+6LaICIRQphs/II+HBJUSiz7aqbE3IvBGmCmqLehh+w5k32fM
WvYciIrPzjbzC0qd/OJpdQYzlx4TuL9nMy+47xMEuJiNyZ1GmRg86xX24kOnu9q2U1L/SjZEmb3k
aQPuj6QbP6JLNGXLg48+7p7aBjMa332abWR2Iqn4aw/hqSvpsfIyCFEz0wgrIt3LRi7zPYtLxl70
nB8QhXH5mdkadeoBNDcGTsTLW7VYRkiRU2Bu1+0hI5cFLxkWPNz0B2qqGsS4O+7pL+1Ekw2b12mu
BrKO6TIBZT51rYbS7qpt5aMAqk08536LwMXruuOin6eUcWTbeHfPLCvgdOvbX4A+MaOG9mu0OlS4
lg5qvVkJ0IadUbky7EWT75Yx98/plL8z1O/uHKZe3JipQWTbVytexRhRfS6mJGTWhW2PAIUPMpdW
2imqQ1ZgchvddxTZKSuX8Pai0E8a4uEJYCI3NxlyJJ4le9tA1QKaoggRn1AOIX8JsyzxNoM54sAl
uDqMipwHTbJMdHXjwhOarZudpu01s5ND1lWfUrYtzVuAQojw+xmiZrFTMh2ucMWxhHQcvgP4W2Tf
IHaibYFlWr9Vc9U8ehxyvZVtCnRjfDABJvkBczldeeUmc8qfZGSFtQvvhBNA/TPNCIgzvf3Q2s01
LlV1o/acn8lILbdYyUm4XJjFtT4nCxLAvC0yTZfRczk8AoKznjjbP1qtqhjNeE+UM8a2qxmK+yC7
bm3AadNvvS9isHdt7ZziJsNlHGsmQQ2j65B5VnZacBxvBsy5p5EjR0gvKcBIm65g/ASxmoVIN2uM
L2Ri00sWWY914exlYg9X13TJggL1smMfqi9uR6L6MrybCyu/+GMCzHhsuPt3iZmaNxrrJHD7Hvbk
eSWFBBry5tDRjxzpqnU9gXWt9wumQwAKY4lushPU/YQ4kaMxHYfMQECXlTP2SwPKrukw9dQZhzJz
vhNwVJOuPslHzyYN27TPZeeiqgTCYUWS1q7nh5bIxr2phr8ZrJO9YSJjyklQvzhVy+ZBvMqxRIJ2
bv38o0jFS5zOBlMvtPV5gUV6+d2M0eOQWP6PzDA+Sm84N5AlQp27CZLgiU5Qgm/OcvhoS3pxUNTb
7mYlJBLRzgKpvnxqs/pcXL5yLAmgHaAvnmKHozN5Jz3+C5UeA+74UEVB9xQYJ1va/8Rkdr61cUu4
oBnfiVLEnpH7yUu25OQBLenzbOYtth7+q2C+ldj2S06hoWiC8Sx7KzmmbfURJU67nfIS8G6Oxn3E
6XeYtZEdUIINe44u1oE535Fuaf06FAMWK0SDBxQqwaNvw+0hu2nvdZ7aOqNjXoK2UQynlX/wmQ/t
vLnUp7gyJ+avpA3jBI9vE4GOnL9QRQn0snjOf0yinuE5irtOS3ROOMCeJfdQPE17t4ZLpCIRQVKw
nAM7dRNahYF0qLX+Wsvyqxxy8baIs4nR+m0ppmcKo18YLnF+LH2wk3n/I0aXigzJHPqLbo0d4xMM
K8uqh54+mp7OkB2Ebtusvcsmv1pQE/69kXg04RPfZ1fMsKtLZOzHrmdPHAZFukjJzCjv2maXAGK5
Q4JjImb9slrTecppNZ7IlLEvVm6n+6xlp0bBhNy+r/xjpwb49yKpkfZleseY2t8NFtOksl66Y8HM
59xZwD3ISQNply8PZlT4Rx53cj6m327xXEQ6OrcztioISJws21w85yg7PDUGZ5so0HHqggfUat2D
Zz/GgzSflbrNfROfpUgfuqWuT02ubGzIxnmcI70XCS01p2/6J4Yq54AF6FJDfNgmeYlnGynIZayS
B7c1Feqg0tt4RfGn1S1VAWLA7TA9tSV3dhP383NsDi9oxh16UGpDcJSJia410UfGB4N4lEuZfRY2
LgxfLf/gC6h3FWarXaLwKKU+dD2d4kjru4bXk8d0GQgk2ox+ER24zpsxj8vPSbr+3uJsy8DJ335L
FNKCe79uiIJO6PjvudI2pOefPmnbLI310O9sZcSnSWeCJkUQjrU/PI7uQPGYTRe6zOIYTRFSoQ7x
lfRbHz27lVxcp/4zdHO0r2eBGgCReC9lBZXJ7+62YbyT+tydZfuiPKN+IcdpLSNys3a3WjxnZSWQ
D7c5zbWh+hjbHZbJeDY0h838N+N0m9MfjRcQAlefujBs4gYLr26JOAl+Vs6zkcjpUUbyl4Pf4VBq
kt5awEwi65+E5aIwVN7ZXyXIHH4u5DkoWVTnYlz+2o6dXFQUEygXazYFD1ZakJKklFVlflaiCYc0
WnaVoK+m0GncS0qtWU4xkaHDnZqVXFY+RXiLdMeljIsj3tF8axrJshmREdEFdd9Kq6fDmtMOKGtH
by0vJyNkNNU5p1UC749eb1HHx8VffiDrXkUncALxTdGpwzuPx/kxoXbbVJ0+4SyKtho1p1S8IsJ4
XzGOWJHffTB+4CeEGHXaxwbeph1PT4GVtqecnMAhq2mZkLoEHsl8cKwHMDbi1mbQkSlkmHsAGiNg
aJyfSwgRCfr6fHCakz+W7J2Nfs4FIbxpwhCVNL+Z5MV7HWOBslNx6meJzGQOdmC5RrgdFOHdVPf4
8nN6EEX1D/nPROUYdnrJK+QM6UKkeqI8kpnwR7PbuQQULasKY+UatYnh7Xtf11vyp5JLn4/vZZfJ
03cxxOuF0D77u1E1Lz24hvUUYD3qGEYMSpGLl0/TZiDK6NBZDQZbhNWpSLN9m+AkL2V25f8/FGR4
rgSFgswVwi9TR3c7MY3MpyXegu+ibPKm+ZIlMZ50lzEJLgisR1P5mdWq3HRGVVzaIWtPiNvxHKPQ
vzgTCYSciXaBtzQ7323hyFiYxgcSUvBI57usjflVc+G8dJjXQ7degp3JbrlzlmhnMVScnjFpi1vn
cXpa/2c6+gkvC/sjQvlDhbxoDpzyOSbqZFuzHCeuqU41/XPkleRDtxTb+wHRMiVGW1BVBifDpvAd
UmpqoOZbCGQELJbcla0hicK2raOn/GsVdBOTbAeJKeJHH4LKrh4+R4sKy+EcsHEdc5fJ+a/nIzaA
25QTvJ7/lkAuEW03GBkapv9ZnhjbSsI1iXtbh5Pu0kMQ+F3Idg9v2ygfimA8WZDjtmmvLNq3ItM0
dpLoaGOf2LFjgp6Js48M8MOOLjOB1OsywKUjAfstc1v9SOsXWC/m4JNq861OSIxS9TQdXTqCoWXF
t2CqqlfRVB/0toh3HINjTMEYWvMKoV1maILMG0rTxTGvTP8A3RsjIeUKILiCsDkcXeWQonSEgJPm
0C8dzwWqFtB59QB79MPWajSraD4Aze5certu1B08wxgPRba8B+i0bpHCHFr0Eb209bbEg4qZyR4f
MFBfm6V5TxP4gYULtsiv7PTcVMvPvoRUN8qlPmd15O79fs5oGzCqb9P8Ywh8uRkDaHkINhkR+e7V
sYzqwZnWSWBUe4jqsvhBIlemy4q/vHX+ET6wQiSj0bZeA6UwIBrHOY4m9lWkHNBLEav1uBA4cKf+
QsqQKl8Wmm3INsXfmvplN2Z415N4/L04cGYKAlqdVvoXxeFzm/SSN1e2/hGGX3AxJx416EvoZRcD
fk7rmRD/KoYPObOxGon2frF8pvtIhJGpVkcpggR2nekd88aisBPuNRdpfTWk/eB6VCsSMPsekWGc
bHrnd2rP28hs6501wflaIgVf5RCIPj4ka4qZYt3eR7L95TrL716faOYCDejn4NqMOUTfCo4FPulT
M+f9sSMzPRxAyz0La3a5hsuEtL7nWE6k07bBCVZZOsJyMn5ycuULCriQ2lfvvje6p8Zy1L2r73jt
cQYn6jFiPzpIWjlh2/C50LTCZB7auggueiJIQbk8i46jij00cBD08RygldN//EyLkPyGjFKcQxgp
CJeC/IFXN3ZtrgiGj9RDPQp/Z8PuUT3jRT7B4lSPBM8hl1JxcnD9PAz8sj911W2uLXmxJq84pVXE
dMurgDIIj0EN6XoQ1QI2v7ov00MZgU4wwPNQqZcTatBK3ExFxBd6LfIWo7eEsNrBbJCCwesLhU21
UyNg2gYa4HB5SPMmv3EiULTD8eCgjTUR22vmx+Q4bF0wRVuxboFzZ5kXwNs/mDvMl0awzy35Eer3
fcEqdi6LaUteXP/KDKHsbbX1MDAj1pkPmar8u5qRGzBEoJ/zls8UXaZL0MEQRzU1ESE0QSLI/cjy
9h0cVyPwYrFd6kMbOcOu7mEnp0iPjh7HzLJKppOh/SdR9uJe+59jj8DKnOp7I8q96FWAUbJ0QoPt
4CRsktwHeWZSYxyXagHPabnzPm9WpoQkQUsgWV3EdeA4fE3z6aNQBp5VHxjLWH1BlEpfZIG3KRvL
MxL7z+8dKyuITe+RUArRVvtaGz9GGjFauN1LkrO+/G/2zqw5juSMrn/FoWeXnFWVWYvD8kPvCxrd
WIiFLxUkQda+V9b2630KkqXRjEKyw69+QZAzAIFudGd+y73n2o19Sa1ZrBA29nsOOevIsULJ/mCH
XfYS2TZWJLaNts9ja6aOQIx8n8e9dR0wF6zLNgj37H+LbjcgjTo5ZXvwfNN8hhy/ohGBNWTwouau
vreWRzsatqBrljHQLtIcbFyXx3jau6huIayY04EUJIifAJpWdWIxazLDXw70WoiLzkHYRvs4UgJa
02OudPWesCfzuoTZkZ2Gu0U/mSayPKsi+ZXIRlxUpLBURzViAMs6JiYUBx8pwb5rRXTP0sjXUEzG
iZ15gp2ehTEqlGOLhuAcj/jQ2X93u099Z1GWBioT/VT6BMDPTSqOPQsYhaRm30c+MZJpUm7kFMWX
bFDWvspQyocTcmJ/lPI7KXzowdhFDO2b2fpIGphqrjjJrzIfo0OWBJT4rbvxSmTQovzwRiwf6M/X
zaJfjYT/jgCw23vMZ9YUe7i+uN1QiJiP8G9wzGi6GSqb4VZ/9ZDz7ga7IRuQpF0ZBOVdnhvqMYpw
mrTiNeo7+2tovAXwQNBlqxNM/eDoWG54TjxsDRADsDPLI4PcZi8TTxyymHOeWxwVhWEwjMlhOyYs
mavY7e8Hsz8maIpWqe2lT4Wu9/5cEPmtqnHbB7xmy2VYaw/to4obhpkeLJukwB8MBZglliw4LETx
ApRjdAjiTJTzw7Kj4URqRnGVEoKfHp7jMHWvcjhChFF3PveyZQ5Q3FrUX60z0doAdl/NjpHTiI/J
Nve8gHmjZopVuHyTJNMnRCAYdgaMdEYYGofYWFJK9RQiQQwWnAkWcYtUhh2rT/Rly8QC1hqRpoOb
7w1ICisWOShIQiPf1U2T7qq4hJrOW32xPjMEim6lMT2WMGDACMp7jQoVKxCVMvfz/QCat1el/5Qm
4CMrwILhyGzCk7fBQahhmoa/jJyTXZs7R0MLQiW9oH6K0G4YFHeXIUxfMZm25CyY8TpnzvDAfGRd
jjgFhnnMjyO1HmP9cIVNxT4U6bAxWBCcJhNtsGFDHI/rfO8N1rvF1BzRi0McSBe/Oi6e3bR5qdWP
vkctzYQDyY4Qv5wUABoCW8KKQyrnCF2U66T1qazqe8cZKGyBlT0kY/mExNDdU32Nx2yS95Q64TGE
+oeEEd1m1Jctsns2q1lpMXGtLefYGxZcRW2eFDZeZsGNRJWSNAcIW43nFtRH3BWJxS6iLdrvfRUT
EFQtwvnJvI05nBKUE988AxEza759jGmcGwfai8GRjNu3OOH1mQ5Zg48p4z5yUC3VoTvsk9CFA4Q5
rW/WoxYoXhLGxqz3jBnIxGId//SPi48xZjQIQOZgLbbnLlZPghHKrguCr0Y9GltZckxqZD0U9/Pa
aZi4Qsh7MopEnDwdHabcw4JTD4gRe3GlAiFWXDaY3FsYnp4GndK2RnkgvGSLy1EwNEe36TO9IvrZ
p/J39FWHVNVjBFo68SfGRvEWnCD63jAcTiM7do+njdkt8Di3iW60FZumVsYejOa9CH21E2CBWu2k
qFLrBxlYNLwZ3nwjD8vt58+Z9s7M41X02AsORNg8/375xdXlJZELkaZ2UAfg76Sk5nAtLQT0sWIB
CyBn/ePTq+4stnjS8oZ9PqXHGiPL6fNDSLmO3U8cp5rh4IBJY4sVt686XI59+lo22UdVlsQJQdzJ
2/8NIrBV9sst9bzVoUYhQZIFc5qCrIQuxf0EjmQY6x8QfLhFFx9Fepc0/vscvEVLYro1u/IAC2ul
lpB4d/kQpijQw2hCdbxEcAvwgsjuIdLK5SXy+YGRb7cY63mv+FN/kqpM9yhn7z5pABM26C2E7O9d
xI44tNInlzqIbDsEYojK2EsQhCwFfo8iH2gaCHStTJPfdJE+FlMTAAlbghFiAabPOTEdhFy12Nbn
PL+bvNHeU+raGNlPxYTGuUd3vzgoYsz1O6Pwv4d19lHKeY9f+Bkw3E8yf3ei7EOWNywyuCUdXivH
yYjak2mH0c6KxEuATR9OT1MiWpy+qoghZeWjje/JIh+NWzt65nHC8Dh7FlTgCDjKJJA+I7qA9D3x
i6iLL8Ke5Qa9OeJ7PBwnb7zxyuUKLNXlrxA5grrZpgfnErExCqFq3jOf4MUThi+97K0v5dyZQBfd
g+IQOLq1qxEelsFurqYvUM7szeeOZG7L5myjONroe1bxk7g3ALi8e3g8EoPqQ7mtgRpQPUcAR0gB
dO2TKKYXC9jNVsQEJI2ekqwxwn1qDJzZOpRvk2NFdI+n0Azkxk6ZcjOxgoVWsT6hl3G8NQ5XnCo5
agWTnLcttFKkFMzpF97AsHyY2qrZ0Wo+/vV1aZGuPjFnRCztfJFxf2km9zn3P1T30sTRozGhf5p1
/c31zYHJha9XReFcvVyo9azTX6OYNtLvpo1jwE41SIdYEXZ1ZCy8oDM6COIkHLDXkfbhk3Fh8MWR
hedXtvyOidF2l8sYrVVJUcSLEj88M8QdOOeN84MyxXfsrQ8UYRMb8m7I5CMTx3WmSZg0pP8NivpX
Efe8eYtzn1IAO09je5vD8avEvYjOrqLBGfo3o6he2x9eBL/c0VsjuBNtAidUL0219aURCFWwdAFY
wjbQP1ae3pDnvlhRaImYBTlab4SJdarO/S8pENfA8L5EfOqJzLztYCfpgWCQiuu3GqDpG2u862Fd
20e2G+RnRxZPsVPAoG81GyFNxTszIavrfVQw0WbJvHa6GAnRHZSVZFubxGSqqXzw0tEkv8hBgKGs
3EeaPYpVnqI1CUNmdxGJunH4mFo104iCIJG8Te8laSozV/gUo/czJ8oXUIY+105oD/MmshF7fuJK
GGmIk6uKVTU5+bbV48cnvqIgd6YjJaZhZGCQ+RlE4aaabLiDszxEDWa1kIbIdLrhYEOq11EoD+Zy
9mRLwqVI5EnXYLcV0TMHF3VeaGU7J/GLQz9wb1d1TZtk+x95ZLRbK5ypmXNroMln9MV8AJ9MQlPp
+5fYcd8oiJHEBvX1E7ihKw/EyKjMQ9iEsI9wIJyyYHpnM0GLkaDqVeQCb8xAJGd2KCiRS0H4eT7I
E/qrfDcT17wYKUfqSWZ4GoPqkv2xGPXymrJ6dGW4csbxNTd9cra96aVaviwIWy68mt9OazxQIeCi
yIKr4Pz5vO4+P1QLT0bGSbFNlHfDrnAerYjHBxgRBElVn1o7e6oVEp0wgKZQlRGqWBluOevwRswg
ePysP5VLxjk/bR3wvEfhzFu7yK+oFqA+Q36EFRPeC8E/4YenSupr1c0kHae80dNy+uYN1TaM2aN1
BVDiz1t6+ck//zRk3/o4sBBOo2ocS+ONBSaRzUX+Mj7YUHIdntiqamH6UvhWlDOMZ71gbRXtPqub
dSX7VZK7j9xXw7bp6ke/TOSOpnQ+KYHoUpig2ObcvcDwHtd90r9abv5Nhw7ch2kADpBR/uaWJemQ
7e8gn6nwtr7N8WwXLNU8xFYEMnuntDS9U+D2xbFB8Sot0wbdNLwoxZ3BcV5CeU2Zx/sYfJpM5ihg
awlEFxYbUVjhJvMDrq4MUWNk9MC1TetXLQHbKOaY42zvP+9tBlj6aLTf4G09y3i8RssrxbODcxg6
h9qUjy06nL3busG66lLgEZwBeManq26zcY+zchQOy8nK2Uu7fpn6BC9e0tyn3Xi2mQidpYi2k93I
R7vJazYS+IJANd/xm+wQAgzPYT9cqWwf6NawWihwkLlPViSk6l/K5ICgV974QirQMtmrxzup1tVE
6QifW1aH7jUV2jrOpNWjPFtcg2FfbKX42Q411VMJMoWTLtjHPcO8IQieGlpAvBltc2Ui2gQxLQuM
q8AqcHdnRF8NetxnWc0puAzmyK8Jd+lznRjQcaLoAbZRwFiRMYZis+0x2a5MTkYzbI+6GXBTpnKV
dK63Ynib38pckCfiGPvGroO9StvsEJqxi3JukmvLMAhBV+IovHZXhC3jgtx7jzMvPQqTIsadrj0r
kXMTe0wTUNxoOItdiAiAwiRr9LcgKb4LfsUrx5uAP5m6hb3I/nno66+FY30FBUcmnDqLyjZWIvle
mEhYygklo+0Zw3Fc3K007C1sKodHB67C6B9LayAYYTK5JVeJL0CnxguHj23Nxl8cnsHk9vg07Rd/
kNPB1B/CNA6taQVHm6CIrAZI6JvqliQ8eZ2bNnszdxH41smzy8L20E76kPaBeRrUz6AMDDZt4VHR
S64b+HTwMX41ZZC9+QXjlTY/Wm2UfvX32LGAk1JBHgZZyN1sq59+hbgUTr276ia4w3lwjqMENjJZ
H2sM6ke7hRjJAwh3ArPOWsI6YrhsbViApuvOB8UgR4xwgXReeBEQxcFAKGori/4IYUCYbNSymQ/8
/BoPWXiwukfRI92B7reeIF+3MdlKy9RZhN8w/OPP6cUP4ix8FPkFu22XrNBw2mcdWtc+AD2G5cjZ
GSFJK0V+BBg2sCEiEjGYhpBJ01MD9uyIBGtao2Ro73XS30K33VUpFHTf/GB8r26ednNaqUs3m92m
DytjDzFmH2OLxt2fXU0abJU7zqYNwz0HVHLwSpz5tNJvuT5WmfgIcH9y6Y0QHn0fTZIoq32g0Joz
GOK0okoRCdLTCygGYLgu1o4Z8N2IdlqSImQ0TbseJaotWyIbA725IToFqrgHlqNTbnewbPdnf5m3
Y8z8DywFVhoJ+gyLAMvyeTNuBQu0XZDIr1bzbLt2c9QDGoV4TOSyv0L5g/pjK1pwG+j/30pCIpG9
PiCu8HZumjUslJEw5OAepMF1lG4ZPtJBKchVbGVo4zVLx468FksMrLsKeR7F0q2h0CljuAiQZMG1
v7mjs8kdcp44Bd0aiTg1dUTXYeGMsTk0DMmyqU3z7/7QTCux/GCqgm9QT9OdVQTyELd1vY4j68Nj
HlyLs6GQF4dR+pxVBJBMpVrbNQwVOPZI5A2KZK45F8kMcrBmNTnRmkgDTb5E/UiXxyUtshrb3oyz
eNoQjzbBu0cH1OA5VNDPIuDcoMfzh5xBwcaO++9uo56wHAOCQrJdEX6Iudezc4amrI2YO64zX+Mb
iOCSAuMpW2vrTCI9dLqA9JJZOyAibA+Jmcik3e5GAnlR7w6PcD39dcSro0rVicVotq7ByyTSAEJq
Fkc1igryBrSM0CWVNGzNH6x+bbxwWCXaBILJbI03kST5Znykw2lOCqY1GpN4J735ax33eIEgPTL0
Gt+c8hL6bcP+Rn7PBlL+vMEVOx3zPs/L/h3xD3yDzg1WSeYTAWEa+6yBS8GX7DIPb1hBOEUZj8iQ
ln9lIJFxV5cVozZUTl2JwyH3joltVKSpFrBuOp+QQ+VsZDD9KkU0HuzCudieD6NBs46gV93YFsp8
Ly0xXobRNR0gpINePWjkeXnW34UFLi5b9kBveLVWdTVs8CmyaGZvsQln7l8GKYSb5qTJhO8NUWZd
gW8VeiOvKDlQWg948Xcx2U8gN7iLVC6Y9boDpAvh36EbszfsxMdtjsegL5y3IpvIr2g1Qhd8KnlC
c6/IaRzbmO1uvrwaWpctfGYBhkFpN3TzVojkWTvmq8f6KJcd8xVkop5Jel6QfMnQIe6QaNCm8/pA
RGa3D3bkRWfWVJcB4eGqJnl654PZ9JzgNfLhFAPf2iUhDFJHAnXKVXRYpvgdHJ5trhF2J9T/cAg3
pHLoVT4NJedDBFlG9Le6yq6BO7Y7E3Q2UvgmQNxXG8AH4lPeDNF9U03vyf2o5Q874+1KrNGXCnn7
SvQ+SaG+tYt8+CFRNiGDM5cxZH7OZlqLou94T6AGwwZE83YK7WRb1eeOVXxscS/7rMKo5+OXQDkJ
hQfQqSxkzilUR6Di8k4cqaE5+6BvfmbQ10L33blyvgCn645iqdzdhXX3+eGvf3VpnJxJOhsVV+UJ
BFzKkAM0d54DtsOqWZw+P5h//9P/6X8DN5bjZhJoyAF1Rh6D26Dsob4DC8JsSZ85weqCmOE9CVrC
tAwm1EYd7qAUAmDSDafPP0V//9PnX//Vf/v8lH98xb/6FClHmoUY/EIrzZSTBid80jbRNfITD+fY
PK5F2aHMm4J5Y7SMZ6I5IUK9+QLp4CPUYXMl5nXYBg54O1l758KLmI44othJ5MjAI+SH7JGZdnYM
5W6Lhqg6eRZuzHBi7ao7poVDj6O/pFxroZGMEzWJ9qPxOhg1oETCYmCWCEjFHZtKxhyKVe1K6vgc
8v+nCN0xOpa1ng8M24KvX83U9CG//eLMHNel4JjTLShQp+72SvoQoMxvYWLrzRQQQQGlTxkmpFEN
tGmgJ2T4bp7KwHr3ODqOAYCV0f5aWcFtCgOXfChmVCyxDT18tyrHPAdxtzE7lqBYYzbZBBwzja6N
nxDBpkF79D2KIsvxMDZQUTqB8aLzXxhn86fBfO/M6SfD1Qj2UfAlrAGvpva0t9uuOpUpHk/8Gxp+
giUJVdynlZa7YKCzH8byA4b5hdqFa1C0L+ihmUsTd7OdvOyecmHr0RGtItNNt7GpH3PybnrjERUR
QbiW+jI0zp4uPeYzRLO2rPhHy4ACuFM87ka/zw9YsZ4LI7J5qw0TuMS4W9MvX+05f/f08DTmFA4E
FlDx5H6GpgfAJijssxdpm+CoWZ1su1anXnvqJEvvOTNMTc1LRwckDE5U6oKsHSdvNzbNfaa1carx
c2Jjd8BWdB+14o3b1fyDZWsbp3JMGGQ9YDTBUtc1UGauFrvqFYembrYZF80mzlNSKEq/2EZj/gCE
5CnyPez5GOI2DRAbCHyje4IaRZrQlNdb7C7ymLBugbpzqwc/26ecgvx0zNLzfNr70MF837eOXuQT
EeSX0Mrz4SCXHq8vq5T9QYefuUErQe7OuDLD3DpLd36lUVzNHdac0B+iQxXgca1SNN+jefh8/GZz
tR2XEcoo7tmWM8mcHDrv/NVN05sa7VsyoHuLXmAQp2ds6gJZAoNlhtKPOqHeISLg2+c/5Ks72+Ex
YZi9ppFj7DpmBn2EXRjdxkTkNrNYMOIhaj4vOHWGtc9HfzjUUd8f+kntbSUmllbEVuTlOcUsbmf3
SZGcylzzfXtm+pitQpdsIxWc3NrghUM9jMaV7j/1dxR5701ELyjxt+VwItfg4vJVli7w5YunzNdu
JPrJ9oNvbWXe2WSrdJn7PhfZ29j0aBpxJrlD8G4HUcAWO9FPIOxWYhbRSUc5XQ0rM2lLJM9Zzago
eDNrLXYuwV7rOp7e0wqOcQW3g6whMhCCBFuqJyLxVKr6p8ghPEdp8qgRMqxE7ayTIdsPqYwfi4jN
lp6zF9dz/YtBauWK9mHrspFiNe0l1zxNDoLokh3+4eiSdA5pEgUELz8/aeAM4Hp946Djho0jltwA
owMa7+hqwm87qm+OlaV3xfytQF801e7jyCgnZONYIerYtVP0kC1d1OCWJZMpdAsemwf2jjjUs+HZ
w/xFRmziEkDD1qGs/O8J7gPUXLrYml42nazl5dcpRvV+y9MeFnNLboomJoGUF9jNci2oSMGLuaQV
FO19FDrsrarkNamw7mKrLTa4KerT7EJc5N4OobYPRK+TIJ0TPYIOWDtsHSbiwDCvrOfJ92lpVMjx
zy0b9cM7buLxZC9I2s8PfjUz8beYG0CfuBRm3+9NNhGejSgoq4m9nhPgunCFQlE99KB1u2Wh8flB
YxNlZmIIdIPBywjsZYXvgNwmFcPQ78ePXJTu2vOROtd6PlMylcCkOjslBc0Kn/E+5iucE0Q+M7A+
ORqesFw+wCtnRNixWdRLFItpxS9zxefmbc+t5lj6bBVL09N8WDFxAZ9fiAKAxmo504hz/uV7Xrce
Yvkim3EV89I4+LXNzrNvLh76pveqYoNXITQrgvG1WTbYJVi9jRjSD+RS0bH3KnHtW9TvrpYMA2Pj
Bb1iPgfxDZFxtx4NuJzCTQF44JHm1oQHigm7JGWl0BvGcWSfGb+AXGNW7OXZaWPn6nestIvZbH56
1bZYZ6onuWUwuVXst0GzKBYCMZYavPiayvqO+Xm2R5FRUJfpS85P3/hF+Ri46jscgKdQRvO7UZZn
3x3Gn7kdX/zboObovcnZaRMXH7PBwf85eAmM8xDqTDStk1kNuz5hgj9hGZgjlqi+VcXkP/nv9qCa
j6l9dclqygoBBks6dEuDIkHSBruOGDUpQ2OF152s696iNywQbNl4UTZmROaCHQc/01mio+7IkMBG
vwrLubhMLhJRktb8J3eRgEPR9L6aw7Gr2lsn1KNTx1hXmzA9th5wz7z+woyKxVW2uAXyeYcy7ptK
bnKMo+eiMRmjx2oTs9TnncHJ5tbJNytrwrMKUFN2na13VNnkUoeIStKyfMLdjfFBtOiL2wU6WT8O
yEalb/c/vM4buEr85rmKKpjMZI+r4tGZdEdkxbwlkqE4JbEZoBVA2DXVVYgDxsQUxe8RWHZ1DD1m
sNb007ezuyJM4LgO8pdVR0uubgTPp3QIz+OJ8rWtrtozzSNHod5LFBZPeL7oc/E0/VThwZyN6jBT
4W7ccNbnMFI4ZrR5axRSbXyKx9F1nDtLl/upHOpLH9nzTTs62qcWZKmRcdvFc8RDh1wa+XJbXMJ6
ydJYPJ59I6D1ZNp8b6053sWp5Z7cZU3x+SGnJzylr0PUVZeCgMBL3sRkGVZMV//6Vwb5+7aTE+kq
QNvlPNzgr75FEx6vHJs9B6r1mBDYtrH9Hj1VHcOrNurFJuIDoom6dWAol/NuTLdq7Jp1GjjdsXPb
N9ed07tQLc95xeRGpqa8q1Pji9KWv2UOUGy76JfpOssVOb2wDoKjMmOG7yVqacU6WAesmyhZq1Vb
pYhcs/nURiq4h8G/s7PhFEdTevOeBidFQgRMGTe4RiDhj2SSkTaCAxzqoZFTEluSWVKFaabkMD4Y
eeFtvYAkr9/4HP/mCP0vmPduZVx07V/+pJZU5X+KODalws9oYRu0XMyDv4s41lGQxVUXA1q3IA57
c2uRMiGgl3f+A0/XgreOoe/aMG6Y22wdObXc4mz+5wJTCqUUYvZsiol08ZKXHjAJ93wGPzuNjQPy
lTwnDzFPyRyy/2aFsskbXJeNm23Cqj040D9OEyU8ioHMee5IHsf7oc2znaLDL01LMEgQRGJ1aFus
KnjPCnu4tH6dHC1tX6tgDi//+ODlRXvIQv0MW4u9lqRO6lHAYUPG/zvrttpWwnzULgGN//5plOqP
T6Nnm+y7pOvZPJXyn32XQ4QhYra68NAN7kfVh+Y76BZQB3birTDdOEw4+vhtfqumFs2Pm9kbxvj2
I2pHhRwEYLCWmf3I/rW9whzcoVnAwCJz7C8Mu59442LG0e6zmFrjmPrNCn1JeBvThPTeOGu3QB1/
QGRvT4iDowdyIwgki6KvWZOhKRrn/IWgnmIDZ43BqYzcNfLP4J4UkaM3TvUZSeits/DpybY+duyd
qc9a8wW3ebv698+Tje329y833/YoAS0Hm6zrLv7VH98eY6bRf/mT+V8LeDtlhC7goK1gMxY5vMMA
VOFQ8nATa6KUVMkaxVF37gVS1qjfQWUVYAR1fGQ8fB8UvriL2FC4U9YcPg1sCfCsA2g6f5uzb1x/
qCoPr962HufpSz7G96PIx02QomU0gvzdSJL+yRjkGQ3Pv39sfN9/+eAcHqCDXNiUv0swX/L0NDnN
yN6dLDsiL2V8uhtKO/4aQcTZyLCseSvxi2B7JXd23Y6rigCc715tcneVFMFNVh1korJt4bFsZX/a
k9KnxZfGV8PGbXJG3byswKCViFfY2F5Dm8DPf/wpVdE9PNvufiLPAyBO2v3oOSIdMRWvTheAy98j
/hlPuHLN+7lsi00YCvc9qPJjLtnGFaN4EV3yDhcl/kJ1o/cZDpiDJA/4MUMIvkKLhBBzmAA4h8Yr
Ux/nCatECmYjltuGnmNdlr65rtmbHKbMOTr2xsSWdraiW+NZM+Z903vi0gPsy4ZgqLPorvKhrdDM
ciAEeCmbZAzObV289mDYf/YsuwjZ/VrqaULjjhTUUo9dj44hdRW4H9XJp4pZ/r7KxyX0b+S3DJ8R
5CdyPlf3zls9llezmdVPjtYD08/g7Dgjhto4CFad9sLnJJDZVpskbmCzw3EBUwjTJeQZTIZJtOPe
bnazgUWF/JC5akmTjBCOt0feu/h3B7+7sxJcLrLnOhqa6q1wHR8axfQFLZY8JZHKD53dTHvVfcbg
WS7Kqs7eQgFFClua7//+VWj/8SRSrmsq1/YtIVzz9+8wFjyxYePJPfgMTA8C6bLNaPPi9q9Zb91i
0kuRRDbOlmGiBVQ2JQMzTsMDEno6fm/ots2yc4yF9T1XzHklu7s9wbAPnpgUm94JkK2PvcNqcQro
RVU/dzBUOnKx8okZZNt4W7v0md8H0TvCNkQbTEfXMp8vouMzM29Qh5xd5X942Ms99c/3GGoKXG+O
DRzeFObvDhZD1casLTc6zG55BTJpXa0pDtcEVcX3RBic8wKUfREWz6XlI5PvhX6mo4HMBu2IBGF9
ayUeyx5KVTep8GIEEL8ZVtrIZPAsVz3q7zDvUQ4uQsh5/Gbi/lvZBg7AMEm+8CaqNj47sbRp7x07
OlmlOjCOTnfZGLCfdmsyxa1c7Wq1b9l/bcgg/k9Pgen88VcPkUAq38HvwfTRhDPw28PV7UWFI7iG
R2tV/XXKQu+iG5t9mfXmuF33MIdOdKrD+Icr0W7ImODVONg0bjjuHFcwkIPQ+56l1643nzIiM4hM
tOzn3A0hEBJH4S1pb6pu+lc/fg+QKdz6of9ej0IcrHrC5wav8sVO3A2KFN5p7RIIN5XXzg6Q77PG
jsrspWDxdp3j5tUIoXTEAUEErdHoJ989BUFRPWsmQps6H6uD1uUtqwTQXVbId2M4ffVE2yMzzXdt
NaEOV85LOyXq2llSXjkv3zIZi41jmbxMu7h7RD9k38EauLdgS9Ia5thDBuOicRWt51Aq4uPn6tqy
qtmQ+HH51JZwZh/bjJa/F6OHPKSeYcWZj56uyrOum0fb7ry7EUHUY04zWPkzimP0knt2rWejBP1n
dkW897TCTTETijT7507UrAoGEXPkeQ/KhHJuOCQLRF0ot4OBIBWbYljBCa/cyruzVGsgWkL+MiIt
2zH/+HAnX2xxU0NVJCVyPegsuAE7JpO6zvZJnzXbykNJ3AIwJbQd47wAOUoKiov4jpjuXUx63Y3U
qwOSU+R7MX15MDPsVmYI1ScakjOabnjWJFivVETatlmb1l4Srd5kLxRX1H8ZEz3SDPZJ+12ZFZOv
eULKNffvwrXb/RwhQsEZSe1HFBQSJEgKPZnvfFr0q86sG7rNi4lk6zrkDEclDlMPYc6qpu26LQDn
reMqeztODFziyUxZrRdoAV3UFlMsnvGZlw9ZNMJ4dPjKKHCo1WfvBaXYynbp+1CYOne5nljwVEAT
//3JYlr+H48W13KlY3rSlI4vf1ciR6bBYKh3jT3b1BF+b2JeMzcI1ii6yUue5UdPE/0IIyrYkMeY
bStXFiSUmF/7wg2hJyyhGglcidInC6I1rOiofa61PPKfle/FhwZkwa53B/Ng285rV4j1WE35RUHB
usIeRLpX9+3KjrLunkgksqG8kgbvNkZpdFvWfQ8UpHgrTMsF0IrqN2A57wkr2Xt9RzpF1/N1IeOU
0S1I2WLQcXFKxA+9GjSxF0JdlMxZm5cm9H6//MbanEm1V150FFWo+3k9xsp0762sI6jGidtdNAA0
mkys2/nUvUK6d29DGm9t3GaLTw9E5Ck3dPvDndpj7KO+NY2bZX1nfNETJMK2vEx2M0XEvUuFy00y
DAfgIehPnGQDerTfkjbcopRcQOV5MB9sJ7x1RYLkhhaM1dx0hHuhNp8+eOWebYexXhZUwN+Y2Kwy
Z/BfsNFe0qmGTiHBkQFdoPC2T5HysQN2bn3APh/hTPDtrcSGTShDYZPBTGmOMOkOHebaNCqKDYxe
TYYyZsCadHaKUOyQsS+itkUJgbgavYt6TnDeMPny8k0foMVM0nI++F5a38foQWawFVsZYsZDJQnF
Lf/hQ+deEcy1MpvAOlsuXsXPV+z/x/w8T9XPv/zp2weJMjiLuoYAhN+yekzMY5Tc/+1//o8f438P
f5Z/wPxcvsXFz3/xFX+j+zjOn33bURJrj2K7rXyauL/RfVzzz8JDPgFAwbEcMD30NX+j+0gXJpDn
Wox1hUXvJ+y/032k/WdBMaaEK0z0RDAo/2/oPp/X929LHLaFvi34h3zP9h3T+V2P2bmJMDocxAc9
rSCugH80UShs8KpZP4AhfNXPxjGkslip4xD+h8Zt4SX9U33ludQUSnmm7/NokEn9c21RFqqsHQEv
yx5Z0JDU3IHhuCfO1mFEGBNZRZ//0xz+X7/tUvL8pl8kM4+pSsy3bd50jdL4qo09ghrGIziRzqra
sRr4zUvi9tfn87cTkd8Xkr9/oL8rolLHbwKv5zuSvabnB5M5PnYi1qbxpkte/v33ojT9w7djwOYt
jbAlXGmavx8ctJlREU9YfwLYAjyw7AGlvUTrUV0WXg3tMo0oqNGcO37Ybab/xdKZNrWtbFH0F6lK
ag0tfbVseQYMGBK+qEggmqfWrF//lrjvVb3UvckNYLvV3eecvdcG0Hr1ipERnLSRK4qMSxr5S6mG
ooWV6/nlTADLuOIMFoUbzHBNEDGt3geL1N8R/hmbKjX0YC5aijbOrpVUyQe/MUdZckFek7TNottn
BMFAYA53MV7tECgyQMARSp8BQ3JpETNNFI9O4wYD/9uSXRl3lX60KvHckyVNkPdEv4ghLJXXtGGH
xkqaxIyi1ba01HvG1Rgc7HQ3ORPAvsuXCcXny7VPAK7Q+z2M48KASurRNgIxbcStgS/2s525BCwm
mLYFrH45320dS0fZ43LP7RP1ovRRrF4lsgFh26cy7o+j6P5SjzyIkLGlV5rfdtFfk7r5ADd8H+ea
Sq69avb4PuM59LkhciVKwai00KYyg4YebSSiPqbIX0gEzZ0/fdLWgFRREi2D1WwYWt4n/B9+XasP
nQ4nIRqVX0ILmtHUIz2RtGUnd9qa1aHJ/pKB821q/D1ctDy96L4cwZcSUYakwS18o1xulVHREcnn
neqZafO2HbRm/lVqGOKyYtd1C5VJDSk4NzDDGvQQKvQgVvUhocenCYEf/UzLe7rHFN92hD5UTfeZ
WfB6Ru4RgmCYlMu3aRb3qP4qi/azbym+Z65kHEstDmsNQVpa7Lh/fYQTbQRGTKIkBcR0hjvdlW88
h7uk6/Lt+nUKc7pTGj7O1ZPTANDMGPXToPCT2kZ8iTSQ1JzniHbqBi3KFjsi/0lVcexC40jC0ieW
fdz2Wo00Y83T4JZI2mbLu+bWYosM518reI3YksiULCrrW5Ou2BsUD1ahZ5tMewrFaGxkmvxrVwxk
0SI/jrXuklEl+oW5dETxql+pSTs1rdovr2LAr8WSCW+W4WPmv0Z7+K3TBd2sDtBQLI7vOViWDHQ1
jcsPggQIQEG5FL4+EG6pp+KakydODGDmxw0/s2zLm2eoZ2thmeSGcalSL/KHlQhk6phlcmY3BCXt
yOlkNNOwfppslZzkMGQBDmMQdphcN4olw18Ymv3PB+25bDpN+Ol67hNfKwLayx4f8maM2Olqii2+
OwqBeLwyUrnNMDJ/lm8p8CaEpEwxMBsoA/IbNvUUcieqPtTFz5lC8DnlvLpQM0gwXdCUmTbjQOlk
x3XdTHP5ykz6YYZXAza8+wC9FvktCXbVj/xPUuhqHkK2Qeh8AxJiS7v/zjVc4HOsHwb85Dy+Z+7U
6bHX8YLVprMbMvVEQJ2xb/v26tbdXSuVjX2Mt+9n5ekMuth3yzVIAH4uj2G+Gs3SFFWHCiOoAjwm
eIFYMHu9iQNvIPqZeHPpN5ZID1jiNr2od1lE1isSBZ7OLLKxcunfhdG9iDF9yJh5LBZPqrH+AiUD
xx84GwhlKvCc8T5I3uPWVh8yAbwpvf6mViQcN+y9i7Juw+M8+8NbOCgknTZprUUHKi9qJqSGNrOh
iFz1sC+w6JrfmC+H7SzYzChzydBN7rn5phphBbpbZ6uo8mZXWpA6PJAx6IwZJFdX1xRmOo84UOPg
h5r983mSGjS3eNhwG197u6fXlsdoo0JeFHom3eGbpJH1DXQFa/3MJ4KIGNnUuC1F+OzCuN6kfKjW
Ir5VTk656XmHxXSeY/QgDj9YN/GbpVfdEiu5qWHcA1260zlUAch3UoKhY6x/f1q6wJbVuyfGezPM
dCRXXj0ifYflrCeEYkXpdO+JwiAk6aVfGrh1fIjlSPB1xc9JJiZ7jCo+VGLfmxL7Yy3JSjO/q3S+
C2Bu7JkGiRbmbbTym6EjR/Oaf94it4MtNhF2C8SkfKLLxNvVUtVaAwoWpkhM9KHPEHM9Y14vTuHS
Xnudt6KY+HR6Ehti3lYsWJLxKHuQxHMuuzgCL5PiPx5BIiScP76ap6vKNU5Nj+A6ocQ3sSjsnWny
mnePQ79vFijc2WEa2D81j5cWMcPcTNp8bD31sb4ldAvIHUUmCxiYsTAqeT8blp8XaGgw8po+Pv0s
eLvuPggpP5UeWHZv2bV8T8CHnKNJZaOL735zIiNbFPFOpXzgHsArRKzFTVrtlaP9IzajXyqLDYbI
QB7XmdXMMd5T+hteAjd6wsbXCXPXq/wP9myMvuuuRvQJhgojI8JILQ1Cjk5tkjHZhSPea9x1Nxd1
6oEuBpmgdUhWoGxv6VzCA/aUsXNR9hixfQGrwiMUK7ymY3FTJQ+FmMYnq4ofGH5dm9LGI4XAN19P
Ppg5V6JXbpZW9URTxi+c0Wc+QkzOQwW/CymdO97rSWIFs2kP43zGoDF5/zrYP4XiBIgLoueMUt9A
UHH8Lk4I+7WJXVugSWs8sSeXmhdnD54wiQzWSfQdu6yGj7QQWzfBWZMQu87QSo2vC0FkjMfpGJE3
n8Pg2LqT+wvGAygk2CabmJjiBpFysQqfJYpRv4uo53WbL8Wh+tXaQI4KCym6MDgApwuOhEvV0RoD
5HCoxSCYWWo4Dop9PnCtCdP+PKZdf8YKzyq1g4GsmsuiUWBbvZZtkgQb52j/drArgika+VaT+BiN
8dQCtSgZGjAoW/rj4DS7aoy8x0VNNwKeNPZY0lXDDnYYWQ/+MLahn+clkQwmLyouXd7O3CmC1Mte
hwVhiiBAGNtG/kerMlgdzsJZgYkQoz4yiTlWYgURkfNemLg4IutEgDLYpbFDyVRCDyIxhhyPW++E
f6w5B+3ZaR9aR9sfXibvxjwcsCBUEXyiqRjdDRvfsza4SANwnKeCuAgC3QjbmwKZcoHjpdRb5too
ofvFpfOsLmJpHs3RKc8wzt4ijc1nIAJqZ6IGrEnmsAd9JQEUgQO9iLQ7MgSliR+yBVvYGEi4DXIs
DoM7/l1kzXjcVOC6bWM32K4/d8Or2/UW2O41/nOoWEQ6bgrdPc2oznxljfCX2y92uxHS6HSJTIJR
uokMc3fsCQXsK4g64WfVcAD990MkTeyjdDpY86PQlos3JR+Em9G31IlAIXuT7kGMbyyuKsC+ice4
M4nojuo0PUNiiLr64JiTflhq/LKeDqZoIo4JCymZqxShqPys19lMngEaFCvUKzqh0yu3qjOMHbKn
cmtUXH/qwUS+PrkPDA65B0LB5uxNYagc0Z5D4ZHALOWf0LXoPGsFGAFg0sv0NUgeqjA26muS5kc2
YC4FXYj6sVtFe1GtHzpRPZcrc0Br2r8tjyaCoS9YO+gXhxhQDh6PGYoCOmodUQ3CTY8b7zadO9q8
hHbZ09eiD8ZuKmkxanHFvr3Q1lu33Ebz0CFB9v5vRbFRJNJNeF7Ca4Kkf+tNQSgRoeOUyqP5YoyA
V7HeMyS3REn3liYKlQSmUANXXBqFyWXSaIXaX1HOh906FfOHsrySgJrvSLdO/JZM9KlCdIJSrdmB
b/yTdUO+Q/RPBZIyaccWtEPtj4y8odlkuRn+ibIz6Qc5yHoj5h+9AWRGE/odBuemx727y6m+fC9v
JJhU+7Mohi2XreMCpeapSGa2AZtkzSjchxzhQYoQh9Kq+zcpDuJxyv5QFRFBKWBv143FXbigrWVC
Jcf4zolOzCvLmI40VE9KHxt+q3izhWj8Di3wVkVuAlrpQSaAHM0Yk0vyE4AQZ8+13pH4CZE/q5Bg
eKjaNqrn2iLaBsNwyn7UCd+LM3bFYki3lW1erIQ8oHIsOduOqNILv0fV6AOZeHAq+6unYEXJQlgJ
0NU1zIdD35JfRST+ldaSnZTN1bausMg0gs/VsVpvPznNkUQ5Wn6o9n2I5u+5MzzLmvayUeE1sUnr
jFzFKhBhd0Pmtx2kMe5imZIf0f+zga3tbGw63IvTu6nnqOXEiH1oyR5scPkih8iUuGYVGGJozi1X
C0KxNL1ZxQkZsM1SweWqWwPUVk+xgSo4dnqmgXoWOHOCtECGgakmwAqt+6vLDFrUlvaS1PKZiQka
Wa3AjWcuZNvJCIhlza0Zl3ajWi6xc93iTTt4g51cTTt8Ca/EkdnPbVYpQomYFpYDAmqLXFzsGvBf
+bswodJK2lsixMsj//YHNCyCaM0JRo9oq8jrmi1RP+w2w9603tfxG1Gz3gt53+jGCaLd5JODFz2M
iZ/1sMux4i5chCEcTzzXDB8fx4V414SWQdyPs08sQYnoAM1Sp4tXUo0eNXf6Yyk075JImz6PHtLR
G48lAHYmXDTZ6+mPa9semyLPmdHqFb1OZGyTS4wG7y7LvcO9niI0wLrpoQ4oqOgshbHemaji2u4y
devjlqrx4PTOFqgx2jHUbGu1yfL0CPueIhWM0tb2w7iutNyC+2jre7MRO753MMZUjMrwAM6zW/oL
dgKdGeaJaL/jonHXx8Y3B3xUcRVt6UAcSldHHCnpPbT0G8pspw0Vew36RprnP71XTOX1tctzGq3O
vMcjupEJ6KfYWhRhWYilJiZFpfkbCB4qsCE7DUQJSC3+GJkmJH+VvpwsbjWb2m4+K0ujLpgMkuTw
jerhpRfEjbjTXhsaSY+kuOlL853Nq8mG99BTJbqFVJ/Z/1m/9AsPTlv+1vHNok1DblzVtyrRPusI
7Rr3bESuesNxggl9MDjTuObAkPGeu5iot0ejcggWUuoLESAAyBo7giiNci+TJlgyCYG2nzxm7s+9
TSUbdlXsrylfqRm1G70EqjNbkCX4Ni+lRecwW+ZDGO4G1yVktjeNSyjds6LvPdhvGvOB/eLYeDuM
4kG4tMASkkljeL+7okzsHdG9FWyiwKr776Ktn4cifpFl+PYTTuLkDHQg3jukiLOpSu1s6ra2LWJL
Maqr3uvOFtu8dKogdHcMj7nwjIBfiE/xiW9YzvVi4qrgJ+DdvUzKvOGHu5qOQhelV+k+rY2gz83p
aDGsLyAcHSzbungLWWvkJTCupZOS8rFxqzWf6NzzU0bzmosB3W7WrD0zROK0syIo8uauw2X2J6Ai
4URMQtYOFlqk4slpiTIw6CbtYBvgAoQouu252G+ckU0wrDV0/sNTZ05gN5w11kN33hwuSYEBlg4S
s/Kl1Ttn09WPyZOmkweLgWDaFGn/z4mdZpvuf2J0yposF9FG3JEkYOx8cRlj5eme4ogcksYIcVwj
ZSdTNS+y8uBUqFXpPt/rOfEg2w4csY1CBPwu6GAQt0cYcMn2lqbuPtRnPL0xr6CpEevzOMYYHi55
yvVnttC768g44AahstO31kweOAP9hwydFxsKhBYzcfaIWJYgRlfaGwbDxradkRixhcWrJKK0sDXF
0JiyabhO3USWfILuMKMlCKwEn9wMyvWgmcont3EMqrw239EdX3qydBFRqHJvwRQ6V9m0c9LFg6tQ
a8fBTp8lNJwjbJCb2ZgmNg+AButWn+nypK8giylteeZSbqwSAzKeizowI8YrjRbZB1MnvGtezD9x
q17Htn5EByC3ZoiO2ptnRA6jCoSUFo+zdyVebHUJ5sdBiMcc6vF5WgTanGZEQ8LpWgB6QEdOw4mE
a9Kc/zurHRhh/kiZlsZUTZ7HgW23MVfdUAKWlHoMI7B5h7+1L3qLu2bMzj4tdG2NNU5JOAyHpAyf
PLOCTtma/k++VS1ycp/pZCJVepzG8T1MK8SEAhZIPsenn9i2ajU1NuPPvpjeh/WHhxERnpyWrquq
ov2I19IfRJHvlEWrtbHfw2oxd2IKMcCqr7rQGOmzztpsyk9LxqmQI5Ua1zdQEHbBwNLlQukGNfki
oE4sMvISb1/KVPkDe68Rh3bQwtZ1fwbTFu9pmbXtznazoACImE4okWd1duziFmt0DVtodquPhBtL
BoKDD4I8w2B0iMdh1WyMOQOjtOYWWrrm+HE6B/Ow+ozX9YVTJtnrCJE2TLAJ92DlQPxpKd/+OqFF
u84Wb6QkX5O83LUR7pZMRZRGvx1ljBcsWPk87TF+gM6F3tGNNB/JvOdZMfJ/P8E2WZz2gW1zLccb
RKqjwZpncU9nOr5fUHRoCub8ZEqzrrmpPcISCoAVXBBLrdmAInuyAF2XoNqBSG2FXn/i5hg2I/F0
B44i4xR9ONo/sdTgnHI24IhgSeaqsbe3AbJvzIGhAnrlKQEfDPnlaqjiUK1RabwUbln9eEvMkokl
BYS3GLbfeAi/J/b3Gb3jvoSIgplP1qE/2DqYDNlUpK9xY8PXjzDLnnxzzRtrZXGxvZj2nM36czXn
wZZrNI4otVe5BqkliKr9To/j3RJanIwKo6Vy6AR51boBRSNdWhQf61fWO/e1daFVTQ1vr8j+juO0
JVusuCXz59J66X6V5zoaicQxWUHrKZpoXuF7eJ+0dmGg3OO3EHJtAi70xtEJP46CPAaKvc4nU+s+
dsA0IsU4IDQ4JZBHcLcWDrYrB48WDehOP5Kv7aO3eNW+7JAYWjBRPiFZ0p9RJK/Ck642iUzTLKhA
cdDUNWLK5rOxj7PKsFTDX922dvjHCRNciy7ynDnwLLVbPEKpZGKgCHfcd3Myz04Ofhuc+qbsjIvm
0MZu2qDADeqNvAq3Up9YemM6gmyn9Eb7DcJLNXx5gpZyYuQPDpz7lVq8XRMudhV4uVUmTCSfwHXR
AY+D7sWZ16kwQIB5ieqQkJjeeAWwxQ6PY2xYi4xYA65ok9JRxkdbVbgoK8Tvema+o5bBBdcAZJkZ
2vTajRvqZ01O4ExKWRq5F+YEt9Zgsxth3iSkzCxCfU7ZXMO9qgD98NLUVH3SGHzHHPK6aNbrmOVB
0o1XjZkjHjEPu0edkgRpFJ+YMl8APP8GAUBdh3TEa3t9O9twTjSv3jla/ZzXcQ7GniCKxSaRmKAq
+li/ftK4amiaBWsBB3T119Rwg3aK3CO1hh/Nb4VhfDSzy9tiiR1TTapEXOobWbGTI7D3G2z/GGHk
f7FLKqEGzqWfU1/ppIbvrQb/gFuMODWm+LqGNRmUtTnzoW1BSJtvW88Q9L0XwgogsFEEkqrnl2GD
NbZ1s72quXPbjFmcVDn+0OHzUseZRxL/czhgeSDPZHQLdLJk4d4AiByknD4EAg8K7ceW/hIIWRfT
rjM9UUhK+ufkEBb0mgT4z5aw4rmV74vt/NKdIdmKgqtTHFfjziof0BH+Pz0WFSM4yKjn0onL5ieO
KV4Tq36KvBxjvwEThPWfBrGW/FHZPD20Ntt+Ap8X7ULKz0D43TKT39VJWWOwr16MwURkBBTYnyOI
nKUz10ch6gZ/IILusdjrxfc4eH9K13zSBI+57TW/p4HdosMiM7ivGlTRIE4ReOTevIaGkfDFxWih
Mw0TaExY9WY601NeC9vOPNihwlvPY5WbBqmRxc3NOz7ClA1yismxIL8PpwHXEqSKr4MRPaump4E6
YGKZ69PPhaUhJ2sDQCg/29qtRedBBqt8mtKyupBAheEaQKKpvxWjkQSt0p2TPSXvad9EoNvzNshm
E08VPJiKWd1GV87dbkbrQBw3bYFkr0InPBfcXSxGTEAPxUEV2fMgB/Bzbn+sSIvcLy0+CcvYp+6i
gaY3X8GIf7UaYawaTf8zlz1sWeDKtAlAUInjDwEV1s9p4TRpMYE2SKF8gS7p5z1zJTy/fFCvyr4X
WhJBXcNNob03Cn1QR6tAQWAhKYR+CPfUn7Mw0vgCqXhGAcBpMDmrZJHpWZ89mBoNYIIhtV1uXxvT
DbeaXbow+eTrT8qhmmJgAp4XJGHLbHRijKjz4f1s9CgWwA6M4a2zCbBrSOj7WbpoVyjx9dyGWtKs
N9CYth/hKDn2gK1lAsEt3CedVNttkQ0PCXayZk1bw1TXb5x6+LAIm3MHQvN+nnPqlX+m4nMnFU8l
+Krzpv4H7Ra3Al/Wa+MUQktlQiyO9z+rYci9V2/9Gav1utVky7ZzaV00FaUFm5bfpBUciLJiJjbT
CCXtzKkZ9yLcOEwJIWdezWkWp4jtUnMJeoJ5QWLD/xap9wkyWSMsxNrVuTsf0owbQApQcaMb/boR
YVMLUXDy4YS33noxaSyeJLp9v8p3bD8kxuU9QWGKUg05pLdwKi9tz+hbjZTs2r90GOeTAeVrCwF8
60jJM2hiByJpAHA59YZYiMzuNCgoa7QYtZeJ8UvbuZP+L4HrAu0VoeMgT0bnfC1t7J3MNtI3qALM
bSy76eHnn/oWAAAL1WCgP+GfD5N827tkq+ZcBRKdI6KLBiyjJprBkduxX5Oht8Wpe7e7LDsa2UFO
N6HxzKZdYYOua+sNhqXqNLvs1pHxLpIV8q/ykzFoPMkxbQqSqY1HOI+kyY44wOg1bOM0ourhfDwo
bXoi20rSsCiSx07Pv3OLU2ZyVE9LgdTYUOS/GnzJSvf2Zm79rrJ4ui32TCmZPMV0ZtAKpl8YRhiT
CoyThGVtrT78sEFzMu43oWYWH3BLelrZObdGeS1xLi89vDSnSx+8NTa7WQainZPmHcom3SiKKe2k
J0Su4vH8RahHxDNJ2KOtqO3qCDRxRtHKoX2pbDoLojHJC2yAO8sK5BkDeFvkPLOwN33bBd05pvlv
WTVP43qgLfYj7BmdAw+tV2wSnsUYrCQ4bv4H2facdjhK0UU8DdQRGztpf5dls6f1/xXWyVXrSmNL
xgGtt5j8v8JjrpHAc/BlFL5HnaZ9yAG/abelAnqtGnzhk2y/PebyWOBpddLvrTuiFhnQkzybDlyQ
Ga1urTQhWlDaHyIRy0lHZMYPRblf0jo3kuZSlzFDpGJojw1cY7BNYl+KBldS1gaVyQALtvAn8LXy
deppxXpZvqevdS/nujqOCeEk3FgJ8stMkoqYfyamfgK/TAhjPTzIbF5TTMHPcLtZu+DTcLFqK971
I7FiVngXlGf1YNkbDK6vBmiGLQcfNr5yto4h/68AOzMdP4UOSQWjTL0T9IvrbKAiqgvjM8cjtpny
3NiPrEaU0tzlCFdcdpUc1L7QGH5aZXYxs/mfYCCy7Yd5OQl6S3srK38BkAPhLSaaQ0z5g3gKhtAZ
zxDbjm2E89+xO25HQuynVGPxLXhbUwdYvhGB0gXDpKM2SVIWzaqdgJBikZ3lzeX4UutztYXETS6U
wTakmPW5cmmepbWL+wYnYIW7UdDohBFEEe46h1Izs6BLB7ySo3Gql8L16bjuygUVY0I9FDW2SyiR
fKxlZFB2eFAXf36pOMVPplHGgiRb+Jf//0ehs8CM1kIvXNeWEzR4b//7q8wP+aOf/7bp1GL++vkK
iY6dQWxyxApUFrhUO/AIG8XnSD+eL5sWXRKYaXjXgXYc8UG+lomrHuGlRAzZIiz2UQYRaBAeCpTF
uwH1wY5Tg7ibiMc8GF6QaWXkT2n06MVK+3x2lkqBu/LCh1myWErxBxffd3abI804Jl1eBPUcPtbI
o7PYW554DclJr8ltT+2ddJN+U+uD96iLuvY9SPlzJJJbmTA9znuwH6r/tm32sUK3JMK2jPk+3+/F
4EBfSEcNUb1m4Mmx8xxLu6sC3Mi/IfYRIyDG32lhgAgMh6vuxMN+dK0CdQAmh9wzr5GyumDO+QzN
ZLlP9dgHzPVxlfdJdi7It/ES3pGiJoUS1f5wbSrs4Uk9HeoVGSW4MhUpuXieCUsrzLhZZ89FAYNW
y6r7hMfzhyW6oPtib574BIv+vavCCyC5lzmDymeI7slRGZlFzrga8dWZnhTpEwvp110+2CdNaGwx
BhlUJro/39antcLC3W0BmpXVP1qLXNLt/N2rCPpKZDASkcbHe1JRT6e02VRGetZBqqBeQZ7nmRMW
dbN6GEYpV9yt3AEY805M8Y+NznR5FFXQKY/SZ4y2aVEwctcdJH0zpzCBp5sxGSEmIfZ+6BduUFHb
PZi6gEWzYEajjebhx4y50dh2f0elQ5TTMgdxIuojDcDkEfLFYcz9jor0BNz4ey7d7B1BBbEBBmjK
aDqWLdqPJGba3JSE2882vTzALPjDPNEHWcliR60FUaZozn0bM/qqswjzmCM2vcbzj2//a4lNGdSx
+1zXI52JmiluMzOaTlcZ0hDb6dma7CAn/ek0C6dAYzr+E6Te9VgWqfEieHDVv9S03+xx/tvHDbKi
xLrY0j4ze9vSGKIZaUAWorP0jiwv3kV9+coith+sGfJWp7CkdfFivThPrpb0tx5mayoiGpa6AWdJ
X8ptSybC1jFGeUSpzQC7KIDrWeKk0KPyqAzyGnrWuLdlTtOMgpy0oMI9p7SLjnGreadhCL1jY7Yx
uDNeBsu/OEbgO8/ASFpqEE9cnD5c9lMmzGsa1m6QmYP9UOGUDtL42jZWiJAbBYvCtPQkjZCUj8Ys
DwvTHhQuwP+7qo2eDfqQW9uwh2c6sKjENVt7NkmFHjSu825UTC+dxWhdaV3y2lgaAbGq0V97D+5F
ZMnijmRH+Y2suADHUJ88BuVHI6SgwiebACQN1dtIGeMXKchoTylWOCCctyjkbjrpffnWNQyR6snJ
3wzXzegUMBfWVU0Yxdimb+36RcWs4jd6oYjmjCx6AyNX+B2X1PtUIiLIU8+9szHRkG9reUdeVfkG
jv6nMCOKZK4EHW7kUYCNOOvWf03jRTzYYaXvpuRXnztwZkZm66GnMVpstKc4te1j4rTjQxhZw0PX
JePDWNbmpY+ZY66/3zW4p8B6DcyppH1tje6sUgnRznHfusy9dyO6yHL5Q2Zjsu2zdbxAKjmO5eh3
ukDByWPF+DiC3e5MQM6cMp2CakwU4NCC3vrAB6FNlbFF6/aXeeUcJErZtKkdi/A2ZqNKN+ar4F5C
YyQzd1lXfGrzctF1oyLWJx33S/0wjma1z5sMnz0/sYZvAov4CcBR/lzAR1gnwAW9V4/9bCjRRfHz
h5mS52wUIQcRE0GrRilhlfYq2NE6HwAZDXBtp5LYQRcgB9wEA9OTEdYkoh0SpVX/3EXpuVMVsQbt
yLTGzp7Ijzv0akxP06r5Chc2+WFgnjyZ+SWs3NHvllPYSIeM5YSbHdcpDoHuo9TR1jNkAwQ9qy83
TGm4ZQ+kNGbnKK+1jVP0atuXBfWRspmNrnUtUxJ/RA7K5s4mUg7tpVEcDU7cMPVz9kuEEAshGFwr
IejyxCbpy0nmbMwKXBrMUJ1V5S4X03aca8plk6LJC1xz7s+GNVr4M0P5SD7DhcnXuV2ZrsDlqgCQ
qjiyIUwHlh+pM8WjNkwNIlaQWQMA4EnCUy9n2KzAXbil5bF96B0AhKs/FMOysSPsmMqBJBqufvfW
MZonQgDEBgTZB9v2sjerhihlE+0oIIplWJ4j2ggX2aBtKU09vLbxCP5Arbwj3TshifPLyrSY/eds
JRGm976R23miJ8CLXI553C1PcjHwIcHr043soXWdYB5765InA/c8Kd2TNTjJpk9wTORAXvATrXWZ
eGQqiFDVNN+1tP7GmHuPETKzsuZHp2ZYDk/WXDOYC/K3Qba17Fq4tG2alhW9WozSFz1saQqk8PdB
yTwitJgk2zGc4+LE2R/uQNyVREgO7yRxhcCmPSJt+lIx37HG80o62wv52Fl9tW1jBjb4/4uTFg8g
QOL+MiEvI498GDepWzUXbmYP0RIOQc96Y7Se+aZOGBtlnYHayDmryZsgv1uK3v2AN9mCGjIDgqIy
yU82IVa7cUaJV0W/NR3IukvLeD/3zdM84boylWEdOEN/CUEZFJskCxbaQUn14AlN9602T4OycfN9
mJnNziPuo+qc6NS7BYdnrW6tSQU8cCHYFj3JTwSz4BWcoGiJ8Mf3PLMYh4uURGRMuTpPLaDntXDk
ndyoAi5o3CwHmYNJz20UBIO9R5Pq3DQHiD02OIyuvJ4gF/KKx2xiIDc4uwxUd9DoAmW4Fj0shagv
GIyXnWbOOHwci7ZO6NElRIznAyijR5qmbybY0BNxvmDQhHP2nO6CF6/DvJw+2aQ9bcs8coAWAoKV
yUgt1EW5cY4qnP3LwHywXg//n9/7+WVY/zRc8NNtbDXTrC5aG6KiNA/KaQ+RLfUzMjaX2FOVBlbY
FEdzmvVzsv7Bzz+JkjF/6dlrR7wLt+7VJar7NoDlEpj9tigVnFNCfA3D69vwa0Tu/goB/Zhsjafy
F1Eqf70LNHgrfjeIeaXxu+NaZb1RLli3hoWAU+/mztfw04SYNN5aoinQEmqbta0y+60FWm5j/CY0
F7rhgZiLfblz/vIbj6Qa8FeR0RvUG9WmeBPEuT8svyGY8mAgsrOfypW1t1F3eUmC5aoR13p4g3xc
pTS5N8tjkfreKyNC/Y88ckqZvvmS/XFkACxzqTf6ftqSMVd+1a/kA3nNVdaPQ7x1btGbVRzahtSD
KxtCy4iRc4RRZnk22t0MY05siW/OIYFdUUYXxICUNOxI4dknNRVDHqSkLeyRwojn5k+lb/pDkV9d
+appf3npiPMC8551PtIeekzjF5lsYtsxivwkJW96sJBpwTQ+1fsmey1euHWTmwcCVkeuyN5xw0PS
H8u39E37QEpAKwnbw67a9/bOfAPfiC1K35CUtMTf3dW8e6eUpQrmyrfkIWKYuBnODUmfkIA26cfw
WQwb8xZv3Sde3Oxbf6f9+I7JffgVv/ZvRgBREqntVUvZ2TbzC6caEiJCXzfGDrnI8GDJTe0rIK3o
YO96tUVNQgYdZHgsc8Nu6LZh90Bc17gFJFcyz2HgQ7tyk9s+mR3taXkZD9hfqoBhjwa9zq/OMt7w
2cyn8gJ54dF+LUffcm69gIixCa/WSZD/To4Ic4gX/SZfxbwVLBztqLOum+2v/oQ3YKE3nPrapTi7
VxrHFJKvKQnH6wqIqDjmQ/TOwG4Iym91bX5rt+mUo9DfF8dlZ53vCCd38bXgxbzDK0ZQQzf5b8uV
91Nt6f09GF8T7f6NvW2wOTwqzrgP7BDv/yPtPJYbx6It+y89RwS8mYIgCVqJImUnCCklwXuPr38L
eoOuZCqk6OhBZWRVVoogcHHNOXuvzQScKpuc0N9w3atrlBgNi+rR2gSIr+uFscFjSVBadE8uRctJ
dtiScorRM3XaS7nKjpzD0RKMC0HcBg/JrKt2eCI1LZbKqfdgkrb+ebgX1tFRW4cb477KbrVwo5Nn
5juP0gmn6Ia9KTkN2SPWxfij2qULpkF4zXNtdeWrrDt2/Vw7+VO18ygDPrYr1RHuQoJg0LHZjRsE
K9QkwXF4TbbVwbgt1q9DsKj3yrpYosoFC+oMj/ELhpCzcULjkj+Rx0It2gf2sgr9ZWAums/ok0gd
xBMQCREhHkXltnFBkpB//sJUprzR55sF9SjA11S/E2R5R4Ubg1LTzc7WmxYvypf8nqjdnVWs1Uuz
A+lT9q70Vr+I8ZJGq7UUDuVGJJUZde9iWJhP5cY8S8GCgE87d6p1e5OeZ0cPUlwCid34nPSucKFW
FDU8UspB4gWs6J/6KXqFfl0ujbV2mgy7eiwSxzxzTpw+IUw2iZvuxbNysk5BtKEM5m0mCshH7hCH
9Wgbw3J4E1SnWbPdyJa0ifRtsM1v9Kd+Zbx4+2rnr4HVf2L59BbRWzl3mmwr3Rl0T/jhZE3b4F+8
3KVPt2uNu+SUUOtaERWQ3FO3fxKVRXwD2AliHAnLtZsyAWGeQQ306YsHFb1uy5JoG+/oOAFOm+ax
R1qjLMglqS54FkrWGgaNjByMAAqkeY7G3pMQKmXDnbeJdXwVoImRpPyHE+uwBNyMOpFmLA7WZe1K
twHq43UUO/qu3YcVD5vBlEmLeWmatQ+2eVOcxIYqoeOxZIVAQdYERSOARl6nL+utd68WCzhDYkXC
KtLYW+Es03e8A35KrYtSsJ2kGPqX0mF0Md6pLj3TZsGs+8c/mocicjpHXDZ74TzckqJ2I9BEZcdw
sGAMHbyP3lxEe2HFKREfhnJhRZTYuz1pF4Kzn/0zS8KzsVHehX3t8v7NEFIKBil+tEXgVg/VFjFQ
iFJ0Id7APlnwX5/1T3+HTNyn+WrLzxKFfjioDFV6pK6EC9gO1zRyrS15c0SCIwAWFceylua5Sp3q
U/SXeFRfRB7pnbSRbsr2NdqnjwBFqdrBjQh7u1lwakMmkzv8S06GG1PZ6AF1BzzWr9VNXTr+Jh1X
0afVPAiTbTraDBlUDwPXMttGHB90F9Mh6lqnfU43deHSUkJTAUpR3AgHWrCorEdHQSxDA8SdTkG2
JtAGHLLT9ItgaSDNPimjLa+aB+sgietihwlSM+xyPezJ0uM1kW6Ep3jZuGzdIV58+AfYY+a72EEj
scXbUQLKu2odI12jE2YTpP7J3GZHjxNOUVjed41NXBqJUsMOmW+wzI/Zs/XEHl3al4JtGACIHeGV
Oj9yXO9dO8ZgP2+BtFfehJ7FboDvo9NDYHyoPKYFRzjpZ7876cN22iVOvSZTEgPQujxgI37LHuXL
+JRGtvlG6SfYgjg9puqyfg4einFZ/+GVg7TY7JQ34Y67u5K2hE5zw4z+hhsxAfmDdn2ZQ5KsU0RS
qLSRaaMB3AR3z8/LbOUR8oBuLoeNFu+BWbsSHudl/dS4Dcpd0y4I3nj3CBAZnHqhiztPdIxD99mI
LgxgWaYWtCZSC8HgorsXnifuNPZsDmM3JigG+k3LbLxLdkTPei5RVMgG9oGrvqnWqb1BmJgPIMpW
9R9vo2BcD1ftXaS5AiCVe3JM8C/OqEs8W9y8HQbFcSmHtJ/d/kZr93qwxo0h743PnLEd2ppmGwd6
8tqpZbkXzuTxICTWHqpTj0z+DTqbt4RtPdwKKx9JDcpaA2WyrebEg7FfKdammzZuNd0wwurbtNhI
mROICxpWyB/aXUIgB1YkuJl3/P8GYSe4DbrleDd0OyNezdpKwCl4JlMoayslWwEg5cwe6id2ClF+
r6uHpnFq88JBUmgPbNiKj+qusc5N5HpsQ1+idCOdmKCQP8nhPUXB7K6+CW8yPJXbvlz65/aRtO6Y
xovGHIVxyDE2JhuX4g/g3oBF/0G7GQj1GwF/L1EG6K6fH8t4S3GO7RwqJDgnr+aLfGCSSD6iU/dC
8CookKXyku/LDfTLXfOs3hXJeqQjjKb0rOSBDZMfD1QwuQE4i2VpuNZLA2MBRVG6y5XFmN1khoMF
MFiY3o0/nfP34qUIcG7YHP1Ck635h6/BibCzT7xdqfqBt2x8wruIDSvRiQ9CO4+FccGesVkZBIja
4pYy6SWDMr+rz3Q7vUdioabD9ElC/Dl/isyF55oXn+3XNnvAg7ogUnHAm3coNKfgYWEd0RclLytP
icF2KqVFhQJlkdyzj2uyV3I2c0qjh4G63iPXiTkU8wDL1zZG1x3bJhHVaIQfte4k3KZnnDKDarMd
p3sdIRV9Q+w5fbCwlRgjdj5bCdv0duIjupVzzaljKyiw4WzvaLogb7h9pJ1qJ+2Ajj56GFekzKhv
DHxh2yVb9q0YfsCyL7KXkBC9j3YPIYRXhuUJVR2C/AcyeoQtIGs3cNJTvFMqR1vlW5BOG1in+wIv
mMkueGEcght2Dv4L70yy68AZYIFR1w3kYmLTtkUE0tseYhTsy8q6eFhjGG3aVjsaqT3sqKtTp1Bd
DwdfsYp5I+RFcab9679ITFjsqMjuZJ7dxaTIPniSM+Xvz8JLMbzA/ekSp3yi6uwLG7KXWH3WSBQQ
UrM9G6rLoJZr864tlqRnJ6cG3z57Hwi37zwMVtWYbTwHmo1skz9/Ge7N0O5eLMOptmD2qbK/wxSa
o5lgcG4l1ZluK1p+q/JRdHmM3p2HpKhnvdsFbPzkFYVgU3aDe17QHOX4St2mJx9C1cpk/twmm2Sf
v3am7e+Si38kkjknCvWRRLTog0LAnfpGf4aDKBtW6GBMfnsUy74dIxbfhrfZHZct3Yov4km5UMzg
Y3FHcUZ4xuvToUhGzr4jlvHNF3bJC7U7DgrJB/FVCEjmLvvFf2c2hvGAoqo5mo8Ydt+iz8qNaOlt
iqX6x9uDAiXH3sPnINr5wbrDy0hdr9j3W7BXJHwtg/c0oofFechtbFQyT9U2WrJGMV7aJ0oFrNft
E6UPOBwVxhZHdvwb9U54TlfiH3FckVtMOr1wGzMfIvzkljevc9TTn+qTVasvCRsmY9PpNwGh1kvv
j7erH/1qFyHm3ch7wTG2KTa3wCGppDU34qp8tnRmIt5QbvYnEnpBsy0QL7aBVsLxhpW2tk7VqblH
zPlojk6O/xHhJ+8qitDVuA9e2VVHn8x+UgJvy0neRgp8vv3RFagsV2yb0GezyjeP7SlQ9sm79sTo
vAtfvXXqkoM5hI61M44S/sJ3eguILqzpIaCAuTQUpPC2+iLsRbjDNuFVox06zP76jtaJExwYVkO9
hOUD8oMjvnSeJ5tZJMYZzthIt8V8iDXpMECVtf0jrK6np1KiLe9Q9qFpi+echbF8SdCyL4aVemTg
8JBA6+2CD+yv5l2S2+FndOn+sAgIZ2mVPWeXMV3nrBMnbz1sjDNzFC+F8U7Xba/sx22EUfgZACbZ
vNOZHzY8N77TThsVlDfRYdEi2LAj9j5QjnNcR3sbfRCWlLIzUlFO2sEBe5V4xyzv2wN2i0OEB+aS
H/NX5OjWfq5vCnR9lt6dfw54n2zvMflgDHdPbKHHLXpM8RTeMB3JTDlYzmzaXfVj/ag9149Mj8Gd
uMNIcFuu+kfOruoh20srY7eJT8ROPFW8bSWC0hya1zxZas/sre+7l96lG/NY3CNQExxw3jkMawe7
3RMHdi+0632BTrJ06pVIy49m34O1ZTS9VadSoCyziBGFZU5/MZ/GYWc53dH70w+PUb0S0rUmrvOZ
zm6j6neNI2AVjn6zw4dDHBAYyRaf5xdoOJb9rvgkEVB2J3UFtndoV2Lp+mv+x3yt7cZjccMsiObQ
2o5cbLWu7rTtsOYOiHtlWdMQvMdjHNgx9aDsgWDAnLoQCyXNreO8fcZL+JaxLYPItBTfS3Dp9ZIJ
/FFgIp+FC3bhGofitX7CTiFz8JROwn2oLXyt6XiVWnVtIILurcTbCrRmtl+/A0oMf4k0XqeeSEgx
CHwCT55jaHrxY4+Hp8T9RKEBnOMOr2wgkiL79d9jRFhpDBSeBLp4V0uduYwq1nE8T54TRhimCGx+
EsDfrIxG43vrAIe2opbxW0LFtjgO6fhFuEtC9l6olFGI9u1tLEblOsm4nqDosDqPvAz9/EuE7GbR
0tnA4z0pyODqvSoNbJfgx//vL4NZHVq10NexHiTbgXQ3ciLYUMKeLLfWh/WR1xacPKE1ydTOc4qw
6BOWaSFwUvn6RZ/uE0Pw1zQXKGIiMC6WoF/YPgTmIyLLyg0KNuboHrEgUnhW8Z6i5KBEO07vohZd
hPjWp2LRF76JaEDC+jynpMrvcgxRPCPQZ6GbJ4/vuw1L2n9l2jp5yZnLEzh/W7i7S3/8UArv4DWe
zBbWbzGPPUW6XPOqiPiPeRCtKoNoJx9M6Am7noaTUcPxmrBaUJmhceYVD2r9OKqoV+ffh+YAmzCs
36FNXsiAOldDfdcIZM3noIjzIXnt9YIS6vg4FoKyblTRpbK+kkbjNh59txDko8LB0+q8u0xSQRRz
ODJkwjD1kRNLpbhy4p08mjvLvjEfinbSVjC62SwN030/yTc8DjYwxFhSJyreTaELbKNrnUoc/piy
JmwtL8DRR/aGUu3rbCBpCpcV8wzUyspg62oMbi+OwbESMJ1gxhjXXtmuO9EH2UaiNMwM42Am1rCD
cKXbYP2BWaaUg4RJXcO2/zNSNF6aMmErIeIMhxxF/KOPU6t9qn2lIBLhrYvbZKUlbBdmtjYG9mNU
BpyGJfMXMqB0TeU0TcRLhjaDuyyJD70CuuhDImedQLAO0bkcoS0wBR3rheyFmzqFj5WW60qNtoUi
sxhX4y/4sH/5LvOnW5IimsD5dPWKm2MMAIa13IDEGPefHvEyYu1TOoioYsD0DW2v0ql2iXil/8//
JRt9g7GRwA79Dezha0uyYlimRnPrH7AvmUfFIA9SRaclJdEAp1ilk8Te35LlN9dMUNOn1QEb3kG3
0HPSTuZkmysbYiy2v1zK/B3/Ahd9XQrcUVW1LK7o6gkQDiuOyEMr1xPBIkSlABZC+AhyE1XkTXDj
F/QnZyAMw3ege9bda145wTlbEVM6/jIcjG+uRZbQoiqmqsnW9bVooSfJAhlubAXJZ8siFvgZK5CM
xWuAF43MSfWXJ6F8NwBlLB4GFhMR7O0VPy6mYzcVBalNeka5z+jTe0PR0Emy02qnBvEmt9+Qmpei
8ADGZGsi6lWoijgOO/TPdUIUjAfFkyKaiJXWjmX2+qrGX/LiFbZbHFdV9WCiASlGlKnEG6I6aWmB
l5AjOBAhDluGZnP6+aF+90xlRTGwyJoz9epqXI++WrAq+SS0pyyEOngYWy/7X16eL/r09ciBXiea
mgh/yzBknuZ/8E8DTuexsWRIvxWcNcIhu9TY9QbF74Y3pqAEa/TZaSo6cAwWv+nNzRBpB/wfA/b1
5KQHjKikLm77vaeaANTxQZvqh9XMzJLiheDFwzQC0ChgOIq1dyu2wWcOQ3P1882S/6Fn8QYosq7J
omVKQKKvyMCWpg6SLxONDE0ERaaRQyvQ0TjRahlTnulEOpWbGspmgPYkzmVlc5VVyYMv9QgcYwgj
+vDhW/KHGVf39cxcABUNDKP3b73UrH55R76dOxSVxh2LlyHrX3/+n9uu1JaeGyGXy8hatBJUGwxX
i2nGTklpdx/TUp89/S+DtosUapc+AjhqMsBdxea3a/nu7VGYuEUVRT3C0Ksh4CMskQRzrNxYo3ti
gJB3ZtrIGFATKmXQmxrvU9PRYvdpY/RB+v7zs/v29VUsTVZFOG86A/HvMWjhN/nfMTggKHIqiaSy
uAsRiY73ZhtFBCUQ+Di/efiyYoAg88Pp5HMEjNyecTIDNjls7MOHNwNRJsT+iyaSPogypODqH4qk
gN2TcMq2Guz946ULvDc4ETtslBRMo247U5aaGUP18xf7dmFULFM3WI1l1fxnXkKDygASK7fOd1pL
iV1XcAWiWluRwnNogIhvJsnaJBTOI8gvP3/6d+siI2wmnokA95SrNUEdPLVVU9aEceb0CJQm+olu
atdHa8k37iMto0DSN7985+9mLVWEmKTC94Fkd4WTiwf43GPSV+408CwR3LzoZv7y8zf77TOuvlmo
NTI+UQYsIj+ClKq1aqa/TL7fjkleBonHx6g0/hmTxGf1ldzwUpTSSulpAYzMItbAANPy7DR8YYLI
etfK9oBf5oSpiWY8+uEk2SdeuQur7gACWXcI8IYBmtClMqgYBGPwEhb+qqlRABObM8ICG+/hkFAZ
nYFRvnFXhN7bDBwzPVQaP9+4L0bz37O9IoqaCR9eJQmLN+7vN03VilYRgAURaUpFsWEZt9UkXcqI
oBZRymtm1Mk9ZE1aDuBuSOiia1Kw9S2szPn5Uq6RryxpomiYcxCTJkvG9aRTzjjksVBKt8w+BZ9m
eyBTvzYaiT7ueBqqxoM6GhHXtfv5c//dnaCaNBHWGbopK+bXHfrPxGv5UjNVcVK600TIi8w7WXOz
icHq8KMx6Vbeb/uhecRf3XO+n0kGhC5psLOvRqtVh+E0jibuMNWEH4Eym63sU1FFDz9/s28/R5VF
iQfMbK7O3/w/34zEVMxllZG75AAvJk9eC8QPh6X3y17T/Hfbq0jGfz7narMlKInuIRzJXZAUjWCp
DppvTvlkAA3IAqRcpa94l4T5Jq+jgXm7eFajDXktF74+tYaOdETBmjVXSrpU0GNJSiCuInZCkJJT
rjgbTf4M8kGPgq1UAdyQGM+x1Rqw3xditoYfKiwHTUTRC92HnChEFZ5P3iI+MNnjmB8pG60kDmTq
VnkapPtepUMndUa+sHwVAXxO/HI+/cFnLmx6DpR4JnvkkfTyi/ZPZ4rIC+KAaPcyw7UzxK+94XA8
pdXmDw16NfNZMlBKgH0sMDf1jZNvkCFJF3yMW9MPnvtUFxGuQtfRBvXkF8GnCBPPiT062IZmUsOc
JGNVadqTuJKj6ZZDc7n2qLDmFg3wTsduE8WIB8wheCCQ7eKHNz+PFOIa/x2T0DA1XkEg5op2vVtK
kklQOKblLoHYGTWV/twl2Unp5bNZWW9UIzpbHOMTdp5HK41uaytQgTT1WP33eahtx0w9Y15/0qRy
KQXF/SQkL5KuEB2gNBVpG/J6GgMKO6XuhKL/UHU6IS6BR7S7JK0HT3yvavzVRnzC1kaXSg0ecqj6
tgAQVLHIFu3PWmMdp6Y9yzEl185bqRGZGUJqHasyWKrYCBuVvxAl4UIZWifo8XJGp1RW93hJTnLT
nbHM+dV7NGYbRZHeR588VME4woOJbaWSXwmaXxcDrceQ2+4BmlfDMKHUtCwBby+EOTp6vk5Z7WOn
Ntoz6SPvX3+v0/d1Xp9Q3zp1B6FCRs5Hpsp2UDxXoy3YVuJrHXWuNzCnSeqTImcbfBbbhKyeKZBv
fU298WPYEEF1L0wgoBtKk0oQ3Ad9/FwFxbRvApg8ni/cNVl9UFvj3dJ0qvlm9ZhjR7yNOwvvVnaL
NS6/4wzKmPIwXP0yQuY939WkJVvQUik+aagyjavJxEuhlsrViDoaDFnuV2SXQS5d6BZ1yLTSVmFq
vYcI2JFkVMhZRB57XA80QT2ld3+5lnmCvLoWknNUcBMWLA/r+ohClaXr+iLNXXAgyNO3sSCEs1GN
pET0cq0udVuE94R2F/3rYDR/pFw81xXKGmIk1GXeFXQTTcHf9M3wyyIm/XvqUDihibouSyZUzOu5
vfLHTghaPXN9LAPUuwoTqSyNF8Tl/s4bqmcvnaATGnLi1gacrYAM77YVvV8WtX9CX1hN4duynpmm
xj/XZ8VmjM3eG1vwsuY9RIB0jf+PDLIvbgimDnuIhnGXJYgTlXxTzTSNZvacq52FrDiJcDTqfzTC
WrETUJYfbuH9TQeivpE/YSyR1XghWyhnvapxJl24VbqE7xI2MsQ52FpqPq3If7SxbPyWnvTdTMX5
SAHJoFHbkL8SYf6zqtVxU4AHzzIIre2xkS1a79UrDCobKv+l7LNL0kIsL5UJWEz++vPI+3cHTa4X
E6QBEtqwNO1q5Y67AneTFGFHMWk34VdyhnG8UK1bhXq57+X0bhIQD/38od+MKXbt4K4Ng42RIupX
p6GizvPW79rEzWMkn2gJi7h+nfQW6Ed0Q9zZXsnwyA2vaWScUFG///zxX1vAv982VVT42rKkSrqu
XW/M/DApMpVMeMKzSCMGlsro0GWkd6SoTepNlOinDnMA7W2NnrQA2qKnOlF25JGJ5mPVKpd2/mMz
jG/GGi9/MZhUTPLXcbxT2gMYv22UY9E3qt+e1r/TBBfOoYNNu6Zx+fOU9p+RUmrUrfU25cIx3QcK
buDJfI8w4YOg/OV08N3AUCj66dwmdkLa1UcFSIU9s7FiN47hGhg4PHxjnWpkwKDzxjLGibKxHn9+
MP9umPl6ENMVIOfzZHO97VILwJqCGaME4sdbxWs+SheQDI5YSPdftzz20qUqG7+Mx3+3larIkVz5
2qzzwVcvgVZTxGg8IyY1t92OSUe+XXwT6uL+568nfXdPyZeBvU1+HLf16mjCtmsIQ36262faSe84
w+e8aBTcWCrz51JQ9rFKDLqorUzYAmrNLFspOK3acRMiCgRSpcGBm4xHwfttZH0zCXEPJJH9uymL
OifCv4fWIMhDFkXYfit8QFMYnBVtYA7w9qSg7NruWfIiRD4RjCjpt6GmzSvt9fs4T32GBiSMlebq
s1lAGgvKUexaGnAJFaMfFRBYC6JBdvqQk6gI083GoAmuARJJphDJA94eV51/E2CCJxfZmxbABw9f
wFtTwgho8lIrEt7jIY0h1rAS+KHNa0/BTJIrB2ccopCizVZend0lKibyYSbIfEHHmkLFQI+bBJ9Y
MjvaLl8sA6E0l1oPvOjrfweIZ8FOAvqEiZxSKzi4vn9pam1bdSAZplycTfH+KjCVcgH7GCRH+EZd
D+XbANxPyDsXEJe1kKXyFcDzqpiPAb8MuPkl/efGmtZcmpFMS70ecFMEwzVQmejGXnjxIvRyATnT
I0nnqNEITll4WrvNM0gkmKbececslaK+/fkivn25iBygfWHJ8P+vJpJULdk8+Hni4ulEUsXXFmPp
YhrNL4e2b+qNjGBL59zLpE7OytUowu2mZAURQ26v0HRCm2i2IDuYp+uy27KFusA8QA/Os2kU7RS0
8r7yun1vTr9dyL87prlCL9EmMil+cvf/fpWmSMRGDJrVlWq4Fy2/OEO1rv3XOB2ftNnKWdfJW1Vq
x9kIn5pv/+83nLugsqCrpiheV+R4DfQuDpjNxth7n+93hb4srbxfJmv530MyRTBmRvoMlO/l67d2
qONMmnJmDD2mxWDB+beTIkGdZZziUYLywJwVKY0bdkSZ9Q2jHPI8mUjjSq6giMcYHjg5uJPFlndu
34Wq9ZjCzJE9wgYG5IG1hMDp92n4u9mGGAqVE771TVnG1CsThF8Xo+xst0LfbIWieOVWLjJZ3o/i
r7P+t/dJVmDdgb0w/+ncJNwkQ6f65Y7DDUHjIJHj4rWlbAoS0kRZk4RvbfKmAn7pBXBVPTtSvdyG
GQKYnweGMb8B19MBD4omryophJNcrXNWKwN48svYxWSMSwfQvwn4AQJlCbUyRPuFSSpv6tuA3QRb
ghMZ5WvRfDZM9ZKirck/Bh/rSph2bs12KWKBBDUdEOXAL51FFk4/kANkeYexkS/mQDGjYDCISvFK
DtSDpTTntMhfrUHcF4Dq7RrlpFo9V6a2LH2S9rBRvlKqpgRpXSapvFOgNRVWOIOHP8KcZntgpsoy
l/U9HuO7TgEBUxjVjlB38Bbiig6/4xkGwFP9MQs55jLsiY/vBhGspbwPGA52rIWwdl6+fm/oKVFH
3OWipKIS5G+R+Nuqqn777A0qrMx/ePuut/aVV88lhZSVray2GbAlM+62PU1OZ34hqr5HHxSMLoFe
FQeYN507HVnSJaqy18iv/rRBvZlE9SKE7DKbngm7rMozLI7bSa16tqXWIq6CP9GbZIEcaQNECfp4
i3fdzWGRxTNnykh0lNGC/t4xuMxCI5JbQfc4z8WKwR+JEPDBSxW4dTqcBLl/19T0swzhl2Xguw2G
JKocIzF4W/Mx7u9ZMTHaIQoBiLhCI9nSkN35g7cVo6Xkl/d5Nb6KBVodLzlZ+fjLGUf+ZgmSmAzn
TTPNWuV6vy9LvNUq9m138qR3cG1PwP4fDClYllZ2joqXVlJcxR0/9NlYpiHcCZ5I997nnvJK+tU5
KwHqmQVdv2KuVK3rAQGF7GUr6j1YqqzmHFTJ5ud39bvZlZqWpLPfZz/2z7G7g7Y6VH6euyScPxVG
tilb6jtpf67ibDMV8VbsjZUS4NBCpTlmXBw6ErsX23PSoI4wAqwzARFj059oUJ9SU3yfYMFF5r2U
jq9xLf5ypvr28UoSbUl6MZzprldfVbCisDLr3MVOdyz1vkI09OA35PWK4clns5Ulw3KM/PVoar/m
Cn2zseaz58ozwXwWc/XfY4spr29qtWRsEZ6ykBnN0qDueWvWWu5oQnTGWb8NJvG9SMR36tQriG3r
rPeOmtyesebbcWMiYwY+rYjZ4ecn+d1hl4vjOKOwB+PkdjXrpl6lApznSU5N/gRubDVO2lOkMV36
gWFzPt2LGbUlX9OOum9t1cF/+OUKvjlX8WRESzF1Dljm9TawMNSwSTOqS+XYnefn0+uW69dAzJsn
1erOohg/5Km+H2LzGOInQ+eRR8pTVE/vjeGfhEx9yoDsCyquWUP65e38ZjmWFFQ1lqKyJv3Tne/g
W2YTdWiU0C3n6vxD08pLUjOAQr88mW32WzP4u8GiELMla5KMuuV6ImJkeLlcT5lLdWBV+ajh4ZnY
kFedQg/OUTDyH4dfXuf5GV+tvPTrRU1R6ECrsjXPUP85uBdTP1SiR/EKx/LjhI5xwBtuNAc/z34r
fBvfPe3/ftbVeLOEKI5UdS6UWfCx6tDDYCpB6uKEI4WvJNkCYDORNarKOhDL41TkhMk25m6Oi2c4
OljWLzPRNyXL1KefVxXjRszVR0D1KZ180knALSXTuiBlEwyPuKmF4oIlNgChrzQUa6FI7Ixd0VaX
L/IxEs2U9iNsvuJDzSR3VNgXah3YlWja1IG0KTNjmeVkjYbvPvGDVp2hpDO2Jh5sSi7ykLtNPq7F
0toVVXe0UqAvwriupvoo9OUlBuDTClhNMYAm3SHtxo3S4lIr288oai5dzVX62XHIIJiQA3jWEjol
skWkUY5JexEaIGySYbKLN3MTxBzPcgK6F6knPhFl8xzXuluBLBNGZVwA0rYGpxMJyVEg0qxK/Ghf
hEuLr7JSUUnixlO3OpogI/LLVTqglBbT1wJpFpXFmhysZjf5YwILlYTPWi9J8skZgeAF1qoyyUCR
/HDLG4wTlFbLOvIJi++aHjYdoKh+jAiIaOO7NmWTqFgqYJBETPgRM3UfWSKsBO0YDEawhiyEZJwK
tk0Iw5NXorOOLGWdEQtkCsUJjB4eHUb9ZGYnUOeOUrAfM8RhU2cshRrUuBi/cEd2kBV/WNiDjLC+
mJ6508zqowvzk19lJ6Fu0FJ4aJ5ULO35H3LbH+UE32IW5w/RsIFlaBs6uFsaB48GcCSvwOQNpNgK
3EDjZ8WkqhNq1QIOUAJt1QibeUgMenmyRmNn6iMmUi5yngeApK/Rt66VGO6hF+z7sH3KyZx1snZc
/zxdfvv+SIZBhie75H+0InpZl82oMyHJNbm2OjNy0N+OBYkXqITUUV+2k7XjK/4yD363SaH+wekV
MQVapatzMnGwMFT8ERcZ7R9JtI5ZnFLPz36Zib5djjR2mHQ4KTkDvvl7KlIRBwGvtzK3Hy237Vs8
UZDgU9y6VFNy5HR2Qfq7VcmHkFicUvp9p/DdjM+iaujcY6qw1wdHq0jLtOg1Ogp4OJISxWmL/r0X
iF8t+iNCAQ59pu350x2T/zIIUbyCRNyLFYBkk+JjSyBP01S3sUyklqnvvFSmg6UBS/YIoukhZ9qp
lPEK1p7rJ9l77jd3beBv4YrvrLEDpkDaVKdVOBQyqvk+QSE+BuKUJNMx1y9KCwaOsNpFO849wkRY
yBW00mCcnU7i+Kpkk5tNBO4ExkKyjGMaiAj53+U6RpjTYcAn18s2lPCuLE6VmaNhVzENiM30Oj/N
HDIY/q8hdsxIf+AoFac60IYRfFZ0quAtQe5lJ/LiCT3ChbljFzBvKHD0HMkPKdR00cFkk0pWQQRO
gSpUnRqNI0edT5UBjKMEQjjxwjWRH6QQIFBvkuIDIxVgUhE299CB5UcY0fsqkQaNeimGvlyNaP6N
ovHBO1g4tCU4FPQejU7f1iImyqTy7XbAY9tFD1NcQN9IZ5E4ns/Q4wNmrODP7+B366WucES30Lsx
VOd39D/rZSjWWprFXQb9kB6TfJ/qyW7sxXUsEVfz//VR10e0roA3nIN8dAMDkmIGXzijxg4mcdE3
wi9f69tdss65Cl0KcjSOc39/L7GUi7xUK75X7NYBaXp+tgyGfDXv2yNpfJZ84sVwsoMb/uVrfrfr
oUpDSYqtFuewqy2yXiEryBKml4G2LwT0NMXy0jRHI7B2UsHz5d9/vrHff6JGJX8ONv2n2gCcGnUL
HEO3iioMYNUFqsyr5I2PeVJ9NKwhUJ2WP3/k19Rxvc+a9bHUOlErG9fin6kuoPqToOBGQxIsVEIO
OzSOmC0tgkbFyp4a/VzDZiILrk/OpnkpYyiO1cgeoernVl+Ox7w5CSxUNWZXfKZpw440nNbWiLRB
E3KoEySPGKm2ixG9UejyMMVNG70w9MVUTWvfK5qFYfK+9bjSyBqgtr3r4Og6vCu7MIQvRfO2Xkje
uUowxjUw4VJLcfNUvh+s8jYTstH2qMQiaHaCJoAmbAmxI5OfQG22x3U8u8/LGmgSAkBCwvIFp08C
kNv4OTKhTmjA8X6+q9+OWsasQiuI1jQa1L9HbU/6vAB5L3X7svhIxgcL2kjsTRvwdUdZXTatE+F3
nP6HsfNqbt1I1/Vf2eV7zEYOu7bnggSDqERlizcoSUtCRiM3gF9/nqY9x/byOvapGq+RRBCx0f2F
N/xTIfNHAwg9IAqZFHTtv2QG3ajNSW265R6F6s9s4fEFS/c2F/1bqTAYU1vfofvz+PcX+6PVn84T
iHdd/XOOrv8w8+hBmwNIRvkwZwkRyNWsA3BaaulvhXPIfOO2EM2jik/+/rg/mvH+cNzv8+dssYtR
OHoJsXna+QVjLPO7G2kaL60Yb/7+WMEPKtS4ELuAxEhLmRW+K5X30sfQA1OmvVVl99M0yjAFth5T
jTXbosfGpf5yMHOj+7TsZj2By+6jmUHd0OBBR1HnrZxub8XfCoH6ketOt1ls3aFVOZURAqdWAchP
M77FLlyszkYsL3JeMzCSG9MEljdhu9ehMZhkCOc4y1M/IGmy5A/MjWj3ojy1TaoLYlpo0bBNOtja
OLe9nMklrp/p2D5BuwtucgEbqdHINwzkr1dkXhSMBbG+Vj1is9FBCaHuHBm7eHTwuOs73PQwhgRK
takc+ToutsQEjrTH6J0dcK+byI1RcpaIX+JpwhLcozGRr2MTDeHcmu7sIjmouLlprRefiHjqGBtY
KmziZHqx4wUbrP4xE8MNdg/1xsu1yyl3NhL52VRLvrSlnTdO0h/wmO1vnDbBLQryKw69/7DE/Oil
CZQBNY0H3tbvQZ1FUXfgLmvq6jXZlbBeRuQoet1+cWrnkobvS49F2T/M9OaPBm8AJgM2hEer+Pvx
RH4Z41vIBOEW3o2J4D2w28gMjW7doISbKncoQ7XgujTYu1GGpWEZ3Uxplu3xMn9oB9qatUnbt8S1
w8y+qqj+Bbw95lbjoqQl8ku0eNFLGBBURzZrU4xQgA0HNYi/fy9+wBSw4ViA8zCZbqhVfvdexNpc
gKks0DyKyi34KRjuOhXvqTVu7JKrwn+rXqWQ+rQZ/fVcSzDbCwKA2bOgQh5DRNSCfjcOzMJ99YCr
HvgtqE47XAtg4qLfjqVH8Txa28i1EI+vUbzsNQwoCl1ZQ+v4vqZjsv/7i/qr4zfSj4AGDBVM+ZR/
1Ij5w4wWuLNf9qZV7Ccz2zQU1ZFS8x974Y7r1py2RhDVoSiRDi9N4zFBX4EcvoLeG+MN0lf5Ls1J
A1Ct9BP/H+ahHwExAG3TOlJRgveXwmw8OUsdjUy2tZ9cDWnxphXNXSIgRjs2ROQej5MWHe/OmR4R
f7xNpv7aofW1GiMyz77znuW2TKrPPudBoVIPzK38nHEr8CS7GCr/EtMa0D629vUP91T/wQwKNgKo
AAA3GjvfdzX1LIpdykYl+OwWI6Ucvt8wM21E+gHnZzAi3N1pEemFTA6BRHpAZPlyHehoN8jkmz43
5i0NNLrbBYpBVqT8OYcG1Jsxv8ULr8tcvOMPWW1k1d+ijoruCc6KQU2No3J5W5x01MIMXVV8O3nZ
ZlTHHT+9Z7JCoLIS3r7IAxu33YpcyrcOwsQhx0qoC6vOF7opyQEBNUT6CgoU46h0TaNPeIr3L11j
JWANA22jNzXIU8269530pQKGtLIG21jJmljJ1/yrPPjwJFOwmw3fYkcPI4dophr3ANnCxj2hWPoZ
R/FhitF+ijMnjC1xp9aT0XvCBvOkgsK+sF66tn00huGbSa+PvvnLmJoG3X92bOn9Y0LML+V4EdQ9
DfLkEtX6MYxT+XUd6dZNwGoQ21m+o1oIJb1tsEwJvDvskEkfUQRkih3R/Kr7/VIo3dFZP1Vi/viH
sfCjoQAgzdIBrZDUft9Vm2kmFF1vlfspEwWykNYKed/7Mu6mHfkc9ycN7kZbw8RTzV/wbPLS+Adk
yQ+CFgiCPjhzR63o3xd4sbtumlIFaIHg8cmifnY9JIbHoOHeACfdB3OzWeCRrlK0lv/pLf7B7E+p
hJ4OZVwixO+r7xU99kGWabXPB0wk6yrb2wINMw+h+9BqoFcJyEhXvvPg8A5syyhBPLTbR7XA9znp
/Z1ZZTfR0JgX1qwsAMcAEUJ8uXTnYhym6Bq1zBDDpMfUxziU2GJHVENM2La/rmL//TH9T/wpjr+m
Cd2//5ffP0SN8Wqc9N/9+u9HUfK//1Xf+b/b/Pkb/77GuU104qv/2612n+Lmrfzsvt/oT3vm6L+d
XfjWv/3pl00Frma+Gz7b+f6zG4r+fBZch9ry//fD//o87+Vxrj9//untG48ANWJozx/9T799dPHt
55+g3fmUaP77j0f47WN1CT//dP3WzsVbRUfo1/394Uufb13/80+a5/wL8WwFEtWpPFNcZ4jIz18/
Cv5FAA9PBsCaQn9Q9qpE2yc//2QF/6IMxbJESmq58Nl4sToxnD/y/kUIToXKhVLg6Z5u/fSfs/vT
c/z9uf5XNZRHkVZ99/NPxvcFp0ChIBT3jx4IBYXvX49KH7K2TPJlXy8DNvHjwuJgd/Qy0FiatRIu
NQWknCh13TSBQ8cYa6wi9/yV36CbNLvfAhD2trL0tDBr+MOt/O1k/3Ry308fnJxneZgNmlzmX+EB
AKsTSN1I8WndcFAYYSye0G1wenlLGx18QNk+zzb14XLcGaUH2tC1un8K4L4vPnISPqkd3FqHFe0v
AVwPBG5snGTaz32DeRYzJTUpCUWm5qZ4EYX8YlXG1g1E48937JWxhh0JjLQXPecUCzTUKZo/CA/B
sKy38b1Iy3WtFyd8320Nr6mg45y1xP8n7Kya4Ahf/pjyq+yQWQe6j28y0r6vZw7D7Kfj7PVYC3gI
sA0vo1fUGyarfRHh7ZZNeLL6ZXrpJZkeQlRzQtT3Rnd5TXWusteKI8HCuD7f6yVH7VXPWhAHuOpy
PPiC0Bos2LajoT9OZtIe0sDFXjV65SZZcAv6S6/iMHhK3/UBhho1zp6riXk31gfkPgYTZ+vGT/cp
RbLVsje8VrmKD+aGwHLGsj0jyi2YFv363gTGtY5sAx++RUnsZnIze6gjB3GhdL8bjOfXfpVfT6g5
R3opoYRoCILi7dD5ZoaoU8Ta6FQX9lA/xLF21KYYuULBNkXp8mQqJCdyzIy91NznLRdfRL5PBFKf
PHRu+slpQm8sd+iEw5tanDx0YHG7SJiHlqPupNq6Jd9ysyMC1dT9liFFcDImj6kRSu5seEWIaF/W
nrUxkLVFqBfNMKv4Ja68FE3FBkHtyEZMxIy/glhkFxI/rtXgOwnmmsMplvYvwqcJ0qgBHik/LBgF
OnJv1rgOaNPLVHDv8kvQNB+Fbuehlfl5OGtxAKztlq/DPbMdtN/NRiLMNhOApdXatUgr0+zZxsc2
xI4dSTKkrmxhXXmZma+6pT421IcQuytQacrcXRVgFBMFxFvdyVBOhf6tbWurpunmXS9rdImQ3HNq
lBHzPi5XXW1+uh4ir72GYAV8O8QbAC+d31Jt1L9ox606n4PwOsS+o5TOaZZ58qVzs5NTJTe1cuIJ
8lNLcGc1lreOyuCRFJQWVuKsad52qxY9oDnW9zM7Wc1tfCkRekgV92iyspfJyU/nT0qDxzRikjg5
9gPMlI6gEnmphXy8yxckMVHPGJORXrOrIQgkuydbR5F0zuxnLc43jRsVuItTkrYr0DhY7PUN986r
ea2bJfny6viKovMTNNCVqznotA4CSVwfuy/RptvcD9CEMqkSo+gnNRqHHpNHS/aLGXVzExkMxEoS
AhnYWPY2ba+i0un4IFMmhcG0XPvh+QriFO1BUc0PtgRVGQeM1KxFaEofAe+o576M9pd0gem28srK
5KNcymKtGQ1FbR6dyKnEdWScNdNSq3X5vQTeE00hrFoU8yVl/gj1yMpCddK36mNHC29DHSoMsJAe
U/Yw+zhl23mzGbDdw2bKi7HxQeDWizHXzFtRhI5cXrNRKfzpSuMvGW+XFB28bmL7mExgadCSxh0x
auhvBdp8Oy7FMz1/WnTSegfYDe14nvNtXIqnFvEnZo5PVEpqLIc0lFGlfK5moDq15hjoqiE0rCNO
kkUKQGkxetMAoD4Ypyd4+uTXBV8sqxmLnR4GcBfwSP2m4H5x54ROutDRIdnqCKqseymuQPN1q3Rk
KPGYvSSGxaQWmobeCHbz5m2sPYP8+xgcOhFAXa/aZqTGaKy9HrGNYHgeDGY2P4MLdX429cD4EEFx
mhedJN3fYZGERruiWQy8JLiiBDhxc4DEJaczauNaN+z3tmSJwGsR917enWFG6TebeJ2z2xEwxzpD
Ln1l57za5ycChUgn98dscNI+nSm5byfmiBm9Pt/mrKciK9fpHuAvhfuYq6vAA1cmIoxTwd7hHe1K
NN+SimckKDCI+jxM6TKB+4YTJRAP9NpwEk8L2Zk9K4Z1fjKsBmNfdSCiFN7o6eAMlolMfpvuCj19
7vzm1kLbBgE3Hjtrg7mJZXy/mHhoVQuvxthhSRa8ZeSAool/OQ+RRTKbFXr81QlEeIpEBz4Xb31j
RIkuvSfz8le4z5+CokUv0Mi/TJ0FqO5YPIYMCrhhYq0yGsWt49B0GdHF62IEkCb1AC2XLl4b5iK4
xTmaNI/WOYL3ITwZGWrlHPaG+RFDmFuB71bkvvpoRUhDwYUQXAPXCUCdD/sBaST7pSuUEMQUXZwH
ZjSzeGPs8oU5jx5qCL3OFpU8sXTvfRpRkANUjVDRw3kUWQHTCjWxNytBF7j1N17EKqGbPM5GDfAO
Gj7V+fJqNnEfHxplBgtN1R8WBmzL2G6xulxrrjiZBZapU5xv29F9VbWhwGRSKdUULdolLEvKgzqC
i1WDEvz5s7qsD3ncfFT0cwA8IU6Nhg6KSc3GL5mKFxp7Z66i1qsdjdB/q/TZVUfGVBmlv/y2tKpT
zbJKmQGDeszQRwQZEJoEViRqCze9gCkZhqrPJM+DB78KJXpZVnHMupM1WYiEza1hV/WaCtc3utUM
4rp56ri3kY+rrTfgQdM4/NqbMSiz4eTiw9LayjVp6vR1irbdecU24AqEQ5B8Zkm3pSMmwwIy39op
LeTLnaeRqw9Hvzyd4wANt234KSyTPJMVAuzM99XNjFr6OvLIfq3ppW9YVLKcbuTc5V95PbzWtncs
HW3tCHg4GHfSg0IQNMu/qumRWkKznpropE0MrtmrVeh8NQocu1lqWQbdXQmGbzXUTGTmUl5UiI4l
RC2humeWHr+NKcIxKvTQ8NxptHldaKxCi04gDfT1A5GlNBjWv70W3NMUeyWP2WZVd9zcX0MQA5vC
sSmVLDtFwo5h0WMYO9duQIJ5W1s4M5nWNkl4zWPZPIz98hy4FKLtFWJGN1ZebVLQcysbqujamxA4
Iyne224Sdh14e5wW6LZG2oaeFGD4/Lq1buZG+0ZSQj2s4FUZoj7fFb55WduBknCaXuICg5NaTauQ
cTpiH+5OK+oTvGsmUdhEa/PG7QDjWVjknO9FN+h5WJcYrApoFBi2yFVcEl9ZDqeQTQcgG6Mye+eb
MlpRLFG2t7zLWszObG/+FvtAhlybiZSCMdZKUOSwwdE+AxtEdT5MWHI31DciFequ9SWGpWoAt4tt
7VnI4svzWVqdgPGDZzhassEX+cbWqYMkbFmC58r8BRUA6P1o9IL36hJsU4iU592i4vjJxr+0Lx7P
htgWNrgsG/FekVI6k1lZoyaCRCPOP7O9x1KCsChhAh3nlOJnDqTARdnQxPdmVXXlRzcM92ZDDaqh
KhzC+LusM+dFgX9Ha4FY+Nqp+RYiymXqY1ltT8A7BvlMZYEu+fgVFbw6oMVQokc/jFeQ9rjZ3/YE
evh7JF++On455vSngNbpUm4KtzwObXHKsupYa9impAAEIwVwO6+j4tjHib73oK3bbn4qlBNdJViH
tLY/lFmiIWekm5tysC9nTBV0e9K3scFY7SzMFqDJnoxcnM7DLxhR0+9wKxf4DS3NW7mghDz518Bq
GEYqnhNTeTyHQan5WkhkHM+TcWb4j+cY5DyJZx2Lq5Hpd5GFpuaQG8Q9eUs5DWg2j3IYuqegxT6h
ou26sir/sS7T41R1p6wmqzEpr+HjkDxZtRHGC2FGELM6l7oSieryj3Ps67mwGiONNdzSLsuRGLxW
2EnmA+QM0+ILJC5vNwF30eWvAenNyhgJIV09OqRDigdhfkqilvnSLTElsBGwRyvSPhhze/SXaCuG
mfXPJ9POso4KZw7HToWoi5r+lxz2U+NWaIuqaMOnjecZr9HIBNu24z7pnFNespCCs3kogvyuwqaF
EKA4eZ2NMmO7hkNP7m6sdek/DmnwOFUWc2TvXvazczqvjotG4mq6w00p00NDCE5CkfZh5hyxfT+l
HVGN8JZvBCihp6L4ooweqX0SDHLtk0yugng8jipuCEpEqmOUlHyRff0K9GLdc+w8Wc1cEFQqtsnF
FZUPgoDmqu1c2MEE/3HqvJnV55AySSzChZaKuPOu1vLP89j3XJnu0igNcEFhiyJFMNLDkHkgiqmG
7qFEUcir1PqCr2VSpb+oeAHq8GPhk3SPKfGw5eaI13JvfLlcp5C3Vs40vov+lDcsmOfHvCR3+UCJ
OMjiBSp+cowNfw+65EomzD3NUJ3MjnPFw2mXgrfb0ZyBhdR90ItQNiZM1tmXSpFowKgJ7UEuzHbn
cazW4ca29/rMaZUDYXteHkfpX0njbobjRnBIiDSbwyeh5ok+y7DtaHqUTvHVW4DKxnHezK3Kc2VC
gTpGWY6U75Bq071EpwjU01Wtl+l1XeeXWs2DsLEWb9xF22ta82qlzlOv+29JENx4hTgWLu+XMOiN
F27xrXK8cUdBNt/e5jpTTDM+potbMynJEWlxTSV/YENZbAQWa5FcLzI0HbypF2qPpoeZbRDBLgvy
8BxUqhqA0ZGuCwfghI20+jnpFPHWpeBKmEdAaNQpFlLRL56Yrwarxg9KI7QAnPTkskCuAk+byL9Y
JBe6o6IUyKfb1lo05ryrU+NqqAOU+CPIfo2hBfsktm6rIvgaIw+NIFmEWe7k2+DdFE2/i0bemiGO
ttOog+ccqisW66vYJxLrluLCVHjBoF142R0XbVEMO7kzYOtbHpIa5543XjRjhmqlixQ+faEHXkZx
cIK0PvRejY38VIgoFNRvV3pVohk7LZ4IMx+R1QDmJ/LHWXuQx6pIhL4ZS9/YBjDy3LQWh9//qQk8
D3oF+WwlTfy761ikIVMDf8SQxy49Z08pD4+FZnyy1KHPJxGZBCt7WlLicP7jEEFfEJ6Rbkxa/Ydi
TG8pJrtbfR7Gw0ggdvAc3BpiyxvCfJmRlh+0pjqc/9ENExtWP9n//qdfNwF/HeTAV/3fNtS6hC/q
ZkoGHKE420x/3M35279v/PvOsI6ssN7gn/Pfzr+ef/r9b8F5z7//8fdt/p9/+26vaYlg7Eil5rfL
K88XOToZAnC/H+d8ep2H5HffY+19/uD8D17LhySbBVVDre3AoHC2NJzt8o83JfgmgnS6ONtAGTq4
IAsvLCRiSxtmRgvUbd2OMQ9klFGHsrNVwW7k99hz74bab7aRUVYoQXbmThbTrumr4aAnp6HHW4h7
KQ/RgE791EUTxmSFexiQ56QJ7/fugfN2Duc/nv/BqzsJrRgddCe2EECmkEQWlwOz6ybvEBeZfzj/
xHTqHVLldT71BsSZ7tjXkb0VmD4etLY2DxjVmodoHu/wN0eGxSXDpAXykbP+1hEJx0Ws7O2ngezL
KzeuUaLvUWCSKvVsx3vLBeqkIqUmcYhA9UAECF0k9K3cKs8RrqwBFgb2U6G5wbdh3mSzdUA/AsMC
4BrrGH1lw0Riw3FLd4PZ6vUoSOUvAgd7CV+P8l1jggyK4BuZKClslQlan9w4HZp9CbafrNG4+A2+
xUufEkB0ZJ0jmnX5eFePwLSNrrrR/KJbV21wE+loGKdPsR4fZAFUjS4iEFvpl2FnLNEePYgt/kjX
uSuv0i4FQ+m5H12UH2vLdlfAQwak6RdSmoJyJ46s68FZ/NUSxbcTjA1riI+LBhRTE9gnDObD4Of5
pSzSmIXOr7YoI36as/3hV7i5aQ0GGqMsv+HtDjaw6T8aIKXTOG2mpsD+2ql3Iu2PTjbcdLVBFFxO
VyDLSVdcJt7GkYjS2P4FbYLrqpfh2CHhWllyCuXwrTDm8b7rOmtj2Yg11KW3AVMAUJ0B4RfeXkRG
cTE5EhA17i1tYYnbqcSsjQHkUTPz9iV+0qu+hqdYqna7i7o1PbSc2g6q0Wab3E+l6xK05Pal7rQ+
GlXg2GN7wMauA5sl/QdH9ZcDuJtmQvO8gj9FnwAXDMTr1gvQ7zVYSmq+5Xwzlpqx97KZZiSSWg3C
bmu7ByyDOV/TIERhd+NlEPRijdPefAEmLuxqoKFUb3EjGU8GnrdUYMZQBg9mShkaptilKUeDuq28
qnvLBzPgozBeNfvaAsNfuiSZddR/4wzIV4wo2OVWDbAaB5AR5muTYidBScMHv76z9QRSPazkGLc9
TiPblCnibHEKbCUwxU2+eFf4FAG+IMIH3kw9Tl9niMGPeu9cBPi8WSNyv0NXf5Aa7uPaPNksjbuc
SIz+sL4ZorwmjaGGmLUcCrtYyqnJFlzEZaL7/s1I7ZoBBES11aFEN+nWRKTccZfQk8LeOl0PEdQx
Tr5TxPjX27e6jLZVp6Gf3hnYPFjy2e2TI2WEJzfyd4PFZIEB31G4wXVpeI9RREmk9eFkGeltp8n5
Uev0dxJXSipudjlo4sVIBgB13nCsO5TH0dpbF3aNEUk6+hdV0KDLk+1h1eG8NENCpYR64/U47eQS
blzfSrrY0wWZyjulofdkya5Hw7rUCsjdaXXj3thJNkAeoU9iyJTFmFZlF11pBTIuLvTKasKZvszf
jAF+etfFDNuIoo1xU03gc3uXclXsSvTEdWB+xOX7tvFe5skrbk0Mf1V1rnIXnJlF81kGJYLOREaL
OV/lFVWEEheNSJEls2VqwyVyj61Vt/sGcuRsJo99XV4HGWZU86Bqj4FxK8fxes7kcID9gIFt3q4p
fPOiFtHKyfwLv4s3S1RjjCqXdDPU2B+NOE9SW7hInA7nOYiyVYEbqCnni2zS0ou+zI+yz2vmTmPY
CNR/Lu+s0XYetJTsLHPHbZQgjokfKREMOi397D47toPTJrYQZC+iGzfagK6hKZ/nOTgSyYXBiIUm
2LR5Vfm7Je3eouXaKbNHBHN2THWPqZRr8CPrVMAwoLm3RnDkpR+p9zbOvnetQ4DNQWlOiClqwcoh
IMlFDGffah5qVL5rWkHRvAeMuqV5SoeDHFGpaSXKyroekfNyw8X0jnpEipOziPnOdFd0yYeFL0oa
iZsZ1Kw/zCudKL6ZSuDyRZgbGNJjzieRytPt4SNLJmoTjTDXfRngO+a826qWoVFhpLROp0QLe/ws
6+hm6czrWtSPvWucEG+8pbflYlt1EY3lOzCePY6yj5oRZ9ur0deSq15YGw2OgowRVR/Lq74WrJYo
NRSbCf5mWre3SBheJ03+OGtMG4EQ19kY2qP5npiEwWbT7ivdeJaxeee5zTbuefRQEChrOc3KNgjL
wSjfTF1zmWcxfYABgWkEsLnnZQvRbzF/Mab6aBTxlZnKW9OlfuB4FNoXYR6E3YdpgY2QXly1MbEa
7rk4ncUZNPHFqPBySihT2dkSdoV3b5FzrUbey2LBjiiZ0CNvnzXduiypR1S2/awejdoV2sP7Rmmv
UBkz2+vM/8VGoJaMHVxWO75GvvsxNd4jigwBOJVp8p4KHscw1a8z75AEtu8bKAMn7w7EHsyiw6hw
6Hgl4MkK7yJe3EOtlYfAGEIjL0xqLvKaGvzKhirmUwIfpv5Cm07TjEK9Rem08JsNOmohpL036in3
8/0c4wgf6/hVUfG0I8T3C4D4yRLcayUdCqalflcUDanq5aJVSyi58YhJPrupd9f55Vu1xIdeHH2K
OkXXAkFuTloGuddKtLeOmazPqCwhBonPhQG6hM79taXBjbnuJ/NKajhXtRmgTKPJ7ydn/qQm9kKo
EjZ1/dGml37GMKxYrtbUDy5A/SM9Xl5OJeAVAO960F0uSxNtXSMfyWz9u5kChyedhAxbYrWKIHeV
Z826MLyjPVfYt5FKUhQtryLU76iOOJcu5TUjaA8aL7O0L/vMh9xV3BBXx+HsdkuIePIJNbjPekJT
ve9wRDdiN9SNTVNqziWGjPusrpgNql51meqw96f3Lm/e3Y5Vv7IZhHpOi9WhqFxfIdG7Mahy+6CH
Eii7E2bMyQhAD+zeunOwm42qmjTKiV+lxlhTwutRQniAQ+hGanAmSt9ZQn3okaj1kg4r7eZC87In
ayY/akpzV0426UVS1djmklKV6Ona0vIusVKtMUi6p8J952qWtc4KFnoXE+nCxJLbnuXByIz7mSBJ
VV7yEPwDBWXSQWgjYh7kPtMwS5hye8fs92EY0bMTa+mur8fXAYWTLfWladVOw0nQQE1AkBnpUYjl
VZ8qsG8VazrSzviQYnKgsWLbNk5H4mU0GSMyK1+GgMJpDlB0W6USVA3lNhbXa3PGkjySw+uMx92g
Y/7liSZZLwAflBXvU1zY3JOiedLG+dpNk6dS79GQ9LBWW0Dc9HK4zExnJ10T9w3zNo+om3j4wNPC
Sze0QdIVALOvIKCuEjr0ulbCTx4bJzjK0lfeOq6Vv9sL8TWxnutRlZpLcuG8TO8yFAJlZO9ts34d
h1ujXzu+8d4sdF75bwYXQby+HqRJB05uXQfaKt13eNlyC4J3RY+XqhjW9iuwQ5Rh7ZWOS7D6ms/a
bf72WTqZa5vwvkUQjFWO5jO2UAwQnUO47F7tLYXn09TGbkzeWlB2//mqmdTMRoBF1CYBvasJ+DGH
E06wV7sYKvqcUbSevWEzszsiefWraVWhlT4taCCy37hBM17xiNg44hhDgvB/ZOTMhJzVZFXQa4Z1
mj9ie9MKCnPUzoIq3xosSHXihjU/W2Crzj+rz/ivhrYZMHJQs0HYjG0IUo1m2LTKF09/l/tWaCvL
wu2N/69p75JVAMfZtRqDEQetgO+fP0KxUf2sXseA/WRVcI137d4S4LURSLtlHlobVOzGXv9SJ1ah
yUaLkjJvKu/qzKQ2N257vgGLKeDXsQwo4VS8OLvadmChmmC3lSdKfUhEFapzdbqmwFExOlkgg9XB
63bYnC+AxrWV44DS305NFardqfNSh9XU5UCxPF87+2icXUy2pb6d+PptSyfbKKmYsGkro7W6Pery
1C38z6UGnJU5Ec1RN2sWkgkYXymNNTHZG+bvbZMx2vhbRwcMR/BQ/ay2EfT7dfddJ22xBdUMNu3y
XzdHKXCnpzjzsLs8iPCB7tcGdSwqFE3ibdWfYj4Wnb9Xm8BrDJeBDAVWg20UH2pXOm5YiBnzrpbr
uW3fpaiOapdqm0DcFMut2kKdUyU+k5v/nJTyT1YnHAvnQh2KQ1zLEQ9RkuesM86HU7tz5QA+8MbC
zooU5T5Y9uhcE71kG7cSV2WL5gFNLF/pLpoUFlsUHXuLrh6yUKtqaJtwNOl0xFb6BQz+0eKtyiQu
t4vm1rsk1jWW+/l4buDXffbFcvuoTQzX0mkQSigf4wxlO73U9wMdc1OatIMzHJV6atF6xVAEGo3X
fDTtgCN81UG3nya62cgopdsqj1audJq90wLJbrKrJn7D0lqy2Jh3ZAvv5TiVNNy92zMMwm4YqGN5
wyJJsUw1Rezm0RaYQ8P866AUzIJEvqsuIPIlZplcWHH1IEZoA4sPWgd5ioYYh3JDcejEeKf+K4PG
3NQKJqagYB2gIRN2/HbcGl5HB4tFBNFwRFCjUWxT7wMUOO5KzvzSRy1ejg4laj2l8r0QscEJMjdW
6z1ZS/ZqVZ6/dpsW7SgFFWaFqE+z0z/kMfHQ4lBkd026TdbMmmGPpHH6hTdVzsWsFqw2UxoCDUVj
XBqYu2L98VzuhlHDliL1Qi1sy/IKAVt6VaoDQ8GuWLc2/ZgUvQvNTvdBK5I1NVaGN0XhuZyP/YA0
claI6xjZwZWrWmZ6D4Kiq/IPu00xNY7JHk3J+Vefwhc0a63iFfzERtd6Iiaa+xeyNfZ6SQPJTPV8
rUebpq9fqtqo0KnNszBS5sCWvV0MGi29P4i1PegPULfokpnFKRKDciWsAPHSpBBxhEauRa5zbk4S
O+8rj9pBlVDoNsH1rfrI2i1RTye2YBlGaADu1byzXFFtTYz39LqwL+pWv2wDihGzxHFQqmamY4qr
cwm/uCgFp3lGXgmgYiu9luD/xm06wXTRI2rZhmpDSwPcWyEe4ogg9TzQfQ9jkqFyN60ROBvkyIdt
SSYze2O6qzqaflVZd0RY9J0HNeRrDaeTRTrZ1mmu3NmxLmaNpzqMPqJAxI2a7+8rZ5bXAMpD2irO
re4dAqE9L9H0kfqLsUmDbHs+dIPJ/crNtXQzmRUWk3ZcXWAvBv5LccdtQCSTJW6+kQqqvNIDx8jL
CsxNwcGq6jpbUhl2MSz/lHEhdfe5gBa6riWF06FwtmNA3LKkt5GAep/OfNPLnDWahLyJQ/JoKWSG
ZI7OoAtMGnx5kAy7CuWGsqLUnEhPgxQRHSzbLELw28XAs01fnEj4GC8FDy5Mim1l4Moppw8iToE0
yIxaRyUue7ShoHz+ohs0JxJZXJEHOut5WrDblNXRSsQH/e5kBfIm2CR2fRii5jh0yZXhZl9+cR0E
hEZN0doQLqg6q3chGhjbWjk9gXUZ1rXLHGCgv2COJBGG3l8F+JTG1AmnBPRWiYIzgmWgLM7tVNVQ
PKOkSsH5EOSh2Z+eXGldG8T7XgFEpJeER31GNNgxlCjbJEGiwyAmNLJdSatrJNAr0sPgA+GnXXRu
GrQFfTnCj1OuEPkQ/ugg8Ztui6OzOPclCEKaPTRueIFxor/pB+vZyUjgKu3/sHcey3Uj2bp+InTA
m+n2jp7cojhBUCIJbxIeePr7ZarujSpVR1XcMz6TbhUpbQMgM9dav9vrQI7ZUF0GV2w5DnZ66oL5
jH22Cz0QgaonxrjaZeH9pPcMcKHMLwu8uNKiKpNvMoJEl6HxLa+rtzZ3nrIYHpBkeXF0UD0Cli1d
yXSIBVxIy+Pcz8kk1D8lfqaIOcvAPsybnh0L3gSz4ptoDsFp6dHsGGUzEVQODabC7KeI+Zs1+GeR
Zm+mUdxbNc9CGcTftZFo0RZQ2+xTb5ePHut5wiKh1zdOyIHfLQFZhx0dqD59iyPiTOUYyBlg8iSx
06xQyVENTdmzsTAjKvmGzVRP9CRWtk5jEs7cCGIljgofEMQsQFUUfREjMi1CnEEF7m/cZjyMfU4e
lMiDS6H5u9oxL3Y2PKJmTBgd8oC4A806gUXSd6CkjCiabSWqdutX1lPdBuIEyLZJKsyoXAOmR5U6
+RFPuDurIq7TNX/WfftDxxJuay3UACXZFsnALQhs+otojQ/BL5gR/v4pDs0GUh20eTg9hCVmyHIx
jeRCSpipb+gebAKzkb0eCsC5JmqvmGjvU6zv1o0Hpu11X4TRPP8iT43te1l/aeMDPuWl3Z8ztGFb
BfnliXuzmAaJXjzmrWR64hdHEKrB3KQeINS0DaSRqHyTiB3JLTBwAG+285x8SVDQ9etra45PmREw
rKHfGGaeXgbBSPZq94Hn5rFstJWuIW1R2Bks/lVdBa/NuLyOExtQlYJ9iiBmEzbqCN1H+i8eDkp0
8Tsr2MDpDGo1xjvwzv8qempMFhoc2A6ZARyKuVegKMiv76dE1JfO0wI59FC0jBFtLWRoFqwVdyHt
uUilBuou6VF6x8Y3cbBLrpJIeBqqprrXJJPRiyiLwsA7qv9ywkk+7vkb10Sc4sjFcLxzb2aLDkev
T2ne078NwJGBBPBEL040oI9LxHX7Zzq583c6+a+vbXm4nnt/i0mCxlUVdSq6A23aIWfjmBbjJvAg
j2oczWTE3GT1VzVP/gYrJWclfIMoUkNyLqqUBUEnByuAcqWCfzdLmk8ME2ALsvRFEfIuWlmALcEP
XwwQTvxd73D11CnKgG1NStF5yDnWzLh4GpqQhQAFOdSSL1k2xfI5xe6Aub/F/fjFtZcEh7JkFBSK
+Z4q6/vYsGPLHa5wCUmBWnn0dZEcsvhcf4pkuWs0jJn/+aJZv+tnJIecL2paro+X4d/ynJDUZN6g
We1BSywIcHX4vIBR4ujGXiax3Kl56kyZiClZP4oeAepyrGzGcfJooWG5eFVAzqWjvQyldhsJc6fI
MQt2oatlYfPw3LmijcvPWddy5VweoViPHxiTfv/FZrOtl8EEx11okSS5IRqTw5I1D0iYOFTjo4xN
jBlKyxX4z1/f+/szY+EIYqPC8GEy/s0bIOpFZgYJMUy63pq7JN9ooR+tvZhjotAi8C2SahSZXjcx
gW395KxIeprFrUwKSQKXbPJwDu8czN0t4W3Z/A6Ly1ZXDMe2hmKpCoZJEHsB06CSh0pkF2+zz5Up
sfsr84I3JFipgAPB/qNh6jGCEQXLL+qQk8ZQ5mgr8lrHqmBst6NXoS3zYVKlEwyPfDp4OrL/ZVY8
pHS0xclp66PrY+iAOJ8GO8YN1knsYyWJWH5EfqiRAwNZjI/I88r2QQP7M3vTQ7hH0fySQU1YvBb7
d3m6AlfVFOQEr6tC2UyDDTxuBmD2UcDE2vzzHSGo4HdRFe6dlolohdgq5LwYwvx1A3NQ3tX5TMhM
WuEMOVCs7jufQEwTJVlRjrfu4mJkSv7PphT9yXWFuWmG+IszucZ9fWV20cssH75a8qyIKTsjD7vB
es3F449/pCXlt4YQz6AEv/q1KbXG0cYQsB1EutUM810flw8vid7gnu3GNnk2g/zLz9g4Cu2JwQcH
amOCocAqyxpXX7eVd5Pa/dtSECs8i5D74X4XkseJ31ayJT4w2cZzvi087SXsYjxa6n68C7xp2y3d
WROdvssGExPI0jmXxuicHeiuWYaurgEmiXnpy1BMpzAYGn5SGsdwNDdJIe5aZnUHXFUzCq8WO4aq
1WGTw53d1CPjxlwvtmxtiDeqN8nB94TLsJMNTzLDFJ3N6mCgO9aH3PGbnBpJFmluk3/lASk2PnuT
Y1MFKiaV+r1JIWc12oM+RF9lkZOvhO7NbD9UQRkV9b2rgWA2ZY+PjFwZkrjVeM7zEjYX2RdHdfLq
pc0xqMIXdso32ZrSRZOULWdDcd69joHzGur1JnNIRW6GEOlI0OwZQ17EQsUVaNQISzVI+4fvkhhE
xb+2kSPv4DB+2cP0IIribOqxS5MIhz6xqMIXgpLL6Bo1+UExVbv4vYr6H5opXyumh0Ax6pVIIpyi
wBzL1rZDxpOyxCB2el9ttYxONBHlpXG950yDwStZXbLibPPWlGSQfA2p/OLn8dGPHKSwv/htvew7
yoFFpxc9fWQjDgkcUp8hghcz6pAEOjsGdspw6LJLPq7ZFrjt1ybce7t+7g34/KId1r5shalkty3E
yF3bWw/Yl76GchfyFt5c78Q1EearWuBxU8cbpySROh1gANQRAhhh3tcprpPo0wxwFUnXdtDHNt/8
aLx3LI3Nhr5n5RAf5dCT+xq2jtiN0TwTkrjFQ/9xEtVjnVT3s9RNEHC06miPg5bDXw9zXBTs8Flj
eL4JDQLFLfKFVNvdaQxOBoNRwEJ5b0j6Y6XxD/HIipPx0kfvTPo1TT22cXw2jIbTA8wot/xz7cLw
TzsrOTdcZHupIUmU5etYLFvhI2TLRoBrkPGXPquMcw89DZOS9ThmyX1qjkdSecZDZQYMejyMhsaF
oBEEaYws8BGryoHzRA+cvb3E9w695VHL3HxThzoAoD9exnn54WSz+ZTh14v11gXX7Od6QcTSeS8+
lmNgMIWOMICJUwLfUycAvsFHiPFWyUC2S+xdGbfmejStYUuHTkIMwoq+z/duRw70hJf9pgomOSXt
6FRtgLtOEnsgaZYHr3W2ihjUIeuZ8cPgTpCJE4cnWGUnK6vFLtPK07Ik7qaZdAvV8HJjMjXfx4MG
kaUsj0U3m6clWG7i0s62SGDutd6oebl6IaGG7FV70SF0vdazID/TEdFudNqvyeSnjsaMocLp8gQl
zTp5XvvHn4ANDWzoT5qpPywGPrjQ1w61bpmb2LWe3aBaTkF3HXGfZb4EFYUEXIeMSPnHDjCo75J9
FWcTfEWhnU38a6E8TAcRLto58VLv1Cxf6j9a+RP1JxR1gKCNDc22nPGF9y0HAqB/s0BeP9i2F5zD
fkn3fml9S0SQXaZowttnKTaBUThAU7N+xuzxpqf/OVTjcht5XnrI09xAOdJDN88FsRgagRnVkODc
UTnOOR7Me0h0zl59SvUpLA8HjdJqv6oQDktYlQ3khwRIxZ+NdUgbuq5Gy8F1e9ib0Rwf3TwH3xEZ
UWFpsHYS3k6vCCLWdUzscgbnBuDh1pI5wC0MwbNfXEUPvc50omPmNe65lkVIaKAS9ie01IjNHuyo
6w6j4+89g5FKRt0J0DJd0YHvlmTeTKb5YY1ptk17sznbomvOU2z8FJDTd4XMGo7rifxgv4h2+ORu
s2kwjp5dAuYwJTyPpk14aQRsyF78FEb+NUsG0sNDHTpLiOiocNd4QqCDt9LzOD843XxbtiyXODDu
TeK8Sa9c4A9qbXqYnqJyMU5+clr4AP0SlQyG8CKB5DTsWyM/Rf3c7fXCpUsWYmlPjua1TDKs1bAA
oqzT2bgvYTidINinx7QK4R6jXGBGaGTdibYwQ2Ry8tmpOXhSb6NeI4LKi6ubNa1ND9u8PIlvExji
eIMxAqUZS/ANAoxrjZNiAGctSpSq6mBmaeW6aRHqW158UBKuquuYAGfDV4TRuuTVXdSuVUptBvTq
jzx2X+xieVHVBZaL1QacbD+awHlR176SuJrtfOA+mNz5m4/hSLZM3UaXegYHF3BoJdhfh1tFjc6n
KdnHCKpmByOsJvsxR9FZ0bNLM3fXHoU0cB2ZSyaitdHVbuFH7dSnVIRpOSJawuJ+ijeQGk9GbNwa
NnnugCrrpQ+Av9pnVSc1M8fHGBX7OIVulYdBs9bwP5ZkZzxt27VTLg/y+FQccsQvsPob9n6+BS6a
6SNxY1Bu2+xtlNRgHdo5ZXrzvIjiTfJhJfvctWCgI2wCSpw2LZKABBFkWBH9LKfmYzRvOPUppV1e
qR6h5uAX0IZUlx0iRCsDh6vFOiP+J2WuuOp73qeD+pwJSGdaL2it+IkSySxRra/eFLd/iOncvWSH
/T089WzcG/34vHTJcCwLHOkSK75p8rHa6e1OabYUQRinuGLd6PSiAzz7rSdQlkGk/LLIv14hnkNP
ZtHfimnxsQwoTkaH8jWtpAY1MA+TJm4bPXiOnAWs0rynu0Ub4o7PDszdIk++FpGzVoGgeu05k1bu
rpszyprfMG4Rq04XW3MW98KzD+XsIjRxDqqB9iTbuG+9O9gSd2PRWruhhcXVec0xV9M0qQcMtCPJ
VPe6dHQoohlJBLn2fXVqg3qz5NZTLgeatVTXaCnzGB3b0DHuKVqsi2PCm6LTH1qUL/x/MjKrnL0y
xOVvWqe6yMinZ4pmTicrtDIAGSQZUfg5xNgkqidiiS1mkZSRq9Ssbymix5Uatkwh/Yk35N88/F8w
Qn5FmnaMwFfQFWfjRk9HlER86PZY9NBV7InqqYyoi/AM3Vj9siDRLd5aTdu1ufZNvUHkhBB62B+s
cupWqdM+S9GOzf7Abiu+ydpTzQ9CfIw64UQbWZ+3onnKgK4RyVD7Fgxt0pS2PtaqS9JopGKM3mM+
W7dC624SDxZ02MB0bkm4IJYbUq30X8CffRXoNcKZFH9kF+cnPpreO8+jg6daNH3TsdDemh4LpBu5
PXgnmvAQ+IsG02dCJInzklPXZpQisKKSd8j99Ieg2g5uElw6KUVNpBQJDw8+mg1Op1pEjZcIvPjG
H6IPLbqp0JwzrX7RrfCr1hbSI+FPEqImNpNXUZOPy/1Y8llDXKVBj7xubQ/VHSEQG3YfpC5Tvk20
6IdRcg1llcqBTfaF97aM4u1QzcF3vSi+DBOxgFy3nRE/uPhKDF39mYXZ0ZADkILJL7pe/ZjNzcfA
5NSSn3Gi/q29HleKYOn4iAHMoZLuo1iq8LQ09bGwTOhieDHTaBxGjaUThLaz0TQcpwYLcWMv7L0T
w9a1pvRLTURwZd1ERJqvPQaBGxvQXf2YHNhVOBhPfua/+1NwywxqK+uleOi3+uCHkmvFFZDSoSp6
K4mZ2y49Fqntcs6k+v3XXhZxo8cqfQsI+iO97xODQ8E0ukZJ3Zd45mNlPhm7OaaThyTOdtiimyAT
bbJGimprX1c9DY7U3LV4iKwH4e2kaEX247IlcWbaa2oy3iSL1wL+zFwRcKj09an1jn8QgkGp8FD9
UR1zakdxjXimy3GUDJ6VcEopMAz5UIlZeylJay6RU6sBnJpbm7Jq9ogLzrsR9Q2GCvBKIyS/FH6F
5FPZY5mtLRZqxiDy0E8GMnsiGBUAoPQ5RCnyIMD+MrwBKq3sOgg8Xyct7ovHxnWoe6nsB4O8IR9O
R3DbL92+qEwczeCeHJPWgIzl+qA4SX5K5rjkaHnpbZeb4ZxTOzoatumsrdbDixg/uzV5NxoiXe12
WNzHri7DNeZZYDzdwNTb+jnLXTajBx27JlxpDcRz+jX0ZG7NIioP9rSrYyiteuJ6W9vamB13USli
9WTmJCqDLXLaKcdkyyhp9IuRbk99BDtlxx1D8d2OdfTpLG5tsu/aqeR0ZUdKC5pFYaPa9xjQ6i3F
QTbaWxHO98ZsQMBAdYHFLamCte6tiGBiPTXGSQlEx+hgOz2tUbdB6qmVdwrgVE2uOaDbs7wLwSfg
7Ezfm6L6bnXaLqqW23ZkoSrVbeiBVzpi6nfWjz6YngOtnTadjUAtmUr7mOrYMJL4VSGD2HWFd6mJ
jQFQY5BfzzoxfHjAVDGzB91E6RselE3H3GvzjWlfMdfW18U4ICyREx8nstH8tX55YTZ98gK0B3gu
fTXz+FVlGvxPD/9mfAjWeX6fJrCEiE5hesCyUZplpTyJF3FkR3sObPFdQW7zzFnnd/P3JTAuqb4Q
Jr6kK6jwDMaCTLIUyo0I0u9K8YZSlHM17n944XI3wdseK++5E9MVi0os4tznMRxumsrZ+7J/7RlV
wBpDsyV9HYhHrLaFVHlJuNkViGX58Kqf1HT8GkYtSldxlTHySSoI52KF4iD4dfKldXPfEtMIjTTZ
STWmWl2ZNe9s0Z790oS6lL3YEV+lSsUx6OHQhd0ql+Wd6Nie1ZIrJCKjQA0JFPXDDzwiKybguthj
Apnb9O4dD5eV3ieO/lH2rEtNi3eDy84ZFLgdyMmx78F11TGTVUeyn0U/tJR8RelU8AuSNppxBSXK
lZqoftEuoeZIK1R2ZXkPoVqA1acMnRvA/KZujr0HNtF6zwBNnCyyRqp0dqbeRy4H//o4TUWKxxaW
e7r2OdjDaxeOxGWCV4osIm33kLgsj5oBhnoatCapt2pdqBmCBsAC5MMLMp/E+9B7lDUzpM1so5AL
BWB1zjvZaE9KSxQgbV5pkBqdJcUgzo9mBonLNZ40KA1hvCuph5k98lnxiUIInztroEZePmMEJXIc
LfQ4RD3A+mCQiI2BHGdMyyWSD2Td0zvLWrq38FOgBz1qTXkfYPMK67C8GDmbb0vNlEQajAfY3hRC
08GSJ54P5RMpd34v6zELF+IC6xqpF8QbQs6+ZKVlUHqqq5zG9reRutOfGPgoiZfx4i1uyqfUwSVb
jVMsw0Wd1jfsz7MdfUmsL4nhpyzith7SvXotR6K6Sw2Smjbimcb/q9SQROPmdfK582slLJZOc3LX
Z2yHDVSyVzOgCdaJmjdPkQHhFExCoi7wz9y1TrUHglvvUrSHYuyWnYQwoZqBefnclqK5R9782tLc
LiJ4QfoAcMEsA0a9eZPl8ataQ8Iwxp03NQhWvGobVfPW71CYSI8aKYlzJ9wYcz+6V0JaXwrwpZrX
0z5yhhSomII92hLKDLky/SF/Y3CkL/TBaqfoAbSNedpmFEpTasqLcVUQx1JgSlC7T3P80n86mEuv
JpuzJ/Ru0eW8lbTUq4DRBf4MwEtl/kXO3ltSjPdJMCO3jAyFf2PDLyy4x0o/SYg9w92ak7Noy8ss
zQQKLyt39bS30QNUNn2DfFjnhNq+k9MpWbaAkSUbTOJ2SlUo67lEWiFYBfJXqUBUtBHHKna5nTIy
FoDa0KdQa2oHi0hhF1XQtkxCxsYpT61cWMA+J4foX2zeaogf87izETuPtY0taPWlCANQ7MFMy24z
WlG3eWsazYBRXtwnS0+BErlvaGFwvy7e2Ole9WDeyXYmkdpauy3uY4/qWILfctdL634L27+kOYqs
1TjlH3IGOfbUkErBzflxjfDSwcmB59rPkAbraH1knV4z+u3RiS6hcxxdYt7UV4gHzCODkgimiiha
h9gHOact5bM5+eGz8rXIkFlzRsL+7aJDhSdAVuv9OnPMN9xfAcVZV0nFPN3HqHzSAM4E7kX8Hr8G
2pDaRK8atZoLGRhNi43anBZCrCJDPM65K+h4af56bktQo4/tndWgISTmsVDFCkqo+7Ikk8qPv+QV
le8WWw0dmVR0tKb+ayZd2OYG9KxeOU52KZkgL06Z79SYX6cxNTZlU3z0eXIjK6clo0Sjtt3laYKq
uOTZAVa56gZjGNzW4ZVg+Wou30SPANdj0OHKQsIxbQP/juWs9oxW6tLTFEJThn5yhY7lHDbTjrH4
lo9LoweY/ksWT2Uz9R6ts88s18BhqXEZk1bTMq+pNjIkFXS7UbGRzheMiYB3pMKhaLpPHcBDw8Zk
bQ5sJMUX1FGGu6F37I2AeQodmC0Ft043bOCS4bCHtRdsjOGnm6Z7+birPTFLE96uT3cKD3F1VP+5
B6RECabKTD32ofI7P/0KCURfXFIbr2XfL8MTmOZ6FJq7kTNwZVngJ86OPupWWRUYUhQfz0x5Kwex
VEENqdZPbHkIOBjzroqcnKpmiS6y9rI98NA6Wm6nMQvXbdLA4vNeZtHW0Lhf1DBBzTG0dsZkfTCf
lDlGk8+wbbMWtid6oCFjG/WDmB7a8k4xvtFWzJNDlMQek99o1z4vNkc3UZ3MmYi96+uv2cYAiRjh
aS0c5ykGAV+V2nKYOp6BsuRg14PB2FXZoZc2L4VX3Wi9jQeJO7/746dSqYcig14ScM17ZjU+TapT
J6RPt+zmA0fBgq4rGE2xlsSAjo6IMXy9Jh6UZiRkDBmzD1mh4LhOMEQtTrHRg6OVG4m+6x7Tx0Ee
dWN97diS5WSlqJjHGPVB0Bl5AaQ/yMNfqoHulvbJsvrrME722uT+ZBj075XHUghcooHajr21mcYp
pj2HfDvSYJDf8ZnV1XHOdUpAl2RJT1J95aAedtn3OSnezZgtAnRuWI+Lzl4HZcv0IGdoiHQSsbVr
iFxj7p6TUJ+h1NkPhWR85ONwKxpzAa9Jbm0fDlazwIMrJHmqjijeHVYlw9ntwNESza69wt84WQmm
pBsdI1tFuegwml25TnRxKVLWImA/DpdPj8IWbg6ql9IjAfgX6roUr4VAjeE0uAA1Hq83YajJCoXY
lblbRR6KXbh0c0R72mJNisVn/jo5lmIxtMbwnnYYIid8ZK95s0wAWQdK7lqe5BITU847iQsAIhxe
VMMwVbP1rRqgcKsFVck3Za6SZOKG5MoneW4KOOgM7vszDlXIyGULn4IOeQbLvI3yn1X/TW2haj8r
07fEpSmwariU9rc8SPZhwnzAHSaiDJrmxgN73dHmv2lEVBpF/RCLz8Hv32sBru6n3LPcpGRLYNWt
Jw8BppVdWuwgFYynrEIoxmvy09fMX99kd1dGwcFPxtUAUccqXYY80V4sF3OIpT1Ay7wG/vLOroOz
poX7wsh+KFOOQmOHK+RoGg3BqpGkjyj0n4OOCiy0qMB8tnM5/fIwBVCcjnGJT6OfvMI4ZLg3rdSY
swbqWaMn3AeDlxyUMZRieo1iZUWcA4o4IMG/zIVE60fZJ5QnKqOwD1e2yD6VsRBmt8BLlUU+rPWt
T+3PtM1fpIGRPDb1KkWkUTUfftXeQKL8UHAdbL/93NbfFtJa6Ha7Gm8X6dvAlFNyhoYOtmULshvL
xdd01TMSzaMCgA0PxI4BzcoOgnu8AO9C6H5bRBlstRGc9y58ku3TNFHeY+MIP1XKzQZPOlhRHRaS
4tfbxY2bBeZ6KbVPNRw2XSknnkjdwOoFhAQiq8N9N1qY8GVD2gjNAQwiwll18DlERf1ugPy2Vg8p
wOiwdgZ3XWDtLYF4cjxgz8qrz8MNrwcAsujqC2PCi+QqoV44qNpP9W6VdpsU4XbxwTRzN8GOH7J9
VhGc10LMtjBogqKb7Cc723ep+80w2ZJhm/6IJaU2Nppt0JpApNQhVuM/Es0TnZKh/tYZvtgA76wD
t7uFawYRXlqJyS5tkpZI6P1skju+y5kv2RJYB2gMP+V4nWAlMn2LX0TWTjqNKRi1780Pxy7LTe98
5M6EolDaScjORk5HE07AssWPwZo8ZIm0bDm/9qR8VlJBbKgh6eDfzb1+E1cLVAGL/sx2xAm3TrbR
0nuXCyItoKaZ6GpkFa0IcORvStw0+S7u0oaGopBfNJYVQNffaQe3KcptOPm4hBjtg/LvyhaO68Tf
wZv36QBNvPuAW7cu1HCMxmPWcqjtyhnhtAlkta6xwTZM91lOx4nA/Ci15l06WsmeEeDjBU3LQeTi
XnqKVIlzWRh6MESmZpxs0NPgCdvSV1SE6DDZydnu2Ffui0V/Vt6Hufz4gXaZdE3figwNcSvd6HAS
KfahBU23PTPEfFdTFmNi54jbhUa0eamY8yM8TaABJtZGXsJ5yWo+8vDoSzJPRewfAAokGFotKy+v
ua5QdUWhlI2nWrmLdNeTPZiaPTGjOFlUL7ld/LTk/FReZb9eboraP3k1cN3i/ixGgUwGiq5efM3S
Lc6zP8xkepC3h+zIbBcDb9IWAwa4PIfcDfIPSjAb4VEfck9t8YiEjwMdGE/+Gn9oDgKyGISsrORl
VhWxHKer/nrCHR4QGdRD/u0ZdzjY4pTMqgPssFdAeZydZ7lRyBMczVFG3NuKnEZIEjXJtbMmdZtM
ti1t6xT0w3QNb+iSvzstG6/WuBTc+NRwJRZZavtyfI/X5Z1LnJZieS49jOtG+I/qJBlg+WB3pFPK
g++nNZUIj+h3F8PCYilOdhjh2cYW1d9kZf9d7jXq7CcP/taCeLSFJ2rPO2nF1stcMjNKvkJ8MPBo
T4gwwdswKevXrnqaLedZOUjJote1lre8DM4o8KT9oEXmVRR96271Nv5ea9ZH/WDvMrtyNk3NDZVV
hTpsNB816DzvoET6oSxVJaBg3raYJazsYTim5XhEJnUHRf/ajljAo65/LsfHuABJRhLxLEzTAkhM
2bqyN1XfEqOnkSu2SlqHwEsx/prGGQbDAMdB2WhG1i8W5B+ewX9xwv35v47GfzYndmzrT4yrDZ7J
vzkat+37z7hvP8Ex/2prrP7lH7bGbvAf7IJ9Zmw2TsSu9C7+v67G1n8c9k9Ilp4l8y6lqf4ftsa2
+R/cwOmoXd8l5ce2+NUftsa28R/TkvE7UFKl4TE2yf8ftsa/uxr7MGT0ABKi4eAq+jfj28Caseqo
tfqgN+NtZePAjrWsF9eExfkVj5mPjPxPF+m/eBX/t3c0iUq1oKtZUB9+I9XmpU3UzUSBPm5b/ApW
i1+/mC6aDrqBMYz7f6Fl/k6Bk1+QNyI7l1xP2/al8++fggsiDFVBU7L6YOQ7LAoh0nvztV6yd1cs
13/+Zv/lrWAJmwSI84Y67/bXt8Iy2KCSWuqDnDZkefYlOauJtZXzyn9+p9/tivlSvJPj2zJ+Lfjb
XetcZM+xw9FHwFewDXy2izZmDpdNyb9dP4Nn/i/WyPK9XANDdi9w8N5WyRB/voA1Ni5VzLeysgY5
nqVffUHKpe+eEQZAixQ6KST+0Wg6RLyz2IGL3FoRTvHmv4Wg/k6wVZ/ENPGIDyzDtf3frq8HOUzr
grFG46ftdHL/3F5Kpaeroc1XSPuPre19hpiL/PPFVt/wzzRw9b6W6zJyNuH1OvK+/+kKaIZTWZ5R
8QhpGdhCdzS9Aabz+Ci66RF0GkpEdEnL5Up0Eu2mlrw3dgPSgA1fYjdMIX33OXWz5//Jx7ItXNFV
zEjw20Jym6o3czTFh85uGQnlzgG/fplLPwIC+d0HtRyCO36Q0lTJEXhX5Q9zVpBV3Q9PvoNxNHXy
6Ebv//zB/uttggrM9kRtwPby18u19CnebfDHD7ANGqysTVSo/bCZZ8rC0WZFALJ6ZvedrOF/Cyc3
fichq1v1p/eWv//TrfJJ2Rg02PcHKvs7zHioP5iRr6IJJVEzXSed81tPp8Pouj+S5KVswn8Lhv1v
mwCG8//v2/92V8asiFEB8gmWmI4BzfPVndJ3ZaCdsiX886U2dRVi99eHkzh43+e5xDHINBUF+E/f
mLASxy8Qzx8qvd5BwTi7oDmjLpFundmMjYkO0tchB2XEq3Q1x3iB5/746DTWoQvISSeN8Ozzb+Z8
Pgchz46lBadpDHZ1q1/rKEFtNNziQ/5oW/1jlWILXX2TZVWQpO+uAYO3Habrku8C9J91tO/dosDh
g9eRf793pYsjpfBY7avZeppntLQVE4TWv0BuOguXBzTD1mzloNhZWf1tuTRixbyUZ8VhAjTAn2NB
TcP4aNvucTBBSo34gB9DATuPQaselDdq+q/Z4Epifh/b6T4R+AlF1imspmOFbTyKGeifWXnfeWS6
6LgkrYuit+TQ71iI6DCH1q5Nl2sn9IPdfmR9+p57+jmz8Jcegh3tO2zEcdiaQfolW0TZPcvnyQx4
hDHSsagaHyyn/enLrVheGT1DYx6b7a4emSFN5k/Nw7NOl+TqOJEq0xvsiMLVyPcyJvcAJ+U573p4
l8jKuJ5q8+jc6YzLDm1+U2vraS7eDd7TbrhAJjveGAD5jvP8aCTU3nr/Pmp8OX/p4Wp1DAG7GIyA
52DsAnLeDKDhwuO2VBOuu0UFT4wNTF7+0KHmz7KtWWnPDmbkcLuLL9whiXCG0eBFNyaMLihyBTaW
sX4Oh/onaQMre+KraiNbD75U1yEZbtPgc/JrlCD+eCVz5eqbCyYDAftiHZxEbNxBARhXIeGhWNgu
D5OFColDOPCHxwAhcVFAGcwG/n3QBtuHTLqfYvb8HjhcgjIUwOAfYpjOtp6/y7coFyplOKq0yf1O
vl8yi7cWGkeg5e9Iys6OvFIUP7dTjQVPpl/xdNzIsVRW4Z+TFu+DBzvEmq5CQC5jNOZX0YNVmTjb
NsZjikMsFAqeqcjpAFL7h6yoeHGrhY+D6Q8AQ1jQIl6GEsszEsHOtpuTHkp5sfCJ1mXc7USdaOtW
pFJoDDNyFnduNHz6MjzLtLhZjRvMe5HdVp+FsTXuHQ9rpK50T6yri/r0Hszc1WQMj/LcTUWLyuBd
iqWwWngfIZGOs30JOgaxEzAeXs3WCgnlVT7KhEGylHX3FrIqkYVhcUgN7k3Cab/H+hTrsOFqNWm9
a5uqPWbp/GIkZXOB6InFQx73/A/qQ4DhsKl3Qg8nng/LhN+V3qnHEbLQVyoX7iKbFfQ0r5YZPXhd
SfqAJ5OI5FYizTBHF25lzlqpDmy3oBnjVYUIYVOIfCfEclZDbxFVITP4IH7vBuoIO6tYnGQyz/NT
u1ATqm1rkEd9LNHMiUeojuz1NOUu3Kn5igCz2sBe0X+CbAy4oOgL3Swo7+O6zzCdr2oBR5mtr2si
LD+yF6/J3jVhH0TSvTmQlmbWwMDjYkSwWzTIxzoUYLfnyApGSuDJRzTION/aq78Q9Htsmllk3nCl
s8ug9/CxMCLjkpOCjKghQrDU55tGs25x+NbW/owrCQMj6Hregqm9jXC5mc56k2gbZP03OsI8kgm1
fj/qBycYtlPjMf8lanU3kilCfkGU7JxmQn3RV5t5Mq+Q4VhdblXzQmLldv3MOJaV/ouVZ2DDU3dG
sGXitqlEmG/Cm8WJnAucBfAsZu9bhm9+ZY8nbMzhisTjybLE0evYRdtaHpMVgjsNRtfO1bVn1hYK
HVe6wdHVml17A8MG49C4LNZRbT8xCYTyOtXBNq/TF6yo0FiWdrENci5cbujbVGNd5ZioI8Kfr4p4
px5IVby4ffoljwO9yL9Qlxw0nUvDFtd1mBfOnf4hQv0pjUukAcbDGAbnGUiGAXqFCb9PtsX/Ye9M
luNGsqz9Km29RxkcgwO+6E3ME4NkUKSGDYyiJMzzjKfvzyPzt8qhrMr+fS8yjKRSYgyAu997z/nO
/SOaO3gl+X7KQdnpi5+Aa4jAJ1v3wIyYC6pIindBhByoPpo8LX3bmUSqtctlHU1DuQWo8rOn90OC
p8ScoubjiG5WKLvYxbSMVhnAaJooAfOUsHmte96RsI13PqqKThnEENfiu+xbdxMsKfonlXb0CJls
yARfDTJPkl9CYw8qk6nLxPjStQyUDZhK42qBzDHJCEN7ePJGnjzKcVaYoNsMCPihti/lpiqrjTUv
2JOAN2Cymje18DvUwuoYFwWpXGhCGNBHa25ki0FZ+VBUkmnUwLHdn3/WfgcamXVrZs+kxfVTmjTn
8po3aUiBfmR2tO79qdrZLr9sYDGvE5vGXTxscSwx2NafXZlxDw0LDlHnDX/n4zRxuXR5A9ZNWe8w
mxHnm7GBALlG1c/ELcr42D1PvPMXr5bDqL4AvuQ4NDLvZyLw8h8qcSmSFG6o2YA0myJuqzL0MKUb
hYxVqS+i0UYECJ6w12fZoI+Sdf9zMnGYkKJRYvQhIa+8FZ18KyZugSjoX5YCwYZey115XUw3XrsA
WNfhaH/xCnAa9yXI7fHpJyLfRhWiB89imFR9VK37Rnf6ZzZx29q++UpAmblZioQAhQVkJHGe9OiI
8ODJLNkGstClpjxgBkAcZcVnbjsheBma3V3fQ1W13E0XFuC4qhiCPTGnMsH967AvbpZZlgc94fMs
wR3OwaDnXsZoNbmXvoijVfFidf7wUtTMYiwa9Nbif8z5+Cw8f/yehP46SuUpZDj0jbwI09u1nTES
H+lchsGuDhTf8SYZ4y9+O5jnXCXjxfCJnI2zYG+Xydmqh30NRuEhrCcA/6BX150VOhuS3ea1tsij
IKAPheV6XxDlFos3hVpI0nZcW1P2GrOVQqRAEIG8aa4bNkEz25v1Um+5oGOo/zqePvdLZDeGuZFx
PW9ma94SrXFsIvsBm+BLMUrQP9/uNbnDZY/8btv1nkbeCXItJpgW9qUgb4wuu/WENKTYiLJ8TCUG
CNfwDxXMeya+5B9nUb6NZ/9NxHN5BCC3qdNuWYd5/2QK5m+uR46O1YZnIhjPtdPXu16izZDdPGxR
MYCfqbsfxiivpHmTbWx1uxiazH6q8rOLbIubIr0pqP9u/uYj/0bewP2JU5zTq9lClETSgY5KbvMA
SyvQs1+u99FNbB9mP4odElcyJcrHxhZArpxiHRsNGXvJxvQ5bw2T88UxmJvNISs5ISoctEIKk9ru
uPUl9/+snMOQp6hGy2jv2fxCBQ4Jj6mrOT9sAYPVYz8jHmideFyX89ZVhNkts8LlMMcV+r9+Ezap
CYKrpGcoMZNA+HIPEWKW0ZvrS4RcE/xpz4407fq5Hfa+ah6Zr6eMfqp5U3TORnSpt2292eUcO3xt
Y+60ZRkH2GQNxyg/2xR+jAOSAFjPr8yN50XNQTNk9LStbseKDCIoGGMPuNcAagQiFdFeFMwbWZk4
HphgYR9VW2EE35nFcDlpnYyjf7vsun3nwoJ0JUqGBnarGrL9facr7JIiE9c4UE4sJFPoHElQJjmJ
PgHLmdoHRXGzasfaL5jjYz+0D71CMcyusEdwAYvRih4U8hzUC69ZUOe7eWi/Z7UR7OYQFS2hJ8Cz
OqUjiECO40i3hh0cWA5FXRzuHYy2fic/+V4a76je5C6Ihwc5t68KTNp6JhtiRUQ3aASQdqbF2WDp
/YM/hRwQC47porehqHERoATk8C6sgeRPBXwT0IevxBtWOjBAM8d0g2OyG+vYhSp71xvmb90lLBBh
uU5jzj8JDeEV9zpqMOczZk8UtKiNpD4UpN4yMGs3zqVRs79bnLOkSWUGsR7CFYtgHCmMTBxb08gm
NXrWuMzPWYcnI6CaSYau2jVoiiYlGcR54A/ExDO1+YBGA/uYnNb392Sx/U9lUT6xJn0u/fB6P+p2
CWUmKKNp1RKhZMGZJlahuwmIStbPbuZ1owZ8V9Ven5QxBr0VGdALiyG4LMxhH5tNsYqNry5rB4tg
sJqgCmwXG3Mw/xEZAnG5YTrUMPQcELsCXwoejQyAhyr4UTWipcnrfmdxtGsKDho6NUEwYjigmveb
5hL5W4fCdFfFxMc4DP8Hp+ff53TBQJRlg2SHAOd54GHVIyAINQcfY6KLrV73Wnr9LkQ+E5I+9l6D
NvkObwjMRmNgXUzfLYf3f1xaKk7qNDB6yanmE+t0qEhGRUJyIW9umT15w3TFMf6S+/IKiutXpdNL
k247+PW1DPQt5i5vLvv0uoprJJdVC5KgfoH7m29HABZks9cHo86ynfBB5JEecbYHFOuek+9CIoS2
QYxewUGOT33pESqDAe3eDQ19SlNbv7NQm4Hd3Y9UXfGMyBbUF8UXGih4ji0JbAsbqi5LZae+WR0g
+JjPFGnP/QoN+zZdNWo5J3m28asA8hzq6fvT7n3o6aUISZ2hWsDgebBs8xEASrkhHxUBofZbWNJ7
iTOlMwSQwObDzc7VuMojcQjt8WaP8zluOBz3Hm88J3sKNICbDCIJz8WsNdzSmnNPnoWnMC8fZEkE
ggsqF5PP2/0z6PUcFxg1qRP6Oeh1tSh1baHrYzOaPzvIVvq8L+GHxUj7AiVWno2C5l4l2xm6F8+4
mi5HLWnSrF64D8k04OLST8Jqy43SpW0h8wd9mOJ9Qieti9UqWc69++ol+I+Mcj4VlnWRNfdE687P
6J8vnjefs7R7tGhDzGI5MbIDDVfwf+h/Wvc/3HCA5PXqkF1Q9TM4d66Rwo6eFC0925KHsve/VTo0
rhLTRUCIYtwZv9u6RB9DjmTB53v77f7khd5zKofr1cppVCRsUmDNfnWy2Iwlf9NIc/q8qj/Sedb1
Lrbhlgs+jeU1wE6zEhM2O/E8iVjSgpke8Pj0a8N9NAaEx0RR6QWjZ4iWEYxostp4E5r32G64SHl7
jJpCx8/aCwcNDsHUer3Pyap+uXeT65CVrnG/Gb6keWZRXqbOfNb7MuJbwlyKn83APa2L+qHkyN4L
phVQEy4OQpQOsO+6C2Dg1aG/5Yihth2VMFewlm3YMdPpvTBhu+i7dtHdMQaOP4Cruev7Ne/bNX7B
+42286cTIQrf0okCRC+0kKfi4UdTD0B1+p3+VKOlP8jSfZ+y6D0RH5g3SHmQKTrwgmXGeJxRjpIR
NG+WmJetWxBDy90TTtPN9T6lffQB3Xkp6Ko00grZ1Y+kzRq4zXhPhuB5WqYv+mVKQ/eUWRSrTl5d
n2amByv/3rjsW4tqEhRnkbxa3B21pFExYo/bwuKMNvfZgN0x+A069DFBYCPBEctbbeBOrbJbTVLD
MpIsFnH7g9mnuCczHXOysb7LJQVSMuzCp8Sk6TUUX2aZLEiCqDt0w8cNUVU5dDXkyLOOWuPIqGcv
OCR6+tK+P8D+oTm1irUkqzZjhNhzRLq3vE56RN3WDJgYWGzlOD15Mpu398ZC9ClzwSQQ3Ufw98iF
F8YU4J3KSTLjAhdIPC0iBvRJoO+F4GRGnz2l65FD8rl3PGwFAbXpr0Nm7QZ6J9LVtTVXpQXgDTHl
Hs0Q1fq9fUZshbJTmH/Bw4jMZW5Z1RVvTmLxMnmJUzN+p3m4rRtSYPoAtYLg4JeL/Es3iIf7/dCR
XtLIhsoe1v4WxfQGbvsPdyGWJ61nfnPa7cKJUEX/MzHWB79buMTvtx86ADsAV3AvtQN0MOC4ToIe
41BSs80T5lcARoEu79nvhzr8JUMWbjdbtv1IWYRa69iM/S0bAd5VFiBfmv+rWTghdpKJQBZdSNKF
vVdaoW6VZRMrQ1Fhuupyf+Pr/ZGBy+reI80Ndt2YplvhwoClWk0iVgMZcnorcPUPFYTgLuIDcTMu
yXqxWEjp3OVM0aO4OlCeGjhtx5LOYLSvESEiv4CnVs/xSytrCEPH0cbv0qSZARcX7ahdPkfwy0BA
YrUO2quV8G/XLK9D8tqFuLOGliUmc8njaAZxvdeexSKxlPnRJmt5izovf226+TImKKLmoDfWWZeT
Med6757IOTFcQ9u5OlP+696lMQxedENSSl1B/5XgxGF5mGs3YmvDefDbZsdRkRTDmsvWpTRWLoCw
JOF4iiPNi1AbKN2SywOHiybxf/opJW+D3AsiJQhS3RCrKqSdjc17lyo0WoR6jfiensok93Z6KbnT
0yrFDCkSxWdnkr/6CQinTzJUSRcBryVS5ad8ZgtJFjpKS/mlXbrHyqD0DsqUIipzWVDZ3sAsw5LC
1X+vmYHd03LWe1sqOUZ3nvxZQwpGscPhSLemLJcbk6Qb3HblI12GFcNqgjjbftOEagd3LOF/QbXk
9Pm7prX48w46eP9wv5dbw6JGrZbH+2nu/kI5es2bynVYmyny6MzmSn/odsc/6hj7IbTi5xClcutX
3xUDxn1WP4jZ/EqsCP0GhgBBCEkjxrVjR3ZAywGyEDKntXQ4XY/1sSxCYBBc9VN6q1OgxAYJIhuu
kH1bzF/xuXG48+Lrop5HD5l7FQXd2c6oQztpkanx0LKXspQ2CMKK/JTw0k7OdDT9iqKgmX8EtvfZ
IGBtR3m+d0MgZ46ae0SU+ZeqxjRdoWSHU6rVS7MWROcF0qb6g3BFuSMqFErjEQ/N1yX0PXit1LpB
16ImDKtjkXrAZmUybACYYQmPrYfJHPqX2cxf83RAX+iStqXlk4baLe50I0TL2Hq079axSUAcQYZo
t0qjeQMPuUzuqQzA/ZSLjYPazhJ4es4ZpNymn6x+Zw71dUizcWVkQ7VLLXhKEnMzGtJeRxFn7S4T
HBuSfnpsARNdLBSh0YAKmMQAmkpBMBzCZPzU9LY85jHuIo7blEfvyFzIj/VfXfxdbo7Kq62Mb12p
dI80TA5LRVJnZaaf0dlh2kb0dBHAVBCNFU8EdIYCzLl5k3Xf7e4e9LyV3SnVD5DpatRm+EIsHcqh
HwLBQ/8VlIQ4cS3I3x/c0jt1yczx31QGjQ68Drthrp6zmhSQ+wOh4ZLgGYxMYVge27Din8+KR9hk
4XYeDMJKcXJGAh5+E9EvlhrqIOqwo0PIahcgMtzIElNzm2UfrWlYpz43vxYVAwXk7WKbQzRZlaPI
T/eHOA2+qmZWW8uu3dPkR398uP8swfq8jer0e0xCyZyV85F30zmRsOmc7l/95Vs76u196BIIXELX
cZx+2koF2NIoEvP0z4dqDDMailWyHeqAFk49xS3qIezsASHKxtAfwG0B5Y7qsc5XHquAHV/S0H7B
zwewXPW7yZ6mrRnFlzvN4v7QayRF0+r7iob/9p9/kAT8oiyloyEMW5zuD7T7rd++6jVOB3USf+KN
ujdpWg53a1w/KcNkuFeZtzYV5q0E27NLC1qDUSCPEXLxS2rFr7Zs6ovTQR4djTg/GKRSnfiUbmUX
rnOSB19M2Vz44+kqBTELdpolR5WBGPHjIl6TEwvov2jsZ1cY1nMcmdVWJkCBlEL62Am33TmcCLQ9
QuG4x8/FBaW/pdFeY5IM1/fvptEVWzr8BiEZZAL0PU8nHOfqtth5dYP37NEap09x/xmJtRw/evnk
GI8TGXXPuJVoiiEiQ/fomGX2GG8mSkPNo4oGuvuLkzpsRFBD2t6QtL/1l24R/RBTiNJRQ0AKzQS5
fzXoT+EPPzNluxtC5wvW6whLZdBvRsv7aphk4Uwqrc+QJsJzDvYEEdlp0A/3r6YheqFxtqzaih3c
a83pFMrsV8KgfZsyNjzdf3R/MFP1+7dVA3CSoOsM20RO8BNzBoue5MmNoBGI53TgKrfKDmNI5lzn
Z9UFA9MmHvx5/mA7clbSW4IXmJvl2Ly4SAODppwP5AVsLX0Xe/ru7GZl7nEFXOq8Dbn8MAEYRbej
447nV/ATK7Q4/7vmtpuuXt+kmgcJBroBrRCz1GyiWp9Pm+3cCTBi+hbH/wBrtqtIjYtNgFMxuMCk
Pw2pJGyEoIbulOmFpgzKfZz2am8D8xWQEIMINCxWHZOacp9N1jXyky2jROsQdLvKS/0d2mwQkwLi
kRwUfAz+KWm6+DZy/7FPugj+oVjW8TIRm7oYyBVl8VFDCj7Ne6c3eQpO05+I1+xZ14DgcCTkS9N3
CLTxw2RLK2JaF0GMkXQxndP9q/sDida/fxu7lbXLlc/O2R+JHcHfVtTDKZIOv2SMfv/q/jM3fCW1
YTnSPSYcNJhoj0fxgi8YC/LKwly4RezuwHpuv2E0ObuxxxY9D09VFH/JorpFDNxsoqqZDyLsXq3U
45OfVtE8m5hn7YzGwxhegtg/WfDN1oTcVpdKuTTpZHh0KHlI7sA1WJnfA9/ZJ965TcxDVE7fVF29
LW73OZ04MQoCzkfOpVS+VnKaLY7w4Wy/ugmW+T5uElaS6NEs6GEALqDv4XwzrYY+wdD+qDmUd03W
7xEOV9tfNoDhWIBJG0ffPUazJbfCQ0aGh8aXXrUpUzx+ymu/JG7+vZX+dwoTqITY49w+/E4G6fvs
NMj+21sRuizri8s8ZNqFRnTUL8C0xj0pvj63xBTBAtY+p2TmcIvHnYORhecW1CRNlnU1hLuYBRkq
FmsbzHthe9csYrVr5Lc4s782C/9IQ9i1P7HNjT1Iy4hWo3DzzyExZsw0/E+WCr/j9fmOQYC+13Oc
SuSfISc416X8XiBp45a8LPZpqS2GcRbzXpk3O3fRoIm5sy5EwH1hFXpIzQjuk2A8hd52b/X9k1VX
mPanfj4sWbfKG8PZEpiHsT5mg1uwFzCLG1bNMwTLcctptrkskg44o6hfuAem37o8jtGTYQnvmJcR
6UIgSz4NXgPllJmyMyGTZ14XqM4i2/KQB82zMAdstZRP945eosJfuhUEdIeCyqTD4udEgVsBmQ4a
3eKOb40i09M1tZqcNkQXUEDaa5dCxzKoW5wE5l7rNU+4lra2TN9jZb7YHBbpHVIzkzq3jolk9Qf6
AkjyOTUiJehpC2Vx9m7VvrE6OLU6/Xu9jaMlZn9S2yiTqgBZk2IqaAvnL/qidllCp29pX2k2YTFT
q1TCjLYCGPvEjMSr8u+c9EhAqTO2s5z+hG41KQZqPUp3FSVwxzh106CAZ5vryuD+Voa0GR3t+BuP
oU5v5cij28LtdUokU2aX4rIPqLcRgY/D/EvaXAR9wpnQ9A5x6aIIp9tTJlLs2vordIH3iXy3tTHq
1kG2A0g+c+RPNnlvXNDGb//9myK0oOtvbwoaUuE5rtY//lWXF4Jq8mmJHJpcvPXIiZqUklU/pZjk
UuGdl/EQKpKxJ2zR//53W//idwtTWvxSgQCK4Kk/C75aZ3BzWv3ZodIT7zyg/uIXiejNpc1gWO61
tOabRC0yT+LN96yjAsquqzDGordAkVPTIAXnHMFIuYNxo46TQ8vn3z9L+TdRGGxQ03OV75vKthka
/vlZFg0Me5JhuWx8nmXUUSD6bTuuWIYpJnHaIHARxCBIDHYY3t+1ZKwe019azBHHfIo5NFkUGf6u
pCJGa/Bu61rOz1B/emXxjsHxHbDTL66JnWNxKAuTCCBgzOH26S5BDE1dt+t2YFc71/pLMoMMnkKK
wrtOgzIBV3QpN14GE3ugkLfSrNonbLjhMp2h5PPL7Ig0lIFR3NRkD1PiQInCap67w40Ao59QbB6/
KpnddMFGn+ddNuMta1rtxPhs6SZjLOujW3C+BRm4MHps7Pklm6LDv3+vhf03cSxvtiss3A4edMi/
CVarKS4Nn9YHHv0U45PpbNGoUv1qvUmjVzKn1aqovDrSoxlW4NAwFOBLvYrB2REDWrId0FH2PQKn
jKxqYavF46EdjH2md+55pJ+z5JmHFzGkf9Ko4eYEDIArUV6WVuW7wVx+5YsxsLhB0Jb1DM1AfyYR
HQs7jNZ59B62BkI4Qb8aZ867HigWMU2yZGTtJy+EBGVSxO2cU5dFQ9ROrEPl0X2jzVDik1pLttBt
0j2NEYOplJwwTNvZF2+hImam/Z5boB0wQa2rmZWnCTx4Jx6nQv3nUcbDfd7aGz+zZKx29BwM0WHI
LboPDD56ypDnFicFDDDgFCKzeO8txpG5be7JV2DkBQyzCAdy3WxPj0ZiiHeF+cpBj34VHR+H1lxq
NReDJhcaBl61q7rbvddeGeXV8dJjVBk/S0vziwAYbcrA/SoGjnuBszAYSSmwTHRlbdiuG8a9ZD6P
eyO3CG9O6mrHuCQBy1Qdq3fLTubTiGxqnWbum8sfMiE4heX43RkjMjCKXeD0D+TSHistEiAeiUtA
yQPczW+hDsbUT7U+hmX00xinG/TD4XGWGRAijbQb+unNDlzEGnhu0rFrThiCXv/D5fovdhQBAEmY
OAFcRdjvn5eGsEdj4hhterD1S9a7gcfPOMOpH0Z3LryEohW3F4qcGF6eHt7pgVmplXRORJOu7rL/
oN/9u+Jb2YB2LJf7CJixZf3lKRGpNsoqFvEhI/GoypMnjs9H3frORvyrzXwMtOKsHIc3Lb3CV/0e
mPVn23f/w3vzLxZ3W6G3trBIOEgi/yo97+MefH5RxodORxdNPXcV3t6ExESULd0apfhHQ6k2LO6H
bJi/hEjOW93fkFo/hp5i3ZJXCsHK/2T28SfLieYtnbAAwvj0H5S46m8yeeWYrDko5JUQtvNXHS4H
bIcx+BgdpjQJNpB4YI/GG3NoE7w/lh5mU9YvGRgel48NguE5soLx5JlOs7X4izSoL3Maj9s+9vMt
+glvbeluVAwa1redeEOf1QZqjDCv7NUbBl0ED+aYUzwWBNNUg2qPYzq95nNSQpVAFWvlIP6C1Nko
w1VvilrIMm9W82KkWbO998RDI2b3aZaDldobOn1qO4w01rLPldulh6wuiNHp42jHbbHuUFa+ytwi
slhdZTQvD2pYVvHM3MKwYc07lTwlDbeNDWgOV5kA3amMz03VZkB5BpqryvwyZ4h1Dfuge453qWhB
T81XxqeIAS5B66vIip4GyYK8FMULuG9WTTufic4xjsp0n4Dh/nJLs99L+xAkWXMga4CGdjklJDs3
0Vou9aVWVXXLZhiKMmW1yuduOjRx/LMb4/K308f/WaM+zdXP//nv9x/kFW7itmvij+5PBieBkOEP
69zfrVHxB6v+e/Ev/tLvrijf+ocjLOUJR0nXt0ybk/Tvtihl/sMxuY1cUlgorh2JweD/2aL8fwhf
kckhlS1NWjU8i3/aoqRyTdvTphiWL8/9/7FFCf1L/nioRb9PueHY+OB9rNbmPRvgD7r6GvROR/NU
nI1AvHRNXT4Ey0An1nZBjKjvk5iaE0DjiCNTZ25LS0Pl6zk6q4VJhf6uF6V/yjP1PBMj8kwg5Je6
XMbz/TsX4hZSgijfkVzw4ZCKAfn5uTQM5xLR3FovoiICks7AyRrltmccfA5T6ZKKS6FgaOX67Obi
YNdFfZum4WuVpRIOGxm3EDgfLaqH1yBhzGRMZnuyPB8V/Jg/8l4/oRCbboUnUXXKgBGLMhtUh30e
ELI3HVwU64+OxaQxMPc0ZsJn4d6tGwW+SKJVGWaMnOy6+pBzS+/saDDZHUXxAmwhYgDjw+TTAC5U
Pcy9PNt5Xlh48aPLpyGwjJc8cTm5tubzRKPkHLsGT7r+kGU4vni5M+4XMg42CTnKOtf8W2iaaIZ6
1igvcYeVk8uG0y3QWysyIKe0krwXc3jJw+qAvkFd/B5kbRalOVmXUCr4+Jhz2dTm/kwkrQhamB8i
iS60Yx41uKAhe+woOmO4Eryxqwi/+TmLHvjY2KoXfwHUagFMH3DEr9o0MR9LK5CbO+UpHtDLh3E7
XGQnXyTwpb1FQA8HeFE8FiVGLDjJl6mbWaBiEu1bpskaOdK7dOdL/vcruNXBCJsnBu8wXg1cFglw
P4v4gDWvjiFFKJ+IwgzOkRs++6OZPuQegSIBLCn4mPtZWt0VGfe0NWwUCMbous9IbffkeicPUWd8
y+Yl2Xadqs/B7DP3q9/CvCvPYgDAQdP0NtZqXLsewKJ5SP3zBKIGUR/10eCH7cG3BLG7Vromu0E8
tWoa1wi50JIRpr2aba7tavwPpfVfTx0WFSL2PJYE5g6uy8Hjzwchv+0ROjdLcx4lp0po5ZKNe7jA
VS85jsUPrdlHR9eOXzqygI8AWb86BKpuIkB1TCSQdvxhwXr6rXz9r6LPnwiJ79r/+W9LWPo3/qGu
5Rk5ptBFLdZIqVgJ/vyMDFo5ldGX4VmF0XjM0pzEJUY266waOSrmztGklcE92aZrv5ffcmEaz0Hl
nhvST2plN5/Bosl1UIttl+X+E+kwtA7zIPw2OuNFUsLjhh6/enxuoPyS8JP6oL02bxyQYOeBCIO1
wAG4IoNa7glkCbZJ6656ZqXroeNvlGX0wCx9U5dQj7qevxjKatiEOp4OVuMIec/tV45H4di5/fLo
zSQN9/mhmmfvWA/IFIvqUWSOhNOMNsIUHeiNJpyujnns7CD/bnCu2piB4e0lCeCNsySfwr67zCLy
zl5A5JhvDjSXU2EfHSEfUkOED5xzU0JvEekS9ts95A0K1tmAhRLON78htwync2olzqUEACMtw3la
mmAfBSIiSXEkn1gNmy6prE/mGiodjgac3kcRjrepspID1Q5ZZQlJXE40HYXhQdocf+WB3e3pwb6K
RnJzx7AMSfoaNq2KrsSLcht7ZnlmZnUB7YOOL/+a5124jceCtK1MdRtGxu+Kepy40EXu077/7BEt
tcE3jt1vrDdVrrIjxMVw5VVMEKIuIgeqXQhozM8kwNGMCtEgNqk9PBfkNnICPfKUygMcpmbLgJj5
cUvWaD1Ol4kU9C0cUYQ6fd0fEk+sLDH8ACtImlyC8oJMg7UQobO1cm9em4ZH4ElSnjlaHnyvbTHI
+Jt2cEGL6kktc4uvnEjNPbEsQExCKfcOE+BN1y3G2jUAmFaMERG1cY80rnFYTFQ/bTB/JkcBx8uc
kLTo4F+kdCtRxaqcQYZFViCjk0yh5e8Y3FNmOM6ZucAnXtPj4gUvDr3xbeKgc4RmSaIgFo4MVOb1
DvPT/ARP+SZn9o5Oo3II6L6Hn1lvQz0j0uHuAO8aeDuvgRTCBGJtlaoj3Ns8lL6tLm7gIQtI0l0y
Iszws9yDeaOwi7nxYyOUser815qBxDFTc8LROHh3FQCOUIWQ/US0pxqWAKpejJ4SOyOm9cHRGIJc
pTfAspFEKFmoUu3VNFQYLBryeHt/AOBRb8sKtkYnppsPcsoz2AGCFijkTOe+cKbiaDgMrqfKfbEn
4TxinqzEYh9bG3dXbVXkGyFvTePgE+XBG4SIfGXYxZ72a7ytk7K8zNhmIZxDLZmeMgd5y5wW1wqd
4CawTLUNivgNGgOOM0lQNltxukkSgHBeRLuinTFGVVhxSm3qiNq8XxlDXOy15WcGNbfufJhceQE7
FRj0pp4a94WQhuaA2gfnUfbMmaTdFsKkHIhrhqPzpLZ+W76Gw/zdqfrm4NjhU0JPdtUh1dlr6c7E
xG1fE9dFV54MRL3y1EvzLTKBPZMbrlvVzdtQqNcW2NVKVAvmiwLw6ajfh7JxzyYiSRBfJKpkC7ls
wSev/0K7hNRU8dSZhuIINCFG6MMO5QtyGVgoW9KuDohb4ksZYc6KMmKJAcJ9gEt1rvZHvlglZ4Z8
04M+cFzxa4xzrkX0G24b/YjRi2yVvhmLIHiKZHMgIzomN0xTIeNofV/jqhSmWgNSmO6yfammoTvP
HbXuhNw/FyBPnLH5Vo5jcjB0JiKOhcbsvlV5WW8a30EMpzMFiYPYpzM9VjUD5kr0nWs5M+MNuWyr
EQ9aMBZMzW8uIgMSclugK5N77cbCgyTG/5zbMfSvqLx6XnOqWg5UDb3uw4BqCdJ39Uzs0Tp0luZS
zdCmagD6KMtDiRax+wkrrL3mfU9sZG8cAhDSQSP8J8R66sn3ZxSC4Qj+bgR2M9j9Ze43Nc8NLpSu
FWsmFOROwyC005ucjbNTze05CznClnF07FQ1rz3UY5rmhwhTqk9BZstDgRgCBaR3oQGBNsaCQW4k
myIsrAfIycyYloi5TGQwIPOTY+7jvivS0d3NvfdrHLn/IoDNG8ePzfNQ2D+BOCUHUmCAYwlYXFKF
3s4d+T84lQQwM9zilIXEYdp9+CNVafFcp/TLiRH8agZOcmrs/pn8GdojLCbXJnOtcwz1E3lKJy5U
D8cMNvaxM9G4tjTIoGfS5UJDWBZX3CnJsWXwYOcEc2ZWsB2dmbxAB0MWM693Y+nhm0qML/3ihU9e
qB5mNBlHM5PtRQ9zaDB3bEaPRTSRFk3CxmY2MQLVvUN8MOrSdZHPWIlEdR3NqH6A8uDAKRzf+w7K
HpLxdjvotFKwsshZ/Y6IGKF2/jAm+KVSSMkDFMQWJckm9yM2CAdiCPYSXpvBzegYtXv0mgbCZ0Jf
sIBccjGS8fme03n/bkyNdg2iLN6z1TARZ4t9yazo4JL4cqhdHSlZECOSh9OKa4yIroG1XITTkbSD
4JmGm2uae9v3g88k65AlMyCI7ybz0TQR4S2kr24X18ccy8x4wC6wBdkNdLDFakEg+OvcfKuYCW1L
vcDGeqntQ/CtcnHNteJWOop+/mLnS3Sx/GDAMiMIBbIQHiZtukErwhbf4D2JolvX+T8JPyzPqWWI
Ty26kF5xaso40nJuaX6IBA6574lrZYtPPJ3kUKTxzwlMIv0D92inEZ/gJPM9KTWvbSUQ/Tmd7kUH
3X6skUcP+mOP0eZc0UC+pWNfbViKTBow6MPVtauNo/ZrOnb6KzYx00TRvDe5Vul+MjmLItScKZvB
Ij6Ys6PX9+s9DfKtwU3GTbjhiU4oUHhz5wSrmlcYN7YuFMYC7ab5ZLLsHpyF3khO4AjiFHLjSUH6
ShRkcwYL9bxEdXGrGtj7DPKcbZkTepNV/0vZee5GrqRb9okIMBgMmr/prZRyZfSHKBv03j/9LGYD
M31UjVMYXEBQ1T1dSmWSwc/svTb59MofnyPTaraCacuDTNkYJIaDWUDXO3aK8g0z0dYHTxX5RXvD
QYOEySFgM1wEJvcvXW7+LOKY/9wIacBqPZ3DlrDAPjvHnQ/PjX9hbc1s81rya6A+B4uuofcPI76k
PXk1DIMcRbjRvYGsI3d+Rh0VRQrXE6ieYxnNhFrP+JAjqsENu92GIZO0FxH9eAjnALuBZ+lDH7SP
aY0isBxa4sFhdKysEqJmNjntgQH7ryBw/DX0/IH/FNWUo0P7CDyABQSxCX7UlV/vV2WG2eDWD+El
MdWjX1blLawWeemoyp2lxu8hHRLhN0SfQR22UMNQeZf2VLLxrz5bdHcLqZldb6NKsjYKse5zx/7G
K+PltZCyNDU9wQRJto/7Cd1oOoW7WTK6W45+SIgYDrplgWMleM0Hhza03ITjEPDcksW5yOW8cfOy
3QdhsVzp88E3su+B6TcP6B07cMgPtXeczKTayoTSnBXLszSiGJlEetaG/2PsLPNEaO4vxJnfaXFt
lqqVewD5IzBweNu4ZFM61jHpTBgxdj40sfdhBkhNStRawyXkIcetzN87+7rF0eEEnUAHiL6nUsz8
tHWUfS8ufWd9FxNVjrb9tZygeXUlrkcWOzPbCTwzboQJuw9tXAwmtZXywEcWIJcBeFpISEBhBjbo
J3vAhdk0fXBR7wvj8WHIxTPT7ZMB8wwYYa53JsCQVBXFJ1VE4zrIyaaea1diJ8RVkG7lUwHY8DAR
c7AvkGmgBGErbsDfsGvkrVnFmJ/yg2eFPP0A6WU+pL0GeO9XziZ3ONutbj5G0CHxMuivVeaRZ9Ba
L603IfWpFpri4F4kb9aWBt/CLq/hEi9yKvIY2cbb9m8+lehUlYnYZAuUTNdHexbDjlBUubKapjiq
MHvqqvhTEBXO2uqRkMfOchf4DjJCwQHgZ9X3gHSUi+qwEDS2exaYrB/aQw/i9JoOIE7BD0u4O0ZD
grB1LboAjtbgfgvG2X1SgZXhBlx2mpYyryY19y6pqK21fWsLQNBRU4dbVXF7yyyyP1HlvqQTID2r
Po55+0ANkFw8NWAubR4nIUMki8l0MxnkCBdIM14XuQ5zZDFcm/T/6VVldXkeFEkOmT+eVWWrq0jA
EdyrudwKUJXF+poGrrlTDp0DDrZ21VK7bzNTQmCeGv9iYl0bYk+c719mkJao0R+DEP9vHVuoltti
7bmFeXBymtrYGn4mFncSzmuYCNRWBDMZz0PeFeeBzeGelK/iShoogy/AW9QKDG/8msE4Bc8RJ0V/
rgvbWwdeUnBOOeE5GuPofP+uEtkm6GHs+3ZL4jvaZDTeRXWhQvMOUojHKDLjZ+aT+SMbMzo0DoK1
jvEOWPwdnoXumwzi5Ma9kpCAG9Yb2dE8llayc1GjPFZIsy4BMd/WqhcjtSi5aWdK/eSco3sEKh1D
1Dfn4FQDBSK6qm08SvT4BzxsG8Bknj0zABUHMXVia7WGZp2yjioUwnYefA26FktxuNxZueNv7C72
4MnSRvRuNa7t2jJehyT/TKXbIXCaUKVnqGW5JNcpaXBbqAPTo8jmenFCRQiViGZKmD1owILPBlnM
mCoTuTahRiNMFmcvtLLHYRl6GaN86EdAZMRR633U6ehVoxI54axFXxqZ4Sun9HyZCv0TYFPkvpiV
676EFXs+Q+So/CZVEyLbWnse4/FTMSXriNSus1mkdCo1Z+MUbxYF3jti1pCHmQKK5vTFHimgdeu8
4KWnY0fA55MthUUPDXxhHCHSHu+/NMTgXaFRAE61dcW6Ja73a6UV4kg3jDHcKm8l1uHVfQhZQo08
z4wyNnZg/Qycnrxw4aWkZPWPc7CdzHwgyY1hyZw0JxGP9Soihop62Y03DAMpgxtoiNXb7NbzpWYa
cK0N5zkAyQANV6zswjAhu/n2pbq27a94DolHGTiWYMth2zYsHrx1Fu9rSq+NiiL3XKigBh1x7JSv
rwAd4EJnycW1YsxzHljfsRuJEvCQ1JSaX0lEZBf6BZ9U4zWvmJbZY4xJe2jq+QHBIDbnNBiurMSC
tW1V0YPRYDJLUYFfpRmXGxPuwAZGRmavImS9ZLY9k7LpXRLbrg8pBzpPWxgH4Sx+5ZlfnpshJYUq
ok1Ke2HsA0i4eewT6jW2AWPXKVwNbJHP9y92YbX7eRheVG+5536JzyBWsTvcCxAS706zrrNN04yo
LwXQ2HkWR9a9mvx3M90sDvg9VYrMYkEU3/Cr9PPn0a3OQ25IOL/FNy3Z5kXMxrcWT6id33oYE/Wh
YegBOE96R0Mx+wHk43J199HOlqpiIfSAAa0BNlG91SXwIzH4b3l2tVD9ogOL9UOWC3FVBkbN0XAP
PDIsZP2coFXSeDcw9zH1rvfUuVizfcgpF38Gl+tF8lzV5WMdquI8Vs0XWQKW9Pzhel8n3x2nRDue
bFW8Bhlc7KWRLJqMvrHDJeIx0GkamlsjK1BGtjk6RH79hhyaVeEU36Jm/lXgHtz5zWcD5OEMhuoo
ZXQNtFntJtwikKDHeR3HzryfC1DgU9oRsFWc7mbZO1xCjv2xNEx5KYz+qc3D6Kp0/iWMjIHK0/+m
lhYvS9ewb8XrmPfYnSKSHZlq1E6wgYo/n/JzowZmCjG9ul1ZzJsCLtpsAZPbjLM7VjU7Dhq05Bzj
UK1ajNQR63uXNKQ9fZy189DFbwBRbzsq5bcYYR8yynDlFNIk4gkJbVPmrPPLAtDm8vlTuk1YlAhQ
cuzys9G3+R5eDK1Q2sc7BOvUzfITwpL2ccrSh54p6MV3Pbp7bV3mlPUCtEl7W6aNvE65tyOvyt4T
omPTVDDIrBPFzASXLiIEbGg8Kx/Z/Q4JSCbeRxJAanO8NTk3ulGXuAGcdgNN9PdgOdW14WRqOo+g
XSaduBhQ7oXmoE4Z4Bzby+IDsyQiIAYOwrpzOSol4WZ1Xm8MleMF8SDN9gGDyjKSr85AOzOWbr6J
DcjgunOrNUgAXDfhnjZhwBqPmE0lcX2IJl7cVKCn9vtTE+S8C5opJpVOdNpKQVTw0MsvXmLOD7Xt
PJPLVTPP059UCFs3BYwLuInpXouQGoZR8DPBfkA/zDPLzOoDYYjYN1U1roKcMdeKYTv869jluesw
XvKYDP92c1FdjFQbL6SH7xzSjf4zTOmC6gtrj+dyTPrt3Kf9AeUaSYqLR8nJ41P2CaejfYSKPqxk
TWllO8VPWUenacIr3Um6i9wgvkFVLaT2EH4b4tdlCopcVAfI0gpxmwjyxjdFJirVDNrcZl65DmMb
x2a+w/y9g1RBlm5XDvnWcN6TARF1U3DuoI7On6BL73SpTlRe9o6owH5r9tmA35xRUCzsfIs+HSnc
t7Dth3e/Va8FJ8ecs4iKg6uEHwAvRm9wTWCyJdqMNlOUXz1rwFzo58M2Bze16XtSAyLrtS2Ff9R2
G53HDsVGMMzOiev0y8g4K2IKep/cS65r166qB9lGz41Do+3PrCJa2ly/sMJ1GAX+J9KMHupkpncI
4Aj09WCcuwLA7H0i0UnOcDem2vJiZIJWSorvwP4L7mgcNc7BNWOEAVitLt4MVQZPdnTobUmuZU/h
x/HFjMsJX5DXENFQSYzuAekCjuzCl2aCKj0MRGkpUZLftHxBHHxFit9ikKRoCa3xyS0aY+enqM0t
Lh14xTjIvaDFSyyamNftVecYpMUyE8Dy5TvJUfFHw7eyi798yR3jk1MU7qrFerEWMFoeisrfdSFH
dduiLhcEKzXyN0w/ecjd/h2oisc0w6Z7qtx5O7Qkd6eNds+MSW/BYOenkbjOS4MOyJxKfZpj5900
dLUvijJmejAGT80Qfeb5/72oWv8FICsSY/yPG5uK8pDMxPMxtUlfUQkQoBQTpBrny/jIt/Yle1OC
h3ihtdvLz+Hc/kgamm+qInGyYkdvbLzM+zHpBqKz8lXmdQR7taLhOe5kW7ueqk08FtnrbGanyvKy
Y2vg52vHjv1vwIoVhLx6owQ69PhotkPfg5ROzeAadzXzGSs68S/Lded782uzJHLFPmsDPGIH1E3e
rY2z97ocdqFnWq+V/bPxTLR62jVvc1xd/CFKd5UVZQg1ZLG2B6Zgcm7fHJUHO1mXDDvEIM/CKt5M
j8vZlzMbzQ5irx7nLykQ4q1UXyRcDh6pQ8m6NoOePoyYqScKFL/P9hnLwJOJ8CZmriktaB5FyzqS
Le1l9u2bdnirSdcbPyM5/R0kM+0gU7eL1487k6P0S15azzpmdpPkJeliAw8WPiJjH5VRcwNdT4mi
Ltwd4hpHCI+DoIVknFPVzhFI3nQhtwCKfx61DzG7N/UOeTZhLiPC1jgOvxjthIMW5eFGpCk6ykYa
pz51a4ZxnJJ+S4Xp5ECnx6Aqv5boKCHdzSRaL/9fnpnsRc01Y8z84hgF8GaWj+typp+wl6BPOT12
GU1a3BX7Sk038DP9EdW4de1RS8bONNy4D6M9tzroKxwIQEi7tyD8VhkTIiUR2AgKGZrQEyG3Z8J6
tdXEnNqnlu9Itl25MAM+q+LnFOqYXVvBEJw8Ps6IKjzrLqx49mfjeQSJDb3Be6J9YwjLCnCuJ8yz
2Wxfc6cFhxTEiNVjg7vRNd3NWBN7giyJlQ3CoWiOKUiqunkcskxeTPGbpL//rLWTmArfT7rXoI3q
F2/4jN725uCWJ4vKnQmB8X70acv0OyLHEe1S+zJi5zwzzLkZ0/xz6PL2WcstA3x/o+wKAfgMjbgX
8W9cSqTqVvJbbpmvjnZ8FJF+stuMNoLHyTcIfdCTXrejfIQMtGuRu+6jWD/GqnuxLfjINB9b/N7I
+rnMHcf4GejG3oSGSFgJ00pUip7caK4tvS3vZbMTxgGhnXsaG26f0BRn+hviuAzsIgU+Ni/Pmj38
oTron9wkbpEAwDiY+uynMIVm97BeVimOmIedyL1xIzLzvTUozVm+e+sxnrjpo571gZFmzMQ7ZIEo
ctPy3Sgjsp3Zke/sZB2Xyl85Q3UxMyClYej41/t3WhuXBM7zEYJCR2RwKvsD+o4vg/YwcjAlUHKB
51ehZrXPl/t39y/G3Jin3jIO+VjrB51nyMza8GclJT7aJq3ChzIYjk3RTwhUlr/rlr8bGjD+rc1z
gm0rOkLHEThQXEI/l5CBh/sXNG1616HH+c/fBfMkdnXLhsS1x/jB1F78QOk/H7XObpjh44f/9/f3
74QJ9Gbua+IV3B3kJ8YpXenFJ+UUF/Ib6dCK6hcPco7Yyp2WGjJZt8QEb+J+NHf8++5a9x3CaAbC
mwoeMDOWxDxhF323JjhD8LqqtYm2vDeSJbU4LzbWXNVbsTACybCbt3CK8XKhpXtJGE1eSB/eCNN/
dpxZE00RxQeLEyFomfcxi79lvLNrg0Ow8dKHKGdCJgPnfaDzWpVF9AZE83c+RJ8kQj46/xPz5Jal
xETzXDHKaSeJbDli/F7bZzGyWslki1WsPblFxnp6+JnnXx2n/yZY/nW6Foeh2lsC92Xqfk6FYq0W
NrtaOxd/YlhMb0fV5nRkzuf6uWGPmigCULRfxeuZydmKpI/G9VH84QKYDB/HsArXRWJ+A3PVrML3
Tnx32RfRSdk4FEdyeSsi7USvAa/FCcBzwn/sHsRS3qUQUGOVoTOxxGrsD7ZdjI92jW/Edr7OIj1N
roetT2RIKjz3KXVSVrxl/aDmfkfbihITSguzNTvIWEeTnxoEZbiY/5ptqLqngJE4gX4BFtm0ezAO
I8ruz1KVLroV6oOYohG/GHO8Nr2Q0VUvGoavOa4Tc8objt2KYG3cN9GsINjwb5rp0hU2h8Qghiwv
vqe9AvKl4IX0M2lQRuBAOtryOtRGimRcuRNsmu/JSEY5at6lkCYnyxeOWA9+wthmx9aKejgDyW91
pLizz6PJkT/nIYCdYC+h7erFL7Ffz9FPYh8dd7kvajNcg8YhUb50f8xQRbFTJOk+9JC2l2Abs+CJ
3XGF6pkYIzMZq51TB2dLgu7rtL9tbG9aI7+Z8JOrV481ke+2jHgwpJK9oH75CahRl61pQ7Bc1Ejs
LB2iUfBzh0zLaSODfE+QY7uehqbYml174r9+GXqsW7B1z1ZMcG2TNzV9l/0SYjNeQibNbRn3jEBB
Ko2q/mwVyX5UQ7Tm2fFLueaBsn1nJWQ6Dm1y5IRnGB/uEM3yCZBLvc3mCpGoqnbZrHYeotW9NNwn
3x3YKGhcVj3oT93rckufiaFR3rqa6aMd5BsJ8XJrqhbhVfTLXaAwDdQplpVgPsd40/mN3rSBiYnd
rfeWyh9xR66lMzps6TNv1ybmO0vJr7yvUfkoR4MLHOnzuoCAtjVbFvSdsWVrzTOmYIxSNgTiaLwy
hcHnEyCJ2HYBUQZW0hzDtjnQcxJjrxVLmJKhfdJbkPJIsTcwxAxTfGtAi/L8U2JdEpuzYYLGA8da
uLWyqV8ci7K56Xc5GdPbPirYG9rNJm9gL84ZwiRAn/Wgaxb0xGOUI48K7VYX8FagAyDX4cImigRz
ROWIDZq6bYS8aRt75RqE9FPhxfY6gOKwng38GxFrnakzbA5CwjydnPmWL+QD61CsfGLGSYMaezX4
5vc2JYqZDG1CteuUhTBeNKP8ieBXrrOSof0ML55wgLfCtw5pxiylBkS5YeH+gg8pX4HLKewfmU7Z
rkzfUDZ9SzjRVi6R9asQQQ1IBWc3BOZ7NTHyYYKxIqzyE/yycOW+Zp3A9oCgHn7TwXXba5Gxqg0c
BnGgYTErFRu11Jv2oNpj5PQ4SSniTW9I9n35XiN5WQ8tpKVqbl6mISLEJ0dJWQBrVBEfqmM6O7tJ
jjR2n+M4+S5CQBKKwzivp60fDeHe9PzXaTyTYvfV4iTawDQZwbTYzybj+tBjuGx7dL5R8gV3SQjD
yvpRFvrTQmmMfSxXcTJSqBfze+Znv9y+KUmkBWbrHXVZf80cUuNBPrFqmC9FDayG4RDDiHrcdFmr
dr3R30QDVCU2ggisi/k9C+J2k5JvRPNRQOtzfqIOeNdFPxyd1vvdz/4vOAdiW6XGbqg98y+Worv2
/Z/iNNeV/N/d9iRxFv1TnFYVmSRjoiRoLMGEOXmfS6fEBkHe7TocCIGwYG0wlrAIlumCbZJiw0uM
a0Kjv8EmHG1tIBGIJZ1wr6mO/l07Jz4w/i2iDlyl0PU6iHxd2/8AwbaDOXRDdgknPGryWC/jL8eP
SA4M7S0jeub5qX/1JVHBTLRgPBC8vJujdeawmDUEddkwB7QombiQMGLuren5Ly9w8el9fPccl5eH
u4Cj0Pwg7etB9XWNr4OTTZunMdVQTeQI3ecIQCcvHKDNMAIaY+N4R5WmDllCsnj495fxh8aYt8k1
TeyhiI1Bk3/4DAVWQkMjPTyhpmFJMSfAJQmMy9R74VB0psuHWcLADIo0/Yu8cfmn//kGYEXz+GQ8
aQrE0h/UlpX23RJ1MKSFZSXdsC6Mo8jbqgEPz7ykomsSVVDIwE7799/ZWj77Dz9ZKM5PrlzTsdVH
L5zwirggw0WxgoqqR2Rfp3YwNn7QiEOro/00AE8Rzfiaz95vWLk14cs3zPxUexn2wcW6l40pKWXY
Dy51PoLXn7tzGtf9VaniW+ZQxKN1+Js89aOrjEuad8ozPdeSNpfMR3nqlDHy8amM4cnWzFeM+TQs
CoKCpcMmkXZ/k2LNpqA+INCzIXWsA2tO4cKyQg+qftqhSowHq7hAdzy7BgTSumumAzapp7It23MH
yKCr0e+50tizN0ZEPv/MBg8ecBOzcGA1scoQXFwwsKOVc501o+gY9QRJoaymyVOzxOu/f1J/Xp2e
cmjIPNN1LZaMH0yLRW5XJu+0c+qYG68abuCVKatt1XdfGkklGNUMgIUbf66dxNz9+8/+U3rLz3aF
8ulJlIUk+J+nWxpYA+r3xjkJ2Ev5PDY7RJq4Udxg4y5j03//aX8eV55yfeEp5WA3+sOD5bTSqlBL
OqfIMn4NRflW47i6T/cTkcHKCn79+8+zluPlwz0ANVSaeKK4rJgJ/PPXS6qsYvJRqFMSBO42MmKQ
tfVeNHZOKNoy7FhWBBExl2ttPJdlnSPzkjxtC48h4LIerSBIH6Uun++i0az043Uu6aoGrEeFIoyI
A2tutXrUTXWihvb/cnxYfx6gnqM4vnjDbMl3Hz4gYGjBRKahfQpjw4UYz/g+buqb6Dx9Gl1/PAhh
fJEswhyfl4ugqiPNeWTGtsgRBw+FSAnGJ+iiVWpPPusM5wp2+5MVlfp1zt8CVc37f3/T/8fl7FsE
hwjedp73H99z34IVMZfKOjFqYMCv2HYojxQsFIBHERSknC4ZFYzCdWae//1Hi/9x5nElu45kAO3a
zsfnocvwlp+dWac7srTK52klPJQ7PbQLIdnmB3U/XUXrEecZt+y6Fk1tPZrjCo1f/5er/aNfeznK
MMjYHtlBCtOhXF7tf1lbejMCHeg74kSCLOfVoh6aF83Pjesv3M/lG105Nxz1oeEaxV/u7LsR7p/X
vo9LRyGoc1nY/HmsLKRMMw/NU2maX5kJlihH5PRFeftMps9zxApaKhKusmBZ4ZgxyOF0cfyHzrsb
QepIDfG9Fu5h7gr12MsTk3s4IXW5qecF8gF1aRexuHwcbXEDHU/AZ2CftN+JMzyT/qQUXnqrN/et
yp0VxsKZxr8VDzrSW8mcZYVhRO0yeG9obh346UXqb2I7e+5le+gqPz+zlFh8pGoiAD3gBCPrHtUs
tDz8ZyHYuLShTPdrwbNM5O+xqZ/BNjc7iAj2cRDBQcNC4ELZRK4eLzq2nP2wGEx1aUB36qf3cZAH
A4zvYGTJc71gRilqL00/zOzFfJadDR1V3JlEkXq9Ryx9+tLq5NY1oaA7y8VfLpf/8cDGI03LSu6O
RQNxP8z+63LJ4aBFkxGokx5s7zwnao/S4HscNt5T35pnTyPDSCY0A/Dc8bKrdgGtv3YjWcnmXLNc
ZsiqK3TFVpfuodwyJ0DLyLJkyWGv1BtICzgd3Wz95YWrP+94QrI4ZbGz+p70PloyddojW6EGPN1l
ogqNyWxMvzut1fcsq989YzqRpO5ek3kOsD6l7KTz7tb6JNjSPYhXJDSAMlnkoXy4BMCfmT5L1IP1
CJ/ckMdEY7x04k+abdW2Z8u3x+yM5ahk19Cw1hL+FxlDOVoJI7Mhk7HJd5Cpn8RY3u6VVUvffyHh
OLc5GP3R2qZWxAyZ3TKYavk0GuxC0vpHjX/0vBlTsiSAvXaHiglePUwg2949WWJKycggRIfF70d1
L3mHH7NghPCMG+xQtOi8lDV8/cuR9sHvyiECbEHhjuNA5Sa+e3f/66owqyace49HWOodfIY9D43b
VlvkbPiL/MXt3uLbFItqNCnsAloXWb1jiCgi8UmJqZO/nO7ij0cqGV/L+YqFiLPN/vh6qqhhcVlP
Mzh0NRzdBkmF627HwqwfIptJQvuUtHmxdkt0j2CmduGMUj13WbxBZ24uXSTCv1S6f576vCRcTRJn
t8/T8mMB5c0WmmyGhycrjCQyU1iGzCsCYgsgKgjGMxbyOtcxpyvz/unopHjszd46A9qQf8uw+qPe
X14LWmNhyqV4VR/O/Ax3DgBfczopLRYWj8qPTVvtI9aAAGr40ALLQvrK3nPTOobYuB2vzRjKR52k
kMyq7MZeP+B/09mbim6XZjKKz/M4v//luvrz6eRQUCxNCeYmGoSPrRnk3Gh0Snc4GTVkSryT5jHT
5gV1LJxK1o4HBrAAFdH8PwaBfzD8fVVwa/tRFl6M6FnOwDUGV72Fuq6PYAw70t297JJOwzXcjQh9
n8tqzBbz+APg3/KFEyI7s7HEcDSUW6vjGC6SptxMdlJv58L/GuSkic/IPwkwCnaG2WborMrc34Q5
gnAV2wwXF2F1WAWwHzyFstBp9hKlvt246qgqCQh5ytxta1UN0Ru6OKuQ0TbKtB3wW3ffNbBXe+Hm
JJlyrHRUqbu5yKMNAQPTI/c0Jt15ODEbDZA3Er9RANk7j5K18P1L2U7trp8Ke39vQAoWeqhfZXuZ
cUviDsmdxxlA4abfZp1rvYmJcj5O9BuYiK9pQ4uro3Rr2K044uD8XZvoQXo5Exuf11cdwpR1us5/
vB+iMUPDs+n1L1PVfTWLGW+EsR1QWl0iYTw3Flh+PaKlcG191eVnFv4xngPSvx0oU/dOOgrq32OO
gj32yXYqeRKs81mLB5FGPOOy4NDYavxLzfHnxa8EnT5+Y19JOCxLt/FfZ1WU45BBzdWcokTSrYGe
W2rocth6eIB3ENHZi0z//3e/Etz2tkuyIzfsx3qz1abV9mNYn7wEYAix39e06/1zbOQp9EMn2sye
3LctkJFFlZVh5vmPXkF1jnf595vK+tDgQCOg1LJ4EmIGU+Yf91SO9UNUtbJZTRuvlevlF24iHsGK
gS2y3z32DfvohMHVsLtps/g1Zmz6R/iL/qc4MXZhPbAq84ZrFOXfKUQYHFuEHiB0HI2M2slnlT+H
T5L136ZAmU0AGKiqpNkW42j97aQnwPGf7ZPN7+JIx5H8LiAXqGD/+XnaKZtKG9H2KRyraOMZoTjN
mTJPGQSybHX/M5ZFcbp/l+Tpuimn6Di4wXyKyT9g9L186wVInlapl6W7SRqfgFPPp/uXiCoeiftI
4VkrqEX8vSITi+1TQWVQtfPJIqG5qtoWDBRS9M6s5CZJMFA8dhOgjJllSuzIU6RigC1hOf7fb02U
KQYIMFIhCnmKQ2/aKqf5nfmTAQFyHnm+N92a7K1AAUMsQkIJemRLqcwOtkoOMYnUpz62g1OKXDvw
Sn7tEYR/u3w7YRZiIXHKly/373zQ7KAzc5OvuJMpVqX5lKsWs0wdv4Atxi0dkH5GL5oeRsfeW56J
zGYMX6qOhxanGIq56jVrM4TGpPiyspr3bvgWZlrt3Qo7G7sE9OKGE62sOny9OzP/Y79CL4jljpAD
NeIH6ibWMmVqVzdQ5gKOSiAzGIo2KD7YA+NOYtMCbVFoQGJgUUe0JBbLjedY9OI1D7tNg5ZlOwYJ
q4KUBauY7Prs4wkiQJo/TpnnXdyMiJhBQfG3QfEs5+g0lDc7htNWash+qd2Ghxaj2P1VsgO/5uze
jyDoorXp5uqlhU658ROuBtoXNvNIhDYOqTUXQxbdJUb8RHNRIrm3gNTULbOmNu9vQVCZr7E2/b1G
O1zbfvCC53+dVNxDplFJnktNaWxC8Duo/eyrhmn7WMUIZgs4yGtIK87xbtfhsWWs9MDqyqh7xBTE
gGHSwy6PW+vANagBjIWIV6WR78Oxpl9oaKd9pYtd0/zAO3uA/SxeBxtCeFJpAw8oI/mpUBnRlGJR
O6mLSlCeQe8L96Ai4z3OLSI3Wvonv4IllgTOK4IxaxujrtkXGX7IBBh+60UG+x/9iRnRI1YrxlDC
PnhpKI5WZh80zT4a9dnaAqo+TdGwZvWR5JX4kmfqk51nX7xGIyztQnyluOKPVlfvDJLXDlILrHxg
Wx0Ti38Z4uqre+szwllq5zy1t0NtE3ofbgd+aNzV442XuWod7PH/mVCaCbJDr4Y0ikodI9nz3Zg6
LbLcsfJfLfRdLGGYZSpKv0s+do+FAIqUG2REeAPyKlIRP6OErfa9x2V0dxcHKGxvNvzttRE50Y86
/Gbq2dn7jUj3Q4i+bzJTiOugsbG10q7jMuB6na2nGWXM64BGHFB+GiJO4o9p1V0x8ghOW9NBN8J0
we0AG89g829RTdUve4hd5ELEh6YyL74y8oPs8T3Do0Kzh+FvaxMGgAs7kM/oBfjxcw1vM3U3JsDM
mLyGte146Srmybv2ElaexdGenPIFMoNel3XVsTyx07Wc2bDm6aI/wnpL6gppaFhOERCkB1sXPqIh
vTx6J43Y1kQCWYcXhiUhnEdOocbkhiCf3tjVMmk2LTCETc8C6+pY8ILhBp59iL9XLoWeFyBR6OEs
OA/7KflFIJI+o+0rL2YULcoUDCcpwsqLT2CiGNoLo950ywDSX1duLHckkrnr1Cj00esbqkxHV6/U
tevCy+0nKiYsK35zzdtOPPjSiPFEPGPcyVaYoThjmgYqct/6DFTscTjz+4fgcYBsmd54i1U+3VBQ
hVwBcKEHt9opO/Ruhm7EY8nNVNHOrjVizFOED34Z4A6nvjIuMczBQLMk68wvRTkyk8uH18TyA56U
07RpS/2IgNh7SZIfPBjYsDbSA/lL10MnWWkL2yZiXnvfYrLogx4h1M0fRUNmjBI7s5rghod5ehpT
fc7GExAgF2tJ+w2GTb2PMqnXukxgdCNLOheF9wzbFQKw/y3s9NHHJ3NKfERwE+L3XcRae+WkAiRi
3S+s6beukesRt9U5Qk1+6PvyxJYxPhuKR1ztqwAPSImu0bUpK0uOlGcj0bsSajiBt/5j0RIqNdZm
vQ+S+MnOGfW1JTd+Ueb2xjDxpHUozI9w782jnrI3HvkcVGhUebeXWCS/6TAkoW9bUxP7WJDGfpOy
DN7rjiQ1OF33bWpcoiKyveZcIp2OVgBbjYo0X6ZXD34sfyfa2UySOBd0Abik1ai2EaqpXLPvRjhb
nKeMcrkKNk5uvwfVZK2gIVi71lPUzWnyiOqejyEmkaiB9MAGeMD5Zex1ilEAt9j8wEqSQRvMpA2p
ov4uxLa8xRWT7YP5/7B3Zr2NI9uW/kUskAyOQKMfJGoeLA9pZ/qFsHPgPAWHIPnr+6Oyzq2qg4t7
+wL92KgDHUmWJaVMBWPvvda3GrwSPuxUqV/MXhdXyha0avBpHpQUOPmRtaJNgrxP7mW1GzsZEMjg
nRHQ9ZvKruIt0i2dlDg++i4nuaDJxoMtGjzny1MzFE7WxkJrQboDKs0dn+9EN5cl1GMNem7MKAUZ
14+IJ26WLeznhqWyIIjmNk9VuVNDp9azdDCcDBkWn7D3iFTUjQ2fJGRb18ZLSaQBlpHkDMQOVd4M
WVD3X53sStiP+82Bt9ECq8SvVVmrdFTDMyq19V37W2UJY5bY/ihcB1VhmscHX+s2TahZl6K0po0c
5I2S8oeZNHsPyOXB0AOLrRSF0fgDOQfuw6J9hOtF8ENl2HurB5OaRVeTHveD2U6E0dRhkEf52Wx1
f2/KQl/PAqktrEoC3iJl7NiibfpkdvYt5omVS+uSXhxVR0zgkzPRZujaAaCe7hyKrAEk11jP97FM
34ns4GiS3LS0fBc6Co5ucM7ECZ6sRWw9RgKYTXauUksezKxnnBxGGK2HzkKYp8a94FWMolYn6Fq7
JIqNsz04p9nLfzRd6l9DZEGCBs+um+WtGUXGPyOcyKud+2NihEE8n8rJr6/oy5AUW7V2YPIM5EWX
8Pr4OBIgDbSCIAhM6VNFeOjFxj5hTIZ3bqQTeCQbwe1TH3dneZegMWqKeCPn9kyMn0dCKgQZvyNH
eRmGdLXQVv2QBU1jGMGItHUzguVlw+GbG+b5aFp1RcRnHQdeYTzWdEfS/rtubxvECJYMyQ9EU7KK
Q5iDto7h3iqx3js11ne1WBhxiOITloJBXfyJtHjc1524oWgtgymVNSKAPjxS5KGTxxq9NhpPgg3u
611i2h9JKMTFntvFqJQeTD3/Go7K2jIPNVZxgVXCxeuT6GV3kq7z7Of1OrNS7RguqaJORQWa1eq5
FK1+6q0oYIg6rbvJKmkWt3sD26/J1vyJ3t5LMZn6KZ/Rq6gwO0CBtRlvD8MGQll8RU6yVTP2ZgAl
7tnoO4wnakiO9B8NsvhYfWkLFhTM9s3RkleWcXlUNI8eCA3mC+hUB+HFLCBddu1n23+gdeIkCCgT
JoIILBn7Ne3wTvevfnQe74CTKHPH230fimh6m/siPrPfFyzjSLq1ppMbjW8+oLgZZLUboSnsOThn
0vesrj8g8miDSHjDo+argz5G+qXrtRYlvA1lyHZI5Ivdh1S35E4rSIQKZ4R3MAsQqrTJpztk82FU
PY5Vv3iSRsYJrdCedSBtu1S0Pss9MMnZVpjBk/Dgj039VJLYJwzyFzlzRvuw5rXGIXsbRPvcFIRY
Gyp8oluEHqrOzIcBkzXtIQAzU9oi5su8Yt9mVC14m7DmDfMpafX5wewBD5Abpr1PIn/AidQ7mvsr
jKEjo636oB7WAml250QyHW1muqBdZhxkVrK/sTg28sVUhQOsrXEeDU6rzgJ/6N5pvE/oACbOsVPT
MSWbw6k4ZlVTbyzbFxg3oDv9FgG3wAkQjzJOxVy0gsWpjnB8vjS2uYn9mowreOmHJPZGRgH9oycK
90PxBfNnbEF93pbHCHHkU70EELKaHJLIw3489ikG9XA5Z1BqjUV8TK2vTqOxHyxbJMl1WxtBh2Tt
2NZNcoiL6RY1c7W1rDn86sSobUZnpap0uEUDOSJ22oqrO3NWlki/pyQ2b6GwHnwbrJ2hRH4mpx1q
R+6/wGA9Jcj7Ln1j0b+Y5KPd1u3jMKCIHOoZHjr1w/24VWjC10rCcGl7lL+9K8anUUnjmvbCf+Xs
42/sCT08Rp/tVAMkGNDHBtLtZeCr6TBr1HlU2K+Wr6yTVugYLHWz3PGXeSOE0WZGt2A7U4D/PurQ
UhbR44KUqSHdrqZstAA0ifG56IAWqGwg9AdjN21D7zn3voWzDQDF8J8V+JXfXBG+1nLdzkQE3ccF
vYntiaMN82IVMkYsAbe01oIozeSKxhmaq3I8FHrHeVJaIGoGsNVLpm3Vsx/IGzKrvDybd/4CyCXt
1TpzqpngQ5gIkOryF60Mf8NUBaCtLAivMkeCGgxcEeFoi22KSO9CfssWMU92Khg2HTq3O5tj3BxH
hiyeLW88HeLfdELCnGX1rvORaox6p+3kNHW7KtSfS2YAp4mG9L29Nbfx93JghuvjfF0VfZiesViz
NJvOCyP4F1VOV6nh6rLYwU1lm+J4hOustTEKdYnX09gRldCSeAMToU1tsMB4cJo2bzfh4mrCqt8+
1M3Q7srIx2dleKRJdMMOf7W3NWl+BUnffphdL0CSDTPTBJQ7qyFa1rBy0r7oyJcjm8rAmfQg98wr
w7LxW25jQZm2RZ47bG3JpggV8vaoJinMKtur6rrsCHf5WHR5dfKIvYi6BkxuNOLosJiCVYJ52B2R
1KGf3SDbIhYtI+WEFtQVJs62tFv5KFI2kmEqP6fYn9hqo8sidRbCZYH302Tu4iQjUcoMGE5D1Ilj
kdg0zCob0n7lJWe7ILVrji5jE6stJgB/JRmVIAEHc+IwZLVjPsMSePSavgV2s1Edelc6+yQcrxGC
y/1omr9cOdmXQvfOk4cvorXwpDRTqvYxssxA18S7heJ441BRUDQN83rg89u78lV5LA2m4LTeK/V0
B0GxN9L54vsrAzLbHTOB1Ny4hlOyGppYXjS7fyFkC1BPJyF9eg7xVQ0xWENk5CRKbUNVjWdlj0eP
GuJYgwDrUdZtUPxmULUceXJT88FQXvtEfc7huRhki+Q6eMXRy3zrAV/uqerzEdGtFd3o3y9hvs3G
jSI96FxklZMWN2fZ1ESSyubBIFDurd+iKV/VeiQfWoTogFLX7jC35DHYp2iI+cuDh9iGdvWuJA+8
Ww9tBVt17MuHDKtQYESoLxtcFavM616bXrwM2JCxGU3ATqy1m4ZgwmAQrVn5PwstxoOWm81F8Zow
ue1XrfLf2ausGsvLd9hq2ebS1NjlssRAk6eXpoWfvlSZspx+N0rz2hGHEvByazB6nW3OXfrStSQa
9NqYMRvePn8OxU8DGBf2cNJnvdnek0hnvnnhBxTFz2jEM2O5KtzEJllbuUHZP5rC22CzNIKw7aIt
zrZ9hDsmm0W7sQbYMbEfX3AO/oAwjXWDxsDKMRqbjDUcQQimcauZL5mgJWYYvfNjJsPyXZtFdKni
kmrHM158MsvbyPkmBnt4MJP8IHU3P6VN8RRJCi9LWHBfwvGRbHcNBZZGIi7BFus2qb1D0pmnto+m
TauE/TEYib3RJvvgZKV4oBY9c8hXTjseUKOYgUbcz+q+g6tYXY2E6UWC6ph/kh/kDhBGdyjRlHTR
btbdX7FBPwpXJkbvHlmAmviukty0jl3q10qx7Pit+NpyrK/iaOoOYh5GnFVaufH1acMykWyTTp3M
iRHoYDTX3yDIRUAG/GkM0lAXGBzoSoyplQeuTec9JMlwGHp0xmWFnYUkGr1In30iMiHrIBxE7bvz
GlKG0b/Va6GFxLInoYNhJr3gGiNML5xL0DtYhOZ5/Ok6wPlmPfXpCI7x4hVcFvT2R50mcg9LBOv5
MH9qO7g8OH78qzJ7dXSUqdajiIfgju+CKgA7aUS2H5ldfVQmzdq7aJJBcXZ0aF6uMhugix2NO8uV
dGEp67yybneWYtvt55RTnIKcAT1vibF81Q3Zxoyq8jh02UffOcmFrXyzko7g3MW+6RBX3aPqfHEQ
rcspZdLvTVM6ect9upzORmFEgbDLYRup4ZuyZLdVXV4SNkbaIBx3ufE9RaE3LhaVTiG0iVt9fz/j
9x0kiaoatpJqqxH4wjgmsaECtRvzQn11WvOQWLieXf2KiVa3R8KriORjiQAvhlUDuOl4Q+LprlzJ
pFSXm7E3SSpkkSXSsz3Nuv44e5lxVRJACPmFOLaV4rtDIeotxU7ehZ9SQU3wZM/R3ADZ8Oy2Wum+
So8W6K/17Dm7fBkm6njzKKMUcvqq2TE/EYcae9BqhpixD2eMVUbYvPMzzC9mv+mSxDi3qrmaanQO
2oQBnF76zT9WD2uILQ7dIhJSFU6XQ5rpbdAaNYmXTvtc52b7lMvUOhRWRytRK27y6ijberSz6Cy9
6rvu5d6mHqxm5yFOoFHh9Vs6vsZLw6nqUDL1qGR1y21YbirBzRdyQsBgfkDSPD0lOXgLUuEW/UZy
SZ/yhsAmp8+NgOXj5joTuADVRGszZYme48k5sxMdpgd6yIGQMDxSaKePaFYZ0jXORNChavk2ZtOD
wOWGcZj0PnyQ4lHzWGwts/X2IZAZckFxNFIr24wiliO3gQqD1bffAT8F0GWXEYPw1lpXnHLxYSsS
n0bTJcq457ymmbSr/cT5pqYfXow7SyMY7JoS833VAdSHfvne2zRNpvylLUzziznMuE3RP4L1qE+m
Pfyg5o8DTFMFM4s5fuBsFVjEsJ1bQCVbgWt7RVsbpkJkPUnb3swsnM8Vi9EUe0ebTROBQNZnTVjg
K3qDr55RE+7iy582/c4o++KVnjj3vR5fLBZkA03Z2ewZH3i0W/Z2Of8E7hxjbSDCDhW39RqG36iI
Xgo6Rk9VBN06ibOHrs91JhnJtJ3jGIOpSsgIiMCzlrTTtTScnmWt8/XpJhuPd9MTmamIUJvpScVO
1D7i8Xo12QJdRH3WzETfGSSAkMoTZz3ToOY1s/uW2HHZfPMWK0Ko6vGhaSr9URnlV/x09W2q2l9l
D43MVGm+y5Tmvs2TuRDqZu1aTXg/MjVbW5PSa9/2fsoGSmuv0XjroSBVOzcPA+GmS0pNhqtdhaxV
JDBlGJOa7CxRTx/DZKYBSN7UjEUGPw8yWXL0LBpdPqHKsVk+q3R8Cytt3MYgdM8ENp7E0hpxpmFg
t00xV1RyuqKjm64mS1mgjSNd3X76kvWRdRsmnnhl8daaRrHbzTuG0H0zPMdYNvfOoPPlWG5Oddg/
6/7BcnL9ISe1vHIr40sUq41r6sU3yXRll4Op2MrK6L64TXFg4x8MDm731SbEq8zxCKEGVKT2YdTT
NwX05DX2sYF7vrchadbOu+xczMjI/MI+uB30Kap4z+lOZPoCH+a1cYAQ+8BIOsXvAL6udza7J/77
+fM2rEjhW2f8x/l6g9ZyB7fqRCDQzXvJ35wfdIPNekVChyLgrITkwtgo6NhBJEGyBsZub3xWYegA
0x68sTwr7yFRz+jYa1jFMkA1u7OCzea6uX674ixbfRApsCbFajNuzK19bA7JLbkNr95X8QvsDbve
2gEsSDtnjUeUm+lT0216m9HHJiu23ufIuGqvH/LTdFM386X9BtqdYWSGJ4ocD7mmcR2S916RALrt
1Y5ePu5VlCA4SPRrPBUTWYPxS9zX2xYgGm4pBpV97dV7QIjDLkx7Cyu+9El0mLSDp8ortrvq6vXx
N1UVI19UZ8PcWnxmbARWbGc10KCZu4/K6pxng/qoamAA/ahVlwnJ3a1X+uscldtWDfkbV1KUSVXE
HjPJ3+gkr22JBCGz4wZvuWW9icGhY5ay3UzLk8DwUfImnt+g1K/w2EzbW6cCHJnHWwa4Kny+uY/4
KptaOYHdTs3xftFYdXNswH3+vunGKX3EGtdPaqby6EJtO4ZNK4/3m/drWcuh0RfF2WCcdmTyddbi
c0HndtuYY3X0a6diXs61f7spmY7sZ3sIUsIFj1XhQvKIo4ZLg3nZdsy9p/tP5tCx14kt6RAbRXkM
U3F2GRBu7z8Mq6E8NkNUkThYnJUytb/dX5cuTTg8OKUievB+EaVhwZebi7/uu18Da7Ms+5yzc1zL
xvKabcn5OpzDZl7f37qd1NSVzHTXkVFjw+nrY9hG1W7qyGc56bXZ7yrwbrNt//nsbZuUv1/n3+5L
GwBOhszlmjnpl7ls4q10TYxMbZx0ASc0iFBaUx6pfErC73I4M+m8Q8dosvSYMQ4hBtVmrv/94n5f
5Mqcll510pZP/X7BPJbeaeJnXI7OCO5GQyIhdFZ9gq6hbMmuOmbLCynG+7+1g/+f7P/fkv0p+/8m
LvlPyP5l+bOtOjJFfpJ7AyD9x8LOvv/Wv9D+/h+I2lHJ2hZyaxRcyG3+hfZ3/6B8wvfhOTqYJ2wg
f6H9/T+EB6cH3La56LNdRDz/QvuLPyzfB/qEdNujf/c/Q/vzMv+Uj+i+geIe6j1DRbgp5l2B9jc5
kIgzv+gsEjhKXavihpgcl+72qbLgZ2ymFhfrCS+V+ImndYYQQ7iYR2Iztn/3pUnNIvrlGkLZPzgS
K+2LFdKNfFW17Npf0WTl1cfsikH7MUDslgT4suTMYgZnMtYDs5vG8ygXV5z+4KdWtZO3z9J2JzKg
kX68Jiah7+Bs67iHtshJfVmVjWrrQ8UJv9txP0Zrkooi81THQ/6QaZ6og1Bp2KeGSiN319IBBJ57
2AJ0Rkt2yCvdiydUfD3e6h3JNrZJRBzafQZiZkQ+SZ+X7ySeYQHrXCIGAkm2cLUms8G3ViAcLHY5
aCCMn+Y0MmtuwSGPyDijol7FzdgtpBtMTDRo+tY5AybKhvihL5GdoQrrcr9tebV00rFkRjaW6CLN
7cT4cGOZRQcwQOki+8h1CM8qy8iHjgvFqDG2niyFwSQVc0M9W7lGt/AIa8bPVZh9wjYnAEGz/Dy+
dNFQACrI3ZDRtm5ZOaiKOYabhWzID79h94croIftzMncFgVA08SYjgx4RBoMbBwW97M7+bcew5r6
IpTXiGce6Nc/nHiMv0S+yr/rqBzbXZs1wFtSKWtABTazuPVki+7dYfMXbgQowmvhsziaZiheSgOb
dmKw5Qb8jNmOzifEQ3iFo3nMLNN6LMmDwgJAL6JZ10ZFdHzbhO6X3sXGvy2Huhsf/R6+I2temqaB
aYLhP0rJP5UhtEBqFBitST/UmjunvmGPsZNN4kyc7mXT1su41CQeGqxExb66j+d2WiXaUN5AY2ne
L9tVol1p/qxAbo704+CZVLgzVm4iXfb+QxIl2gn4ExZkUpco2a26nj1o2c5A1BJGXkXoDr4/b5d6
it5HnYNp3oR6WwAnoJ1k7kHULFExlFv6ta4H4xkvuZnSCrZVc8nRPUcXbYxG97W0Icbsof943jFk
RREWgz+nn7NNotf8VdSKNouiPCMZ15wYajpYa4/ZHGlfa6uYngdXiCcDessGYyanPuDON92dojPf
ACYlnW3T4NJpWY1dnvzIyfZ+0SRxUqqEwIQsOvlsBlB3o2baJ9p/Nd1RK6SgLsqdWY/dxkWDvaFE
rerVrJdyE+edOFnSaC4JmnZUNTRetGzGwJZo40suHXOnEq86FW7jnsdYz3YErBVBZBCuGTZWcZB2
pJ6dJgoDKsppDQIt3Ue9MA96GNmv+tSE8Sr2ExtPnvhpFWr6QB4qr5Y2WI+EPoWPaiAdFZBZ+ViX
Q8Tn0ca0/Yf20aui/nPIjfrQ64l4jil6UeL0bnzx8pEHAnrZkcZofC3KNiE7JGVCOvFVASeWbYWf
gMjx0qKFbVMiBUmiDG0tezGgd9E5qsgBXSGUpJ5lhXzAa1G+l6OVbprej26OI5GxyjTcuDZBtXDD
vc08jRJWndky92XQ4qMAwPLQyYvgUNwN0Oq2FmaC22CF2oeZADpv+qp+hd/Q3bw+peIutQl+WQqt
DxXXwUn1nLWB3CfbTqwbRnMTOltsFdcMP0EQp6n+q9DT8ln2RXs1SGcGwoEFxkG2UZgHQt+0N6St
wEIGN6cxME2YlPU4AxcrchzuA61XqOhRYDIEYvbmI5cdmJ+kFYIvuiH0/wSBB1AU+Jpjhh6fZqfp
t06I8c+hFMPgAKt7H0amtzaZO+yyghRur7VBoxc0DlbM2zF10FD43htmyhGCiVkSavHMpN+5ytFu
ASTF1Sbk77PHCGUfwMmNB7PuNKgiqbYlYV4cm8RYssOVzSzXHC9aauacrSboaR045rDw3aAMbfe7
VBbx13OTnHWxtPBljajBFPVOeSRriMRvIHE68urJjsnhVMdfwjafLnGPJtE0dQKV5nHcdWC+Nz5e
46O9JG6mtN7htTlmgA7P3PWxBTWqmLxXlAwpHLjUPuGoocGRYbBBPjM+hgUCfD4DlyW5TFNq3qra
+foyxwfKTF8D4ZhPbsxukvSUKnOut/QAk6CUVrzVIqM8NGaFkcAJu6s71Xi28qk/kvGyJNlBf+lY
Nzdj5NKkrwZjPztDCPgvGpB04mjihOBBV7CwpUdzuGvqmo6gRZhKB0HyB70m+BZpyxDLhS5RelWx
Qx6UrOssRd5SgFP0PDUetAzSXDr3TLBSDJDC7fmLT9NwiJmA7suiB4kkBOWD7qJVRwL25iJ0+5JJ
z3zQQpeoqzhyd8pPyZDvcJCGGpZtvt4sot0U0iLjbIHWato2lvB+xZYenYxEz7barMknKHH0tW0w
oamCfYMiEuVAMSM4nT0iRieHaRI8umM/Y5VNh149wA2uN1pfDFeDlWM3gzHd5K4TrudxiHapRbJv
SXQq2FYSDGwNqitthmSkFSKGdVJG6RFzfHtZEufwsIh+gULmweiHIhAVqTJ+j22NKDM1n6LKYds+
xzD9kAGC0BsWppgzH/qUprozk3bgglUMmPHTOTT4ZhRWOZGmLNtgLH2O4UTKbZemQHdKBbgp1ftd
rIrlBKIQ9nC+Y7Cg2yD0DI7SIo2CfAzRS6UzblRIA+kmHXTOoVLPz8nU90+aBpTfLuZyPxuVc+gm
XOeaTVwz1RDaT8ky0wpf29O4tzfIKMZNUjr9bs6cgeDCKWs/KlnD8tIHa1dWowAyMfYKh2NTx4/E
ONaH3PNiXBxeK99A+c9boeb6apGkmG9Ba5pukEaUc9s2a9vwMibI6gOdtOB+GxuOZ+8JjlLz2eND
YmDYkEb3MlpzTR0V9rILLBpzF07qebUWxtKmdqyJliBwij7ZppZvNOYKIf5kh/VKRr026eeeRKzP
aB4sk3HMfWv//7oK2v2srh/Fz/Z/LU/8vaoniSCm+9//vNn+vh39rJaa4h83NvdC4rH/Kaenn1SF
/CpP9Ocj/29/+Gc58t/WN0jG/+v6hh0h/6vr5J8Vzv33/lXheH8QlGEY2PRcwyFtDOfZvyoc4w/H
YvdnmFQdf6aWCfsP5iYCs6zNs2BCRc/+Z2kj9D9oY7oG/hK8+I5re/+T1DITCsk/axtcDrZPAKGH
hUaQSPjvPp/ETRo7qwFp5AO5ib7q3nvLuVLvIPEsx/Do8T3y0WfsihErTZqUh2iE0mt3sb6Xpkk4
as2mHJpOBugLW8z84IcdEl2t/sjHCgm00f8ci5ClOmJYnRUEIKlI/RqqpdVLocH5GpNVlM1bZmSA
pkCqRtNucmW/ibXhKtKv+lRtM7jbAdtWAoyluwhrrSWp65eklbAd7ehkqQKm/o1BFwiRun0vGgQy
9BXd7YR+AenOKu6/R7GI151nPTvlOKxlgn6BdNUsCGcIL3o47wvwV2NfswVbQs4YFWt7Z1E1phlq
gVkry20KMtnXwvyaaXZ24wzcr62ZGXqCfooVDruUUUTfNWn4zOU78dJ1ItlzyvkWizS5+tUQX92Q
MqozOKG5Yzid2e4rhHGDDiisOODig9pctrUJ/1rTNq2P3wwttU74BRGIsPN5czjpNraI9x7AqVUy
5d3FxNA/+XBz7Wy4TCzi+wqNQREm6pbH8zNp5wvMKcuePf1zHKoDrs/hp0QzN7chA6IeRZGPmUAz
Qrr/iF+CRgUNgoGtqkgiQRFQBJljvpbEngemMb0YdTnt/FbyRFVD8sfkomQbwoDUtZOn1HibXf6g
tYinXTVm1WHRLtqzlp9Zj/Bk8cTC0wRWWfkh4goMAo+euvhqV7N/GpOnIsxPXmg1NHY0b6XzhGnR
2AyIgI0rbP7AHNJqJWrN308yO4a+KXfY5onBFcZxymllul5EyGyXfB+IQ2KPwYUeqz8vaD5hSvqP
m/ef3h93v+8/u3n/QWilOmgk63y/peGUXhcDZwqZ9ovs/Z+vcX+++v6T+9W5oJPXRM7TX697fxtW
6nVkxPRvjWgLuB7/eKP35ySMnjCWDsvIf/327r97/w0k/cSx6bjW77/x1w/uN6M0Yup7v/q39/f7
kdr8ajv496IoIwH8rwf+7er9gfeXmQFTYvMlx8gsqjW0dP18v2gNE9LN7OEDU5xvFEkRCG6YIQ9T
1h3JtKV6iOB1FGdEAtnfLjTMGeCtkVnC96rWUW4tvW3uQwBobEW4cxv17f4793t7D1s8+eJ4aSPr
aAMC4qxebRrTpAks0qbdT8M51qi8xqpkZsahZOiFdg7hh5zv1wQcqQ0ZeRKv8didUBofla/mA0Mq
tSHWaFVmVbHSjT3QRHGm5BRnbbnw7cQ8M6+N2B8HnKDe4GTh3Fh+ZHYmrFWC/kJXm06lZvNR04DZ
DrWyzlHkWOf7NeaxIX7x6WlRwLfU9qHGgTVDXDtHpTasQ8xgsEv+dZ8Lz1b0tKTH5RGTDL9LP2ZQ
nok9qifnVBclsWyKSZ8RZ+jGls99HmPoZ2mNuDIm+sVPt0hmSLJobfRvuaef74+6X+hIwH/fRLWY
7mqVfcVQVbF45h8qbIqdIA1rFfpTeZxdqN2eb59aCuCWKJt9QXJKZ0RM563yO3wKgFhNWmxL3ahh
uWWvRFmQI9Gogqx5OgdTVZigyZANiBndiuu443lC6bjzi+qlKKfxXC0XY2ri9jOYCMP9GM+mvFHH
ihOhj8VR2fE1viXKcuC6wbXUh8o+kOINTr5ENblcDGMK75dwK31EsJmjMfZaQeaGyxMOCdtRJ8mq
iyjfcZbmZ7b6usJdIZnFE02tzWdtMuazTrzguU2L7DDDTYpn7rrfD460WemWR6bB8rB0OfLv1z4b
cC++R3JXflAamDRqftapRd9a+qrvmMMSBGTp0Le7wlnrULyNBD3yQFzbOfR5J9GspXuGELiunom8
XGWsG+dpBIc+FWpvEXNRB0QuiE2Jmg+AM8aqWtiv9wNLCoZ0TkxQBLLA/NJYVXGZW0yT2DQktQI3
CY5utxOu89WgT8UFQE0VKJcgcXoca6cNoxU4zUfwCTfJtmtTuUAWq2wg9DyCHw9hOD/0GTJAYGsL
ZTAyHlwbnyuukLeEec+eCIQH8OnG3lz67CN+NkYddlYdR3KVjxRX5XEKwdNEUg3bGS3PpukEjqt0
eYxqadDfr/2+86/b919M9Sr+85H/9vD7TZM/zxZE1MP9pV2zcwFqJ1D/lqf+6xf+9tS/r5YMJtrQ
jAlK+493cn+9+8vPBfgzzPNhvY6cBLLqX2/ib4+XZWusTaxa60gnFnGlNXRx7xfeMkf66yYjConL
8B/33X/aD1a8syxGrN4Oeg6h7iGAszJyr6JvkOzk4wb1JF8455Mu6yfi8ybQSQxxZvedcdRw6VPw
YhkBFgwvv9pgxkb+NYd8hEhhW2AJFrBVgJJmh/t0gGeauUE9OvyGiVKzs/LNOCcM+/J8OhS18UYn
5+DQL4E2D50Itp0ZGxH5n/XT4JT7uJyeOgPgFd50/s1a/KAxfu+Jjs4I3CQ9wwBTOSAKAAq1caLC
WGOFJDXQmMn6yvGVJWG3J2y1dcMqMIyjn7Y4O2imHhB2oORlvNd2PH2FaNhxUenakflVlQRVU326
W6zRBdr/i2s2uIC69gVvPCCzt3joxxXn5W4PRR5bqtWMdDS8a4q5NMtiCLmF9l7UxYCDFmFfNHr7
Js5MbB5GEQDSxhqK/fvc4wyExMPZU4fjbFTGwJ/9gNa2X5VD6zMeH9o1pNtkbVfhIQNSxxaFhmrY
jAeM+yg1khhqZEMFLcB1sJEUh9geJprt+rgxmlZbQZwDxt1246pBTB0krYL2yQ4sXDQimXAfNf4O
MmnTPdTzZFVkkc53pEWrG8d8CCr/qIf2kE32ro+wtmTiR7KYRwr92TFAJ6LbvkyaoKVStF9RImB1
Ca1hk0wZeiHM1WFeyANhUSRta9oSmZS91CaWrXFmwN7NzjvlYQQ1SrZbxeHJXsy5TcSenJHTvpev
bk+M6JzTGtKqFjMFfKc7sXx0P5WL5MckliLDqLmrHbo4PrMMJsQqMJXGpmIEvEx2Ef/6+p22URz4
F9dTt5pW9ibsCc40yEyi07xHS1uv8xQtoNe9Qdz4Gff+HuVgE7hU9DginIM/CzLnmXXLMhpX+skA
Nn/pOBy7xNeRt/sUDbQyqT2qVU5ak1Xp8gtA1dinL95Vv1was9DSev2EZ06p8qMCIhW0erWXBI0w
Bu/OfuqcaSzHF4IodrQ3Obs54xqzJcgWAKEDSs6TSAakiug6G0O8j/M0PTr0y2WcyUuiOJZQbNI/
IF7P7jhAvVp/kNrwXPRHfDsGlkyH7fNsg/MNsYg51rIm+1/8WOs3Dbl00JxDQOoi3yWoVYTggbrt
Vas4LbQlUS8Ksmg8Z8oVsKX9XWzz/z4BB2b0xWjcVyuVfKXCaD9IXex7Ze7j3kngz9L2KN1LNJVN
4OtHVPX5pjIqYl95jzZykv9D3Xkst6603flWXJ7DhRwGnoBgFiVtZWmC0k6NnEMDV+8H0PmOdLZP
+S9XeeKBWIwQCYKN7vdd61mFJYAOEXOXi6Q/9MZ40EBmGiGzbMIoA0M9DEhgnjyre0Sb9i5tuCHg
vwRVHd3YA3WtDdP2lY5hxcJHT7ksElBHSH3ApupsiXN8lK2BXbwl/aTKyJVq6nSPos1O2LdzAQRX
H/dWYeBWICJvRw/APCfpjU2+rV9HkYtLj/i8ijxViQGTxREROp54CVHtHMdWvox0S/BtdtcR8uEr
iL2vbkd6D9A28nXJZNUgxh9s6SnvMmqyXYFrJoROH+QT7zvBDrCx6jze5gQf57Chd5ZIn6yMrGE9
KuONXkVkOHrsn36atpORKKjHG5pHalQFsSv0LTlml2WKQ9lwY1tZtoe80/kw/eGGIaorhVgk4NOM
8FC5IMOKQ4b9VBl2Wldixx3FHRpEF2nuQGyFw/GooOqklANMXXNK/GxYEZnJF9JJN/LdFUXhA3vw
DhZjCGVeEjELUiWIVJv8QkewEDbe0VV/k8wUHmInRyghBEbvtOaz98mNhuOMRTi7Vtf2RZtR3XYQ
bit8G4k1io0RVz+FdZV0310DeruJ6zooYvnGipVOEPhu9IuMVW6ENJOpXXiYKw/tS1hyBBvDpXEI
bqVdECimzVZb1bhofe4THD+QIjkjPE3Hu2h2XrEYIIMwXfh1y4jXLpqHrk5etKLptlmIZof50yzq
dEkQjBYORc7Anm3IfF3ygsFKo6X8KfqTO4fhPdoGMrBuc+KTSbYWrj8J8zdRjKvQpz+gz6MZYp8Y
qcbI916NhQGSkdZHH+dNV5rkNOH3QUfG0Fy/NgUnJbPrflcxVvWcHY37ZdCDaFmORjrAEAVd6JzF
D2QasbLI81tjSWqM1fxHqHEG9BDYag2ZWrVFLsgI5L0kkG3R7wkIyQa6MxP0Fwq8PigXEDlRYMUm
b/EvaAWNsYwUMpdc9ti9o/p5EeqdGPuLijYTWquCT0Q0ZFxmDCeq+Sr07Al/OyVuLfE9SQE9I/xj
HgiHtkcaKsQFsvKsLeL1CqsqA8j6cOQgReGGAYgSJtupsN/MvO82i9oj0dpFKfpDJ5k26M2xwwQe
n0OnLjZq6xF3UW7q1EAsYt+S5bbpFVJRmsR1KJJq1e62ckuaG7V9X7jqt7RYIpGjaATv3/7MCnHA
fYLfVVo/bIrDd6byy82HQw/u6E7WVuzPrIZswgSNWjtU1vDSJEwsXLRNumDmn4v3An/6Rknrwc8j
wRR5BgO8xANiHCuxBkw68UJzFf8aa/PV7qibMIhIrElhSiAFTw/Dc7akT2VC50sk7Mdzka1xYiwC
e2DYrRb7fu7KDRxQ0MhJ9OrEeO1xQ/mGpLClG8VDVFC0EY9VPv+M5irdpubU74BzvMxgAA5ltGSv
zjdlyfdKIjmxLqWK3Ee+dSjZaKJNeLqRw0TyLq67jSaKH3YxB02Corliq8qBAKo37BJpYHVL7NFA
ok/SIONPYkTmWDTy1KQxbk7z9RA2sBfT8g3WM/LT9G4aEZVbuN/iDlDNMDV7GhoWlTjxSAuP3Ohl
yqVjyvLNhhO0lrA6zZa172x5hOd57smpxR7MBQoj60Kriy5/DerNs4Zdbdv1zhPxzkuBABPNtyGD
Kt427fxMPnblDzZLIIkVhXBE72ZyJ2CulnEeHMSU9PhwknuhXzfevJfE4IBuCGk7y5tp/G0ZXbOT
uVJAAk7NnTvTziVq9rlHWEjl27wvevVpihpj70Ys4ZP+gnXHOAvjhG58PL6l6YywzyY2Om4weAEj
0+UICEfH/z2Z9YvncFLNLeeX0pW/BNGPC57Y86soppHelsk2yvWSeJjrkihRYoUodSheiNnVZPUZ
ufHRdI9m5boHV+BiDsldAZYwdlfNt6Sd1SCOiavK3HJGLWASEErIrlOT9FcSFXGmPfB4MNTyrbK3
Ys6MozImt7EpQNMTp7fJUU8XHqouwtpN7D+LzbHtQubX4YFGurgZDTo61bBp88a+j3vztw4Kypex
sFAwAldjKB5gt6vtFfO6MtW+R0yaemgFMDEba5fUjutnLEp3hDPJ+dLj6a759Z+Q/FJ34KNPidyP
vfOchig7Uj0fgh7b8zY1rjRoqjlszFM5N3Jb5GN8hItzURXxWJQ1ov3ZbfwGtUXg2PmrYk333UAD
2ZY1alqveaUYbh9BDiXgjFL9R09lJrD0OT52hv40TvW5QYUaaI3hEi57k6ElIsOx4Kzbn72k56So
CHQcFYGqA64TGF4+UVrm1qhqUmJR4iZhSUabF0zSFrjmJnqAeFn9ob4d9OhO9cw8cFH1bQrZPaji
ytaKAcYjoIdWzttcpweV64qFz5TMBZFDyDblwpEFW0Gp9LkNiVLt4GamFiscJOTXTkslEAbOjZ2j
TJnpFafCukXsdLby7qJFvB0mVRf2E/FA4Y0eAYCyO/d5QoYRyLJ9qrzxLq3Mp9romfF23hAUSnqX
acRFRNVkbbOtFgMCi94y+vZ4obIhSBNibFCsUNrYT3IE6xm6h0qJLqpbO+e5T+zAR++QnFoXqoK+
U422wMWkjzsDkKRvN9ax1gYC0PriOmtxai2jRVURriGM0Di0VPmj3TjoL6ACkg2KhGhbGfq1LEBM
DlFqMJUW7tZT9J8VDs0ziyBA/xT/K2R53myV8MWPjWRzTlSdaV+6kFqQrOKnehqoXT/bUVedpOHO
SBF9PCHFTyO77+sUhr0Q7r5z07tYJx5oasjwQgVqBpX4RcLweFWLntZrT2u1koHqkDzjVi6LLzxc
W3TTBd9ike+gYR1kzkmRKFtmRUsJqzu41Mm3rHrsTcqc2MxJYK5t0od7WR7CluKCzdABfDfdDJFO
9m94IxzzkibusONIpr0uxwcdE2bjtu4mnKCwZp7y4HiiBUdOkzxtjyVyGG/umR11xzHJD+j1z24J
Ah/VQs6pdckisx1semZPbm6DOnXULab5lEhxijp7lpVHwtJ+h+qQHWJsrYzkyL0L8Adwqph8zN6p
7mccV0in9wPnQtqrqdzUHgbIvuwekrbVT23EoocIHu2cDw0uewBLpop+TGB3Anaww6n2oNkGAKm6
u5MOJEsxLPTm3qYWh4vdX8BkWO6CNuT03junoW+LnRNPTIKXDIaMA0oj4xj+YU36hIWdJzbzLQAd
ToFVgscRUAQGfyS+nC1rgn58OFO/HFWPcaGK1zg5uMiIONmZCXoj6w07IOMHmQ9aGmLkdJz3SVTZ
xs165sHkr/QozD3qzRuBP3czodRRTag57DGWNobtT/N4GKT90IQwbbUe2mbVEd1rMfQj5nkVGLfO
YeE+ibDp2ccF1ZolTcboWTyrBSIrAnmhLkTfKm3G4YExVaq0ief6zaBkrbVPTYa9HOVaeZljZeIr
ekmniNVso3xvKFJoqjSuWq2GmTKDDBQ7N6+dOyWDSEr1/dQVsqIMOIWUIcxf3iyeppZoszyCEcRv
CBqSsUii23xhSTzN9TWYU4xrUVHeAqSodzNz823RPBXkjXE+oZDjKNmuMwGSZPCOSb1BHZ0nblDP
argfxvzBEGG/lR3TUl0tnluDGvAML3JOZyJxUO7q6ragaVRN2beIb4wad8J5/tYYmUJ3KjUIKQnr
8OxvZp38xp57M+TDA24zZ+vYtDy0jpAofpUJC65ha7y34COBcNg4phEEBLNhNxtzih8yVmZHUGt3
0DpPhSP3satfGjVM9vT/SE/G4pXE+CCMfEdz8omqKMgXs7vrlh8p9chgYr2ITt88jbC+z8jI0u+E
xyyHmolhbpxo0xmht4tx4yW9gnAuMtFmzQcXQRvSYhJkvI4j06OluledcTcm5tNoC0KrrZZVWTT/
ntG2bTsFlUWNY6j+EYphb0Tj/RKn0gv505p7uY/gbTVuDYoAzQwmGXjvxhKHFHq/QeTJXVVbb7OR
aQdOm0jos3ba0Dy54bDotvmEnQLlN+yfHN9hu5wd3UlBkAR2xqu/E1mGiah6MIBV7OIQtEgPNapp
02+qaj6MmVxS6ducmr3zXOspTUgkEX6ubR3ScDbx/F0z4dHJujlHjYcrzmKpKBpT94l72GamnVwh
sQfPIlnpjOUNEc0hv2sPas4I2KkyspfGMKptVGkGjkaz9TWdqi01FmVTF553yHvQECqMMOFMR6Nx
mFqraBbMn4h0Hpqsv8nQwkGnku8FYUi+Nrn11jYwcHbthfJkAC4nOyj5/dB+T3DcEshgvOHzBjlC
71WLe6BlaqsebfmTOWZy79h0G61+gJ1RHlGOUAWsPBbl43aIkm1qWSzaYgQ1giqYj2e+Xbqiv+Zh
yf8zMWQ4zMjrtqXyUtyC3PH8CCJSAJCOt8aIXYHAhQRUagcr4eNnqvEzFQhyEKn/7KBoH9D3wgzH
GRZMfUjjiuml7zB4+lKBrJwxoAVKp1CXFAUE4ZIMNazEqj01ZEQyP8Rnu69csecH5GvJ2J9QxcRH
+EY7N4ZOlWZ4XJN6epw60GL062HJkebdxTXutiEhBdqkB1W69T7qecelNVv+UGjxlalcWkjFTK/z
GzNpr6aC4mHjpJh8KB2fUBBzOBrPJQ6kLQm89B/QasVMXy0oQWaPu7BTRnBqmnPgF0PVoEuRjCac
M8emwYvcAU3LlV2daIuj1MOSrnm3Xaa+2pY6bDTwVcNQeleG/ZjF+E2ydlkeJWAQCrUPGJ/2uVq8
s7K6zOpRnxX3Zqy9a4mrJ/Ck8tZV1MIGKgX7yUVUa2TtRYFrsJGgFraTRVZ1SfiWbxXXQ/Ezxtfk
W+MRoWLHZyIYcQBxPnjmj9ju8yAq743sduwnzPAoo7ZVKLptpQBvVQoz3NTWRMoJVQZFuXONAxoo
1qEIm5gE5gFFIOrm6q1LtXRfEP/JATUyqc+MS2zaD3gj95bb9ftmypqgGmYHkD72PFCmrKCvlvz6
DfbTMjAq7VvhTmcrQWxT4Ys9xpm86ODBgwoOLvG9JdbYimo0JqlWxlsjLr7Nqf5Ob0r3HXJjJonE
DiuPlsZUoUf4KbH6vYk8ccfYTD5JSBHFo9G/BE3vMhZKWyKsY6Tlt3EO4gIvPqAsIGW9IPtTyY/a
nDYH3Rhu6fy3dHEQTyeJxqwBV9duyihUD3XKb7EgW0wOzyTed9u5S9nBaY8/qiNVp+6iJ2YiRqBz
UOMn3ER1Fh/nlpLqpLyFIL7D1hxenMneK+ow3sYtoDDTRm04qWREIxaDRQwRYl+6EWkHxMJvaA/0
e87ii3xKvjscCTQkDp0aDRwfLXoHMxMbW7+yQNH5Yiof+6VPtFpC+sVTYuWkMX1YRNbb6yPN4hj5
fM76Elcobuqvz1lvfz77876YLja271jlp8AWCoTB8yafUdkprn7/ZTMf//VfN+lmhC6pU6sHH09a
t87ZcMkqX97wl60s3iTgkQmzNDgXURgehtQVTHiXj/j5/j62U+AmIiXGg828fOL14abpyQ9WY3iv
/9zyevvjiesnaV3rPcJUul03HVF6Ygt//5fPf7XuuPVmlBcRQe4QiNabn3tUtbRiHxvaOW6Ux5CQ
JLqN1CrjpHoDBgepSbXJEkQHSfFuiPwhU1i5DJwxpa6zkkw56eowhfKBRTFz5m/XcDnVwJW6d0wM
wgpVOOaioxIGouQxY4RLUJOamvjBkh/MSZnUuGf7kWS9iWE+z4gxon0PM1MJ+ySQEwpluygevb4+
TAZ6Fgt98YCIGY+tNSM4tfr0WlWXlskEQXFSHCKyxBW+y/NQJz+WFkYzESCT9NWlMuZ3EuCI/Kyt
q1E39x5aEkif5BvtCJy7NnJ8jNlMmJGBQi8gGy9Zcnr9MQ9vVYMBNXFQCBgkdbM+AmI2Vw62JiaA
3g3Ubmquw4I1hbyWeCe4cvk2NsxuE9v7nl68X2BGkPE8bGwbCTWo//PY5d9Bc5VBSYvLqJytUGGj
eEb72BVgsEVKu8bhoPWNTB45sR2Uyt1TSAOLZE/vBrW8aVRe0OkoG6HLK6Q5G2KhWfe6BEtZcbOv
EMZvo8jY4X97RZbDyqHboUsk8QkwninbcBuPDS1zs3rKM/tnORoyGOrp5+jkcF9Tk4HbKAc/EZwD
QSLl22F+iYT+UGZMbytGMsz5FXGYz71KFVQShk2eEdrgeINL0zqMi/Oh0CAeug0N9CSeK3RH7r5W
8bHCTAvDWAuaicqAacBg7TtG0yFjudE7mnbsRtPzZ6V/qUey0xwzfRhD5hV2lWxo9rzOIJEppDm0
o+CCBKLPvk+c1CALLlFhoHy02B7x0+lBbEJFo8RZE40I6YSuPOrPa4YxAEaIF6xOUdAtW7z52iMs
IPwGB9uiR4ZZUrb200hiKgxVGyhgVu+6acejtJnIgcL0Wt50s/eEe+QEQvI9lzHYNbqWZgT8WGIn
tbTMRMvjkF60aJ7symk/jGgf+sbbj1yE/1b0ZP/GRddipUKd+DUqhD6urcNCMPFGMVVC18fjX8xK
UYgANO4pTpFNYfj5oHgnJ6WzEGvZbaai7ojN8MHCD75V8oI88y4KdyD57X3el9pGMY5I8Alzx0sC
4ao/a7nifTPl5MvIyW9SDoTSae8ZCsR/8cZXF9WXnIf1jdsqhwMhJ4ZN3f+fb3yOi8aeqNEeaQSn
R8W2kGtQzvMlZEGyAsiCbROXnn4W3VhJRFi0QU7gF+nmv+y8Pwnsy3ug/sHfIoV0meX98z3EdZzY
Msph//bddIPx/5hqSXRk5qdtPBDHhxI8KMCVexdU6yXu1ROobIiI/wUs/8/woPV9AIL2sMmpSHvt
RbX55UtMy2kym9QReG5DHDkwi46LC7xVGQTHNnkZZuyYZWY/aK6oL/AUUGNTbBkqXMlhq1wGr6uv
mND7K4RZIJjhfJVxRtcwVJuCYRpFqHYJCWsOTQtwzIh+W2l1hO30w8mQqIMCe+i2xHxlu8NwkBAW
Uq90rtaLeLnWZfPL/3n3/8uxu1jsTA3E35Kc5CzH9peP3audS+J2JI62pgNlB7W1TTzSEDXh7CoM
25E5Q9CoR9aW8AQsvTqSsU5/P5uZtsurIhdEjaujedCsfDjCK4agI7B1NFU47GGD6YdeH+/7EFTT
+s7/XwufLwBgy7b83f1T6rzKlz910P8/yaMNbJlfvuRFqv2XsHpReP/P/379a3j/+U/v58dL/lJG
00v6H6ph2A7OGoJuKL7+rYzm0P9bEW3qKKIZy2inEsSjQiX/VEQvYmnL5l7X1Knvavb/jSJas8w/
YOEqzVOU1zoHIgER+v82BkSdKQcAD8YlEpzraEZuQZnA8Ua964uozzaxMgLczVUmde99TxJal0YW
fCSmDrPePIYlzbjBEmixlJATtA6TlwaS0pS7jqTgTddAhi31BkedJt+1aADDObbbvkdDtASLzoCt
jwM1jKzXih3Gz8cmD6etBxCHnEeSzdvS2mvuqUGTdRkwe+glHK65qSYasDH4OnU+teBPD03S3Ru9
BN1kmZDghAb5BrSg1mDQU8fB2bK0OIIgU08a7a2d1sv2qRPNg2X01LvU8hmX4s4o5LXnhu3R60dU
lcMoISwk5ck1yWJzwENPFtGShET8cBRPbMOwCDfx6GjnUDdPmcqJTKGr5DDuBJ7eu+ferlFUJtk3
BZBdl9KFJuv5GacTxdH57FnZoSR3/rUs29uYoAucDigzhlrz9WI8uRHYEVi77Vaq87d0fKV5SXVf
I5C8nmmvjLN2R0EKCsPyClt0TMtsb97oLuEIjtUTG4k8bgPOkv8t7QzpLuuzML21ED/tuzLHsgVB
L95rOSVO4KDs7Op33+OlLMHsRF0LRjsudrNBcKVn/kTlHm+IXyeQ1LDPYwplk4WfrZ1nYm1uRpUp
UpHemHVHwxdRYwAc77fTjq/SyuuDElJ2TWIn8NDGxD308IToWBp+hITHRdYe59CEia/WLIvpAjtM
GHyrRAbAXHWTmb1HHQaRG6EQRQsyiNRTyrQ553eHyZXBGitIZsw4g6LdVg3dYmNqkq3beBdwH0R1
OIgIM2q3iA9P4a1IlPgCmaHhJAuGbU6UB7pNVcYphBpHRVj4wO/AnXqw5UVaBah0s9uqVs9Mfror
557SujiItszJfvhtNZiqaq38XrAi2LcqJCI98UgzcaPxFFbqszCRDwp3NNk9IUwgINTIGUv0YqY/
DINxbbQY7nLRgKQgIIAS3XNauagpnUPcWOlZIiPPHM84s6YgSjQ050BbimJmLB49mtvUtQ0O207F
7Jyr13ok233U6vk21CRKBL7FMYYaHMU6ucJKKgO7hmutGpgGRyy+Ydu4t7zrg4t5FMZ6toTCipSO
aPFcojK5csuSPoPxYGRM7Eg3uc9E8aiqyhCUQ2YdvFjC1pBnOYzi3GhKdaRJ6ezGOHQ3kzbOT3Yc
o/ahePyuGPFFG1G/ZSq4uEpjDHFDyuAKkDbTUK+bGDpHCF2R8lH+DJevvOS6S7O+RJTpIBzYZ2Fk
XLu5exWZeo7Ix9oW9SZfAknRkr6qmXbpVLf/VfdVeeWo4RVltWEHI8HyIy2Mzq3KPphQtAQqXdBL
rLjqno7Vq25V4VnUsdyOskX5h535FLqd4duTbQazIrOb0Evbg+0ABI0rM7uQV0TFtAAqJZp2WJrU
wxaPOuqIoUTJRNQVzYyCKs3AukrVLG3fDOidkhxtiROGTzjdkoceJXlZu/jEdThTaW67p1JV9q1o
Z2yX1x0uvZ2rT9iTB32GaJJf4eqzPy6yJLkUFpkzzmJF5ysHykY1E+jgjWfIXyyirftUxGaQJx1x
r9Nw7gsJYoJOVK3ab5NSmXvC3M6M/eWG0ASQ7hqtSQ1T+Gm9MJZrtAwoPH7eXq8VBioBOsD9fx6f
Jg9+yHJ7ffzz5scz1zvRIrOl9aEvV9eHpGWzsJDa7bqJ9Snr/X9sEWt3eTJS/dF91924OvXawiGZ
5zijcQgX4+OqQpDAab29XluftF58viYF0YJsdXkiIcy8/POhz9d83re+en3AwdeJgI52z+Rk/Uyw
39//9s93oKzva33Cx79bt/Ll6se7Xf/Lx1XDS8783MnPXiEff2z68439+Z++3P7jc66vkQ3gE+k0
zeZzu5/PaxtgRBYsmi/7cX3Zxwf8/OifL1mv/fn09c4vn27dxr++s49Xftn8ugsc0XZEY/39yXHF
U3Rqs9KHbMSeXre/Xph2TYj3uv0vb2J9aL1zvVZ5LA0yC1qCJl+FNegfL/h4lkTwllLsxrKUBjbh
B9Br9dC6ELyqLTo1JJhRTNtQVt9yRStPzhSiqa6ydt4w/+ZwWe/9fKjDmLW3Q+X0x/3rTWt58bqF
z0c/ttKSh42G8HOLIdaCpDLak6zT+jwSYKCin44HF6PDelWpwfl83J5iKuARRvLgy51FmA7HtHz+
eMr6wPq6MJq0nVTHmzCNPcYBxa5PtPrpoxTTzNBPZyJzvXOdQp7BTwUoaLnWmNBojN6gQLGYVPUF
ITxfx5hC958/0WodCir9GieIzi8S5Jk3c7pK+c6YAxdHt/XgYgy/nPYXIzlxy8X0loFPQ5PkwAea
l4tpof2sF+RMl/968/N568v4NpBOwmesHBwaUlZn2bYO8hRyV1X5vYi8Ztc0LRU1jzQJKizja5jb
92XIaT6228avFnKRvZB/ukVxt96E2LEUeIvDNNITM+wTpVz7pHqKffIc1Jah7GnECzEuNOzxhEKT
OVqZ0gPP84Fs7VKwY/qBJ2fDSV2urTerbtb2ZMEdFYlVa70YSyivYuJsjitbKX3OwMW5zZAOMXUj
IHdxDqwXzmz4+hg65FJQRl1tBetFHyu/Kw36e1VWJYSs0CB2Udq3zdjG58mgFT2xqsUXTLJ0FiqH
TBKcgreeEjQ9d4o5yGZ7uwQpNjN17AygXLWuGSfHaY2TQlKcn4+JGkQkv56ShtWpOmqNbw/1q1bZ
l4YZCacz9lsi73KNcLaoijJ9a6RoDOy6CxeRYXhU6a5OM3r3JWxIM8+OOcL/IgIU59ziUhD6f6wK
Njh3im2HD/OETqk109RyW7BuORGTo3PGUv66Rn2WSVZpXYbKGD6+A47sujvAcMk2TADAny7731ku
xs7VjnV2hzayPKkO8Q4OIjdOXZkB6RTOxfoe6E7j1XSIOPTH5ep6O5sLpgZM8/qler66LKw6hOOt
UfvaxIvwvVsK1YBB8i8XYorcaWPk5vWoFNqOoE/q28pyfFuTSwFe1afhkJBvZi7H3ucBuF77476p
60mGkQJB+TIaeg5IM0XsWmaBUPMHszrpy0f6ctt2ohgcKoWAIl4GF3v53B8fZ9nZyP3+2u1ehU4z
n9H1rIfT+vHWAy6fJ36anyYWNzyaEb59daFfrR94vfZ5sd7XpQoofdd4CReUV7TAuFg/Fiel0ynO
u3/fCUkMtFyHqH391a2H0Hrt82LdB+tNziZMVxPzYHmc7CFwEM4BFOfj4vPmRNcOZV+2KSb1lhQH
xJBk51Wnj6uGKcmRdZHVT4QKnKjkcUCvR/Vy8cdN4CY7AkXCfVdbDYPZ+PUCLDDTneU+EBb1nsPi
5FIyhjY56r86dWq2hRF2p/UiijALypDvq63r8GAC5Bdtj442Nbftcjyt+w+Z2F/X1vs+b2KXO7U6
HbDQMimgW/YOZSaH0Uw82zQ6DbxMW/dlRUZPMup4K4SltfuJc976gUx+0lapkfqjYocqkPogPEYf
G+gK6R+Z1siTrpg01ptgUPUbN3TwuQ4QWOKJPjrExT5IIzUjQi+5EnHyMOIs3Yq2QpjVYNJa32y/
NnfCZUB3sQCun+fjp6AQfgOjh14CSvexFuKMZAA3/oQgdDkQOiNPdzLKHtKFD/fxTS/XPg8GBxzI
CbmjRN7UEA0TIHltzmb2LjViwbymsM7OcoEWeqfUHfbsEgNSt57VvDE+oR6E8k2oHlNrshOi3RD1
T33lKTvRZCKoMwMF5hA1ua9r1hUYZLmHpINv1iz6vdNW3+pUQdBBAZTfeUb4qmWWwVT3OJJVmgu0
3kD4Opgs21kHQaXGB61qj0aCBqMvRtKtluG7MxnizFBFXLDeJkPZ8gmCSwNvyYMoCvrMKEzrjecy
bVaXubZcZtFASFip9soTFmqKBcN1luNlcVrv1k1o2LhN8zDae4NlL4qtZesmqY+cb0MSqpb/O86l
sSEsKUdNJZym9mH9ImDpmOnQbMlbFd/fcnZvR6h+kVYqYIk1iqeqCqZuuW99dE4iuWna7iHqGWvm
WTyGYRbu0OmAVze/z4gMTnorUFzhhgdFdJJFSgRjPTxa1FV9kaOoxVKH0oas1+36xgo3afd9ql+V
XnnTUBfYqjNideV3BGzvHNXDi9ZCbsbBAOASQsTgQliWHoqrZaRcLwpFEfT91V9my2/RbQYc3eq9
G9bxAXJh2XWnbLlYr5Em1WGV1rqTbeKdcYYbx5XwMKKIiCvGEgRG2BM+nsCv95ja72DOemgbIxoE
RCNDR6saNtb48dmianCwV45gfuxl0F0uhhxVz0CRJch6hpkJCfDUPAmlm1lsz0vgPVp0x06fusjO
tlMaAuhDVnZJOpKy6Hlh9eHssO6dfFrGXTPWTbo+BE7lI2hDFpv5ab3munjhOSf/505veURpp3Ou
qNF+vV9fflzrtc+L9Wn252vX2+tW05gs60rjC1y2+eV561VVt1OcqPbvj9eu98EbP8aoqzeF9SNV
cwJ8sqwORvjYpNoAoW6t5B5p93zxZg0JdgNhIBnvksZTtoA24ds6SwkNZhGKy9an2+dbk/ddjPnT
XAFBXzPLejnYfjUPCodcbZMcVj2jVtmDBd9SsjC3TYSWHfeT7kOZDwPRyDMohOYHGOsZlLf3Rrif
65cTNaVwqJ2N2fajTyGVNBE1RWkCR/Zu1qMf2kLjMcw3kqjgEokxvHEgyV1CTdE2RRpP7w6JQLMs
7UeU7riZBCQjbbCGt1Q5r48TO4HVTxuzE+LzkAZb/2jLWb6bEbipOA+d61pU7XXRQkddSi7vkV7e
EbesXomsJMejja1jNyNeWR8kiA29Uvreemm269HPHxPhFI9NNF+vW2WvcajHlnkBQzXeWNSF/fWB
zlVeo8TM70cAoyfLRN+fLxQglX74banCS5De/Fpr0tkVBVKiuvVmYHzRcf0QE87wTdnGxlXV1tot
qx9+EMzXb12beI92oq+MWTz8hvdPOwPOm6iu8VFmagqzZ6cvOekse0d22l4DkvWCnwvXAjuhnyIJ
cMqmyQsbEGy0Sxt73TtwUUjUi43bQUzaVWFM4mOTk2MiaLT0p6lIukM5ld4O/ff4mkfVxyuj0k1g
qgJ4agGN3/eDfFu3qGax5ecilDf6RGYhvBi6Jcu/QsJz7WZq/UhlsDy2ssl3GqSud/Qv62c3aw4n
clXs4zCq/UOcznfrBsfKyjcDqhiwsJV9TYICfuXlU1tu8airuOlqmWbbtu+JdrAS+fEFqu3ZwxDz
Nttuh5jEQLWOfvVx1rOrdavg8zS0wRxifWiHN+tht27VrNUfVKP1O1Od4nNEQEGwvv0C+2mnO+VT
XNobLVflbqrpdkVO6X1LBAVWbzKKH0VvkqEW6c8Ss8COhbI4iaSR34RU5MczelEcLVtJXpQY7SnG
6PpUMSB9a0k44zeYlz9iaRIjFU8QmAtvGxn1zPyN6ih4oINH7/JjOzneDmlm0SuzLRIQid45aV7Y
3k6dS2lz2Q4aIBBMykAoBpUwxSF2QhpFdNs06GTWZ4i8DIQ6hK+t51TbtMrHMwsD7YYyMZiR5fM0
EoZiOXVvYtL5ukM89w7S0hs1jJqPbYBzZtluuW9z7XgB2KPkqiipQ8P9QAa4vI9+EP4wz+07aDED
E5DZXeVTrF5bISCr9b9IxgAvcd+z0pVBIRWkrHZUoWvHiLVuwhsOdkuuzPoE3JBt4GDvvHSd4104
RcBJWv6Rg8wlmZzvQ08yo2c77YVkh5lDUKNpObTZj+yvN1QSnS3N0bgY5lhewHVgF21G7Tt1zY/3
U6suBiIlug6VJryKY8RpmAkzYiDO63/S5spAFVp21xWuxqs+JGoJiov+PpjP6xPaSU6bRq2xXWhT
9b/YO6/1xpEs677KvADqBwIBd0vQiZQXZVI3+FIm4b3H0/8LUFdRnVMz033fN0iCBJEUCRNxzt5r
X8o6JbDLb9TrvOXn6TrK1EpRfTAkpxTZN+q95QcF97ap3iMG6O4nm2CFTjPLjzohU9ps5c9ST8kX
CtlHyfF5zPiMmy4KlSel8e+/9uYED9icjCdPSZQN3az4aGmKvOZgQsMWkCFh82Mtm8Z6g4SzDct7
nAsdtBakDHqeG/c5ZMyvTYBJuRnF2Z/kTQAVjcvqWmiyP8ZGrW9EV5TPalISPsWfwdlzatWqeaK0
Em8bTolDOdnBTY9vhZFPVr/pJCjJeVOdSe3KbEzlThvBLjJ4UnaTqSO79ClJZ4zyP1KOStXplNdI
kdkagJZS+9eBNchj49vgr1JOL4mhZfl6TGE/dWoVPknSwbcQGrWDoJF/M9SK6kKcnEdGz8uWU+sR
TNJp2t3gYSfrx4aciq46QulpH3oLTsKy2ehjQ5XO+KrgwFx3bWNc9aofXA6tSo/Ms4KXqY3hGMy/
XuG8qF2rP1qQgrZTZjeHGK7SjWYpvRtStnnXuqvlCyqZyWEJmaq7ru5j4pu6cddg0ngIu4k54bwz
z0S0Tbvq1SNWYG0Lp8deruSXnsR6YoR186Kl2nHZlErdzzDIuE+mMMcszNQ7TRlgHmWOfWeCDqf4
qsv3Nq02wqmUHzGm2XXfEBqfGRqQmwihDIPI5i2178Y2Nd4HhXSGzrGUGz1VxaEoQdnBe26fqx7A
3ryvoFF/KZEfnegvWEAZCfiD36Zw2EKe4VMb713o7IfR014cLH6bCRrpMZoy/yatcZl97WPe0bLa
Yja8tlUOJm2+NC1vm9+/bKb7h//0xhcA2f+FDgN5T2/5/32Hk/3WG+//6/BZ1Z/jP5HDvt72j/64
pf/hMLa0aHzj7HZ0UMZ/ksMs4w/YXVLaAmQDWpVzs1z7A/2MRei14QjL0iU99T/xYfYfMzWMhrkj
kNqp/2azXFjs6p/VRqrBfdsmuNzmRVQb/6zYEGWVpXprAO4cmB4hkwdGh4fYd5hjwb7t3ZqGCwQ6
nRzINDgRieYRM5Omhzpt1m3slSffae5bv0RS3kTxZVb3Bf3jBlRKldSrYS6WRkke0QxBFG+3syF1
wMnL/avKB2OrjROWHcPE5ALDrHTMYqe/RH1K3DP3zVWeSo/FrFdryCOiaZquiZjCDxvq40P509Oi
t8rOo7taingja+s6owZ0yQTyidyQ3O0VpzwmNSPrGhQXNAKFbPNekTsMebd21jTXdpec7GK6Gg0w
YHgncU6hRFNUFWO8UDago0OSVsZfXBTXsDK42M1JAWCZTSwHjazBZ7VevfOH9IZT0Du1mXzHCvha
om7a5ard3cJdXRdw1C8Qu9toBoBFjTGarkxf4aeJ3KsK00Qu9OgqQmYHvQBWol3n0yoeUKePua9c
VDI7RZNmAYHBAWWQyANca1o7fpTuKr9/HNsq3Wf9zvZ6MLakrBEvkJCWk4YkNoYMtfNcPXSK/+IX
E6G5lXOqKESuAuuUlxE3sj68TIOaTMdypWQBhdei2qYtwbzARx23yKcG7CKqMw25m9LD88haTOEa
hB+lUhu8hhqXP4en+RLXVUdWJw3Vbl3W4lWGc9Q3VqUWfywaQB4QqLmqm6bFHlS7eUSepTWkW2vW
0iVefEx080fjMEkCHJBz2b3P8UuvlLTTCW/DRzN3cmWqjqtFfdebGPojTyEaJNIKov/YC0nqhBYb
9W3TjHtS7JBRca9Bx43BpCNUcqqeVGXgRwkuRjK91xRqbXiXcj+101M2560YU7KxI4gMEyS7hwYH
M83fK22yzEs7bsD3w+iWo+jXGKUIddY6aiSUC0Q8bJTByjCA8/USyAuU496pKnNLxDZxOvFhtJ25
0qkh3u45NaCA7EJNv6RShsbc28dTaa9bnJnBRCYlh1olkx3H8LAVifAIlFCbaY4anhugU3mBz8WN
BiSYvpNOW/IkxkzD2W8RqSpyYHtWS7Rrrys3Yxi/ZHiXpW2RlhculM5r3YBYYgCI6wf6rLFTkvHR
hxzzXf9mmi9FpHUPrfJsQH2Zf9TpgA2BH9VUdhHG8Muh4UuKp+ClrcnvhIpJ02n0zQup47zFeLsL
IpE/lVa8pRVm7gYMHcjQ+AnMMjMuco2cFw6FS9tTC1dtAF6At7pjQol3Vut2Ztrc5VWLlFHQ2Bpk
Td0hZTSaJLG9CtAkM/Ipdl6loLAllieMY0L4ciBezLKxsUG8Ir0L7J8itGlfpcWlAjQp6KBOJPow
B0ZV1JWJgS1yZ68TIm3a4lVrjDtSfkFRV8nDSHzo5ZwF6Pq3Y6oAjbez+gEZDmZQgjM0q0vgncC1
sPlJ12rdfpo588XIJnu2N9isEb2xjRWQHp5VwGLtTyTfIg0ZGLN6SQDrInS4LNb6CkJNtitkQUBX
n9M/o+LWpckbZCkT4Gv0QaBNRApfeYprj1K/kTQuIiMbODnhHPwK7dqqY4MyAqGncMpRjLR7+Qt/
eojUMbkG0D/tR0Z2k1VRRyXG9BL3CgFCFhxo2+oekjlAOtELQGyV1NfMEp4UfNBgsDVUOhkWE+Uz
VuNHfxrttaZ0FzqkxVVQ07XMrJ1f5p92nu0LjwqmUBk5B+GbMps3qSPtm7gQmIWRgIo8fqtqBY0y
ZL8uhKtC64IDGjyPUXACVSImf7oEORF4nKcDw1ijtbdxOByTyko35rwR0Uwp31C296dUJyQ3Abts
kNCYmePawBy2gb5FhfhV6CSVo/ZCfjqWMF399GS3GUBEfbx0dA6FjOiUi8xzGq5x0p5rOe1VTEYY
szNMx70XrWVeeNs2s8JVHvZYRfOa+nPof0ZKsW/b+aIafvhBd+WTwugqOCrWtFY3tT1i9VNS8EXz
VKBmMtp0M5nZp9AjFdRVWe5fx6rOTCIzjK0Z2r9CSxGXZi663ZSZP+pCNS9LeO/bJPXhteueej2Q
Wa9L5E1VqiOLn3FvBP8Ebqt3MIZFU96KESVTlih7vyruYksWN1anhJdZ4qOcScFWCIrXSGDvGIh3
Fz0vXiI9PaRaFd8hqLGA71crJVfKnfQV7w5QMS6rqDwaVhiDVrE/mFYefEV4V4AeB5Ro4tckYNmR
fG1sMwFigVTo+qqsM/IPYi5NDadnJmTGARfqm9Juj3U+/FBR1uO4MubDAPIcMTYDdJy0g4gv5/tW
a9O4JxhGjjjvgBMqm5FgHN86MJvkvM/N68Bsoehg71x5wRt3e+BO8+6GtHsYqp/MZeDZY+kiT3tQ
0eKV8balu+daeXjvYJgh3/WqHX18Qg6VfyUMHuuyCrZpQyyorzLxWE7GCVcbVH6ktGCNh5wZhWH7
myKW0152dB4jMmjNQfuRCN8hZcGBCjpgVayeRE1keu+ohC769EIrLjUqu+UohqAcDtdtpk57zfTe
bSnBE9JBcwkh8FZZT9wh7eU9GQXUf6xI3etdeN8otDv19sEiPUmaiXCbPqSl6xg/J2HTxtCwmjfk
4o12z5ykxQduy4xoW5Bv67hUmHZnvYBJrv3ixiw1Ip6idiRWwWyvAdHvR4oClK8aAbG8+qHrDQcG
V1sSOTHDxuNWLhXpUXtLvfiZWZ249BgWzrcyPcgaZooYpGZIjNGXFhCT2rW0BJODKnbIZLyDFmCQ
6pts7RGNvQLHug2jH3Wo4rKNBm3btMHJkfW1TgLutndG/jC+XDf2UJJNOaa/pJDPhdJFKzhVxioE
WXAx2KDom+qKePHtGIiDGuDI5CLH2ISuMxcGOJFkxYFthnsLignHy6geuReGbmT6IOXQY8D6M/lB
21kKiXBsI20il7kpVqskD6nk16giExAG96PdvNsTvFnkx7fUxrYVCvb7NHvIMVStTBHWxxhn/5H6
I94B4zLn3pxybyRbWecrihtnD9FS3/kQ8lVsEym03tuCYJ6DH09cUX3Xhv+8niPGTpWtO5dxqX9E
XjY9xCAIBzoB7XCIar/DFc4CRMEjdZHourfq7iQHPAzccDsI9GWyQZk/bWGeq7uigsgbUpMx4I88
NCgI7hSFG30uxRogm8Y1MOSLKDNi/YrGAOioctM2vBO3xPxaep66JQG03ATGYMFXEBZKNgzZZBci
1Zsa60KnjHXVlNMPiC7OBm8OnNu21+4ZK68c8pROqjEaJy+Ot2qm1XdfTzlUMLJezUjILaD4N/IE
9YoxWZlTPmEyvq77Eii8oowbgrvEtiVa/FFTOH21xIu2RsqfQGLcu0H62hoJ5doUjcJf8U7wqrEW
g8ggfBXeyi9MQL2pOIBHiTpruozrQwiOjNM1JgpJjdct7uEQMx3OxwvbyieENJO9Imc9sO81bY7Y
M7vHJEksrMkVne8CpYmQd/iRbizyGFwo7Yeir+BP+Jq/r1F6uVPfnHSkmA7G1SdzCC04UHM5odv0
LY6jCRfA2svCp8Qfq70UPY0PZU41TLlD932ircJce+7BmMqAIEqMWjA82vzFpKy0UWYSXtCJfSN2
1TQS5oillgBdyCLHLC13A3etC83JHsnxHHYxyAy/CPZGiyEET8xKY7iwzyrRXjPhuMv8dptqZHqU
IGDWLTc7LLgrUJjdJipaaxuE9txGpQfcdNYJcT5kZTJC3KnBP2Ck/rbCPEo+lvZGAku3ToGdrwhm
h85mymPLeUMfaFj5YGO2mDglESilhld7mqKXsAWvUuUt/ImiKTd+qCqrASDWOLQkSZF3uMLX+BG9
1lRg7hiLAMvnYLbjCnPhyTSc+mhZBpls8wilU4rLSlinLHXKm5JIUCMw3hicNwSkOCo/dXuInf6t
jgv9jsvNsUK96Mai113K2XiyNL+6ZDY1aKbKuEfo+04RjZuazCut+Fca9BAyTU4Bs4wf1IgEHWO8
sBmbrACnMjnW7U+YbycEo8o2rQcAhGWxtxV7q6T93QAsirxKTl3cX2EAGla++DQ6dD+sd93csmyA
+miQrrEfq/XayKIHI9BeUESo65SMz02XWivdRkrrEfydAfHnAcG2eXdJNfWVaBJ7jUD1ocs81L5j
8+Fz3516y3YbunduZ4kXu2SCGhemv5kGorLqIIDV01mvI+XWdUeY5gVd6mljEBdsKhRnHbJBad3F
JvY2ZhFqAl1WMJDgr/PrVSmi9hKr29onv/CitreJ7+v3tIPm26DAtWbP3LbwV+HnW1FP3a4ModWX
CSrX4MOyemMHHiJ3CZke9pFJuZTuE/nBJrduD6oj5W9qce6QME0j7HFj5FiBwfhSQm+9x9i3LbeL
q4sBYzwzqN45VkSLOy2NFMFN4tRN9s5D+ru2YQTsPZICaZsVR8cvIMOkDUVU+cMW6F7DQFxLwoX2
ce7fjCTYXNR1c+Wp7ezhG601LP/CbRxcUv1k3pQDkz6Yfz8ZHrzHlkDdxfzBgQ085NPemoqjatUn
Pw6hEIRk+PWUNGeRWOMiXeCUl8qTQdbNrufkWmHux+UmAu74KSZHWZmMWkoSHmKNi2Q9R/f6hD1n
yCl2Wkwn0tQAlUdWY11NQlxBtiTysXozrbY54kW70ktAPxGphxmw1utMYLhkdFheOCHXh5ba8UXb
t8Oa0lKPNJchtV1ifRKM8uKGimp5FXA/uuCI9DhCsREpxGkAvr9oNZqNmdYD3FIKztHWedQkCm4G
WJ9ZVLwhG47RQnOcCM5YhMGMwpBSgAmJkM+mjnoyynfMThEgvjbbp2W5NidgTUrBhyPUfZfXZrXr
EJ2ZTGQkSHaquuoPkcFbHxxkX0avi20ccCvHo8id2ZP6MZP1rS8gBpRV8iMHSjkSWIUbI99C9xT2
/UgU1V6qVr5JZsRnEQyrgJgXaCqeTuNkZnJJxtmTD30ZEl8px9VYHxE7ey6jME2lTOgHK1Gtw65v
1iUYYSupnd3kBD7jlAyvR61dAdnT7q5pS+CrpyE+OL86UqqRPzh3pW7OasZ2FdWc3J6PxV3vqVNh
MtzXuaNvmj5VXUWVDynaD9fCMr2b1ACEyfCcBKq6a5thp2lU0CqUepU6fUoBEzE0w1ePAThwHQfv
0/izowLtwt4p1ndR7r0aHeZvO0OrpydMJowaVJs+yXdaRbjt2mqjm8ThqsGbpPCNHnhQ1q3CEM3O
h2Sjk5I1NQwNmfpt8tQHF9PeGFb70MxZxskQ7cGuAZ+mK7BJNYPEKWhsUSx9POXRU1gzl2kZGqAO
iT2skvDPcut1gh36I575yAYp01VA5jQG1Umh+k1ZqvZfNZ0dgOLKsO7Dje0Lf+Po062F5hwQJ5S4
jtmrKUwmB340bXHjMy2hnLWpRmeTDYac6ci1q+GVWes0v/oBxL6fRG+IXRxXAMlkMBMdM5Pwg7T1
8KkI0lHjwjuNxjTrpdLnZRYXkSC9VvRrj5vZbvLHFrH7OpF8z8tUwsZI6yeMGAOarRWdyiG3nE3v
DyCk73oSZlFJt4pb05MYe5zKNT0IPwK0w2iiIsaRhv887i+iiaOo9I5Mz4yt13D6lowK5xqaOlVY
OynVpFZGAhU93xUoxH5Tl9jozRSiYt3It0ghVaDp1YMMmCNnApybnV5YyYOiGS/ViD8YAaDjZiUM
A1Os/blUOXYYgAfVhxGDOtRBxkbCbId+JYG858vyNNp4BtsovfVGWjYJiACO7xTiZeHdJEycrrqc
bCHyWN97WuDkRiYPsh2To4iiuwYHLq5xcUn8VotrCjI3VZJplQ0UXVACjfepHj63QPyokY9wqYpj
TfjAEeZeAPSn7Let1h48DzJQkOLLlsXwEE72pucYqSMnuwRmuqogDR3/08H4FzsYOhbM/72DcfU5
hO/5bx2M+W1/OvxUHYOeNA3d0VXTJD/rrw6Gpjp/qIaOzxXvnrSEyUt/RqBY85tUafEua24unNMd
ddobwtFMDKoOU0FN/lsRKLZD9sr3FobqOHRCDASPhqGZjiF/a2GUkUym3s+iy5obnV8C+VjpJMnt
4mQA7T77OpwZ2B0Ih/w206HeNmsXFGVOlArrclMGxrtMA0Q9zOB6pIR1YKKFnhczGvXgCVvitR5f
Uw2BpV4gk3SyEiDJ8jCznU7bLA/JgK6+Xl9WY+68IC2BIy4I1HzWZxd6eVumbb9dMmGXhUbGIgWF
WTBYQLa6CNMPHD7IcGf107Kw/nq0rLYIOjejpqAImjVT58TWnC4Ts5pZ/tRMsmCsYY3rL87GXzCJ
8+ryyNGAanvjtA9n/bI/L/RZc3deGC1g81Yax3iW2g6zmnhZhPNqrxjKdgrry+WpwoPACKIVYljH
+AruDTh0urOzPrnL8/tEIxnc62ADECeB1vfroYWl9yIe7o2iovCuz/m+pZyjfefFshpBQ4Ggp/yq
FLvtjxj4mtVUWx3FdyUaEFTk6yRg4GJ4HozQ7qNJx1ul1XvGHiB1awdOftDeVJHqb8e629kZKCdL
ibnUtGGzS4bu5GGr17xK3Wt2emoxWTOKqK57LTZIsik3ahH5twF166Y6TiC0jzgCq2Ob4uGmH/6T
me7G0hWQmb3stqQ1KisSAtNN3kMi0wkkTjCELnm+y28TmeVjMhEqM11RH3tafj962yECIeotza3M
yTnWAAwCs4CFSKtnJMRdNT+bPCO5HcfkgeO5PSyPSLr5x6Pzc3rRE69zXl+2Oa+e37c8pyK1Txit
d9xl22J/3u7/2M3vLy+79UUACWd5+PV6DAwSy8f5/zSWD3deP/9///5zFVN/N86AhC7vXRZppf7j
C/ntOSiwJBMbzja3yPDjSzx/LV9fwXn9t5eX1SGjUaW2FFGX1aDXil1Fywzgf4bMGC/Dssj+Wo3r
AP3jeX15ucqieHKX9yyvfG10fqcMJ1KarcANGDSQDfTfd/vbc+f/vlj0lr+9vKyetzl/mqwpYbIQ
mrJeNlle+LvtzvtTmA1sq9ghdu3PT3V+6/m58992fi6uxU3FHIsjfP5OaHA/5mget9/MUXVeqZvF
zPTNHfXt4WKpUkb/Jmo1bSvM2TGlalB4gYn6X661894W19R5ddntl5NreeWbyYowC7lvPGAls/Pu
7963PPfNBrZ8kK89LO9Z1s/v/u25PB1AUFRqftFTwwHh/So3/ayxbWa1LZ2YQf1aDxNkdVhmeenb
w8VqlSTzZfT3l4p2z2Brt5gVSNnkYjHOfaMwBFZ3Ft9Xyy3h20b+sulZmH/edBG8tyZBPWNsUCbG
NJXMi8V6sCxqLeQKrSloivFH3y3PLdstj4x6gCp+Xl/efF497wbr7j/2GiBzWDmZMCig8e2kWdkd
lkfLwsidzi3tCYD2+YUG5GoYUyBuNdTQXKG/L/7uuSbmHlnBoJlNCl9Oo7/sL8tz8eIPWV7xwXAU
stN2A3BLCuPorGnY2rQms/D6942/3rc8qyyHNZ3ZbSSSYB+lDB2WBcHLfPrC79wmsMqDOd/clkU4
54gsj5YXtFhhHF7kz2o1YOmffRnLQlgqDtMsEjbgXf9lmL8qvabvU9S6cvDVst+gsAhXUqPMZGH1
oarN5a+X3BTOi+W5IDfe1GwAhh6K6TBY3nTo5gUte2jxhFHUfoH+qjYbLEg8ihoP5mmO9bm1jUM/
L7ShGXcYNQ6BmvYqAGtRbX053WPHlCswOcjr5gNm+X0Xb0riTRwwy5PtcuwYs48mOU4J1T/X03Eu
x5lZuAQ6VVQc569o+WI8ae+RbVkYp1V5cFpHHpZHgVH949FotvkmbuFQpUQOTe5inhGTZKTBCBBn
FL6cA6ZoyhNSjdb2SJiUwNRtkL3YPyyeKEMHAljhtnMNo9KnjQP7G3EcJQmsIs0GWiAutil0Dkna
MiFFUAg2yCKHDXMlk+k59A27mFxGb4vx42z3+HpyWV9eWRZwpRjnFfTxXT0fKN0s6+fXv210tpBQ
pTK3QjRXX7ucvd9rx4tqJPX6g62RyTSgzceEZXE50RnYfC1oF7pe0et7Ld2bGoj1xVa1LP7WZbW8
87wNSAk8Er9tft6mMumoCjCUVL7+tHxN7ew6XtY5yvCdne2Iy5PfXh9NwlCQISOK/MuyeN7Rv/Dc
ssnX/7K8j5i8D9/xq815L8uj85/aDVgg5JhSJJi/qOXbOv+5v60uf2is7IzprpnvCueFNnu0z6u0
GvKDN7uatcbb6tVgcsDO3m0QMtzNzhsuj4bFX31+z/nlr92GkOn2vz1pIQvhivvP/+2yzf/4nMkY
3qUitCXGm557xXh9WQAGYVe/P1zWs9kS/Ldb1sZsIfyfX/+20983/bb+9fDbfz2IgbNOgYm87Pq/
vb5sOoU5Mnft49v/8fcP//5/On/oeNRO9B+j7bdPsDw8b/JtF8srv68vT357+9fr3z4OHHpZM+8i
L0t8WyR/raZoYiRBi/tli/Pz5zdYUvU2xZQg2/1zH55sxEEYCcTN5eHySpvY2td/kY+zPwYkJyPX
w7JY/FZ0LqtDHMkWm9P8cHlyeRmAP7Ph85bLoyAJtPWYAIKOzi+b7TxZXl7/tjsxe7pEXxRIg+eH
y+tf/9OyHlXTaSJGeIuZwKE2NH+u5e3Lo2/7PH+k88v83PeKlsG3SQcFIYp4Ws6V8xmxrEof3Pv+
67wwu4gAsvNWalrA2w4ZhXA7zfDGgFcFkjFPinsDs+d5gfIvcB3SB1xrKCW3IgdX1WKyWhaw4gRD
mdl5lZJYrrrLQ+ezao2QOvU8n03mc0bOTniELsXhvJoO2ygiPNtGBKbgg6vt4JWxDxWEUUcag0xo
bOUHHVQEJXPzLvfXhvaAk6A6EBTzYgWr9BjWuNsbTb4Go3SA1nEOx+yGhp+D13Bzpj0uc/jzlH4K
qwA6GLcZpc3IymzRL8Q+A9wZ+E4eYHFhNpYblxHCB3KXyd97TPhbiEE51jgPVbCemBEPWpWifjOh
HyoGGqP45jx3XUoRyyw2HfBqlybVcqfvtP9Ijj//tYKdKVDo/i8Fu7xqgv9a/4zz5jco1/LGf5Ts
HPMPw6TfbFFc0w0ctee4YmKM/6CYZyNKho/HP+eSnaSYRyIa1TS0ArMs+Fyyk8Yfjq6pVPJUAXmb
FNZ/i9Fl6f/M6EJQYc10Q13wCTn2tbnc+B0UJx27qM3BEpfAABLMlssiwUcFXkufdqFq0XSd/dHK
fI/tYgHd5Ly+PNmotD46JSNqbh6IjZUOuh2Tc5dK7YIcWs6CpPI8N+5HIi1kSzZEkifMk5ZjuEJW
hmdXuVn4qcui7206t6HeORcxbf95Ig8Ip8y+amPLuiG8oz6UFMT81EetDC/HTe+zTsClDdInhHOc
svq96sMczrprJM8TiIlwY44a6QPdTawArMki8P9mWTzW/nSCdtciJ02JDxEbJw5V+DxxQU6xra0t
385cX9p3fRgdpTdDwCc9p5+RH0vUMmtAYjDiPc5vjfw7n3q+m6eE5QRZ+a7nXPWYaN+Cs3gpSWOo
S/9uVJvnxECqI4yy4C+MNp090ZFK8VorYShWpuFdlhmYfvLXfqGRSbkSrEiBzHnC1lYkgV7BnF7b
aX8lG0RXymQ8l+l4Y8TZnaaHrway43XSp3cZV2LMgcl+Uu9NlaAZu33tHALJdNQP64Fw53SgHDPv
sAnq58EIDhKF1DhkwcpIAarGPchK4oPGbRoWzs4yBtLZ8k6u+uw+VwBdevTh6HOtZKRfBk32Wvh8
q4OF6CqGD0EDYjoGYfWDdJcTnY4Hraxu7doilU17olOGB7eP0FqZV47m8b1HQJ3LO/KiSHYgtFNi
ToTA0aPyWAd++VE2OhhzPfuw5WqgdIE8iOQOMwNq2r/3ff1u6zQDSVra+jGy12wDdJnWiQFWI2SE
Xmx1NRwYuHur2DIvKlUOq5qgVyqkhodbpvwlhInbVp2w2eI1XPl3jiVukkb7JK9sLZLilHZMBJts
BBYbGL/ItHSNyDziXi6hq0ISN/uCsB/+aCUyaOdrfJdWy4FXBa9hXzI5tPIRP12jb0keC0sipkjX
eytINUPiVt1k2Uuv6kRfFGGFOw85MBkgD9pzLPiqqDrjuZLmVu28S8Sz2/l4KgjZQ95+52sjsm0V
k6iYEtIOLrJeuYknue5S86BY5o3oyBvVJwMUe0g7PB+ph8fjx6QN14lJC8pvopvWpg3axMR7twbv
1NI7skdgrqnxU6V5z3rmXKPVVdxWHRGOMG/rU3QkSiE+ZKNS6z1YjZYRXwWdr7CjvYGG15UEmc3s
0a1dFI9Gb360eOrXcSpgenvkiSPxxUIzQWiLyCEcbnQbZWne5+Va6OFB6Xq3LEn6aGt5m1mLnsG7
NhLicv34uQT55rbxvtJr6aqjvtNEeFXZzYkMNDKoHLTHGUcyEiWaY2ZCLoJvr0haNJUKdS35qQ1R
TtVD39n8yBYMOJ8y0GhcGRPI3DYmhqE3/Ltm0Jkqq0f83QZfKjkXqmvHAplBMf7iP/iRhvJWCSjk
EYfyhq/iQu1ApNXVg2dGbzwOV3VvIkxRnBWSiTa+KMKO7GYvugxL/z7AEc4goMNpkM9/T234/FDC
7jlJSSQRCApcA8dhOiK1iLPoptZsNCDlr6hBZepcZ051oj0KsK+IXQKEMdxF+i1Ji6h1KZ4k9Z2p
h09zSVwhrmAFRI9M3R6ied7fCgJIrXaXcJfg8IpeO92G3lGbv2pUKCtkmnD6lIFOtPrgRBzMEHOJ
jWz6T9W4JsZ4jwz4pk7CT2BI2qpI+vtGJ/GdWLITQAXSW0YBlWDKgk1Qmxt74pYStN5DF3TvtZ7f
q0X3OhR8SB1wsIRfAlDc2fGXr21L3gZORvQLXWerTX8qQ/WokQHZCfmYU9yo5WQzglqVWobhLVHv
PW4CVjf+0kSGHhP1bBj9GvzsiDRmq4iCcBqiuF3YaCDRyBEKnTXzwGalIeONMFKI/FopQxiQ5FVi
rX5U2b2wrWijerSHY0Iak9TcVOS6l5PrvJsR14o2uI1s430a5bAZApudhOGVYyfjxkAO4E446VCF
y+uwk0c/yfaM0J8x3HxanjjkOVrkYJLtJpDWpQeb3hn6ozVq5L2k023ogSwnARQhZslnQpifDqDc
EvDkDA/9e9WLE5dUTV2/GOL0Vqbkv1IU4T5YGJuqdQ5hLl2BfzpJsrukSz79aPYw0/dxOiIOke3C
Es9vu1Jzw/nsGnD56gp0Ti0IPicDAXpvzGHpXkAGJqKaMVnryqs5g4Pj2tmXNno1v0fbGpMgxHjl
2s68947cQrfWCqQr01sj/KdhCO99oDV5F6XE5ZSEbJtLWq36knk4DRBRUPy2x4uhhBRnQf/HB3U5
KPHtGDCcQBhigONgcuqt6QLuVGO619J2XJURWkWaepU5sN9YXlGEQIXfxLs+MvdFr21Lw3oeBlrw
89HuiELbQZfU1340bv1B/PDRj7t+rb+lOlZGoOPASMjNfskCdW+Nw6czi55T6yrp9UdgSA/U61Cj
DO2PyPKa3WTTlpxIAWtNkiWUGgkWch8uDeQv7jUmGu4w5Hf67L2egqPtkOmkoQ4RaCidyrzVREVi
BRvZ2ckpsR4U8U/ZC2T6YfRUTByIajQbh9Ij3k8sBUbB9Y7wEiW3EBtmOaLFidTvzOC46QjQrLyG
mMAJSridlC9Gj5ZQNXi+UDlyQdPPxl/h9jmJlYIjRJfVzidi2izkwaSs15l84CKcHp0BZF9PvzJy
foRaF15Ek/kRxGKHXiJZ48B+cyTitsKYsdHORR/rV00SmKu6TF4bcI+7vCBjr9Z3XdzbpDbE6rZH
EbuTVJaPIanJbStyuNPZySw4xc20/KlDKkR7Ha2qqvzUxxobRPmox6qDCpIYySxJLgtkTSsvVzgd
9Me843QNCvvJwpNQ2I8hiAzAF94zcr1gYwTVD2EnN+iSirWfR/dm6n1mGSUggim4BUUo/cZnGnoH
D3Y3qach15u+Wenp8KYXiCGETzak/jYRvCmRMmsOAmvrR3rdSTIYfQ2/SJVwRUxlfaIPjxUhVZ8x
HMxGIo4Ej75mV/MWNbefhyI3Z43JSu1Q7HDFPEg5NKu2RdOVmylgye5Bs4t3w7nVHfW1N+yPOphh
mHWPUtYWK0dGV2OQ4h/KHz0HLVUbqLe1RYRMNAFr0YNqJdCB4LqWaygCQHtsn0i0fSuJFlfxCg6x
/yPR47eo9H+W8XQd6NF9I6JrzSPweTTRq6TqUa9hdNXpHMDCgSiAivx/9s5jOXIgy7L/MnuUQTqA
xWxCK4qgTm5gyRTu0Fp+/RyAU8XstOq27n1vwkIxggHh7njv3nMxvMJK8GeYe/k4edZ7polzjoFy
haT8kcBiMjP4jTUMIgC+O9gd930uX518GIGQqrNTWoy7hPcw/G0IEnnSZrmdJkBs4CeYg07fnGgK
GLyK+4CFNT8Fjf8oKpA+EZOQkne5Y5Ible598+Ak8c/MgB4hJ7hyLpOWN/6IBFGZkhJw5aKL9cYJ
HZlzZkWu2am3IsB5N5/nZR88hTUSWw98KR6F8Eb3ZbuaFNomt7vmFjS+qGaAG1XyEGiIGv1G8gUO
deW4C74jBHoSHrpKvCIk2I6Ejdp1/hobudyJ8kdW2w+RVkI9StT3weupGHQ/x7b5ZU4CBGj+EfpI
1gqdbaWC6IHgGNBjLS0Qn8hQu0HYFbQPhpnuR6e/GFVwhkYP/FFW762sPdYd1S7M99QQizqKDuBt
3wh9PQdl+Vs1TLGjkbz3pkfNwjsQ9ykhJsdXgu7I8qo8hF4auZVZf0No7Z1vdO7KVeKjIQsqyNyW
9Kp5wiN9uf+VtyACZF8RdSLSoyc0tN96yfTfPtq592FFgWLd6+0ZcId0AmvkRqtYt1n/txjWRm/4
wYDzYCloDsG1L0wi++BgNNE2yFUM9hzPpRuX1z7KfJoDeXVQBlSl6HnASUlsLtM/ocROssY3J7nY
ICRQ6RrHS2SfWRDsqPSQLecMJLYgHMtbE0q8e9cH+p1ZYGunnXBsyoGLoBrJrId6zmwvZd4/mlWv
iBrIcXebG0/3f9hyfKgtmLJVW96PvfGiF963oIguGjQRTl1OMA/1m0DSkNSCgxfZa6+Zxw616AFB
7s+xNq6x5mFNpZ4XT+FFZYxQpf9iGoHcYWyIyKYh60V37bvKCtdxY7zErtoKz9mXQYfauk8PkQu7
IniK+plmN+fXtXa76kXEBEhUmgMco60xwYTW0M7NiYM1Mkb5fuOtgm9BbzRHtA4AtwhIxQKsC2OT
uTh869ELTiK9WD2C5SB1ny1bvUC/xbXp3hZsV1mgEsuTX62p742yu2SAB8zuV6iCn3Lq34jH/GiV
eJE2620iSrn+vrcL93cZF9fAA2XhAnUeVBGsa1ZIyieI2HB+RGZ2NIzhUoV3Ax2prQzyvUerEO/o
3rAgwpgsFoY0yVYtSOJtKPCfyrx4QqN9aiKSHuOMi1pfLytoRsn3tOQiclKDxhWf+qaqOzuuoWYU
TPNQ/i5NGD+YEwlj/qh+RYjjW/nkMO+ZYvsDz0N6GuzQPUAwJs6b3tZyEy9lhuUuXTS5EsIIt8vD
FL2+KjjWBygDOHaLfi1n9c3SRVyasr68U2HZH7Glllu/KH4uf0e2iomosCTpY+HPLU/m89fjYIvg
GtHg/HpuKMx2H2ngbQg7Aok1/2MLsa7rDI2cnzEZtjOYYoGXLTc9Z1pbZVB/M0HkXFr2gmy+EtcH
8L96q806I+nPwCaly/eup+xKthGtfGFH6a6JEaPPogARExsFyWaHvHEuxvRhfHR6UN1zgSZxxzkd
N2w2Xz3nbP5djkOCydJ9XvrUy71iqdoudxcGm6PM4GBx0C4QPkRgUKYWBuHyOCcWaUPHpsQvwuTd
I7FYfhYhV/YEM5oy+efd5d3ugi0MZ8HV590J7YvIRPjJfBvqmhzZel7WvU6D+bnlPrdSiMQ7dxKE
z/MmXbZK3DDn13gY/9j+y7Ze9s7yvs/DYXm83FiJn7DWV4fS9klHbB+WHf/Zw182zdfRsLxSDUAm
Sz/B7z2TGZeNYi61bdhlJqttyh2jU340Q019mdTW5UPszO2wttjWLvUDh6OOEkjWHKWldtmUT5vG
HB/+gCRGwkUJi4NIluxWnWsgHJY1HRpKO1Bd/vriP/6H5a47pyoZJoTo5Z2fey9UOmvoDsLf0lxf
CIxtpeUzimYzPGDkDT83Lo4Jjqw/zhpQBSQbLRvv7y1oleoWDbinTfUOD5oxbSMq41qb6sitOB+W
GxCNgCTnCvxc9l/+pVzv7tOq73bL/9IF5V0iJn1X6E4HJS7lRO9Nbff51vlzlr9cPuw/fc5viwlH
Inak5UjoyKGi9xZQ/+HgMAfhHuzA/ERFLofP/AZRTrzBZllcyPGwHMFD6/SHMUMD0eKLgxVzCBa8
2X/6vSJPjoGyCxoYuIyX716+cvlvp+jGY+nG0jAX1fHzSJpPzeVIWh5+PZe7NnHM+HrMyd0SBN7v
FPFk7pLEtbx/ufk6W/84RD/vLq9PlEEP/lwHmTf25580ytlrL4Akdp97NStlvcdQcvw6w5eft/zJ
8tzyUM5Hod51uxrVxl654W55zV4O9uUdX3//9yG4PF722nLv82+Wx593/3p9efjXc5+HbVEKwRkw
/xjA+ZSOE/sI+axdJSai+ISsbUw8q+V3mr7TrqRZr8zR3GHRW3lOzdXQPN70JFNshXuHYe7qRjHl
Su9iJiwD9RxJd0z4HNF25IM5sxCSWuM1S3EpDuS6+ESlJ3msVwcL8GSBifOgYYY9LTeQBptTZVQC
Q8H8pIuphl67Tr6Vm7vIIs3AWHtZh9tJlLyyvP/f3828oNj1BKfFSTEdiaIZAW+d+/mGhjqzwPI4
MAW8ruVua1YV+H59DyMUC7fvCHleXpCSiUJ47U6kjNB/sfq+Hn5x+QZrYBMvDL7Pu8tLfxAB/37r
369/4vvm8zQc3PxgV2Y0XJyhmnbLO/9+++cnL5TAP77k86v/eOLrW78+5d899/Xty6uDcN6xYpEZ
adXO9q8Xv/7+8+vM+eD46+OnWQtXhM3z58d9bZy/3vfHv/r1MQ0lsBWmBNJo5+2xfD1i4oMBRFZl
CbKieBbl/HF3mPVXZjr6hzZwVvq/2i/GrJlZbpbnlntLX2Z5WA8YqcFz7vVF6eHPfZly1m8sN+Py
pIwxcdSDlFuK5kwjap5jF2XzH4/jtBBrClUsQpdxf+kmLjf+Mu4tzUa/gkCSW8Z16cw4ac98v/Q5
MUtxwV3PmZBzj7ebImoaAlDH8kavJ4Zz+OzplJ/St3jmWMfelutlOkKgY5W+/RI7662Guz/D1TVz
hRM7oM+0CJ2XxziWitPykD76e0rvYAv2gW7VfNIu9zz0mr2aKiqVoQTUjYpXcmmTwGLQ7VVUdHKT
lRNkT9jMcKH+ee+v56pKd7kK7UGzzJjeZkbyLje9pC38+VykY+4kXEGf7NXyWkf61F7hmV32Jzrj
8rTcM2Yg8Ndz4YLTdQwS+4i2JRxsRog7DjjhYfJnlc+8/5fHgpZ7kOfBdmmvLd22kM4I2uB5N391
38aiisFqgB5ZGm/lvLhb7i17+q/nrHn9yLXPj2hZFH924D7vLzu6y6ipNR70h3l3frayl7TE+Ub8
FQopJpZeKFcPSzMu1HPEKcvdMaUjwpg8N8rD8lcXFsV22YP2Ij7/2qPLk1GWU5tlrdouOqdJVTUe
fvuoRao8/aFMXx7DNI92ZZo8E7qHIhITVn8u8qg5juJboNMtX8wFXzf/7jkqMActrI29MmDhL7KA
5abJKAPULtmgX8+NBHsCEqe67OuBvalmLd4UfljSJyyrJUy+r7s3kCyIeZb9JJddtNxFzf4cmFLt
Pi0FX3ti2TFfe0dVBhep7jiul13wdePOg9PXw8+TshEo7cb413KCLTvo3+2qJa6yx2J4wLm1WXZK
IfydXaRiv9gKPnfRcuZ5UefAtu5picySPwyc63h0xwM0WSLOolkaOa/Oj6j7VxarUJoJcfEjoJOw
7WdJhQRYfkoWZ8fy+POuL8lN1hXXz8sm1Oft+Lm953vLQ8PuuHYMaYDNZ0s4yyrr2HtdBsjljPFH
6KLr5e7nuQTO7yhy6meFR2tapN6AH5z0cnMeGZRmmHhlCSxWOthkuC1b+pcUmpdXp3mkCECybMVU
vCzH0mJpyGdfw9fD5d7ynKNpNB5YQCxHmpo3gzZ/xv96of470gqLTML/UlrxQu5UmIX/QVbx///o
nyw35x/m7IOiImbPjiYD1UL/q27+7//RPOsfwnVtnFAuYyWcN7QT/3RC+f/AmYSPVNctIUw8U180
N3QaloDI6wpgb/R4/0fRZwSc8S1/WqFsj++3IMYJOHOOjinrP8oqvE7keT5K49BM5VX4BpH3NO62
7sVpwprOSZRhnM72bglkYHLPoGVpdRuwlhwMI+kMex/nyOveGC0ko7c505dhDv1hWQvkjPtE4CJT
QDB5SgvtuYahNHba82S0xCFBE/d9io3Em86NWtyf3YbFyYPLCSdbj8SD+lGYz5NXd6uaqL+VCzvU
EO3WVbfx72mqXotgeIOVpO8snxbCKIf3nhSxl8qhWlz15ykEo+yaxTtL7Y/l/EwVoROFeAhNcfHq
Gg6QsODXHsG10eu1XRHsZJ0hcaLHMx6Qw6xDOtongJQ5GavUSYNM3OWZa57q3LYOngsn3gmw89oU
hMCxeMfJtsWKjCTq8AWzj49rX8uy326KxzXlj8vKh/eJjYq08fJ7NHAt3sXRQ6W/JP5PgIBPVtjd
RKH/PBgWABAMF5Qi0Fiz+x7CoENAvQxF800K90WjA6M7AxovVOPbvKVwbMOAWcMDQ3msEwiwNucw
BG2eGwaA8LZL4liV2W+Rxpp8inAEEDu2Rt3C+8nt21Yc9s/ksLzlzoYaPfwNt/49wKu9FKGABcbP
TttWO5kThcDcDu9NSoFrJ8jyc4dEk8ZcJ3eZL6kJyvAu1ZufRU/bWCHf2Kgw8F9GezRexsk4FqOx
MUsdK3WfgpYBoQQdTKYbOxbGwYuuFi56POI98gFl33XwtI9Ez9ByrtBNxD7VUeRnrQZKm36tvSmy
Z5zezcmXMHSFMvhXbHnuCBPGCU7TtRpIwqgGjb/rEmAYhLSO+Nal8d7CzlgFFTy2tDZfHLjgiGFZ
f0F48Y+DOECaz2HP6XKTsmgfo+SX0/tPvTL2rLd+Tp72oVgN7nozhugejMChwEolKJ0RxnChbu0z
L7tU8yLNpAu8C5V38oi0DSe8CSk/C1lH/JAbhrWLJfRvLU37jUW5m5ZJfhxGdY4ru151FRGttGQe
iymqd7kxfgyDSXDyPO77bXeRoov37nyqIVrvUdNEdIz+5c2r0oHYds3j2nOeijT4wrTmoWx1syWi
mW9s1rZknhBnNk/rQ/ItrPxvtp5egsrRVo2/stPmR+wBj2toaEdVRmXOJsokrQYIWvjQt0hPf6dw
Bj4P2bCWF4aXkA2d/0zc9LVK9WAHoQSMG4F+pRMhmSRYo+eqQmhufVpuYOkecQL1+2VWWyb8JfeB
PuTcPHbJiV1HStPofXjDwUc3ZM0bRkvLmyitnmPo2QCgyUGBmwuEUEzMqZF+CjDfbXuI9yzfZX3O
9fpatSLeT5G49UQkKEo6t2UJgEFAZ9OK6N4tSRWoHbhrEAsYC4m6IQoYZp8dbhOyUI8NrahG6vPK
rr1TkV+uC8id0EoG2h49Baakr7YAzPKD25KmIGq7XHez0yLqPGtXdfpdWZJBEgpcSS7lvc//M3Qe
Q0n3nAw1Ump0gEhW3u2DknWB6tV3T9XtDnb643I5UaXxeOgR708/9dgn1GK+CSZAZ/1DDFRz3be6
tTIaPN9cSliud1tIl01LYyomS+0IQ2NdDyyljPlAKTUj2aRBPdL+K05+X8m9qyF00rLvfWqlu3Y0
7ulIF6xuQlBCYIZH1wx3RY5ttG5NQgOM8uoYjDToeBw4abF7YrGar00zGh8Sz7uIdlIE02rTvjnm
UlT3NvJByLQp3Sl3OhvRVnDw7ryhck9TIZ8qNWT7hCrsKuh7lxGB7nk/Gng97b0glw2xc/zTHHu5
FYKSrkMB/9yg8wA6qO/UGB+XiWio7JtaEhUyyqy/DEP8CIUg2Ad1fI3zqrodSNp5qHx/L42qehmr
nHGrrL8tj6Sqo51rhaxRm9c+M40b06jtW1Llq3WZaHKfG7EB3g1TWUZow0McCLWRvq5tzNiwL0ZJ
MkqnTmmVV9fYu/Q2rMsOSvZ3zCa3qpq7tDNsjY0Nwqf0rVc2LdjTsTmPejEn3DbrwQTC0arQohBL
wAZoygJJjwVLSwSEmtACjso1aR+4Vsxiz2LZXsWUmQ/uEHA1aWsoMRItONRWKsgnF+6JA7/e+bUO
VXPK5b0E+RBMzpn4y2Q3VoWxVUN7X02Tx5Bf0onoid9zOKdu8kF+FEHkAZiP+0NseEfHyV0u9ciH
Eiq8VOg0927V50DF41eQBPrFCXLS1UVmXfIm6lbtVMcbz7PDDeg4e0uiBn152dRbs45exJhIsHL1
sOmdAL+lQbpCqhLv5JfqVTgpfv9Wa+jMBw3wdJRKw+iZpyan7TQQgPzojBs7SOq7ICvu6P7kx9bV
xT5uzG4dK8IoAjxFpzT5mVnMIo3PPi1j79yHdntEsfYU9oZ+oA5nME60+XmCK3BI6M2R/SeTG53P
2iwvsAnR+hTtfgKnCZ8xvidX8j6a2u4xszIBs0TSRg3g/EdA8YSfZTdFxSMQKg8JLe8dl3xPEHGO
mma9BFQu32sayWukVsVNBRi1i+LHzpooGNjdyRumdoNoqTl5bth8r8Z9ovcaYIk6BcpBCyuyPThV
adLuARcGO70ixaWzaat2hRgeeqs+uq52H4EGv9rkE9FbKatzffYticKrowY5uFZN4AB7dWorlnEG
rG6UabnXkveexi2HVfJda/0HSxMEgosKzV1XXsDsjJesuCDcB1TqIBVq3eHGbTqxUZVv73Jp301u
3e/C+K4dLHn07E7igeJNk2BdVgT9t3by5L3RgPcwS3/rNB5EGw5ZfN6P7KLTpGjij7J50MaC7HRD
e+vCNN3ArkqfU2nfkP+4h3RZXYI+VmtmoemsV49UVzTssHAskcDqmzElkc2s7UdHB3UVppV2p/RR
3dDpJ2vsfcykvGcRocNjDYBsY16PIhC3RYwbptDc9hk6bbpuYaSdjDpsn1svdhgzexPdVDmtuPyn
u5yXz6nxNrVGdZA9uwd/W6oq98ZAkDALh9gdpmsPm8RC9xM5UNbC0Lg0QP72jZ6br6G5R14gkOuj
TDLcwZnlJGfNN5l82ya9RNF0E2QdHLEa5lCn/ImQjJh5v+RfsDRVQAMlxKLvlHMIBv+iD7q9sZzG
eiYcKKAz64xbRfZDxcXIXThr1SiYOYdIcqlaW/BVeugtxwRZwnXoqjs/Gq/dhFxvUuawLV0L1KVL
tILaRZWWnIH+Y44pIve5skxkAKh052pkODQ7S45kwSmOOFZhKTQp9KapCpOLW6Y/otnyZ2norqao
dd5i2h/y3Yyz7k6xRNyOta5gudrNxmCGvBtb68EffQoYo0GIaF7j/3KU2Dlh0exZN1d7rUZsOk7S
PsnBacCHNdXBkDLeTLFFnwtTxGNe8HFxVgfXIW9eG6QrKxQZxbNuDvxjna1+Oh386Q6NTjUh20ip
VJEU+ZxFRrVOB6hYzJzFtzoiVi8zNHlGA2CuMxd8CpqmDzetupMcrW4l8gysZV0+A6b0CkN9RKhk
nTzFLs1Ab+emAGpYJBsjbGuglQJUMmX01dBwoROJ9kWlsX4MQB1sHKfI4frqe8FoxzBVzW3/eiJ8
/ledUscfe5fFE45Pq4lZEHeCo4PtCu/S32UQg45B9QoXvrrYUnIpB4J312nCOjrpaB+0ZtyYkRJz
RmG8kWmGoqF1vTeVBmd8xM51HMlKsLzqEiMVQGGVJvvYLYfb3I++8ykBOQgw2FAHO987X5p3lurq
bej3cs9133YKBuOt4dqwnOSDHCQ85A72ag4smh+h13MjnqWjtLdF4473SZYBocuImyWjMN2gQel2
iXKNPcTa34OVq8c4HmyEU/1rVnX9JrVYHOro42xO/+M0WTeeoZpdWtocxih/JqDL910SXFvlQBpt
td9ZYUVHoR0Jw4Wo0EIFSmPY5Q0FPQ60bh02mrlOZW8fvLGASFtrN0SEXSKmz5rB/s6NUPLSMRw3
Wc6Rr8K0pF3agWcUGhxurC6x4srIjG04NPWRSYJaDTbTI6jWD0U89a6mR7XSfXyt6GXcPcyocE37
Mb8ZEnENWyTAfhEfWP5626ErfK6C5aUoSS1sTDPnkydOCekfasikJ3hAv50AHWxp6tXGt9HYMtyw
3iiM+qGKhgKNkOrW0J79LaMk7fMgImjLcslvlinQWVYY4Ajk7ZB67W3wjRJEv4r9usIajrqkHsie
zlLbOjajew1rrSFXEqSS7MJs5YpCW9tYmWhL3UxOGaLFbE1Ajrmiu+i+jRYpTAh5nzNELxoi3ixV
hPVO5AalZby3pwhFBnstKiJ+mzMQndxn5daJqfu7FSkIWZmfNUlKuYa64NSn8cWfbHVu44mNHLhI
beL2qrkcmJGxJYaJsMWi+TW1dnnuzJj/PhPfKwlzkrof2t+s0U8aGKpV7/XwDrtoLl6C8KhFe42H
4puhzHGdFKFk1Qdzw8hncHYk+203duqQEpccxZF1GAMUzaD2hoOjE+JTjuk9aRIeqZO5uYNZ05yK
yfvRjH5+dijKrls0hIGDPq0p4/7iBv2dnTXb3p38q59ELbSk+ElLH4hcV4/Ck+FNaRv3uoZsrOjw
s1W5DzNQouypNPsGRu0ljVjozdrbXAn/Tjko4InX9tMSH19j22fN/amDFz2Tx92s3KhkX9K+0fPH
vq2tUwyXl2R2uW1FIo+ploRHD0OFWZryXEu8wmNtBU82GDTl+vl2mIr3JkV4Hhn3WeWqb5CgqOIQ
9KHMW6j4A9upym7NXI/WFuRcmnpxtfHmGdcNDODTQzocmlEH3ifb6+CSFzunaB5gvOxrW9RrJdxq
XVStu8ps89zlXnOOIDsbOUzz3KvxXY7dVjYahI7Erzc68KitqTshkj1CyRtCu2vXx3joRO9M1Sas
sWw8ibbf6Eq2R1XbZKqn0BJxqqE+avc4/2fwaoZycM7PxL+mzaJXVi5lkuwGf7bH1O4Co3oRVcKy
JuF8MtneO6aAVfHRQx29ghJEJt11P0kTf1J5a++j2DlYfelsx9D+Veo+vovB3KdG+sMRsAfV1Oxw
kIobLoazVSnAypSVMF8sAowM3382/ew7PDnvMPkTi1ejIIukpaQiypsmg6sMuTk7twbcma5ui+/K
QDCjzDe7TvtjHp5ZCqprNh0wKLBCNPXkTTW3JRr510BOzpFzzkJyZqfgtbyjn8vxqLnRpevaF1B9
ZBjaPtOByu8cTvGzhpMIXSupJ1PjedccTlDtm0fp1M0PbiDkxAjYC/dRRUD/EtT5Pbou1wX85nSA
LyuTcB+WS3dhSPa33Y20tCg7Ca3exzZbdOwpGwai+ibcNF0pmHBkLNkricz1IdPCx6Fj6TlWWrBv
38aa7k4EL6KvjGLDc9GWQlu91rJiBxQ5EWGPY8aZTSAFo1sToliJCU01O2icFFdIf59GoLO9t2E3
pWugnKDRje/llObbe+D6rx3Bsyikc6ZC+tPI7vQ1u3y8bXvPvmfod+7Rz3doSJkoRYuurM69s9Dd
dm1qHisyZ9iUVRF+M9VMNRfJezrKre2S0kC4j7pJfbwgHnR1loglJq9SAamsqMTQqq/vDJ36i8fP
2ggkbYg/kvVUIbK1q5FKqpZGxy5qaPVP1n2tkWZQehpYQIuyB2Hx7WGK+NEipMs/OGPNssZQh4pD
rsyrFXK+VW8Vv1LJVb8hy41ho84qKbDe25JI+T6p6CnN6GfdD50bXxh0vMbW3Tae+T2Z/BVisZsk
IwhyZEIn3xvtLkI4Yab5rRkjzU70/BwhkamtNn0icobzX4S7trUfw97LcWuYZ7Lrt5i2yIiYgg1K
t5jtX6qHbr5RInsv3Sa9OikHKFd9Qha7pCdv2OsQPbe1cUf0utue6iju1kMZjCupSD8d5Y1ZA/we
yZpvhKGvamxVULI4SYWfriuADOtc4wjLCyDymHAcv3w1Wvu2bMfvQ2i+V7LdV4FDtEiV3VW91W6K
iRHLbzYq6axntnJXUSYhUq74Nnvj4oFadxpeJ+ZB1jkkwCG9wGiDJQqRMupb5s7nCjl04aG7NXtr
NUcogpEQ9W8bBiOkArX1dGCnCSseiN3m3SCQm5rOvu3bM2XraoVeaYAm3CBYVM+yH2/ouz+rhKSJ
PNSes2SB9IHAM+NiQGuoOOXab9ZokRXn3Lghi6Y8BCRI8IWz63x8cEOUvvYmC2sJE8ShNqKx3kDw
ui/H7tJmkNANuk0AQ6ZvZnivFCuFInnjmCRdhRjCDmHQrhD1t0bZ4R6h6AvMiB/xENv7WNPPxdj2
B+b4dc8EYNoGnreYRbY5QnWIjAdnpHBKjQLd4tATwYmIdz54bUV5hcQio4Tf3FvumeLbi0TzDkQw
K6gQ2KSJpubeHgsC1Lzo2c7ro5kk0A5RZqzbXJs2NhuSAIFh26IqWufULPOK3adn0beW+iDGOxGw
xLRQCPNjm3T6nWjeJZYTgGfmSQO8OVRXbwuYix1jw8Bx66TCilF+tN7w4WoFZWPKB3HBUDuO+qFK
NedsGNvakAL/EOjGkmpyNZS/RBgQblcjzUewvsmT2zby3K0kJYs1A7FPJ9cvDwbcM3xQhC9M8aWV
QGDRYxNQYbj3eUyVpgNGvO2a/uD1jtpMef0exN7VNWJyDSA/7gyoxagtuQSMD7Z/KvsObTJlFi6m
0ddGqPcIt66K4ock+01MYbiryi67Mdyz308fepISQikbf6dHKIX68EPafX2MvR5QkHUf6aNxNErP
XZUhaQUtY5TnWhfBS8QLyU2gyE2Ni/pXUDr93VRhsDKgOpp298ZKhVAWN7txQnffB/2Ly5p7bWtS
UfBmZZcD0DtUBeaPvmjL9zjQYYpqALCbkZJDqUG68fhts3J91ThUvEefM4Ad123MogLVmyPrjOxy
1UvPWuu2eStBKF0y+h2a1b54pXGCcemWxHXplhZtUo10LLM9tRNHXDJXFxwA6r1GYKwOzY2BaggI
CMOTM7pILZ2ufVb+QApBUd/7rkvRhlzCxtI8jMS4JfD9tDdJw4FAe6N8cljSDobGzJFxNZvzN3aH
gzSuu3bmpDf7zCaMrZ6qb5EouG4dOoJ9ncnakPwKCDogFyWl5LVi1YgWC28jlPPmxgMX6GfFldWd
sW7vtYnwD3wu5R7ApyTSNZ1V2h5kTlUea8WF59Blt1kxPogBF2ZsEtbCtecGPf9V4ATK8/QJLChX
28hgmMPww6je07amRoW9zLV7K781agZeswB+1OZ3U588THpTkFEYx+voFq9uuXJMy8az5KlzHak7
WRLHUnfTe2DqH62J2rgauEjiOuaD4QZoSb7HRYI1pya11EhIFb4Ju3ae1LuR0BYnn20hxTbBO7wt
AwsTl1Ckl3H8RUSZXDI9yY4Z6wOvrWn1969qDNh9tdx27QReuCeSoskqDvesgzwS/Cay4vcY2/bV
0Wnn+NFwjVuuJMOYSWGuWtkCsJMbMgboU2ZvnEp7ckuk+kwMziTflEPqUk0iRjlcjdErt7Vpfkf6
7JzTULvPYjT5Qx6dEt1oNnY2o89L69Y3iw+OiNnS2gVFQfIcCUiebsQ3mc+KgsaSxDbWPJNIQsux
nfC2ER7QNz6Jb56GQYmcJeAML5HfPGBXRRdd0pQjLmJFJ4gVuki+Z0msVlTmX8ZcUAKYSmPThigC
u2oUF7doNlPjkjKhGwQr5A2k/rw+VKF5tvRoz1xHVo3mf/h52r8l+nuu0D+icq0PY5m1u3LUjMM0
dYqhqQ4O5bEVPZc5/c6M3VerTJ9cas7bwK+H156QEjQ96zAI91Nqvvd54KyLST0bXYmdztDwq7pu
vcOVBYq38ra42NI7N5UH2pLYfAiUGSt1yMK3jmXlTeRH61GjBjuJ5EwNPl0HlBGmVD+SUQnYHa54
GljttrToEs4RFuRBPWiMkVwfGk9REDAfFchJAnEaVWnQ0x2qXQFZvrT5pqIdxboY8l8Z1vxdLn7i
X6Z2Xthqk8czHHhg6V+md23JFiNr0ZIm/TsiIlJ6SYc2x3HvYFbQu2ng3yiwwOXtQ2Pq7yP/HJBJ
zJ3kLv5MhUJFQVjUFfIF4YGMW+VQ7uzKYRIT7dwM6avbhJAfbzzrymyvo5lTqqpOQcT7Zoo/rdeD
nXlHSurTRvTmXtJ7W/cyHY9OXeyKqEtPRt++wo/yVrb5UtfduGqITuim/Nls2kcRuduwqA8yFgeZ
YvWXnR7fFx12w4hl4cnR/UdZdPrZs6nLKdHdOgyruSW0O3pforhJgfhcuoZJVnfDI2GJVMlMLqXR
I2Rv4KFXhcHgjXvrfkjLe5bahBgr6+hp0rjVyO3ZhwVzVRq+xBijLylVk8oJ9HvOYRbAJfMWE826
tgtWF7NwWOBpbCDP0SNoGM7TltR1auXYAb2sh43OVTcT61gMR5GU184iQHmwy7f2R5jq3SGbxLvj
O+E+01O0si1BSqbDdgt1tAhDsdU67C4tZUgvp0RhCNrY0zbu0QqUo8/Vz5RmqzQCyeKM5rUywl2U
hdgeupguRQq8U2P31AcR+E+xPbQ3Pi2GtGqx/GGud6ukOHmxZmxbjHNh5KtT7dL2j0qiRGiPlMp+
xsawZlJjzIitc+Sy9NLHC6ATDXdnTjfVxaePNXjfGAx1ypkvOvy4uoFDwLB+bZp5bA/VtNeH8mby
oYYbo8noRBeA9gFreA5M1XxEhQG/QWW7fCCiifjo+P9RdmbLjSNpln6Vtr4e1GBxAI6xnrogwV0U
JWqNuHGTIhTY9x1PPx+YadWZWTbV3TdhEaGNFEG4+/nP+Q69Ms1wT+a+LwMGmfP07BRcKIE1kJvm
UCkS8yud2MYmM+PJUHNe7fhXF1tfw1zflS45tjGl41sGOY2eJaKejGoOsfFIZ5fhPrqBe6B6k/Qc
Cq1XvaKvQYG12le3NPrjaNuXiFMps5bMupB52liD+pm4ZrsSQOoP1QKAH4fko8uSYlPZ9GBwHyUI
+yJneR1VDTI90M27Uo4H0xkEJ+Me7bMufsxdzNFhToJ970qqps12Vw4Wrwbb3cbTw03UjR+9AdC0
LzO/dD9Gl+q4Jv3wDFLcsvJW2Ccz2nn0kTS6Va27aCa32BnW2rIi2y+0+L7PgPVQLMC04SJ1uok4
XjtKPRAKqQh9tvu+U349zHQ9B2AAuH4TP53aBy1YJle2nNhUl+vOS0zGYcPBmK37aSrcnSu7L40w
f8ni7MpyWzvW/ZyM0aabCx/PBzMX6xHt992o6JhxOVzS3CrHSAOw4PBT7QcqS8P3ca5pzu4pqW7T
mkE1p/qdzCl3yexx20blPVHwn1pBNFGfhp88IUy3Vqftwvpa6PnVe6SMfnhh4LW1HVmenda+txkh
QmHs6YfhQAvX9ppkrkTsLEDizzZZkwrRJ6l2XD5np6ovTGsrX7Xh1YiCM7D/hoA5ETfLdo9tiBMm
i2NS4h4Rzah5I1u1Yc4x7KKOF2hmT8Kk1du1/ZJnyKsjwzWQAGqmQMRFyEh7GpPdgIP/6KzijLtr
kTYbw6lwz2GOiV2HuHlVD3ttIBE5mdWlL8J3Rn7OJoq+F4mnYbNxL6myHyvDvNN069pVCZtMkZ7t
ABsDacRyS8Ls2Rt/YOQkQTyZ+DKgchopJ0CHKKtveU7ul0SYSSilJ1JMXWuV7yDH7dPibWLvmrIt
aoZ+U/QqXmlTve24Ina1TpTZqrrSD90BsKNMOdeElFjSS9ETR3JIaPbFFtGEUg2HmgUVTu9ACM5F
PqSnKuuOY0BDSto6xyAy9rHBsUuMIxaUtDgB6W22XVQPK8MQ911GCM1h/kSllVesw7z53oVLAtLL
yO8yXFHOYYTO4CcTK4vsWDVHb6WX+cfy0WggTli7l0rzThy8Nkh7RH9fYx65A3ykdFAkBmcrBOac
cHgc2+YVtvZmDrXnou2Hu7Q0n/V9k2Ss5PXZsBhVNAkkgy5uiJs6Vy/KxmdFrzHckdjH/ISrtQq3
1Kn1qyCAegGlEn2gx5ettYYGpYYH6E7lee4YBCxbYNO9zfIin6P5dOmdkKEYEV8O12trIkvrRH7a
2XLbjjRxGWySAk/oG0HL8crQnXSXNjZskST2NqXA0tQkQb2a6LPlZdPFxliaBxFV5gea0s7ugCiq
ojDyTfPJxvYB5otlrVD5WVFIz7zINA4R267MkICBqnXeY5AakuJClIgabY73Q5DOd6YaTwmvydqW
w1YGKNhWPnwME2NnWyDGNNAIDr0sDmjffmLJjWV55VaQr11bcMYaWiJ8ZCVNJq4feXO5Cb6pZHzr
VJpsrFho7InoGnCwo4Z0CTrAqXN5Didv5HQVKgzbBNeFu6A0Rz3fxLG6tLn9odOCZ9iRRtyTQ8NU
IWbX9rbo6Tic9B5AzCZJ6u7eMe7CWs/IoNYfo5HAslRUNyQCALWpB5cuRtmVKv0S00wTuj7+DEve
1xzVrLinMiLgjGyVfffoaPsSkxQFIJPaxEa6jxnC9JQrEs7M15GbAknSrGHjOjquo4msbu9edWHv
InZcftjRUdoXZe/r0ojWs91eMDNGB1NFbL4lhHHwMRa6GO/8J9NapJsw31tte+osuWvoctr0Iy3z
nD+EX+RAh+KCR+aaWoKLZ36KVVPtnOqlm/PJ1ycXdzs07mRqznozvVCH9kLis9xOcbvDUOD3LqJR
2k8VxukPryAl23+2k/M+MX1YRQL7zhAZ1zSLnY09oYt4kfMZytTwo6gqNl1R/cJMNGrL8DYf6Tq0
2bJXnEbcIntp4Gmk8RlbcCUNZnVBo+87j3BM5GxyxsvstPLZ/khiMucai8QxZuK1CdtRIH/l5ywP
OV7yfgKonb8nSbku8/hnTpCoHgL3ZFFRmHtsAkeWqwYddMOZ+FCwXXydqnNTT/13aowGnE46NssD
ezG64xLiaaNdnEHh3Ak0eRTmp9yD8tCZzZ2J313VPAERFAkVPBaHT2+kes515b7ouJzYdtUrayqL
D6plq1VRmxubu9dBi7xdZ/2KJXlnnUx5SAKz0+yDXWLcdDIoEREWBG4CeLmSpVgM9OpdSGfWbBi/
olHRxxt1z4aukA8c970T3S7KHOPB0DrjAXXOWPUBwrDFWJjRHnFMRnI79PV6Mw60V469/a5H/Zbh
B1QRjtwh7bpisL9lRjRcUvNx9O6jlrgw6wTPO3ZGLNuUe9hzh6YiTQoBcVMlUTFsBJzsVJ9IrPO6
lglarEG2cgMPlLYgiqdWaWy9tv13xcjwNOt1uqNw6pGrKNv1bURxprpLtZrNqbuItQyamvKBVnGo
MXXbryrOd6ukjt5o8DS0Nnup6flt0Ym3+aC2OcvMJmSctw6onoqm+MxLUD3hjHqYgE6tvTRkd5pe
J0ee+yr/1rqSoJQH9damnbJNxpyGKbbEpsM4asIR25ZUeTSW5asSw1WmXFLsNdUYKdPpifIy/Wg3
ts2NIURJnbXHfkzYQpYew25iiGNhbe2WJidBGmVtFsvJQDTpLk+or4dEvWlU5bKm+mnFlIetEB0l
QOjnDLumLqgmbY2KC1vnvjfZ+8nN5kMWKjargGAYPHNP7TEcrumn/+xZ8I+zlHAQvQgMF/IupTVv
9JUlaNvqghuF5j89nPaoBk2d7SkayffOErIBzwU30IOVnMcHo8D74rUX6lOVD42nW02VzWhNZVuc
V59Z2Fe7xAQSVGc992V+3VaN3GRyUCe9rTU0TAHgcMPYvSeuvpUzfcwJfip/kiUCS8hbcPLEme6i
Q+HSExf0hNcjWzs3Vfal4rjfcpIe9W91ODOdm0e8tFebbs9T7dbtQUuNfV307O+zmcojOrAjK53x
ZkmxTzHGTAi4cV/4BQxlerzmde/E9n3Y9pgY0dFYUjnA5djyuOxW6chlmbXphhEQp7GWncvM3Gwa
42u5JNKtRr2YzcctvnPLJ6QpTXmUK7h+Q12dHwo2K1Npq1XpVngnFs9fHkWHSKTdRo+Nr3nKkk1g
LVblJYE6oVNVkzMcNEr+Dlkd3uNvc7a/sfRqvX5OPTPdAq401zUFNPzBQK3HQBiMKjnq1ehDo6hY
Qdpom6ZUJdtLV6ogvIAzigKmCnFuDF9F9OTSmsdEXl0tkmbbm8Uzhy+XqgaQhhwrjoeQnm9mS1aC
i5ixkHlEdB3LhEnhReORd9gZ6RlxpSWovwSK+qk19uFSj4Z26ToA6pRCAF81Sx9ODSNoDhUEvuXh
qCX+VfFPP4mfhpo4EzMc4VN+Ab7j5v6el2Rb1LdXxO5qe8vKaGZdwkhRut/38wBAGk0PM8KsSPPa
3WOnyolcLBubGGdHJcldectbM+NVdaaQDmPDQxJfCIUBUO6t1KqLwBCwpav6RymLPTBBuXI0myZs
Iu9soCka8byffdNX26nHMm44+yGOECabeD0nXIhNll071mEwb4upFIQFPQ9u/lHomblRMqRXgciX
P8s+hnkwfVucGIxp3OdZ7ySuQ9yca6MOBKw88BNhlm2aWftuoEAwXslBGSvbH6iz3fC2PeNDjxmL
mt+hUOtH5kX8UQ3FIQIsUoa0Z4uAPYxnzgb1EwkbLxtGhXlNoFdsYlEzEks5qy9/VEl45A03QidK
p+OQRO/U2j5Fhn7vtMlpmNC1u4AWy4gWRTtnVofnJOC/oFaMl1qGL7P7Qdldj6sDy3BKps2CbMeN
yz4khvkr0HqPZRZEF0UqxlqkMS+zlDBwykpsKixObDMTNpIqaTfYB4uVsLFtk5B7tUzD2lXc5DyX
2E+M7n5UiZJHQhy+mYNxoaDGWKNJLV7acHI+U9NcLIx5tQ6pNWL5d6CgteUHR9w3CWuC0mj62Ayi
dELvpmORMuWXRSy2VVtdsU4PmyhzqfvGSM+JJBvaXRZItU5zVM2JCiWU5wq7E+FAjaPNE7z815mG
VBBJ2rvTjLSoRQTG+/Tj5hymNBub8+J1nhBRdyL2Hjk4sHmaPuxkCQe0M5XXortonhccybLnXXCP
WxvuBeUi65i9cBDMEca8fCThPohjngO65SXDdrrVbd4JHUs04y3D1zykzNKG/VJb6dPtXWUo1JDB
DJtNqYcnTagHa6lhuV2WN9fz7Y+5LpjsqwuFaBx/tUe3ImeCIq4fi7LKtqacXlPD67dsOt4GF1gs
Sw8tLHaojhr9MbBoiBM3mXHsIGgwsLnjto0xeXm0dYF7pVquFF3p8C+nIPT1GG18dMCeUxL77Zbu
0qqAb2ETeSlJE0DIZIkZiPfbM8eVqlDvuaWd4eFFe4t7ktNn15R8wta45crSUOP59cEX/DvWOQjw
qwmDM65RkC4Oolpsavu2Wq7uWPyWBL1lQtsQqq45cdh3GP7QtoJgFigQbQLnpZUdoAn5CHP0y6pu
hlBD8/JvFNG6G38ikLPuLz2SDgv67Q0YWNwSNHNgkqkhVkcggoJ+ucmZyROVWRtLgw6T3HeG3a3p
oMMYFgXXPmGg6vVpgP1j62L2gd7Y8HYTBd4rN+GM+gfS7APJ9aDI/y3vsgcCr23zf/99iTf9KV3k
6ZZNC61hocoZ5F6W9NGPj2uUB8tn/6/AGzoO5mONQz0G1iaUH9vwVHOHYdIU2uRde65fk6YmsqUl
Da0uU7PJ+fCQ8Xb/+rHwRf/0YIRlSNsUlstRxLT/QpBNw35ybL0p9rqOfdq1Rb1NpwzLUaKfzbJ6
4kTih6qeSUlWJVIQ3CqjtXK/MeSMb7kIXoviKeGtdUfBdX63OKGRmq9lmCT3DkoZlQjU300h6tOo
NkMoc9814cXCG32N3QRZnFrrY5tmVAbWSXOnhIuJsmXSaURtvW5lPB1lzsZpSLJdZIjk2ramwBh3
XyoV/WJy/6n3utwbZhniy8VqxJJDOVrOPFbPqAlvtU68TPaWSAA9wZBhH7Uy4u4+9PYhTZga2MVS
GGuz/wkAez8HogbfFBtbLkftGxlHkIkHaJvpeqi0e3NkWJiFY4T5SY/eZnpOfSfNN1hHSKiEwSF2
ZH/oRHtQeulcRFS+wzLK7gK6GE+RxcFmUvlVK2t5RIYgVlD3xn0uuc7LOuI2aQMf6a1lxZylddGX
+WI+qjsv1oJXRJQ0YGbOqdvaSnvpLwZV4DRMJbDcWrACFYa2IpYH+HEzU21K3U1upRuEn3aH+cHY
Fpr+ntpzdtVseRVVOp8LxGi/LYW5qaKy55qOmx32rEWLrj9JkganEbcvGYmcXm0z1e5QDn+yVBjH
ZOJhJjEi4mBkErCutYvcYbxzc26CxdSOZ5yC2joT9kUfquJzDBPIDo+sEvkHRoOI9uIQNkNsf3iY
Hn1plq+RGhOIThImaSy47lVyF4IWnVAqQfKa5rOpkXNK5/gbsZO9W6Z03omekolezG8ZeKo1zSq/
rNI0d3rGxUQeBZhjm9Svntt+N1JjaZtACoOHqJ+FU2cHobIHavn0c+z0A2LH8tecC+pswYPZypLm
CyWrtOJ6cWcUQab9+tgRyAtcc/RvX3n7Gm4FKEZTHv72ibqrub7TT9NeQVeno7ROjqIt2eKTZVvN
tbmUN9OdFGCjO4S2N16bESqEMLC5jTAyAvkqYvwDOYPoEJjmugjcGc9s+lTQ/3cuPEf39SQGtFWi
pdJmTBLHoYmL92T+1AwnvEPZg565wb50AB3GcrrzvMFbpQ7msbB1Dg4g3y2c3q9KC01W9qahtQcV
g7RXTh9sLa7sN3FVU2ZYLbU+ncL3G5qCWL4iDsUv9tIOsHq9IZFnnTomduLCJbw4zFf857CPpBcf
lGgYeCtSe31uro0yLi+J/asK+uFF4qSxjTYgOYxKhzPTPkWxvk0VwZdEUofspDh8XSdGC5zcT0mC
fy/NXtxRDPrUaEF5HnuHOaYxbqPSGrZtWRNb7GakvKKmxNblRqbEzCgXIUfDU0GUCIbR6KwYdRRw
HKz72NGppivoO02K7hRb9U1jggfdA04OilCs23EA6gl+32c4XW8xjEY71wGO2Zc1VWJxutOnYi/p
uPTtAFnmX9+cjT/TvW3qAF3bEYJmHJveVZeCvz8tFEltmMppAATjKFiz9a3XtLnER93M4jt7oCU6
iJOvmuuYxEyKZUBGBf73EWSrrUd3Zq9djIqDUp4TImHW8gs18b94iAtV/S9rGQ/RcwQpXgHR/K9r
mawdRD48UPvRiK1NE9TGepAM8PB6mSc9pVOny7L4S3ErF0lWrdvUZHdqW9pDHw++oT+mOdJ7iHy4
Jr/e7vp6dM/wCdZRIe01viQDoZt5FZphuWrY0CN1FuZ/sQoaf6k+XHoXdUt6niOF7gF8B+b+xxW5
1LDS69NYYBvLq7MI7AcCeCuHwweAPjs/N9mxpDY64B6IhlXtojEXTDQx5HH3GfC3ly+ijiLfg80a
1bjmigqo9wBye/WvLwlh/dPvG5iyqUsPUp/l/dPvmxiipgpV44SPQWeaRPL9ptSd/QLdzQNqtvtm
+DEG9WPVyvq9dX7AaWrvXKepdy0sBClVdnJoZvFH1Wu7IvPe8so90f0z3klM3Js6Yam3a7CmdmQC
pVTZAtUr7WMvyJDZDEBXZebCCB3qBVKV7UzOFG/KGb/6+aLBE3wsywAPdCr2QeQ5pGWx+ust8k7i
YoxA2Y9Qk/a1ziTv9qv53z/G/xN8Fb/vq5q//wf//lGUU03ar/3LP//+jLmjyP5j+Zp/fM6fv+Lv
5+hHTW/Mr/Zfftbuq7j/yL6av37Sn74zP/33R+d/tB9/+sfmFqV/7L7q6frVdGl7exQ8j+Uz/7sf
/Lf/XteBMC2qOv//XQeA7v5cS/rbF/wexpf632yDN4BucrMxPJtKgn+E8cXfpLF0H3iOjVvWWjay
v4fxhfE3EvpYCS2DTIfDl/1nGF/+zaKP1JCC24HhGvJ/VEv6Txe863mGNG3bNSxAASTz//zWVAPe
95DUwAEihO9KMV3UIs32OBeZcdmfVjetY/kpe+NaeoUONFwkPgaFd0xD+dYWAij1EKhNLfoDnF9s
23zcs6hFTmT/kBYZMMRhVEfK0ud9Livf9mqGldjxyh66KdVQJJoUGGyLd0cQhd5hju+LFjD6RA8n
q8u3JGH65+boFM1zXuzSacYnbyxVBo1JNgrd/g+v3u/X+R/PD+Zf7wH8Skz6JdisY0NynNv54g/n
B6+TtTIGj6SH5nr7wIzQmlLtHtP+hA+GpG7OOzdsSoVv3brXg3Bvzsl3zXBoIWF4XE8807b0Eka5
Oc8muPNKHWp27K3MpHC2stewbfLencg2HP71Yzd4rH+5g0mL0w9Gcxt3sHTEjb3wh0evQjMtHUzB
BxWo9ww71Lq0ssdsdHTcQF6xIwJ/yQm2gEZbTyWD7Qqi2oFN+VtBNn+HNGOtxgAU6jCkFXqsuXGG
ad+1CT4crOmxa/tmQ111VmERWGLQJj6PQrKBDMKROEx6YqqAPYzaBMOcHyOjIqXNRiizk4ZDfnuq
0iglxzCepj6AszmfE/aYq3CU72YfvOBDYjcWGQd9LsMVQyYmcdHJkcRFC3vVlF23hfbzMt+lvZr3
Wm+SLmA4Bf/UWXNI7gVnIiw8fhKFC4PoE8W0WmFW+THlx66SYp3xdeshvEjNqFlQNc5bTu+tnPan
GWJ/W5o3JDrxIUjxP4QmkrBw3qph5POaqlvhp0Qvey2rFlC6qf1o0cIIMbT2JUyxeZruAl5jkgoa
HMmn0++qgasFZMCyU8L7IJxnzAczDreM+gq+iVYE1TrqxKPI8h8BDa8rc+h3brxEpCbjI5mex56Y
D4EkQtgHA7LxSlXtQ2RzJNBLwWa3o64ha04JI29Kxr/NDAU8hUzOLlOwppOijbKGwMdsbfWQ8gR7
Nndunn/MySTX5Fv1JVLod339XrIy0S0QleuqG0ngFeR+BS6bOjxldEmyB2VlQ/ZK11HK8clUKMSG
6VvKoBK7IuCiPUlLJnu2lhuPXUo2GwCA+/GYue2nIoxqLyP7dhbbMMrJdWFQytqBMiS9z7fQHh8B
HtMIUU7fsv6lZni2Tqv8tZzE97ptPt0UWUl0764c5Qqf0c8mjh7NEIHUiKJLnbQ6v8f+jVHFt9le
IwXhb3IRP2Zt3gSS8nShTuUM7HHUxTu2ic1YmAysZraasbmLODgyQtEwnxgE0Esj4/rBrEoDHER1
MR30sNrODEqStr8gje5Cs70LC9Z9LV7LcTg0Sf3DNR8t3EGdx5DOWJAD+vhBC/qm6rpjYsWbGTRx
IUnvFkwpRhA8IyPtlZxc+lhc8v9hR14OTzBq15rW6jfmuc8LfxI34F1cggSDZ5GB9QzobYHU39Fp
0kfFNXaaj8JsvmEt34kAviPvpFUedt9bubeYmtF6Dwo7l/vGYIS4KJQrHTur6ylurM7zXCxhqPSz
kfKX4rHUKKS5sD7oiyxRFrmhu6i/zegxcbLfY15PA9dmoqJTUsW7tq5eyAAfAWw9gHv5oWyeQC4+
xDTUOzzGvsrVVcYlTj0NfXqZuGj2NRX1psXvwaEXGAvuu3A9sw/NAuMr5523kiGmg16kL10ybR0d
RiCBNrxeOrZzkyPIyqKbMGLzzny1uLocJjEv8T3aNOaugX+2TC2QKY5fdMyvs/5xcuVDNCaPsTPd
exajZqzMsPgxU9pod0jE3K494JzN/RQlFoNSGgJg1B8a1R3iGvtnqj5NO7vT8vCJVhvACtP4UqYk
Mmdl14AC9Ifffm7Szr5yim0L0S2Y4490mcnz/p6aYgG5h6c6iw4k0BnM6xtjqlezCL71VYGM1o9f
aYYxCiAyvySrRB9+UKXxuHwg9tz3BOeKM3qfZquuAepGM9SEoBVndim/y9EiHX1SycFtvGCrqv59
Pkw6BrnK8NhWql2RziOhSX0dVh2iKRz9FSLKrjBVw0kQm1ZEzmvbOeGzWpTKOOoOJqXiGMXAoWNN
3xpiuMASO+St8WbZGxFzEkxc995xi7fAq09JZL/DvI85J4vKdz6wbsNEiMa7OSLUQRHHBvEXYGoo
CcrhkC07KVYdswECRRzYGRcOeAQOgyedNUgRuYbTr1i/XpkW7dNFXqBadNhawrqkZf2qwvHBcXt3
HeTuq9GAfk+an2FEOtfrrJ9WQ/tAS4l3zl9qFdHClPX17UOTV11L4d3lHhGgUgJzD63v5gglvExz
qsQCn6hzyi1kKdPMwEBMMOWdBOuGM/ckRPEqRN56DLJPh8jzcazjgeoG584bkHYD+C0wAZkDmpN9
CWjU2ExZdijS7nnUimEV6BP3F9aeyeA5J8aPrKr71ZK2cWGLMHiwvyUj6NlYmR+lpt7qsDtbqvNW
uVXk2xEZ2RLkPZR+zhZkkWniCcTCS+vMlK88bxJncqG7YZJPMakhTbrvmZw8zole6H+Py+hjwlfX
wY/6sNmIxG24rTUMdgqbIjbiNt8ktXsvpElPT8elWLbOwyx5groVEFhDhca/smdYBEVjwV1jfMcL
TVONLK32EgL/WcvMwx+WRzpQjODnLPXnauznFc+BIB8XPHb1eu0ye+90IkY24JPBKb4ivaxXqYEi
NMGxziZC9oZ3aAN6Y7LWUhtpP7dBFNz16uCOmL3qzH3QxcCLLYafc4QoVpnTDsTpC6C8fMeZHhQP
9vXOdZ8HhxU0wHbf9vcI0CIsj05hWyul8Wi5b6m5/UgdZ97ZXBLnrY27Amvg2yzRXHC8Iz2ad0Mr
nuiZ8N02ab8tvzpSrmAMbrK+/R5U3c9Z402chfr7gF/T1rBgwT16C4zsCTR/yIVOwKMw3t3aLLeu
QFIS6c8+76GnsttuAfOvRq86ean2MHT9d+aPDI8F+QKVvzicINd9yhijqopXSdJksNL70MFoPTlX
JPlLXHKyjJJntp9EgfFQhZGNeajj1jQTRPVWDV+1mgP75fbsWB7XHDmRmqb0sPxYsGSYtb0nGTtf
TTxyzY/ua+lGjz3P0BENAjFpZXXvTBWjnJoHDu0nTAlgpt6qrSUFUp6XPnT959xjkQ6SrtkBLKTZ
zdo45UCRZgMuPJvcQzuimYF7pwIEOCe3eqypmyovX4aWcWGFGgqxfL94X9AiJ5R6eyrW+RC567am
17CYq7WItHivOex8vLogQoQYJedoA8avPRXe8JC6pkl2PyY5m5tM302LtsAwAldF0L3ryzsigs9G
K/ttTM4Eupj1Q7axcRqykck+FKA5yl5M2glXoxalzLTlc4zlGQc+Kfq2a9cq0Z+Mbp3nUb5RdrxD
qOftbwwH9iXd3su9ryio1Saf8VfKmF98MgzR3WSC208aJm+8D2lcVkBgpk6/5vnIQhhEj1UGHhwn
IpwKwh7csLpmXZLqTZvDGGBH1yCINKq2/FJiEAAxNW/0Es9bOuiHytVOqbBbH9QZdU6Mlpl4ZWci
M09hiIxez2nr9yHR5tTUdrQoMcqpcAE5s0NuVoXpnioRMJrWFGV+0TDWoe64PKJE0ER7q3b9xz9v
HzAm4vwYpne3Dw4aSTmQY5V/++BvX2A9pPU8sjNi2P2f3+L2N0rE+q3baw9VB6S0GPTFYKaztlu7
MJidg9a5tGT1EajLcCEZamYw/daffms6v9WZ377R7Z/laD7ki02iWnicsCQAdd/+muiK84Uq14GU
37AXQ6IPLbXObfIiLlOzQ4lBDzhHuIJX97vw5MIRweLCtJLl42mZBnbxRFrZLvm1LN/+xlxe/nb7
EcEN4Hr7z3SBg0phjH6juDHRcFll+8lBpTMynderGu6gU+HgcbEqZvgKS4yaB6/W9ZPyOqaOoZzv
Y285MVl2ubO0Zi8jMZ+4ZMJLrRnhZZShsdUwTnEfaPIN02VjHRhNfI+vIMW0hPG0hMnDu3J+GkYW
hVG15tUNAvrT4i7csoNhN5dWpJ0p8vLFUgVjaMJ+tE0jgrabGH4gcBVOLnwKNzOsDQUPq6yYtHOB
UM++faCEBWX8koQQI/viO/uR4sAYPrqLwvq1zbSRXWLOyBsXswEdS6co8UHL2DzIDBMaRapbzSjt
bWLw8xt7DMCH2N/QF37M9ZwcsoxdalMrCGvbtCHiEmVkIIRWimtoxEdvwu5p42O/g2s1wm1hqWgz
okYNxoPv8wIxii3sPmVfn6rlPitkb20qBLsMS+rJNGoXC2f9JAyT+QlWeIZYU7Ntu9w4OUgdITmd
izFGnNVz+8AZXxBMUvFj67UO/lMmB7mbf/bt3ZxoHrwVFrBGy/JTbrATi8GHvwQTPoqQYbdvuBo3
irBP3103eCwU9iATT962iPrgeZjzX1bF/XuA1gYuqj14g7KOUz98q5Js/G3MwSUiGdy0OYfxINg7
Zs8e04UdhAnhhOvLs+Pr1JaIJxj5UGE47pXedBFO/5BgYN0lXfBpk9I/lIX4TEcXpJsi2jcy0/Lx
y8T3rWqjezyVAkv6WPudSQhmrqZnzdEMQgKY58l+XW3Pk8+B1uQHjdjVmlDLilO98zBOtcXIr2RQ
ufiLVnks8d4vf/S6eJgGjOGhZyQbe27Nl8h1HqAn0VzZjedm0soHz1P3DALTvbTa5hSMw0vqpgWB
Rp96avdB+nnegSgESEgM2NmHZFvR4afrNOXMcGvbOA6leI+cmlaaLMEiZRM7D/FBUxkSmJvcY1XV
q3fFbsRnEbMOjR17h7THnJ7V5X1ZYVW5ET0coo+RbQEZw9KoYcvjiJS2+7QxndXwbDQID7NwzkRs
qBAyXYYXqVnsxj44RtTbbYGY/GyhKF0NasNiTKm7KRSLBdHmF2bM39Dck33U7rRRhw2VJyerJ9Rs
c+XWjbPFZ/5CG+aRvkTrwHyv2ZLHeFNkMa5ujulc1c1pIMRU6VlEMIELop+Zs+NDPwWoMksvXTKu
QPQO99AtHDpqxsdoMrxtYc8NRiiIAfrC7zLs0vbbxqTJVAu1kxLwmuS06Wpmf0HXfcVpG0JMovUl
s157j50MgQFCElP9WHPlhlVAfigo/LmbrYOBUbbsQ1pFp5nN0VIgMNfRdysq+msFV1trk2Od5cFj
PJX3ysp6yBmMggsCPOFMV1qunUo58eysjL7p+ZVoj7f14izfRXFKK7GJ9NK65O40BkVAycSQdCcM
B3n9aEegMNjSwNWSYsRr21Rr2VnlDmYbHYTaBEStjrfwIshCabs56bwLs/eetRpXeeBO9yqZzWO9
WHL0zPR2Ues597ZDeYWo82mn6+ooOid/sbXhve0N/Vy/VbhSnzsiADhbugcVtiuMSR/UW9lXPVhA
kOQgcd7+P/bOY8ltLdu2v/Ki+qiAN43qEAQNmEZpZToIKaWE9x5f/8beeU7xHEW9e+/r34YQIEhC
TBJm77XmHFMLWhxqucPofOjqjkH2nO9Lo9eDxYoQcS/uz7gs1+M2j+1lISjDsTaARoOFVGg6NLFL
ac2mmY5t8zRZE9MjKnAofb1To46T3yEC6PKXTs9unSmK4VXMUbiSaDQ0lxIdS7gV/UWve/WBmuXO
7Tk4dwiqibwgRs2D4sJCrqXpTdNyS1bw0zA1EqtLd8MUGGhLkighCvvTDJDnlOGeCyKVWpLSLR5R
0ApxdqsxUrZRGgUxeftOOPka9EKTl1EvRkHvjUGarxHd7LE2wo/VtFkMKgptEZbtmYa4Gt3juDYQ
iaF9sxmXUF/MDvOSb6EJrmQ3lFkZFJazhgKtkThE3zDDcH25SS7W3ntdRkodEOeQ25mpvoWTo09/
rOZ1m57VKffV0kKYJBZyjf4/tkp6Sn88HlagffQZS/zjkAhNHGyhXKuYhwuFW16HNjwh5jvIGMVL
xjQGc7og/erEwKXFUBPqme3t1Rpuo9wWyaHL9Wmbe38Q9/k3LvMg5XMPmei/3yt3IBe/bbs+VNUM
3SUZryggY+ag17e0DuPZuKIDe321fFZzVd7yl1WNBDuqb2BOr+/+y4vkRlexJ5/TqfB//wvk07/9
F56rNUyBk86XTyRtZO8GfUGGKL6S//SO/7TtulNt4cxNB7JOxGiRC2G8M018BFEt0pbBb8IHqZMs
kE+3psvXPgswfNY9pjE4T/IfBiZ1LJyIzj/FUxi28jEOviHElUrpLirqoFlXJm92WU4oCEbuoqvy
VFTus+2BrdfFEcB59eZR8gks1ABqwCFeh7Q1eCLumOBH3UJQsF48gU0Lywhwg2KUyXop+o6iAI0F
SgBQWDNT/bZU2xmC1M+krBHwJr4dR7ej3oRVifGTgQU3SFQeXDIIJOAoIo2Ucbo1vdDLTXc4Zp/S
1HlP6ubewzcVG96nWou/23UOHHDK76jEvnfjvp/ST+0yqrtlTB0EtynxJTHMOpJ2aRUQk2v8sHuF
9AVFHXZqp3wf4UbY6M78bGtOSru85cAgqX0syz5BzeMT6Mz/Pqy3Rq28RzI7XXuqZvMly+fnpF2b
YNTdT7KDUEXEDxbF/GbMqJZrZka23nzuzF/uQiXXcidQvNNJL88T8AT+85mg4mT4he3ZT4zl4iT5
pYRmqWuCyMbfrNCu6A1f19yLY2X4DyzMInB2UNA8ZiNR2GNN6lVcPaEVveBL8gfgLnnr4HI273Vr
fEXRaCQU04v2dVqtR6vucxxc5nFIlZ897em916f3ers8udr2ktcAljSTCNzOq2+Grj81Ch4Zxm5Q
+fKwIRXrVHrrYwPk9m6K3p0adnDeAj6EHIfSqO93vW3ctrFR4MrCx89Fzdw5UQeKl7zJWWM24BUv
C8JR7I/bwb10DLaQ/7sevWyEcMiKfIdrEgo+hv+x0j4O7cuar/M7iadkw3k5CYMrKM12ic7aGN2B
SDh5kweuB6vTYIjh+Z3qZs8oW1S8Id4TvtBsvW0tk5S56bZ1rZOdwoMevk1zb1LeVN5mr73JJw1R
Zmy+Ntlro2eflwjdWRyNxtFtsosywtDzhE+bIsIjRPAIYHXzozZKPnLvBRMXkqORGY6/jkZ6mFt4
IBw9MzrMVmM33rqPaCaJlpc/NjQhSphqO7OxlpOBjR1drHYwawbysZjIwAKP9m35s1Pmxd90NNv9
yShMj0E0UnVkRqA2Mr7AZq6oP63MBZmph+Bb/PXRU1IV77j70xmLe9MxB19HFe5HLTnjdfSAmR+z
dpXHPiXFZxdnS+BY0UuKqbJS+1cmZZBEGcCUE78d0gUAP6b1CVV7tAcqkXGmbxfCG37V6QER4xOC
r3d3VtsAm1Ho5TjfcJRyPfD0b72KPs0EIUp2IBgOKqq+XlRo/224c+Ro7x3q9/rnuoANUZcOhaAi
pSMBFWyHQ7eBEl3np7wp8PyDVTFRSjdbe5kdvjcvzr+snnoeFxyHWLl3G19BUynWfqm+FdzkcAZw
rjV2yaQlbCztTvyLMqgGBUNXCpxGkA/cXxWre+aA50pj48LwOnwj+ejuEbCSSV1QZYC9ijEI9IzZ
LXCPVXKu08zGJ0VGXlnU+xRDMt0b5MadjoaXVgF3M4dMJjUmXI+QSq/CGaXoQRFz5y5mqAvD155y
z6Wv8+SA4m7lr+0WrPMQTrYetZibf0HNis+37CwI2+1TVDiopMziPu83yk3Kl3JxaFDNnFdCPx/Z
3/Tai/i8fJHwGul/WeUdsxW6WtETIgqgpt5bRz2EX0P7BjS6W5Cll9j+t+XXQB+yy/PHFOYY1j0X
PlT8IhrSdLswag3JcHRxAHYz+Fm7xPWDgHJCl+iStIa+fKfl24KGE9DKOgOOcPH9VWUJZwOZ5G4d
HFSLZJi3nWFRyXOOSLuYMZvMBxcI5w7zE7+31E8DLs4AOtGbDj7hmOmQnFr13NNI64qSQ1A36fmZ
75PLbLjFN4rOaBEFe2AzmV+N56qo0dKOsJBFLkfiKW96kt3kRf3WiXq6PmUZ3Q84Wbcg3Xxr8rBi
GIpQVp28ZWjOkb6+QTZxO8rOiqa9Timlm2FNv0bL+wLzFL+Gse/r7g7D9t5QKH2DCwbhMd2p9jvo
GwpuwqVORQa5UXVKrK06MXNCwMZkhggWt159uIo5JlC6aWNqEZdL1zjL34xCLwKr2KgIZgCUvHh+
2IjjzLmGNor14uTahVjVhhhN/V4pJ/g7mvl96EdseGOBWLXnMxWQvSuFBEnBxM/ycvTtqheyvmHP
2c63b6O9ZgSRtfKnMJ9prBGi6UGNm9uVAyJSO7LmlEeX03JXNoPmD4LFQkLhcTG8fE9qeKH8AsqG
/yemszNaCmScEtxoubSveXFf1N62B+8Aviz2DdSQt+PYLjuSuoN8vFNV8ILNSNqrge0f5OuOqCqg
zRuDA72IT7Lh/7+qnOe1+fWvf3z/WabVPu0p7L4N//hDsHP++a9/6JYtdBv/b1XOJ5KL+7WYvv8W
lfHHG/+MyjD/aaPygg9taqDtLQ/5y59RGUK442nkmH0IcP6qztH/iSbHdhH1GPhnkJRe1TnePx0N
4Q66HOoSttDT/ClN+pvE6iq5+qsURUMk9LucwzFNw8Asqpv4kxDQ/V2fUzB93ErcjqelaJ7IXkJj
WWZPNPVrbs6MlQiviRUUHYXKVFKly+vqZn8oXdXvK+JcPcIxHxvyDHoROTzgbvQ21GJ2iqWihPS6
cxY1RQs6LTe10z/M8AuCUhkaLFPUgwhA8JObcsI530UMtEqgO6XB/D42lsdlZhjsaZ/hj2d7kDkk
VJmr2BeXetdAyl0kQwgQrbCiT/WPrJvSc8eAa2f1XLRnLzmlSWwHZkHnN6/MbN+Tp7o3uSMdV8cU
Rcb4s2cUGtY9i46Ax922Iwr2MvbDS5Y8plnXHCFxHJMBdl+sO1+TaOyO2tAzhYnf594GGadFQSJE
BKC+bsyaO1yukzehFAVWIlJHaYqnx3IizKe1jf7QL8yR1AozGQEsul8wgKdnpSGhT3LbV5WFzqre
/aA+/p5QC93XhvJC+7ENtkxFqr9SNJwK91xOicloUL+lM0J/Au8q3rf+ljhwsHMO7LAYrdWEGb3y
BKAQM99oOi459cwPHG9sz5uucmf08vRuhVQEDJdCoz3d4rYYsPL/6JM+vzEm89ZQDLScDjWVJevH
AD5XfuTOx6TXbvX9tDj5QdQeYJVNvrO2Qu5TMIAbEExTn2PAA1KDYVyKCAfRdCKoNXWMADFtkn5f
bxg0AWk/kwp0maBWkHngnhKGDK5F7KAyvEUabt0Fi/Sy2fej55T3lgkl2kFOvCeYHV1YP9xuRaGc
uV/BJK5BnKTwPD1KUIAQvzpaOdxHcXMDOKm5KFNJLIujnaiH0Q/c3COTj/UZPge61AWJN+HHl3Wz
HLqP3bkAA84sNXpZPIKUbMRlAVlrZbAWxu5ApQnhdp7MDHQABrpxC7TQNqdT6eqgtouaVA1uxsc2
+dkxqulSMUgs++moOeXBqpRfbW72fr6QbU2sFfCA2Hgc3EMyKw6Z79OeAsx4Az0YtvC8AIi0C+2G
t+CjJQjZjwq+OCq/Iw6XmHYYg5t50cfzRkl6n03OtyFJ8pO6cKtCqIU+ux2Qsg3qlwWXHpIiHZU0
zBbVaX/OxPXts6V/8uzaRSIdfSuV+aZUq6ctAS82Vumt6cYAGMk1roh4DxAhqhBMjC9eVzyB7u33
dE22PUkp5y6CVtQVTX+sV/u2/p5uNj7ZZQFVpj+tqVqeCCl48BT3oGrtabR1fd9j9T0WafQcz8ov
l7xuREh0NQxrPWsIZhzUsCvUMMyiquhSVe8lFZBNRIqTS2JwvETqTnUgsMXdjeUOqOep5fpAsRPi
SfoLH9YAibv9AAweMuqEysIFKSh050fr1EI7294bnvfcad1N35nG3mZGuGeWPlyG/AUz3Q0510ez
2bDi21v5IOor0898XvkQy0gbDGB0kqrgFpoBBlc9LrtszGiBblv2JWo15pHMjgUAYwPrUWGKmJB8
l7Z5iVyK2eWwaITEA1YAafrDsAvI+IAowKO1x1mIDqII0Ymle8+VTZCe5qSAuHPNOahmik4BXETe
ci61mgplKx590nsPam1RTI2nO7I6yhPFKBHegzV9S0/CZRKvR0CHXvWCiNs710SeNt4lH9tj0uHY
ULk+WN6Rzrx+6nTcChFFstJtv8CM6Pdzgau+rnrqxAbTjIbcesIOD+O0JqeZaQrqCgvu6JIz3Jui
/dynsG6rjIFof4bg5fjLYPWvlLmJfxmeBwu+Qja78UnbuFxsZXKZWi3ybaO8h+n04Ez6Ya7n1W/i
hg55tqKEYQiMptB9/LIVdGByHGXB5p7Xach3pWMxnaDxtDB1XgWJyVVDIytUFBj0qI1wnvPsblsB
UIxjXN/mdmpjVXujnKoIwQZ5RrStvNJ5g4R6AqsbHRW95PgF4Bz0g4nEJaeTb8+hAjJlc6yfZqk9
qhZKkDHKlKBztD3dfQaHdfpjw17FqLT6DLCL4oWSOcxaYi3bG1q3HyKbsvHJGVVsT2kbDOCllc2k
hdxop7hmeO2hB1JwbAEO3LjCgHyJjXdQu1CruGCsnaftjA7+hMaMS3NRWo3YvxilF7fRlj/q9cqh
MOieTxf3ydDTW1RpmJbaFmQfVaEdAuLjpCJXwM62pxSSUXBfDxaqQgx7+7odUM1Aiyc+y8DVcTdM
0UPbRQezROlgQMliHkjIkPa1TQogBv0KOiWhfKro03lQZ6ZlujYQxE1jo3Cf1JqMltIBnGANFIgW
dTrjutUPRgO62yxMzF74sGAKpBXfcWzXxxaysQ/KG+TVdq70JEBK8UAp+1yDktqt1Vj4SZR+m1TL
uo0VNchGtIupNTKno7mzaxfhgzXuSnKboXniZyZ+aLd5uFxJcZ+xu8xv7tTCGXGPehZ9p0DwAozf
3RltF8RWuYTqBjq5Xd/Imo/3gxGn/DyoVj1zP8Q5tQ0H8hyBI631OV3dNyspgdx1r72rHOd8+ISA
6XM8EZCVtf29kt1wUYh8zfEug53dR3zAoaJuAd9MoVu4AzxPbSe3z2nBTdbBCFVxLfBHZl3c29Zg
iJirMNo4Fk10Tqcz6kmQospME3Ltfyw7t8TkruR2Euqde6M1LcMRMz6MOppgJC339TS95ist+HRx
b+OBg4uKDn1WqisZDghfzeAh1/VnuNWUlrm6IccF5a71L54HXcBYCaFZWvewKMZ9U00vW4Y+JCMY
xveQAcyLo1/igY5GrAU44CgcNw2/+8h4pS32TVE8VnBgq7b9qUz2IS8rkGIRMYgempHCfTbpLuI2
d46RugZ2QmSQkXD0mXl3AA3eMLZqDKCypYW/e7QRDkTZRJe/eolddTZO3Nlx7c5/Zl3Pg4WBi/kt
zJiBG+6s2JybLRHR8byEXVP9dSG32Us0fzzBAcCQk5wpLuBAxot/L1yLMnCncsoquHVFrGYG3ThM
HYvETfmYk7NAk5EiVy77MFJUcBATZIexSdDRpvUKGP6JtBFAM2mn7Cr6OmEfk2UpF7mIQJNr8gmr
mcliEX+IMpDdvYtEYJXMapfB1pg0z70pEABiuysWck0u5CsgKrxZGUPs6ya5Jvfxsc/r7jQc0T0Q
3Lw5Z+0PAqOMsJ6e4lT1zraDwqtR8rskhu6IjiQ1Q/kCZ1vVY+qikML99Ef0vLtBc/kIpJdB3tGY
jZSp1cKnuFiFncAYoKVCAipX5cbr4rdtcg+/bYvSfl/2Rnf6bfv1oRvRPiFMpOe6xYWcHhP2ScFE
6MSCLIM2bOzZQRUtHpuO9VrAwwhm8Ytef9YsxoqNF4rfVv7MBZa+jdE+L4IA/FrmaCoruU11YoIU
8M9f3yzXftthJyLqbAddEI6dJrwuVNQPJLOzkNvSHpcNGQPrTn4EuatcHmNyhx+rSFg/C31/gCOI
NpFQgsi1fMPzD5gLe8NgjJAV0I0AXNH22zxzttoVinGZ/y3y0oWUwwKnTzvg42f7yLn/WJfffWZz
Na+tIYJGvPBNoDKtw0an7CLXbNF5kIt5uM0bCpz6ZlKjpOzGXyRX4xbVVeHGR6tV6DY4w2d5GsmF
42T8Co04oyoLFLmbMqnRGlp/oBc6vg1OopWQ4VA+lGuqeGhOWUtEiFj1yBFiJjoEwNTsEymkXxXP
HS9C9LBb2LIiZvnEZr/HpftME7/quJToA5W7FhLVui2PWn8DQiV/dFPrCLX3Sxd1RQgBMw3Q4eu0
/PBWNg6Q9nQI58pssIUYCErc8qEy6GZbcZUdk3rldjkaUCW1nskcVfCg3sTIQydf2bTQXicjA7TW
LTJSLuw3HZYghD57b+TAybTNgXiZqfC8YTJ5qQEIrMNxqS2MIuJcObtUpfze7vPLLCCO2hSVdyRn
cIdET7UfHKbWjWGDjnJopGNevFcRY+IE1y/jMpFvUKUHs0GQlcQdjv5CN/a4Z2CNzNU7Z/izyY3+
3HnMyxQF7euoqsWB/EPSKhHdYYv/NJBaQzXUjs+rguTTA+DgcVfYJaRm3OkGI0JCxVKMB3ZdnnId
+tBGBZQRBYefTOCehYpplUopuXrd+Ntr5LNeCqrl+rq6t792ndv4neHdyueKVsTRy9VtImO9RpEV
CX3fJqRjmljIhx8LIebyipz7vGiEZkxnNr/YWvucoDVslpxBwuh9tCoBa3xahFhM7gjFMzn0Ym+d
aBPipgPvuXy6PhcJCRrM0nknt7VSoIZSTb5xFO++7uL6sBJyN10I33qpgcuFHG7FACJ7vpTlaQbL
1euicHFyz3BrsoJCsWlRM13k8e+OnCPQOcQUFM2X2HZ94vrQ7rxZ5G/HzRHaycdL5LNxvn4nlkzl
QvLnW5u+MX2NcR6SgD+bzhRQ02OGjKNJYcntTNsEEKW5BxkfL38HCqE8IX/XuKy9FdQHd2Nd3Jcg
KHzWDINCvujcy8Uq2vXSAjN1m+tPnhPtR1ED76xYD2e6FyeXgRMxSH9kqcs1ma/+2zaT7p2vzzq6
3hr4AirejpQVrhw4pMWfDBcOXlWaBdH2UJeggRRaME3KIBIkvYyJxIfM1UpckyehlyiU+RQbOncG
W+BuJv3ExDUOOk4NUMgpLVn5CTZ5QazFtZCJAze1mVjEulITss353xcbSkHdGHdGp7SwWpT+7E7f
PoJkx/VITVs/RvVUhbqddujG3AdD/K0S89NlxJxc5OOlQIGKCNMDELfEIhjUQu7qxNsamkW3nN2c
NsOfGeH4rs3yJEOn1VJByRNna40mtggRulcfi37AUgTxGCKYEBjIN8tnRyvjUlXI+wcgVu4iY94B
uis5tv7yKrGj6//4EXD9X25z+4R9Xfcg1+T7rtuuD6+7vn6867as5WTFaSYwd9lrdN2zfLFTzgw9
Pj779T1E6yUnnEHBddPHSxSdYFvbGkSOtTGF2zpOxNPE9oEsGAQjnO/16oA95dbLFJ9TWSKSKF4l
WLgF40hurLcFJTGydjMj9WybY1/CVupYRIJ2BtYXecjII1ceJ9fFQlIlTgH90JF5oQbzQ2aQcir5
QSnYoN28OQigKuKrduQy0YAV92ECybiZyMRH+SHUbnqadbs6uMir4tQoTxIZ5FSY5VyXprwLPS7k
T6i7YQixPabnxOzgNylE0Z5l9C76rU9EgYAA5pYN7oyUVLkP7uIbSpDNAhiqFWEDXQT5UvneDUn7
4YT+38bCf9dYMMmr/q8aC/d58T2py7/lb+sfb/qjqeCZ/4T5Qkvrz+7AtamgqcY/VdWmUuXoKs5f
Uc7/M3/bEc84+H1dPL2mQ8j2/6EoNST/+odBardmWZZr8x+J9/5/WX51NFd/byqwwXA8HecvHwNM
Dhbiv/nxuyl3qwVERaikzqUg3wIwB5obgSRFCP46M6xulg2qfL7o+1F5yml2+PWIrjlhbEQ46Hyh
I03/UTGBVK4cni0uEDUzzbMXKUqomtwDTUhOXdwZiEXOyVylF9QFjWrlvjGR/Dx3w4+lVbHc9Hhi
ypRSgEvwxqqdvMSjdQh5L9yM0guxLUz7LEEtode2wzzBem0QMftdz6WFO5cdTv3iiHuY/ZeFYvqL
DrFtVUFHOJ6CI57ndcbXCN7EKhQxJ8xLgUJT8legabTOV250chH3jQ6xEs1ebtF0lg/RyBSMURhL
Xl8sn5CLVLxDrl13QJETyJRVBdpCh6Ts3kmORcnkltR7QZlDeWRBwkB56UimOTExDOxV10OvF5FR
cm2o92XuUC/dSKeJNQfsDUTBbNuKi1t6mN88T3kY29Q51NGN6W4a1mxqO64RV5frItNoNzA8w+yU
UzRk3jtZ+8kTMkZLby7whG9wnG1Bf1fagD3bXs+AMdYp2qrykz67b3bDFGLCFxEwbfxSbKjOkrT5
5sJ4E8zlh2jOOrgnNoE8mVvR7a+Qx8Xicqd8HV1m2sYEnIDphg/3k/woG76tS+dgprKxp9qtU/3Q
tdtlJqQbfyV2NA/o1AHQ1Qk2Y34m1x4Qax9Tdhi15EZZ341Kq25J8IGgvZW3c1+dRse8dJkx3kTr
SGVMJyqC4n+62BjPaOTdkgYy+VrHBduwavrNnQW3ZJpdNFfT04oMfsm99cZeJHa+R3eqWMmtPnUc
ncNWHGZywU4zKeQ9FMQ7MxFDbeBCR2OOESGQpIK5tZvXo9kqx8XE4OsSDbbTy/mmciLzxrBh9iDu
vUDisG7gGNpHx91e5XNeM/PtUSwrI32ikc0LSIZ2z3qnHDX+9NvVXY1bTXxqkiRfJ0VfD12aHORz
m3iBnYqyrOXsE3V7AXOFKdUc4Kvm1XbTzfxZs00oy2wVRw/LsrMNRLCvSABmbcuO1jre2qOYSvdC
45ah6zkwsfnbtrkDPZnDOo0Zp+dJeVF0Tz2tCoybKh5C1FPUSfjPGd2JVbnxuqgS0vVIsNxxARyo
YXOn1gjmO2aExMlHuriZ58TG00tyBMEvXndKGgVt97BZ8Qt9OUxnq6lfcFDimO1Ca+FkaQ37UxFr
MCyh3AEmUkSO+Z0hsqhHa2uoKHYmzLEU76iNOPfsLp9yTLuhUKgHk1t+kzWZWV9BDntIi2RNR1as
PlYbx9x3Gpg1NWrAab4VIMaRBi/EP4vFXHw3LX45V0DpZH2oFOWiDgp4nxfLSW7yOnRaULengJFH
F3BJoFgmKoTAoBJsb8ih1Doug67NwXfj/OjCXGfMUdgiCGmagkSMezOxWNPxjzW5bXEn4uAK69hr
CrzJCPHwBqyxHOz01EzeFphN36JF874bnVccrlWsDRq2lnZa8PFNjoj/a3dRfAoJjNNhxKXGMp9I
ymn3ugVYkdtYF3jEJO4WDmyUNwCN1IEMMSMmGMhRyGakzfNnrWRQmcXZFKSFIrdXKzUcMoZABglq
qhWf0oqYq9FLDiTVwLvPhhdjW7kau+5y0Ovq2Y740sGI4vlTCHlTATH4ygqTmlslP+NgkHeC4p+5
moHJpd+oSlc3wCoTeCoKCcuTd04hToyVdRJZCbLaYstRqFyVZRkynf4o0KDs2RluqtQ7wF3J0SNH
ECsSkyRZkJFrfV0/DurYHGShLhUVM9tKuV3JQl00iptXgXeT5CqIGQ41kzQb6EN0+RyalTnuDCYF
+3gw1lCf9DfdcdTAgiJ4MLb+QUqu27k3Tojh1v6r1f+KNaMP8QatxW5Dhxc6MMs4UytAaP6iJYaf
uPZ76maUw8Uri5rGGA3U+uPVQGvR3gkkYpSNgVNmDZFPenqyjOHQree2Wl0MNTOFbi6HgYsSdk93
47NePM7tMp1/+9vlw0lOL/Mtvl37BKi+mD4Sl+frkGNP8pFcyOKUtdg3hb7+mCu8cbIgaU5GFVhI
DHG8A+/Uy9TBJpP4yBXCPhcHKLF6+22lidfpSMejVgR2CpjmdkdCdM3YmSxTPHWhW9Hws+r8iHsN
L6WNNHj0Mm0fafAnUtscwy7GiOpwjmgdfQKExDSn0cczClCn5EkduECMJUVpL5txXi3OeFIt4jwE
VlMumD1wAWPCiITTKpIAYDoC+HMiclJElQ2kBQ7jNDoVNveCpiPES0wzryU3uSa39dv4oMYdUQni
YicXxr/X5ENZkCMPCBFk7HTEBpIlz2FGqYazP1Y1rgZyVS5cCkECsywMncNNFoNWaFStwgtOiVwu
Bg27JYl1obwGlRuX9GRIdlUFB67Xp3tmSht+e/XbRyFQXG+vH0NefuXDLVKVYwVVEmINA0LP16LB
PUd5Q21nagleg576ubcwFkgNvVz0SmHu+5JvpFZj80Zz2vaoD9Z7yfgrWBIlIZpMYdbULHTunpXI
zlW/EkcmvZCg1ifOpY+iqJw8CmocjoZ08GkhUXKKWjx6hKJO+N70Of4KmBMIRBykbjsfekfnwtwa
+WVE53uU9VZdTKKJY2SKK1dN8Vg+c31aK0/9OBrn63PypfIFlFSaszN9M8R80wEIdYLDhhGVR7JE
KlsQ14cfa1T6zuRZ78bWptkit9UkeXPFEt9jY9n1dMna+mhWjnU0+IsrnYaHKTqgSAK2G2v0zlOj
oE5zyjVIu+pXWk5aqCmGFrbE50ET9wAIUOkuRBH8o6wt1qpUKNKvZenra/7TNuibYO+VGLjOv0vr
cq2sHDKs2+mjYH7d/W8vk2BsuW1cWpH9jCpTnnpNUwJEl6ttZ1caQAxdDNhRSi5c0EeUQi0+khPh
ylwW/30LvT6Ua9OGhmMnn5aP5W32+rA02n1J8y6EXkk8oqYuH3V7WaiHFsIsXJbrZ3EeWXBL4MxR
b0pE/UkuXHXpVQ6u0T1NLZRCoxlv5GIhWHq/ckcWdWJ6vRr5h5EOBX3ncYmm4k0hIoKS0Z/SKY+O
ojA4tidzheFqN7GQb4vVhfQf+NnCLfD7U395VTpmM7U9KB8fr6oCXPDNeXO4+gSVuPn0okYr1+Ri
LMl8+3imye2tu8itzFrwlsrVTZwomiz0ytXVWDhdr3vREdH7jbNMxQXqXk4TWZRqNVn6/dj5X7dc
dxmJmq/co9y29Lp7HtE9iM2/vSpZE5dABvHMx6r83z8+iHypfJy2Dq+Sjz/+x+uu1Aycse7ZQ3Vx
HGJcf9v/9VN8fOzr09e9/w+21SVRSi0FmgMTISDa69ozHxUYW3LS0Yg0xnaiSf5M8xUpejrr+0Vr
78xM3XA10+actuo1S10ypL3mNadGxWB2Q/bRqeZRi5xPPclRX5gKvzNE/z44aGO2RM/27aaQsKTz
cuKeydvBhOunffICaBpxSJZHoe0RjpCMIqrMQnvbI1QvUkDxQz08G3XKnYZ+AzYzEDr2ND1vMzi6
sVU/27UJTwc8NIIUMj2Q7idptyOIwvMR5E4HU6QskMgMP50bn+0cBuQxQcv4FL1H1nEuDOBj+wpO
f9cUR0Ipf0FiSQXPJvITdfqqD+QM2fYXN0O65jRZHuAMJji2O6yL9o1cdEzqh6nGGqe36G43WzHO
zmhji9lg6PV5iIi/wr5uXup6GLn0pV8TpEB3SfJzXn8UXnTMjIrYkYxw87hKPg/4REBgJGezZUJa
1UsYG8bRGJp7DUo9P1Wr7Pp4/GlHdLBVzzrqERUJumiHuGPmNnbDZ8Wxf1rKvrNFAaNcubfyVkqn
62NOOqORH6wO7kHflDT6CztICgMOa/HgUZp4ncofKNeCkSEX6WrF97JjrAtcdG+k6qd2pZeDG0nH
MkScNPp2ZhzmiLfc/rZ5rro3K68/1zlsCpVQ1XNmkOHJLPu4dEiRS5scl9gpEEKY3tFzh+/q1if7
pYtfIetklxxHi0/hZNg3TB+DSpuOipnbu6W0ggVB/AFZXuVDcfuecaSHGXdqH/raBtMpfd4W7SVy
hG1BV243mwFoyTCtsmyihIYonNUq3iWY8E5zrD25cwe9vKjPCWmaj6npPrlNQeSXxuw9zqkMa4S2
9NlxaEm53HQlAJTdgLSJimNqe0eyI8mXKZHApVmEdKC/4V8L2ZQMdHorCKpSLnCiEY4KnMskyYSo
kup9VoMEs0zsnZt676Wdeqam3oUqEdEqJNd7b1UQvCsFxlxzt/Qcrxpwb99E0DK1BAuLNCdzxtUA
hdQ4LDo6sxHUg57Bv8azHvbD8EMXgyxXdZbz3HxWTJfLKn6SwmjQ0ZngZAj5YEw0WLeuiP4sJsqm
updD7dYnGOzEyVS+ka3qgUSF6FhZ+ZfWsH5YvfVIIqz6penrzw2XKH+dSLlx21H1Z2GS1TdyCFX1
Nu1NRKXEeu1MHVYuDkpuB3gWMIzd1RVme+xRc6492GSefFqrd3VL4c32NKd0lw5twrXv2blpVS9/
7JoanN5iUsBSfsJyf63S6FAA9PUacEl2Rr5FGdvDMS/QNtBSTUkW6n/StbL2kek9oXzqT+1lzHrz
aJo11BAbqADOa9hqCkmathlxulnhRlWLYR6YX0VgJKbopsfaDHFk/MUgNyNCypj3ERenuiSeGbYS
WVzYMcreC0sITXiMs7s2QlFkxzkRWir3ANhrPdojwU6CMNUyCB2o++hN1eGhiT6XkUgRsrPct4pT
MqtPjaNEYTHkh8SxvGBozUuO9vFBWSCfZNqcHxygPvPgIavgGoUMqsRgOjDHNWHNpkN/h4jtUzwZ
NuCi41y7z/NIP4UYrgHnvPoTIe7FWg2dhlT6fZsL33QTUvv0GDshx9eh8qbbSO9ejc7CwqGuFTRk
vmj9dZqK9yYF3eB6nXNCtyzUspbZfKdMwd804YAwtfyrFy0nABrPxPBVGBTzn2ONsa7ekuKYmQsk
ANMA/2K7B7qzexf8FmySm54I72NfF4/TSnh4TO8umInvCiAYI6lewXtkzRDQFG2C/8veeSzHja3Z
+olwAhvAhpmm90lSNKImCJIS4T023NPfD6i+VafP4N7oeU8QmaySlMlEAr9Z61vR8KGC/hcRdDC5
+5c2SE/MrwCHNfgPo+4FFgQ7PgNTfxOeR22454b9CU2tRW5FZhLEhA4AS4VBqHDArQ76dx+W+qYX
3bdLclQSdjpDOafb5ROnX4Saj1HmdIOvSPfghskuDQhaHbwWY5LlbzWR4ekit3hTmjmEUuqjDbbD
z7LfumkBn011CK0UG5yqxidP6+lyqyJUyyPpFgX+1vTAlwIIr9Z6Ln6PrD9XcfTTsirAcoWFhrzp
PpF4C4IsSr4XRGdFoWjwOGJ5+dU5oCn8MnEOzKEgxrKAJ3I7aKLZggRbbBxdQoXWdosxw8vsBPRb
+G5JomP821C6jK/7Itpbvnq3zATN6eju6l6elW3bN5GH11ovwN17Vrdjz3tj3kz6CzpQWjScTYrx
8Coay0e8UgfuwgRltNYudiJza8TTG97UclXFrY21x8g3IUXjqscotor65NGOZnghM3YzHD4sAxti
zCfSNOkrfMKBmtH4YxQPgWQMZRVjvxmskUvhq50Y5+ajDOMXa9I+2AdVpwGV+xpRZnKkXb3BrMN5
H4R3sxNXKxTQ1st7losHdyIUM/fiatcRYz15bbEO2kDAH+RiHGJLUp350lYhMtWQ+zIDhCdLM18c
nwtkEpX6YxnkBJjnMfmGgfaEeH7aksi56joEFqolSy0soDYOMYLV0NP3E5KEBJWq4YDLGdR0QVH8
MBQ6w2o+ssyBfBiMXB0QFW6F45y1PAiPRVHKg1WnOz9eQyxM7lR+7TpwnJeSHTH54Q9OVDXnorM+
Z4+mKGuIG1G0jlqAQQPxeUMYEw+rslmKRRxQ1PpfIhye1cTvUcMABNYGRRz3sdng2SAwr6hgO+NJ
SMQdAYpTZ1oZGnk5Oh7zbdkQ2gHZbmN1+Wda9MVOEhcIrqxbMfwF0SXdDzRuEUNUSkDTa+76SBDy
UEIzMp197AJVkUXwh56DKb4VKO+t1vInj8S6lbCikZFw+aBHSFaKfZ87Kb5xsq46Xfe2ZAftStU/
0eVyo+ZbVwsIdZaElD8i8hmsQF8bYnym2fsB6C+59JHY9lgiMtIbuJp713BuQwDPS7rOTaJ3G+Em
03U0y0cR6eKsYfYroS40bKRXoi6JpEVDhha6Kh+9rmbW7EL2DjCnTkGJLKAqiAHZYOpOqG4dGk7t
J5h6PMtzckACOGpdJO6OaVP+AIfYuZOuPLSF94vLEQpxivkdxipvm6pB3Lo6Ode6fgIP1WwjEZCH
3eV4u9KIDQxxbiPgCzLfnkprHB4cU8+2OmzODTPwaK2iEsntDCe37BhBrToYAaMvEibPY5N8A1CA
gM09aaOr/IuMk9+RRq2VOtBjAJowNU714d6TDJj0zzkl4d4oSntrp+pY9nq4LnIxHUigdLkgevpj
3w6XMKmM++TKI1CpjZv23pYyScNGl2Di8rn3yeaWWGFN7zWQykoG8dpzANBoehPt56iuOLLqYy/q
eG/a5Gy2cGP3uHJtrMHr1ojsHcp23IniE6FquZtSrsqRAdtJEvEV4/ek0Aq/o+Ya52KXcX+ljPQP
aAyeTPuHg2Hp2YfE3gd9QzgR0lwz2ciqem86BueqNV4tg+Lec8xH6L1v4HE2DPAehWvP4uEclL+Y
gs3QeOjHiumpMLQOwh08EZ3f+BgCrBF+AEiPXPV0OHcqgbbj6AyThydoFjoEpp7QjuEE7R2ba2Y8
tCw6160+fMmcjL3O7XGdKn6k+Rrx2PX06jpzX+AbW0AUOEtxFKP9bH6pgM2cKKd24xD0sILt5CLG
zhTG03zkbtO36fOY1cPaibLfZo6AOwOiRj/momyKNH1VVAZjuz9GmLW7SvrDpk3UKRq9Q1ED4q0d
toMJzvkD6drpOnZK8sGRbNDlwI5R8Y7d4jW1+ZfTQpZrr8GX3pt3HZslVVeyBZcQw5AVBFJH6hfC
K5x+RL7ucQK9122suOC5oAnAw4lafdhD+5wo79GqmKpXEzMGaGNrnyTYhhQecxw+xjzj3RneW5cB
JdOhn09lhQJ2gnkXhyNBL6onS9M6OzPglRUTI30GQFD+j0mtze/SWAUSjXK5d7oli6Y7Fecuij4l
YB2E8CBapPGKQey7Bq8K+U/u7KD7Q+biLUvmDxDWMJ8ZbRveqjSrx13vFS8ueDSI795bMol96XR/
VDa8GMRs4A3fU9Z/+EkICtejWM49+0lv8muoDc9JjHkg1dpTK9U+LySBgUjIEx22LBi2VTFY0aYz
h2sR4OzwfSAmzocxoXMv+8DbTiUAoQjU7Ss0lGbFnExclI51yLar4dxaN1ZDwcaeyFsgc/dFT3AF
TLN9zczMzZiOd3oXJkFSAy+4bbkKe4xr9Fa9ThASb3QpBpSjFbY5MqJIel/ltbUbw/aLve13qIAV
NRODxwAmDukAL1wlflcsz3ZlZu5FF1R8MUJj1XpctX3ipLg/wxzUOm6igbuJ2ayvgpbVgie7radV
r3agd7sN+SHuE9+eXpYJXQr2gNFloZdGv/UpnFZOJt9xxTaEna0JgHc2XvTp1JKhH+dk48zae9bV
q6hDDJpP0UYTDBObuviGXpysQ/Lpwmj8FHlrrEnhPJIxxgvQu/wgwlohIlsnlfaT/CowP+A4qRHe
zNb8UcOLArXzSB7m3Yv5lLI4YJSaQWvwpn3Vcn+ika8UOrAIJXhAbiOpJt7ODBKXOU47k45DOuQw
ePCMQuzDLKTuC4kpVakSWzDHORU4IMOGq9oojPWApdpMvRHuItW7GnJ+IT63SOIuNz2iVXgh7G6w
5BkrfSzUKsKWeZmTjCM5K52c/sOsmnd3TjWZ5izFEnRt2sevcJDxLbwHxAOjvIcHlo/cnQFFR51o
bkSrOqnGomSwr4bpSBRx3JUt4IDIKUCj6GemT2CFKy+F6aRXtw7ek6XUSzRK/1r3iGFx6eO8+iwU
qv9EdWqn0cbzqH8aS2cnWl3fdkny7dXsp7WKvCsnD3aNGQbb0EmpNc0eZ/uILChrBZNEHHApcR87
JZ+GQntR/bcXMvW2xUsvKwVj2v01250dm7ucSUa2hTcO3xjs0JZF96wndQL+/TqNscvo+TEsnZss
9Wo9FYG45GPH/0SlWsVkcxpYagaibtcCPz2ED2educ1DqLEUxJTG5SF+8MJyA4r6UwR+vQfLRfKI
4MrHaw5NlxxtduaCcrT25tAWaneftZrwSZO2bd7SoBMkqxDH27rYxZphwN+QlN92Za5KmLqtHm21
Pt0oLyi3YvJeEPh+t1nxPWtKZBbdu7wQKzoVn8+4qaLXEBjDxohcgjFTqnPtJ3RX+KRIMK9O9GWl
2YPMJnnEMQ05groT3hXizMq86o32AjWVLbENh5pQvJV4zXzE7LQCXIynfCPa8EvrgmhXJYeB7h48
SPnMTfNqlhPZ45ye2dacPyeo4t6670zeI3zldVcZcHgDzhY9xDvoRMY2wHjY6d6T2Yv3Ip7xVMhf
TPtYxnYMu8T5ETKAXrnWNZFIDFI/P5Go8MA8DvRnn0BCZn2KzKJq+md7jJ/J6nwahugxiMZj1Ja3
tsl2dX2TifFe8Bb8Dpla9VWCUA967aEBDNWY2mWYIS75hKmMxnRSxYovLgVtIO5mEnwYvvkC2gvD
0aT2Kq6+49AhaokuocswLErtxfXGQyn1a6ewJdXR7HP3ebuyssGLdo8Gn5bpW+QZr/XQ+uFO03Nl
DfFBvLNUwKyPDreF8Bl32a7NOGNqK8c7KbFJTd420utfk+P8srOKEYK46iL7Vo33y1TqM88/e6LI
V9iS8Sv6L6yRHiuNOEk7/zZ4selUfgcQNVJZPOcdfB8mloiuc+fT43zeN4l6zymwiZXkkhRXY7Iy
2+IjjfEx1s6PPGJFZKUMCoajNeab1Ch/SBmf60Z/c0Tzo8fHGeLl3xSu/+gO8ELRcXwnbvLoBa89
UXRGo13wDR+Vnn6VOlulemZnamqHZIQAoiC0dnVXZSBLQccZonrToodyit6TtvmTBTezqZEy4Qjj
1+NeEZyuChXefWTslWbC5pLfUpB5HFjzsMowb11nFGt2aEyRqLQB2kCKOPntm2k1UO1+1kOgHbN2
fNR8WkEHtGIaPU3/FUX2v4K+/6+gjynn/1PQV/8hUe6/wQWs5Y/8l5wP1/2/LNv2ILi4Npo+69/k
fIb1L2lLaTu6sLn8STR7/zfBw4YRwH8DDwASUBJH97eczxL/YthjOY7pwv+1bOR5/xNGgGfPDIC/
cvBmFILUcUjyEsirgEcgXXyz/13OlzRqSnrlRQ+5/8vVqwa1NTttHKsEKpLdMKbQwAv1GpqVf2JQ
3TK/T17cIfod6CHR3HDi1t681v/n4M46aD82L4MtxSYdTPIGZmPVfKhZt7ZVwXxrscDAXWH11c63
yUG7poEy2FFyKByMKlMWG5sWFB49ZnW0hSi2bYhRNAa2vLeHiYiAIERulHQ97XeWHJTZnX3T+kKe
7T/gvWAFYnqvuYu9bJLY9FmywFqrg358wL0RPWL6OPqUjGJw3YvRZFeJRvrIJeUzwnZHbLB2Dizk
NpXW57tKuAzLll0SEvD8r92WmrdttjG8lj0zpqqwmaXk5V6m8pZ0esJGJc5ZUDNcHfwv8hPs05Ai
7C3KIiFXwWad6WIU7rvIXte+2uWCgVI5H7xuME9m+tFD8TxXdFWb2qJSC3g3WnxaFOv/CMyXp4vU
XOT585AwD1206HlAKnrr4E0Gq3hOpqad/aAUQCT5/rPw8hhgHagtV20C5Hm9vDmdfw1sX0mQb99G
W8YCz70ZX+JQT8/jaKjNWLiwlevEObkqlBsq8Dud60yDhc2KgkJo6EL1wCBEj4Eu1Dy9a9gaknDW
g9vBplufotY+Br7bMCrPiQ4WLTMDqWxyjXqnPvuTacA0J42bfNGdkQXOXnc6cTS9f//V/8cn8c+n
U0SJtdVq9W1a+V6nkj+wyEVM5Q7lFhQieo/5gCap3rqF/KMD50pXqm9OgY0ATlWyPtnzl2F59M9h
0MLmZKSFv7fwAyxegOWwvKH/eMquB4/ahFy1NiBoh7OKYp3M9sO/Hk6YXPqUfjsSxrs17x4WBfry
6J+nizR8cmrw2UhIl096MSksj/45LCfD8nQaB/YdkpHT8o1cvozO4uILZ/3R8sPl7ECd8NPMGEAu
69XlV/fP4Z+fmSF8vCT+y24QzN/hv0wF5iyNWIT6i98gnfrZ7ovRM5qlBcnfh2EWCyzf82yRGzSz
b07OvrnFqFGbM59QLJ652bjx1/M02dlj+2g1iF637rIZZpVPS5x+BImusKsVKL00bPcZiQkn0okm
wJ8clqfLwfDQVFlBSSCefI8RbTCw35ddnhxwaJoblJIIYA0X0c6iQQZoxEM0Tvk+H9pz3ftvbsGc
qTD0jRMp7eSa5vPoToCAFqnf8qIsTOBRetLnC97yAzFfCZeD+fej5anX0ALBat6THJafxvkPgPky
9jT0UDh00spzcUzaoDjbGas0TdeCrWYW04ns3Omka9oIfbOPdpM1/Iyy2jtFWhierOmF3yyW3cBC
aeCbHLrQUzizKq7aoWTp1AbEfFvPgI2z3fISF+x0mFF+DraRbYZ5/7/8hy6Ks+qno3vVcewrW9xE
Hz+PY0sYkwAGkUyPjVeB+OotoHpdc4un4bOt0UqbWt+v9O4CtLxezXe6NdC335EniJquSrGriA81
/PpH6urRIUjUq25VB8/tIfXl3kdWCsSHffbo7RTkiVOU6RfC2Qifr/g/qqhlXF+AoeiJQILZcy1d
J9+7w/A+kCQrhuQ9sArvaA4xq+/MnZioTtR086kwDHezZi8qlP7ujxRYhSAvalDqFhlFsCti4rmN
XLEI6qJmH/DuKI5La1uPNsm26J6SML+k5ZRxieiii0UwEUqzTAbZdQYJMnSYzvSeaH+t6Di2xlVU
kAHDhpQ9SfoiCY8eWaVETI2K+5t0hwMAvvMU9+pUunOcxxA2Zy8ZX4ea5ewYazMzJ/+dkFCxGlz1
paGIOk2lcLYmKYYsbRrkSt2j72rh1vC6l4j2fl/GI150tz0GY9/tyL6jC0/Hfk3zfTfB7J2dRmbH
PHHbVYwYHXQN+qnM3ko/AePO3g6GfYtIhVDZ2jMRsFXoEoam2jeKlSx57Rj+I2Vsgv4O38XYSsyF
a9NCTwj6hFX/BA9GgmFSJo13GruCa3hh4sU1zZ1pKhDPWfJnFJOONXx8VgxgUrjvzykBZVtQxIgU
TAfgBaGp+jhBgWP47AmDSW3sl7uq5C8dm/ShnYgS5oMfzkaeaHDvQ/5w8DscU/vmplq6qfySYZKf
vQxlO2wTh4hY5BK/AAuQgDppp9xckpza4GFMy7PZuvpuYs+jabV2U4jKaJzYiqqsk6tOJgOwpLoh
oAzPZMDOynGVuLolDPdMNHBqqZM+U2Q5C6Z5FREJD5+zN9aua75Bmg1xrHo62LPcOBZht9H16HcC
SQHWij+R96Rd2SOsxViN6477+WFOslx1efjeZF250SdCjbqyEkdCIEY6KW9rJLZ25cX8dqyRhBpD
aFs8FY01/Ra5+eBk/iP+oGuS8ju19eIX+853FG4rf/CufZHhieZ7mxgVSqY4uPVm6B6M1GEozlcV
TwY+Uhj/K+mrCynV8mVyfG03FkxAJL0FAYMvyUi7I7WTqgexI1RSbVKdIOA4rjZ9iChMWeFrYXtf
qTHnTIIM2Li61G5Tu1VZEe+d0eY7KbIJ8qUOwy0kM1qN6sGb9QGdJ20qg/4rQD6MT9KPD1OKsKY9
hrZ46xvd2JSa9U7XfurxpSBbfGmx+22IePgmbEQ+5vVzPYYXkPvD1gnaBFCUjZDWyo1TXnS83Ng/
NCamaF8m2bZ0D7VmDA8GaRW80Idoxqs0yBKu8UwsHINjk9l/4tH8OZWBsbYr/WLqvru19K5eB2a5
iUKLjGpqSzZ1HrBhpREmomvXzO9Jo0ijs25W32XBHr/u9HBXpLbGKlrLVyaTGcaKxDjWzidM53us
edVu0KsrROp4W3ShvR4ScWnVcDNHlvLQvh8Nh3W+nibrpmufLbUxm/DO1r4+h3a2qp2MeaIsECwk
nVglAqkXHTDRnC5AVS79wZyPK7ZVyRitG5q3PpnUprxHRTLO45lwNc6eGbtJ92aitKs7x7rIXzCq
/HPtVznMX2IZAEmwWWf8niXJQ+9QyugWahpgNU3efDLlT3cOC8Ypb3ahyn+GQUQlPjHETREcg8d4
C13k3ypCXzrh6CzDXh1UqZ9BYjHKtDzAd1r1m4jw9sgvguCc+F7KlpxvrcaaS6gntFcnlgzc8aFM
JbcjjEf4Y6Hm9cUwgq8PvNNCpjRLd2Vwxz6Pc5Zw5Ksb99JgXaqHGr0Fy4lI2xjAuVQ+kuJmC/gT
elQAloppc/Rum6A09OM5NIJ1A77QuR5Zni+PFtLA8rSfA61GjZJsbl+WA7Up2pG/n3JLzHcYS14H
i/Fyl+XxloNc6X1MRNBcRC2HhQDwH0+hishjMJxyg3rP5G6CAmz8YZq1jtCpxIAEfefsKBY2ZcUG
cJFO43NM6ZKYebPTrvehhe0hT1/MQh93mteMW6izFDfsQHcqDb8W8Xc0K8AXlfhyiIeBCtilDCIc
zN9ks+nVsWAmkdfH8mG2PuSm357S+SBYaO2jMLosyAVGih9JoI1bE1Rv1HfdfvlxLSLWsQbkLN1e
mUU1nuzZ50qPgeFCl+1Gmtl8eiGwBBvze8QetXURvVMNRqWE+XtShC3826Gdq3IjyBCiYRy3/4YV
LKLprGQ+5y385BlRsAimW0uO+jaYn3upP0Ipce6LDDdb5LXLw0Vuu8hyl6ciRoWIAYHG4gTzBUAs
RprqxLUL4YdOYaj6/ezhvY0NsRuRJX5Is3hl/dwduIswqRz04Bp01XWyMuvZCvx1bLokWBSc3IXQ
7mz8f6vQTPazhYwtpAIGXaJa89t4uLnzAUD8nym1092CKienlpyvmv4IOZSHGKIT2j709V9RPoOO
7a8ogKhsjQRuoI6XazmfImSOVoxqM/suOkKuc+qFPLQ/VGHJSwWnPQ2j4JZ7Ja1phiAt0VLU4DY7
waY2PgZaLqdviieWmVn5Q6sKeO31G0Si4Nl2NXhZZSQ3dOPa7FuXLx2abFpgUkqs7nvEzXBtRWus
SN8ItsncL+qmYW0ticcJQlt9D1VQ33tbzsSgApVALM+ceawxQy6ZdiRyvpUFFITIlsHG0sLhangj
lKDmWtrFjQ+CJV0q4wdL/GGUltys6hjnE0FHYQl+IY9rRtMpYooJIXpGvNuu8cY5iSoa76AC+p2w
/XWXCMjXxTA8ZspEajxU167P6P85YRjAsoopqyX8adjq+oRhKcjq40B6Asn19c0bo4YUYcIWSgaz
6Fui+NrY2Bv0vv4jR4YGXuDvCRyqphbTFbLQYbQemsgtSLfsERxqdDJZw0uXZrC2CGo8sCQ72dT3
MBn16UzHdGw6kq8IA41XhGgYAMqb35WBlSwGE3LA7LvTIAVuiwqK7Bh1fMvF+ADA6CcprA8hi/Mj
LIyVBnThMR5CmIrJ8FF7wS8tH82Hdqy6G+iLNXEk2lXqpr/3FNtvrGr7guRANGG6ejR1NjujHNid
+tOe8uHWiTw957KjnnPXOTYe9Jx2vurN3mQmzpUqRrC+Vqao7hm6Rie6I8W/YBGzbrGhnXVklAdr
yL5aE6LtOLP6QzeOb4bLFgT4E4kNVZAfOm7SPQe65vHiDMZJp6LYdnAr1lMtxLFOf45uTHtS8Lmm
mLk2oSLuSPW+sQmbuIH9pZskuTQOJ1cJ4zF0PQg+vJqICj7nMrNvptFcsxrknWI5Yw1SnAyGDgdV
xW+FTSM7Je0FrICW+I+oJ55g+IoDfy3JNAGxZi45b5ZWw4EukmrF57YlRQOTeUTwROT7F9cfTGLb
rBPz5EfmzP2lzp3+sjyiRTHWiRbrG9uu831KR40dPC7pe8gP7VlB0/VdtZDMnRGJVzyrSnw9Pnce
MyCtiGcmryXwsqPPLSIgsRhiVsJ2+l1M2kLcd1u9YgMOgvRkZZX9I0lU+IRsYvVWJXKPlGd2oumg
UuhxtCCGvXgfSDRgAN+9hIOvP+n5u2r5fpEiuau6TL91dgGtKXeTdV5/CnSna2wWLdo3HW+pkQFe
aGZ4dKeoyXqR3htEX3e3xPGXNp+9HsxqYbM+hmBNnsspOCH7dY9VzV+RxsXvXhDG6tqk8IUsn+oW
/VxQFzfdkvsYgdsqrKv2XLTth5MK8+LB4FuDmLI2sZB8qqnP1kg26iAL7bcqnXEHDjNFHWa/JnXR
IeSPf6jWq28ilMSnWOgf5mtsMzVPAdIEyE+yv4k4o70fsYAQfHRq83qtFxlABj3lRCCYftO64gEu
X3BVErxZ0WQPoQncRdbvjS+wvbnDo+OyxIgKzsDWVxAIcOjLNuu3o8UUgkApbTWm4B4dx3vhQpMe
SS070gJ/lbJOr2OA7rG1nWHnp62zP04Y5raoDtxN0Rsnww3VLnVhd2e6SwoQ10jOmJ8Jjl1KzBbh
qCHuUeIJHH0doEPc4SgucT5pdoJqKcRlWBr1fZh69TRPU4dDqmLnq7X7fdvYpIoKnAl2BRqgAG4f
NcU+yD+tXtf5OgBHLUJxGsQnJUZ/SPIRQ6OUqywOSSe2XWjKqqlAF7Kl16Jhj9Hv4KXOn5iy/cWi
ulfkEa3ZJ9pYUMniyqrDmI8fQA8k9FK+SnZHNJ3FYo/biuG/JNfMk8c4stNbl8A7pLwGoV0n0Hr6
1l/PhGiWIt53QzLyKrfbllIXxbljS3IcNd9d+QUFthL5c2UGBC+SYeWGQE3lYLhsoZBKDhGQ/8ag
gJ1sqvnFYlP1tbkjM/22lGJsQUlAW0ASRfPast/dhHUhTp40Xyqu0xZ5T8gNlcOoIehXlQoSlJHF
hc1hcJH9QJDlyDCGYr1tmVtL3y3QI6AjNOAVGb6GMmTK9oFKv4Z69DbZ2D05SG8IAwUSollnL1Yt
AHSjIgG3XjkAqI8uaQbPSlezBvHD6qfw3IPMQaAgOi5j+He7iSQutIdXD7AhXlcibrMQXzDMcdZr
55x8kSvL7rIrHApfv9sRrjD+CBCeJQ3pjIyiQH8j5NwWjY86L0rDWyqpvR1rSnYe7WsV6UDkQnIi
S4gROi4ypK39h6zLpygps62sEkh0to/Sc/CfpzExGWsCuUjgV189ltVb6ekXRDD+Vne08DhR/qAb
8OhajR90Ut/dpA8Xp5lha0U8o76Mb681GJsY5pG4qy1o+GgTJPDSQ7fAJdUy6FCGNLelFQ1nhWTL
q5FswSvIX9CLDXdl+ncbAHgcqzdLxdzZprRetW7z5SYQtMi/am8a6Avy9qQ8g4PembrVPVY1OmQN
PRJXGMvfy6TWNlZZM/5sxFPOjS6oMu9C7PnbmHrUiNXsRNc4OH5RnTO4Sk1ngZbhPjNvThPuhwO5
ISG6GBZ9qXYJJLzf2Gtqcsj7QykQ5+fzCWvWpPtZwza3y+FqeQ1Rfnn5U6/c+lL0cXh2ePWD5hRr
lF8AehmbHdLJ/8iCsnwZ+SJGHfvBUHrDk1YRQVhqwY/Yh63eSM6xnP2HiBEkTY1b7KWL6dFr1abP
emuT0tpuMz2Q65YbzRY6JWGRDcF1CSvuQ+/l3Tms8Ulwm9c2fmsa12j+V1hjYo4XEzdSxBkblzV7
ksVYlVspnk3W2Rt7aPq1y7KG9qFCXhU/FXbubXP+0bXbNQayFCrUpCpubnAb0lqeofv4KC7T9Ngm
6aPQ8P16PR+A4xFz1AcIt9hFcwOgxV67o6aOkQFjOgjTK4OJfW+BamAZ35xx07U7q+ngDpB5zCrI
EcfWLr6wJA/MGtx272uSNEqPkURaieBAVbTDjM9vZEIPHE0uo2OjK4+ycOnXirreMIPsNk6vmRC0
tHy//KJFCI9CiPGmVUiaTF8/OyV1MO0ZUpzdNFO64so9tBAL/MipH4VurPuy5HLbS0ZdvzTLq9a5
WzzraTwdZGBqpzhAJjsa7bXI+vcunQRXWTTP/mAxUczURC4eY9RL3yQ/rWrAEpFN5gW6trevxuyz
zZIaKYnnEPOhp8wjczYnZn6JbIoLElRreAl1fJ7VqUIrCbIZ2FgeE0R0RxaFZ6+I79yTg7Pb+unV
ziw0Sklxa/V2Z/LO9uUQ0RjK4MlntnnNkW5E/c8oj/qLmwB3tH2z2lpua59Sx6NJK7QnGcfOeTm4
dRfz19XxWjctaM/wpndWT2iOG1BCVplb76Peca5oHPMrb9tVkXa3YvtdSuyN/vysdeJ3kM31maa+
Y4DPtaA37bfM0XJIa3qB2NEgbWWoz3HUEkZEz7p1kmFbGmP/lM+HwWu2aa6evI5OldjM+l6RYuJ4
6mxJVGE0D8ZFc1AtTBWS6ySNq/MUifhYeJB881Q8GAjYfiDK4lwna3gTDROyL2vOKeeDW4dN6Rw1
FbvrSLd2pWRh2ZFsBlOR2tXj2rWuIMoCDpnuWFTEoSiGT6urooPBh3rLiXLXsjG6eoFy1+ixoZfH
6qsfpPUIGGPjcUv+0UG/DFP9pqF7u9HzHifdoalDrY6bh+I8PVqFbO6ecNNdXaIUzBt1Z0BIHAji
EebbVnK2c8pGyeA2HRHWu/UG4QE3A1pToNLJJk9kfSwzLsIZKr2rB3U1ZuL04LacRCZ6XMrMi6rz
6uowOowkRre0NJ97aZzLunL3WhxEx8BFsGdULcuTykvuJGHcyQzqsJzH+ybx+pXlFRF5jTlzGizS
vYV2NWa/2gh8wiwwvRUp6QyZM1Y8LVLnrShyE/QsWp088/hedxjZ4/qPHtvV3svdTyLQT33TZbei
xVbWwzRHcFupraynW02CDAxC9Mkhw+lVyX54Pw5Du7dSbvUxbdOuzwiFUHlV7iKt3LsVktHQCNRr
JuuLAuV6NB32zdPowI2HwIRHqw/PMm2fdFcB3i5aXutAmV666rn0PffCAPc5ENxLEPew643QM9vK
OcKqLZqqPIITM4/03Jwciu5tRAqZSWa7YqoIjTCwl7WV+4h/rjj0Eh+DpmkW/lpJ1aOYKFWi+WMG
Q3HOK4eceFkcojjfmjM1pFHNW24X72jkCJAc+w+lqGzdId4u70O5FSbiyXnrw5wTOArSQy/US+h2
ahsWRGWN7X3yX+0B1mynVROXQJsBscfmFjEtGvrWei6Ts7D04ScS82jT1xbRHVD2/9rlz9u+Zfn3
z95vebT8jJCg57Ai9ZBpLsPebJ4llfMiVjXFVvmsRgtCAyYXLy3Lp3yjeSrlSoBZZgFFiFzP1qkz
axCW53HTkDGTgcSf8QCjh+zRtGG0iD6kfLes4YRgPd1GVgQZRQ8eA1RmqzaMI6Dm7O0Xghg1VP9/
2DuT3caxbku/ykWNiwk2h92gJhLVS5Yt9zEh7LCDh33fPn19ZOb9IyuB+qvu/CIAQbLDthrycJ+9
1/rWHsEtGvAQaYKafqQGBMJBVfZudYWJm8xJ0lz/Z54CQYM2wLKCQHNL64+BnhGJZswqowjX3HIj
k+jObxrIwrRqjvUIvEMMHNwpUyzi1St2yqb+wMlSrUhxeTFJAmHPEqIXYy+Tn6JEI28oJWpNdR3a
GJZWFKeRM4Swq/GQzOl5gTHl62h2+tszkdZdBG4TNiv6oM9apBCfHKGMdcHmrPyZCUJUArFcMZLq
5ZUsN+78o8nc5Pv9NcXQoy2I5ud/zKF9gyopZjdizsSA5ZUv9/KZu/v74XLPLsbIqwwmSWwPqYJn
ksVyz/nXveWhnN+wXNefpqa8k2UKh7YY4CcEXbIZTYnrcL5x4TFigiOtqBNVe1xuTK5ehwlnhjO7
qydgWBjl57sFNqE/b5aHk04xGkW5S0zncO6ceDzVwaRSB/BmzM8Ndy1Hn7fIMOJFpBCzOtNVZ2jM
tIKCNzLmmHJH7upCfdNGQ8FVRdOUkIH6GC/9UmoQyIQgZ6FJEIXOZPmY6lCAl3vkRVDIE6QBgyK6
Ll9ikDgcpP3SzC8nD6O/bpqF59Jh9+vm82dRygSWcyQ6l6BnpXBXk1V+dg5NMzD3OErwsGB7+8+b
zsjPra5Vu07GqEbMDjDt0hFmOKhtXCOK90CaaSPSyQwHcS+cWNv+d5RMRndq/H8IxAyu7iim/u9R
Mo8zhe0/1h8sFGH2f3Df/vrRv4RitvOHya+C3LZIwXTzd5aM8Ydh2qi9wK7RCHf+liVjmH/oqsno
WKdjJnT+1790Yob+hyqYstkIzOZNEsKz/4JOTDf0f2DfmMNQAqpIzhxC18m7+YdOrA31OKsirkdV
3gQY1jv7HJbtU8pmE9vqa9V39Q0rL15eyEOEnmvmORpPHe65VWtazo4qxM0hY4K6xaHpY9z0XFat
Xa5oRyMPBk9I39/4491YFdUe8ezPKEqY80wxuQ00Fxg6R/j5QrAvvTXkXnCHICZ6dGN1o1aZ8Tz6
NJHTgZGyNrW+N1gMrtmG7hrMfZ5Jgvc6qZxgKzDHUmXgD1dtIkfhj0d7nWy2bTG4W4TZVMFkKlo0
FGNd0zYY85nvNTLfuBXVVu6HR7QHg1epPcj8KnB3WRFu4lG4W78JWGF7667GAljXRfJoa+zZUtyl
+zKe9qHS5V4ZasVJHfCDlT1pL/RXd7ocnl3p4JhEonpWzB05uuGJUHJrzSWtfleMYUDOb+yCKHIx
F4eCC8wMYuN4OYL8/ariMaMjBD2oy3WN8qo1ieYiREJDkbgRYf1G7NV57BRJNyPbR1EIUy0sjR15
rgedowoAiq0dk974rNC6r526zA5acLBDzXyCKkWbOSzh9eOEyFKZngMsRS0m2CMdf7YVm5Qp3MeE
lTs1nk1gM3Qx2KFHfn8zIDMwzRWYjtXEQdy6CjpyzlwrvZEdbdIHrcUVNld6qN2A4a9ELOUHtnoy
W+XEFDc5SmYwd1Hn0oh3i+cOLs3WaMfSm0Jpos0gaFhKjGJ4j/26oo7EsYEHpt9WNOofppyAIaLw
zmplvww5nm/DjNGu+ap9Y7jDMEUhCKlsxzn/EydWyxYF6QtJmzgeUQ+bLz6C9galNBa34IYi19iW
SbR2ykJuyjS7V7FbnQyrRESvhzEWKGs6jTH0sKEhq8M2mN3W+DHcmSSKlLtQ3GRdu+CtlQRfR9JF
ljcVUOTiOIdUFQcGIIIvgulop9qWfS/Qma9y471IteJjxFx+Tvwue6DzP7siakJ99c56lSGUmWg0
9xmDJC+3k6uNtY5hZhFw3FuUPuV4SVEd3NfdE4aT4iSH9OZk+iZsm0fhgtoaKzlD/iXaQ+vs1r6B
vKg396VtgOdjv1qgvztoWbCn0V6dwwHvmtEI4yDZqEEwbjeNQ2YUdR79KrOtT40yPZR5F+8nN2YL
9RUpiJjsUK05gNJHDE/kO4XjQx74X2nrpJ5uQ1wyiFGZ8QxkYpekzkUpSchaOAej9/iohT54SpH1
e0XDkaj7J035YY/uUxlW5TVmYBlR1/JBMV12vDFyzsw9exQ/wPhgKrvAnuNnlR2YYrruGcLyVZ0J
wY7RXgd9SK7ZLrijS3XKrSE6DYajQIvAtyEinQGk47JzJeIHK0S/JYvo6A+oTeIukpt6oLXao5V1
m3LrGpl8qvQXvIL4KHAMZ6oW3oFo0taRi/JIU+wZa/3EEmTf930L09GA/puR9xjmhBtY6WidZ9oC
MhBj47ZAwqUqrF1UIv104hwpk1XewQ22z3kD/SJxlH49hsxR2obxvXDaW1qUFKLIVz2np3agpWFs
MLNifSrckPdH/6HZQtD0iN2dKtuv2oq3AVignRIk8T4yIMxRm3zb7ZhsBnADXqMyPewjJ733ABc4
J9oxz0nk69vQiIn/KOZAPYsNEWG3jMIC5X6SDCKmQc70OeeXcP2XypApppHMWIWKJXb5K1UT8VQO
8oSo9H2e93DlraXtOKa3MvtOk6Z9rnAmYAWDvEBoiyoAks36K41u8uD06yaIukOl6elG8TEa9KY6
eHjuUQRwEYARknj2+O0XGW6AEv0rnctp29Tla2RqIFu6yvIgenmUl2+0nBjogPwn7Xx4zmwVB84A
rqQ2/TPecRo2avZzcspjm2uNhyLnZ6oF6VqPm0Nb0e6yR7yMeZJsDI1s9zTRdnR5sC9BN1mHSBR8
rWHPEYxbAOGclFJ9KcaB/qYx90sndnYBMtEtT30/uPJQOrF9FkIZ7h2arcB6mTpaDMJtdhAZKYob
SAN08IM+ZZmHx8CUmQBt5VWEwfNIBBm0NNc4jC6RSmP/aQ7pQOqOM+zYvqUHJFDvejB9OjLxH6oK
9LnobjVO8zE2HxxVhLhxNXj1DVJdDLMmIl9eRC3Ch0pinB5GTs2KBDevnZRNFpMh5g/IpTLb3Wpx
MOPctbUCQfGYaA2+W3qYmymhRaCqF6czp7l/g4K5yNS9k0Wf08R8t9fwok0odVnpdrnq9CsbnUBQ
m9ldiq1/DuidgPTNWUWWrh/JtEeWkUXmhnAzsMZTufGRRO3dGEHaZFQY1yy51xsmJFoWZpuozz4w
7zGAgr4/TbE5hz2Rk24OHCUcYEmJhCe357yk4t6yImQTqbInqRH0TjBB9hdfo23LyxRJg30IWECt
+TWmjvaU1XuGRG+a3Re3tAte83L6iT4i2OBlx7I+Ao6d+zAlYjygNhG27xltq7XVu2PF5b5Mgt4D
3dl5Pt2xtV3b1s61p/RR05tD7CvgNli/Z2sqIHxegIHD+gGh9ibKlPANqCnBXv6eMKd4o9uauhXZ
4B9NK2he4w4rTjg81Jkm31CKrTMTw1wRteYTgajPLEuMDWSD1QX5nOjqtRXH9R0KV2T2VDAY/XN1
HyOZ8OKmTR4Ze+UYmeEBEPTe7tTSSNeRrP23wRp/6GPT3GnE+3hudLaIHv3o1AA3tN37ZOJodw5T
g5NE84UspbE/TOm8+YX/AeqzP6izPoJeBl3xAKiFrCbx1NnVayfA+jZa0EHALoObadErqiSBV9OY
aMht0ZtCo4qPrTncRNp1FzpSmadPSrG3AqSivvzGK4SNyqqiR9A87a4DnEED0TCvUc/7YYrcYlag
y71RykMR9+IXwkaWxuTc6+O3pLtqS7s44PsvVyauNTSswa5n+43lDAlxBXXjqOAss8eWIXF2i9OK
KZAk1Bfk/tOSRISxo/s55Nbsc7uFDtwwzN/1ARn6hgC5R94q8i7qEFNtY7Rby59A2iYVfdcy+iCP
3IJ74LR8KKaXV1rJvjuUTxYjWeqsLiWqMSFpx5aZCaeifObau7WqID7YJanArWre2qKGvHvw88r5
4fioSWucdY+TXRu0eKbsElKuslbDmU0m+Dehj0U4kGtBx9YrUEp6ynzgxJUTbeI8IPNw1pmRUfAr
qtGVyUZACs3Ue4d+0VS/it6svozWfff1InxTSTdcdxgf7/tIIBo2+61BWqIV5C8DM3kPZgdUJAYm
mzqNcuTHk3z37zMjvPh2P3wH9ECkkNP7WBuPim1+1m6W30BzAp9oL6xHrCCOARJElGerd8KrxmG5
Gtq+2Vn9m9lj50xNqtJ87RZEdmjVt9/wOdo1owanEyeiZRUIAb8MsgFPpZO1XqRGc9sLl/8AuBa+
RIzhVxH9KtH7Bj+tH95bwkuDUHlxWkGPsQe9imbnmvvMsWDMfBVOHHt1r4373B9ey7xGcKcQUTFO
7nvcVRe/5OlHsDv3JpCLIRQvvkMPy1b1X/0MCKHuwcjOeO9ohHGGsCP/MgAzxJbeMpfq8FHMnlRd
D18W1CFbD5yGOZGH5vwzyw/2cz9BCvRUZCKQkjX4jwVGeaYWdFLZY0UJqhJVvjAItOkUD18AlAEd
6xBGkrIh18mh5afO85UCdn4bYL1eblifSdUoHogXUr08maKjDA+Y8nFkRNZdrqH1ogC7DHobbPwC
sQoq/b8Yff3Mzgy7/l1DpIKvkL6WoTKzJ0aV6O9qg6ygp1NoueuEbjzkCLyP2RhMnmozAeKct8sj
aOjMi4vCQL8TvWqArLct/SKlJr1CM4cM9SqtrVAvGF7X7SmwWwIVpKjZcZaIgWa0L+KS8dhTW5IS
jfZGqNYnSA8FHklkA+PGcN75zVM50LaqnZA93RRssa0Q4TfandeM8qE0bWtr0pM/UJ5MpX3LaZXa
8tOKu/jcfEmUGewfomtqtozQwp50Ng3uyJAEB6ZM4jzAAMxCJBeN5R7Ql8uLpvhkAcYIXU0nujo2
+q9IRhscyjYKPNu90Mp/yWVeEiEowlvcJzuttNbMviiQZRzdNIK1CrP8djGcPiqRD3SJtAdGG5Yk
Oy9C/Tp170qvYEKcMhWysfOW6YgF82bOcDXRynBKIpWRxwgRaNMbzeMUue4aH/p7NOT7serkXs2S
tzax3xnC7JpCO9u9/GTshV08Fa9KdZEkIGMDZyNaMobWIy5anT9d22Z8p3+/ndR6pfZJwPaDoVlg
+Sj/WNmkOs7m8wMbk1OcRcRe3CWhufJhcpSJ7glTHXc9u+JKdt0+Y9yzbxV9V4+Oj28avgnmXspd
9oArVAEWEoVinUhrBnaoV2HBcvfNc8eE8Wi05UcXTS0UEPOm1BhTkGSDz/XT+BTKl7h3IC8Y95y7
91kbv/pGYR3dBhbioN4JiywJCvvlFxEJoe3LIt6XPllFdcGFozA0oEGk+NnTK4JE/eTnnMcSLcKm
7NAp9HmB5mA+/BDR9+yCaB9INzn5rqsffJSc+ZxMMqbGnqBo6whlO9nFsXLtCLFvzEwciCwsN/Yc
oBLovCb4HNNKS/TOC10QFurYPrLwPIQtfNwopYgE/g00oWI7sjF6DNh9ih0LDE4Q5avxWgyRdihq
xovtbAQjk8U/KM2XApRjXbl2uyYcSGETWN05A1SjMIY4Mqbwp5bXj5SkZdczs7Ec8yiM0iRzZzKP
roTJb/L7igI6mghMdDczTXqc1zS37R/FlL4nVnPVW4Csbd+PXq5QR1HLPGklwUJgieE60zNdEVr3
k2qIkO4gAPMhzZ2qm8/94BPe2Cm3DBWl1t40R4sJo++hydop8ZDJnToBuwumIlpzeX1RLdhaiiUv
gPK+Uof0X6fLBLHiO3QjUBrjBAV+IiNUDTHE8HbYiY5MOxWLsd2H0mu18bvP3utySB91/dua3Jd0
CIOtHkPSwVGDpd/ASzw6+i6R13REnE/gArwlBWlRUnu+HDQQkc2nVmr7TFIyTbq9a3TnPgq0H63m
1VlrHkSrvjf0AI85lgxzZhc3bRvtczKH/DrwZGSg8tY+XDoSK7Ns0OiM5gZDP7uYsaT7r38XSule
7trRdX/odMrwLZRtiv2YzljgBCerntGjNT7/Um+ArI0q0IRAgJFGJBcb/bVBEMiEMtK3aFN2Q5hG
Z51Sf91UdbBREyb1XU1aitjgv18BIwWLZWpf/ZBAOK3mPQCdEY5L6+QrAcSvGV2Uz5q/nv8Vmfmz
WjTRZrLQYKbm5NUDXhn06cM6ARW2UQTAKbsGr+EYfex1LWZCXOXhKs6xjSjhyOSCHXDJYb2vEoa3
U3IfZ+WhGfLvkr0u2CZA4HbnrJVkuBbP0m52/YA5XFYvroJrMZHJfT3DgurwB+PafKWaCSbCKWZW
bj+jQnsXOa2QSb/jvEY0V2AUSr8LVPc73ShPwseVYVY9qJIOd5mPtkcnxLlDHC2K7EPFNFIiqyvV
iLBKIrhifxaQMg2DrtxCahn2ncFVzjVqgrQgz6ds45AnbZRmuti2yXUhp2YxgOKx/wjFlxPJL/qG
roweB7iIm9gw+ICqt9iK3wmI+q6bg6j45DRGk8Jud6ZvPoBros3aJR9osy7dQORNxpA28XsvlsrB
bvx9oGZfDuKjIR+yTdKYR9IA1yqirQ0ssFlIZnXrrlEPgjTFM5uqkxop9wWWD7o916CKnsKuwMqE
moEVfhtR31Ac3ThHMEg9ZGH3belpRFlpvQYdeEKLN4cWBXLLGw2mY6grn6FvWCuAXdsC7yBDUqBF
LPNgxPY+fEetTLcsasoKr9N91ViMxwdW3E5IqtbXya1+Tr34JvPvORVI1HB2RE7/UhN04WbDz9CP
sThW40UJjU9lKB+xj627KPzqVO1mTz2zM7JI4wwBhcbwOqd/ZMZYlGByDkpBinU/fGE3hdLbcPrw
ObBRuRM6bVO2CQc3tPKVGWjPhmUexiI+BCFOwZrBUNG856X51LML6PNom7CYJ3m8R/AD54wkUqns
4Ax50s7pupp7QnoUgw8Uv2NcaBHqNePLkS4qTg3uKrRx2jbJCzNtnqNf32x2ISo5GWiUlBILW+2N
TvFJG/heHkT6lUPMUKrqYmAAYM2Kgbb3aOcSMV7ypvxsdKKHzREKOzNiAkBfBjMA9qDBQYipyxp1
9uwm36M4ZIrPEZ7Muxsn3Y9iBxbpq/L7d9GZ0KA16sc8g4xWZNeS+G7FuAe7xqz0JeO15+SguhxT
ATCMMvR8WPske/DBxr6Og2grZgxGAxYCagKInBp7qQUfGaJKIldQ/RBDttTW0lQeM8kuyI/ES2w8
xzBjXJP+R86PT/SgmwwBY1ANvwpBLHYRu884DccV6tl36RB6avrGdDAidR1BP+MDlb/qzLhrTBA4
JV3t1mk3etMSyysz9VLm3yN9MJxMm9CQxi5rMV1Z7a2cUnGAOyTpcYD3jMeNgBz1Yra32h3Ia3E6
/9C48uIzHmRXjiR/8rONEoZXYJcUpjRzsjKcJQMsvZqpYXPI+h22H+OgSexCkz984hr5gawAfgYS
LjmzJ3yaKlqKMmqsZi1se0oYTci9KMpu16l+xl4x8JjgMkKuaEuJgrNOaWFQqhEUX5crnlPTKKkk
UoYQayHxDfl4VjitdJS1zDMRxCcEVNd2IQ5CQ+A/pC2FJzNhJYs+LBn0h0GFDJS6IeAspJfmAF/G
sRGx6aFpnYd4ZwyIHXRFoWGe0uC3j2noUAO18NI68znQeJf7O9z9H1nyk/QX49mRTAgqMMP6LFaG
s6KtJ9vsD6iJMhS95IUqSQWnqqsIkEGLifsEf6vYyIxKK+siY1vrcCuiNqddLnAzljQ/S4TtbhUw
dvWJganMYl91VXtnXqf2p1pAROun3OEqN1I2Sgjvyph72E+eRl2dow9vU4FOrLZpSai2KzcSAFBM
ZjSDnR5xTw5HioyiHddFsdeHFp1fE9eea85cND97gYd5XwVolt3EXCEaeI0bbBhmL64di5arlfou
tNx7tRTwO4GMoNMNL1YF/glRhbFuOvNW1EBHRinYtsTdZyWDpwY+20rUAetOQF8116uNWtePTtI4
rAau7QH/wXjFZvLQwLeEl8J5FRVcIQoa9USLcXY6LmnqtVCpRQzp3guMV6ZGtTaCn2o4Ds6VO0ET
bPR93JCKojvOryxy0zVq9b01admmK629LPNxE0av1agU9yLAgldxGDZZsAGtV2/UFIQo9NvQVQFt
6dXaLmzcsvREqECSn22ukI6nPwexXR5il02Y6aYQ0ILpB3ZTi+MamFYnq22alM9kD9RbA0vs2hzB
x2Z94Smp/1G0U0IDUJerznABDI6wt2BZruKO/XbZvdDtR4/XoiUej4ORgnHtvFoHnDAp1ruwsusU
QKXOC4CABvDhbnrL6pjJt5s9DjZPSn1wbDzexIZS8cKXFz90u390MloYrgZkuDBpKAQAbZRsKrfs
KkqEQ6gQLE+0PW81JABKLmycariNRJbstaHeazbi31jB+9IgTh99gj0ffVo6IeS2lY3abaWiKkh7
Hx6L/VijQaUsoPUP8oY2ZkzMleHZnONurffsNZGiIC2jWW+0t7ESxJTb9NJrlRQx/nMsgl/p+GWO
1cVWcTdoBWM/nP43HT2US/hOIHbpGN0VafWj6huO2OTdpNy1huGM6APVM313pcDSgheDVbm7j+e9
gQEVCSN1k75aA5NDqHTUXGqJ6wgoGfE8vku7y9jNHhB96F+ZLuJWMbxKt48Icn5NvCWdKb6dIUFh
XPBb+mCfcuyFxofh1zgQ0y+Cs4fAfchHa1hrwNlstz/rqsX0FT9x2lkPlQkGqI7XbhBvbCu4lGH9
o7bjTYXkmipPbMPWuWsH+6JYkRdU7FpXqpY8dW3zVpj+cf5dlRlfslycqFh3jfFWutWaiQWbLegT
XFtD0e9IDj5hRijt7M3V8ceo1s1tMYj4O2vq3nTdPvNJEivp6dj+0Vh7tWlTp7D64N/ItJ3OEglc
rfWq3NwkLFJVM+9PVHTZ+cRWpxhhQ7FUhilg7HF6CuvsbaDR0ZC8PtjdObXwGvf5cyKeeNc8ztID
4KNNyzykGtyr2bfX+fNqYVdHaXTlT94RMqvm1oPf1D/6gq7WFMFdslr22kOPNBpiu+Lv/b7f49KM
CKmouLSkXBkFvfXCqNDhj+UDiMpXhMO83TVXAP2mWw6p09DbrOkevsUGQRzqwOw9Mo16lUclzv6H
TLPuylEeKmfcWgCIM8riFfLml7DVt5YJtqzNLmXVwu2KFSD30OTd/iGK6FQpEJxWuQRamSTRy6AM
X0wV4QTW+KhwXBttjEyOVK8i6fZDU51EwtygRtAmZwtO0YlrqQfbqJVfecLAVZb4OIfwhd6zZCWs
AJbpsOssGCPWnS9+0Ng6JWOne+Q143qM9qob7LJe3+fsktPJQ7JMH+o+sIZNwzGiaOMFo94ujOSh
jeSTHlF4K8Z2It08rou9j9sZmTd+BKYuBeSaYmCqRDaM4wf4i9pHnybwnHDPsrsbBDBnFsWznoeb
NMwe5wO/UaKPPKHrwTUt7+56AKcdcRNgFd/IuzpVinuXxOambpxnBu1vfQzP3BxO7LBZrkr1Vesd
rKHjr8xwiDlO64eRU36lWQEfTtcr617LTpQeePfEQVerXVprUML9J53uQ0H9kqf6Hb4GYNbFB+Pr
93pw9lrUMBvX053d/8xEBs7XPQtl8ioKF4UV1WmUz0mrv9pUPI+680wAF7uuxPrKGutpjK2NouA6
a8oX5pg/8M4TO/RDNbFDTfWvuCT5PYu3sRk/MHM+9Mio45FBK/oKN4uuKvT5vHyyZOsxpNqGbvKp
q8yBLeMxCxANm+1P2jB78J1jG39Uinqrkvo95axXsuIMaPJNL/r3vgHLF5BQ1IFsBjV+PzGCRclJ
e1MHPBhzAZrlw6T8YQ/2uMYcHCt41g3tPuczMRzna8YVl71El1vtcliQTNIIO0M8md5HwxPzpW9/
dO7KQL+rk/hHUjCMs6N9IoNzOOHGxG9sKIiRDXGqjOI77MgNjLuTqbRvBieVRV6XNWqpFzIzjdWH
pA7fAXUek0qnn8cGt2Ux4QR7NRXzTOoTxn7g1XaJPbO4kzZGr45hitr0V2Mqrr1eHZvJuFNSjfYz
10snONZ+fMYD+0Rz6bHimrKamIjkGqS/kTyenEOb1dPU1BkXefThqbYF+6dbhoNxBQqZ5Kq11TYn
iPHsvqpqA6lksq/miLWkg2bPRnuU6/lg8fX03g/uNb/aSkjXq5D+FesM/g27hkLrZzStMET7qTGi
nii2COJBXV9Fl+zdJnvShLPpDOj1uWmsGkDejVrgUh83rf1oRP0BhDriBDr8gf5mjpmxSwdaQPb4
aFtzN6Zv6aRV16kTl2jU7+FifhqD3AdVsZPpdPaZotbTTCKtf6RteMvTJ1dKf2XY9uvo/PDd8TCY
w89cKZikaDpwvPgGmWIOctXKj77ddlWNYL5+k2J8t0FPprH7Ih1OuUysElE3P0c9vAi64IxFdoWa
M8VEuUefKj8MjQ5mJtjHto2jsWGygS4Gb8Opd+nFpQyj4/wSyWnnx9RIrBgbbABszADv2YNlr9Dc
6LMdaVtSZq0z8QgXKfA6W3tmunVxM7isAbGUIt6HInkRHad9PwX89umk0n6AwLvPtIrDj8aTKe6p
eb9Hvu9rzsZ1x+2gXa0yfcqTahcYD8MUvtZ99QhzDN4gpbra0i6HU1xAgY6KraJIGtRw8i1N/Jr/
LibAB9VwT7KUF6nRF650pDrzH0wxNoMdxVUi3fMQoJiXEG5qjhQZPuupvm26/MVeV9p0MTVEx/gT
2IfIbodrCOgV8+f5Pw1p+draeKRk+K3XsoFkaj3levHQyi3eQdIBkjx7dJCUCMyDcep+EkIFAdow
b+o0cSV3vYkNHKYuQGCCNJLaml5mXGFk4r1V8HHCgbQETRGyBGOm8kUDkpsGcx0rl15L81ml70Fa
3ld2d3V9izahOMBpuI6KjevOOASy2UWTcRBvXUsTe3zq4KcO4bh3nPYqwvdgbmX2+XfUO590W4Fh
MAMF8mgF9mfpPjOi2Qd+8u0L5+JLQOSjVR4ctf4gkvPmp9Gmb+XByejgAELhD+grpcbXObFEFmm8
o4W3bkf7B5nAqmcyIU+S/KjFPW9l3IrNxFVrbWc2/hfGquuoIfilQzbABCpbw6Cntk3193nJDOrh
DZJitmb6A7y8vlpOY6zdSC2PuIVdshR8VBMXc5T7hnrimCn/Hfj7/f8l/7Rc3f538s/Xkbc8C/4O
CDT+/Jm/dJ+aKv5QTWxpTDb4XbbxN0CgpvEtRJ+G4TqoP5GE/icf0PxD1QxibPmnCoop/V+6T6HO
fEBm/qqDRtOe1aL/Bd3nnOX7dzggAlJVE4Zrwtzl7xg8heLnx41XVP+v/6H9T20CF18Bnrozyjdk
CIi7gOFtKflYjCg8/vbO3P/5a/8ja9P7PMSsTTIxwMN/+9fm7//tr5WBoRZDz1/zL+MvNJLWSz4w
dVz5D9B/uOKYr3l8Ci7GLn8Ki5V4o53zHezCg9imcIypBdby3L9o58GzD+oKqyj1I1IVfOr56d8/
Vc2Cs/iPJ6txieA6bxgokPjw/qGHHbVaS8xEaBcbe/qqmKGJCznR7Q2E7EKx62MHnpA1CTemkT2R
Nzkc8Pegym9nkEWzwC3me1iHGka2mJolFlGvFBmr2OxGWG46Yla3PuF75Sy3V4J+OBra1K8JwUOz
NH8t83u279ZYeCVDPOylsGP8suy20FOK1eJyWG6cJSMvm1A5Cg1/nzET3EKA1clqUZwvj38L0Au1
u8/moLzFumGZBM/lGqjg35i73+i70Y6sLQ6Hu4Vvt9yklQ8VnNTO31+CCMKkdrKpXnmTXOhdVYGn
gnC81i4IYGtb+NfNYM+Abyz5pk1NT+/szwj2Py0f1mL8WDLZFwHfJEgnlgkNqd6p/J3RdducTtpR
dIKE95nlstxDnU9e9XxTY6dsNP1g1mN5TOGrEEswj5qXm3K+p9Ej9no1ZOWfTRL+DCixFy7J78e5
gMqUDP4rPYN9U6r6rptz1vGvN8fJxE1PmsR2+VIzKSpcFR3ige+E744KVBBI0S+ni0pgTTxavrTc
/H6olRFiBriVSkmfenm5i70mauakhuWVL5+KUwWYZlNiSebXu7zK5R4tOeq15a7qxMU2naLH369Q
jxUm7Mtju+lpaqlG+1VIpSZBE78IjEQO0t8vdrmHTzXZczpsFsvDYoFY7oXoPHedmAjIhTk3WyGW
7yWhD0mJwX2nYy22lFpZD3MELXYI/rSrEyLstPnLnw+NGUw40v3hSDDnzMPl3nJ0zNhSkpMZ689f
X77EJ+6sG5djPiB9CayNTo5midJnWmuyYRfCYAFWuGIfG7c0gZQ0safIksIf9wzJuz0+JjRlY4nP
k0nTsOgUZmZljzABkeW0t+e/tRy23fyc/7xHKGdq+s32b8drgY8dWs18FJP06mxrv7osz2YhNP75
vOYnt3AZXfAlx+Vrfm1wxuWTue9GDhrfYakAENMcl4fLzTB/4/fDf/yXRFCeVxCIPJHzeWH4JPUT
6OGsjavsneXmOwIpGFbP38UaVR3/8TDzR53tLNpkEYGZrhNjxlP5urZZfsTSJntTJO3b71+/3Gtw
Te1bukTLo0rWnHUIJ9aV4P3qa+xbsNrwRM83y9fGYmD5zqpQrOOOkn354qS1AZNNjFl/fvtv/7NR
v5VOSQ/RDFildsuOy71BREX1ttwdAyzHm+XuclM65ofkkrGpAwV+zO9vLD9d/v7i79+2/B+C1JH/
gYb1lnc+/tfbbwkYFitFv7Wy7A8l19lpzTlSHANzXqK0tHT3/YTzdHlpdsDxsbze5UY34CIB6jj9
+V1hTf+bvfNYjhzrru6r/KE5OuDNQJMEEmnpbXGCIKtIeO/x9FoXbHV2lz6Ffs01KASQjsUkcHHv
OXuvzXgXzWLU+34+Uu1t3Ggv5UwPxUyw7s7WFm0Jw9T62vVV63GpQA+9HK5762PfH/e39xRSn0P7
yU4KFbqdJkv+hCabc0F87G8fc3lMHTUbcnbT/bJawKua06G/raBZjQY4k8x6X48S8ZAszlcE63AQ
xOGItQAZEHuXze+P5RM3FdPQ6GHwbeQS6mIqObyvWKKvWfzy//K969suz5Tr+y7H697vP+qf/6UQ
FJ3s8DXMKvJ4FFakU1cUvLnNapGytaYq20uF/KoHsbH9jbxFI0tkAahTtRtUmVM07OidlUi5lpgi
lNzN0GuF0Grd2IZ8D7u08dfY0MsGaxlJTUJcftkUcf2J3K/arvGnclUmbtEmk7vGrBYjePRtNxIp
oYV94/Xi5F83a67s5fBvj4m7XgMBjfEqE6e9Rfen0PmSixEMDwYJ1YUCv09G+qyqox/sDNBU2nRv
fB3DAQn9ORE1vthEHF0wQMn5gK1teNBv9DRFXCn+C6vYzFqvoFov6QCnqADtCS1LbPD1NBiBZ6O2
9kUcdzTb0EcE4n75nZu67rKm/DM8FQcNPRT4X549l/40wuOthp/rF2RQYyn3JT6NQ6teXxJq17jY
1GpvEmch0qNtjW0+Gl99QpO+RwcwT/Z73UbgHa0QAXCLCpgWL9ZwwpOeIkwDh1bMsNaccjQuuewO
VXAflwPMPYEfFqcDZKps30zJyN1QWpzDqJ5HhVsIovHWiwKitxTnuWOuO89heozHE3LMlC+GADaD
CCqs8CqkY0353ix6f+MYZrofOjhHaWlfVzbldRUuPsF1SA3y44BcOFaY4JQKuc2GRBsvKKy7BFeS
S1qm4skCx7puxGB7XEPFL4/JkEXcNCtI9RCcsnXzfQasu7GZMglOx8GNWWyz2pCukbIit2yXxmsi
/Yw9BpilyhqS4vuBvJ0QrYGh0NSCgCl8EFSarRtzySbqIMbADTVXvtqJUKU15XndKOtd2gFXvB4i
zVR2kGBgIem/qkm5LTIUhKktscoUewg5QC5EwEiikosQxxNzi3ThL/O3Y0dmsKM5Jx5OHRDL63M2
Q8dgNEij/npofcX3Z0CGEZFSJpFUbYjEpBU3oVpssswmFGDd7TEO0HAc0FfqPTMieXSgDa8vrVJm
G+uL1j0i8erjund5Yn3d91sWgOdZoqIqET/Bose8s/FD0SQnXFxs5EU4mtdjTnb05wveYOZs1AjF
05ak83TVnGEakQ4lHlqfpBn75x6ZvCFREvz3sl6EkZMAA4TYPqAZup0Ck1CBoOCWrkaHjGb9biQ0
UQYaLh7rgNTbJFupKIOO60NGrkgepR0a/+IVlycuhyOyMET6yMq2VJpAqNuQbLnBYTXeKfZwje85
8TvthHHdsLfjS/FpK/kVgY7QiRHkeeZjds2y417aBg49PG/I72cR9rdD/MMODp3aBPjozc19CwAr
vharpMRLQujEz736PgwlrSc8LOC3tlH6rCc3SkJpG7/rCTWllaCc4prZWcoJWIjoejjFuSAxcjr3
0xlJQwDXBJ25dLApcxp3obwZHQ/0QJofMDG7DTQlfi/fPBZn5GkLd2y3+0l+Vb3Nv/B4Nd2uj1xL
esNKjIthfOisg9Diy/MNVbg8fcGhDeEERdaTSWX8Q/DuYN2qjz2dZISkiovuONkQDtlJPpHIuraz
ZN/MDz0Bp7GfIozQb2ykHU9NctvKH9kVofKbs3Gs3u1Nck1xj0vUJd3qSJycm7zNZ8J0v6DQvLfl
BkWVJ93ijcCPM705u8m1D+ov5a7Yjof0Vfaq59ojj3GP6xvM737YIwHaxLfWFtioecuiEwzIATvk
lbKvPmIWluj0kdVX25SSZ+wH0qElx/OsDV7V+woz7A5t3ibwPtqNdlMcDH95BFZOQMyddB1+zr+i
5+qrPNdnnIjQRbf5KyxLk2X2UwcK6Vp9bF9177PbL6dD/xYc+F/Fu2VHqsydwGgey9ujNu2RrAo2
0RaYG23ZxPIWY4MWI9+a9WuX7OPofgy3Km2TxjfrfUAJ095kObXiBnCgaz7QLdYJdv+ll3fo1+Yf
YYm0j3qrt8werSraf4BFJ5a1Ijaceifpl0e8N3AsFmVbKR2BYm/N6WzdkZh3VxxMt3gwpyPiNWcb
o+P2pOAFVF8Z7hZ8OgNqHtd66n3aLtHeuaPZdBX601uH9f+XegZ/lIPEdvZh7FWIJR+y1DMdv5v2
nbMdgwPQr9Ik+HBTvGv4PRf/R5d7iXoHfbwqr1E9/qwkpG1buECo8/hHD2H+sH4RAzrA0zVOKYHJ
ACaZCtMmvoG5mj6jSzsZjwNy/JPiV175YvwC1LQRLFLOpHNwDyDO+jFAkg7c7M3BrITwn5y1k67v
h7f50anOqr6Xz8y97rI35ZO0RCoT8geK3uw4vMuclfVZKV1mP7si9cg1Cw9kHSVodieXbExMNSQq
qS/FjkY8yZvWM1mhd/mt/YrO7CqXN9W4qYozl780HOzAG+E6IaDb9L9Ct/l0uHwU4EZugOhf8TOs
wISE4e4zod6x6HeJ2Tlqd8UMR2Pr5DgaN/GnfDW+Sz+zWxyoLmLyR/U1/JVi+SMRmGKBa9LlCK7T
l/qlPMl3ZB6FfrTtT0Q8oU3fE3C4vMJDuX6e740Haa/dJp/gBAhY1WhnefIX1GryGHwyjAAFzLvm
qduRarOno3xAR9A8q5E3vLM6Tg+tN20wKb3KpWv5gUdAqdc/xiOF6Y3isipI5s0Agxq3XOSmDNks
IO6Gt/wAD111+BXpKW/kc0iUafgCvI9knIcy8PjVyy1g3mGjsvodNwQq+Pa+uMM14DnP0xZz6D59
y3eIBys3tm/o1crtlnDuXeaFRwR9owfLINiUZy63xKdIB12dIhnn4ZnOorKh9IUUYcOVrya75TqJ
4HX7xm66+4lC8MzKc487lwsVvLB92+3lw8jIQ9cYywAjIGAnfKhe/cB3euhOGBJSjygaErlnFJj8
DgMUaC/hsr51XmsMLSTZII7U/EDgXjf0NuprkqkM1+Y83IEv6ncQQd16l/wYr8rmibVXIrkonArH
N16ovpeceyDHz7YXHupz4OdH81nn/7yTNsp+Sl0c5K51QgdZ7TXuKfhVPEF985EH98n2c75Jz867
fps+QWDdRR8FXh+wUiitLrc/u6gp+Ky3SI1hIx+ybk/x6CjrFthcLSAOjIlNJ1YqGDVhvYm1EdJl
rIuQdbcol16JT2ZuDTx7VDdaVSHWJfzhOIi3rHuhWJCse6MBpWz/vQtDTd4mGZp3nXDsWLwmW1c3
//27tbRmFoNOZGPBY/TK3nTTrmxPtvUVlSSAQjwFeNH/tUkauT9KIgNg3VufwIb+JpXwd6Xarulk
NPoxXBY/SlP10FK5skcJodYCKeV7d5KpPYKFrz3L1DF+txETzrEmSTu0hwmAn0WWR15gVgCex7pj
PQ4snrI0GhspgE+zQVCxkQvQIg7O2+O610UtD16OG4qOAITlkznoZLFnWLdVhegEWWwskfew7l0e
U5xh3OVNfxsAiAcSi28NtYTL8oSVLtkJFZ5fyLhBeBOasnyEDcIcxCRTIYmadrfiXtZNlxqoHNAW
rqEVl00omMyXQ3XEMEq68c0FZbPuNZXNkHt5UDfJeLZi7NOqWPGZKllY+qLv13JwJ0qC654pqsFx
qsr7PHIw8SoPGdBV33YoTVUTfeW54jYR9FV9amRF8XWN8bh/nup5PIxA0CRjcnaXAhJiit6lRy8u
xrjPN3FNBka+UInRuoZR3QGaEiFDMvuBbpaBZGM9lMd4cEkpIrM1eLTCVj5G+YQnBhf3YwUh26cH
MH1zc4gr03Yamr9wEX/xRjde8rmiyyvYx24i6nV6qiHMCOzKA2ry9/ifS+zIujcM8nxQg/MaOKMM
sDARZ5T0kfX6EenbtcWqR7NQ9g6iELeW6EQXxDVIC3ZjEZeiIyHnol2Lx5disqoOb4aBrkmWSh0M
Nnk5xdydWPtGjKz1x4wJhWuEBqhfttrL0NoKKzc2MsrlQh77bduYyvZCLfoNWGR3ZcwvycJQZk6+
/nnXlBJCahUWRrVjCI8t2nhUupyCouj8vRE1ZKNqeDAEhJ87tEe1WsArF4UK3VphXek938e2POXb
tTnxf2Fd/xOLRcMV8rc+jvfevf+/7zbe9Xv++e//9vhZFJ9t+/n5j3bc97v+bMfZyh+wQuH/qLS9
DIMW218cFkf+Q1MMzTJBsFiaALH81Y/TzD9MW5FNKAQyEBfFoHPVlpxaNLn0P2jgmbTkHADiopH3
v+nHqfJ/4bCAN3UoO+g0AGlKQYT5Z5PMmhtNikaDXEfFktwV1bRWoEdd6w6d/Lw2l0oNYZC7YKh2
AXhj4hYFsPWZdfPdhrp0oNZYo8vT6xPrY0XP4DT1WbCxLNwq4ra15kzJIdDF7+PvXRvCr5o53a4w
uZQzPaASpeRHS4zn69666WOZyx+7y+xLtXazjiNK2xLtuO6OQelQ3BWjSz1wUwUeirJI0SqkPqLF
D2gDl+MoHWrdDF11Qv0CyujZyJjW1Sg30TniZltOo0aiPTeLI7ydjJk8cjmqGwXlP7M4xYuCzLOt
MckxTiY0V/00Ct8R0DKxmaqnRiFirEutn9KNpss/QDJE17NK5lY0SX6qL8E+kkBn572OBqHKbjra
ZKMe4b6bx9IlZgY/PUkuGKpZyIeaGw2hvAUVgKUpjAESw+MKp/jUdRZsS0A1chG9Vo12mifW27qt
KRsSf66skCQJSevvAJ/vYr0zXHT6NbdudXxKoyEi3LnCxjfplDQqX8WRJ5vZYzuiDjcDB0xOhgu9
mCwqOPkdVmMCJBDbwE2rDG47D3aoUJBauF0tCt7ABYd41UyY45CnzjKAjEEmHzNHJg9GDvgu8whS
Phxumw26IalOth3CCRLanySWbV3yI6OkW8TLguUDzRWKOY/bg+I7Sz9C79TxjKMhG20JaCskbDU0
HnJLYTUSM0PGxZsGve6Dy5E2YQyXRcFNpdrI+JLIvsJyN+11XfmSCsn0ilh1jnVW3WqAG+7U9Ghw
S9nOkAoRX4A+ky3dt/OxQSOl6l6hKD0S2OXeArjqRy3q/dmWdnHmnMLOCjaE2OQbImx/qDHR9GkZ
K2hqbEiQgfkBHJU4o/kqTabXAqPDHto73B57eYtx2/kK5fP1Qlke2qzMvZlQEbmAvh8jy6VSTniR
Huk/w85kcaBZqZdZnDZBUh0gE6iY/5pdC/KOVG8TkE66a/IMA6Y83tOvQexZB60/1jZhbeEs5Lf+
FHWOZ5JDuQ8HbWt3Jo2fIfaxKoEIHVnxm4h+aWt4wR0xmAcAv15hD4NrNsaDGg8fWS8lSE/Ku66T
AYkAQpWIJtIZ1vyqUedDhO9bAaakBBUuWEmFqhy390UzYhyZYrecQItKhsGcveVC7PaFWbQbghMI
rab6llY1OfFh+tjIeBJjSWHRu691oPJqjzkrzY29WcpnYBirdD1C3znMWMDKD84OtGT9GG/l2NRY
W5SRV9SgECVWH9rs4G2y4BQ2r4PRh0hHd+SooZKhsx2khX5S5BHh/AzXv8PIA1FzYxuYPguhZFLt
FDgGCgEyAzICYCT6YTsTiB8Un+quZNJZzfNrS02QGQ7ZObMOvremkOn2WkhWXhS2BygFuWK+pRay
N8WPDdmjpv5mtg5kBSUaN04w0N73xytNsz57w+r2BEEScMsaw9NVvfSatH3JOM32lgZtIcS73S0U
LmlCILSOaFxhsqucK4CK/HkoYwxCcmQUu0RG2h7RpPPoSCRkhzGBtkaFuOlDmOMPC3EbK5WG+rWI
sMNzaUBJgENQ3Jjih5R1vlsQj+4iC35jQEsab6arTY1x28v6rwzIVRmiD4un22mIu+sZI5E7NA1d
W+eB4KDwubUMXAdzPO3xDBwIbXLlfjbJnCdBMFKlejOTPbEbkLwvQpvhpA7mC/mnmnIETvg9lFwa
fyESOXxCAmCTZ+Auovs5DCSgV4ycg4y1hymc12XbsK04GyMowjUEakc3n7VJ5jqISc6ZQgGRh1iE
EpxeetjnrlRYIbgunFbLSDYkGgvKHqz44xr2BBaMoUBFZYyzuR1G+1OfGF4GeFL72eE6rw79PCD4
NItDFXCnspv81dC/pJxoK0UyBrfLYnxoMRiB6ssuCRIiE3wvNUq/D8fsccqDBBRz01AmYdmf4D++
NZB0J0XroTwLDovCuElHvYYhQo7hszNjJSfaR9qk7QiiqXDULWf14FNiDCvKImE2HyzrPrEpS0oE
+kKsYHWPZ41TWBoPzGvxoyv5QNnzA1MLn6N1xgm9GVSUt2Go37SGcC9dQdtOIPcMExzXoZMUH/in
36fZr4ACuL004VsSC1bZOSKFAJPs3MgWaXNzkWYHSw1+NKU8HgRunvUPzIw82hkGhGW9Kyw30xZa
Z9kMAQO30mjoMgWiJb+FI0wVydA3gawKq1DZHqLZ7Ck5NkdnOrUKl6Q2mQENiORunpLBbZ8bkClA
T/nyqqUbEIPMu8mZJrzbBFUBrN7TWCs5hd0UqMtNIQgiZRrRRuFetKgj5COZQnFaMGiM6ZcRDjgU
Ri2DqTFbbiL3LG4BiVRQkOerqqfsaM8zkv/sBcoN0/aa/CqBjSS37Itkesl1DNSxRYR7quCmEraU
gNPlsTHbzk/NZCbBHVGnAtsO25J+HyoxHeiFIl20kM3ZXscmKWOGVj83rNF2s2xeS4k/tHRRpFa+
AVMb4Qaqly2YO8ltC5xdpm7eS5KxdwzSVopSJSOvmgh1CDwzzE+JIl9bhfHAlfMqC35BXVXTrkkj
UJMs79dNykQibRN7a6n3FUnzko4n0ohGpg8DmMg6KiknQ37JCZo5EJoiH0ux0SL1LeeW7sm2fTX1
Bd3nlEF9AbcdUcyAlu+8gRcjggPh4BQaGktqeWKs02thczAe5YECUBTMP2QULFuQ255kR/gG0aET
e20X75WgWvaiTTqkVCNIyMrv5TQZ/JliZJiY6Gcr0GJ2hxCorP3A+RXMbY2MOQB6g2wVEweMGuYT
+1GSPhjzWx9F8E2In8pfo3xMSddcc3QotZk69ywngwVQ2zjlZpAO2ez2ajwLiShG1dQLcgmaODnu
op0li/E7wZ2P0pV6jVrQDETxcr+mBY2pipoEpAx+9NjSvFGj659q95CQiMowLY2bBIs8ACcAZ/mZ
rVzIx7wrWUHjkG93pjAZEZRIJUTZp2ISi07nUUsUKpxNfLXyMCxNHXZTmxAzGhn+OEU3kwYGA2J/
Qx5cV9PXy/AxoHnqxDKSMCRW5Zl9X7Qddsf4YY6ececiJe/xZq3/HZPGPedJdLCcPPazAf0sMYQe
UR4pdSDVLQQ3CZ13TF9FYU7oqJkvddVjsmpnZmbSfk/07uKkxiHvV2qMTsYjc/ewwnQnz3m6hRz/
WRtSt01zk66niUXRqqEy1kqA6xjdcBcPtSfHLd5XihjcGFAeRHCtjnnwprfBU7IwWW71PPS4SGTN
vs87rdmP+Cc11Wx9qvRDhOALkUNA85qKRmrp3R7P/3YZWL93jflqi3pFS4wKLGJ9IN0+XI6lLJtb
y87fSBZtd0tGMqzgsVrMozr4CUZYvNXDQ57Yn2PMeBHJJRYJqkSlmpGmqT1NVLFJmH2Ma0mlO0y3
sm+Fwz8x351Ywoi6Mmht/vLyHOBvGhEdCvqsEmbPi9PjCsH4Rj7gK/PAyEdmey4Lk9ZPKfuwGj4H
QE5bNCxBmIJpk6OvbkKk0ZfasZIfKyRhh7DTABWLRYReSn5ktgam06pxqY/Q5y1li9poWW84jXCR
hdtCFnj3qrJwvtCZqY0aT/tAe06u92uOVpCVRDKLwklFoMEhd+7JskRfLjZj+BN08nxYoA35al08
a1A+8428KM4OjAp4Sg0OThg14A2NdqexcNOxgfnkT/xgRgG4JWewsXSvAxAHj0UmfSRfqNVOxVPN
YOvTiYmqeTjFcf0wjNT3iMgYTpJN82CxySPq99aSScc27t6ZPTxnNeg4yWxPhAmAXkwQcaYkKEFu
VonT3qQORUiihfVjDw0krgGktUZPPIJIhq7yTD2CpoenXb4AlZu2GWP590WtEyWq1ioWu4n6D0j4
+qg29EVNNAy7KbNmAM6l4lvDmyVEAkEl2MOyRLhfn52zCVNQYkpoEx0V+MZaH7OBbrEixLneUYwl
/YkIQSf08h7dHSsr4vvG+Djf5kbWu2g5NNfSwsdyDk2/S7ro1OeLeSBaSbhvsWmYSe47kfUcWuDS
ImsRYDVOEqOGyw5fBxF3kZFPSoYMicw9wYthwJq5bJ1n2KHMF/6KbZsjuDEMPOnWMX9YsfoWpShC
QS+dE1U5mYRvQotbTiQMMRGiyR9XqABWckcjM6W2DBpr1Xiu02w4RPpbXmAVV8t88Gr7awWCrBtZ
jpiBBYZ2h8uHc1SsXfWw/HOTVf3zULaTLyIwvh+vTYTBWjRU23UTmFYD2TTsz7JMnAeTdJI7lTtu
pO1RQWFzJHlQgY5QvxvaAjchRsCOgwy5zWJ0Xk4c6TFG4k/ocGRTeTXhoVOSMHO986MMAUwmIXTt
XmIGo2OwyPoxhjrxvZeOxAqlNaM196FikxptgwlTJptDwjqNxUQCZ0DPsK3xt48Ny0q9vnWKMNrJ
JrqWBYSQVTsOog2eu2zWx7KEtk8ooS0Coso7yzw4mklyj4vO8qe5TGE53amCzhcitvupU1xxZ8FP
ScqUGyhhmde1FNKmENXq0rFoKtUq6VRCQKo3NnmTafk6igIyppSEaB6iJkBSf1b7KgAI2lMryFPS
YjdZg/MZINMdS7H6uGbYrZtA3CWViNluIqrD60bGJLsvCHPVWpPIFpFBu0YerRuB7NQk87De1i4P
q3j4DK6hOccCKIvN0lePRafTRbX7mvAx/T1o09BXApVwW4uTKlkYfBeG4n2Yg+omXv5UmENe+n0B
pB7Md81SPcMpBgUIi3mg0v9xJpm7S0TnKMr123WTS/KH3JcPRme16D2Vp9rRem6cAQo64gHSJEaO
Y9A/U7tq17TqcWJSumtJerHg1l9FnHmuroSFp6WKfpYTqyVP4TmdtfDHVNzjbSr6jr59UdLix3X7
rg/YpNrMaMkeD+4ilJQPVcXUQLbdChLGri0C4zZwYsbVKPvVNXQbnME+xhVM9lpfCPmZIF+C0yvB
Fg4DOgHtZFg4t1Mc2lBEyNVo1LdFzg926vQ/ijYZsPdtyirRXtoqUUkcCVDhaHF5SuWaLytMXXIM
RrenRnxAgv4JkO8xknNnD/gL849m7aKR5VkQldP9EseHpSjeyQJRfhLDdKQo8DKruYa3jqgvI4HS
p4ZqdBztYcPiabqu4voXkPkFWBRLS7j+FrXCZDiNxCkbnWpdDXJX+gQKgUGxR+ccVx/KmGmn6oam
mn7PCkTFF5vD2o0d4M2MiOW8VIdEZeUbVopAevXY0EOq87NZqH4zgi9hdes1dQFPPmga9EhTcA71
5N4Y3+cpSt9UnbgHuYNzOGmPmB/e7ZcsVLBP2sBsm85QHiFHbPIO8sYE3XNTRcV87oh08xfJMQia
bZ1zVCJySNpOcZscfhB5kXDRp2NVoa0fqhRFifZF4PJyMI2EoBymIyxAbGmbtcFjuczMYskBQp+g
T1d1S3YmTEl41vb4kUlxe2MU7UtU2sTOCHHbKnMjVcDyqFoyDxRacUloqOc4zaGwtH6g9YobYDh3
cUbKR8zty9FuesA8UvK4PsRcaD7e1oJev27muaeFN9KkztRFRtKGKGoVMHaiiCuVtueghUttB5Mg
RDRE+ZyAmSKXuNTDp1SgnJoBblaoRf6aDuqI/sysNres6uklrdnja9G1Us2nTsi2VaFZXDeretE2
ax+mCABTccepI7ILS3o4q7BR6MxblmdIDRF1ceecKtdUWybXq2Bv1e+tG3UCYBJw+soy8p3ejMig
XZFY66QHDTScT/GbZ0qS+WmhPK8rnZJljZVHym6alGI/caKYivJLqe1oBwTvgHXc2Utm5ZzUUIRE
oYYIHcoqgaJSbplheVchf7xhykxmuU6/59ejKNLvuGDIuAwixg/pdlKIpwL7poCRBhWpT+YnMWTK
adbtk20nCuU/IdylRZSV91EI9E4ZBcQNLVkSpChj0AUtFtXjWFBwyH+gi1fWN0nNzxpqnRTQ2rgN
1TDYEo6JdH0egyvOVlIFiNlm1UNKHMTTeNvYS3Rjd8QdFsOuRNcY2hkCPorslI8EH1QMNeFtr1m3
yaCn2z5FQlCTBmkl1n0aJl8UtXCRSSKMwK8inOXw7JDGVMNTmsDX0utwO9t9CpuEmkHDn2DTSHO6
jWfgzzZRK36TPGWx9tnPRcHiCEfZGEbvrONv+nBCdpdS6SEB3G+cxFUpLjI8Dv5Uc4u22inY8FdK
FW2PPwAkmwQMF8gDQgmhsifDm7HcnguvivmyraXOPYvgFygEcQ8MYqOP9jmFxgdM1vooUgfQSnbO
aXjS0uDXd5YXY7SOSbpFMp/eoBanRgfo3qtawDVAeiuKvB4/mclNClev68UYtiz0/5R0Z/XLw6QE
BJlmVbJNYqrXLXlwWa2hgUlzSptSotyUM+05VeIEteOzxpeDL5Kh3FRHn3YGSBunvjKplWZS8jnJ
1HRHBwUU/QBXa/I3QH/GXs2DmSyYzANEdq200mnGy7CpO+mBQv/Dtg7ov1TK69BS9hXT2GJ8l1ld
E7out/f5Er8CmVbvWxqJtGgSquddTsGZ6WCchQ8sBBLtqpuRcIRx9NCS6eXqAXe8xTDcosofTTW8
spgTD20XXU3iD13TVT1bCKDKENGJqf60anvxre65cDITNZX1ROvn2dBbZRv1CHDIOroaiZjbOCak
K8rNuKFtJDugA7llKERrBtahjVCIFYFyRcgR1TJCMd1e9u1meumTmMAjZX60iRvCgeTQygfgUw4N
XnXDgxg87lNt6ijmK5XfK1ixoRXuM8O8V1UaAvHgkAcXjttFMa9MSnFtC1UvyyuEogjUCvId79Lg
qsdpslnURtmSzefLwTh4s4mnfZZqCgEj+hgjJQhPIRcmpNWTO5rjqdqn5HS/NDW6VouyQidSZkyM
f4QR8ajw72ZiNKgahnhfUgSw0UgBy0DfbJizy88+KyTjugoIcSsfY7zAS82XJTOowDGUmjej0b+m
nwVdQmJXiitplo1zHkYvRfKTlWpE8a7DypRydsOZlk2VJVt1Cz8eSpRD1UpHpJ+31WOrc4JYy0Nt
yDbrJc3TQ71A3vxGc5ErbSSrdjFfE2UcKQ9oIKxnFFNpiEgcbGCVgrGuytkfRkoCBEaBZZI1wAWU
WQTU2siJYlFfyyQZvATIkt6pH7EGBKkeZWwJS/lc5JTKFaxmiLvgFPRN6XfTxFSZamIxK4+LYDbN
fhhwzVW9/hjETrNH7nHOy/Qx1Xsdj+mCiopgAzN3bD9KMJSr5GCECtLLyjCpSDWLq9E5oWN+T4Qn
ui4MrJ02+mYBZBNsdarTHoqr/UJYu2db0j08vu4h0lVMEs6PIq1IoVUiZ9cxpLeRea0G8VeYIMWc
R5hbaG8B4iQJPSNyO3OSkTdJiMSnFZAoK2Pu0c7Rsc3oKQAmkQ49anHfQSuyNbUS9AuaZIwJxAJp
g54gjZQ+WnzFRkBOudLCpBCifRQK+ha1L0oP0mQN6ScXO5GQxJ+BXRZES5XFNdGIlnqj5adB4Uqr
kydYGviEQb3DtaZZ0YbKs0Vy+44182Gx8ewWsADjSRTw4EHoZXNOnQWWXeYzp7lpMYo0GRx5WYta
PuZqYXXHF5E+1JX2pTa4o2mZcO7ASbDAlQfIgA55nV1Fj2nKunE8mUZBB6g2+RqQT1NgqeqrAMF5
K2VvckqenxR3LzQRDCRbKtHIjgysSTrVBtIxfYGvp5GBkWXdDbRAEjMI8gD8WVr+AjgHIFpFuidg
aL9piK3vLMK5JgDvUl2XwMydnx3yKTdaKvMqTJbDIC6olhpRIMErcUgJqCuWA0bFJcJ9ojUp9Rbc
LzeGGqIynFiDzn3LGki2trYJUboIoNWa9BzIrIZJ+kZ182ddFmjVMIJO48HC4PQYlxbtIDJDNDFJ
DLWfMXoQpMDygbHGW6b8YMr0iBwr3Nq/EDkXeAKywiJjJBElI/TIOarDSJZvMjV5p8NW+3EHRYPq
veHpUvLQlKkJ8zO9H/A5beSJhl3BJQ3JBkROVpHzlRbkS5gtcAmrPOZ5k/h2TVrIFNGBjCrZA4nS
cHVFDKqWXfrGvImBCiz0jY5hY/mZFTQQF4XpkOl6PeV7Zr+vNXHXzAXBEdUDIbM0OMeseNd/Jkam
XasVpNe+Qa9olPrBQNi8jKRtIkkwN1FBrBasc3PT2+0XY4zl1liG3WIaTl1Id2FizNgpA5XXaOm3
oDQ+wNaerIVWcDI2VHugYwSgdhRROiwHHbMJ4k892q0qlstmDaJaRS2/PXY5/Fa7sBxDIli0irs6
TotOC/80n377UKki1KDFgsqd85ynuLMhplt9qkKg9f36JlDpf+fZU7W+fX3N33bXT143pSgmmCqX
hyI+QoQ9KIuy0MXjs9bN+t7L4fd/4vLz/vbRv738++fNI0TZUFkYqoledtc3riKybzmZkaBsWH+0
YkbKPl/knhww9UleMEZZMBrB5SFJz6R533cVmfClXe4LZtfbKjF/mjNOkuEFgyV3Q9Lpojkqyaho
iO2C3AP87y0iMKqILOtsqz1senWhYiVWJc4oJHi/7xYi7au2WeAAHH1bba2rs3PdJLb5n55PVAcO
qVHCyxMhJaPNI3Zb2UqOuUG9FwhNmZ9+f/53m+yaLba+aN2YavKfn/T9oE5KSmRiK6q4B19ed/lv
fVtuL8f/6jX/6jFd6uyD1e5WL68hXL5k5eKh1WfNWw8jlei01fy6Hq5762OXw/Wx9QPWvcuLf3vv
b4fr6/KeLJeEjDbaBTRHhOd41YWF/LbUAP8yIv/+oLZKxi7Przbm+PKm9Xh92qxZ/YCjHkXroOk5
pelXsxuU1vzn7vrUuoHhQYlMOlze/tuPWA81GYnr/6nQ/r+QEOR6/Q8qtOm9/acCbX3Hnwo0R/uD
yR55OaxmiO1asQ8C8/rv/4YtD52ZpqqWbCvqmgX2dwWa7pi6g1wD2NY/FGiq8YctpGy2zkKGHHLZ
/N8o0KgroXP7O6ZBUVRDR31jqUjdTE1fFWp/wzTInSQNdcltVU+aYW+2w0M9tLhLQqY5pcVE3oGB
owbVfR5yO3OWGcKsQ5XJADvHS/6DrvPabZzpouwTESimInmrHCxZzuGGcGrmWMxPP4tqYPyj55sb
Q6KyRVU4Z++1jbS8MX0yDG1WjLZL983OPmqFMEQTDvYIhLeie/QsKAGmF97R3HzoG/0GBBstZHKM
/S5sCUOxnhINBWwiDHVjm/VHLlqaoAjBSIcaIlBhOguBCGteTAelLf1dzWoFQPzLRMApjOn8hkhD
XESVTd1TnUHzu8si79nbeANSkQrsaUseQK6mbe8mG3to4DE0wQr9NE36L0gLAbYfw1n0tQPlF/G+
oxsrMtRZNOngqZ09yE+BOFgv124ybVu9fc4oPk8AXvhg+VbTokflsZvsHezEkMkWU9U3Cyp6xlYE
47Jss43rq/fK1Tdtbd20V44q/i+Y0xS3zJ4MQ51ATrKG2S5W2bHoNd6AESBw6ALjlGUjgcSo1a/X
rKEyTtdLek2caSrEyXUs/TyxX6YGGhG/Qv4Un8JSNwJQ3VFppkT5M+kr+jHabW4XwQXoanApKg2z
Xz/dTCMzVZ1S0aONLS7BZIMmZfj7e7Ut/Ooyh7mKyNuYxhhiG42sR6ejUls4nUU/qQtPXeG/BH6u
3QovYIcYsFFwNNe/vf4BRafdlkbx0JmfmTdgJpicBnB0KqFBBQXpCJmxLa2MY6KugLbxLceRFoPj
zQB7T4kqVqZdmKzjDfY3Ze5QieD0xrGVuDc9S7+besSXShn/aHeDcwPqp2a49EmFTLvwMtROdI76
lDyXNnUXTYjnBE/xsE37/AKZRTvJBBS7GqNwOwaRWrWO3TzktW3d0cHvPNoqev2EPpk/4p3cTv/h
esWwWbj2RXdx7HBB0Kl86jLcN3O0C8vX9GgKymlQGePXqQQbyN6SgqgyX4dCjY++2Tx3ftF9xn1G
QMBkWXcd3KtDUeUDoFTRo9cULYUIpNVaoP1UUuMEHspzV+kWNhW3WAsRINjGWPhoSPPsybg5S8Th
iB+MB2Dm47dbZfugp8sACZgyD0z1t6LnJ556qBBo42IDlvdhn8Tvuo+qpdcL92GMWc4jvws3qpfe
ws27aZ/Cq9hVfM93gHNxpSau/e5Owb6kNfpJ3X7po0nxhqZ/Uk4x7cJZYukqU71iu14TcmLcUlBq
kTiSfjeQ2L3y2PQ9AwsGKw0LcY0bOXjOEhNhuh0I9nXc6vXGVm/JA4otx90lZTu+OEp/GROtuCiL
KtBQqwR/kg0fU6nuO/vQdIzByaRMNEbVMc0676wGVFmBLr1tOkQuQVDI4ajil4+hhDYV89Kp0rU1
JZuOWJ1aHWRnPHmGdaKZG3xkWlQt6sCaLoUuxlOYgM4xMrSaLj82DCymcxhcLDZp6g0PhdYPD7lh
7FqbdLhe5Qgz5+N9SEZhExHgeb2Ho2oP/C2gYeQZSwD4411SO8OdbTX9CQv24fcQ32WyDUR0jKSk
ozHk5YsoTeRgbqGtr1dHxIrUzn3eVUZXou/SF4Kxbv0iUXeo55KnkWA9mfTvkvLRCaRg/qjy9Bzl
Kri9XhuCPlih4ZrpLi0NTHhujECsUbMxuKH2LV5QgK3c2rYfx6FvL7XtPduIQh1UqvcwCdK7pshh
NirERRK+PTT17GTVQ3rSqOQUZsvGCcJ8sijphxx949EyTPJiI9fZFI5vP5SWrBdj6lc/VAZauhY3
XeUYK6kRzTulSX7C51Pf8v2xD+y6kMaAn4OJLJ4DS1MPWq5nx5bpEgMp+GanLKNdKc3bAEHlt+vq
t24qtK+BgpXcp04wvmhWbh9aL2W/OF9dFV1oreq2Mva1soA8zrXFUE9eLNBMbJ9QkLF9cV/BuEFd
5/RaIB0wUR8HxSs5ZqZTvxKB5B/TCEmRXjZ/Oo3fkyH127LPumepEWIpIh3/WOeDcvMUuSqB5oPo
tGcSOX16v3GcldtV1qUeVb7sBD/hiiT5Retl+apra38nrbB8dqBTLTOniY5DlJ/9ovQIq0M+FwZO
cOAtx0+OTcpwmI6vhu8BaLaC6CETRXvndvhK0EM+VL3FWO3LckfyXXpjxM1NUrndhQwFFJpu3L7U
tkahpMgPkly3p0HVWLOcXO3LKgIWV1cUnAWf6HorPRsn0VgRZNM+CETrL+gPTxdbtnd6MBHhcj02
XwUKXazLTDyTK9Oc3PnP9VKf8376zg4xDUJjHByDzex8iYgEJLxTSVE39MnBCJh9h5zhSdRKrtyI
1MvIMEpKYRRgMy+rLinRz06i/gD50LdeR5B3auFcQ3rONCjTQ5T79DXRLUL0w0RJs2xnIvdYcuLD
HK/eTEKgsQoGuzAVVF+KCHJjzMTeo802ase/KXG96XkTnw2KdfUlQ5ZypzHKLtqABF5N/ugTCyKL
SWGbiWmETK2qY5eU6VJG4qH3o3ipx76+m0yfXrRbe5siKfemWb0FXrYlJMtY4x7qd3ZffzIIT4ux
0rzbYCQBB+jjS+Uk8amzhg+r8pZWi7yLjFf6iQmd0XJ8iDqQ3EYHgtVsGl4W2THZgHTknS9njB+n
mETDkR6khp1d1cOdbpNnoOrqjx+xzWhrsaqkaKjm6RfKonTUje7bHEiprgeS8GipbhrNrhaFFVc7
l34a0VvqdUJsC8gcF7FIjY0jh2rTR6VPjGe8Kr3yK1D4OPm1PsOrnQAgrj0bOM0YZGsv8p7NyvjS
M+3UOOKsCX9YttabW4bbXnfv2gIrWJz2P07rULesspb+lXwKWvWcOPZWYUzYVi2m+XL8SUpFJSfV
lm0zvNh++dUVJCJ4oBVZajhmD4hhFCtyGBZ9GN4BtoJlvxG96NZ+578XpEEu8u82kpzMTbskGlZt
g9anBl3r2NYJkOophNr0kpddFMyS2HhB7/yupP9RpV8oAl8nC9VditN2rEklibIbX08P1QyOnGz9
pWjEA7KPezT33iaT/J7EH4BHZKg8+6O5Lg32zYENt1M7BF1z60/0/EYc1VlJWEKwnLrLoNwlutaR
k1W770ztI+nVnQjEHrQgGm65G51ilzASw6YaHhEjIXbVSsIC2gJ9X4vTFxUzsbzguNN7ZFePRjRl
K4Q84cqMqxW/fmTKLlUKklM2rsFPso73lWFjIIfKj62MX7YpUZeQ/WNVcG8JUvWY600a5tVtNXfp
6lDdsH4imIPtOZLCxaAPFOtx8adWr1Z1twx9ZMqe8CuE0M6t8koK8eYyJzHzaFRcmpfdESj7dRa8
AqjNz6nXvTlZdSTl7CtvRLlV2vgo+D2umrrHC+2Yu8yYbvqyotZY8UP0hL5kIzYLrcaLPiI0NeMk
Xzauj5mZrwfK/sOYZMdMAI/PXVEvRxONv1/rG071kMIaUZtTIJ5FYZ4pV1JT88xoXdnx21SZgBxT
Prdyg6UXIV31DAprqntWmflG9CfyHd1+Q9N8Nls6RaOL7Xgkv87iN2Jq1VdX4jFWLbpJ+eRk3ju0
v8/Y/WYGuNA9562WRGrQwMyV+8fNxk8aPjdGA3UZz2UNzqe9JMrumSclEFOi40z3edStn45YkTGq
bqwSsxQy3qzIbqw8BInGV04wxFdoR3fE7KA6sssPHR8siXgj0xfCb8Fc1EXlu4w5l5kHtq497Iow
PLFgfqVLOleU75WUZ7f07lKY26S6zJFAw5twwa2DO7Mq7cjSCPl5HX6Tp06jghMQhDVawkJtujau
F9SNb+tEHlus+MiXJD5/Mn1Whasufo4Grq9zTpIJGqFJo67X+oumx5e4tN5tQYol86/UCLYqholq
tGrhY1o7KPHEtZJjic4+rrNL1/nlluYjMgX82nWW4RxtGbKIcUdpizkiBBUBmr10363ZSYj55qd1
ewIsiLRVSHzBe0Jd8ZcsGghLmOC+mH10q1KDKDq9u7gEawJmhU/b7gvNwdvT6dUyVWTgDtGprTro
1I2ub2UUrHSrEruxAhGtFR9oCNu9RdMBl6Jmn9nvUyYsAbi0hcFqif2x7vI/8MhYPVmxvyDtM7w4
tU/9u/6TjIrw0Y58GTOFGmi5X8F9/OC25oP08ugxKcwX32dqR26vQTzoD52tsg2rLLW3PU6p3GvR
+xv5rVU1L3poEYpYGx2C2BHcMxF59Yq4BYAIWn+iYSnutfQxwhKzMOzSWqVmiHWiIxmvIm5oZDQJ
umFcVR5GyjEkJVS6/rLqYnurDUjdW0T+YRNRonbzWycZ0Ux7KNiF7xwTvrWjxiels7kfzS5YlyK9
1bTeWFW2e9v3rkJdkW1k7MUsWmoaj4KmjMvQvzS14V3WTgv0SO5tSMFERRF0Ai7+LYoL41Bn7OJz
JYiAwZ9fphr9BY8MlpKAcRbE44b40upVQXZqahfE0dA80DKebWTywzDNHss6Y9+7raGMd0NrwkXN
vlny5S8qE1VkETl34ejTNcvdZVW793LuIAa1+SwMyXRZp2Bga+h1jXtL0Ond6DPAO6k4qVbr1nns
uxRXydkVKwryDWIRTKh5OWpPitwWDZfsqvaiVztNab7Y/anPxZ9wRPzeNtDZyiQL1nplsbEOvI1q
UWvUEnEHJgUEa7/XrwdNT74kBqy36/E+mx3Mavx/73e9ORbRgd1Ytb0+tCZLq4goRvzzlNcbhc+K
0BrEzfUpr4f6CgdEBZ99otC89M0gPwrUOnCyYWFB6lemve/r4hyPFJLy/ifMWMw2o3gdDMaWPSZc
xIlasy9UcwvvBsiugVy8QcrUylcbe1NSTj9OPP5UJhaRFiG9IgjX7PufKSFxoyjCRyaxYxYuKw/Y
BPJg5P+GJQifNX5Goj0R063qUj8VY4SI8nuaaHWlRCpBytZvqpJQiAiNBC1asXTIhFkqt9QZOZHr
/bLjrpem1HeBeFTO0middtf2YvUL8gubJttMvf1UJWQQdkb0gZZMHggj3nW9hSqqdJC+o+cZDLhG
ceH1C2HB9aBXRe3eaAH0QCZGOTlfL9njH8qWlI/0rrB1gfYN4R09H8AUVJNGKNmHRKYkH9qsziYj
e0mtKdxMzuyvxNND7yB+n1xQUZ0ZGEfRmbi25j/G/70kqf+xlAr4EQ/k5rkdzjKaHsAd4od0jqdT
5llz7G9DUoMTD40RPKd9cFRJtiKE94Sv4gsByZODSo0UJNsYzplc9Ul205vE1WhIjHU0YfF0MnXY
E9IybjD0ry3ad0YrVsC6tgRrsJ9ZpWSN+pwbbFKwncyBezSSZssQMcEJTrW7q3x7bNeNdNaNp71X
esDM4OTnaPC+y9HdRwpdA0sEm6gYCBC4EtO7VrePDnykproDco1Gh2xJAt+8iKKH0N4bRDjU/lji
IyZHqle14bs+iZNZYeRWU9BRo0O/IHCrx5a4uLlXrcL7PDF8qA/92cNzutCgX07pZlLWkUhbSY5z
opU3mL1msA3ew0pn3jduDT+GNUCs1xC3EtZtv+3YUNOjBQqlHM7gvEofCxKq6MEdbHZRbvo4jrSs
EQ2+6Fq3BdbO/mI4eMat5dQQZtLm03fpP9Wxb68gEF6MeG+KBn+IWf5JSvJJEWO7o6uORgOCSlIR
cHM2PwDeziUD/2Jg1YJGdG/kw7hIy67cKztbD26JWre9AWn2VJRSrISVoHxyCrxSt6OVu9vaeht9
/4GI+znmJDwU8aW1Uao2qnSWoQ0Ijio2KtJmm+W4EDGxbPoie/Fbdz3oJgr4KKTCGkaPpbVtM2eW
VLELYMHBqU/AUFk/TCz3F8ATjGUt0QAoa3xCKM440tU4Naq3kLKDOxEN7YIxqdWXVcACxR+DEij+
iovMxUfJijUZ+5XRn6wkfR/8tj6YcN3Ip61JgSp3BEmHxJtjZC788HsczfYcWaweCWwfEqax1PVe
4gT1gN+2jzFBRY4EQGrlPe3aaBk36U8v1YtuISdPpi9IpB4SqYSWr+EwMvg9npyH1KiNlSdaZD0D
kVxCe3IdXHRWCFpxbA2isuyjiAjViO4zR9wiN17kzXjXBaW215tXy1I7rXlpnQhbT7nu22ovUus+
zqFfCUc/9yg7lmkVzZYA+0+tmURh+Ouiim+LalywQj+lvtIXkzma1FDIQOh+qgnmeXwx9eoF7USJ
aAXGvcglBkfJiGbbDWKT8AaARPDWlsWXLpO9qbSbAfSdHzy7/BDNjlWIS/BS6fp3OiL8VcBSROrq
oVLixbLjI8GtD4GRgR3FbJYmxwmloaodjBr13mqKj6QiTUlEPnZOE016k7RvoeUhAJysTz+WoPXJ
WllmdvEYhslDNpXwULqtMVV/SgRBqEfu0jnS0QEErXyHEubnFA2fPoOCrmd/XE8/NW15INj7fYzL
95ZoHsaplbJy+DMFtf9OL7IN2uulk0woY6KF8VZbQwxsa3oEIPGAftnyLXC+2hN+ubvUdd9LIgyX
avYH9zRPeYPTyR3Ac41Pbda4m2Ckdz0vVYmk/9NoDV5whAimbz7VTAFtoN9aHg1D1M4Lfcw3xeRs
xoitYDwFJ6a+DdW2uxRJjWZ/GUxhJRZBzuA3Uz+3rN4goZyLqSciMbhD4X0vLRZlE5XilrKHXa1k
n1zwrfR8FO12IOJU2QgYPesU6TgsI9N5qGIJxXXc2yD5qfi6VKf1t15492GIpdqNjLXD2lDM2W59
hWnRSfm4xAHz3ya4fUl6DtS6tQxY8EzFcDf/i9usfPRSD3EoI0Iiw43RhF8a+7LVWBYsc/gIIV1s
nZqyyleEKWGoir0nY9BPveTKjHmtp5rRk8TXvZ3CmYq+OmWPJysKMaPY2msapW8wSuatlbdyp+S5
DjBw9U99Xug8LLq9/pCalFO//MPi4ymL8IsGA5bNBvFO5V4qSaheP3pU2zXDWDoEvVA70xajGF5g
BYD98Fmza4QmUZFimkymk6GzL5LJDe0xnqsjFZ4zhhm9WqJfgSHUik8/LHFSh5eo1z+x3DDIe9Ul
0Bt+9+jJxgKGdmrwD6xjKtjzdhu3D5LGQL+RpaAgmHhnvv09Rrto6ZL8udAGfMmBRdlo5h0Hrr0b
mTuW0pE1+fFPdiXfB7uiuqM/+SEFjq7/wxr3uU0fbHxim2h0VyDCixXnFgASk9xS2k7MKxHIv5Y8
TdaR48GvSRFi0/fH7qVAIuZukmG8D0pePwW1uEH/xYRqGJ8Z8mAyCA7xaPsnu22feihhmRLVeUKm
uYNbCTRFHI0UGkAq2WjPYoQMFw8lV9aliuKTcBdhp9N0m0CrohgKU4PWYQ5VLTL0t0n/QIjzPNKC
gcOHotSbR8hKvWEL+ZAmvFO3D9cy6/QbN2UdmrqErXCq1IuhsAHHiGY1+Myt3ZBTdzcsNHcTSptG
IX9xdILu4Da25GPUiOJpiGA/ocAdUGnDPF82aI/Jzro4WigRyjZz6TVxD03oorpx9EUchU91aw6M
WDVxUN7LRGCx2TdfbeVaxBxClXLt4NZJvTtlUCVtzIemGl5K0zt3Ab2MtNJeqdjaIgcfCMdphy0P
Zh+x2kbOhBZF42cUjrtoIqCPbd6fSU4Ymzr2rPT5YGwZBHk5TAS9F6NJs729H31Stnf4CU2zU3eZ
m8YboHem7DT6HqBIWpnDFwfyaT2Vyy7QnfuFVKgLcdw9h1a7Boeu0VQQpJXUVJUxtq31rAhuNFyl
SNu7hV7M3c2OUJ0qM7cV/tJNo3tfLG+egoldrpq0VdBOHWsSsP1h85VBxmwih7WrFxkLX0eD5vsb
kZvFGQPQs+6xf2rVLeAbvt4juZfYSIr+VitCc9V2MyGg9TC2JE8OIZ6LcMViqbXOjqyGYydIE0sx
cN0go2X7gDTxWZQGgMY+8NZ02HDQqw9rkuTUdWA3/e6UDxbqSJfwnSaEE4hXgOF5XNk9+3R6UMSa
wMvQhkeRlGA3GPO8gg1aEmLJ9soPy6CdFAb7JhsoYnU/binA5rJv0mNjgU3yicyxcRNV6IS7MN7Y
Er5DIqZ1oY/nsVA/OTa9jQa/waLOr5fPekNfWkYOxbwo+iyPg8o6IIRkFOP2t+NbmSVE4I3uT6tc
6v/09XLK1Zo2jwCZRQu6X/PWsk1WZTXouEyiOUPzWAbYmgzvRQ78x+ug+8jbMVoQtubps/vYbAVq
eYJXlXPHhvYx9PsPYo2dxdi4a5P8+W0jzLc6c8at37RwSIf6XaXUt/SIEM1wQHyO04zJSSe0LFrZ
viiXocvIZ2qkEJXRphtCi6J6vE7opqwNnymdJXu5U45HE6eWLEFTd1dO6jC29gB4baZIyO/eEuxg
HFgjrUmAstAl7CYdn4aKvytaZss+jx8dQqQXBpWAZU0q6AJdec0rG3QEVrBVIFxp6t0mmAbvDAtj
gvLWnuMCn6ynZ/xFPmMPQaO9i1xS5u64asXw1TocsklMckmbgoqH2bXPVhTGODrcN3Y7kfCOzCAs
jp2ndrMefeETqrLU9RpKA2r60tDQtBbTPZYTfzXqgEXLKgeE7Mps1UdiFhWwmLRffMe8swYABn5E
ldDVsW84+VsRADlon9uYOMGw8MYdzl39aNaoEp1qQxYta9tHp0Q33DHAAPdKzwwPm4i2PhloKb9k
Ok/mLnY0e6EFlsBn0pk4eZlkSlmPzD/6T8TmD3YjE61nb+oChRBQjT5LwaOON2Gv+l2WTuk6teS+
95ji4rzes5a+gzRXgo4OT5pJtyFKh32UePToUrEPUh3lqcsyRFoWgtdpOXjK32ptglzcjDa5Yolg
gV51u7ZggmmQsEs25JPSXovawZznJ1BzVqqC2Bgg7RUBBRWzdiHPj7Fx6NIO93UyMRYV+FvGZvwE
4jGdUqhvdM+QUmf34HPg4hHg47fJQJOWHwaEnaKIk5vcjx78tmfhAZyF8uzM5bJxLcBjiMJkE9Od
XDR1e88+dtMK4eFsplPbAdM7dHmxnaKDMvKLndNYKNlnLzQ3ve+7wHsB40sNpyht7Zvq3Hpq5Dbt
0IePTDOWp259A9wKDgiCGGz3A/Mjoyb5tw3i8eVgoXU1u/yT/OVVoeIAsIjDGKuZzXqkImIF8dmG
McEUel86ct85Mzm4aWGkWAWgVMl6E/4vcloH6CTNGfQ/ORawjBSNEACAzhwlC2WsC8On6UDFp6cf
GTj6Z64F6tiW2m1FFDw6wSd3BPrp+2lyq8VLyMqbko+0CwpY1mxLjppF0u8UUA5BGrFPgIgjOQL3
JrLL2E43phOlK5o7kNDVJasTWh0mbGd8QcwOFaaKrgloLrFjqp1pPSXhg+nm5rIKCE1Ko5I8Tj+g
laiZT5VX3Hdhgy0HTgGjmPkU+dVmmvPaLJqO+07HyVp7+AKo+W+EyiCY5NMl1c6o+/It593JTLQz
ogKUH0N9NqaOugR7OMQ7EfS1SfuowvjJfaWgf0y1594a92bBdq8PbAkfj6lH/Jg93ONGpc+Idq+1
IDoOLfaM4iBLFELIG+5gFCNXTvgmJ3Ng5epmcm1JMsXpRr90hkv7LTc3uN7Ikphx62N5142BsQgD
WORJBsnFLKRLHck9z671jRKs9ow8PGV16py1xDkGsY0IygRj5LdvEeqhLZi9gdPcp1BxElr4RnWQ
nUhD7rg0lonRugt2FOQ/wRyk82Gd0w7XcbtkupA7J8uw+NNc1rCxdARdGlSymW6PCFn1Zam6T1lY
2sK2KlyR3Stje0l/En+Vcqtl7MQR1E/hrjOvPWVb1+9WfR3ufA3Qz5Cw/k3abuul5LuRtzC2EVsq
ivKVCZeFniWmP4PeqJdY/lpPGLFtKDd1R+HblujrK98fz4SSQOaFcDGU8KeSFkkoUpOd5ag/gR5T
5kr+IIR3V7OU2u2kCRo4OqD3RheRkxhmfY5RD2JdOxh6vCY6gXtF3VNTxA8x8SR8ZTHO3/5p5NMY
XfM+Rh+NDfSYVErSbAW2K+mguc3zdF2MglO9g8aSZPF9Y2Zym6H/AReFxdNb5XxrbPezh8QamkU5
4WbvCsixhO59GyFdHiGLR98fdsgm3lra7wuVMBB5FdFfcbhjJS2cyUG93dHvLoo/NKqeUQkzlPP6
VG3xoLfPjj6c1Oj6G3+kXNd3yNHzAk5LlH7IEfdJLI2jZ4hvX+asaFn7s751Hzu5DTtTboq4B0tf
nT2vIbkuCncIa9q1TxF32ReG2rqJ+k70PmHzyQo4FU5111bWMXIIgMuaZFM5mo/5znhomh1p1gmN
QhEzaUNBLhHWU6zgu2kIKy6ID0sUZqSMydOiorGMBghIrtOsi3lacsOBcR+kDPM44vx4W2adWmvM
mPbAfrKUCNeLTP3QiiNy3UR4FeQ0kajT5aOXHgLdPMiBzjagywUVTWspO044npqRIVbWtj5Kp6LS
YXkPWpjaiC/UN9IuNlHYKRaGHJvtaJrY7BT0N9sA7xCx2NT150lo33UwWAdVFvtaeMm9e0Pu4BDm
RxVg+ixiSb0zeJDmj0xjdSni6S5oYQABJvCHcDgPcKzbecdFCBZ6OzvByDpB18FIMWXdqWjASbkm
oL0IVP2ikg1gDAWX2RXiFZbDfW3an4WdvAYZifFWPIoNo1rn3NsUWLcmAI4j0iiwrBMLziJv7JPM
GCATi2x11MAr4QD5CGwXq+tLoqYBVgHkK2FXnwVeikNWkinnt5emNBsGBpaYRUvBp6w1Al6bchUE
9jZskEiOqgzWVWUtci09+yNhs3o3jre6E9+kAZQeP6rFXk7ilsIB1ex42tYElFYMxiJsgcRawIii
qJ8zKgjZUnhHwFgpFti9uimi2P8OM1psQ1Vi0fC2mvRToDGqXAlDW7fVADI+ibaD7Z8B3s7JT5wG
bhefx1E+6IVv3ltpsZ/RtNsh0B8ielE7MLQBS1P/UNhSBxFOGAWN/YPueicNTtEKIs2TToXQtrpp
k/hCm1lA+sEw3Y8YS/CSKOV0g2Od5iGOjULv2LVAxtOttuH3jocEfVdyhMn7rE8qJOm1+VAp4Y8h
I00u8b6NNRUyn3BA3GtqqacWmjU4CeTreGqPDkQwlLynSCqWWZ9rG3rv9bKMaANxiSzeSFxUlQGf
6aHrtulHZ1f6rY4bus8+fWEnz6mf3kWp+Wmnct2UGQSiFPtJ7a+Tytu0YX+fciqgqG1q4tDn3a9G
wKnEdN68aFULsFzmG9+B95UWhr2tmJdFWX/DDmJh6mGXtxoSRRuDmbI79AWg8Q4MAuMUu6k8fOlj
jdHXRNqXef52mHec35Hb5Gcrit7Kgnk5o1wNeQu8gEoOGSf1znStg0CZtDcr1tZ9MYcirx2T5dNI
6LfJZhig1VKWODZFQRcjal59o47WXtK8KaP2lz4lPKwfzU9fl0Q6qDxcek1D3npE0a7KWSC3Pd5U
x9lkGufr1LfEmiMkSUXNmzVybxlAgeP9x7QhnGPJYOPMcchdJV4Eq/uVg+deBMQSV3OZ2Crw27ZF
85hFXoNxTo7UnGwsAGE74ojicXHiH0ab5MVYEWdr2NnSKMCVlYZJcsyk5RuBvB9JZ1itA3P8qJvs
T5MMJUIp51LUwtpKb7I3acndEa48JxFLwH7Kn9ue/5tlkmiZOoSgi4oarzFB8C/7R9FBYKhWxGOP
RMS7yBCUnSxpUe3xzw98UCs8egQv/40AuV76Jwfk/3vMYPeeLH4fPP7fJJHrsZKl0FJWYZMf9Tiv
lteD1/uUlURod71OHd8dl7+v6CclN12vR2PITdcH/M9FMb/I71NFQC5wru2vR663/fMu/r7Jv6/I
fKem9f8eCSw/XjkV1KOjrE3Oj/k/cX31v2/k+owGlohs9/vCpZawhLjetUrkVP/9//198uvR32e5
XhLOUPN74CTde917MLNF3EwVe/KujX0zY7z/YYD/c8ydJhDQv/eJEVlRVUMlcbje83opmEfq32MK
ziMOIWt3Pf73Ga63/n3wfz3un6exgYXA6gx06NHU0ddRCyaahtjt7xupDI0OxPW5/udioThX17/P
ltc5fv/Bfkqynq15l0CScFsoZXPkz/VPPONowvnPP8d+r14v5Y1z4yTA2/85fn389dj1SX6vTqxC
2fvkDeUWXuz3ht8X+z12vUt6TSz8r+e6Hvvnaa5XvaaCgKXscEkFZPv7fH8/7vX69eXytoyn5T9P
8/dO//W018ckk3fwVFtuZSEbYFQsy3RLI6dyvur4wGnt+c8/V8XQgEH75+ZegF91N7E3V1wEsLTr
g37//HNMFB2BxwPwut9X+Odlfh/7z0v91/10z+c9/T4X+kKSY8iKmw9fH2CVPT3Af570f27/50Wu
V/+9WfOycjfG7fo//wX/9b7+82mud/x9r9f7XI+FKMjWvQO/IMKKjM4XGaFOC21BpBatDyzcdXMJ
mj7a/B0uevNZs2GMAYcxyqfraFDMpLMwLoo9gboOzLK5+kDcUZJolBTZsklTmycx4Au6/tHgOtjS
/a2PIzKkoz1folpXW2yxJTFjemJv+cxnI6F0JtzsUfi12HlhvE2G7rFqI0qOGiVNB1j8YiDOHPVC
sCn97lbpxcmG30I7kTWzysbLWHbfFj7kJERPYMYNew/6sNQACRBPxxGAX4Uizfg/7J3HkuxIlmR/
paTWgxYQAxuR3jj3cBKcbiBBwQEDYDCQr5+D7N70bmY/mxTJehn1IjxArl1VPWpG+9Iyf8JifLJk
mO+SBlNEOdaYi1p3BY443dolU1KcX8q6SVYtGUfSMzI5e7igLvGiw9Q0SwxTeS3pT8QB1LibEGDL
yWQURkWX5HBVdC+b/jiaE70kw2zei4Dq4xn8ueNxXB39V0YTjjYqt7CwM+jYAenpFCZvC93V0CVH
fT7TTc1ZhZPerbCh4qH5UB5EXI9xECso2RdzmJ8dURwrKS+4dAk8d+K9GaixqycAA+Dsty7vdiaU
cxKjSEEVjjec2OtNVx2npD+zleCMkbEGNEwAiHFmke9HBYiUSHdDw2fnKucQBUnyFKMhztImfx8F
3UZyMO8CKiT0+Nf5fDCBDt/R1JFHdXiOoQ2t04L/n4XhYklojGhnZ1ubCaanjHNLm7w2+i+LGCBN
k4lgnN1gH80r35DqoGzkb6MNADl7fNKCdbrsBrFlNn5hlhx3XUOzSKG6Hz+9K+MlNIrXdsUuqMr3
jjFND/ZSoAeVgcm8mNd+lH90Oky2yPflQRosCGSftLtgtoa9UMUuwKOxtQU/eIyvERjh/bgk90F+
mOdxxvMZEwUAT8gvWu4cuujXaJCE6ePARDbgXlI2J/vE+FNROW/a8bJcQXbmqQs1gL9I2IzJHfJA
Iz6U4UfX2u6/m9Ie1za33xoboF6NE1a5JPHlWpiZ4Dzln5Ephk1LNkR03Uh3SLlzRG7s59zE76wm
RJESbRHny2tEV8LG88BSVBivptLiG+bv8nCSbSo163U/6onoo4uPztiVcRfdTxT8zE3wJQta3WPw
s5M2diqALzVYzGWWc2GfkJySiihXmPwQaIYXAnJoa43zW9hMZPXFwTJ+/RDYm5066dGxzHLp0L6f
VUQafiqA1+qnyQJzACG7D5i+a4PNa65h5Bj5d95Y1AU1DMYsHuXOCF4gpwHGzcqIlFTVb4Su2IUY
9Xnmll4PamApblm38ch2okR97c1Pt6HwZMHFQgx/7PLmGTN9sQ7ZVHqhfLeUvqKhlevAUbtC6Zfa
jKBMdxS7tBHUNVzwnDes0VyFcR1hn0LuyPzk4ArDZE62QFmKF8BXjSC2VhSckbqyMTdVRldhYMVb
E8Ct5WC4LIrpFa7OZxQ3Lapx/ZPNb7MNxdDHHWqmCdq9/Rw0yTNB+OpUpQow+Ak6uOnp8FONfbBh
XQX9AxgrVQ5wd+y/iq4YZXrv2eBe8WW+Agk4Q72M16UFO9nEf6dmkW0XCoOS3TnCH8JqatrnSeKt
0rlKDtOXR9NsVDzlVf9h9RW6kJruRGZshp7MoMcmkZAEz24KOHAZVpikehas7bCJuSbWbd3jjss+
aVDH/yMxwhCzOMqRCBYxrWatOCMmJjO7T96nq0+O3LUUvt7jRlFUOkHAWSRkbyw3Du0bRNbYOBTF
2wA2cGOFxeKMZx3RdeWrdC1n7appUwDm3AB/nDdea7KQGVHEcNlvQTC8eLRB6XFZTr9qD9W3SXOi
lBgiUvuHKrifMrW/u4bYNwvXdW+6MeD0ksRMz7hWRjkoCIw0Abwf+kXjNwuXwlji6xym+tHMmmtD
N2sJG0v2LDo7Flb2wDec2LuwI3pnKrvdjobHXtOUt+hW1NF6YuP4MefWeDzWkAn5jVS5J3f4RViP
KoD7mXVsUdX9zic8VNTXMmex5fjHpvE+u1Ru61HcAekrN8IsDonlN6s4UmrTDxH+j2C4AZm2ir0F
bMBbd9s79B8JYH4bz0C7wdw34W+oxk3kGN9Bg8AX6ZEOEgdlYMCj5EPWHdsnYc2AWEqxr4W9d+fh
kifVczWaO2EVGNET7CFTU7ynLpeZUb+FZp3d6HWcBCtabR7wAD/BaXyZFiyLaLsn8CTf9ei92jW+
GlbDJdAHLx4vgC39nIWr1WFltTzvUktsNHWHklojyniiO+YRDpXU2w8pIIwUp9o7qv1HGBdPnuzP
o+euMnPA4FocOlG85yPXRKa6nd0zGzj6nMyYiOCxb82WpVYu7buU2gCn5f7MsdMWB07duA/psdml
g4fFvp7W3Jsfkxo/4g5NkKrS5y6oWROkKL5l/j346bPTjO+ghn8zRFodOyDA02Mvyif0VRQ5s36Q
pEr71EAdzy3+4SSPYsaQUs+p3gJz6kFUzHsRxp9d0B3jnlgO281tFZRYP5T/24lu3ijesEDXsTBU
AvnJxG5hiAFyullRD0hGSFX3eQxjhp5yd0soaj+CaHovu2xZkAXHekSmJ6QWr42JjrQk5d1s2KeG
ktIrAFuIXL59WHzUjYyqlfTzk3K/zZLgkTm89XxTR1O+pjIHBDUVL2FrnHjyPaZtRCVC7/PRx1dL
Mia4NmWEw2Gso113gLy9A7nn8pDAKpESuVoNyIQfyYQwSP/4NQ0W94LqtmY3eZsxPOd1/Vj0AGER
hQipcPcOQfRbFICa8wEC09i+4go526G664Ni7ffDvVTxh1tiJuhD1lDZULz7YYj/gLDnulvaph3B
bnjm2ljYVyseYq9Naw1MNCPIDvPMLbkX/TQfYT5GdXklG4DbhjAQmRlul/7Vo7hzNRfBuJRe3hYZ
CxJSPnyaAj+nU8Id9YpfuQRXSlUMWK/755RF/KFNUFUw9PikFsgY4DuvYn3CupUA9ok+iMFseOTa
9Bc2O7/TF6cNL6qWMKEivPRFSuYLad0x8BUQoaZrmuhX7BsrZ3ZZ8jt8yD4fo++TIChxWW1626eX
kww7exaU1fIRP7XkmsPMhId65XZt+qD0VkWeeuIFxyR5H/6YY9+fwSCvoX64hyBST4aYOM2F/Qee
X5p2DFrNhv6j7cJdrANUjXTiT7HMFSxpWlSRoq4pbzANbh6GsAZPYBMjn6H1YUgtcxAcOjgGgMB9
hnrJG7zXEh84szEELnKdEHOy9CzIY+l4uB3DjMulSR8sHj+brudei6IcmbA5x2n953cp63HarNe5
8xx1wRXDyZc14kqZ247Rm5BQlAZ0oleXPgbvyrAYs2TTYXxlBFllrXux0/yFWfsl8By5diGJYNMd
v9lKIbZQuHUNQl413rQBtfkZy5S3uXdvxNnSLthg3W64OwYaHtjdurpEbfIK2pUCZjCvELssTv/0
LhTq5NZWu0J3p0htHJ7dethaNpDwqTR4t/qcg73+jhgqYq+R3znsxtFcv1iJVXtkttuGYmQG2kTv
8eU6oEM3VlA94yD64qTcrN28wfZqofj7XDTGnx3Zn2mdHyMPdZAi2pMU11KasKISzMRFySA6uyCs
ujxYh4Rystm9tH34VBr9L9KOE4pzOkZbLO90amCwJGq0VTpeEHgCE0nzPrbZTV/ND7PDykXLj0YY
uFVDTGNmnTxLgWV0lNFzQFHDqjFj5k5C+XhlCYAHeDlMEAKYU5BX5gOdAFQvup9ZXyYrPUwAxDyb
+q3pyTYJL2XcgQmfcC5SKstd49fFULIpAMpwRkwsDyfI+AGvDt3nufC5S8tyoF7U4nMSg7jGY3kB
JE8yzgtsxrHu0uXuqwFjQBAjw66q3+zuRBmZZ47IAK7xKGp6CgTHMR5SNcHAgBzo9BIs2d0hgsme
82AznBNMqHedOF+2Z0y7yNaP8Km3k7KAYsUF2MaWidANufprYwq3DCZwAxMaSZnxVYqlr86dPwe5
gg7P/hdR+5/nJt0Jrr2ebPM+xV2/Shqfgku0eyPkKvFd+9MNgt8UfYmoYH107OGgJ5s2Qtt6aNwQ
65QVYiqGP2bmtbt8wTZNQfhiwDqMQY4wbk9rC1Okb+mAOSCTayvEwoO5A8BZc2wjdTIwKIK7AdpV
yOesqC6J6d3oFnhTzfw8qBAN3rKblVcskb9ss6q7+coq4E2KnwlLkiznDJQWZjKn6+/9anj3u+E7
LWkmRdT2bOsDfycMQWfI1xX8uWhsifXNA4IAF48Ujzr373vE0NWUlRdNYslAo1zVWfieufhP8D89
ReqhFyZCKEd3eL1AiU3ovYhKl8IVZ2GhfOax2no0Bm9a07+VnDo0YAkqYcy7UAzPtjaezbCvdnEy
PZBw0xvQBvclrT1aZxGIy/ktCB8Cdu2YTEofCt4SWFAZAzYDpueTS8rsejMN7g22sZVu+73yE/xD
pJ6L54YE6I0JZI9rct3KxNmOmcVJTGN4I29AAY7tsXm+6WJCl1ZHzi9O523Ykz2lDGBozDejKG4g
lNr7aJz29Rjtal0Qemn8HkuV+k4auJ6uQ0esJhPOgLEUbTBVcvoabs38yCTtHo3FeaJTuu5qTUlw
Rw1HEYL6dcK3qnHw4AXZz+Qnb4lKtvBO6fPQvbPOQhvT1fRai7TYRjatJnawqjSEt45Ui5ch7Yn+
La9Q2CPUzk1E76YZei1emHAg7UiHZOgf+M+yxXzl5c/jyNvbrTG0SoB8a+2pdRh0EtxfX2ESCm9E
/SMj6rjzRF5VnOyc3E0JvY4nmdvwXiPYulnPoQ0/cqO+02F6znGxwVANw1XDHQ8mCZ6WE3IrDUN3
raZdCGl6ohkFr6eCd5bHSKF1BPQq2opCS8C0HsJAxC4kTX/qqDibPp4mjmAux3pXrua0OyRjrVYB
c/aqre2fwSHUUTwDlq72GN8+fNws/gx4bgppOnbkT40GtPPr4icriPoOetg1UA/nGKNqwz+WxonV
aM63bRIefCCw/Qe3IhUV1WdqRzvb1X8gWa60OOtVyjOKZvJtqf2X0BpPU2vg5Gg4xdcUcehW4CtD
/fNRr/LQ3hvLKjyR07nAdLkt0qrfpRgYPcRmCqWGF+5R3CCWxOQyCG/b0hfD162gDsYbKGhHusSf
yaAamxT170XYeEcom7xXyU84vjaB84p/5skve6ZNqCsuPot1F0XpClMHjiS8lD6nBQZe7k08u3Wz
b1pv57ybtKI0lvMylr3BB9o+1Hx4LAWde6PIp40SzpuG+2HFgCRnvFr8ZsL4TITgKZ69g7X43kSc
dIzClKhgGAk4wxJSJN/VOyV7OFKP2r6j2O9e/vLgjWBtDo1zHhN9XwhOal4Lvz0bwMcJ843+SXs1
2fXVLYanEZ/CjjKGuwyIohPiIwvQZAUy7IZDIDxkBs/JebQ+sVJ/+iSXO5MLM3df/MR7tD0Yt3F6
ScJ5nysiKDSDdC13S0x0OoCP75hvvXK/DB9LCD/XkVDVjjQuy5iM9z+oeYoMbH1s+mveeJeOB0Ao
KIZplfUeLYfXwIjPM93jjVWfc9ubWdx137IZF6/AS9HTu8uGdED8Y/A2XcwiEVcLU0xf1eFhNklT
uSjIdaS+KqHvZdLP8AFczjT9o1+IEyaLbo1IwUyF1T5AseQbM4yNKLNfBgALUcZWlGzX30mZHDI3
v2nJFps5PcdBy56qbeVGFBY1zOnenuQ19/Jx3TbFUdI/OvcmYMva/cyt7qa1UWJDl5qWnPxtppyv
JKru29Td8i2c+uTWh4bQzcO5MqDf5B7WjRT8xeA8RMognRH9zZXxZC+ZNRI7T0b+ofE4uLNNQYIp
mblsvJ2l3DjK+vZ7dbTD9BEiTnysq/xHRcuHnRQfk6VfARvzCHNIGnfU2wbpcJ1y2m+z9JEIxScj
xKe52Jz9Wu9cOX30Mh5WgcmL3CjDHIAiXVSz7WNv7v/ZVI77kUfmxplYzZqpfYNrnW1C8kFhVLpo
queyiE+4oB8gdouVbxrvczyczSa8ScLqYvMIB4qyV3WNxWCwcdWobTqkb2nRivVf48pv1ym+Iimp
4bDr+9JoVljYeLh4pGMiwh+gx+Zq2EbEXj02ekVuyZNTlI+YIVeVj4ekwv0yDUSYEit6zTJcsW4P
+QUmIcV7wkGmxkxvULLtNRVo6LWa6VD3/TTfzbF/Kurq0xPNB9bxW11GwTblOuUOeSXt4G+NfhNW
9SXtg3hvt9naH+jE8I1q7WTz1YgoGiz0vG9cZ+v2kH545Rlbt1gHNncXLkp9cDUO88VPPQZE7JYf
Sjrhw+izvAHTxKmciY6ruLo4xQsEmU1S1Hdtot4Sjfd1uQTnqbFXFePRLva4UNjlX4n77dmIv0W+
urK5vY26yOSUQFFE0dAumslTIcpHldjv5ejRrKISxtpB7gOaDhMB6VxX6SPuBd7DJksZlsfywGns
Eezvm1TZN6ffpyFQ6uiTB3GqeSkKKN5ceW5l9M540B+ThBElYlF/NgKxbfFRrTHb56CY7ENrCNZ6
Gei7zG7iczkZ59qXxpWz5utYstude3/XSpqwcVosRWoYcQjUsBkXRX6o2ktVGwgE/B/AsDK+Ofeu
pl4/iTQKDuNsXCWncurIcpaYQXyj04FDI0WNztQZa5lhupdQj6eutG6MAi9zMwMbj3Ofg1qQmPsy
svbTFDZH1wiw409hsCYBVj4YU4enBjLH/p9//a//LSoPGfflUhHjF/QZtpW0eVcpl2N8We+LhCqS
anwLRHpB+Ol3nk+mqgmnY+2XOYkD/8Njj2wRoF75Tm8c+Hl2s8Wg2ouITR+8eo42L3PRdnvNhN4O
vMN0ywIyVY9yrD97BQIq9Xj7zFRyCUuHez/6832aWqYCaahhbzx3jcYuiYugI5ti9JMiwsRo7w3W
L2lgbhom7DKKvpxMgM3xWKFDVRIhEXnKPPiZPB5LQXNDcmRZnhuYNoODH/nfSWgTfgFrP/EQjvro
6MzpGUw96NXQfg3za48VgYzwpVn+unRRYByPnssh+RjC4CUQEDGC6kCzJDb1KTvPpvdQyluZgWHA
WfNYxSTcCTIdWylYafq3ZBhXrR/8tCNQZBFD8nKLewojWckbJWvDsT0JwM2kIBzuiLCatr2pbnqN
77GJm3FVT1jWMLpxWzvHSovfkIqwnQk/BZ94kydsQr2oX1m+7LiyHH9lTwTvQEjdtpl+g43MODRm
xBqd8m9I5+6icrWPWW+bLidlJw55wcJCDklVbcPEfEsn/xLGf7igspPZLlkEDpwyDSoej9ljObxE
DrEUHXBGS2LssTXR71HRZTzWODPCjLOzjy0Phsw+S03rNQ95WlO3zemWFQs0KHdvUXDSs33xtLhy
xn7yzPK1K4Nia4AG3mgLBEVswAoL7H26WOEyHJn8EmMO7eZBsDlkSYVPk7Unwd+5QCsh0ixpppkN
7zq6eb7HGcRX2ScHLWxnBt7nTCCxHFhVRhpxRcd8Vbcw3tTIGc5wICxVRbDOPXqMo1k/WUXNoOo0
JIsh/awcFlau/Mmz5q4Nq+FQTEu6qCAzYoujKhVFpTHCVDezfPL9/LNnycfbpjYIm7IxK+rkGGd6
GaDtd9cj/8q2Mt7zX7d3ZolnabCxty3SU/TRsGEhuGQwu6ozwQFCgwQq4wKaHsPIfQTmBcgcy87e
NMK9vmr6tNay7KlPqdyWmR/Zw9NDcOwbNn7p3A/oZVwwoRPTjJnQW8N4txrbvL9vSkSgzu341Qw1
FYrZJXbhKoAiP48FduSBtSazFEUUmggNp6l90giwA3TPXhSyO4lSHmK+7ZOxSS+VMG9DKZy9MPtm
pyf6SpqMgEZebRObCsk55uUQx6I7Dezb84BIQ5aPL15FDtRUz6hm/P6rGdgcG9kopdmrqFmrc24t
Cb56p9bRu8p0WkrUq/SsfPTTpmVpL53ROLVcxTDAgAUq7J4cIN7CkBpVd5k/a+WeZn10c56kRQqq
m9aBA5mzjEdYPd2IbtGEWtNY9VZJbsvPW+bawl0t4HB6FLksjEHYJ/TGUnGjcczy3JeyIDbmW1W0
psCisqFEuIMkN8st2kla/LzoloJvFtATt7BTtLTOCuHgomvO5GtflcdnG1nKg7KX46Hhtt+U40vr
8RM3Ln+lnRMwG2OIzR2SjBfoVzd0Kfwh8B2wlDzF9b3JCoUrCqGb38o2yTsojyARthF/tyWnndPw
CLWWKctH69l6tCGss1gfBAd3qr5LY2v3otojFkN5rnYhNswk0fx9zafpCfVQUkKos+kVHMNZal9D
Tchq/JREK2hBIwYPQGBMZ/4j40+UlHy5bvwlHQoL/YB2GTRUFoehHbYALFibe/LHVgUf0ZTd6SWp
G0TBS5Ho4EBOiXYTmvlWCg/qxm6aQ1+d2oor2Y1ITXEjQWaRFzFRb1aPFa0NNslOxgqXa05I64d6
vU/T/tPj/NNXzX1IVYHrNndz59F0lhIs76JPvHt8tbA9At1PEWSpzSh5ZBZMPJ4x6OuAxuyRn8oS
ve0S4z1sRYBVoTXXPO+wFAjDpxQi+E5ygaaD7AUmn0mHcw6tLEysnGv3ds2zshynfMNr+5g50XTj
EcVZpRx9RNUzzMb1uKPncV/I9FEZhblrgztbGAyG5vSiRwBVnclWeGyflUYR8QZyd3HVgQGiJtUb
i5nvPr4knXqHjd51AMx1ehdw2ucQzFtR6/FV2BwHevJqqyQ0mNkPbe0mtzFIb6N2kA2YVYYOP2+t
34FH4OmOLnmfa9omfoaAhb7MWMHr2HhSLAUoeAtXsV15LD+cZ5o+2LYWqtziBfk0OLq3iT9BDkvF
scyye+qcF1o+dBt/ltROhuyvKapXK6hxLP9l9Ws6w5fSJhOLNxwsnj37vKphfRZfJMojvpZwiRFw
Mrb99oGfKOOqIlfUSrfYJw4YT/jjuZEdShO2UBs5d00XZjc1vuS108BHIgs4STpNSPLCySdrk6hh
uEqiWaLFyDKCzkr6z2mqb3nDZkzBlH3KOoWJWuEDkbspqzu6dTl3EMGSd+Ysf7IOL4hKskfbDKN1
0rB6TWoXQl/D4oQAXX9beeu0NL7ZtQ8fRnxAfcXGboir7pDZ5rH69n34oL7gaNR212ZJ5lBMOe9j
qHa36fIPl+1baYSwy5d/I6fyrV02D0svAa+C4AlwwXgoMYivciwQLIjyXWCEkAVbPW1kw3M4ktZT
1qcZ14H52slk2Fi27a9j5xB4ZMbEHL5SfQFUpmWnXXflsG0jDjLlMDMLrdqxbo7N2D1pX857mwDS
VgNTGnMRox2jzsECafbcPKSIAyJKKiD7a6HEMcLxjPVw2XPyyuut03b9Vcvgoaj4QKuZvKq02qsK
FQWBKUhKvh4DvKGQN5ohu22jiSU/a0YShV9Db8Ek9ZHls956cbzGx93xIZsq2icjAesadFnr35Yo
YtSdCuzEOOcjaew0EqtVGN2mBlqWEdqKPE00nN7zth8BnDfAw6IrULJL7HFW4ViGD1bCizWoAqgt
/NChpOkvHX955AJj84M7y2nvmz5nDeNB4pjQPwXvpbhQnATIZkb6LotIjaeuozeqKilhLcC/NVbw
57ua7KF6GRVOM0E95tqfcNh2E89nZ/4RI6V3DnTW7M/3uEDnsvhuwMez/FTMfgau/2qKaV6Xz22O
mUJxcdnd05h3p7DF4UNOc4vP/NnK4RpQ+fwtdEtO3rFAy4W2QwmYTyu4XBXoL1sde8cQy8+NzMZn
aybCF1N94hY1H4AvfuAG7Hv6FkiKFIDXg2wzZMUThAh0U58kPzZy7HTTrXZQD1wRvSd3OFB4qqyj
Yd72ttoYur0AHiv22DKOk45uZYdA7LOLyC3qL9jpZTz+p9eycn/bebwI8AZMqbShJCcCydWKq9PA
ENTtckFOK1+mM3SUWy9LiHTnHYFN7RwaVx0tiEl9OT4a02xderxAtnR5DaQHuBQuw7vza+cOOGNY
EUatZvZcOS8DPjeb1uwG01MbJCeFlsbO7dMWSp3xf/K0D6adoVS46eAoh2LB4af3BfXl65hnfU21
uLCOni54lQNI3haWpO04JVo3Eleyjd/Y7T9zkX8piMpc/fZ+aPi9iHRYw8TJd97cgatlCZll5dYw
MhQ0hzyfXYMEEaTY2DCg2Lp8zBrPMsYnnrA3mcqe+f0/+F8teclNzL6ANS1L/y40yR1yrHLj37Eb
Hzrb/5WFeg2m7hEVAgppZlAq7yt0Z9JlTcRxQFiLewcd1SBz7QnwRmYSBiu6FBuO/LT+YDtyTrKx
vqxoALNU4RNb1KxK0SLBSQ1YWCWPevROmjIu+oV97qAK917JgzvyjDenT/9amyQ2LOuRig5sbRHp
+fa38rtXSqLZRlf1bSPotePNyTOdJtvwUAp9GQFKkJ0dEE+2fZBiqTNpv4wZVBvpF1t3ibnw8Pnx
7V8EzWCbzOFlxJK2qSzxXZTxPWHh5AaG0M3ozv8Eyi8SQBiDe3n2AAXmFdXdanLNLbY5ulVZ/PSV
t7eGMT53Sja7uGseyIFtTZdeG5mLm5ZDaawaKp970ANl2Cie8ATJst8E4hqhBXV0KoOfG5yi8Nji
MN5yCPPirTENRCCS8MRmYz121fIeTGl096unRLZ3Do00I1AHvo10M5Cj3QRsy9ctOz8PYO6qQS5f
pxMMPd/Jz5lHdzKs25U9ShSrERFjpIIG59SeRiQAJfJWzaYFtVnvSE2AV8sZymR3qCtQHz074bSC
vKPGahsk8yWFX72meabamlLdxEF2pIoYozqOIwsA4xZ+zWvKYbEYybvojhFAxXDgGPoBQPzECHpN
BlghjI10Y0z2p6eaW2GqQ0lh8FZZzLuFIh3CXG1QuVnD2h7uVOx8SXGKHZ6aYzr4yGF/IR6HWrgQ
K3X460/qk+WXaIIXFJT9WMVoJfnJ4VCaxIwRY2zf+tl4S2X1bTpQpN1bRxkX5c5iPeCV3t1oE4Zj
PdXuZWPewJUBbdbar90I76ZhYeqWYFaUztZh5V2r2XmMnOxB8EzZBdTn5e28DyVNl7zJRZCt+xqB
jF6UbZaxjSQClxGRsJvR2WCj5N+CmGFH4otZWuZNVR7TGlS1pjFSKaYSlo1hNWIBMIqzGNufKNM/
eYdWQRWV1TwUTd9z00xEYeo3fPc/6ej+9rreUre2ccxC7k1jRC+jWs1qOLV7yRcrWQR7AmQsz4xb
p54p7PNfMn88mPTdEspsNoayzykFU+Bl8ej0vBDdjqzt+Q8v9bYxJS+Mrl3rUOzchjesOXxhWb8r
8i/hLICD/MhS955ImM3vr36do3DTgj4g6mQ9h3WLGyl8T3qs7SidZwNMwgqjXY9xdjy7ZfBI1ooF
dxk8m60+91F9+/9bD/6vWg882wz++ai+x/8d/9abT/X5r99/vvL6Wf7+579ffzv1r5e0jbmHP/9H
+8F/feV/tx/4/n/4tuuQ5GK/EVqYYP79r/9uPwjs//BcR1ghhVAe/QPLH1XYB5P//Lcw6UUwLdMP
/BAAiOfb//5Xx0mXP3L8/7DgkJomY4kp7NAL/1/aD2zX8v/9P9oPBM05vhUI1/cti82cxXchvz8f
0iru/vPf1v8iTUn7TkZimhcglGq7/i01Uqu9sB+J6TICsRIoJG8U7p5PxVLlyNY1B8Z0pQM9WcL2
vca5HbMlmrN1VeURJ8LSAKmCFdzzPzlR3PYk4La1R8deF8do7Bih9kWWcNCPo0vqneQ0A+c3SbxN
4bqNkVZ7u823zDevAxt0FwxsjzjWz4egl0SjYnkAXgtToM4bXJrhVitnMzeo7sGI9V0QedMTxy6b
gjo/TuCBBsMu8xYqSgR0Iy5gpsInnhc8VZw0t6xV8JKE7F2QN+Cbr4bCto70TCX7KqIOrbZAxGba
25Iv7ZMypYO11zsWlpfCdOY7VBVjW04eFuiO3Funsha2RB7yCJfhdnSAvLlWUu5FgNRUx+A/2fiC
/rLHx7xfAtNI6xAnVlNF7NzuP9upEEwvarrNCPVtCtuHxpCxqh6HLdTSSzuMPSt+39h4TU4bkIHo
wFDM0YttA78n/GcEPXfQjrKNLeNdMk/jk6MDZJRu3dXkE3GslRvb7S6kClZU+Uj7SSqNtJIYT5Zt
Yb7oXrxkuHcFjy7seo3H2NKCMcK8UKevM9iWNJx4vEF2BMINxfOi+/DZ9CGMkMPTEo5K7oCczCci
fzTYLH/qUC3HEcNHL+s+hoyVpFsRA1JlCC/IEleVtsseFVMhdsyTQ2UmttCK1VlCAb3yaCVDJISe
eRPXbnEKTH3Bsf6W1l1Od4MdbOzRgr3jMDU1iISpbUQbZmxF4l1Ye0hSvFICt98AcFH7THQYAZJ8
VYK12dZc4CvlUqpuNj5gH/on3mYHJbFiWPVbLri43jQBJB6JB3ANymNdT3a8Z/yBaTR+E6R4Mu1S
LuxOjB2EE+wWF2pkOg/Sss955N5zhL+tczBFzfAh4sJflI23RibtbVsA9k7n4WA4RCPyHv/B0qPW
M1JvDaxhaWt5qxGCy7lzyULAk2PcsPYMwjOfZHPT6X8E6XDvTD1gQ+BUBPwMzhQUdtJ5/WoXBfUH
UZ1tMdVveBJwm9Fyaho0CFPMeY5a417bgLX8pr1FEL1E5ICtTsPOEjRb1iXdBaUPmIHSxnwB7E5z
qEnVWbSm+1clyubiA4zTSg3PyROLjwckatSaxd5QseSS80+mSvCMiP9u0FxJzu/CyuReFF35f5g7
s93GkS1dv8pG37OaDM5AdwFHs2TLtjynbwjZVnKegjOfvj86M3eVsvaEKl+cRJWRtpwUFSQjVvzr
H9ZNImFatfAbh1F2y9ypg+eOYGJ4NBuSSxRaXZUOsc7eBC3IYfxMKjXgXDhrumLR2iJc6pp5ZUvc
vUMf4vjwlGn9aVBa0oRb86q0+i34EXoMONG5yT5jjLUcC5gWtXmQIKk0aSE4NGploywi4rO1xC3X
lucfmKpXmDUfqhY/DKR9EsEnN96VnRHdosfQTkTBntk2bHa2Iy4wPt7Ac9fE7AduzEatju5AvotW
Hfu+IS5UtReDrx7VcbpA/hjMNZy1ba9Z223AVBZV/kYhZgLenHxrhJosUswg14kct6VwxWXStdBD
dO+2L13vIUix107u0qBEGkNC4dBg4Z/rgY+OC8qOzINTQZiX5nY6hRtdmUS3r3Xfa3d90D3atGh2
gfFIejvdHFw4J6w6jAPn0EJyi4s2nfdTQp7j4kAI+R58KghMKt76MnXMkxV9JaX+MRlpsqeDWy/M
WJw6aA1dqgJGW1RYiqnCdEjRM1Vvfqh3VwSXkO1LTstsis7WSQfAOObVySBipwNmpa7OhFXrND8d
uXAKZqYyH9d93lJeolc+sGOwG7mvFcD4Iiy4ujJM1545LKwaemILrWuG7fBlbANTxjqWDLgNBi62
ZIHxAF+PYNugKBdVtB3GJNx5k+dknoilrtQFon1SmJHAYCIFhKjbzb5M/QdMjOleXcNAWYNSgkBH
mb9oWSU9ItsOqatCpMP0uizSDg86pV1oJoinuagUV0BO6pcQMhzGhlT1Mk5RZGAHRITsHSTYYQ5F
I0Ir4r5Yrt1u0q9uUj9HzmT+mZSHaij6rUZLku6BEw/XiQqpwrKY4Zhe6qJZkCdJQ6vWnUUI3xor
O7nWrSIlmbkMsCbyyT30VBJ/XHpQOvdO+MhagO9KrJImq/jaFXS7LZBFyTaovNHjyiHbA9RUgUNH
2AE2tSh3rYCG+WjDuK4zwn5lnV+GVrGvNpluKdcGOHAUWC2QGryyvFXpoLl3YaXoO3KM4xulUfmS
dOlWiaxNwL7IjOwlhll3o10+mIZ7H3vcKH5M/nTm0MPunly6pTttstAvmqnRWfb4fuhrJESgpbq7
LcMCjmO1ZV4tySaodtiKXWOe1h5i56Jg36yXtrxyuwH/ATIpQbH4PTm6q6F1D+yLhoPXlBLzZhDq
gR0wZqzOikftpZDdbVMPyrbyuf9dIHsCd9itl3a3CT1Rz8dBJz1uJijS2MbmuEZh3JDHSLIzFxec
Dtgc+/HcNJpV2eenshlI6isxqtNCgn5bQxLS12mYQsBUiwf0/1VAA12/lw1ZTBBBb30KkDCJ2hkO
+Q25N3jaNbAa1FTdegM9KIlxpc5yFAJ8LVqV3qpmtXsb0xMRkiPUOwvgFXZk/sakEX6tYvUchMJ/
KW27WoWaEm/UFrlcPiJyyT10zal4Cbxw3Y0uCzzbM7fqnywJN1WU6b0W208moB0Hnlu7vFNxgC20
YFnWmdhYbo0wyJ82uhq2J314NJWxe5aq/5ZPAYwSdqQu9Aur7KCpO4yYquiAl8J9aKE92qFjXYJh
ot3wCSawJvG6bwqaOdRdiKSOuBnW7IVQBJQ+OQUlyZuK0t6mQw1ppx0XyP7IZq/pm48lubdujVkD
m8OR5khJg202RsxcFagivBQ60TYo+B4tB6HdsJ6KV+z3dZxbsI2xLZq6YR/txqHepmFwCLXCvIgL
81i0oVxiuHUI4ZKGROtYo/8MpM2MWL5YUrmPoxp9SUDEr+FDjvLw7CKBINhXRkynOxkPCTR1/LMj
8+A52teU3OuZgW8c5QNNacqnqSEfbcHplokT9Qtio9gLuyspopXNdd5SrSSXjtZTIjHXhZ0nVyla
lmVdIYVzfDOfh3E7rMpJEyUlukcbU177NYqLbtZ3bGUxKUwg/SmYDM5bAelXEepr5YsXQ+TWtlLC
64RV9EJLXWMBRaKckYmlMkVn3Ygj7pDdemWJp0aVz8wmuqU/U+bBwTPiFEtiPIWDxMA22Z18yUZM
o4o8vbc7WjuVcRhIBFnQL50PpaqvJDZQed9mVzW1jx1QorsO61hXTOYm0+QeGeWaDDMoOremisFE
n8uDrZuXTkpCSgwwnrd9s0kUi+XFQyNqKFXFKjsC5fQtRlhWgYFVNcovSEmfKHmp7Soa03qL6gc0
5qbJBnREmkJkCB1geqPlPWyziYgZNXstQdtX6YrD08142/AK6Efd+G7fr422eehh91KWS5q4DtTR
kTzri1aZ4ol1fQbyjpHeODmCRKLZJcpX5piImrxJX8x2a5cAG3rzKNVqRSQrRaohME10kLjxmWfd
ZJOiFRLAFvS6d1EhVaak+8K8amsYxRYKimoMdSA5K3Z8HXmYsVMnlS8lKi9IWFhlj97Iuqb4k31k
iWTY6x6N0F6PUPQHm4SHvE67Z6+I3lqHapRO73UVtCe86YADDQvEKjVv0JwYl2bDjELfok9hy6Oe
1mDB8BL3X+6hDbK68LXS2wvV4R6NeQCAQ8RrkFwqqclbKUTFBF35NJjDSZTxbRXR76RihefYi8tq
T2ttnZXweTXkcHlVGbirSVpRCiC1Grz6MUARlchLWsmtYw2sezcywrysKY7sog5WOzx20HBUOtPw
ry/SpESn2UGgyOCEhKN7m7Y+Ice0SUDrsP0xiLBIYGndWoV7a/b+0XF8RhhcDQQ9EcStS//oKc3W
lRoOYxr0J8B7o9uLGDN7T4OY1eY70mF35Jdtw3TSc+FTZBrBwqqsjeUFr6720I9wSdm9tX3xpSDU
QrPcB8OGVgmW17v33uC+UX1+sVvmEMNTSU7/IvAQp2MqkYJGLC2OmrA3yG7GmunP9m5GnMCzoHgM
Mc4vyDYeneoG7RLJ3ol9a0YQbQNQSlXDbyiIkAv1eP3V7Dd9LBc5FKFTh8KAHGbpOy2FGZp6IkWJ
1l+bVnBZdPIGxstzJnPc8JCHtPUu85ihFW+ZmPjXZf5VbkKg1noo6cwLPaPJ7YiCDBTwkKs0g0q5
SRCmsWibr3GLOCrfjwo9zrCMSTjU91EhrwdbuRG0uivrC5bKS0yiL8lgp/WiLAqJSRXpVJfPMswI
OtDV+yBTN9h2vara1ssFvIPIuO6l8VLmxb1aib1feldNjLc6orTCxu02fqEHT71Xmq9N6l5S/2Ij
FvQOPILmrS+t1UCJg0f+vNCSRYzNO7bqfAhweEo7K8qubNEs0yp4c83+kOCMp3kR2z5h35iOtdCL
9j4MBf1ZQIPp0mQhlD8Xf0qJ7p3NO00+RZR3Ue7HC9yoZnZPM0M43bxQ0l1PHAM9kE0AfOqY4smB
+IFk1HvqWJGmMVc6517mxtr1g3uv2LddcbTx38wEkGRrYe1jYlg6uDewIx/9FjS8apeuFxVMQXNg
kAfKikfQi4Qyit2zEng3sdWu/CjEoaU1zLvbwgrkBSzQZtnXMTKINL7BmT8kOYB6CsSFPDJVvQzN
ir7cWG3rlkmDFlzbjeyjcnxnHS5Tolpbv8Wv36oKNsr42egOlkN1BqFAr/ehr173DQgACxdGYUW6
tzrlLszFCuGj3CiecZNhJbVgBwithzzFZTx4F5nfX46xzbwLQUTm5SmnK0Nt0851nqER1uJ1VdpP
btq2G2yoCdPtxlnfVMigI+j8ozJeJfSmY0jsoqFPqKrBEQT7ELa0XROakqrmXOpg2CBXlHG+fkXL
ulnZV5azlyVlQRQINvPBntrx1SYWCdZbJSnjoo7Vwqo/BLEWLk60r3q2aLM+CTf0z18Je3e2qVHg
BuRq3VxLu1XgVjeFTzZ1reRP+IHRewd+9yr1VSodAT3hdYk34Mz14AV7tXlv+M6epe+m1SNQc9Ve
24Nyb7XKdaN3j6ICgskr0Cq1cFcKUZ9kmLEu5uOLhhSJdmWA/SxeZV7ebLgvV0LCeypScPcui/eh
6jhXoa/RyCNGmvAobKbDYKfEyarFZmaelzhdJdx3plY166AQL3qeU0QXtCzpVfU05KM8Mbc62eSR
IA6CBvIx9wqcp2m7jDYx7pC9VT+s77MQFRSeqEEg64sExHNh0vnxx7Xa0W4MWxjWdjUZbsS05PXi
ItM8pJK+wb5d697TqMLq1gYoD0a5gZ+DSypQ5zKNu0u8C6cujbgQJluOvL+D/7Gg3PIQ/dYvmiMm
FTX0r0QuOkMZtuZkqOib9cUQALDVjffsG6TUSwUrp1hd4WpVLUapaxtNdle0EfFPMAEnw5EOU2l9
TVse0MYu2Uma7bNFaPss7+6SREELIGWDehjrwMplV9Iltg6AP1orqG2HJhF4e8ciXmK4kc1S0173
eh1vhPDY3Y3mhjUVJbpDs7NtK3YJFGcuSZfzzq6xKTUno2trJwNEkGVqLw3DU8BRgDdSbWhv++Y9
17seXkguWbk70Cp9XzaGs4U/1C1co1piTEBdAPRfFwCVSVFddZG8sft8rQHFzrqeFB4cBGKtfDM9
oEB80N+RVtjzmA3dnEr0DVHGKYUyhfuzB9nKsaOLtlDvJK6wKnlZC6Pxb2rVP+ihcuU5KJswRUyh
CyGAYJdDLYj/quag9Yz96KZIjLcQ6sfCidrLMPf3o+bR0yetT6AsWEi7RLJFM3Dux8o2E/femGFS
aHPgBDLNkFwlKvBlFuFwn+v3jZIDDgzKS6YIfUFCAGo4ewqmI1PWV5W9p1OZKMUqVHFDtjBSqFSd
sK20pa+/Rm71mFc+eKxvLQuXPq9B8iIxi9UcwREiSl/smmoZdNJ9V1TxYI0gUlbkQ6kz4dQBqG68
Nt1Ae55SKhI8tWSf7fw6XBd+BMVWm6JIbIpfWqBQsYllFNvSu0wgPdayfIOYLDArjLtpy3SgIyd2
9vTFrwqBH0tirkgMuNH7WtuEkTZX4ojaIrfsXRdU3/8mfXycug5Rrespyo4HhR0he52F6YB9fnz5
CFcZIIDsxFByA378EBUZqWhY284r5swdmbPNSgewgvkkyp3faEiHBhPd+xSxkiHaBJoh3ycs8p0x
fdF9H2NZFIn5bqB5lsxgo6LMdCSbjUjbGEM4oAlvyl0xtpuOFN61jt3LTm9xZv34W1dT1Djk5BUs
YIkVbBuo9lpJQBg+gxfeR3j7x7sHGmHuRFAsLAQW6NUdduwf7/txMh9/AxKfRJCcy28/owpd9FEh
NpXJRWynmJbORaPWyRGKHvSqGTC02GWW+P4lIIdjTmflSdew2usnT68gxZR4/vFXRNJY6pRVmO2c
0Et3Yc36gzj0sgxVXqgME31bGJGtxwek6VbuggIOCc7Rxvwjp+bjC0JbddkJ9fjbj4Tp7Khyi/W3
YJvfXvgItvnt2wgDkMUw+Tr99kKX08DAiQe6VsH05sPaZiuZ73774kodz5SP78OwXpZochCY8RTg
913PUtEoa7tRdkSa1ovaJ1DPSUtkKl66z33q4RZqYN8BYJepd5HambqFWY4ZHaGsGlZAC7VN9YWs
JcxT8kSCGM+EiPKhqQiRZrMSuQpWfCn2JqwEhzRj4e+GRr1NPHkVwreH5wt234tRsJ5CVbQjf0QX
BchroYJaBq11GoVSb4qs3bInMC+x815DpEmXBaiU0t8JHwlISnULComnjuHcdzyGC00BVRzC9GGI
Krxghm5mc1NeRIb+FgoWlt6cjFdJd9Q8YrgVBN6FZhOlGYvd4PfTIoCRuCk63IS95gZdVHWhjsFS
ywe5KrJsNToY+ue9Hm1glbKqEiM6EiOFIQv8kLGFROI2KnEAsbrJ1KFBDNR+KZX0Qe0xKI7Ag/BF
a7r0wD4RhYZZ2NvEa9guSRtBEIavZbVWooYvOUWc8F/Z+yY3hUKWJLaSsGBwCcwMXGSy4r0U+XWl
XvmG2JQ6WxVIHqSzHqzUfIw1TJBiqZ+ghNxJNtVJiQ4jGZLtZD7ZKvCBjSTa67p4iJEIwNYjaMDZ
4gUnaZ5ANPXb/r4a7F0U37ciA2/Ru2uvMW5dWeCVHV2hyoXAlhOxINnvZwPkbC97mIxW9RFSedu0
L0Hq3kxvWzgarRKkZLZVYBsZRu+kbc9gpmJsbA3PXqkuU08ncE5N70zDfjIUOjgtoGwCrT1rmFnz
Ub53Un+u+YRmBDBS46yrN6L6Egxg2Lm4k/VlPqVRAlRCnRmqp+nTwd10nT3kcCgDY320kVC7iGXM
3OQsA1yiqScwlIl8h50b5u2qeV941D8jj0eCjc7aK9SHsu7XsNXZJYbNe9XVlFfsc0HAWSvFtlAN
5aKq70WEYNtEC8J85mxFGa7DyWCEWNSZNfnUd2F6ig0joWPS5otsgKaQE1DoS1bLSYfuSfLqtOG+
EO6b5ZvjRVWAQWk4Kc4JtKuvlQFxituV1H3oPWolkCAOa7MBpncU25zriOU3ZRBaNxkoZm6OZIzS
y0BOlC1TSUJnNvIRMjp709DRKNKPZTwsW115uSJHOlgIjyaE3ZjPioVdTI0xaRNhWpEbe3iss6hF
7OMJMG9PA/D1yr20dOIEuB4yD7MVBHUXUVO11wbnqZUqbiiZvshy/UsLR429LJ+5lGSFtMNbLOGZ
KsnSx/tmXXdJx8vy3jJiAITBorAhhhj7q1XXlVhqggvPwsi81ADrNpadq7ukjl4HKDmaqA6hVX0l
owbdCTk1QwpD3zeVbg43M5nHNCJUruJC732CvvSXsXC4PEhsSsO9HN3yFqexd+KG5azywFzzCi+B
Gvq2wV+ml8IQAUyMibCoUEA7xqMV8pB6YcvjmD9KW7t2B6SmZtxCyjTgBpdkG7juXKd3P/cxlcfc
hUhQF+1rhX3wLE3NezrqBjcp4K/bTVETugLaWC6J3MSBpmopncNwUX5RG/iyJtnM3CdcEgenNTt/
UglDRK6YLIARMP56qtoSIUN3XaMIDGuLdxaw2uOw2UKT1pD2B/dRYJYrx4L07kuad45irH1/oDZW
oEWFCKXymN2WK5AokWkSCuKInQ1o9rMSEBqPxskYLmJbu5TSeikpwSoT5i22iTCpnNvStV4d3F4R
ND5nenMS+XgoyhubXJjBAAaEmQjixwsoGWkEl97zdMNPhLsmdJcIs7a6oez6Cr590BiHOLahKUXH
qvU3rpWT9EugYWOBxbmdejN4IDEUC2JhDv0DyQoY68fKbRonsNxfFaJnMFGrt6OpbocywkNZ+nCE
NZqHJixiyFGEZfpLUSBXL2138tjZxNZwBU4Flca60ZP6kCGWzTILNqp+/fG+A8R3DItipBl4ikk7
vw0wMIfdxeI+UnIbKpKa0Jr4/CrCIFrXq8ZIHuygR+Kb+KhbsuGkuJjLOCJg5Zn2iCYgmyngKzW3
FdK9WauSHObIbO9m3q2lxQt96OQ6NY4oGouZZZpvBfNWN9C1leVDVEbrSgYXZqZc6W67CwNmxd69
cUCT9BqgyK8DZjBDx8532CmD/VI7zlcneVVzmNz0zu4zuA9VFEHyhVcY53TdMehjcu0AhUFYexVT
O/kCjMtm0YnYRtbrjIlWycojvuW3kCmuEZbOk2LKfUSgsGhTvO6pQS4D1d+prnFvqsZTkTNmKR+A
2nKLNCkhuJ60KR82wxSvWEClKGjDQGLEJlCPl3RfdwiNl7QDj2oDZNwk+B+gam3DW9Ws31SfGkfE
8xoWZcJzwkK7xv/rWmUx0AJaNsawLXJgYo3wdmxlEbOVGt12Ca8yIkx5VkRiLdURiDkXe6Kwl9if
P5ejOnWvvAsUuwt84paNPSTsEuml4JFhl8WXqGmfqrhW5yIMr3XkA7M6Cg9dnb07DggS5NdnJymX
VV29loPxkpbZY4ZOGAvzh9Jqvxg2EvQ26w/UGtmK/aPNAhD286SLj0Gtr1y6EzPgUnxw5KvJ9fSc
HuMJGvp9ri2dRIs3znDnR0p9iHL1sugXQsVwhF6ffp2QlzxnpcFxqGzRhvMo5foitLmiRdP3y6wL
uRNMWdKnLJ4B9CdyIaqIsqYvqcXo9WAEYOM9oy2mr+AG7tWUfrHBwEAnwI+9xbqoE/6XSkF7MZQX
WU3lYzislFBILkBeb8wplMUOtlFvHPGxgpE+3DuDdgQ0SyYTvLWC8yPrZfY2Pd9e7qNehxcNxIZt
tKjRnhnWvaHa2zZomX0sunCdPlwikCHlUWJkZQkif/yk2fjIHK+rJmYDKlBhlhzFVB4zZk21KpuZ
lVK3mNJ4ghqwMTILGSkRWtsAyPij3Lfrd4EzG37SCrmxijYtzddZ61GolEyZOL1qcf2mGJxFpWiv
Fa5saBwXRHVz+2QYL0zOWNJ0oXVo25h/t1F2pRY+YBnRrPw8NtlY3ZAEFl40dEp0mJf5ONKRQbyc
5t69G1rPakBfwPd6/FC8x1ptESY5eO+V1YXXBOT4ZCjpS3wKhBgPGQ7kKIIn14f4Imc7BKpAK6R2
SgjjEawm+6hX4Tgj1XuBSFADSIqWEA83WUqMCB1+XCd84jKAQfAN1Lt1rphPJNt127JKQek0+pN2
+FSK8bqhiFxDUsYxT8QHSiA4CoP9DPFmQ/iYiyVQIOeeilgg1+lxN8OS7I1ymTRXA+Bq2yCT6lXr
pQeuWI458woX11hlSnBLaGa51Dxs+LpoZeX+dR5Uz2KMtGXX6+NCgZhEQilIqO2vNRLOGf1m5/rk
idK9gXs/vtMMuigqdhV5ZV5pXmuvdad/4FaQLCY3wuy6LbSfA9HCD52K6wT0HX8eZixkJbk/Ud/l
C+hhxL/1iUbVzCdnitpmcIc8jJTmVUV0VsGzgl9aTJFnYzw2WG6z6rCH3hT+dsRCANpktlNLNJ5t
R7tUq40OnMC6cQeIIchJ9gm41Zqes7putfjWLKDP+nF0qZpbRKmSTfah0cYLMsb0LS2zWiX32a+J
1iWga5Z+iAt9Z9waxUjctmrOxiKCKwWah00ZdWSgzqTbP9TAQp3IblGqXJatQFqgyse6yrHiM5/d
4s2q7WqhIJnC3iC8TcPxFsW9xSaBJLfK7269+IBP2gV5AHv8ODsKxPzCapJulYzKVzmOtJRC0tUL
KMvzXCC6M5uvwkV7mXgDvv3qg6G8JLF1UglD6TKRXegZzBm9DS9xZMY8xReTC5qOlD4jiiR5NExu
64zsOwWwLRoxknCSbKVYgbVC4L/pqvqqxaVxYQwCcBAmrhdoqB4M3ABFXOIBpZN22wwkA+msIVw1
aptoWzXD1A8MkBt7xOy5a6s3HLjT9tpBkDgCuFeWYq+cusW6ibZMWnh3XW8/a6J/BI54aDI0OHBh
5FohQ6jPGrDo4V2TILIJ4hiPyE32V1Y4TxsPNyJlOxYqjGMHLabW+eaCNZTbNKluIgthJCKDDIu8
dlVn5rZ0wephaB/HhF1bkz53CfQnr3mpSH3OaklfviDgxXO6PQ3x/dDTOVBL3zrQmyWN9mRlLTJW
j65H0/TIOdh++mO6qUb72gnJe8O2i5hUluyNNYpr0zcotIA6TX0VVCFybUHGVK+9dgOOp3GiLVIf
/RiO2etce2iQwMxpE0M+SdJspeN4hkfhTUQyNNVZe3Azcdfa72TnLlyXVGqq9deibp5JRPQKmeLq
g713zf8jlKUZiSekG3iE4ahYCKSiqmaZMHa0uzdxiJe/O4KlV+qGXZ8C7rfs2Ijh+Ihl+UMYIsNM
0VwWhtSJ/Rz7BZZCXpN9LTM0SG7ja/gIWq/GgLqXVBJkwqF2Gxhqve07mPm40j03r04ugk1c0k0C
YmxsDc8NnEmxEGXLlRWrwGNLG3cPjllicmyFawcRcj0i1DRLQnaqEn/i8c4SSrwLeX4p+JJoWQvC
uwkCrFYyacQSlsxa1DWdtQw70BrvLxo4o++JGcF2pgRZx1X4aDki3LYC62IFMrrsG4yxoPsTO98P
i9HACDlr7VvFxHfJUi8jRe+WAfAKdMoM2rrEgg9ZW6glG5o5pJIOHf4MCvKYtsE7kDMTEQp7vaWH
6xdLXe3fP9jH//2NfnyTJ1RTWfXr//D9G+WXhMtW//Ttr/c02fP0f6Z/8/ffOf8Xv+7DN4lF+tf6
X/7W+pRPLOfq5186OzLv/v3sJnL02TfLD6L0oTnJ4fZUNUn9r1/99jm+s6xv2GHW9/kfDvEf/dLH
p/2nB/pO4L4fCgjcb3nDk8r5YW2X/Z7ALQzjY+h/I35/nNLHp/lXR0iOdVg37xxad38xVd20LFt3
P/7AuWZvTovk42UUmb/QjNJV4WrfXodz/d9nQ/TPBuFff74fY/3TmZ8N5tknOGK7mi3CqpbhW/37
MTBN1/3PBuGnQ/xuEOxfhGlY9MRc9eOPdj4I9HZ+sTQb30QVx8zpz/9vgyA02/mro2DYv6i6bmqu
bXwbBf2nUVAZBcPUhKV/u+t+90j985vgP/ilvz8uTFDJ+8fTFJ6q3z2S//YXftxrfzzA93to+/6/
/zU9LGe/OD1c3w59+pgEpu9/PbtJPmaN3734Yxb5eJ/v//z7B/zjW5+9149P9eOHm/AkjySwE33C
ozh8P81veo3/lxxfj+mZUkPDfObHTf9tTjg7z9/d///mwFX803EN9ROOK+lGZucHRpr1GQeOj1l1
rH4cabqMGrYFP77/80MxPybhV+qkc0HMt7nktwv+v//1Z4YZanAuj+/5j7Ocztq2dGbOv37kLDu9
1eFbczYF2raLAOivHnxxSo7dUZ5+HGk6bcfRP2Gwf0zbf8u//o3BadLX82GHK/sJd+GKUQ/fz+9C
TdXRI/3VkaHGoPdyfmShqsyCf/XIG0Y8DH8c5+P21i3zE+6U7fsxOLsBNYO2zo83+vPPzZboYpok
50+k4UwCtL86FtvsPTz+NItg5vMJ12+bd+cXz3Ad6py/esIXf5ybLARHn3Bgzqx5i4cfR/q4LyxG
+ccP/vz1m5pR1R+G2RXOJ9wb+2OYnc0eUGI+Y3nZTyKyY/b+49NPwyFU4zMu4f5YVUcwwOqEXPr8
+KbxGUMSvgWhfzwv2iknP+EJ34esBVVen93ZQjO0T3hg9mFVTf/BbzwbFI1uwo8f/Pl7cDp63sif
D/0pJ05W409zyPfS+K8+7FenV3n8qXoSwkHT+pfnkatTezxft+Cu6Z9QPl2dur9tjinM/PB8Wef4
7idMgNPxdydZnc5mKoFzyCcdfH/qw7ezZYyDf8aKPp35l1zGPy7ex5Sia9YnTN5Xky76b/OjzFkp
zx9OfP8+7Q0Wx/jnZ5/27ieUJNdBeD7iEM8+YeG5jhMqkvNdjUAU/gmT7LU8ATidXUrD/IxLeXPK
smpI2uNP2wRhWuITzvs2yN9Pf9tWf1jbbMv6hAt5N6nw/+GNqLNKfMIl/fYGf7wRp8N/Qj14z+if
qup0VlLoQFGfMDPen/rzXaXOSX/CcR/qY/D7G1HHLuET1vrHk0xZ2c6OzFL8CWvx4z+yhTD1z7j/
no6sO5lfnz+aMOSNT5gE/62nxd8RnT+3h38KqzdA7PBsWtEty/mEB/NpyMEy/bOrabni366Z/whp
+jsU+0f86QfE+o/+2Tm4Nv3GW3I6yl//DwAA//8=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Map Of Unit Sold</cx:v>
        </cx:txData>
      </cx:tx>
      <cx:txPr>
        <a:bodyPr spcFirstLastPara="1" vertOverflow="ellipsis" horzOverflow="overflow" wrap="square" lIns="0" tIns="0" rIns="0" bIns="0" anchor="ctr" anchorCtr="1"/>
        <a:lstStyle/>
        <a:p>
          <a:pPr algn="ctr" rtl="0">
            <a:defRPr/>
          </a:pPr>
          <a:r>
            <a:rPr lang="en-US" sz="2400" b="1" i="0" u="none" strike="noStrike" baseline="0">
              <a:solidFill>
                <a:srgbClr val="000000">
                  <a:lumMod val="65000"/>
                  <a:lumOff val="35000"/>
                </a:srgbClr>
              </a:solidFill>
              <a:latin typeface="Calibri"/>
              <a:cs typeface="Calibri"/>
            </a:rPr>
            <a:t>Map Of Unit Sold</a:t>
          </a:r>
        </a:p>
      </cx:txPr>
    </cx:title>
    <cx:plotArea>
      <cx:plotAreaRegion>
        <cx:series layoutId="regionMap" uniqueId="{FC41A86B-8AB7-40FE-A120-6F862E043EEE}">
          <cx:tx>
            <cx:txData>
              <cx:v>Unit Solds</cx:v>
            </cx:txData>
          </cx:tx>
          <cx:dataLabels/>
          <cx:dataId val="0"/>
          <cx:layoutPr>
            <cx:geography cultureLanguage="en-US" cultureRegion="GB" attribution="Powered by Bing">
              <cx:geoCache provider="{E9337A44-BEBE-4D9F-B70C-5C5E7DAFC167}">
                <cx:binary>1HrZjuU4kuWvBOJ5lElKFJdCZQND6e6Lr7G+CJ4RHiK1kBQlavv6NvfoLGRGVmX1ADMNzH2gX0qU
rtHMeMzsmP/9y/y3L83zk38zt43p//Zl/uWtGgb3t59/7r+o5/ap/6nVX7zt7bfhpy+2/dl++6a/
PP/81T9N2pQ/xwiTn7+oJz88z2//4+/wtvLZnu2Xp0Fbcxee/XL/3Idm6P/i3j+99ebpa6tNrvvB
6y8D/uVt9tTob9Yb/fT2zbMZ9LA8Lu75l7d/WPf2zc8/vu1Pv/ymAeGG8BWeTdhPcUooFVig1w9+
+6axpvyv2xHG4ieKWcwEIuL189tvX59aeP6/J9OrRE9fv/rnvodtvf7947N/2APc+t9v33yxwQwv
2itBkb+8fWf08Pz1zcPwNDz3b9/o3mbfF2T2ZSPvHl53/vMf9f8ff//hAujihyu/M9GPivt3t/5k
oYs1w5P5v2gewn5CSZJiwch38yQ/mAeBeUiKY5qQPxrmvyHKP7fKPx78wSSXx/8vTbLzT+brm0c7
PDW/KehfnZr/h46B/gd/+6/Pze+B4w8r/0+BQ/yUoiSllCXfcYH90TOF+AlhnqAYkOX1Q39TwXfg
+OE4/2ux/rmX/vD4H3byP4QV/9pd/gG4+dPwtHlF6t9ByV/f/Q2Dfnj0rwD/u+4OX395GyeYAoD/
IwK8vOS/nvyu9evz9OaT9fVvtvjdQ89P/fDL24jhnzjgCWecYCYoZ+nbN9Pz91viJ0YRQZQIguFP
DLeM9YP65S1JwdopTxGiDCecsvjtm96G11voJ4gcSSpwgngqEnjhb3u8tc1SWvMPhfzX/I0J7a3V
Zuh/eYthO+77shdZU8JTgDqWAiiiVHBK4WS5L0/3EIlfVv8vPNJuRKi0hwWVzc2ImuG+iK2sgpJT
aNd8xcWaLYJkoSy+pbQu92sz8fx3SvtnUgC4/kkKLjACNYEuMOd/lGLsUbR2HJuDaUS3dWnxMIr2
so4LvqZr0m6X1l88ZdmoYklLHG3KdPi2zE7tVLpWksTey78WKYbz9qNIBJE4ZoiRWCT8B8X4KImZ
48gc4sWNsm6iIUdhxVnTsK/tUKHbZg77zvbDLknKX0nKbBbgeOeYx9Kk0X1hGNsEM4VdkqYFvKCt
JBNrnRkUpxlD0bRzSYczZodyw12R5pb5fTT1+ynGxTEq53d/vSMMCPHjjlLEwNs4OBTH5AcldxHq
Z9t7c0BiRaeEzXjDlfUbp4sscYLs48LrXV/P8R47sqvbIPsko3ZwZz6bR21ZfGNi/qGIkdj8G9nA
1f8kGzh6Qmjyckhe/P33bjj0Q+UnztrDUE73xUTzKUHNwSK67EokqOyFstmSdJ9SEYZjk8atjKfu
0FA1Z0lRrzdtdFOi5d/K9SfHpBgOIUhFqAB4Tl90+rvjUaFodnHvxZ7Uh24wLEtQUFkaLV46bM5D
OshFDWKzYlPt4nJ679rJ5tZ0s1zTFV/aUf0bx0xfzPSHE8sgUFAep0KALWP+IvLvRFp6jNaymMd9
UuFpm1ZFdKK+3aCYRxfRaP/QFJc6Tsq7bmqqR4PpZklnla2E6m3rx1miws1XQyyTdoxCPs4NOS5J
eTB2RR/8VEo2Fv6yJs0qGx6xLK3JI11mfKYjOpJAtgZX/oLnm4qn6WGObCpXF6+5nqPNwudkMxbL
r5BrjhmPxLztrT2Tno3Su/6QJvYTVAuxnPukkU2F90nUX5PJR1tr/XL1JufL8k1XXbxBioZ8Zm7M
GTGzHMI8b6jwOl/FOsnJTGO+xPzxrz0xJn8+JyzFGK7DuUcCxeQHBZtW8LJqh7CPpyBp3NprUhan
zghxiqvEH6qurGTd8fF2LubrbMh6WmtjbitlbqMwK0mHqM4NjsqTGP2zb9myXTpQ0BK+TsrC3peu
ONXFWpxUwb64rtI7rRcB+o3zlJIppyxyn4qhzpTiImvmuN/ZImbHKSa3NY8fxaLGg+oZukYehtdv
tSjL40DD7SholyVqoZs+wurmdWiUuOKC28NkcbEJ1J5Yb+7BjOHaDPO874cUP47ELHequJklC7dm
aPEO1St+XPuQ1b1XN6JynZwWFG3Aeda8L3Ma2yZLh7baOZT6DGNXZqntu62CMHVwpjoQstaXQbj6
Eqe/LiE2+Tzj8hI3Cm3XNTQHCHA5oqHawuHWGYp9vVdLT850KvPqXGM7nCkH6Yeu0Res+6yNy/Ku
rT4sUR/2ENp6qfC6nIwf8dVoGUfLcqUM3fK0i/LReZ7j2IjzpDp/IKllxwbNTGLr8AECe5UPqB3l
RBZ7wjwskirdn4MWWTWsyzFSZD73jds2bUj2dV88mXF8x53lx1cb0Ub5rFMJztnUD9skQZ9SJfCx
7JpGzlOanqvBHpI2upZuMBsWNewMUfUgOqbv2MBP7dAmZ4VrfVdEo75DlVDSou6aeNvtoqjDD8Gw
ApCZm4zOZAuVS3lOHeyx42a5ThF4S0yWWYZmOcesYkSWpLsTVFcHm3i0C274rIfSnPsZm3wRoc8C
I5mo0/m4MD5lyQJRvorKdsNHEsOPNNWZvAz9gpJ9MalrvbJiK/CgMmUxwCyf76vJmGOUYn0zI1Vu
q5G4bA1IS0N9cxhVst5ao9FtQZ3UutKHbglPs++W29BG8+04tO9FXZ/WMCT7Fc/JPUFddKMnAvkG
zBKCHs06g5KxFTfLYiR1vTimzXoIpWA3r0Naen0QvFHydboKw7/fqFPYxzBOfPN6TVV6YoBQ866N
7Xp+XZwIpPOUG7IRrebblqExc2Vf3vmXoWlXfoBDouTrdOkATH2i5gvxdPd6iSCjymzCxz5ppwwJ
rnZxXJcPtVFsV9YEZQAw0f3rgKr0qJplvaKXFYqjsG/4UMjEXVif0NvXYYhBoQtZvrzOWs/XK2wv
nyFxPC796OSoVfPwOsxj8YmvzGwXAG3Zh2EuZFQhLNlANr5p2+M6d+5WNNMg01kMD6VhGwiw6zly
5liFRLzHGjHZTv30kNgxx7Z870zL9iplyz6k1SAt7cNmCK6SSPTRNfR1kGGNbTYXnfvEuzHT9Ouk
a/1uWMCJ0dhnpEnf47QXGbctO2CitAwdYXkXz18aG8St57Jh8WfeJuPtKEkRlveBDidCw44p5fe0
aqQx5bhfBuxlIdK8CqI5NUV1mOFcbKKeyDRMzSFt0m7TT0O60W16Dr4QUjPvdzVp8KZk65Qt3Fsp
umnZNW29bssJzXKsanxATn+LAdq2wk0EkCvwvJkAJ3zMaYZ3q42aTCUmb/1c3Kmm/TwkQW0JgO++
rYw0PvCrjQaVR8UkezS2O+QqkkVL/K4a6CIBurpbqsydRtNjMUd0M5WCZ3OqiqPA1uRNI9Sm4OWl
UTp812ZD1uiwGi9xGicHV5NJ6upDGsJwiwaaV50rv+PT2vDkcQFf9v1HjiJ3B5Hq2ibrdBJamAzz
+YHRSe9CepqhDtmtDVyF1J1ufDK74zTNn0lP1i3R/TXEU5mFCUCCcp6TVYisd1ObkWrdK867PU5U
NsILPpXN+kDLkpx12YuNMYnd1aaXaJ7EBgkdHbsuU7j3mVC4PYH9bnmpp9NQslvm1lnWqGCbbqmj
jCu2TxvrZYR5FiAV3pnCGEl4QSHRSJbt2vIun3VpZaTMnPkI/4oi4yFfDRtXVW02mWBP1ZhUsGpQ
5znBp0Hx6UzKTYLNesVhPBlbRR/Wdb+IluRTrJY91029T7S7roGbLRRkzY51Rm9JpI7rtGxVPX7Q
doF0ZS4eUVJnZY3Sh7pcchIUkuCO0fsylDxXs92JMLJ8Scv1lnd3Pq3wseh1uWVudvDz8SrRwCGw
juuJz74+qGV+CQS4uUEtp0fRrBddVVlZqOlQd216dLyFDLyEyLo4K87qJQ9oo+08pP5IS5Ie135k
GSpNZb8gbuscTa7aJ8Fduia2VySe1ZSMx6JIPkJSkx7q1D/rykZZh2hyiAZxg0PCjumy+o2hbbop
m2raB5bM95Ss+GQYgXDMh06ucc12aJj9rQ9FK0dDyZPtufukmXo/1lN6THrPs4k4nYemjTKKk+RA
QumPoTh66t2O900quR7rA+rotRs3zOlSmt4uMurbvanpLa5au4tE7pyzh064RQ7M8pxVVSU5K/zh
VfhoKPs7F8TFli46ok5rmS4WZUPQ6CLaereWLd4q8TiOnQcYGPUhGWaI/pyofaqrT51aostQ95LA
zpbIDzekUr3siW5Ps5p5LqpQbC3kqF0Yk71IupvGj34/99u+j9zBjm7cj/OzT429TJZP+Vr4b27l
iZxKCOBV6rJ27Q646qItL63fNzZJjhDUzIaA8TKBew2lqumkqhnL+x6gMBTzh3h0SaYW2EKt2zav
Ixsd4gq86eUdQ1GYzBjc7cCDDklIUinWKoH6thw2SWFkOdXpZi4HiD2lENupoefWdJuicNG5GYcm
X31a56FnG3CTOB+GTFf0uSF6vVXDJtaMHeJB8J2viGzIwo/BhVgqzaudBq5CjrSCUmtsHsOUh6jj
m9L57jRNObMqefQBS1562c7BfijWyW0HLR7jUHip1yIPU2czECeRgBt+yymv3oUFffNpSWWxsOre
hxaEW5KncYzWbMWt2+JosJmKxklWw+hOjYbfaVI4ukOoITQN1ZX2DHLTpK32kZrr/HUawjifIbKA
ikd+UgPEqDGt54fQtoc6Epuxm+iFGzWdHE1H2Sy0uECaGucsrtuPWBW30VSNzwnrD8A9XLh3cxYT
UWe+NfQUc5GeRB/CBo3xcYYy7vWKniZ64nGzyG5N6k3VaOfB42Cte30quJMfBZGkZSprjJ7OPpQu
D6h2mWmH6UTZUkqtoEwiPoZpVHwVOG620+TQVqftZw8F2WksdXl+/fY6MDWqfEIsZGlpIy87RKKT
qFrZxSM5vi7pdX2cuyHazav4xoZY5yNarlFaJUca0fj7YBqwXjd2Ra5HtkoG5dfSG1nlKbLNDV/1
J9RVyzZCVwwl3R3pbueG0tsohehjC3ePmjjdd8DgyGhc3P3rtZDOPiv9yHe9SyJIpSO8WRfl722t
Mj4M3e3rrMAxPlI+VvJ1Wu5TUw5bcGOTd7TVG8pTtwGXSe5qGid3S61tVjdeZ2pdgvTAthy6ZFHZ
TPF8RdNwDqjsHkr4DQgb9wzz8miXrt0TAuJ4j7szF/U7XEzsjAd+4GRiOUGu3KJS4fuhxuheUZyR
HgQsBkG2dkJQgcXlBqipScbh5fhws4kd20O5Yc8c8DdLRWplGkU3uBfouKwIHafVrq18nTNHkGTE
dTm3VFZQIJ2ihfMsbpsl64FEO5KovE8C97s1mfnJqXk6jpDYhWlej6+DbXhofzdXy6LgvM3rJgY9
Q8hc6LPG/bKheE9Zp5zs0rvGhfHI4BCdIC8f5Vor2bZO5PBEdWKq9Lu5765xsZbbWKcfI7TCcWDI
5JA3HGZDq43RvNmEsj3HofnoLf218Kg8RY3fI1FReJs+jxZpMGx5h6bqKlZ99R7KkSF+hAxvX+Fw
nTWIumAC724xQGTSnAeIAjydIlkt8+euUXXWxdWHCBGJV5RkVaUfqYHSyyeHBHK0saAk6wer4QiK
L+lKntjK9hMf30VGhWxcP7WIrjk1us3KR+UKLcehsjszR1AB8hK8tF8y3E/7igx3kJx8UC8RpiHT
brHbHsVd7rp9jKtD2Rxir25rQ4vdUECGG/elxKZsZTFZA1hRniOyHCbW5303HlGPnmy4hzy/2BTd
0st1hqwGe4YPVVLEWTrO+5GQeteMEd43FM5Uh/VJI+szxMMziVjY0rR+muvVScT4h9jS4WCcnAvI
0HnZ0ANQbdkyNnkFnNKRvcDl69CmOfWK7nElnvsV9lmFftcl9ID5gDaEpHdUz0IOvs5ii52MjOMZ
J2g7jbyVdRJFuavifUWj+yhR/dZ2I9vMtvl1FgGS+Bd6p+VZV/P30HaINgXlWnb9LHK6rEKmvnTS
6tpLCJ2ZHqEcsi3+VoCq3VSYfI0gbkcYEoGh7p7qT0nl2luH2i4ru7ndvjDIxq3DVwCOG4AhJV0S
ixselak0E+v2SWu/TelMsqJK4y2eRfq+pMlVdOnB6kEAA0rx0TSKQH2lkndUuI8+6OaoHZTARBRt
psRUneOuP/WdY3c1e8m+jP+sjXUfwCSXqCne+27UUvvuiYahkg3t1l0/pTqjY1NkWtVIpoAhULTX
J8LwLHmTAGHGEnWNGpEPOvbXoW7Yth+i9yPAD3RV+alaRr5xDsIXL5zPY5z4rPCF2g9NJHYruhfr
NThtdz1z7k5rYAz9LNtQU0koY1CU03g34kU6W7TnsXExFEvvEB7QGU2Jy8GFe6iFOlBi7E+kG/zJ
edLkaeO7DEdoPIh0+GyAOJIT7482ntUWcA/wK0U3SYPZrQKC2kT0lleHkSzoyaGpy9aSkVPViGVf
IfO5g1xqV4/8Dq30shaxzuoUpzuOFZbNKNJtPY3DpnmcgFTeR7oac2Cpuxvb6QdG6jxaC34Gq41Z
lQKfVCDBNrwGSrmybc7CSk+khtN/YHPdbfHIhvw1bpRR/E4saXKAROFs63LK6x6kb0h1x+lUvLOV
2Vq3vGcimXJTxpNES+iAqPY2W3VlcjzVdzgSgFtzaY94lSl2a6bjqcn6viiyAD4tk7K7GW1/raPW
ZaqC+/UCOa1GRQFlUbef+i7OClNwCdzENNSzjOw65aWbkyMOFuJmy+y2YOs7nnJ3TIG6XrPXrz3W
rpF9kUg9uM88NIWc0aM1YhvVE2kBhTg+uraJj8pBTekYyZvuV742v1ZAUBxXyAGNHOOUH1/nJh7l
rLQ6UO3s0cWzPfqX4XX6OhC86kb+y9uFo79fPTHRb5dJPfDY7LCbsm6kn1jdhawnTUw3NCLbdjH1
fuxasfcvC4CZOq6WVxBNFumFb/JBse74OozVgrfLVwU1eIKyGZK1c9EEfWiiFlKvm+CgWxP0eGcK
d65FxY+mTZqsce3T0s6ljJKeg9uH6LjGN30rAlSaEd+w2kcSUzVty7Ja74uuNZIVa7vFU3nHdr4v
2gfNxnce8WQ39tocUZq2x7kUcvY+Pi14zZOdExN7CB7aKmLkH9Dc2kdRLPZxZU6acpZ6nA6RpfVx
SvhyVYvu8pRFfV5bJ0vRYFBNcyyQQvtyiBwYLgCTsZjDSooIGO2hjWU0R+2RJ7EEcpU8zABcztVH
YdevYGwGkB2lBzIZLnlcDbl2y8d4GsR1UmuyawR1UChmlV4hGvveQgW4kHy0HGjdBpiV0JT2Jq36
C7fWnLpgdgI8OY+QEbBKA0E0K5yhfhPztf5I29afCgNkQ6F7k/fQLzvXjbkm2EbvneDTlkGOcGiG
crwTkVhf2g/Dl7lWO7YOu3EdyANjyu7gCJh9oZR5b01xMqaKnkIB7B3heLzOrWquEKKhUBLjxkEy
/lQ64HiCziybyaexVHe00Oy5VVM+Dj6LAWNumiIZz6asOunRsu9IT39tTcKh9ErBrgiI9CaoezFD
Q2cMQPJCQc1yW/b1IY6mJGctWfehEOtuNQAdS9IkEFuGHqi5Nbduqnaom3dAcfTH3vSVHFSg17Ir
G+ADLc4jGqIz81GZL70gORT735Ku30NBSQ+0SypZMnNT4xE/Atl2LIFQgBxFLKcUKrglserBD0XY
vMxYB+240A7sOkBjWM7tGu09CcOGLOZRQY2QVQGq4NK3Oqv4aHcEDRktlioPkJnfzeVlqVJ2qbyF
OBTRL573yyH9bOZhuAYt8TxHUqcoPrnEgWIEJoepmqOtdyO7TL698MroM25EA+3B+QTdSXsAzLyM
uAp3cUufagIpMWna3ALje1uhPspiBUEKz1x2NNyHHoJxXyKez3z92nftuCcFqWQE5KqEvpXZUgQN
XO/VtvKlkmzW/SXh9ZRXU4AqYUVyqhe/D2H5pNQAKfrk8fWVlhJpsoO2Eb3H6KlLiNsaayGEDfwj
dbXLlVPJsdFrCiyG24Y4Bh+bPXQ9y/W9Xjqzj5fpAay1HKgRUAPV47o1cSCS8WWSgoV4V5do3WJw
MICIJqOVyNYa2OHewnqV+A9iYE02QhupW1A4jc1wBpozPc/4EwvtjUl7f6dWE4CBLodL1PayJRDS
/NTPu3T5tIjpKoxA57IeNimo97ho87FZ+XQaKT1VcUWvZpk+lCayt6ErzkwFOIETrTM0Q8umXuiN
cE2U1TGV9Vr2NytQ2yWDjg2Zgt6utlOnQYf7ldbApKdfu2TemDSu8qmMINmuyLLpE/NSqQ/ATEYc
8uN2E6aE7ShNy3yehi9oWtRpjVKd9+Ns9+Me/ldA71o7h4vqxjhrSmDSovUydTzdJYtPcuSc2rwy
B33b0rwYOiVFafaeTeYw1mPINO/wfqlBHYSQq245++TfLQDKaTHcLPHoj8tYP5RzrK/V4uJTPeCc
dgRt5kWkslbOXooowwKqSBHHdB8RvVULFJ4KCL0pBLRbeyj/gSp2HwDtIQtH1XZNKvN5WA+L1seQ
EH2lEfSaIUnqqUS+QDe6hEyIQefpVvUAh4kfonPlI3hpXN5OKZABs18vnBR4H/pQbzEUIZsSuhIZ
XUF/kNjSk7I8nIIV76ZZdLsu9kWGvUneMbLkADzwkBvSXBVBjNBRqeLTXFTPY9LQrWuq6GjCvZ55
+Dgu6GMYIMIys5qdwmBi0hC8c35VhzKoJVPQn19aaI3hiiY7y0aXTQiNVzpDD9hB4lcN5LyWjh3E
bN8TXKlz2sddtphYbBpXJNnS9iU4YVTfcXhFrvm8yjipih1Su7CW2TizvYb6/9QPqpOpWOjJQs5Y
DEAc1WM87KDC7S5phMJxVsCaphZftKLvUUvCHrDqPbQqIiDPbddv55fUAnto+Ma8B34pBu+LuWsz
sUxEzsOkNxAdogGaJjUQJwXejRB6j0TH69GRetwRvZwxpBvn5GXQMSCyL8OpmCAjdIh3MkBb6qgp
NJudxo9T2wy7oop0HnUnYFLbU5kYnPVT9K0pug76E4V7TAgfb6K63qX8E0qX9LGPPH1cgfQfpvqT
RuNwYQ325zQUezZhBCViVRxBIyvwdPpxWFx67boV+nl8qPMCiLNT25D2pMqGZ8aXJOtwZ05zFEOB
2M6XqIKUTyGS5E1Kw5zHpX6mVddsg0rJkaKGH8Twvi0tdA5wVWSU1X0rKQR2oFtj+Oqbcj3q2rlN
AZSFpD0ABgg4H00PXQEperydxxJIP1YtJIujcjxUwAv5qSv83oW+y4sxnaWF/6WQqYb4ssZFGUNE
dNNVpRxvqwYa8aMZ3sWJnvZmKqoFOtrQYmpMMl1KLVcBkFz37MZ3/8nIlzVHigNb/yJusEgIvXwP
1L65vLbdflH0NiDEvgp+/XdQuV1tz9yZGzGhUUpC7aoCkXnynKybczs35thJ8QSDh6K2TJ+RtISv
XrVBfsPmNDXRTnOi+uxGNN4GCU74JAepZxwddY7nHpPWL1Ug6M7bwd8OqYPcKO+XfZ1iTOQnv+ib
I0nSTQA39lD7mq7KSaW7OMkQKcQxsqwMESj3nvI6xWsSJMuVRUSCN3fkn4ZWJ9shs09Kt3ve5NmB
DyreVXbab3HuTSuPOz7A2KzZpMX0LWZehAg54w+dI0+grtpfhTfly3jw85U9Obddg8A/y7oSHBSl
F42s8g2pC2tf2unr4LjxUg38UOY0n7Pm7AvP0xD+/p7ZXvRYt85BDno8RLRzl3HCuhAknx9jTOrN
KIphZcXuIUbe6Ku2o+Xkt35YwyW9ccpInIhOIrjD/YoAQNn3cPUcVjjf1VCtJ5khewAnNA+A/mWd
VSO36QLZ2fSeS8OsavhjkvMNj9vFAN/1qFPgCX3m7h2nrs6VXZwB0a+Ucstvurd/0aj7QYu82Are
jI8l4GlAC4+y9OR2aAEumfvB3BnCLjcELseqbNNi6WaZ2KWRj+c8krjjG/VE6speBIAzNk1O6rsc
kekYuyK0vbFdVIDKkId67ePWWTh4b4RIxtfHKHEekQC3l2mOfE6P2G0NZAthH9Kdi042973KyK4q
gFQkelJhXxf6S87pL6uZMJSm9gZ+pvs0dfBa88mdNuYQ9gpklWQAn47q9scAWsopqxt7M/ZVsRxz
ZDbrxLU2ncXoaWrYl7go2sfc5uQUe+4XVd35yP8/+IrKR147QKhz6WzihIMmwO16T4aytAELoGts
D7SmS28aeb03ZjwS0Kyk5HjXtXglyITvPMLZtFBdWu1Nk+fDs1OrdKlBwSBclvuOlcjc26n9u6uQ
1t4N4wlgc7E3DZ0jNT6HXaZndxJvj6IFAI5HPgmTwMv3AQWYDLiECRVe+rn0ZRjVXkJBUUh3Qops
nw/OW8MDyVToVwenrexd43U/VZtVq2QascEwTvm+tap8b3qOKnyc4f5zwmichj1As/2lq+eujFz8
oQynUdzQbIm8crl38NLaT3NjzGtDWSxXlUKuVlJV7M0GZsPLVu9jNeHLiUXFNkMANi1SlYoV1cMX
s0yZMbOBsgv8SeZP+LShKkHOApnxSwWMdF/4A34IK4mr/cWeB6PYmoA11+DO9F6zCNI8XzQ9gnzk
7oq96V1NEVtwVKMWvhJWXMfN1/9p7Gpe13lI86jwunMa0RTYQd7BtccPGF9/RWNbVolfQjbRHje/
jcSlJHtBarJPh9j3Fi3NQMjgajMMAQd0+GAWWOQ7d5typ5kumwN3srd92ZTj7jD/hCj6HJlhzJie
EwfNyk7aH9chMx7My0yv4UGzGVmxu25nxi97FhrAHynBn8tcHMJA8Np90vhvPWOaiU4iAk9VRxay
fOBIfu7aMgaC2/vpilt4rNIqa/bwi0I38tKd+Zljc7tdf9ZUrfv5oTJPkpZdtTdNP/eIPypkSWS8
sqJB76sy13sX8DxAPZjXxoxl8YTI0AJqrlpRhm2aFSvzQaIED4lpRlZHq0jVGnSRIH/iSQ+qE/gC
KUUCGTyXOpx5TbEOPVWvmV+W4SgB93F7XAUZ23icgrEVPFpBV4dIN2+SLNd4RfvrrKqgGomfnDy/
9xQg2EGvRqTyQ0DnVjhFDmgH4wYOmnsIKEJ8RzmLERFeiNThUyrdc+Ymwdod1c+AI95BIvzJL/AP
Zu2cWcQzbeXFczB6uz5vyCIXcbRpPO9EcLuFYIGdVFSBfUT1F7ei59ZNomNEonU8zWCzFEeh/HjP
8AeGQ8jG5juwOOTKkRgNQQBTpcAvgw3ByQibph1XrQD6P1YE6Ga7itM0A6lF+TvheydBSB163UnP
ueGuzcLGT8424wcyNmIBtK5vK+RIu3FJm+6ZpPUtELNNJ54cO3KW8Rj8KOlz62f+omj5ronUD5zW
SyQB8XkiuUmsAHytavwxTcjekww/NxKzwciDMCrpkzuwb5a9sZssWWjW/gha5FlGzqzQdZAvEI2a
FtmIDE7sIljAa1ySNIxply9kp0hoCXvVAQM6RUK+VrJKEXqkTui4eleAbJEgc9NniC2FuJUB8onR
CFc+JyJkJSsXfOmlpFsgmwNAJgjc9QAAlbSWnvkoE0I3pwXVIXhIUz90PHxzDSKxvXD7nRV1yZxX
iNdlnCJ/zp2vhb9xOcIsL4OLX9Zi3fTiTrY3eTF6qyJTC8K7Mgzg1yxbb9Ejpk2bIFnC/UIi0Edy
0HM2AmSbUFdVh4wVUEnXlSdeew9j6/KF8NtuAW7EPSCqEz57E5ajBKNYIq5iEt9ezZ0woZMbln7+
BU/nX067bCfgpEmDBDcc/B2JcHM5jrsVE0EOw4s3Uy+rld/Z3xFANHhkXade4t5OlvAPiyVw+VCv
RVs+j62XA5OW32U5jCE40UswJMVqoqzCB3buR0Z/Cl8s6bAvlZUv6hbfcVfb7kq42YgkSiY2tSZb
ApLXwgZzZ21blVq3cauf3LRz19qyxhW8ZHeTx7m9rKui3yaR5gsSt+RRjyVYSXZ+mHgMNkCW0ccp
d5o7ZNXX0xw2mKFI8bDuBufezkcLbyHKV001fXWFS0/Z1LIdS1S2SAjggily2S6imj1aXVwhgy7s
NfKKIHRS8ajBLt5xBIlhUeV4QD3JAB5QB3Qf4i4FPkFDyvyO+Pn0EMflsqiTAkwfAY/Hxm3DwfED
rwV8JQ9pNCATTf+o9Zjc9GXyhBdF/2iaVu+1buyHpDhKgZ2SyvtZBR5HjCWGR0ZqoP12hFfh9CuV
stu7cpC30rOCcMjWXilcnFUp3zI2zY+JJe+jmO1j4h0LJGaDnvaHaqLIEbSdFWbs3ms9dq8duR7T
qb+1O/ehyusfsZ1xTI3AqkcvP/ukrRGoO8MucJSHU6MG2aZw9NLJ6nKV8XpTkMa7cRDZ9VBoHUD8
/gZ/R60TwIjA/bSEu0iGI0u+ZGUSwPsf6pVoNO6C4RFEjzZ0+2EInYDDdSrhFqb2qfIDcqLuSE65
C7qiBq9h7Vujjyc5oQug2Clgf7aQUewciUPuqr5HdsmP9ApwVRMW1rOne//ktcFRg3e1naZKLrMs
1ksoJcplDQEe2OpZvAI//NeYug9gVsQPLeD5WLTZkz8cxqnhDzT2ca6o58wZh6PgY3lKLOfesG6q
GqikLOx9NNXb3sc//+/MYmdWDHwgbgdgXTFofJjr+Lb7WWox9W7CJfPKrXICtR16JL3bTFghOINP
AUiLDzpr6mU9jWs6kzu038r/+BPcv6k9giDAgWo71LGRCPQ+0dm5iNsuAaF/m1mgO4nOPbMIJ4A1
xHKJF9nX1IV/DkJAueZFH98QHi24mzkLqyz6RVN5GZhxUXyYyaZ272TnPogeWySXdwhX7ZuZBWrQ
qH//4tyZcP3piwuYbUM9AR4+Aev9I+MdaobUSwqNL463/iqlTrCLenHjeBNo70VKNrQPiqXunV3v
j/EGYZP6Onlbh6jvchiPoiH8m16VThB/9137SwEwB+AP/QWCCiU4v+ACA425bQoqw0zKaf8ff//f
xA341rkLFUHAfXwMQzj/wNhPoJlx/AJHXQ7XnVjFUrYNPgStkWQb7R1YGfkClKd+PaXspfcljgdy
Slrergq3ICtw+49D8J2qpN5OfvDCZwSkSsqvePJuE12WG10Ww6LJYrppE3JD2rRbmA/xJrq6vXzd
F+XQD+TXajxobxLbd/P/PRYZ/jOCz+vgrNC9Wqff0t5/XbX5Vcz6qebzovmved8Lf8zbXzfLrj4Y
f9OA/VZAfVJ5XZTC/8vkBwnYB8HbBzXXTP//3wVgn3Rzf0jH5uveNGC+/z8coANnHHoNB4fAbwkY
hMAQcxHowhh1uct9/q4Ag27Mo4R5vucG4O29y7+c4H84gASIAB2XQccK3dLvz/fhR4Ro+s3+U/7l
OR+fLdyS2B0CGsdzmQ8AxP0kCkqhAciRUqW/Kq840dz2njSIhcsynvgG4jD3aSCVu8ymmm/MrB1Y
zmXWndFWM5um6m32n641W5nF/3Stw7+B8Bkvo76sDqYJ0hT+7NXmkEsc2Nx8GkuiCY7+ZdBqjn7e
6m1EJoAa701a8j9NCcfkUKgtB4T1HJVpBpATR5w1m9WY26thAH/b9Svy7LL2pwJMdgb/JnTieAV1
VrJW4Iu+0rJa5K3Dn/tIrylPWpC5bTYh0TtLOsZZ3GF6fsmRYRORX4dXWwnHA+8H4QgEdyvCBAiQ
QAWiZTCAjamRu0e2HMm4g7GhgDlbhbC/l0om2zEh+TGZ4uKYzk0sNFsAqSCISD5MGNM0vqyLo4Kv
1iCDjG655aAQHs1cinzUKop1soqisV9rbwpukqbu11EpAmhK0Ju01kgJU/iIzqZovOYLRyrpFvgT
6ItWXIS67As4PGiEpdCwagxpmQ9h2w4R/GCS+Rl4NxHfeEiCOVELWntpkQenkMhr9iJa17qmD3FU
AvQsm6cKqNYSKVna3yuVNIC7F8ynzX036xLxOfptLqW8jJmJ+VkJuUyinTH9CVDcv11kNkopnLa6
gBpGewUAd9mNhyFQfzZmrHSZ/mPCjOEd9/T2mwfezZggxeYM6bn2ZPwgkDjeNATUspr48YNuRifs
kYBaJkgLbyqksw5wy7t9yYZ+GziVvAFg5K/yYCruXQ18jloqfgbbJA+R1OgBbVb2EuSOdJEMTfLF
9NL3HiB2eRm79pjngu+Txv7KmflzDsspkEgByZqxh7ynmyjj0RbkEyi/JqQbrAZsAZA08u1U99U2
0nZwXzZ9HfZWlvwES22FrBKI8GJEGEgseaJ44R8jTyH6g0e5LjoC2LMUkRN6ePmFuOkLpFjcAin3
GARlVhc3CN+Lm4oNFH5fXSKBhIk6GAFem2krhhMeVOUP1ulTJdJXN8mGeAFyAdjlMHOIbmJkoCdr
73XFKx5PfKB3s57Bzmbaze7AYaKtV4VEEeeQ5KmKlq0qQJ0dJrCY5sHLfNI43/0yi7cso3KF5Im/
6HoLniy1flgtEgiKCe8mQ1wSJCydvvTpAFCwklGQg7DVpqDqg7gcUTXe8onqS5OTJa6Qf45ESMwW
VT1tBMFSneqFJi5ECSySd4VAWtEd6+yHHKKtTjr9jBzmDcurjZGGmcYoxeh8jhgzM4fJ1cYPeBYT
VE+sdhJkFJ3sFNcgGuN1M71Ewj76jev/jOX0QCYqn7OADyubiuRYTEg3S87flvb5dExIVjz/8Sr8
h7cLPMsPntusmeSgzQJ953NJDLhAHz035mSyi/04+KV8me4kV8Bs3BlntWb8tFUubNP9bH9e+of9
t+7na5sRKlur1WRFvMl+6qroHtQWfYZrlzzBTRJZky1EMYpVOv/MpnH8ieAMy9QxT4F+m5/fBecZ
EAGWBPMV2qrFyqy7XvZ+xXWculPkIXj9P/0bCM5OVT7kD1CsqLDpi+EOjLP6KPwYxFy/Lb9Fqt9H
2ou+ZNySO2glsnVUB+W3HtnmSH1rsqIBC7sItn6qmi+Wle2yBJDx1D7oaIIe0W/pfRZ3p2hk3ctI
kRiafJ+sHNZ2LzlIQCFw+fic0Qa8gIghNVA7yG/VY/zaCxAqM9vWxz4PxodMVbdsHm8CHa/sbBK7
StL8Gfj4wox3PGHrsU3cjchU/Oq052HU7EWMubXtu5qszHDUk12bgFQCXUx7aCEPXIohkq8eUuX/
cfcFs2j4Gjfg7mPMw4lHoCuGh4Nb8ePdB+Z80Pi2L38mCHOVXODVlUDS+ErAeFsMowufAenZ+24K
8CovxlcbnJ2FFbXNcWpG7x4I4POIBxa0pCJZjqlQx9qz1TEr67eeGbOCDGTSKdp+GjdrdefrJjTr
rtOJX93WXo1v/B+2M2N2A0ll3N0xSoqV7rrhaLfQOqk6SFZZMUUvQD/PbH64qaC3lU/sZ7PUjRGW
m6X95P6xtGBQrReWdwuOpvMMzkqxckonXtZIbpMYgJ01lflt0EGU4ibrISHIf809OyUqCpEGf+t9
nP28ztJyrRVIfeba62wRNM7erYE2BzMFw0KG6Y+GQ4mZeH69+zR+XatEaR+N6dPi2OpMbKUaQQ2/
Lrlea8aQUTuDEai35lIzacY/X5Zx+95S7rDUQDfElI6PeHkmkFI59Ys/Av4G23P4DhT9NKkojmaE
GnpGC2yeTAKppry+d2RWLyyaPzmJTs5ubLtP79bEI+9JyurJ7bPk7MzWPGcsF2+q68r/03XT/C+8
73L99yL8C8Z6n7v+e/Pc1Xr/y2ieMgDIsgsTR8anoEQOXVO3WGazHsiMmd61UWYiSgEuO/pt3T8t
jrUQ239/ko3K/o8HGbETMnOEuS6QNR54n6sDlN1YMNy9wU8rSh1qgfIJebgJKQpnA1zRejSGAqpC
SwtZVL94kOO3PmMH0STRyfdr+BPvZils+BPJIC6zAGXqOw65l42Tik6Ve/SAz2+b0naPdO5585jp
mbHrbFEKC9KH3+tMb5DDPbRo8ggqJrxX4ur1NXtvUvhmAopIjXACRCLTmCUTjueFmShpCrahSf07
86DZ5rqQq5H/R1kB9rHeBZm/Y9AwEAP6DkGNmc/fMUiolhvXnvVTJvZDO9XBXQAO3alRAgzf+dSE
2/WjA6/vDu6lPFXv4wHGm/fxfpLDoqjc0azXTPI/1ptxL2I/UvFN1vyet+nUhThAnaN4PxkuvXnM
nhrkQCVQcx43NhbOB4eZNo15ok3PLIQHQkIASNjRDF42DxxAK9UU20sorchDlSqwQ3sOwuUceGSF
Z29i25NLY9p5kN61wMWNVcwrPAEWvAS59CDp69SmQM1GekirtjkP7lAuWqmyHxV+okT4+jVDKLK6
rvABl1MkJwN/xzxPha3j48a72qX3Hx6X//dfkSE4JIHLCQ1QvOQTwBfRXlq2jr2fNIdIrJHSgZj9
d+M3Et+isVtwN/D2i1ZeK5Hom5eYoQqlS8JU9t5qkpTcWFKRG9WkYQL9wImMHblx58aMy4QgWwjV
x+LThJnVPEVk68pV23Gr3RWTZOmNXfTJEpyil0pLZ0cL2pwb3TVnb+7N4wUyh9vLWpUQdSadOvSk
B8HALfgtY/JQD6X35KkxuJ3nKjv4Y66ZLUKGx6JIR0BnVrVrIJc8mF4yjG+99L13nb32ooElB4Wi
H5t/P8WCj/VX8IRR10e9HRr41MdR5n1yR1ofOZxR5eKHGkFjd5hfQFNdIWaxEbj4TpAdjFlR4UB8
kYD8OsFLDs30p4UJtLRscVluFul5D7PyutxsaUyzZVDSc+qimI5M2vFGEq90wxZs7pvyYEamwRtv
lBlmZSIuqukUj6ALPTKuMPPAsbqQsRQKTEeON5fpt10cxNVhXUNjWkSrsg66FjFkVx+dpKiypema
poEu45AhZTdP2gOpj38svi4DX60+xnbAoUVaybLEdmbo0hWdxMHKPLEWTVqcmjwf1yW8GKT8enAW
5zHTUMRaGpkT2AH0YKU91js/bpEqvq4xvZi3bzsYk5eU/wcO7Bh4HXfaXOwCxZbmMxYFjnzi0wDc
FI+TTzWFYhaLNBntGuyOfGoI5LF8Xc9K1TSobktL9ztjXYYYRGNhnSMjG3lzFZCLPa8284mS435g
9W7MUfgFmQ/ab0Ze/LGNmTBrpe9CUDmTeCBXSRZJMVlfqZvfFyVEIyEQsrFl+H/k3Wo3r14HgToe
aZvbD3Y8gcZaWOJUlXayc2Ve7QI/9k4KXtPKGZL6wcvyZDE2cfQ67wixqz3vSESk7gMvrjfEKr2w
HarsB9him0oP44vsMyQVLTbsndQXt2ZFWvvDTTqrgFtzXs3nkyadfWTm0Boq5AapF4HC9z5zXVhA
urb0oh7i2cFDvlAXYVrp+IFUPH5AFRd3KUGbWJux9xWtrtTS0eK+mgEEOoEe7QoB8u1smjGZsmxd
cTj/zEAO0btt6MZmoRmDHCVB5YqkuTMT170yg1zkLkRvjdXuSRWvDF2vizQAkXfiXklzenCqCDK8
D+NmhZmcrzQcv+tFdKb8QZ9MIRB629asMONmmYskh9nWDH26/OO2DS/+w2lzyKfgH+cdilwi/EL8
jxv0bxW0IqT4KPKr1nfVqDnThbDYqqHwdwpQMs074vouCXqub4JXMyDzEkvNO2XMvGqppultvRkz
V05y0jf9D9xI867zW+qy18f9L/+oTBhUsTjbkF+7y+amZ/dgh1a3F89vdv8Qgl9HoiBTtyXKoHTu
QuMUulNtSh+41UfLBsnhTYTiFA/55CcHv3Kr0MxqR9OH+QLQIZvLBUBcccEAmV3T5BvjoVpcdUu8
IYqtMaOs6pZu6hRbewbTY/F71iDv11mDvJtZe1786VpH2flTkQ3ZDkVO/hKjm93GNmoRmQbU1J9T
idIXxjKTXZCCrurWf2VOk9+mSGYvNXc9fJKsyLt14kXLfvZqkr5Ri9Ed6dlQ7lmDhCVtRPTaMGsB
tZv3MoH0FkVVsRG6i5c4W+KHvvLiB0fpFYeq5myGtETdhNguIWOmkLUjd++ueNvl69iS/YLOJV4q
FC07s7lXUugLgaagzMf7hFYgBlZQjJtl13GzSdfOIv75ejMBrHAKPduCsyEFKjP1IF1mVMEnT8ri
dpZltCPTLyMS22vm0HEDstD4Irri7HfBcK/i+D+eA4Yczp8oBJvzreBloqooQ9rG+5y97AYR1HY1
6e+6BtJvh1Csop4N0fQEP+2uoJmA9KQlf3l9zA9TYvcPgG2brWKoLGNM0/TlI4gI1b0xXIn7hjCU
5TFm7OSgxiT0zlidyHtUihF/qbTqDm5vlTfAVskF5xpBmSiGwToYDOuCVaUBj9dxn6rFdZ1nUCze
iVWFQixWujdOWMYR76gytZfG7yo+mhwlN5Ytg6afgYrhpcWDAfdNU6rsNurr8sZYKAagQTFlPuoL
zNmApEZm//d6qERAnIE3uieJ9paml/k6eKzG+jjMOI0ZJ6Mie96K4LENys/jHig+mzGRNWr02JH4
D0/O+VSDDUJQx2coCmf7PCAeAb75EVkKKhd0q8YvvjcjiiHmAnUr2qy7SfSoxlDPPG6Uc9An0ytQ
LmXn180NYo2G7s3i2YSgGKRv7t2ndspOvJDZtuQ8BtNzyE4smfwVA5f9AX4U+C5SZt9Ypg+qKyGy
qNMARdqU+5ONYxLmNr1xgQmeAOKjCpkdjMgr4YVUTXYQhH465rc5mGigvm66TIBM27tK/nKhZF3m
Y5wtptnRujamAlYwl8G6jvWQK9sOFH0M9UlXHG/39r7o/V0OujsIhd6zl8Qg9paE7mhqeSCKBUfh
8vIeTIHhPmnFAUeg+lKyM4gs6og/RR1NzzTBVENXnfRgmjSpM3NdgK/xHhkiN7I3l5AOiafHtGzE
5hoEmrjxapqgz8SE72vNkFnhW6Dy077dNWU0Hq7N1JcjtATZNstad4tKjijEcp292CzGLeqD5ECT
gUD3g9IYeVadvNkyQy3eOgdUTjkZC2fM23gP2fx6TGxUiHofM0uQw3l1urHZDMB46++JZ+crsOf9
nZf7CL/KMfqaebm3AHY5HgqIT8BShnh5Hi+EQK3OOElWQObir6A6A4vyHX4mqEFx55D2CTU6468U
wftacS02ucVyJJFGcApDUWlnPPR68B9Qx0c+tcXaAE8EqtbZMPgRiYP43UjnZVH/x7JIrqsERYz+
PTjy7I8kifmRwtnIXFSmdOE5+P6nRLT2hrzk+eR9z2I8L4zYwdE0VgCmUDWmLaor/B4DW2zsQU2t
39bk4KEf8eTR9xVm7SfTrKc2qomlGT4Sq9oHMI7HfdJzAKNzM1J7AQKKvrkO+bJBCaAKgrYKTIzL
stjzFaR0DbTz85g3KGdJK0hhUQhML0rdZDtHV/yx8i175XslMrqzWU6k3qo2iOF1wkzGHPnAAnom
Y3YoI4v6q+RkLBVPxWNELxeakcyHiiJJ2G3E5Y/EzvJD5gN07gjKf5kU2Dj7n5/G7HlMfVx3HbMo
MteXXNun6zpIZg90cFU4WdHXTmXqS4OaLSuILvBKGSGR8Ce7h7pG2V9RjXJnO53/8+NSxfD2IfNS
Ci4XikPqYRPUMUPmBcwiEJrjm8oGnGvbqCsn0/jGp1Vmh2bW2EOgZ4UJ2Vm1m9ooUoM1vKfxTW2p
di5wmK/+uK6yXLZBucrmWMVxevam9nVCEfYviQ83jWQAbowJxTPZMBXnK2M2bipXXjBAFW4WpwJ6
irSvD8aMrOoFpOfu7Ee18yVW4KR79FcnQCIm1KMPI63kqfSdF/MWM0PIzR0Q3sgzKziD2JDc/yHS
cTIoLEsHiODVUb965WbWrQALfnLXwX4tduD0BXs+CZw+bTcm+0qSXaztLEzcACn3sTl4cxNlYJob
cypUgdOOL69DpmeWmRXGNI3dsuYghNNskHWXYRJ1wcYVDITWQsoXv0D9JjmN00kNkfjCx3PMevli
CyoOEyp4LYzpzvW2UEMo2xmzaPNDnzviPqmTr6KBeNUZ2TLyhd6jlGv21MbpoU778dWMy3ncJfY/
jjNg6ntpedOlcKb2uVoZ0+RETTb0WlHz01g3tdtysndWY4MDbcfFGi8/G0lvmNeGv5vCpllIKyI3
Zha6XhA0TLdG+ZLTJHeirLwTlCjVKtIkX3mTF5w0ojDUZhqqr4gbUWwg9sWhB778VHYCD7usvhJl
kU3ipu26mezya+WSk8Sb/QH1qvjl8mle9ulyyIuWZhyuElmhrtVRVoH1B/3BKyAkTzLm7Q39AZ6A
c24mVKOcSRNjztoFnYs3BhD7nVn3JLVgQQgMCsEBko1LLa0aoh8ksMwY9R1kMNgT74oPy3L6ogZE
PmFcWvyOjPcTwL0CqtDcgsDQk2uKKnkPNq/EPFnN3Adw68///oaArPiTI+0CsAJFyrcdcChRbecT
tskyK6/6vC9fS0F60MUb/2D3EoXzPOmgvfR9QemhZ5AHuTEqylAzdVlgpi5NTctNMkC3g+Rntemz
PL2kE8rZDHBvrkzIJQq/3BRWk65MQOb3KMppZpM+K+44HlXDXzB8BtODWvWpZiiQcB2/UiFQYeAy
adYbTsR1GbeHp2Rq7gs3D6cchRVVolesz6YX10nxTMnMAsJRjy98QPkZDoz3RvHhssyCtOeUQf2I
khbIr8G7sNcCxTkv+TEzdvWEPqHt18Wf3KlP5nVnvKfkBWG/burq/th6SXDmur0xeclMDijToYZn
UqNaIzSF7ZFbih+taIQoxEqyl8arb2SDNE1nAGKUhIruBd6lIYS7kCJQ+L6Da+/x1h5fPEiZts1Y
I+szm2aZCyrTsXR6CEDECFkqQPrb670cjdlTX2p7f7mZPb/UqDiDGNcsMU073/ixXzx1A1i/1/Hr
WrPn5aGxaHHZLylGuWigXYUWOVUQjYAXoxuQ0EuITO5N42bydcrIeDCWGJzgVqgXY5hrYibcnddy
cPvna/5pH50r+z9cLDqzBj9Eoi7IhByoDEhGqCn/t6hFaahcRVyUr23sZnug0PEpBcX3pJsxWygE
H9B+0LxZmsF/mjYTbUm/opxdeTCBJgoMdn7U3xtD1XWzRK1ayJrnINTSnXOyhb6/BLlK2b+qgkXH
vg7odnRQhUdoTVF9gHfR0qvKYjnUo7+tku5ZIvRZQQQNAs808TMlg8OAlnvPqNma7M2YqQ2bjBby
RKLaGGsaSTdz7cBtGvoSJ2BRoGhoLji5C+JpZf6ozAXyYENXszLRsii6+A6pamhMo+HBrEClHaTh
8rTYGbNifrCHZAG32PyhHIhJwkr9f8rOazluZNu2X4QIePNa3juyaPSCECUS3nt8/RlIdotq9b57
x31BVBoUJbIqkbnWmmMG3RpwZ3rI9R6hB4ARc4LyjkVNVF3x5W7pNVI99+0mNRdiqJLkb05u64Ap
vXHueZ6/yYa0XXgAkW++VbWLkeDOzYuGdgEqQ7mFU1/m2upREtt2K1IcnpEBqfTYvxi+StpkulST
Nlj0c+i7iNYYyEvy2M7eNiPrMkrtq1g6qswDtJVLyVoB870HiGRu/dS91nFfHUXJGhhamJWTksmc
lnRxkRL3GkVWdRStrxmi5E3c9es9xIzA69GO8I2ffa2LYrFTlco/1u7PP7pFE5CCfyRUJRpfS6ZY
H8WY2/z8WizFq0I/tpVdmqfpYZXbYXTQyLjuODdSDBMa3VFWULN6dtwT76O+vZeN8KnxYZQldZF9
L5IaRq7ufpj1W5sO8KkkJV9mVBD+rGrlW2pO7NPI9OYp8e5drnKgViXNOg5qCOPDqq1jYFTZNlVQ
9UepNi78qU8MpPaD6bMHbGVpOoD3XjhPW9Vbf4Xm+hS5g9Me+RRcbc/Xf/x6EXuAkKae8O8X0xDE
lLPkt9F+0q4fJb9qUEqWhBYbQyo5itDpAE4eFwUKuhV4reAahAZ0UbkPZn5Ty8CRdDATkhw56OPY
HLD6lNdwOMeSvS4oYjt8rX8Wv40V+71k/rn0tcz2bWlpKZRZAv2NH5n/orh689YEJqRQhVg/gtcK
5XWuLYuSFIIFcULMyBB3L+qyjI5wgKyTObFmosJSt5Kd8dD9RU/8Ai+KPnFBz7wGJedvv7oaM+rW
sC+C8Ukpq2ZNemdJ8M0/qWQjLz1Z1ostQa1T+tGCbKBL7gy0UbvyCxN+0TSsTxOD3g85eXgkMotw
bQexM9NazVmHcTnuUGOmhxgSxqpB8n9tIWfMK8O1ngvL+NGPRvqeRxr8Fsr4UAgOG6ko+7dIopZC
bSp3MRAUR5mTlQ+ZBI4DasY1ruziIQubYCk3aJnEoBbU1tmVnEkfVjyILk9JpVlNQHIrmpIcd3vD
m0QJXVQD2O7iexxq8XFET7nIDepxV0UlJ/BPSf75SDb3aBDIGIqXolNcomn48xXWE9ksT0k1fs0R
TZZbc23rvbSLXF9FnaaXwc4Pwpc+650zhCYHnhavCjWQ5gAtBzhyNLso6zduiVSS04s1j9yAZcXu
4SCpJE566zlvVXfv9Xk1TwnxFAl84acxlWU+uGp4ExdPujduAZGToPMNcke/V4by29e4Vur2sst7
dSH6VLn6bmd9yEbBosBsHQ8BeUEv/44G11wAKkFoBS7zpKDwAW5OfeV/mJF7srLqcv1F43iG1M5f
aRwy7qIVGt5vrWmMnQYp52lmhvXIV2saG0wzek8I4u6BXIcwCwCGiO9bERP0RzeKCP1XBXNatXtX
p2DPzZPTMHGFDbuCWDm2j65UtTcZB5Q4BuikpwZ8U0hus26aFeadtQ4hPi7FaAzKduFXOdXFqKpn
oqYZEn98UdAOip8mLm0Ho6iErvfZF3pasq69CMJrZGuHflRvTWKNMX+ZIF62Jpk+BZrcTVxIl53Q
lBiIw6qzIYoq0O/3nMJrgvfTLvOzMx6MbN2qZNJcD0LcaEqczdQoveRam1IKK3Xn0N+Knq/ur6m+
YiQXMQA3EkMJn40zBD0YuYa+QYulLomRVzOqS+P3iuIyJXPfrcQGpmTW9d2IHUr2lWY89Lmi7FGT
9nAUS1VafBaaxMHOMcf2LnsWFAfP/q1f77XwmI3ZW+Il2o2HD3JFzXkUkZbMdudO0OU30Qpd60Vp
XfczLqMSBJ23TQF5borhtF4Nylga47VoBppZr8PAUhfi3cyhHHaWKlkzw3arVatkISFNh1ShWxoH
WSezUlogMTq39t/47l1bJfLuOtC0Ta4m2koOsuI4TBkuTtPrqpSCnyihwNhFcfMA0ROAAozQDRUy
7Q2UEQK4aUoIN5caNflb3En8RQA+HEc1af9HDFz/D5tJS7YsPKl0Pk0YJf0zBK5R1+kpIJG+BQHk
grZoLgpWHreoVqNdXkXFjBqa+ib6cqtSWPTjZi2aYmDUrD/v6uFnDplTSw+GCaIE4F4P6nmGdPfX
C1LryVWTPXVJNIqMsKXV1V5c3MQoVpkhfx8lqQJDjuR+plpqtZeni5gimnoKTeZz5Ovm3+4R79MP
5ev/OL2K3H72W+5ftXgOof6hDprK1H/9vqpSrvwu0bpXtU2TVYL6Fo4R+wlluohXaIx5rAdyfSsD
C+DeNBBMm4quMBggD1CtLQmimehsosA+JqpmHaIWJxc3A29rmcr5j1etCn5T9PW/Xv3/z+vUclUD
PV+LPKVBQfDM1wmsiWOxaHp6GO1FYlI0IxAqvzXF6Nfkr3vrrLVnf0z+anoAx3maSe5c7hXrACgv
O9tDtEmm5L64EK/X5omjaWsCsP5DPDrIWy1trqty8VZGw0RcS+srOg11k0ccIn1bjzgXaBo8k9b8
Gbmzir/2TzOa9LNxH+6QCVZzM68Qcfdx+uINLPmAp5W1aKaTljiz0muqkoyjcuykOVryEsRZtfEl
WHGfzXAcZ9AshyOU6eFJS9/DZExfOogWe02fUJLTW6M0CBaZLVc7MTroEgz9tKRgVO45TvAvEG8m
J/Dlxb/gs6k7j5ndYpXppMWtao1T4vkGADtIlg3lkYuytwxSGjla+HCqkY2K4I0vx2tgZ9qDJoca
rEnFX1VGWH6zrTeptvy3P250G+X5v3/+P9Wtv3/+Ncs0VYvKJ0PFU8f+U3o6aqyaUEuSJ7NnLwIn
y9ZXlR+aw8qLF03buHvJ1HDEaYurj93AWrREP5k1C9OAaVS0UdMQeacMbNN1erIdTGDmqa9nydxS
YVyDs6q2GiyWW1GY+SUzm7lXxsNNdKVZ365aKa0XoikGdNV5MMuGss/pJgtxzqHyx7toiUvvojBG
zS6vWkp+lyEsp5UFtmadNe647EPK+Nhk+vNSruODQTHCcx9QlWAnw51KOm9bhFY499vWqKdqmHGu
6hZ0nOmb/fmVF1/loAYoqJd7r5FhRvFYWofOWJ11kl6fF5whIEjFRvzbgD9NEXdY0x1icpqbb4rm
wh51gOzPWq8hOeVEBZYMf78qxYhok+iFUo1y+Uefg9cRE6VePtWyefkjDiCaX33BMBspYjqInozH
0fErZFCrXkGWzdWhnKT+DgUIFgqh+01n7T+LVlOfYz2z74nqJlfZ8s+knaQntfH7PX5cgPuMRnpC
pBSsAXfh9kHl5A0BTnpjrQ6vFX8Q2L3GA8YnxkPhd9h95OEEIKMJ/nqd1ckAlixv95IrNXsJe4e9
EwNCgyXxd1u8+ppjT7NFk2PfCSAwAjUFtrM4xPkEL3a+m99FGYUonBCvdL8pZn3mUGk+5Bz2PELJ
X/OMDAVYhbaf7YGin5XAMOZmyQ5Km5riIteecU71/DpVm+6G0oBCADrbPZbtRAD9x7SwqIfZpzpO
Hl19L1yZxCXFa+JkDxfRIBpI2JnI8lOGIcU2HbtEn4kRK5iST7pC2FYYOvFh2tt1eGTFCW99Zc3i
rIsvopXDMSR/EUyrUXgTFzgE8K/QV7G9+LtPz3HIaMBOJ/DBjmk5/KzcVrtHZm6LVh6E2j2Uxt9a
5Nw+W1Wiqvcocn8baxFFLQi9JqB4zXFngDHeiVf1REn/6kOHqc3kLqZAf4I5WQaQXg0EDOk2qwED
9vla0dEpJmEMbJOc99YuhmHbJ018UG0XPR4sh1PTJeNSIu95yxJ8LfTUr++pUViwwMlb9G3wHnKe
/GGkCh/nvkYBEGA32AYcOiqoM1bkJR7yjuaQwHR8M/3qA4CH/ZI6oOX0XEnuGSqxhWsjRvrvC+q/
lLu2RkUVh0cWVRZThv8oJoxM10+7orLuUPzkmXj0dnlTzOMuBI0qlLwSStVcluOdePSK0SSo/hqV
lfiv0a97xSi0+W2jZvm1/w/3i7cTN/gqFcYGPF7Mt4qeupbaT0FQ/EM+YDaUg3MYbmHpiiCWHTrd
ATBnNee83N0BqGAg4JjdXefQ3lDrKEnqWdeD/Hm0EeL3FqYfokmkUAZ1qQ0skoyaHkA3t6iL41gr
2bNhZPNiKGK8bzDj82qg6Wh/CsAAqnlvRuMmDoJDPQLUp+D5IcSaawMptVh7dWjdpVa7BUilNoDz
dHgexU6usvTVkCgbxylTOepaCi3OUY2lk5ntU1KZTyLK/WtqUoEzEVMxz1M+p9pO/5x1ubRAMWkd
dRtZ8kKJ0U6FWbOvHZ89XTN49lElBQvYAoG/mow3ky/lm6wV75bfm69ajgujk7jjM6o1JJGm2d57
CxFG4qjNQxymw6JoCFLIUt0u7cLXz2kqtSvqQv2TW+byum90HNQ63dqoUu/sHDwWd5qU9Vur6+S9
XRTZZjARAwKBwjmoz61THhrS0rSH8aJSFUoKsGtuuM9Ap4et81iVKmd5Ne2eWLi0WZP0ykuArxlV
E530zRrHF/4n5Q82AEdrLKx3A4yJ3mT+ziNpsyk6/jv4zAElxLEBRF3x1oea8qp4uoyhnAKXrUII
qcQQQKf+pK/hQVPbhluEJb/6nrHxY9t/7Jpzz5cb7MQQbnKk0iilKuC4VRv90Itm5hdR8z4Utjdr
zCa/B26M/YEhafu6SL2j7RnJMpYL7znqzKfOGZt3KQpXTWPoKzODmA+4NJpnWtTckszVVlojt3tI
jxELogfetvTzB0hGLJe+lrwZBdzavKz3URZA7o1ye0/i3/q8iKZJAIA9iOEvxIBiKR0+HtMcOQl5
KSZ9vnSm27V6TPdR8NvbiMl2UHeQgTP8CySnAhkrlydXDtRdY6YqKG07eaTgMeWBo6fvmv/ajf74
I+XBDDQola9qMaYbKdTtjS556kWCaAyp3yreKq+ci3tS2/5oVDm754kerRo+entDQ5ktKalFwTqs
lQxvCB6LYbJjNXwIxO5jumjTLkX0l834QOXnX11f/WQlH0Src1WkLXFQfb7H/7NPvIn4CX0bvyQa
ZQJmYBsLiqy9x6YtqlOd2BcVhtyj6DKNeleRTD7LUxc0rgQBJYR7MRgadkI5GckA0XTUgXicudYt
OazmVd8u0cydMLysz2Yt1Q+1H+y9OCKMpbTxplAMPC2nqBbS6XDWqk51LjSteVAb77dpzUClZeI8
axEuajlhugSEJyicwi4PvUHtmriIZhIN/P0MwJWEj7SLiwPbJQygnLvEK0WX1BnfNNmp/+obTb7o
lAEUSzHKLiPf//fnCXGGf2aHbAQjNlWepFb5ciqK/EcBTqGlyQh9X72T4SQZs2KtxTRstNcmcbdr
MT3IRwewpV3/1ZrGvlrTmJgJOF299/+Y+e/7xMxqes9fP+HXfUEkleuuTMeZ27qkU9ymI73iHOSq
pWbSNoeT6BGXgaKotRTGoAj+OVCZMacAESi27UReOCXwvcigkH1KufEFz05G6W5ES1z0KjDWLBTY
WBp+F1GBaGM74tgDJDEFQJplowFsnLM1BKBptfAapKFzFl3ilRSQrmk8ILVfA0S3ylWaeMMpdKql
nozqRXiLDUmRL8xIKig7SY0HXwnlPfuHaDYk6ltJnPcxUOx3uJr+vVTabjWkrrJT3Mg46brmUzHs
VVuAL86SaBTKotq4WZhRPER5imuvmT2bKcYYRkNsUDR76hVZtYx6VfYplK8RMLaEI0+WN7hcpEAi
HayRiIaZfM07I8N6EEPbipLRSpK2bCXqZZsggl0P4/gdkSDotghMGpFp+97k6k0j2fojaUmh9BmK
AEqDzA0AUR6u/55BdDNbgB1W1wh5lBU4Z5IawEyPnIFhT+Ef8sSz7Cc6AfddVV+buqkuMcpifePC
AOTolAPQtGLj0oET34VESpbU3Bsvci6t/N5IfigSHmRiBv96eTdJB5eWSfqqyvVq7icRW/Cp5JeQ
ejOPS87Kak6RCzWngQQN/LNEzvUb7xAMPawpSPOECIJZLVXoQSv4ndHQqR+eop8IM0dvJbrgWUsp
7LOdF+mcTWn0OLSBsnD5z1ziwKlXKaXjR8NPhk1fU8oyBK2/d3sj22R2Zh8JN8YTjz248hcDyqCR
UB68xKxW7MHHo1YMKIHUTNt6sjS8RD3PgLx3iJlj0tujtpmJft2tMEXwe6ZNC1df9L9Nk6PCmNXT
CiYNKe9W478hpkUREu/I+eDRHj3r/AqBKJSvHriDZYzt6qEOi/IUK5E795BZvimQRzzZ/BHIMm4c
deRQGeWou6ouA/6xavEMXPiUmJH5I4nj91TqykerKPL/tfU1/lAWsFThfq6r2EbZsqEjd/tn7LHu
I8WKm2y4U63j3Er9ydYaFl5wGTujdVAMxFHxmgRhPjOlujm3XaFde1UBrUF/NEbLduhg1uOppOV9
tBUHEdEMKuP3phjFAHtfBPnVGe344CpBt/LLPr/FZVTOoW2rr1oyXgNRl+vY2xxW3kdl5t+1Ibaf
JeSH8wTM65bkz0ddV/IeF26SN00+fPOt9AaaSsWBgH7QkenC07XhW3soQjc7dzKhd3Giz6IRT58x
8+bivC/iAiS4+mOg5sbWjC29XhuZjPGQoYVrK27ZWSIcJ1dpp+VfwXSw2guqpVugbanHBgn/xoNo
u17WHbzeaMhKgK/9Y0BMMXHcYbc9Taydsl8mdn+vdfMiKglF7SEqdxyf6JIQDVz93IpBTGCahzQW
dzWrLpaWPB2GZBnbIyfof9YBqko41R+WXdxC15ZeAAoYcwBXymVErM76rxCL+3V74FIzJm7nN/d5
O9h8/aMM2tuoDd650d1uYwV9eq6QFcwyz0xfSqhwK9syk7VUVumLb5mveF10lwAy6YODpFN0D05q
b4AngPiZbkoHTn86OPmD7ss1xpAbXXOTFyfLzT1Z4nIumr00PKA2O4cTECgt3ZMVGsWj19XxvoMh
uRD9XuqdKaorHjUAxKkzKoCF85Ve12zB2cnjsNv9fvnqk626W+pZqc3ElK8B0aRStFui0LMWaVcN
ix6LsauDPfWS7YbMgzJo10GYFAevGLJtxLZwl1C5sNf4guIZ3uAmUGKeKHstkokQhNqQhP0NY1J3
nttpdY/qDE6gojQvsl9FsyTEr091pxxwnr3j4b0aIhfO6IhVEJy6YKaBFWwiTOtmckYSxgXv2XjB
g9aOafjRUkyxFRmzviIv4DbRVZ6yaZkd7ID+RVcxRkbnc0ybRPG/xkRO7t/3OVHpL9ouVT/VA44e
mBSVOv5GVGCijdV2We4jRZz0u/iQSiu9i3NKXflENg+O7G3ZxnsfCNW2vpsFr8RCFBaKPjphvaHt
ZNA2K7wCrQe7JIsdgGZ5D805337rJ95y8mxUU+lmK2O2rtkMYEsDLskr2G8WeAO+ZoW3D5y4PlZy
pK0tInn44EreByWnSaprH1Jev2Ykl5+tBuOMwm7Gs2blw2bU1HyrudirR1Ls7yGlBKvYr5S9VirB
Ucb/eknRV/SsdfETHIDmnSqXFYBQ//sQwe3IId9dEEaw0hSpv/HKVrtaPhZ50MmNN6v7xpYZuYHA
iQdCpmD2ebef8pOCLi4GqAj6i0CvK0Aaa2NyMhkM89J29WuZO/1Law/Dykp1Yo1TIVat6Au5kZzH
ARvdA7omLLxrPXhpMGFdaHw8NqLpjOWxqbzuVrp1fe2y6EGdZjmZFm+SegBKMzUJ3hH5lPwfqdE1
J/IJ/CpyxEhfRVJjMFhkmgNi+b+KrYamXWBs3J1Fl5VawaaM/TW5Am0fRz2CC89y1npesTLIsbSo
lKZ5jMx+sqJou2+1l19DPh2YmknLKIpwOUvDfD9orfdWjwqicy/Q7/J4+twYSNEPFuont9a157xW
MK5JUgx9p6bj4LchSXzTPkf5b3Vg8U//fZ9u/uvZZ2oaAWJsHCzFkf+l8Fa6EYm0WUiPnZMq1DZp
+EsUY3uWuyTaVR1EWsTB2aObsS3R1cT6mVMX6NV8ib/mDqh4t0N0YlvA9CBPH/MCbneeaebX9AT3
pc+3xtQs3H3Ond7amNQklVur80+hdgr8fRbH8b4m4vsOeH+HP2j0ra5a8NJ1mF70qFQ3GeeOjZcp
4cVDIz03pcz7lqDI9tiUi5vazoqIglKnMVI3oU4rQW4kwaPlhTN1ys77AK8eo47k77SCiLFfrSEa
/xyb7qPKxfofWBlK5v48KKE40SBRyJTTgez9E2pE+MbVKSe0HjVSu4uoGaL8OTbcGSVmAMCRBu1t
uUOJLF6WDelI4KzV/nMk1QdnLjq7uCITOQ723EsMKknN8dNmNBdmolNhzB81MX80u84YIBvUpr5B
LAUbqGnxEiOf9mApKptOu232ilRYhzoy22UF9uEOqgQznekXnuQHkBrGT3FTIgXcZIXNStY484ub
KqzZlrJvY6gS52z147Oq5v7PpuuWtlrxLSm8bG4OFMOg7vtu1eb4gkV8NUfLYtzkAZvaLArMIzRK
aYP+UN5GcuQfgfhmK33spJ3j608+yN4ltqTlgRCds6c+NFxJydg9whFGb4RM/x1/xhDI8HtJPR71
Hm147yIH42+n/OsmAuHB500cW4tfNw2iUqAE1VXGavB5Uzj9pOnY9PmTXNynHuXJob6lAGjd6k6y
TCnsDJ7G2vuOJkw5dFoU7sZ88iKaoowTaHtZ9b230acYZKHJGIIWg/MZgwQvNZvOm/c8NjBspX5T
khTzJW8/qqnOvW7qflUST9nYRmhN3UBHs4unRy+Jlbjg0VCmV5X6DMbQPYkucRFNJ4lXBN7Dwx/9
eqWq8yYBvwvSNGq0Ye9P7EMyIEjnp1dfF9EXeS0U1fTACmW3nNvkhzSaCo5j1zgI4wbLpJ5WtVPz
oLamehejQyMbh9J58Mq+2qpJpD1Ho7MiSWc+yL3lX0sfb6dJBAY12NkoSWRiDqhqS6mBB5TlZbrp
iL8vxLdWsYd04wx289kUo4mZb11lWBt5/WFMR7OeQv0VYRyTLppSqBwL6j9vbvZTGyzpUDmDdRQb
XF9ZBZZc4B4z7Xkxca9HovNquyA4zXYG/4hlJ4fQ0yqf6mq2apwyJ6Mw3z/koZ88GGP4e//Iqa9P
jeRhmm80ifOqq4d4oMI/qdHYRo2/1MW/KEjyLVt/e4H3trwxITAvUzD2s6Su7WMd+dkdB+ulOGcO
aZNvE+LD8y5Sm4eh9/N1bmvhSiQK3SjRZkmkO4eIX9lzGuKgqQxPVJ89fhbBUOuFHZomySv2xtYu
cRvpaLe4NGE7VLwYdXTxplhnG+Z4FqbGaxf1IYXiTnAuAMhvHamq1oHn6Lc4jdWZTa3Kz1pd6VH1
kaJ1eE2zG8HgDBHh3y8kzEL/2fP7EH6FKYZiv81JixpHGsR9IuVA7cuUI7IIt06K5rQiZaQGircS
oy0yySIb3jARTgfO6i5/zjlSgvoU439xaIwsgL1WWa8NpuhVXCs/kqyRZ44SjdeYTRKFgKa9ioPO
uSd1+yhm4MbGgTWI73UeF2scHIKtEjfFrZmCb2IGaOF1bmCklk92k/XEGymnSycjppH9RFngeTlw
rjdDOi3sHOLGCu9JH5w0NS4u4uGT0eKG/CI+xtPYV6vWvN9av+5zXT6I//3p78jWv5//U7kNmR+F
RN2/OT2aIVWSJ/fD4+jsSknpmm2A1eLccXSMfLLQxMMQYYR45TUuByAdjdMirABNd3XrrpoUJA3i
FHT4xCb2hd7bZM/lx8iKnKXJUrUe9Bo2t5sSFZ5Ki0WRcTiRimqcE9MCwVoAcGdvsrI+WbrzlNoR
Dq9TS8Z2UUvDxyggaqOYKbbwWVouvNQyXlFc/7QolLvmDm7d0Yj/UYLC7DQ4UkEMor/6dVsh/mt+
GpBqX0sia9QutMNzqGE/GJQxhgRed8pCVOiBbWen0rFczIe7aos/1SzhDLkcmqJ96FV5PMRB800Z
1fZhKFJ1jrW4tzIdsgo5z7qfjlnNNH53gLhDaVO49dtQwoFL9CTn9+Fpi05xyu8K3/YU04BnfdDd
NXLgdG0WeXP1zfwYU8r7GifaQuSV5Bq61NBl/sUKi2sn+eG27wMTu0a0KOLC45MKRTzi2GeiE5p0
Ve1Hp/K8JUMTFM6Ln7mANjW53NvWUJ9JifEobYJhqRl9sSojVz+XrE7zzi3sld1RUTBDtQ1RqIms
m42lmkYZ3HeFgplZluNi7Fp5zoFnWGWy/ewbaftm20E2K7qyWoZjE67NUlbmrADds2PiTFPqfvvD
Qw5fekWHN5D22Ka682G00pVD8aYmO78Y8BYl8qfO61qpZ13i2+tIr5191lf9xrSlnTtm6VIZULHH
VTuTqa5+xpGvxyZEM1eZ23ACT+uzmlO/V1F0+NZE3cUm2fpOyomYjeXMPde3V+CC6l1MWYxQ+zHh
b1lgOowtsoX40Ht+eBWXopCVvRRRwjd1RZJUzjG5w7Zq8kjrrAH9QZe/9HZ+Kcw0f6Qq91EpnfgM
REm+Z5LylHmKdVLDvDoORnlBCEBJfxKGHOHeQ7lJD3Lg3Rx03VsPGw4dIXamHyQC0M5y9M3ktTOJ
GueNXK5EE6D92c45Hppq250as+5n2P+lr7oUYnmEBeNedZojZZo29c8QroSCxnd4VcBsinLsQZKh
+6tfDEYEMQnXTFNEGxLWN8nK0kXrDncyI+m5iMM7u5PqNPQh36SxU3ZdV7VPss1KTWl4siZI8pPn
bndN7FY79r21MWLdxwPZBAnMq6sYlAe3u+J0Yu3w/Hojx8iMDkLC1glgZn22A4i42Mar8QwbWxxC
iSw/sY1plpTe81ibmqZmOnPZUZptCp95FTj5MO/qSgJ2ZGrp/vOlpTcck9hx2fNu6o08HlC2Ks39
7pR3voPP2nApsNM82wkmBB0enI72M+sUdnhh/dbpRnvBoTXH99ouV2XwOpYU+oacdIYmrD46/aGz
re5eRb5zKFycqqwiRlYRNYhIQpZ0EH7uRu6CZJbzdb4kUpNf0umVpSuXhEV/L7rEID7CCb4+mJWJ
JsVNyUlSyreIlHBWWcZjGeEn0lVmORdNK/BGIm/R91BKzUfYwt0tabJ5PLXyDMVm4LXNspd76TBO
F6rJ/noVR1q7bn3z+1fX17SvuQ6KYlIb/PRfd1pmtaeK96Nwc3vXF1W4tXFURRLaJ5tAV7xjFwTV
2i+16EQqcVhpuVacR7u0MFnFTbPrvIvDk3mTJVmCs9lY77BPcTZNkNkHDVIqDjfyeO6LOsOWJpBv
GNCBntY7+TGPr2VpUHVgj8kVrnW4afWy3IaeU5+HoAmIe8Ul5hzpUS74pkcxtQVKWn0Ly0bDd09L
LhppV/xfR3nT5g0u8ZmK3I4o6lYxebfOkKZHBu7VtqUp37EEW6pyab5jafigsIeYV0QFL50mLYGL
5B86ojKftfDVa/kXdn6UXYw0aDblUJ9svkrrSLW7dW9QKyNbWNbkpq8+y0b1pppJ+JGaR6o0ASzw
Zb6Y5J5fLV/LMQpWKow9OR8VcZ0d7L7cOyE5QdeTqgsKo2aeVmQCiqyf+1kZv8s+xywnZU+C6UW6
Ql6Y7cdRM44qdSQLXMuVF70bjsRAbBKVjsKSvapks/ge+Ma47Gy5wFuqs25p1b2jrWChJGvPibgy
r0nVhHst8KDMJe1wSjAZnrWG8RbiW4csox42ChYPa9NjiwSg69oMqffDoUxuMmcZbkOid1SYl/Kq
TNvmmfAECRJmBNPG2S6y5Kp2VUYdQLWRLS/eWqNjbjFjzA78LaP1INfYoOqFswi6iVbUh85mUDGM
THPK8fvAcR8NXa8uFk6JEcrUTutmWkG61+vr+BiAUVyTQa6XorjL43e5MLug2IrSrwawOZUidg3T
iNKvqrFnDUzTR6w205vs4gKGVcveKNt4rultt20a/M5HW0lfEWK8k3XpL4WDtCPT/J/BtOYa+MTk
rZTjDU4cFp84c9sG7bDu2yi9eWrnEK9sqh+mg41f0CjvEimLQg6seyHr41JRold7wJ0lSzXngp+x
c0Fg383UkA+qa0qqNJk9KYuxtPKl75bORUx0HFNf26GOQdOvPsBe5r40WFimdxHTYqM3L/bne3++
WWwqa4+qhrYbnwfJw9Y1y9Oj5BEARB/I/rnV4oMTOt+sSHOOgcb52q8eRk0L5uqoAqzFySkp3Z3l
2MoRl2ptjnElWIIaKL4TV+o2bePhnE+XYJMOSbricBxsck4KC91s1Gdwp9+1su8/yM+NVCqzUeG0
XUrYXVa1ky07Yt8sl5MxpoRJqq9LxrVnHdnIgxTicW4qdzP0rI0bYQzER57vqxL/H23ntRy50UTp
J0IEvLltSzbZdDMajuYGMRpJ8N7j6fdDNkVQLbP6Y2NvEKjMrALYbIPKzHPOV3pm0t3sNjxwqeV0
j8x8s80MyznEtjHCB5QUB1ednPui6roeJqXuk1U42Y3Y1oPWuH+ENK5OXs2h/YunERgJm+bVbYZm
kztm9AV1wmLXZ5bxlHghW1R6IejnPsbGDEQAQAL9PdB5Dno1bOaoPQ+1wRaQDNWnjDrTBlD2eCs2
LTPsTT+jkkPz31OMMtBv1KJQQdi2fuC+BAZPyZGufleRM0KMB9lQUwFpsvHhTo6mJTVRKQMPgslX
pYnSnwc1pGGddqClcdklAR6e6Ervofsz7G0yuvXepofeCiMKkkEW3avlmN9Gc87noVSVXeXMOqU9
z0d/aXgJ7OAMNjoIIQdSSLAk3dHX6uKZfBqQZFQCwbG1wMZtnpqA1NbokU3xeSSvQSqkrX9KysJ9
8BLzM+8fNFgn0DzAwf9AiKMbmF9QtIIHq9jF7aqeArAAxMUWV43/0JY/ZGCHobovnCHZOU49PyVQ
Y20MrR1BJhjz08UG28dRT116L5YQcbBbgCMF3e7FgsQ3KstWzgPwwgg4ek5133Xp21lqlMke2kgL
mq+haanDEnM55ZuI91Wq9gco86HFs6CcVFSg3Znm+Wc58DbwbjuQVgbcImertvkByOLntkL8Ty34
WuQJ1nnW5hFyFF6ZW6u2nGextW5x0pNmviliV4dgCmRXl9pU4Ue4D9UcTpVqeqDqZDypEzLvBtJu
zyF3jTjflN4obC0rPZhBo01LCuGRDtZdb6kmP9N0bnqlDhYnRlEdUN857H9FiZxCazchvOOSuC2j
xDk1fsOz2HKmJdDnXIwylkPrPFDlnQ59F7V70qaUKEqQkIOS/uwnYfINMYGFEUVpv/B9r23b2A8+
0YsS7c249h9tlTdFlHxnc0UBvqtp3u8sflqWoRwGT6er1vLIBYBrw6WPjn3Kh50ypPqT0bxEZgOw
UbWhXkGp+BFKBJiTVa9G3NJGjiyfNSXaljP5ADOx0l00K8azHKoQSCBPWx1y3+qbrW67joKNXt2O
aW1e4gZNe6CgZ98nheUdynjpE3c089RGZFo8OKw/a6HdvAzNsFEhaP1sOv3eS1TleXlQ97tGezXo
WL0nQeBfhlaZIQw2DfEh08u4hgcWBYwS+v8jFEwptdjih+vHBcoBw3DisxaxYzbHZwsmje3kpYiZ
er57l9TKlzAukpcBhKTZ1c3nYJpqhHNcQE+t9lAGSv3ZMwZr28NRzTcsQ1RY/KPWk5rxW//BKmiq
ArrlP+Sx/as2z/FrkMX1baQiM1Z5QfJqg5bZm0MT3YgXRATUjaFZ0r2CF5kJuIoT5dOi8fTC7wdt
LJhHpwe3GBY2QqJhe+coMw2DvWXcWEaT7mARsUFMJQ2ETXSPgQO3f8pIJaBfgc4beX28k4rwdcHP
u5I4FimWEPpG2kT3Mhel4OBYamW3v8ztaDrj15483xLME15zKGY648Wb9OT+zGmuLkPatPjBmkb1
IMH5kFLfHE3IO5frqkGS7+uOxNhl7jj6O4eC9lGCUeTTd3Xo+hdvajcd/BZZdXOZGw0U3npKQvIn
JHOIgHfbJkfEeG4sx+sfe6jvD1k0l/duckf3SYRE2bbX1OGzgi7q56wev4Ci8s6FmY83VQ94UzHG
4bFroaCLeg/skBLZF1urfUeFuny4mHrICh5Mis0o88JzG7NjptE8PLmDOzzKGgjdpnCe5NHRzcdt
5uQDj3iRs6N9Or0LAoDfoN5+5CSnvqPIixxEYViPmW/FN2iTn9p2zp46K/mpU5PgFTyyfkLCAjZm
bwxe66RtD+Tap4N4aR5ottQIvZN4C7P+lDVF/xRErvGl+95UWXCjh4W6KwerhjHErncNuNVjE1Pk
RNMCGiSvRB1kH1vOH6fpcmpqWaVvPwR8ODUzrTwk0yJsa734gDC/2Px5nzwU2Ok1Db4YvNue/bQ4
yUixBvMxDqYXGcVzDgNmPvyQUc0fDXw7qii3VuGXuYY7yB2p0cmqcTsbB7Sh611sK8YjEnxvB1O5
dZQheFzNPPCXp9QPfpKg1Y4ApLYPJyrFV44iiNVN5YMWWIMlhHwEex14zIb3y/k9G0ar1rSfwMMf
oqGdfnZn5BDnlqbmScvVs6qT7qJ3eufC9QL+vQ630SJ2Igd0ld7OUsNy+Xjn/IY7KKOIV3s/S4vM
2489gJIrhwSLd+iU4IMXsA/yK/bQkJUg93pZtWlcmCeRyYs7QMUkWBYZYejC3g4xjwqndDnI2epY
41bHVdx/CFmXR1ubzjZZf50nwzVmvdJ/CLlaap37j3f5j1db72ANuVq+CZbGvCv31ZXWZdabuVpm
DfnfXo9/XObfryTT5C61fqrQvY9e1j9B7OvwHy/xjyGr4+qF+N+XWv+Mq6XWF+x/utrVHfxPc//9
dfnHpf79TiFzqHk6NIotBCGLhvTyMZTDv4w/uChFMStP3bdZl3FnItctq1zGlwkfpv3tFcQoS32c
Jda/jV+vusao1J3n/er5uNL/6/XZzLD1HsyYp/P1ipdVL9dZr/vR+v963csVP/4lcvUWDIRVDf1h
vep6V1e2dXh9o/84RRwfbn1dQjzp8i+/sonjP9j+Q8j/vhQ99d1uQuFnY8ZT89CNobOv6YjfyjDs
F8oAM2/o3MFLj5a1VSvX3yluU+jHtEHUr6nRlhW3BI5TQE8czSv3gNTrk16g2bQTd9DvTTP1zvT8
gqATUz976V3l8RRY6qV+1CfD2ZkUlbbg/raUGWi9XOTaLmJuousmkm5g9qD0lFNrnBNluwq96c7b
xNW0SsH5vhHDctyk3/2oUW5NKJ+3eZYlR2pS5KPUrHihK/PGrPL2AbKl/EUh+3Jvee2T+CSq4pN7
8OwaYd0lQsL0BCmxkGTLSUJ0X+URKefRlFUlIC0LerjMmGbB5SLi+I9X193+ybF0nyTq31zZm2Be
0v1fgtwgA5e7w3mmE2va2HB/nGWM2GS4HVNUR2W4Osz3ENtUCClGQorhbZoEy0HivPdVrCoJD4UJ
eFcrQbQYdUwVQE7lQJYQktJ1/CEocd0z3ZfT8cMcOk//CP9gLUItdbejoQ7Q9EHhjsqb/dBrkfMg
ZynaFX2fd+crOw9E0Y7nU95DVxPGNrzvkwC2hj/WkAg5lGxvYYGy++Nqk7MwdfobYJC/XdllkbJx
7+pytk/iFJOTDodMnYbbin57eiapEyLkZPESOdvcrr2LXZxil7P1QHudfSdDlL2hvpNTl2KKX8dv
c2VaY0b+LjLqFs2zbDzQAtBvo3jWvQ38es0T80iSIGqk8K6lhZq0nT0eYq9on4ZAbZ9qrXROTu9+
FtNqh37rs5W1LnsNQuWQ0Y58sM2g307LTLFdriErrUa5jusE0+U64lDL+WtW1M1RYLpyBg/U8xte
9wq6CwmfV24uvsu5YHYFvQstLN0O7c6DlzOkhntSW8NI4TWvsuakVIrNua+o9Z/OW82o1a2E+23d
j3etptuboOmzXRMbb9jpROk8l+wGMOr1YJQNZJ1k88X0IeQaeS3+IHaBY38INRR/kOkCxIa+YBOh
aoFwGjlr0wAo3aSufRcuTREoRKrfsgJ2oEVIYY0IbU2DNHjItvrtVdNPktF8fhCjs6iFgn+1SIDs
ivfeIDiN7nI7oHK0ZAD5pLxEVFEhroQWTw4QsmfoyrX9hTSvFD7pJa6lGnaJo9Vi2MN60kAdVzbP
C0PBIWprBO+heg+3dArmtINk8W7wvfoZVfn6WWzaYusAdSOHQ472IGNxX60zqvFj0/kB0s7NcN+r
Vn/vDVSINzKOYaG/c/WHoivGfHdxkHyiH2B0ul9CxG0o3Os9/MtBuVtX6PL4ba0rW7is5+sPV2Zb
jZSjoo/P3btK6IfflTcV0dqft+QQtA+/MJefHUqAd5cYGX+YefmRGfxI3QY0PW1B+MGPq1AxzdLo
dQAXdswXsTk5pO9nk4jKrWNx90NymXFllyE76P5I5//XZujceUPiE9SUB4g5MyPlvB5yJOYvQzNo
Nx1tIvfiFPtlbg8aZ4tE+rxfp5FV93d9WWnbC9utCeAQGNQAGaBpRBFNwFq1V5zmZ2PqsuDU5s5w
n8c5G9OoqW5Rx65uEyN11ZfBInegji5q2EtMvRwSgSpMHp3RSMUb5CEfxOSGerHlYXSAHqTR1Ayl
chu+4tGZb/iZ0x4Bs+qPcpahA6rPUXde7TrSbfeZbsFdRKin0lS70cbSOjrcNhA/jOuBtB5/CV3f
u0iBxPrijkwPqsr3q0l0s1xyLBRKMlxtvYGwzpv7vjEvV/tgz9OK7hh08YZZv53TqDqSp1Y/eV0G
UaXi27/qiNeEXTb84rb5sK0B9T/577GR4cxXsYPzteYyaQWfcqBRAugayNFSryGdlAc3BnxNw8Vd
2REZSTod3mwFwKpirBBYWWZcJss6Q7gk9arQ3TSLp4bHTNvJivYY3kjI9ZRlbaC1EazvzBBvYVW7
VHec0X6kZz3fuw1Ew/zr7F/tEJyIllTfQzuG18Nq0seqTtD+RczwYIFz+SyxQtfy51i1ny3KNLQ+
KHqtbByNnyTBDDSoHgCGSRgubcSqAa+aeAVtIF7HpdFBvDK36KhDqp5hevXWZ52tSZ18Uy96UuTr
ycBX9E+tQ/FWixKVeLMCDaXapKGp0WD59bqN6afNI0QlIHiWs9Wx2sLFSweHdrRj0AoSJ4cBNuaL
A+zGrzMVvnkYKKKuE+QSVyvJJSbYTmCEZmEJXq+dLjdF91VzrmhrMhyz3NsT7XiRPcY/g4NC/Ej9
OeAFoFgYQTU8dNrPlaXRZFVOn6ZiAJ+nJCmV8ED72clVh+Kn6p+DdFYRQOQNu0yXVfM2r29H8r3/
bVV/1OHGUBTUrHh4vLUG1zpqfg8ym/6sDfxh/X2kR8FrWM63QUW2v3Xj+XNRFdtxIUYDP1c86B2q
QcESBWiRZ2cbjRnxeole8aewpHhlSVB5w714I1P9sGQ+5RSKWcNti18pKaRUGLyCDnqne1EhHL/t
3NA+oHVkf1Hm6EF+h9eIlMbP2zJyrEPYWJAum7BTDZt6tqqjPCfPcWTcmU6+vXpWBlTJE/isqsad
Fb9532ziiZr6g2ca+fnZyBJ8jtQbo2g+JYt8o5GmsOiYzalVB2V4eB9SFA3Ocphz5xZwdHm2FVQJ
Wai4aTQ3epGDR4NHmdCLJyO4LfRzZbZ3Rm8iAJNN2XjMuqHnS5YJM5//FydL2+0iv3QsoKJDJKZV
T2XbOWcJmXR/eLDd+bhO0O05ueEbFFS9TADKbG1b6NMvMZfrzsljWRThZREDesfHcKLwKXfh0IaP
bLtvbSRWDnRNpzt6m4aDuSw/K265HVFF+KSkOzVGR6XomuHTFNT6NhoQvhXbSMftPV1Rv3oL36uY
qsKEKihTz85iGuhOPyS1zVPkMizZ9L0Y1lfxSbgZgyP1MiA7reqbpynzf4Y7ZLjzgmC4m/yRLnQ5
lQNf74qCrsV7wHVU9e6RGBn6RRtUGxlDdRbtdWvuL2uuMVkRT/52nS3rWvX0dh+XJWRcZs5ndaiD
41WI3aj8ogbeT6FVo6TSeebJ7ZWI3sFZ5VQO61j8EiluB6qst0gZ22vkxSWhFCSmrRbAMyJBsoac
rZdEm0Axtn97NYlkjxrCOkhnoqo346MDweAuHrVkL8PeC7H1xvjYu7OzGeCgOFw5/CH9NaTecntt
L8ZTWGbaXZ3XqY2cCouM7id9KoeHQA9ampMy5+Cxs3yG1L7e+PU83MpQDknnvqhmH9/LqIpj7bmz
xl2OgNBjsYw8MwieAWauUypYOM5dZ934UzNHW69rYRnwsu8a8O9oC8fLzEdEh+xPpi8XHs1wODRR
Rp9SVW9p7xmea0cNPwEEoK/S/yQHI7ZbOogs/5QuNrehUXWeFcRdliHV+u4xD/RTZXpvE/SeFgYL
HTkxAUXL9s7cQxu7xNN7m9/3hfP7Gg80kPYuG3GzJaDqq2kb9OF0I8O5LTua0exoK0PFTY2XvPyS
Jenb1WBFqkhf2s6tkbYJXTeFQdLGXVT64BKN+cviYAfFOvp8iy0qLJqI17F5awCUg6ufAH8JkCgZ
ysGI7Jg+miLYXTnWIdot5iG0bHoEvxiai07OZARIpbgUm0Z47C0aH3ft0MwHqvBQ17tR+KxG7iae
yuwvXplrIskjsanhBp9kPuD+6/kSEUJOe4lYr/B+fXGua9AUDJcvTegeVP8HK4TDK6kRjNzYgHfO
rtLuQWYEEAlYw4+6jYNTvPRYbyS6syNnO4XG+CSHFtbUc+k30Nq301NuA/LIYj87yj1BMY0kg1Xf
X0YuZbRGscZNIi/Hu1fuLvsbb0pK7MPcbpk7LC9dribWDbXqAIRTCvQmKesT7YJwS9EA+zKG2zRa
Cv6LpVBj72SP+e/iugTVfrdPKzfar3OCoUg3Ux+8rSMOyIz/P66zXnv8v99P18/q1rBgKKtSy7gv
Gv3Yx7p12/oGz1tp3xv3U8UyPHqlxn1qG/FpBAKMKqBxL6ZBvJcYCa8A5ey11gNLskyRSFlbhsqI
esSuCiB8apNq2otR3JcrSvgICGkP+KreRG6UvH1LlxN9PpvSNKYbNDH2qN9F5pakhnmKqsyidZvv
/DbgJw+JCcaefL+Ln1zO5O7Lqm1v3p5r/DG6JcunPPABCR7dLnUPY9EacB3/YVMXB/p3IHNq/WLP
Yd5ByHcJQcH8a69b5a3MF5NM0Hj77HinQIuyzBfH0Gfuva1PyiHORvAcQ3lPr0R1P2tWef93Q3FI
yASrtV3PQGv/77GyUhoF3x0bRrTa/lQqhrKVM5OmlctZvtjKVEH8793773HIgSp0BZPMdNP9FTeW
DHXaeJU8omF2eY4TkxzqsA8+yHCntBakvgFtWxacNScAfEZ92TQzepxH06CBOf5kLGY/65LTxF56
K0OrAnoPR5JCA/NcvOoaSXiyQBCOLsE80V/WmHmmeYqd8FMAWOmVQ8LH1uQ5BoULO0Pv7ViUzkvj
22inrkPAIbd9AKHJUWm8izeArOw5tk3rHorw8WmGJsWajO4OErTpyTc5NJECC3YV6TunL/nyGmM7
uZ/dtwkySw6ukV6mykjmj1YS7x1aaXalW6XkOrvpWGiR8VwCtNp3JXky07KQ1FtsvmK227Kwm0uI
OCYW2MDMlp9KffqtCyztRGrYeIbU9KTGoXrWutaNtsXrBFbsuV1cU9cqZ80eb1rD8SJEnrPplCj6
75dIE7AW3elmsZVrrjeTBnB9x7TFlPSw34k9bb12WyHxcbwstd6MuOUGYye93Mi6XPGqeYlzm8d6
AGECGztj2U+6kdLf0OoPbkthS79Zjdo003cr+0UJp+ebSEjrLzHrEqtjta3LoPYTb2Y+p2jdj19I
ob0CqFQ+t8VkHYvOLG/arE4/w+T3i07j448/B4wRghd1QFpGqIAmFZyMAZGXkAGqoW3s7Cr7ODSX
oQSLV4LXoXiv5hY27ektPdbbobOMc5bQDzT67lf6WzX/FGjQpQPigeWrLpWJNE1snsntGmeJbsZ2
l9TGcFe0v6eFZZ5CKJ7uQJLyr6oUdCpBhhY1JGJYUaMf70gJiXdaQuRMDnUDSOriuR7bUWuc7P4H
kmY2uOglTpaTMUmkDih0dYqnALr2IOkzYNAcjFkLlZuxImE/8zuy7a0qd39PUzO7oxu4JPUZZdld
Q0fUNnF8bSuTGjf19lHXRTxb5Y5inpHqBbU+TCAAF537ZQhr1PTohX6HlLz35rXUvn6ekQY4A8B7
ZddZfO2yeN5oReS/dh3tSFpfTK9+FVkbr23yV99BdrAoAg8VhUbZKBaY3c4A0UTZwDtpaDFfcNpm
HPuXoSZUD7DVfBiuXsHV/de5aRpEW2dgS94u6E+joz3GqCONZwXPOdsL2wnlM7rYJ2qGd0NQ7cU2
0nI57y7uZUrWF9q+XlYwAXTtPU2v926tlDfQp7j7BNjuz3oSf2mAGDyrfaU/DlmVbsSeZ725y1Ta
yL2lqRf4M49m2ld/rtoTL0CDUkmW/Ay6rdk0gec/0As4v5RK+yz2QM+qQ+qbFokxLhI17aEzaSdq
4dl8jb4ZYTz+OswBcgV8rT33ZTvfoH5S3ahmFrywHaSH3s7tX6Nvegv/iURCbzY92zG0MG9P1vBN
gnxC03EHhUUKBiola1QvGD4xAjVI99PkpGe68ZzHvFKUrRJY/Jq9nwU5qVKxRe9nq/dyFo/Fucsh
x4oC+znk6fWW96LxIAdA7OaDFfuoNqIcuLlyyHCK/eeyzNxbiV0j4HknE2bRc9qnwQvkfvknrU7j
va/S9l80AMdipSy3Vu+kP9ox3s7mNH4LUBfbz3XyMaJZSiT/GiE8UWkcbbMoRE00UAB85FBtHmG3
yfgUKWr46C8bjib0nJ2lwgl2kQwPZXPiLNsQ8fsB+AYlsu48OEO7nbc4xOulLh+atD5PSlkDCln2
NB+mLWtTAx7vmvrcLlK7ek/C16i88mWiMfF2cBX9MM6l8oUM1iXCAPSzySaIh+wYSFROfVhb+NYR
gf5O6Vm7g1m3fYFHcXqA+/zGyLntrVpMxcGa9GEnsXIw1PQ7FHbanYyqLprBVPY38Lk3T2wut/1c
U5b0EXMTody2IQ9XGGRH5qadfnL0fCcQaOhR2Q4jp7ITlLOrO9rGtW31DEBxm4Zar3yK/Gnaw7pf
2CBloMWVQ2ir6kmxlgO95hnfIpzSW2vqQAq6XzK+G6kULB4JXzDt/3SaB4hA1sBhwb1W0/gcLd/X
kH1Z1HBSi209wIX8t9lv88Mq6TnTd4u6X4VW4OTciP1a9VNC8tgY79IpNDczLBw7CRTHupScBUlz
jN+XugpL3EfF07ImOkK5ose7NrN2bWvnT1aZstE0k/hY6226a/SInaaaApzvVHRGzfqXocy8g96r
M1IE6FOLdrXYWq+ft6MyNs/i+EebuswF4Qc0dY2RKWndDNtuGrWdFB5XguhL2fJDHTNEvejgD8NP
UrW8uC/c0X89v5Q3TQNJugvndFd09qEvup/caAf55cbSx/Q8TH0f7hMFqKeT/2WYLCjjfCBDl/bt
UUbvoe3yPSZfZu92WVFGYpeI93ixm4tA0nu8XFJCvW92BQFTubBWy6EofXvf9PW8WW1ytvBnnvXC
g8ZWYiwXXkLw+m/zWncAFCSRQ1IhpTUkzr6oko8x64otxGtHqlG/opdgn6rKeri8HjKE9QpYNC/A
+hdRZbuEicnNHb7P36dehuK5spHx/e4HdbXR9EHdNy3fbMIuUDbGrzTU948BrcX0sGob4SBogiq7
N014QiVKJjlBD/vCQmX+10ltk5zfSiVapKH0bebA3cpkQkMKeeZNUtrjWcYB8jiHfqKUKDZlifkY
COp6z7eVc5ktbnLCGpVF8m/0XhsQD8W/mVTebpV8Mp7kMLe9s3OGJtivthp4HSVENdhkuWqyLUaq
fViEw+RAtpoeiZqcdz76MDguwuKhnRiIUX+TgA/mrtcO0NlmW7Gta5CTo++pcZzLGuKwc8076wGP
msuluvfr0QWUHubZHK4dPHP8oPTa366LVx4fg9LsePN5+g0MSlDCLKKtkBrWz4ZegLN2zMcmR4Ue
ccj6eQkQkwTIIXY+miR0mUizsnWZ+Oe11uX/vNZUtF+9KNZOrh5uHNtqXuQQawWK95rfvenatAWk
SPrsmbedmrYvfZ95T30WLjkqtGSGAH1VXyX6MiZxRS0+196iHeA4TwVbmevo9XoyQ13WF9tkjt7T
yPoy6krtNcrC1zGJnOdx4HGvSozwVoYC3fFm5w4UWnMWDE8We8FzrN3JQIJCmOnBMpqfowX3I3ai
/WPS0zVVW4DBth3SeTut4ZMjMyQGBPLbpdallks5JHGR3eZmtLYIn/0anN+yhgry6n7gMpm3VLZU
Pz8EakiTBX36T2HWP9RzOt2JSQ4lrE5HZK91yBwJI/MIl3xMnGrRPJAoTnWqRjN2UBJGdvtGthKJ
/MTJqRzgcPR3raZpG9mmiE22JXK22tYZVzZZwKTqt1HdotuHAEBpGTKG8wfSMMCizm2tpigxLHRi
wF3fCMOKqd5blg5FZo+44EEBP3molwLpnJTZAZhBcqiWaurqnQL9x6jRQUNJL9qCU3L2V23yMhRv
Scnx4l3b5KWdnipteJl75bgstXiTmXcy2oZkt0ARoWn0ZS5h6vI1GP3dXrO++J3+DUGm/FGcXatv
IMnTP1dZ7b1MengUc5ghxGcM4HBHPbK/jIXa3OZqmezEawWNsg+8mDracgEf7ePLBS5Ljs7VBSgm
frhA5DbuASpTul6BubT3VphsGZJ2kWFm0dA3afo2TfoTBJ7ufedP0a6xouiXCiDHrMN/ihCceRj0
wobUokh+GpX6WQJooHQguwiMx3Um8oDhL5XGJtjzza/pnFkHxF14W1mw1qdjBj/M0rPSL80u60Fs
OcIr8N7mx9XuRfVwqGiUJM+FONjVVBkq0ky5zAWni17U+8LTSxzxZrK6oC433aJPIQe76EhUyWkd
04LVLofVLbZpDsLdPJAIEsf1Epd1yppCMVnonaHX9v16GLq+OfUlrUvv9oBupHtjhGhv98cpkMN+
bj7EFG00HpPW+6UPxuIBrmT9XCsHGUANHQLB4HH8Yq+yo9jFImftMmdIGv3Ms81qDhCUhNOOIuuf
Fv2w3mr/06IBglh93kSus9VBTi17CtmAWL5rH8cx+XbZokjhZDlc7T8ACn9F9It+2sVJf5l+iOKR
bPGfY51ltSqMvl12QOK97Gf6atjR0OTexUZWkdLJ609NCoBPVWbAKFnlwCNcOZ8nG2Q6hDW/I2Hn
/qTx/UkOT/Pv57iu73SDRkj0i4xPvObDJlRa9VelfRSdr2WOVelvc3xN8e+bIEKaOymmvTZM2ykr
2BWT0f7W8v286SFxeaybHjoPNWD3FWbzt8aB+wG+yGmbNnA5OsNU7KioxI+0Ho+3tjspR91pimdX
8yp2PuCwDA+65YU8bIqGp7Fv9K9Xk7S2VmBbNYvntob3wJ1059YcvClDdYIHSPBBtXNIrNz4ktTj
Qzq56Y/ESEBS8vT2Ar9mDcaUiFBRjS/10D9I/uzvIt7X+McIQGzuNgcFvHO75Cd4KbInaXTo9irV
rS/W1NQAwMLP0lBRhKp9GuHYurQ5ZKVBqydqGAdjhL2qg2/3WBp5vy0KE7XtpRMizqPLojK/3cmi
E92Ssqj0UADsdC6LdtrU7WNES+gd5jFFdYanQK3ye7QN2IEgTnYZiki98MZqmMidwLCyPO6IfTHV
sZrT98US7+uICUHPrRMrGi8z9P02TY8AryD5CO5nW08em0VIrwvD/EcX0jHVet63aVb9XcpG6xJh
tWq/CWnS8ei0O9hNDIDqPZ8KHUDzWJSphgMZuUnyp6vRggcbmUuFrYvMpmhTbXQ4H5Yf5MDeFeNM
em3KsseshEtUdM27Kh5pqPqro7YV9hKLIyCjdpmR9B7v4sURxKV5rxvwEJ9HUlVZ0ajNp7f8zmA4
2WGkQC16dzu/n9TvbfKKUmj2g0yfuo28aX7Q6G+6B8AORdhbQN5H+zpV6OdTYvc4td3BUlvnzp58
y9mRLkkOOUSKdBmhMS/uSNGdu4i/B/oh9CpToHe3qQ6IXf4y2qz3Bt3/r90I08dqhxtnb6ZJ+Po3
8fZi1yOvoLOxgYusgN4jTWo+pUtOUsaqG9QbysYWgnbkLrxSGzemnbVIxlbGa0PlpW5JQpIceAjr
rtwIyyY8K1BaKfAdytC0zX+fVGkmzXn5dCZJVUB/uxwUeCppL0Q/o53/sC2OGJkyFGEG2p5Uez/B
blxqbnUfN9P0HC6HfLT2TVnA7r6M5EDDvxk1PHQuFi/r1MeOWrGMEDGFj4POPiSRg7vVFI91djf0
6s9ikoPdecWtq+rtZWYT1eFtXlu/IdHT3cH9iYxRNyY94qBFt4UI3aLGNJTk2xejeCRSzi7hMjaD
7Lc8VVX6ZZLxni2Ttq/mfthIr6U2gL7huRyPjCVGzuQASxq8Bcn9aoa+N+42Zde9TagbJLarWX1M
dAcpI6X1HL6TFZ1Xrqv9/VQF7i5OjOlz04fkUS3vWVfp5QrHEvZQW1PuxDkPqgqgEqF18brQP90g
Wu1vxevyU3O2J+c7yOLpswUX9CfkAIq6rrttUSuP1QC3mEQWFujsasrVW1lHr/noNNYw7cWrN91w
0sC7wobJHdHHET/FenmSZSWCTkgI+5TqRUZRDhElW87qXlYjZ9VBYl9N0GjZ6I2a6OFZWs82bA71
n3zArBQ8ImiiUCK9GXgj3xrQ6J5BZfPVXAfl5wpyjI06oMxW8KL5JHwC5IKanRrE400X5DRcLDlV
ttPaNorCClY8hplehMaGbobkzI8SfC2lCdhGMZ1d3MbaNvWzPwWGDiIAfpUd1LxCBXgpwSlLCc5f
SnMpOSCvH9sHMYnTbiCwUT1zOEiEOOwOIieZL7Z1Ec3q6NHNugexq40yIEmDZhZ4fe2+7qr8pgz9
Z39WTKi/hNIqyHSIrDQ4Umc//pHxWw65yuIJG49TtGCSg4128EaMcDcTLqeXUKgr833XUZZCnnrn
ea9h0U6PawpgUkxgAX6k3EjiQBxRY44IYTf1ji9Y40kcqd5Q8y60Vwgy0pNTFDlffJ5+NLPOeyhb
dA0yK0JQwZ/nrVo78Ws7uMXGmTP/e+VWD8NAQn4zzt9KNny8qkULgqSvfkvM7Is1JPm3TuFfC355
+on9QLYL87R57vqChIBpaWc3HOebKXC6U6V6A6q8+l+uXIzmxytby5WVsHwop4I8S5F+o2j/8cp9
l3yJy0zdxrnZP85RfoDEDDbu2VSOZjEp342B97nXJTpk2LW7h+Lfuwfz35+oo2tHY4jVpwRCs63T
VOVXq+lel6Zt5v8OtRGVzjn5rmiK+hr0TrLT+dA/BamvHMFvx6coiZvz2Mbz3vLm4rMT+hBGh6b2
C0Iab7ehcRuKHwS/dAZJwKvbmGbvL7cRmW7xp9uoebA5Gzwnb7uRz/P/Ye3KluTUle0XEQES42uN
XWMP1ZP7hbC9bcQ8CBDw9XcpaXe1vX3uiRtxXwiUSokeqpCUuXKtWkG+AkmI/BFUsOU9b/Fa0S07
MHEBlq/wxuJMJuy25CqQvNtSk4aLCVglarZ8mIejrtuTSz0UhQGoMQcpsjfZ8arnwrmEpZXf46gF
YELrXKAn4Fz6SAdhIIJ0IFsTRRr1q7muQHJ8AcIov3fD9+GQBEM+MXYQTbA789i19vtF6rsU8HfX
6IEu1S037ifEVjKOwKnuATkPVHssc2eCpXJFgg22hegCUiDTEWyw0NQzv5MZ6qKQitFepFNDXsU0
jseqNu+xbwmXcVWBD3NUdnPsNYMKXVjb99gfgww6Bv3j7tpRNT68zQ/vcWjWZRveQK6zW3LEz3aU
vMtScF+BYcIHGSpw1tQLzutgR4m/nE2Q4/VBL+uG4XoGDkxKiEUYKn9bxlbDV6T3bmkjNBX8LQm7
k1g83VEvA4vbotW9dQvsTKdaqK6DJOx2EvyREUutbo2u+UgUttSnW9c+7Wl+eP4+DgLDs2fFG45C
MsDCQuWM67QFhxJtAefdIBmHuIJOiN4sUqqcLrO33XJU+SI1f70EozGuxwq7XyXcm8Q2OEAK8fgG
YNeqyoL0ZYybCqV+sBM3bRoHYLKos9nuj5phzA/HN22/+lvM/oHtm8I7DLGXQTO206VNGapFVBcj
3AbbtTfSfrnXTgA70GmxyHJxjiwsXG2rUGkxesNrEITRauA521N2xyvvpmmUL394KS/RucV9hhP8
vYF/WsddJC782LNXfiGQ4NTCrIrL4b4e8S+ltEbPcGaj9NrADe8+s01+AcvO2sB6A80UpzsaGc5r
pFTDMgvbOSZQRKR1bCD7UgCaLuSBetvM2Y+grXiIImHTHGTuIS16FDnmoCk54mDAI6X5IhdlCgWr
Tlyqsa5BvwOgUs1jcSlB3A+yFn85DWCfXda8h6ZhGHqb2nbfe1Mcq2komf42XntQp4cCu7UDTRrU
DjReW+lfRc4E5l5p10f8KnLmLDcd0Rypd9KZcepFdhzOAvzm1176NlFTeOzz2L8503cNb7X0qA5F
7A3Lwg2MRyMa/3U3Duzdpj7u/vAzEmi5D7IZtrJI+UEMPkh39IcWOIiHsRrGi9O3/FB1YwZVQ3w4
G9B9c5xePtnpwxz+8lcJuECnvlSuua5cDwEikJgcJinYYWStu4IkPF+Q7drxtyZiCaxe0LhrNy8m
d9UKKGT/0WHp+TOsuKvW55D4MixxS5e8zB5Rv+oB8fjLRHfgdQuW4JTP1iXpZZKxSiRoU1wfFGi/
e8cCYPfM/XY18zGKr0/IvfL9CZ4D7JZmjQuWLBLZmkZcnV0jv0Qq3xkGWDZRvZQs6nxINi1UPqEl
57NdO5n12dSZXkPkwcHsADHQmV6stPJBIuYEmYUauq3agzpyae8s1JDNg1Be3K0kxM1GawrPkCNt
F0YWVF/aCulIh+XikId99QI9stnejFApgiCRva7Tpv5SYa9qWWX5wIsQbEX5CKSxtvd6OCqgouvw
GpKrl8jtniFyUa6gvZdelIlwC92RTWnbqG109//jZ5QILxQmuKaHQVjLgE+g29dvNGc79WP7ajMx
HkYTmGWyplluLQeFN0olOPQr1t0EEuwAIjwGCPI2jUysLQldTB4/O1ZpPqT5kN7Fkv1DZvLyY9/c
FrY9vmovM/C2PAcepjTsC/aaxcFy8BJAPt65kK0UYjWgyPGeO9y5JBBqXnlAXW/JgwbYI8KdWgD2
QjY9oHfB3jrHAXwWxQDxpWuwdosXwKWbXdg3bC106MuD3Wmdz/YSx6I37f83u5oyqM/W4UIMojun
hfI3KevLdVmI/AmUhfwGupTBUoRt/qREg6JlL/IWRoBmMoUISlSgxyRni4PPp8/VmTrTKpkeUpCQ
Rdg6KehsrfKoZI+sU/G98lp106eubyIM57b7CotltlBWFO5svrUcKft/qMMoQXd1yNnQ7md3yPZB
bwYiVEBP1WBhmarhbMdl99Ku3MFWL6YhWwhODdmCmlHVaYZJAzKwuheqpBXEFVDKQs18gIJZ5KgL
MtPBvd+5JzLjrwuGoggg9yptMKUPFbQcQjA31OtZ41toj+0mzXC+uy63iI5k4yJGhARaAJ+WYVpt
r4tvOKx1Ue8nB+oTpMCCzgkyL/NaTQMZYtAxyJCONtjdcYa01KbXWba8G9qHeAo3bSeiWzJ1pg+9
Y9H8Q31kug662n4f1A5TfbA69Q/5/18HxR3QYmB7wI/WSR9xUm+4DZIIUI9KKl5/G5voYCTYbV6K
sC0fizT8aeldV+018cLHZvIEOkE+N93fm9R7dUbESp6uTZWi4szKonoVGLvQ1pXFA/enO7QiqjPu
/9riXlEsVObWD4CEsKWTC3bvM2vcQFa6OYIIrt8rCbGcwPPlLeLLfGUAMPE01RDSGMu6+ebXYict
4G0XJeDc4CeAUGjOv0F5R7y6zGPLFOm2ecre0LSPXvE+pZoAWOqU8z4lSsqPET67cSvVq1GyHtSM
uBtRg7eAzoF6LSSeSXdK2/7qV/IJNLEBCEuXQ5uLDWmDhQirnFwPFBc1iJPX1Gy6BkLhUOQkpTDS
DKty5p0+7CQt5iKAgcU4TbAXPPkFZIMXuLFDrD8LSHXMN5+7/hcfE4CffT/FfBN1vFuJyQt3cRCM
rx7krDtVVs/SKpNTBoboxQBdj1dyi+PU2IEjGDqbtreoWB/cJCkLtwLFiisUJtvrWFX4X1fZ1K14
mUH3g9pja3egFbHt9QBRIeiCutOam94WWKZ/QmeMdsRbD9BVe0t3H/arieyTY83+RHFPJkcDRgbY
sapGO7KTiTr/q/2P+fEZ//Tz/D4//ZwBITo+5lbM2QSoattYhmvjA/nr0oPIdmTdbVek4H2vlY/U
RZF8a7gXpmtg2xH/aTqQjOgBsw+fEgi9JB5UYRK8pf891dXyMd08PAGlrzvkUAjXagh26ehPkayW
geVnG7KRdkIH5tOzyswF7xl4sbGUcjuydkiNmjNuTPmZvXCk3508sMw/xTV/X4CT6t1thpFpt6At
uxNYQ9yn9Jfb1A7/mu13NxpehhH+xS4+/XzCwRgKTLdt5UCTntfefSxj+x5oT4X6YXzQS/OYtWC2
IE9p8/bGdbkPrkSGQ4n2b6YYVIeiAdct+YyG4y4aCTQdQ45l9tFPAPuy8+kJ5mp2z1Q4HUEbcUfe
NO0Q4L3F5+SQKYf94AG1YodGfpNBB/PZrJCSCL0wOlETVH/bJm/jiwFFuks+8tWoa1zTjDNUPcly
Qc1psvgNyJjNuTcbBIAwQ1HcUC9NKSC4caKmnnLMwMlHUxag18m6qD05UQhaFCNAsEIsGcVN9EU2
OWDikIM7Uiyli6oJmnhxtKGmlQp1YCY0i/paFI8R8kYXO5tDKeTQ1KB8vg6XsjaXgdetrZZDpTBK
gvuhRqka02qhlepBO+G1ABp3Pdgf/u2h/PbQDFjq//AAcgphcZ3y+MscHs7vqyHm0IfHniVnayBx
EFJxuY3rpGn3+8TYEJH+bJv7QaoPkv26AQusUxjW1qltZCUYWE2RB6uPHjWRMpmbhLAhTI1Qzmy6
Ymo+BhFah7w+TNQi14+BDOUIRxGhlDph5W2XpQfID3oXQIO9i8fYM8q4mhNIYj1Iltf+GvHtYU2d
rWcEpxEhq1Z3kqkosnPpZQystBidxk6yRkl9s6HhviktnESbb/NoPQhSGlvA++M7Mpl+j00ViJ+3
9BMMvd8dBPSAF9RLczDk4AqT9fdkUpWBCiLlpTf0I0Bdu947zDUBAPn1E4H0B6pfxgNZWjOH6tP0
LUzifkcBOAmC3O1Ud9UcwFMxb89YaO+pkz5kyMZC9D0R9/QBE2mLso/fh8u8qlbCZaBvLlJ/F2Md
AHbX37VBnT86LCkec+yT+JAOt1HN8Rl3mL10mJA31AmE9HTDQZSwpAEfw/G+ykHiOnpr3y2TM+cX
Ak0wLEIrQHonsO+A7z6tkVRu1BB/Aw3uV7eDvg+IRoJdLqDG6GWZ9YaB1E8Dx8rwV04C0EyxMsyE
7RwNwbeMerxBWtzS0At5j7ywswirJtv4YC1QkEF67dKYg+00QwYj00pSWspF24GsZZ/sv/sjZ3hi
QSO6HUqXB0BYUyAVdOTvjxhg5cXVksdIaFw7PgULG4oEegqsmkWMd3jfl+DSUOE9VLzCe9dClgXb
42DbQ8b2HhwBiPm7KP1SfnAkDxYm1t3QfZ1Gx0mWWSBcTR/+I/SUmywdzQ7c6CnJl+agKZ26gWaf
fkLdMwRvO6h3hz2K3vTJDu8lFzJ+UbujZsPMlQAr7FOMkwe2Lf92o6Wid6CgHeTtX91qPRsBmT/c
9Dlmno3s9FCjs+X1oTRb14NRuU8VgBMQJtu2U5oeoAuWHXLLsLcjUAi3QpWAsZeWf+lChK5r5pRf
WCy+xEJVP+oEenepN4gFHwCBbkT5owvqL6Mhii95XSSQxkm9y8jwZa4Mkd1CoOL9KbU1fH6Ka8fJ
GnmwBvTHbzU331ljoDStDsBsEUfMJzO0IWdamb/ZaJCm4PAjCxIbgb/OEHu7QCSm3DtI2UCYx7Ev
ZIvka6vs/kFZWA4CB7LDzQQurKs/pK8AaZQmdqmN1dzPl5e+nSBaWtp3zji4e643qy6wGxsrHROk
sSd5i2T7ALTr78ZZPJ6MXHsma3s/SN//p0zNowmWk+uN51qzJfh185tPmQTjc9zWb7RHpt0ybZTH
HmLzMjR3ZFeBfyu4D+xDNn3pIsgOXMO7FAbWdptB7Nx2ow1VHozquYqgVAGpCGsVI88IyblkOvNQ
mktycILntK3tpShQrN7IKFvKyYw2U+zYZwOI2/liBUwcA2mv+zxEeIs6yEVBbmlZ4Eu2IVuP+r+V
6cQRhOk6edsr0IW0TjpsykLi71eXBgKQctxj0zi+gj3Xg0SlY+w73WRsUweD91KBvObg+FDvE1o7
2sonb9lJUPhPnlGACav6UY3ceNM3flq931jgx00lBEEcC9nFwsqs59pv25XopH2rLGgLpE2c75Ew
AKNDOAXrikEVIbHCYplVIN+JtDxdoe86H2hvAHnQNi0k/ZLBtNb/2Ycc6ZIkYDsR2vs6Gd2J/GtR
tAGOW/xIR86+FNMdM6YjyZClCRvvdB+dMKmvYfi06MPpR9//Ng58KGC5H+y3BrIMCxAfiYvgob8Z
fWBsFGgMTywJ4nVXS+u5NLqveTlAzTwGDx52dd9B98wXgx5ksF+DAL4dTijoScCsaZjP0zDMgyCr
Og9qSgS0ADcxwj49xLVjLLNJJUvEnNJDFA4gaaeeNkzG91vqmlITARQnn/Z8QAKt0GWVpYFC8NiC
8Dq0wOJjEIJBw8hl82DYSbUsKynexlzdeg5qvRa9+tpLv/2Bkqmfwnf8Zy/j4GH2B/s29cwUuk9S
7PGXrU7pyNla2r53YYl8icNoO+n8EV1UOQbA1gjUjVM740gXp86wtygD9cnno1v4YtxTqzWhON+O
wbQlSFA5QKe8bxDRmxFCGj4ESpa/26QLBgoSpSZn8hs+xhLqiOYjv/84n9Ngj+6n7RH8GyhPMT1j
dY2w9Lb5CJZ0YG50kKawAQosHRdUZRodrS80KIS20/pqm5LgbBlvNY7d+9gPKpySTWPA3zBazc1B
5e7tqPIElbtxgHABiJNifaEOMNmFC+4UYvvJG7vlVTNm/enq7Hia2DutLp/cIOQerwcnb8AF/gKC
mOAky8rhixbxgF3Aw5eKsfA8SpxbVoDfb1wOBrLZBTVX0yKJQwNvlzFfAU8EUYPr+2lgWQUy6zW9
mFqy22Nnn4uszVdKO1NPmCEDtzAlAIKJnJ3/ePnR7DnjFsgWUZau2Q5dTY8YsQJ1mXRrEvHhtYuM
ykpsoPqAzdBDSAPvk5/orVKsyNGJLZQH8crjO2ar2TbPwMfqpoFMmy0WeZVDbsKy7Ls4neobJ26z
XcGd8XaCECQ04pL6ywC5R8+IjB++qm/cknlvrZcPSxqUu0l9ozILzCNBN95yTDkPyk33RG8Eu2hv
ECNy50EhcG13QTKuGRT6FrmuVHB1pQJdqqFeImgVnLitLOBq9NEeXBsC9FcoPQAh47sfTk1gLpFV
Dbw5Qj6Lj8FmGast9NEgb4x0zi0ww8Ntnqr6xFwo1EuWuxDfAQWKGTfjvgzMe2q52kR34C3JbjpX
lyfooTQJdRRGlG7MCvA7L2yK91mCLGtXrEMkNbb8MF4XNg6aQ8pASHh9FHJL+GmAoLmh2YYxuQmT
RJ4lSBXWvq/iNX2jSv21MuPiAiU3dqRWEwbtqag78P6hjy5Bbaq1C8TFOimDdxsqV+/D0vDn7yKq
aotTNfFb8qevIsjj5ToSql5fJ1KhvOOQLT7RPAgOg35j9BIEmUCpUmn+KyuNf0qVeHcOREdvZQjW
erJL1/GWVmOxQxMVwxNLxLYdfetLpiwoWRfNuCW3FCn0zMLBvpl6tv9P007MqBauAg0XTZuHqthz
ggU2RsdvUDUYrnNnajfEQkbNBLH1T02hm0RZZjZ1uL72hgpBCbP4GWFZeOqhKbSXKX5LatoC0fLS
9VGIoHsTR3NEigq4RN00E2APpabppyZSBvEprdp0bkajMk9RZfyYZ0LG45xExVdqRdJxzn1rPnvT
ND21hWxvDeiIUZ+wuLhrsuBMfQOQi3fNyMEZgCeCUaO+xwbrJgTBylNsTAYwReOG+vKeWQ8uCANp
XOd0zWVs4yX1VVMUP7r5zwqfvK1KgHXvwqK/qLxIQcuV9QdXkzsBNsxvEmZX0NIBX9TsgmqamjvO
PbWSImPAAMbWhpq9BQx3kQZnatGgAhv0BQIE/YGaNKXnd/demjyOmvYk65v0wdBR26IS9hYbjB5y
N6LaDajdP5MLkjLiDA2K3XVAm0tzi0IAICj0JHTp8ljOk0R53e84oMsLMEwESGVX7iKpA6CZK9s2
FsxwBES2ZLCyuym8q7IyvEO1ZHYTQ95oYZJPzVBmV1TdmXrpQs7jvggi9252Shu8XBp8BuZ50wBM
SaaTRjfXQddnFfoxVgIK2yAtnBUKroAhCSKTHRz8cT72ArmKgdam9qfVf4jHbN15CIJXrblNuqy/
cVEtdImE849Ipvx7YQbIHHjlUw66tL85pI33FIxlNTtg4e1vqhGHLj1DhsPSgwcemUXsQtO+sKLq
5GUGf2FyM4V5/FLVQ30e4gg4bW3uCiW2KYDjGySj+Mt10HsTu/UEkaxpKg/zyjiwAN+RWJQo74M8
0qdLFwLwJvoRKr/oaPTaSneQeffOOPDEfAhWZAkYwz4nLcttmBVQw3PsALKumVw7kiVPMsdWMG6j
9p8SsSqD2fZPiTRW5Y3JF6dFUCMDPhsn7Q7HQ2y/91bVoNhODw8hdjMPn3yzeULKo18nGXb7jcZC
uBofIRsby6XXnanlmWBTmNpULq3RAr5D93a+eu+NIpTL104JxJQe+jE+8IdiYwZgMI1BYY1YAArh
e12jknHQquALckHe3gdXFM4CvcfMt049Un8IbrcV48F0oIGZHthSccs0PNZZPO49XVZRt35xdvQd
NSM3xPc07I/WBK1tsHCAn7Eu1ZHcyGMyonLbdiCL3QF81C19J6+R8RyNuTYgzJJyEVumurN6vzoD
+2IAzYrUqauqEp/PSouT/hrBozS4ByEgOMwz+7snfXmgxalr4uAMGbRtK7DSLxsW9Rsw6TWr61ZP
D3BV1h7IpEDTtzF9DpA0wqMycYe3MKt2IN4xfliOdYRw6fRFgllg6aHe/xa8WcaN05n9DcpLgdrU
gzwHdYuJWe+mQZS3U2gXi3QsxCnTValpDHi0giTQ3PqwO9Ip5CpX+b7g4FK8kswAFgpdH6PzwK5q
FnvqyPDxWpeZjRw/C6Hk2pnjqQZD2kv3s1JW9xKxIQJHLljRgjrgLxL8X5vEUsOGnMDa+j6GubX9
Yn23o+xG1UV839VcXFjOAYzPTNBXNUl8yWTZHPHG+UKdkxDVCRTVp2JwsyMf02wFZVwILOpm0GEF
XNAtXUIjwStM94xDih4Pwp1aqMddk7F3vgESl93bo1efM+BHF20fmK+iGYxVWbNiR80UGQuoY6qn
1NJHMOBsFwLMMK9hUg/AVpj+zhN+ckDVqbvEdmjRpVI+T3kkTqYxBiDQBQwAQrLtyij9aF/qpnaT
2s2ManFCvBKaaFGDZBhQWCtQ2Yg9NT/cLD0bwGLgRiNQwdR8Q2UHGLaq8mvgIqauI+aJ2SggrTr/
PARFeURFnLv68EBKAiUAiVJLV3uELSjlyQOaROXXqH6fgzwMKM6BiwgcyXghmQ8tkmnrqUYNyFDW
1gNK6a2HTAabBlHKW/LI44QDcRAMC0SnwLPrJe60wNtm3JGzzVGYLccGmCsMpRGNnhPhyGZtl2rK
l5VrbIbe+cKgqbVLQce0aDUzjDOF1YGaEKnhT04n35vRMMabGKXKq6GW7k1VQDCMzuoufusbWap4
RQd56qUmndavznarwgOCOsmCslqt3YIqOCn6Tdz4BkDKebeXNvcPJlBbc3YsDUHJNSDDSgPITqmz
Zhzi7QgM0DzTdcCfcyJSBFXCVSqw7WEZgG4i79O7IMWKNkzefR0WMAFDcBiY/3Y19YkLSQQ7V8uo
zbpk6YlcrhKjTTdzu4omzVke893ctkIsvnVZnGmKMnfTu3HocD7Ug4G3m+fPUGILkrphn8WHPFLp
Ebud98vkJwD7/NkWZdUf8uZAdhrRhgEHjapJVDP87Gmw+dSHEAz2UEvJQ4MtyOboDvz7y2UBUNT6
SgNCdwijI40KpJ2I88vkjM7jIAGTGePbThrOI1m4Me1AH9HdSW3quVkvkqrzDuRRICOxaiSU0Bqj
cbGjQqmkrMEhRUMFpGT3KMYKFtRESax1/i9P8njd3cWAuDTIwgdd5qBSeqrzQ6sv8cDR7kaRAzM0
5Qe6o+7S7gaQE/MBvI0fYyJyp37yrKYKfD5/3lK/0fT1GlJa8dbOonRFuuG7XFeHVficrFhjqlMH
AP7JybJ0lZmMHwa3/CHDtDtaqnu/RIndHcnm+uDXc+zsQJ2T9ujA1oA42ocL9QyooAOlM3jVcuP+
mqaaek8czLH+Ij8qy22kGchEaSq6GC0oKrUXtciVBk6inQfOGa1fc12n/30usn888ToX+/VEmpkV
BT+gFhuvT7yM6hSVt4Tg9T+aOO6wp6TFa+Xai+3E5yb1IiEuMtacbMdQp4HJcIelbd+yBIgdss23
PgAqu8Sy9mSjS+FWqGfWF5QZgKT0RbQ4QYC3S3rjkwH4vZ8YL1Vbl98K7r/4+CB8AxX0fAM86Xzz
W5cZDt4zpDL2urvQI//LFP/vPpAAQ5UX+LvXTuc4x3pw7QURPeQiE5sGOrUzOwT3oOxSVaZzbvEr
PzP/MZ4Yf/nboNBnzcwO8e9BQ1Lxl4jb8VEVKL7scmO4o0sbexm0MpdXy4RA3J0b6w15KrToq6nZ
LIvK2loxzqiussZPQ7NuaYR1Gc5T9ha4OsxBByX0E3RM764OhbVNQxDBks1GhnLRtF4BatCiWveo
qd+FnsyeR2PaFjUDqFXbTZ4GV7uKyne7B8a2XQ183bNT4gz5Yb/6/24va9SvUfZqTnzp7BUoL6HJ
PM7Jshq0tccuaB6v+bOsZ/W2d/xhec2fKaQwEYWN/c01KdbZ0ZcssocDmWa7WJYhKsoo5zYZYXoU
vHq8PrrDC2db12JcXqdpwv7z1NQxWtk8NU1kgsr5rnPZcrJQISjdCYHBDJCUc1a57tJoZI46gCE8
zz14Q4071LU85dpGfg0LoaAIBMmWZpjH0gQfsyiw+6CgSU/6ccH2dJ7parrOWcfpFuuNd6BO4MAe
Eifrjj3K+FdD7mHHrTcy884DC1812kjNapMPnumbMhtB1aWbtF1xigi5NhWmB7K5PggOAAq/pc7Z
Tc/rIhW+udoK9vM6rTH6n6elQYGBYFaiZIpzFLZBNG0PRmvqpEv7MW0ocVQYK+yqhtZwdlWLnR3t
Z/wIOAhq0n6Gmq7fKxQiITVxbVIvatnwfUmPfoRTT48K4m04TF+DFkeiyDP7IwjFscejtqeNdEeX
OCwgEZs2WxoagmUdy4YeQu3rDGEJgn/eNw9/2OeZPz1kzIJ44fmF2iDE0e8GL7owuzffPAixBqET
f8+7pF82Q+KfIfjbHkHjgXLCsQy+WvWJHByoEi9LD5zy9VBVpwI6IivqcLccGlPfoOxcr9xaxadA
RPlZTMAeILUVf3fZY19Z01eOovQVdGwLvW0Ot0gRI/YgIdyJNXd8y01bLuKUR3dF4dpn6sARALUV
usNAid3cURngXw4Z6iiGeu9ZAtSKjoZADVI9kE21DlB2Yz8+1IgMbnhkqNswE+zWasx7qTe1CVJJ
1FKtITYGGPOhCAyRx8jz2B5RlR0VtVwLXagJdWdnD/LzuZP8yU6XEamlvRO7N3/a9bRghzb2pdXe
fPLXdnpAOhnigIKcufOP4ajeRf7YVPOPd623ITdAIovDVGXb67QMmPpT4qtlbcjh5LpI6AzA5N/2
IZZrFJrFDzINAPstodgwNEGxtGyrevFkgzI+1WRvvg8UgFLF9yAFeVLhdj87u1ilae5BP/QByaAE
p5RMLquAhz+ROgOMO0u/DfE/qNGrn+yuG9cCr8ZjbRblwUJ2dTP5NjaVIB9YRLnffucsWhpTlv8E
B/dz54z2S2AMCO4j8n52DdPclTZK9z2cye6Twu+XqjWtt9Hud8q1sp+mN+27MajfANqEQBfYD71O
LoTqp4vJimQb2nW6rz2Z3tq+iFZW0Ks3IOm3Y5VmP8xRvHZZMj73ahhx+rSKY2B19hHf7HLt9V75
4nUIB2pX3k672PPFoW5iZ1lFSQcKbEceYt+aLq20LuDpcN6g0Qw1p9Buj9APqx5A0/aN7PhlEJXp
a3UqQFt330gBIHXsr4wAxXUgwIzORl7Ep9oSOOxz3n9rnLWbxMV3gGsgk6UdmHTHLWooxTphaXGH
4pfirgxR4IWAQ4V4vZPfWdBe8xdVjp94ym7JhBouA5lpFXCxGIzyJjLaZKM06AP/auOe+Vm8QNhY
7ble9+aOENUCU1jeUUu4YXnKmThdB2UlVv1RxCDx/JioQMJ4hS9TsjEIIoIN9fvE5OMJSy5yv/lO
ZG+T5uOs0m48tPmicDTl20z8Nl/Jhy6f2tUQTQcJrGtn+XtI2CwcFyweZcbPM2ZhgjQGggPJhjAO
UcHkCQUaz9RJJldYJ8b7d38JhDvSZJFzMBrfWRIdhV02r2VsWw8MQbPjX+x9XXy2J6x9dTL57l8D
ALQk9gp8bl6DMGEPQ4RqqjmSVYS9fOd3RRLk6LngBiVMApWq5eBfaJsW3BOhfYc/TPnUQ5LppkUJ
96YdufU64cUbdZ74hiUM9CkyNY5j50y3UKn2QZSBgmQ9Ejnd8mnQI2WJwFDkVvNIcnBCFIHRSA5E
xW2XQHTc+zWSnml6gCjSSEf45qsE+IgcsNND7UW0zqPGfgBCPNngnxEcVRqDbxji1Tdc8gp5AcGh
Ft6Z0KPmoFflLP0O6aLNWHlThJpEsQZHl/U9sVFZCMRs8uxMploFTLHbUkXGtp/6du/W7XhEnh3i
415ZP9R4zaM8ry++YBvxGKYA9y7Ew9Q1YAyrvEqrithfpGEWy7/9bFPH//WzRZX56WeLDQMiu7r2
i0q3xCDzpeSi3c/FWboJ1Hy7p7IvyYwH1JHIXaXSVC0QWQWFHIXr/Mar1zwGY8BsdJG2XfuDMBZI
Yxc4tbbeZoCY2VIMIf7qZJRljDU6co6TVvEa9KXoTG8jI4ide9Ww5YNX7A1AQk7K7YYT3dGlS0ow
lIWuu7p21HX4LZZmuMgbb9jwJOI736vEgz/qkrYRVL9AnhxR4lm9kMdoc4b8Jn9C9Y9aQo892g94
lfBrWv9TjH++JacJTpQC8JLY2ahB4NgPNroRwV3H81GDEmbrWsOKJZftwmqBDOwBC3p0HUCk7XR6
JbfQBM2pU1WIwPU4a8Rx255b7dZHqOXTw//mNuCbvy0ARYSMldc9NXm+RSk38nr45m2YI6Ztrpsq
q5YJdENe0qI29ylzITtuTOYX0xl+jEng3yHRPNyCTRsV69qfW4G7lJ2HzJWeNu+KLfmPifc+bYm4
8c2Uo7Id1Npg2N34wIwtkV2Md3S0pWZlJsluPvjqXlRsxJ+aiGXGu6Q2kYmuUV3qE3A1ip1+YVm9
sw6KwDw6hHbFItG7G5Rn3L0/Eeo0h6hFnCabWHtEkQnoJXIQVR8h0BmyTVShqLz0BrWhfroYXvw1
cSu2HQrWoYYFl7iI+lMp6xKl/JkDBhnfHRZkjEv57sPdrltWUiL7q72po/OiAfyXUFpIKyRvobXe
nToVAkwIfallW0KiUaVA8yN1j1vsvNoNGN/ahY/Q5LAgY6N76M4HUmZX1t7t1V5ZDNQfc2/HV1YF
oOGAnYGDZfwg6YuGr5A4tamN7xzdCv9S8SyBwhni5nRBjipTCOn+arfgFyrA60+WTyOpPaWxBc3y
Jc11HQMhIYTi9YXlHl/bQ+ZmZ9CDtRsTXODnygr5yeyeLA33oguZ6W4S6n8o+7LluHVly1+5cZ6b
0SAJgOCNvv1Q8yyVSpItvzBky+Y8E5y+vheztHfJw9kn2uFgEImBLIoDkLlyLXsuoyFbhpipOFiD
eOow+umcmsRkG9ysgn5PwJe3EaqQPWF1EoCmT+lsZkCVbOdOG9rzY9FkYFKQMGI95y7J2owVB3x3
aiUcDqXzethQGzJxkf/Vm4a8lakNFfM8FXx+q5Gmky9MCUHJqkPAqMvC900Eb2SFfHmUk16VIBzy
v19tCdVQc1E5+apNjR/kgfzgpIzDECo/AcjTG6DZD1g7fvRm/uLcpM5K+E9GaDwDBW0fLQP8gJ0d
DFCKH6JjOSQZuJe0cUYSmjUvm8CCjyfxZ2CMzN56P14CpJgB+xFCuEZ4wXcdlV9zXzafqwFxe0MG
7AETHgXuyZrh75jHW3y0WrDgVMjmd+KlxMcVz4PIcC2ibjhcdw1bGzuzwpwqi0tkEk01tJEdkFkD
aPF6rAab0ELSHugwXgC8PEOss7qosXAPSBas5mQ3NMgX8yoo72LPHu9d0WP+MnUIwBWAiFEu9hz5
xY8qh5xux7InPx+rWQ9GvgNths5ID2za3GxU1J2u5yKxVvkIQHiX1cda+vmTCxTsQ628ObOqALiW
RSWz5En0Tf4EzyvgjYV+oIZ+npyAklJ3VKqi6q3PyuE6CPTqQKuaBHgOpzHzaUGLF1G3pWIyinEB
LBBfU7FRBcKDcHCvqDiEXo3VWKUW9nRQcIWGW0Q37DnVIhJv7Moc9BZUq2QbHpsGM1SqZb1V3cFl
cKZKTF3DWSEGtkkNwx7BthxXSMiodg0mB3AlpbF3xL3lHWnP6IrP4MvuNpaZi3FmlV4LB/wAJngz
xcIwhTLztEcbH6oAOy/E5lb8U7tbN+pBTajbrfj/P9TtkL8M9csZ3I7xSzuqcOpOb1vz4gUQWTag
EpLPaPe2AfGHWOR20c8glJDsbxVOCEr6Mk//6kLlW7WaRrwVae/XAyQNIpKmA5bDfx4mKP8+MToK
ncnVeDsqGWVV8nwmuXkedYi123QSty5UvDahXepSFNEnKG+WW8MO8/sG0pACoaBDNjF20qYYBFAg
hlfMB8t+t3W0F8UrA6JGx2F6AoCN1vWq0jFyJf7uSz3yCGi53rGON/vIkLs9JngT0VFvFQPodTrZ
xadMBZiZ66CVy7gI3fn1iH8PDC8VErfB4d3RsROdYZVcmtHiOhR1DvRL4nTB3XWoRJvFMgiN8trE
NdyTDRKiNRgm9E5qpnfXPSdp3/f+YKMmveJOggcb/WiT/b13s8lpmNuoVHGzlWAJnUccTzzo3dyH
onXATRWASZ2KnojdB21BQruLrbtgalFCXm0TNKKdU2XJlfuQw9+Slh07Xjt1GkqBSOKB5wsQ0UzX
2Z2y7RNoUsq3YhQnQ7LijWvnFDjYyWBRXlQfnDABN5PLvK1T9U8ESCcYuj9h0eEJuNpvJmpB9rQc
75BlPmMDFgSJiO5BoMfPURg5J7yQllSijTGCzTmxm7d28GNE+hog8gq3rOdKemAxcFJ/XyV8Ws+X
8qX5ey+OzHcb7bUJly9BMCQzlqfOy7XWXzPTvcRax2chRHwG77U81M24JxPEIeJzAyD+nYd3GVTz
en9Ozdr2HICM6Z5a0aap6k1s592RSn0YxeDhyz/lTgYmjWlkMvU1OCukYfnbm63N7WquIhavqQlV
JDpF0kWOJB6y0ZhBCTlRv+Hx4nZU39H2Ou7BQH0bz7cTa+uYPfBapsIJR/mo9lw2Z+pGPwm4iBJK
pcWH0c0SNLzR9RRuPyHGirID+9fpZsq86r53neBwOzPteOHMBE0iclJxwahtLStvZhjS+fCrSssD
jNQCXRU1oY07ggOkNmvz+qtoUKd1IbqXpnp+OyxrMrUxSuDWb7+0rVpjx1T3+Xbh4CAF779Otrez
6zPh3uX+C411/Ru6fTF5XYe7a3Es+A4MG92UTNNtHQsiCUae9q9R3TxaSRo/RpBs3DmMAaE72aFn
Zxt5cxoxDwf4U9WrBlRGW5UW/EmD6I4aMWmZ80ay6hjawlgYIk9nGgJ8l7Y3n7tmyI7dVJKFO66A
FQFzcumal0r21b0C6VWjYvNCptYEtZef+uGebH3rF5s0zNn82kFY/qU3V57WJpg4AdHDvLqNtjQ4
OHHjHbwi5oyK1MHFzWJIsz+TqR3hSkz6tlrT4Mg2SQ+RnX2nSjpdIzT3COH6d9ejN3YHtFkolzSY
cuLuxHhxova0caPoNY8d80ClHtPDtedYLehE8INGo/fPQKosqJJMOSQyZ7zy+h0V47GwN04IZx01
oVPokBnHxgsZDAcaL245sg2dAGg92M7XPZaSWFN14ScW2u155I6+L8buzetc9zOk3YclFAGHjd+j
GGhjAdItYDQj1z0UVQoFPmRQfwZPIQclbtrsizYEdM06X80tFPh0WYIvBD6a+fuKGxRqmytO74bN
jxH62LdZMfsA1LOjGmLipv1g4LQL3/tE8WufZV91rfPHAkG2ja4h8QMvrfs4NaDQNuaAX3n9xYCT
82skAICMO/4jtpO7JhmsFx01A/RArews7bBdq9Lqd14pY/gpYgbWQN4/xgOUcTMIdH6bukOjlP8I
0d1J4QzGLeqtPDvBrZEwpCRMeeShMsBsYcZIPkuC/hkaFeByhv3WrJuyzxPXQRgRDrVrM4nce2qG
7Ij30Yap2W20MPrmEdEBJI8H0HwjvcOYpcNb6gRAl7rWJ8gOlwAlmumm7pv4uWz5wSnM4CvyeZJ5
AXj0STsWO+bmgNCaPYRf/+7ZJRCjoJ659AHbtm22MKIIASI/S55pL/NlfN3r/mD7UzufmQzvzSL5
EGczpD3swQy2+RDVu8bYxHAxxCi3FF671jqIki2FUSLN5O8YHTWmUZKy3pC9j5JZNiKweyraolhL
0A98stLiymclE2UuY1tVW6CQIM6b5Fc+K8ylYY8aEGhbrvE8tVfwkyFLDTAFMeTgUbaKzlpO2Pl5
IF3wYJdB/G/K3TzSMy/U3t6NITsCqEycn9JRIOBidguqQJwwP4XQELQX0dgvgKHy9rdm3iCC1eAn
zrznyObsANTY67RtH4POypZgKetX1+IIIjYuK5yS5bSPujNHELgmB6qkTeeAMAxJXWcq0Wh9bL6P
xs3ufTTfNvxVq7MGHi9lxTPizIL80KFTZnWiUs2SehO5aTWnIm3g5AUxp1+feOkCsDm1qEEgNueT
lAjZ/jDGtcXU4ecx/nQUu4T2a9GCezIYeHExYnNP3Awe1Ek3MXKtlv30UECjL5x80d1dCdHuC+/G
PYP46xIvR2cf1H4wb9TID3Wc288MdOlX2jqd5TuwUBYLH6i5z9TMS0p+MJm/VlbeIqlefqUnpq4h
XFHCZ3FuGGv2jd+qBfPj8KtOj3lpu1/aGLSrYzOGO5Ym2WXqSPVVnENDxwJcyA5juY0TjCNrS775
cPgEQdN9RbS0m7fcDe5jZZoQcx3BMmrnI0SU4/e2AoosGnKM2cJE8LQFQy+4Pzhb9LRnY6naZVrB
XYC9a+20Zwevoumh4q6QJjRtQIqp/XUNQO9aNBxBWY03UYNpBPj9nXHt4j1zLh2E1ie+tOsfI2iG
RS3hdKW/ZRK00RnKcpMG171wmfiSgGsXYordF2vs2VzHUQctPb/bNLI1NgyRzrsOKeFzxOXGl7Lv
D8Sh7WZg7wzz7gsrE8hBIv/C6KL0MUPqPVK3sedXBWRD8Up+NCL9brvV0l7GWL3ssgrMQBwvSqRo
pDs6ZU8myUGW1ev1jKefIguQfVGLNNAbKBZET25aHPLccB8jED7t8EaZnsJu+DLZE4avhRUEfCcd
UKX8bB8RyJjlZl1u8Prrj5jw98dRyA760Dxfx1YRzkrWQ4SAapwgHGdNKYJ13g3QNTOgg6Dcyak1
FW82J06GDbBt1bmdNjWI9RG9gI2KVHGz5bVTr0rPaueEciO8G9bAZ4dLb0v4tpvdcKJxzYAdniVE
03pTtnLt6ozYWr3MNN4evmFad1ksjGU47flyeN8j259qASwFfQ6wkusId89OIXSwqkeneKqq7M2G
l/EtLOsVHHHdFzP14gXwU8NJKwXPnpnXqyxx5NzKRmPmqdQ8KGJEIEcxlQU8cpjn+Dsy0caZvMi0
hzAFtFyLEUK0AK+uIkcjW3lKuCMQF9lAAAD9G1se4cjJT+70+s209WKNDdtEXOCVXBh9vOXMwFei
jKGB3tY+h5iOGb15eCqUJcVr4QbRwhQiPbkxU/tgzOtlrzONXG/ki0PN843X6Y8hb5tHFYTN2vPy
dOunAkpp02DUYrShuB7W4hWu/WjhOWO2cJgaNqAQJIw6bdwsK5eeI6wlFTsk7z3I9wbcFmuZpoCL
D81lzDyk9sdhukVMAwmGUHg4Qxnk3VY6R8OLtlkgl3/SrPBsfGqnynEKxTtZwBaALHbGBd41XIUu
9IsF5f7HCF1tEOu18AmDyhOIFKtzAGfM1UZFqgC6vdnYc8MBAULLW+sJaeDtjlvFxE2t4D6sIA1x
K0oQKOK62sfI9oGQVtKdxxPDOKRan2Vd+RdHNMmhHWJvToze8i+7zu3kkNuTPBM88Etw+SYQJSxm
eGzNr+Db0MD8W8m9o+UArhf8IRIRthemKhAOTa/aIXhv2wZgNLYtHTwEJsirtYdAFtaG4xfOoMzT
6+ET5GLe7QTEAEfm1U7txyzylr4xIsegaeIN78JghSAH4npqxHsRsXKw2yApJE6SjRmnzWdqETQh
X0cQ55thspXOr9TzjcH69R/LRDyPeBmyZIRyN5YENVwga6if0SXV1cci1cLj323p+pdh91vtL31v
jdtpqFIZej36464bEHSFFHq57+EBWGWVaV8yQMIgc5yNb7l3V/Sd990eyx+2UOpJJyZWln7vHYAC
r659dFoYy2xAphI9b2zg1Toyghy+p2kOpKcJTzdtEne054y93nKmb3nVBcgktmkJcR+OzOtOpjUE
igf9nol9awdNBszN2/SJs5rhPu0qcNOk9ioRABeHcVkckQSfLQF7Kp8rx/xGqY2G/IbXVvx268PC
MVgYnnjREn9MyloDwrhc3Ypu3ZcryCMHq8Tx/YMYkHol+k+Efs/zFtJ0gTecFFfdwdJYyISlZ77W
8bWB3V9Yb84QLSiBEMEjkWOGCbcwLw4kQ5NORTEVqdZukdtJtVgrWk9U+6e+sQwQuUgzEKga2QnT
BMwrIUBrlb3al5phqjnZu0qCMGBoXkqtcvuHjh31AD3aBRhu/fQc+FMCgw4PYOoW/FuGHOIFaDX4
nVFA9W8wnPjJT/JqCSWp8YiUr2Qni1iuxyK37+2oEPNWyOCltbKHNMn5DyT2A9/o6reg/Ku7E2jA
N9rYApE/vhXgR3DhinHTg2haD+iB/pkef7JbPJNrp6iu6kPuYKX3yO3eZxmEkW6CRGkRNGuhA5Dh
jhAkulWYBYfgh3EPBhswURVA7cO5MitF2O2p2Az5e5FSD/F1+Fg7/Fyk2oghPezf9s1HYHTKLF2A
2vYgaifbutMEC2hEKLKpMg2OVKbN1MTLx2wbxU54MDH5JD6DSHffPZEH97Lr+QMb4xORIdhZZ68B
G41W1GpIx+/I0vPvMbe9tiKzNdho1SdoNc1c/x4L/BXXVlldyJVWtb2EhxIA4b5in0Ib3HB4rr1z
FtTg48bL/4gcGcSgvDaA06WzjyOg4hBHrO2HJq+beW5m/efItV9b14m/W2WD7lMcSiQllkosfpMu
hFZ7XzAIsvl4pv0a3CjdgDBJa4ZHzzReE8Pj1wllG5vpIY+CV5qm0QJBIct1puw23tFkzeW4B5EM
XyyJzYt4vXTvJUejwqdiYv4ie9NrpHZMdt6p+a0p2SHTmeDD4JYzEPaOayTNpJ8cyItnpgq+ph7S
oB1wsZ2iJOhOCgnUgBo0wdcI0gCCgXvDckJv/XPP2AzH+yy1P2WY2RxBwZQdMevNjliBRBvRG8/K
DsO9HYUr30rLS5JE7b2MHQBaOiiD9vC5zCuPsQ3VGq1oDr6vvlxr2SDfaiR/7DE5wqpFcgOSl/CQ
UVvagLhuJbrMuKNSWLpy8a//+t//9/986//b/57fA0bq59l/ZTq9z8Osqf/nX5L967+Kq3n79j//
4q6ylRAcHBbCBfuIlAr1314fEARHa/N/BQ34xqBGZF14ndeXxlpAgCB9izLPR26aX8J16/KN7U6s
Csikf2jiAWm4WjtvCJ0jfJ59a43FdR3rd0G8R8bKOqYZVidEuwHUTCQnOQbpWhGvHORS+SwYynB9
VRmMw+anMvKITwGAMLdpRhSLaIFoTAqBEDAT0caPvY82alymyYLhHt9Bnhjo2WkjsrQ/2tOmj5pq
leOlB0amv2qTSn8GmX66ES3DjF2ksgIeSbXXJtSXGtMAUFNgs3++9Nz6/dJLySXuLCEQg5b850sP
erzc6GpHXpouHDYIAvtATZnjMuVG+VLFCJpM04luRB50qXh1Ty0kcp6Qqs0AE/tzqyrzjF0aqA/j
dGyi2bB7DbFiYydEHbwkYWUtIjvujg4kMfdlAZ6MAbGp5xGkz7i88m1qCv5pYLynpsyD0oifDAd6
zMxquNNBZO84t/DORUqD8x/uS/vniyMQJMFJccexbelyhvLPF6cbxj6sRhFvBg/AOzG3QZHbjhA+
cxDexuPsPHRjB3mjCf7T6fgeIYjq+dbCM/iI2brVzzrfg4aGBWBJ2Pcg1g5A95Xo3AcmNw8ugqXl
rptqqUgbH8vyQfb+IeAMzOF/9886EQO1bZpfWbf/53vBmv7Wt8dw+rmc2cpBzha3HAcIuZ9/LoAv
6YB1hb+5Iups6DeSKilmWi7kHDMsI3+SGiV7O2RAGE6CyrEEp4avW9AkMAeTCN+y1wOYtYIl0MA/
lW/1hNBT1fyff4lr//RL8ELhDO563NYcmB4ppPj5l3QqLhVyHrLLdXUlCwFChZw/I7SUnyEF3J7B
sfBE37GwzowVfauoOLUCzi47DwVEpq3AfYXzXi+lSDPQ3eGLEmQ1VDaEaD5bujo60+Qes5mHLGL5
J2EU0HoqOjQdcr6vnfvAyKt7ZEisgLQQl3ySQShBSgyeitjbkw1cb/G6KUDcSbXUoQr7lZgEFeDu
hNxwFXIkXNrpHF7FaDs6GeQWvAy5qr0HshO7i6t57SH9M2gufszE5Ze23LyvpbVVkFz5ZU1G0oCW
Fu5uqiTdwLH1kVbWwVuFdQs7mDz8XnVu+thMG7h4i0pEYG5DIQ1lO2uRM7pL3SJ7tLRZrQxzzJdU
S727Lrn2zsG6fHd1FPPCYkuLN/EHVYC2cabPqdmsqKK0WPAfHmXu/nRHCMaUif8CUud4mvFET4/6
h08MPgnWAA4g/yIwt4DuH+tPnQlebEoQDctn062tV5o9c6PtD77w+pMRuJhbGxU0PKP4SHLAV3lf
Uv296vrSbuUWRTFrJpm+EOhNiCaVEVSB4nJPnaiCiv/Wdh3MZ7G3rmsFeNRgq2TjdKO5Z1yZe9rj
fWyXsywcAJNDhI9tuIq2t+rf2lwNvNLrf368+M/f6+ligrlLciaVa4FB0JU/X8w4qJiZpMx7cPp6
QAw9dWcmEk/urdBwgdZPzWWbuNlLzgQefaToUouqCpBe2fEO1MRgDEb8t1BIGm+LTY0A0fSBrKbP
4ocNssOOrYYIHxqQGeIs8BaaAfyg/pjNK7wGj9xi6dl043BGXjKqYKnxXoGwWgj3Dvj4Da6zeVQU
ICHy3OQs8Qb/56viOr/dYvhWMOGYFriSGbd/uSqYCnM/axL5wKBzfLQnpRNw0sTAHk7yxERm68so
WvTFOZRjsvjAmZ1DiYJ4rskG4kNkNCtoABAntucMADD2slnUVWSARD2t54ThzAV4VaBh7e/FBPWM
/LWjC+fTrVUtASt0GDQ3u8mnV3gR2ExCw99QUU+2TiG1LBjs32zUrph8hNfGUzuyDbXCGokbL9XE
yz5z/JFf8BqGIIzlR6BYk+WWasIS4mheBf00qv3Q2uV1DWVj7h4CbU23wPAFt1Oxiqx63GQCCKPJ
zvJe4h0BbzDobuCqgdKCQhaFULO2dvuLNWX+FMggR8wdS9ypNNV1A6Svkgb+VGi7BX4GXu7O9LZQ
ZS9OugmhDzA23l6lzuck080DmXLMORYJgk8rKlKFmSD3jZmv/3yPWOK3R8eFUIprQhXCFRzuk6n+
w3tocBnmKYNdPgSBOYULsk9RXYVfsw5oUa+X7B4huxC4SiC3QYwYfC1AZQJghvdSIB64guAt6E0c
GT7+3NOtWoaV53BwUyNEcjJIdGQXVXAmgmeYiiocl0Ghx0sbOKCD8bNVOEkZFrmRH8Hvi4nJVMTS
sNkoZ6InmoppBdbYUol+Q0VkiL0PSUVoWC9DYASXysZdTqlcoWfVy3CUzYeceaT5Y0pbVdeML3gY
xy2mSePsmjMvUjCAQMLNvObMQyYwv/Ns8SFnvvD7eqm7VF8PQccZkFEFwL4VOy+W5eiztFz/Lm6R
uNwj++rF1hYk3hlLD4CWOI+mX269oDBfQAfTrPBO9dbULIpAXF8gSNk1CkC1Fks/skvevN6Gtf0R
rvupOw1bYNqGGEpxqDUfAfiF5uZQtsEjyPI5gFVws1ZOvR1qhHKQD+LMQVsSvmHem83SsfSe4na0
Fp7RJ3cZQL0bnbfWlkYSDUK3t5E6lvoPbtEjqxwCZ63Xzy2o/SGqgKRyNW3ILqpmWNbC1nNTju82
qqB2PXrZjNnXMVS4hvpYfad8uL4yrtMvYO7fkaRnEzV70Y/uC9Cnch45Q4DEF+jeOk1lbvoQkRbT
sm2cgUq/qLDe1V72hCyU+I7hdXgesKKFWAmUyUXePiJA6UOH0M8f83Ssoe9QtGsqyjLR27oF4p+K
UM+27+uarSJt52eERsxFzhLnwSrz5I6VztoceueBTH3oNQvP8saVPdksXtaQXLk297okO1lFtiUv
O9SeQEuZyC15+gIKbU62pncAam8ZMvkxWVLg3HsxMvMcVgLe2Lze2l5V/mit+NWORoVk5dqbw7/C
70vTrtc8qQ0AuUbwbCD9dlWEOn/40zhJvO3TolzD09QuyxZahllYPBRTGhHwq5C3njKIMiOH2mad
ZHikYKONgOIDtZUj3lIqLAGm6IfPKs8X45APT1GMzBpVShNBMrhaMLvlyKzJ8SGdWClFUiyQEdbv
uqqpEDrt2i4+1lFezmuTuWcQywZrWxUhpILy4RBbCKsAS+pcpIUIj8wD9RXJcMsk9fkPX7v7tkEo
jboDx+GeuR+EayDRxtU/vwntX7+WmDVgtcHwYZCmiaXSL19L+A/LxuqN9tQNJnzjnYe4IOV6gCfs
3g20uQHHG1xZZGsh+hU07ePYyBJKRZA3kE5hnqM2w3ygK9NvOe5KoAL5p1sLJF/4QBh44caZuHGI
IEeDHRcL19ZdEhuOnpSHaQ/am1A0nvt1nV7nETZg43PNh/ikg8a6pwqG0NX9P18G89d56XQZBMO8
YfonJblGPnwPnL4HQF8xfXpPRnDcKQUYjzyDZDXY1+C/sa0RRKe3hz7x7QXv7fLXlwH1KBJkZ9DT
HxQgIkSIM/oPiytu/jLPcUxlKoW/nMLLg//mMkCKsAmFyDA6XSf0o+dUoLD3wy9w5idTNAU0SfG6
dD22/stM3/jKBAbud7MPws2rmdk6/AKNlFvrOmqchQjLDORaS/JPp44bPlkCJDx5shyCGozPiFUt
stgMHgy/fN+DggVfdBr5OZlv8sUw7d3aZdA2/A9+FLgF7GlR+WH5LJiFtbPr2hY8PFypX71YDKq+
uRMG9TrRMd9pyIXPgRQCgq0T/ucwdUGBB+C5cipkSvI+nJEdCCBnBS5GBKDDLPjssjyB2JGQJxMx
h6cUcVFqluUi2/sB3C5UzAVoqeuoYyB1DDHp6ptih4jZV4Ctoh9pccLcAy+2zLcRkfLUy0Q1PIdn
UD9wL2lWKSvLQ5O0zg5B5G7dVHy8R262v8Abwfo0jdM2XvhjHN/HsQwwPUoEE4viZPoB3kNgkGxP
ANoflR/nOws3iTm5hzQYqHx9HI2nCrwbJ2pFZioOuhw3yH5+JTuZqJI2Q1t6CxOzx/n1CGSspyFr
s29nOsv8Ndk+HEw5zVoPUb3/YEvbLD00rFyIroTeJHWhQwkkf62tpEo/2qiNIap80kBrse79/awh
RY2lhWLuGh/scuszsCAmyByDiqOJ/EyVZAtk+1niEBUW3PWx6YEmTxvtnsq5yv1545shJknDMvFq
CVW1MR7mIFDGi0k26cXRgXMcuXcneYDSZNKJZ87qhglohYgU8Ruf7w2e/ri16AT7ARJsB28IHmPa
gZ4IxDnbxoHMMo3hTgOBOB2kBVocqQVPyngD3zgc0FMl2eyYL+EBCe6vR0rdYZUOw7i4jhFi4hSN
0Z1TrcM6BlPc1M+qVbY0XdNZXkfIvfJsQ9/yNqhjjuECiZ7FmkblY+GdwsTfKcFEPkc6IBQpCm/Y
JOx6nMb3+AHSLZ+oOY3TI6w/a0CkuaOiFyg+Ze0A1zmdAm1KH3waibQO1MtXvrGpCvxN6KzIZltI
R0Cs+0TtQx6CnMMzgwVdm6H3vth5HR4UuOHuqrJdWQHnDyB65A/2CCos6Em4y0aKIJv3RjyDYkt6
pibAGNhIYYMaaWhZ+dKKeLN2W7AJ18lr0iXJqh95uOWGVTwno4fvmJO8AgFZL2STW3uojvYPRtt+
NUsvfgUuCl+krDFPynfjO0xy5IwqMtn/aEvHOIdeHh/GukkWdAB4xvdqgjPm7XACVR9o7Hv8Kegg
ifeYF64N9tU+WSdF565rbhSfIb09H1jlraykRmqpizCO0ey7qETsQcOnNMfbJdqascOQY41LBgcW
mxV9yMq5h5eYZ/rZmWpNGbYLiQXkmoqB4QLPBOHV61AV7uESS/2TcjW7QBAjXHkW/EFULLOK3SGl
cXNt2/TIz4ZUQL7yavsbjeYUjrGGyK6YYzFnXiyj5w+pvae6qyVDJkQKxNv1VJXRZDtMfSG1Mp25
nWCaDhIRpA3VcNPCrfd+zpNrLUKwbk3noXPGDzbP3s+5k+oOcOLses7T7bACt0G+pKMmAgj20XEQ
SZ8OMG3ovOFv7q7n9U/nTJ362vjtnP24AmE/4m53TdavOiMWa1252wKxOeSg6QLADqPFF4p2h0RX
gK0iJlKEjti4VKOMHNmKWQJZt2vLBkkdkVA+VNsmXMg0RgdE9coL1afYDiAkTTYGetHgQLtXa9Fa
bAaonZcZ8SII8QGw40tUl8jnqMDyBqd3ckHeZXIpUyhSdu6ZGgA0YC8ZUqmWVCxYbD2gMzWkLlAA
U4su6LIV2WqFYLEO55BCHbZ5m8zfu2HcOmiAy9EleLetNrkwXzR3gynXtxZpOWj8TJ1vaCw9Nu4R
VyRr52VR7Kkdda38HnJsrK+3ZMt61h0GHr2M5ai3yi6TBRyE0Zo3vdixOEuPfl9hwtcvvKzYqjiH
vBXL0lkSFMP3YFwlmVP/GJLxGxZi1rPKEVyIKi8DJhzEd2PNsT6xGv/ce+CRyVor/WKZCrFidAJg
FhPmxnqNhA0i/mZMH+jI/ZCLXRT1cgtqwHWhJOiFrNHZN1Hw3e6sEmFSA+SWUoljiK/Gihe+iWw6
SGYPcenOmQfMg1EvSw5ijgQoi1flsxMotKfwJxb/qsdFjgAUCEIrfzO0/62Esutn2bN4zrvBu9Tg
p1xAhoEh7WN8Pzay+IvdL8cNta/OyIdA2lwQdM9ACSPB2QSi4KfjQaIb+Xx5XazcoQCDOdjPVxU4
QBZeAgmdrDUxbxta8xWJeTOvteoXt0aqfQDWuA3DkvjZ5XJXptOolWvO1QihI7tvzbssjBHLoZ5w
aXlBOVw81yx2DsSkl9QhzdajFakvSC1JIJDT1VvA9NXj6Mp7qh9lBNegWXanoICXF9mN0DufjpS6
Poi+uPOIx67Z9iyIV6VVeV+8anXtaKt2aekx35kMjhKI/H2+nghQszMjw4WLMa88WggDzPNpQACX
dnmos+dRBcPGQir4Km20fomLYUYNDBv5edDuS/cgXyofXAXxKTpULZC8XWPWcO8DA3GQYMBcUIUh
6pWLt+YnrWy+VqAqXQdxb3zKOf7y0zFBcVcuxkAlCOEC8QON5PJ6uXIIq8+Ad/EfpAGFGm8SEaYe
VQTED/wRL80o/XU/FtUGKiTD85hDZ2W60HEKXgUQYKZHORouIHiRNRvxSXpCzOOpHKDgEQJPsMn9
GLJh18A3ot8C3Alwi0iELiciGKowfedi9BDnnL6mlRGJh2LaqARzu9KOjCV9PkO3RYX6Fsi+vn5Q
izQc1zl4f+bUiVq1QO8OmE4eqSR77UJ1o8NnOM+tNaa55g4ZVDMHqJinhBvGOfaLvem1/qfeyXFx
kOx5dWlVlQmYE0v7JdXK1E8WBiJAW/JhAUn6IykUO1FpGtECiuIpm0YEPR2I1eEGEyWO+1eyeBJA
bxJJIQdgT9VBixaz07bsrU3n6Dtrqvh/lJ1Xc9tIF6Z/EaqQwy2YKSbJkiz5BjWesdHIOf76fdD0
DF2zU1/t3qDQCaBEAt19zhvgukEi+61ZGcs9L337MJcxHnbgstxTYOl/n07CxmVnHv8KtW+DGSL2
3fUZsRTPSFbCEe3KZY7cVYZqJivsGHd67xqXBr7Jy1yr4mxk6vVX51whbzR22fpe1gk7wdCsWpxu
los1OT6kavycRl76QmqcuLHwfnR2SpveudlGbxt+ZvJGjVn82ZWttgGJrm7AOxsocdnx1zRU7E2m
eAXGNhSrAUn2QCTlSRZHQ9+DQWMVVQTWl3wuN8WUJ19DURMQX0y9WEgnX3FLcHe1GvxqjdMxWaPY
NB1ka686f5iFqK9yqBJuZkOFsZBW5Y09/Ju8T5ab1VF+qGy5PpTx//5QsjUjiCU/lILCJ4uFpNoF
06yeJMrzjvdcijkJcD9gJ3MXC5Bd7jICvyFDQyUgTrt0cqSYwONC907ymtHSycqyeV214YYk8gpY
UvwFHMj8ZoB2T1rYwbKkDgVLNNTYZcnVjIMxq8m9lJbTyQiL4Sbbgta7otflXmVJD9UvFdKS9xKo
yq/d6GgX2ZaH2XdNWNFdNVzFYZ4Quzmc77dQ69Tn2QhOUhscgdXaz70JQMjy4YKuQLNAS90n2Zoz
z/taZhLul634v/NMpSBtu1B9sx0vXWXqubXr5ECGpXidbSfeJYqqrWUxTNX27NbBh6PaEb9ifErD
CbUx2ai23KowGu+YN0rxOiZ9sc1jIr2ydQiM7NRMvNHuY1t0Utz0VXbNcqTKifeycF9uKrqh3+D4
kJLE5UIeCgxH0P9pPTSX1MBaIE0ybU2atrlYFT6/gHI4jQUYiwnHhu29shIeTVWj3eKsNw8kuycs
4ZZrqABBMiP7qAdxGGcw6ogj5l80b8guVSQuqqIpBWDRmQ2bZmAntLRaUdM+BROIsyCrii+yDqOr
b1amA8RaqiJvwDR+2QhN8gKTBmtBLxrevowfNaBTgcDcURblCL3ciqRXX2SNJljrTVaabGWbmJLh
RuL93l32GEYMr7sS7IIsukTPEO7vX2Zn/IZUTnuS1a0CrJEfaH+UxbCpTJhG0AVkUR6GWn812jQ9
yzt5M/SKiNkLyhIfVB5Ua433xpofSnobzFHdGGrXb3jTVNu8LZy1HNgXmvIy/Lj/tU3lzesJsjmw
PK4yx4Z+TdJ4p4sp/yK7Wzn5PV2d9V8f3w1N9kDWVy/Bb2oFXxQ+frjC2Qllb8cwbomzILMV9/io
kmfJ6GxB8o1nWbpXYbhB9mkcdxBqfw1H598AOj71K5QODqIcnU1qwnOYQMHe+tjN7oegcRfDheDo
dQUyM1mD3N045r/6GV43bDsHYz9PlNF6SELtTFq0PYMEzNbJmIo/g4OMVj7aVbP/n+1yPFNzxuYv
LbYkS5x1RabhqWvh5kt39EdRiug8ilCHkJ9ZOkNTpDPL77dHqxzbAMtc1546HlwSIdfG0H7KzKLt
CiTa6treycwiq7bzhBHBS8sqVPYKYudtGtArDrPB2949lHTtre+i9tkzveo5NdJ3Cago49DdOmXp
bTumTjJ7/mRDq4RkXOweOlupUmcnwbYlSSJRggL6u4vU2EpGUa2Rwhk301Akk+94+Q3dw/ggAVL3
OgmTsse2Wd/N3fD8BmdQjiig26rLPw0hZTGbQHZziDPo/hlvshWLMQyO8XVIkyHcjiFxulIZUNPU
9EI9i8TbaCRZbsZymFC/uIVZ+X3S6+QoS7Le7fRfQ2WdPKi2Mq4nNm1Xy0DrOEKc+mlymv7VSrpm
01ai2Q5L0VQ052DHYbSSrYUZe9eqNo+yUVaVfb/2DFV7liX8cpDnnbLiCQ/236+matsorO1nnLLb
FyU5d3o+PGuL/fmQkYn1glb1ZZuss0MFG6toICC09Jd1XnJu604/9XF2eQy0p1H1ZfFfA43cIrvK
IPhgA2GK+ded5IA4y4N9obtueslZJyC6oBHCCp29ouT6Ux4M9v91xgp/qzkB6K+W6BGRNKIUCwuB
LPNQ9dZJlrpRsZ4wxvhDluQByP+0inE63xnZgFB374YvPfHUZbC8TBC1yvJ0R+u+SVDdXq7YCss6
DYMiXmwB1ibN8YCc33X5J8XIWq9NYbtIoPLvk4e4rp9Sw1DOsjQN8GjHQXuXpdoZ+lNduPMuJQFz
ikKBo+RySP45syKv27VJ9Sl7pFr1q4csTmm6sswyxpbQbJGghQQ0Y1nre6hlX4Yq9a7q0pAtDYUJ
mBVBWGj6xeBdIRv/GgHb9edc6tB1rPTQL5luQ5vNZxP1y1lvXrIl2+3wat83JWEU2UHWDYsYkAIW
9j6oKRTz2fG2uXO2rXFlJ3oEWDo3L/IweCM2bHjobnsMldjQ0yDcBeg8LS0m/MXRIKQm+8lWwIWv
Pa5se6mslXs2lii2+ySFtTwNjX1fNsjy0qoE4Z9gPuHfC7yEcm/QvzzOQmUS63KpU0JazcT7vfXR
byysE2Y338UwVJ8EZwHg8fVfSN/pLxVJLVlf40FP2Kwp9+oYVZ+CbVI2lvZ737HgQYKTLfdS/xie
41LzVAPNvrU6ijUzPk5f2UgggL6c1UudPJN1slX2G/pa/LvV9YZfY4s6qFfeIPSdMhuQ5FqBSBJK
/EdwDBtZ9aiXZ4XdhufONZudZyXzq5kGZwWTjr+WEyCTgzzBFP5e49Q4+d6tyAO+iS7uxFGptVsa
sIeI5DcnTxtvxqzHnQYCJHyn9nKQDcasi6P39wiXv/RypwI5GLcAFTDmtV6M7W5wK+2Vr1LZDWmY
r2UxbUAaW4RtfFlsxoRtGiuFsI70bmUo+nYY4hgICkM9gHJ+xZP3pLSG9iovXMcVgdWlKGwu7OXE
2gMivOgET+4NgbFNKfTx4i3koGTEIlS1wnUP64mMaNCaxlcUw5A0TLJypXmp+VWxc6K1Sl7Bc6uM
r3XZfE6Wkd5C4p+v/zFI0SZ1nRe6fc6x1VaUOGGttA5DwHs8MetIngzzmhnL3tuGbW0zRc93Exhv
4uNMvrJoNCY7q2XylcUWP9XVnInqeZpS86innrJCBmr6UBFNWvWdlZ0IufRfgTblJp4JspcoTQW6
mTd+eC6ivQg+ZSejV2QvOfi/ehkKXJBcswXRkKT/aipneYWy7X7dVhb/dVt6NelQbCtl0NYgVrPL
4xAb6MGV6vlRk2nM4z7QnlVdW+VJNuAukl8gv3cnFWHfjzzjWWaeecMlzN5nU2VtE1O1Pvq6WacL
9CV2MDEIy9Y9xSjBXscey/M7JoaRQR0nb2nV/hqpBdl9pOyQ/jOy0jPjPlKCZrCYfJ6Kdh/hVfFH
k+9GBKt+1jhR+lXZ228WKh2boh+ic10pyVOtjPrWs+ziC5EWcltOb/7ZzZ0vRyXF9NmJOfraEoxf
A04SF2EC5tUs4neQYJOXuAnEKszS6ns0uKg8kDlLAmZUpWw+5sir0GxpxBW5yP7g1sUni/5sXY0m
sSiMl9B7mtxvLDiBZnbRz8XoJIH19plnmrMKCiu6aW2g7103sfeFoZEkAn+PTe8wfpp2gY0Nc6um
BJ8dE0KnWd4lqLTitYdCsCrxCNlrXlG8qqSqoHt686o0Rfk6TIN6bXFL5LkrXmUPa3T34TylN1ll
116zil1XHGT/OeytXZVp6Vq2EsRvL8ijPctbySpXjGusdrpnWWqF4cE3wsdEXjuKamVr46mMNCwf
xg6NAixl+U32HYusvmSRBeM7UgzMdKLsldDVpU/z4psRAbU1kfQ51q4LRHOG1NFoxbcpmFDz7Ex+
FHh5fJTqd9ld0YC4jC4Le1lEl8Ep2uGzMLpqj7Nes5XV+JiuWzPO4FJk+qHQRbWRF+0V61jwML7a
eQslzzAPQJGSl6Qw8e0xwQg3To8/VdEHTIUVczXR5JeyBawiph6SVz4kKzusuz0qXgoJ0qX8/zj4
fqnlbv95AS3EBTRuC9RXFsWGFmY/ehZvsYYYWaeVli/rc22c12U4GPdudT7+1q1109+72SyWDirr
5PMUSUtwkoh/RUnr+Y2j4ZfQzuZXFefdHD3od1X1xNW2K+HPy0uU9UG/8+BmbGTRriyQ3wQKTrIY
GG99aLfvwqjNy5iFCWlMLtbbFmTiDonDuPdtUOZ/wmZfq3pOcAJ8zFOsed4308BNDutE9QWxln47
Jq3yFHhV9wS5290aUak8xxOCbwKO9zer7y66HD8nyEANUf1XmWNRMTrtgEIr3sNl4OUXp5y6AzLW
0z4OmvaaTQqqwliRvJMg+pHFvfgZqntLN/gclaa/uak74kbDs6csJLM4rrQdAPPu2IoZt9Y+tzYR
2p+v6vKiYPc+flfsBi1rYmL4Rfb7xFCD/aTU4bptdOMtj1p3X1YEIWRxApm0T5QkvhcxOTX2utck
9+IQ8pRmWJ+t1SI231J1JFtu5DnzK8XWikeKdnHv7JCu3lcYKd5b7Tps9w4RoftYUTis81KB1eAy
trTJnjSThv3j8qmg92TYxin9vTWzIJJ2rooK5dLqeWW0DzVluremXqDswl5T761zGgc7UuyQMZYr
1w6JECzBjXurpeH0bOkIjstLiUg1dmqLjqosMrdpu7lrkC1YxubjMO90K8A0Zbmv1uvjDvs2qFpT
c2jcst0HU/6G99A4+rAsm7M88PX+OouNq9PM4+nfPWQ3AeXVJ5GX7mSxKTEZzoWFadJiH5mZunv2
5ha4ShlcmXwNB3EUO9pWIeKnslL2k4ewiL87EQBFWZKNtoL+ZJcN23gZ/+gap8Si0phc2KNOnrW6
+qrnWJo+rt3gzPrkCuvYRAEznuwWxHBuK7Ry1vLCWsbLx49gj2ewrJ8eNwsK7EcqpbglbMh/uz9M
gAaRozzeyL6Pmzl6crDcpjw96rtQyY5oV7/LOz+uHeW6uyIwpt2v4XwJHA2q6GK3Ig9KhNOK8HDJ
nhZW2d/VaSqs1pdlHauMf04tUmnotyA5YCjZWgVgcbqfyq5tmSq+aPHjky3/43JtGu30ICS1sNxy
Wq5jhx27Ilk2J8VFYsTTN1rssjZDB9cbNO9QhfzKZdG2Eod9kyjOquWF7zUebrJeG13jUNUqy1jo
Ph9aAxXMbkDNApY13zKiAbI+ybzxMIsRcqC8OLY85EiApxEDYUGrkQqQh7KNvVO9HGSxba1qqwYQ
xWXdUFUkqcnxl76qqyaRqdg5x07rnJO0WXeeMT8xCZvExpYGO3D6DYEv5pUkZ50tO8oWLcK2cekt
lrGPennmBdqvYbJ4H1uH1tEs0Fz9XqXNbpp05QSkIXXN7CwPkxkhWLUc5Jmsi0gYrYHT1qt/NSA1
DgFxGSs7x0q/m9SyOP6rXvaQQ0mTB9ua5fL9jv91MzlWq73vBBCXyByh33QIpq262CNOywEm0a9D
KQ0UU9gJBztUN7UsPvoMRqiuVE8ZdnrjxL6lWRGG0nV4cMos3Q0iTN+jIHmWzIS5CWJ+Fu3vPTww
zf+7R6BU7XqaW+RhPRREva4leNWG+UlXnY1p4LX7qHLSGHGER/kxotaTbm8U1RmWRXaS9ffOzqQ6
6z7D0c7quvaG1jwECRPHjpHYiUe6r3b22FIVfjVZ7e1eWebNDgrZIuRKXbEcmjqNNuyx1bW8zL1B
c/CPSVDTntXFxmnxdhqVSV2ladCtHnWxKxznXi6kd9OjSdOQU/XlSFn5W7ssNw1aGP+63H92HJdP
IFvkQV7R1txfdY8iTx0Tu+zj5hWOMNsEHtPaI+My+mU4lecRN0YyO0WlPlVQHFRDUJQtXdDo3Tps
a7iVfMtbWWnX9mIKMhnxOqnRPjWG5qWKVN4leuQcXC8hXDLUybPufsg2WQNwMd47RB5Xjzrbwscj
yiFlaYlVvwiwAi/Fi+wuD6nhsWxXXed+D1lnCjVGNEQ0e71wh72WqWBgsiw9E4xLzw2xj71ABaIK
Cm3gt+tylC2yD+zBFlhvj47z0ls2wJ3UtkVvIBmWpfqxsJK+eQ0yDH+tCis8zw2/ZFY0fmoZ0Ofa
ylry0BWmdGkIQCJvpuNUQapn4RjeENLEoFGBgZmwdfaHzJz+gmi/gsswhH7aDWCNDA/MkomgQBp1
r0pAEq83aqQ7HKS31TSJD8qy7oICU2yMcRpfywZMcmSjrK+5yeF+JYxOCa4ECD52PH5pll+COUNE
tS2fDEsnj+tMaUl26O+yPJOHJmqKvdkYiD2F4dn+50BoDe77yGsti1x9p7rNp2x81P+r7zxWYsG2
/ec1HkNF4vZHPPk28tqPenn2qJtLNzpFyGYvn+Bfd3rUyQ+TzEgvu7gQ/tPVzc1oV9k5Qluh1ZwR
hsWo3gmN7ehmzaaOZ2Dg2bPnwAdUitZ9LXP9VmK/dFVJpL42nTb7s9OmT/2Qea9z0DVr4i4O/wNa
zWawtwbL/42+FL3FS3dWgODIK8V9reEbI/6QjRZSQS8Bjwtr7lOdWCU2bCGPOt7rHINFzpYMFFgG
WZanyKQPRxCtC31g9N6yAJ/vdBwusgQj8EuWq8P1XhImgS13vN1LtrPP5kJ9liUvIUJioxuQG85X
YMzQhod2vsqDDhB2kweGCkSBurwyfzXUICqxXHHdTatanQ3Df2lBVMUPeUPtH1eo0Am4xqHY5WmE
Gf0/V4Yc721yA/SlhwknrJnM3KA9Zt9aQDc3s3Di/WQ6EJT6EmjJcjCIipwzrOf1gN0Iq1LqOiPc
GfU8sjylJPvGkan7tR1BV8fe59ZhmhQr40mNpmGdEdn6jgpPpdnfa5T21mqS6SdDKZ3L1JNWkw0V
bHN8O9XPfrCgAs7tD3g97m5q2uKYYdaACODjNIYQfCSt28yrONSLY6vZeHeNSnDA0oGYM7w826rL
V9FDPGaGrw8E98rXjAXOrsYKey1bMzhq53rI3glGp+2qG2bf7aLmpVySqqjMzL7l4OLYhx6mABBt
sBXpcvXYaMF8PyT58HvxuzLbGUK/SvhEVAh6w3IWzIX4rSgb/lWXLv1KN8eCVg7R5nbDu8Xa18CB
RiHIeEyZ2DhCrSFXRvGzZtUQKqqm+t709qs3qsZr0o3mPnHMYJuWffBVAY0+AqX5Xs1Ijub91F5i
NTPOI9nOVVWP+XWMhNrswhBCUw7KCz2MIThoTYJXZKMHN305sGuqLsPCh4oJ92/AwLJIbwZcY2iU
3ZiifxC+jo/yGvIg7AgQeLiF3QguTZgz3uZIGZrG9M0oS5Q2SaTjCtXFu6gHER70lrjE6Dhcikqg
+doENpEIio8GsRQzswX6ZGDC9GhQbKs6KwA3nSpHOTdvnA8jDNBaFrXzZMNP/Tp03+2lOsAD6tAt
wUGyBJUPgjnca1AmUcAaFNxRbeUEB9XcDGFG4mdpkHWy1dLY5iLWTh/gsNUKDUJfyWbn6rUgxF3H
jL6rU/rSVJXyWgLt2jezqW/TKlc+cktZyQ4TDtvrrkrMkxwZ5EB1pPUKNiMvmaaS3/1lBdFaKbNd
Ylxj29KvRCSHbZgpOIj8UyfP6lhUqyWcsZ28qYeKxs6on0aXHyZj5cGqU/3iFa+yYBS8IPwM0N9h
LJy/nHrqkg3r7nRjQgRbP0ZVy/jQKHu/mQJnJxvkRwnAPmDhEyIyv7hiOzC6la4R7xOe79e+1EKf
hD4B53qedk7VOBvZzQ1IEdimx7y7tP5/j7L6qHrrMF9SDL2/IU7U32AjIPVh4JNMJun0qO+inETx
PLtsB+kmG5JUVU+EWA9ykKzn70X0oR2WEJdjXMl2E2EfXPuraqkfUlQn9nbQ150fStgg36+55bvT
KPa698DXGaFoDw2OUXuQWcbVKptfo/mPfoAe/mmE3Q8uF57vOn9SAdBZpGmEhYtTFGDo+ZAGlA1t
P17zNFHXeqoBBm7c86ShqiYVqeJe34Vq5J5lSdYvVbKXN4tgd0/86nkB4M+0xZdy0oNnJXsBJIzI
wnKYsWRax9UYbWURuOhio1xNuyqeEbZ0u1OjtdPVmjOELMm6r2DmzAfZGDnjtMWFOd/IVvxux6cs
x4dHttYZil4TOC7ZKKtgWgC1NaerLFkBMYagOQVsb3J9vfhNp4udRg+gdJ0CSF/J4sOv+m50I8vj
0qeplHYlPa1Vxx2h2GrTF9dFtlNXMDJlyTt/UdCRYDMxvk1LSVapuv6OTGx6lv0bfrI7bOKZdZYe
LjCi516YBPC5mAeZApENkGI6Njp6dMEeiyXgyNunTJ8n1Wb1aEZn8lLqmg80PCNrp7Ow9XlvPo91
XwKu1JPVlE347Sk9LgHdR9ha3i052rxsnh0owuk0kW1NM2dnEl3fuo5nb80i/SjjUgGkbysrQXpy
Tzr2gBBw9OwFvNw1qG7fXALdZotCs6abBlIJ5niRZ4oF3KgqEXDUbb7WWBky7NvLRfTYWxF/YpYm
FEvkjCl5UAPcjpvAXLuFThQ3WZDke2d8nrxlReQh7Rtyf5QUpuJo6PW8etMjyMKoMBx5/kcfGNuf
BRJ7L6VqhIfQzT69PvxDxKG3CyLN2yeBQmyL7TCzZMSvaH6zoind2QuawW3GQ1yX/K3o57gRNsWm
5U/ISd1KCG1bAXs+CUCfV9prZ2jfPE13fRVE2NrsAqKdiuPXBgkidQL4M4Tdqh94eogS5HhOtdh2
IT2h3jxPRf6cPKGvzwICEImIDaBnB/5iOTZrMh2bYeiYl9U0fhqBLfqiaM8d4fiQiP1fiZUjMVsZ
7SYstGpbtkrmDyYAUz3tV+hKAnSKPjW7m/9oq26Hf+Ghma2rUdbqk9eAbWVy6jdeVOe+Fk0/g+6P
Okd9mb3vD6Sw+V80n6gM7mIv/9pngEn0soPRWbzooNX8ocZcXle+hnmysuqKaaVqsR8T5h9p/oHu
19bgP5N7mOaNTvNDZZmwtsx32ADVEcgxuxPMXnwz7gkZKMqw0uc8BWBlfdMjfQbwzZrSiwqxosMn
nMRNmTPBThlmU1WZXCIbZPUckrezEjwKxqLbgRb9Qxny/LULflZI6O7QPnlTiI6yTpgv5UgAKYsW
wakxZfKYnbWq6RfwmPwlc4UqE+EFIJLDjzQO64s2GZihpa9d32tvhnPsQVCulEC8avBC1gUE+fXI
O4CIp3nAXvxizuOxECpOXEl2GVo8nzQoMps54csg0dvvIvCkxyg8eFW7cXTME4OixiLHHJ47LapZ
fLbVLrIRHez77gb0Y23W0wAK2Txqhav4ahRlIO26L85ckLCcinndBXl9FPFwqDuwuUgtkZoFvq50
6n4Y4JgVZg7wFVwXsvVk+yMHC5WSNFHb4RbX48oQBfbFdYA545ojusretV2EdmakrmwQkAIG/36e
4TGYWAD5WpBrR7bl7mroFJbuQX0ghu2bVTuB4lCPsSegGVdVpG+qqWqOXYJw+lWeVvDeUv+3tllX
qcgLu981ancoSgJdoCMZJa+iyeb7BUI8guJA97NxHnaQPXJIs2btY/U+IscwN0fhRfrW6tSrqpfV
ESD5zBMWudilsD9eNxMgk06ffjBX2dBkZu+5EYuaPCsDn9kvPNo6HP08XAWlgwdV6v71gp/TZ+yy
gZucKvJz/btuO19E0Pk6Ob1DCOVx48T9n2XD1yO8+VaaNgK+JdrNZOCLfBHJ7r1rnSYR+sEYr9ri
NY/mapN2AJHr7kfmIH0BUNdBNrUsN7MSude+Dg7Z7CpfAgR+gyl60ozuLbfaYosAxmebp8rGCRq+
PIQdEZHpz6otelL4JKq1pvjSRP23sDZblAwje5fYJFTKodsGfZ2v+LzJU5aNOy/iH5KVSH/omdWf
q4J/lpaK12wgr69XbF0CsUvibDsTUN7bojllWYFCTFK8DaW6Eos3DD6V2EThmUZGM9m2RXCqS8QJ
Eh5GVetvZaB9RLpDqKapn1T2G6tu7vsNzEXrqOiKIGafmIdUoJVQt9VPoRWFjye1odY/EXuJ/dGM
sSZvUgxTw+c2N7Q9Cr112FlrFJALp/mipuK9MtXI94yRra+bXSLHDre1MaAvHIJNrb3soGssEhI3
+Whrb/a7xJ1WTnMq29R37cn2hZdj+J6V7rYg3XPpgCzWYdNecqsjmouqBWJq8LBaoaJJ2XRvxPRj
X/TWh1GEMLIIOV2F6u2HFOkMtzkWyvTDc9C/srxPa8iw/zSGQ07myY8E6WIm53E1WcD5Ct1zV4Sh
xz07r5TsGqIoaVY9xUPLO9gdzS3mGbrfLU6fRqq9wwsewa7WJ3NyvXVc9nhnJJBTxRA/yUMvrPiJ
7OhTmtX2EQhUBoy3/+ImECyILPmZrfhdW/+MDevdGqY/a70lBxaZJ8DYTyUsRGcijmjabrWGTv+1
wWx04+TpK7Li1mVkuvfbOq33Zdhkt2wCh6dE3bPoZt/ssnSTsahb6xCz0FaKcfjSBrC0mb3qNJyV
K10Y6Mq4yb7O3PCELU2AaIwRPc1eZh0CVmpHESXaMR4MGJpRPj8VcTLsc0SQT0DDjZ0mxHTuoyxk
MQutFXhMte0HjBHJNWmbMk6cW9aG0Sasz1UHrccUNslUDCCRYGBJnFf4HEaI/64WFOSqTVTy5iaQ
eEsI69U2POwCZ1G9Nc2+V2z8BvLYfWtJ2q9qx+pQ24/QGO6AARkTlkxI5Ktf54qdk1b1xYdSkRP1
knY8lJZpraG8Nn7L6/JjtGD6RPBaPqAVt4CTwT6AU8X1rxPGBxMYzopQtT5Gu+vw8BUq3poW/hnE
RT5CdDV8XuvDB/F0NmxJ1X9oXtD7GSipD89CUcea3fojLHhFoGNYfUAhGxHVRuItVIwjhoP6Bf1J
j4CEE6xlMRazfskVWERj9DG3SbmCl2SC6Q7bbWWOTLKmeYxs9sRBaPaXFhHXS8Pf+jS69RbAGXtl
JqB16WVQLVPHOrPWJqLk3ZS5Vl7bhH/ZYK56m0+JUk2ClPc4oJGMtkgXGksUFFEYoFHAfkMc9OzR
1FY2kPGtqioNxinNH26fkmJGYgKqePGFnM607ZGlWIMUsle4YRl+rxnptbIGx59EYmwSQsC+YfU7
vUg8PMnjYTuXlz6ppn3XxMFl5m9RYvsEZvEtjQJxI5Da+UgbMWXVinpFCh1Fv3y+2ebEhF3U04pA
Aug6lLtJTLGTVfu4W0FmaLfGYoLa5fEKVYTkag9dcfBmnFaRdsSDpZy/FV2Bz0gx7ypc+TZT6b0D
Dl539RBDfOH5D2YQv1PlCv4UG2wIhsPtDFrbsTdBEoV+kBJobWrkVASn2ziGMiQCpKK0Ib3ZSnLR
l1d3mBK4srOuXndohyrIeTFxC4gPBATQYg2sVedljq9mBYlIpoc2DuyXofQIqlvZtumM0h8KghqF
F7rrBAM4vyGzvGmi0l5Pbt0f0Xuwz7HQYn50M7iFhnCZZvJCzVlCX50iPuVGBUjXOE0onG16a4qf
4HZUOxb+Fp/sivxWtdcQXhBKEzy1PKpoDJV/ms7cYcQmrH2PokkUxYSQJ0fbtG1Q7IpQpCszfmts
rbqF06j7RNS+8fYmwzyI6Zhbfj/1pR81oXK1y6a7jPao+Dnp+nMjBrFCs5k/XPWOEdYbeUGYJ2nr
G9FuwA0dwJ+iRoEytzDQdjQNZXo0L31EaV1VSy7QG7f8JMZL25BtxEbRO4aBi2Nq5p4Rct/1oZL6
vateTQI6G8OeJl9rlWPrFW9C2M4pb5Uf9cgXNVqacTbLKt80U/JXY4DfqREVxznnVnR1fEr7YfSV
eHL8EZeBlnkfHUKmFdXOjhh5B5spwD1I9DCluyDAdA0FCOEoP8zRHJ7MAPjWWEarqButVSP4nXSl
nh0V0UMBNQiMTmNxcKceZxC3qE5IV13Umi2VAVTEwBJRx3IDsCwrMpHZT/Xo4egysnjS6r7ZQbLd
RKMCZa0S8z6z0gZoZfnaNsWzogJ4Q2C72TlN86mJVF8ZtWbyhKU8fJ55nbsRltwcHtwQ16IlJtr1
UbJBDpoVfKhNa5XdR+lF4ghHSSV7NX9rGgOsHMuCNQ8FHAp81lfzOOI+1HmfaZCbfuv0xDpQ+xlT
tKEb+0qqdLyMgAyRvmm2qRu+O2iebEZPx81UpJt5DG02wz3/oL4XWzsM1I1w0ncMgcZ1Rchsg+Sq
ukkj0ISFEqLXoZenfERWqQmYojLbNHwHZbGtEvfOqs3idiWCaEcMLj0mSO/aqm4/scY/YXbZImMe
3wxNU3YlD5IfTLcUAMeQxeK5YT8bWiSaDZe8iYBX0lYNO1a11lnps7MrjXDcZaWtrWMANr5wkZON
/w9d57HcOLKl4SdCBLzZ0huJEklJ1dUbRFWpOuG9zaefD8m+Vx09M5sMZMKIgklzzm9eRDQ5TG/a
YZ2DkNw4XnqNg+jsOn6z7ZDIJW+d67sBOt5BenoA4xetDPpwqDRDmu96hN9l75aoQiV4MaCnvgtn
fdt6frOCrpztwsChJwkjsUUs6LuBfMu27tvxbuSEhXLYN7VpYvUVBHiWWuhH1WEybTB/vPOofGIs
/g/Cn9ku0nC6mK2Nl4GREQTlQOt7DY4mDbpoZpgD85mij5j4DDzXtQY2EFB716wHphS72kHBvEYJ
AnR42d3qDAqXRSIwIOffTCDos8meVzozabvHGoz+5ycyC+M5SrKrFtZyPehG+By11nfXJg8vh+qU
9Gl0LGa6a1sDzlWSzai8s8cqE+rpGe/djYEL3bquDYR1yhDqXAhOKW1PnVkA8poypAFFvQoRWN3r
GmuWoXaaR+FIUBB2mWON5DrXMEjlDo4mZhgphNReaqzUpzwBCBDURywv+9M0RsNJbX0VwrX7U54A
nYJTw0jtEW4H376fi8zf83Crk5Xp1ckl3rXrZHmZEfs9oawjT0nOoi2Al7RWV/M7kgF9Nu1rEowo
lJ2JXvgrQv2XyAiaU1oXH42fE0Ap7LE5yDhniRzAavazGVnifj6NVo+Wudfihesaeb5yHPRAzcI+
DtpiiFftp1kWJ0aRgkXQFG6dvvxwY1AB3SBKrk+opcVnN7fLtRaXMWspPzypgukr89A4vTiE3Xeh
pjcn2TfILo3OvqE7PDV6CnYxZlq6qpvyLUm7X21X9I97pbbUbYqlg/b5HEof7dE+2oeLG6VaZ6gt
f6ku1nw8701TFRM/msKdwvHkindITRUd3dZA6p/VBVnZwEs+rEIUxrrV6/TYdZKEu9wYY3o1tCDB
zZ5/jOSbg5ohShDM4Ns2DNd0UssPqF+Gsr2kGt0FErrrOJ3DfBXrYbiXWX0Y2xphhQJXxCQ+jh28
RI3JGjDYyTqpX4CYB3lhT76Ttqvwq7B8uVabrRFXLH9DaxV3gCiRCoH+/VYWAUur0SZegyHVCaCD
eYrgmK8rDx5b/dOX2U/iLj53NkSKbDAdn9UxdTywsEGNo6N6VpU5ladmKVRVFTZiHrzmy6P8v3aH
GNH/4+jRC9rdPEYEF4u9UY1rzJa/szjp162NuNjW1WwERor0MNR5QFKHA0SF/3fpJ4ilz6smaMBn
Rl4N5I5iAPG3mz8jPCXIAE6G1j2FWR8fMy1Hzv2lxyZw18fDtQirp5R+4IRKNg5pVf4DVTJBoLyF
ptXjMSvNlxZteMLhmr/10kZbAYwmnSASeQvrvKDvlvnOGMXVIysW5nd8198b3bf2wxIm0B0nP00C
tcGmMc+zgbXNHiKCd+8bvuFg8MFL5uVboGiQ2A8UAiLlMB610k35dPz5Es3oejme1jJrIs4YIN5Q
D9kp1CN0uTuNaRVkrDO35ogWjOasJFnnlTYB0vItc5UGwr6jIllUVXoKSvnJw8afBtDq0R4LvDXN
pNvEpMjMsQsuYyStPUHlCtbYOmEJsXGatnzRc0iNA8uodZRVyarPRPniJGSc0UNCtL/YQ7SXG7Iw
AUch+GxNCKTicWP6Mv0D1H9zDovEXmOJXGxaTdZPKcIZllFqHxXd7M6bGv+Y4Ut0xTuTnLQju19T
Gu092eE939l3z4vKPZ9AcQiJo3+URYhiQqL96EO7WqNyOoAYjbKLprPuaYNhW2Vx9ENU8TuRpDUO
3Pb3QURXdDW933lEPI1xwSw09yULmb4UIqlXjY5tm926P4nM+8QC6KM8vesPBEtupAbhuPQ1RCui
JZtStOnRRHF+4+W2PCCGKfeS1MEGlKa1kVrXbpk+bspqTPZ6vcQ7AiJSBZHWLurdC0B/7Aqj4VbA
J7GSMv4eapULE5xkgnlPK71cyCvxVrdceWtH/XvXGn8UY1ejTg5hkmw/eRi8WhI/CdABGosN0r3p
NUrSHHJrOtNJbbs5z851Xo1nZ4nezUB9R6upD8HQaO9YX2+jwCKkCmNvE/bZdhKJeAcp+DPCaOrZ
bkztzdIdDfsMfdz6fQ6y0SnjXdZM/veG+HUT+GDr23A+E/gUm8xGTmkgg3xAkX/jo+T+ow1Ga+2l
nvHCCsA6NlXc7lu4Z/fY7mC9kwn/3aBC6wTJZ4MhMfNpw7oGZVYt3iP2IbCG6GrVIaENLSp+ZdVv
ZAVicqRxtZKNG9xBG4c7EXsQhmuJx5ZM5Qshhs/Z7I5yjrr72Hb+tUfYIi7AM2M03exRAqc7Uvnv
jB97UjnvlFxatvqqP3arI1WjqqtCHf519lfb/3kJtduVoernkcfWjoLIJ+yPxdT4sVmO2B2rutpS
480Q6xyk6v/Y/Nr/dbhqU8W/2tR1VNtsdMXG0qtpxdouQ228KCoG1WVT95jCEE79T6s12EwIlv2Z
BmR3ix/b3/XHqY8ymkkDao62E2lUn1RRLcPsaJeIj6m63c7/qSOCzCxySJ7K2RQ3x9D5HPzcWgMi
EjfVVuUuvXtij3vVpgodbroej+HToyl301dBN/Z1Uodz49FGzf/RpnYUrWzI7yySucvFH22J1q4M
Y9CPX22sONeI2VsvpZ0Z29ivxN6pUKwutdq56JWtX8I8iBn6pu5H4xsfOUDku6lr00mGUb51MSC6
lrNk+STmFRJv5fcYxMU+wQDyQGIE1jLsREz2NoYZDJuhyYilhMWzWw7tk51ke58x9oyTJ1MkmWZH
mGP7lCX/uUD5c4+4y3vRZN4F+qG+1Vh20a0I93nspoQZvv6cTt0JMZT8jHtvhKUOQG5QVHJrBYaL
6UmOflwpf0Qe6oXc6OBOQP+56Br9O3prxSYa3WKrS+OVdHPPErNH7a9Mp3WLSN7ebkoyPTqCTIYJ
UY6p9yYdBv299kYAo126sCmIJGX4Q2FBJaw/kurTavuWlTKAxl44H3K0q00Od+6WxYgUVFP5k1j+
fFZNjTD7S5DlR1VTBURhsWuhfm/U8aqt6833wBmaJ1Ub4lKSYZqeu24OwKl10abM0/FWRGEBDTYe
t5oYx5tqi0smu4CjLqoW4Mp5juv8NzI0fx8gJxSPiUqCQVmuoYrc/CseneiqLhNUMj7qWBeuvg4Y
euwebK3Jjqqt5rt96rTwErTk8OdyM8HefTVkrmPimc47zxdLeIJuW7UJJ77mBRlU1eSUA6jbrPyl
+nXVFI9yXuuVYe5VNZnb8jYTFX9cocAC2wSopDCvCuQKHPQ1qRLvkLT0r0i2/Ad0+ziklczPjfDb
V/u/jyPEXwCHtMydut7XgYMR3yeycaxs8nGNglP5jGSgfbSmRT+njqeValPFUOrlc7cUItGAc5qz
XDSfoOb8d8fXwUYqvUNl6q9fTWprzsLy+avNT/LfetAw+2niYOU3bfJcmqSMI8x6H1tfba7WASJo
gpM6QiPD9DisEHV20EzAMJ2JeHVS2Zih6Hn3LggEbUPmDDtVNaIyR1S/h3ftOe17FIYLyGeJFS4H
x2OUH5IoAlS9VMeor3AMBmeCVBNrr8h9t4IMfFtpE2FeqjZJ9YPZgtzvxt59n4pmPEQaMza1N5va
9NA11bwRNlz5oXO9U9gwKXFTonO6ZkSIpGXumzcULMGC6EPVnNxI70ueQNViP3TfLNtBJanLr6qp
7AWzibyST6oKYspe4+H4vUbnYWNOdfDmxIOGJFisbZ0g8N8MpkYHvWBSp6olUi/orzHJUQdbdBev
MBjOamcIouPtm8lrPazH2eK7qqpXfblo2jHd7YKgeFIHYkvMnG7ucUbCuHCl2kZGnm3UokIVsL4P
4mqARMOQN6mBTY1NvumFhDuXNE43QBdZW64pD17W7iJvyMB+inhfoBbyJsZrVTX5LtAwhs7GRfdy
dO8ECRySv0a/LUFlvWvpQHQq07/1ImV0n4v83TGmmXk+vRymMRlzccs7yxi6M84V2fugTSRbgvAD
VWGcHCY0hIPe3qtaXY3Nm2cd6R3jrYuXpQcq6OSZZgB9K0XRuAij93YikpXVpKSg0ZgHoxDeOiIn
sET5vPUA0mUbZ3a/I4y1xMZ8pvP5fe6tYm2buTgE5ga7C//VXfxgVGFmB8vWXqyi+dabGlY8fj2/
8KOR4Sgn4tUZaxfNghaZkDxeC7eCamiiIYhqVvmjK4bXMKz1N5wMFeJm1dhBeM+Ja6U1c3Vdq7k/
swG6aCnUVrTMMdzSfhaFyB5NxhTGJ80abkmb/apc3zq0uCFcIgd9uJkp7jmv8z+Ye7e/fDu6DFNu
/MatYZcGrcNi6aWd5YoJeUEOu+uASzjpKkCj95tY8NdR0awEFgvvdtIeY4C8v4wcYTjtNcMN42a6
5RmB12JXGsRpCy0ptv6YVCS9429M+ur94ENkiLogQuY87V7toWwIBLjxryb6oQvp7oPWWND5hb+Z
dWKERRKVGGf7BG11kLGuNK8yGYu3sU8WdmEWnVQ1q9EbBTTxBPPefQ37mTxUP9ZwNazpNW7shV+W
tDtQwcmhrdEIcbTigN0TXgCZ2xwI+jVbe6GVszK3bkz9+fOSHCQJig0gqG2ikegnqZWtErOLCd64
K9u84jp4E5IeyKKr3YnQLHH7LkB9aUb1bnodNlF5cXVYrb0P0jeuXWvu1D6kT4Nzj4f2anI/ezrn
dzvygnteofKO08L74FgzLtqYMC/7JoTgiDXjarrUdPQWb/VA5H6pDSSLbwVOvKqGA011a4N0F4WV
896VNWa7Rb5X+/rA0a9e2Bwetcqur90oj7ae6shamIe0zuQlX4pOH88y6UzCNdSqvh12g6+5aBmZ
7mUyDY8175yviOigGaAarWVP4jDGzHN+zs3Gveijwd5w7uTWjuMBwdqlrnapggQmNk/DRVUel8rr
1iGpWhJGzcfoMA45Yck2wjDNd5oIwhDKYapaLn+AJIDL2QvsmawFcCKqU2dytPR1eeyj+e1RVXuM
phpOsZNe8mz4wy6T8pgT8boMQ/13gQKmt8VXrl7/a8eoB9OzyU/5OrazPMNatZNRrwCQIy2yXCXu
CAZNZoJggB2KFyv1p100QKY0Ml288CVBEnAHOT8tHkaqTR3n4zDzoqp+bb/CuCPKsJz/1S7rFvmi
xtXQZRQNU7nQ2ERzGME4pSiSrgBgDMVyzCqSyEtbbNN7IgQkgHO43VvuFO9VWEcXVQuCOVyglTiS
LzvHLtH22ugmLKSL/k13C/PZxT4CxEgH6IUjamCpLI7vqhI15JiQPZdPqmp0QDkg42V7Va3mIjmG
YwByeDkTGc/8RY7x4w+rJteZ13GTiZuqOflIiHVEE0VVY7zft669BKKX0yPXqU5wMdyVqmam57w2
UHBVTf2+TpiHzM2bV/Xb8wXnNTmJhp/m8rsXYNFsGtVWVSvM5Xk1C0xT1G9zc2SQEoSglpq6WhwO
r1lFiJfEMqk1xyj0tVa3zcklWUAgea7pq+2yPegumSGB+ee7N5XzKhHC+wGA+NywhScd31PryL+I
W3zMREK/Vz10EZLy0R2fb4Z6poYrPDqrCwiO7FCVbnjqLBmdw1CLD+Qhi0OJiOeLmScfGfJsn93s
3ewZv3bPrz6LvHSxXE6nk1FhauwnoG+I/cSfRxLxLRF8FgaG8JNLNhUJSBwhzqRI98kk31xZWCvk
OIFvVJn73Mm+lKu8Nni9+VKHLH9Rhea62QvRUEyZwh8eCo/rIYWB7o81+TRRDwCugJ7DodPR2Oxh
sQTddAYsL49NW//ENlM7OkY+vzl9zWs3vRr4wX/gu/arkP6aBP3zMFfhLnKj33Wfpy9xEqNbm3na
Dpq+/lE5icGktdsZvum+R+6elFj2zZJy3FlanGx9LTsLLfjFdF0/2U38247Ln/0U2aR3au9ggBgl
y+bjv4TQ2NQkGQpMkB+CyEr/HEkSZbPjA0WqSVZ6fNhpPQUbMyK9VAMEuJXlnoh8QsoP0/OuSPAQ
QZ2YLIHxrZYiODgBmU+A79m2jpDHtD3ASiNY+LYdwifnTx/W92UsjJultyeI6PWKLJTY6SURMQe5
SwIvE/Fenbl541kv0/SniXGGdS071z/MeY/84QRAuVkTZ9QOhkZeDU5TvYM7byIPElqnX0A99EtG
BGyDvpK7Kdxi8ZGVR4ZHJDZd8b3O/eYuTQZtmswXj8Q94G4vImJKodlT9DQFya+5wHRxGtHOxWrx
LwkNpurMADdA0a6dIequJG+NvVM70Uk4BVH5uPI3otCtD5CfP0cnqf6yUcEkF/Q77vsa8ndEsL6s
EIcYu36lI1J3xLlvvOmlEb/WoFRUTRW10xk7iPMEx5YjVBFWJkiXKTiHkFVuyKgYwP6SA9iIbYKk
/8tg2Pp9JrW6DUxy3arqIKR4yZPgWdUG0IX30YKMPbnDk2qyYB/svditN62fGvdgsDpQngCIlppq
MiwHwbcuS0/qhGX0OVqMzMxd4kNphIvaZ9Xf5xBIqx1XV1XD2khsMz/EiWXZObGyIV/dnVQtMI3+
HmsZCAEPEzTVZmI1cRyCwoVFwwmqYFKy49PAXnQ5QfjavE3rVAeNwBHMqpPX3iT7sOzUlmIaCfxp
kAaO6ghC3eMpLFGB+rqk8LMT4qvp4zfn8Viu42C+zwnhjtkxzHsb4rBVNNEpyyNGurJL/nI7F11p
5k43L3Jv2fhZ4Yn7RkxzPVvOhMNFYb1VU/UrShGaUPsI0eprxCmDA4hR+8018DPUhmDcqmMLyxSn
GreTtdo76mR6sF939qH9ynhfAYZp5vwURMwgoKLFN1UgjlJu6zQst+l/28w5zleiDhDvds34NosJ
lFcYoP1t77Motu5+2Vv3VGp0+mBajqqaaEF/NCTwEHWIMbrWnQFs9vL4cXzRkkaeUGk9uMvptWh2
wN1DBNHhttVa791UkSYtvV07TkdPJN6tQxv9MiUaNHMTAFppC9jRGJvs1cFEBKMrWnKsacKuWIP6
bbfcoGkLsPnv6zX9X2WuhVuY/QCjcN+4waUzcUpr+0dVtXV2s2kMxjNVw8S03MsagN2jaoacJfN9
CHDjRTVNliSd1yc67hC1uKu2WYYno+DDULWm04ZD5zQlR/BHVTG480sFOOT50QQLEmOkMVhZXhG/
ej6feYd2ljub9orcLpliaxQ3VQR6tNdLS15UbQr99hI3/r40szhdy3aJAje1t1J7y5hRPnNMQmdt
muy+2qwg/R3oOoPeULVXI4ZV9tvDW3Rq9ZsqeI9Q8BjIVn+1hfb43sT69ISij34bRJg8NYb7x9cB
KesUlDfadv/V5uN61U2Pi7bDiGAFMkJrZ3LnJzNOXrspyC+MgfmFFPppgARxUjWMMl19pTaDLLoZ
nd0d/9GmTnPa8mfThWJjVHUOyKfwrqrwG6KEHoQAGOq0VboGSJdcTDNuUjiq9yYJq3uYVoTXgiTe
q7Y8LohVJkDMo6Ks1nMd6ive/fCoDrYtPFpLVIotG/hPpeOqlNHNbkUfN/dGVreOQOEzeq/NvUwR
ubUjLVzr0EHxehjPXm8P3AB2RsCnNiRSQUoZbnPX5yZ5aRP/qHaqJuyqDIL3bXA05rG6zPZ0dpto
4HmO1ntrj9UpmJoeVNAs8udGVNui2mr6WG3a1ms2hiMkwKOw3dma5T0PKRSNZAjTxcVqix3Yt9YK
S/jww1NYDc/OIFBsj8hJwUv4GfbJzokQPEgdVjolM4CgMurDFLuf0i9AsDVHfRAwJ7QITLc+mJuO
Oci6ZfZRBNjUmPlKghJeT7EGkTRkNFfZPvAxsOttMOi6Np5ATLwbjRfvBQMCAW4dSDog5WEwz7pE
a64zNIvkAuwkX9tnk/nBuovOBvTCprL0S95nR8yotae6r6DHDqN/zAcIcJb1nrRjwvLPZ50M2jMf
Iv8uc8c4zWS0iXd0BBOtcpUXcwdnaqVPOOmiTkz6dsYNIKiGdNVJxkgWw8/6cDWiNnhdRPhmSAzu
XNvwHoX1ZLeJvtOw4lyV8YeU8o2M0CbujGpXup1/HnL8RwkEsPlVzCMK8K5VnxEt+wbCYsLMrBt2
lRfh42qa4WUoPrlMdEJuxVqh+zyuPdsic1tqxlPOXDV3Jv1qZVx5rHN5dhCcFREgkVzDuS814eTN
6aE1xubU9GGzxYVw3LSeJ54yv5EbvTO/iQn/ABBT/VZIKBq6rK4O8I9rbdrvWhLXhxy1xidkEsGV
MKZss9brnqqyJEpijvC3ZLgW9Tw8ASQ49A2CjF2Troum2gf5FBwLa643GfMGllZ2tLIwZVo3Q39w
6gURKHpja49uugMg/BOpph+LJ+XBJku+5m4Na+Bw/Rp1NiJ4vDduqwHXS7vubFCikwBcCy0JVuy9
xWhvubBt9J91as7w6uzmPAI0OGpLwMNqr2pGbSzTaqYovEY9eZAsQpilSJGMiMdOfzfzH4OrXbIM
ni/iKOssuYJe/kv6Vn0i/6YzEqYNmmv6aS5r42bD8LB57Un3us2Ygr/x6rVVRPFTX9TiJCZmGLnB
9ztHOMFmfYXc3ri8vVVOyMob0KTw4neMeplgpsRQ3bpp9pE7//Rt3X+a/LRbEwrsIkKhD7ADFl3k
llzvKIYIRwgBmcYo8L4qmyVS8g0iQLEek/izzStcsmP7wFg+pCBWkLdqdtzQv5oMi5iJMDzZB0w5
utp5JTBirhLQZZswae+B38Ix81tMxHSrPEYN/WCi2Ws5Du266okJNMUrmqb60xDHxlO3FJ6N76EH
CTMrVpEpwq3dg9SLDJMViub19L1OuxVp6q8BZe3iUnxqZB5QYohRFCKU8WtwxuqjQ9acQfvQF7ih
eT6cJlOQA9En6KkB0+Nn0QLkkVdWJN2avGdd2RdszfMVbgDvWaJH/HnPWSDUmxly8csUEGBvzH4m
KyxuCKswfHY1CKVQ78Hh28nTBPJyhfsSswoWhX2qw+GxO4LXMhM7N1jUZ+vhU/hhjkCZBbzRNzNA
DHYB8DDcRxLHPxPC/Ko3oDJ1v0dIgzGw320bAOdrXI+os7eyi05fIzRdbvWyB6HcaxiwGLqGfCR6
MUKEJBYq/z7X822K3PaJUGO+lv2MKFrevcBevhFpblcOevLHYDZBgZqhc/Rc/6SFQ3DS0tA/OQtO
p076H60fPFUx3azdanRjWV0fJApLOHH+OQJE3dd9/yfeBxacYFdstSqdn0e8ip48gsflQiAWmXnP
PP8M/mFmlj2F3MHxz4lVO9ENAXwpSbam1YertoREkSc1gYpO2GTdKudQ+3W5clK32wNdLwHFBQ6g
GwaDHWTmk1eQlDJLNLeQjr1XTu8T5SmNTZok+2ru7P3Q1MEfWfAGl6nXu/CXdJsNnHfG0mCByGi/
YmtYF04uTuYksNmr9XbDSj04DADP9g44UHAnpKS0kMVbD+Hec0qCHrq9Yc74HEzO+JqNaBR51BCT
SbedLd6KXHPPX0U9lt6j6jLzP7oNFDGMpS9OyNwxGB1wjH4O0LMOgl0owmAdBaivGXR9a5bMK1MX
fIqhbZ1lk5A2ZfbxmRXmthDpfNIl8k0IRV2NRPx2FocoqDpP6Barl5HVGQPxUiziOXYxGU+63XTX
cejmS5csPTe1oBLdtYmZ6tZNtq+Ep0frzOMxggk7ah3rj37ImHk48Ueamegc2uWrY03ubipi1t9L
EfrPMujhoXVGsm37a+a16SlieXDKQi/eWCUEANjY8dlx7aspLNgbwcQbhWvgCOKK+F6yHbXmKvE5
JLDH4qxfBM6M/KAwYO6SkYYqDCzRdhavKxCY/y20nnzRgLZpGWCXYUVIaoUVSI0pDzrCLPg1eMie
L4kATZpbM8QdFMMtOBJ4SgZwrMUAGmsW48yKM+RcQiNPCEofeVHLc2vPr3okJ6gdobuZUKVZz0sV
mYJ5Pdg8LDvzAZp5UQavpEd6UhqgiwK7PIPIOIwzjBTgSpfe7q9ah/9TYSfpxsSLUa4VZi5aCPwO
+LOtN84FnALpX6bMMJgK9vlLQGrulLT1hwRu9I7XBmjD8kc0xtm7XuASE3SffhnycqsogbeEChpp
stLJeKG8wDeeVTEzhAGwCrRNqI5GAxxD70qVGmDPEKTA3BT2SV0G88O3uBHFMU8quuyp9zb4PgMP
IaUACK6U6xLFtNgrXb4Ld23T5T2PBpTeBqCA1gOsSlv+HpIj4XNCgPWQyugjQgoO8dHdjJn5xvMm
CO4L3giA9iY1eLro/2baOhuav1jXdOduzPfN1DBMggpMPZyR9RSSUAePs2mOXvS9LCrrGxLyKHJO
NzMVziEbtZskCLDQW/V9bS/GA8mfem8dkmCKyNZvgkQGxyh2LgmptHVmIqvU6QXCfxaIcffs2+b8
ZGTJ26SzSo1qgYxiBGV4MWmqQ3Rt0pa/BxTo46EAIfKm37kkvMFyVe5DOCKb/+pHz7gD2/WRxtZm
FgI2/bSx4OqLbGg3ZeYGr7AAvBd9fpMg+F4twAhuIdpdnaTfKiYGyFfGQCsrkqmqKjMzZ85X5QA0
NW2f9n7E/MnKgL84m0L01rquyuEAO6J86+2mPUywRdaqaqZeC964cbCd1Npnpsv8P13vbsxKfM6u
Nu/LJJNnhD9eBwnY2/bd9EUg5fIiWqMhM4wUpjd42dZp3HpfQQO3BOwMLUViLufnLUwNf0Qq2ItI
MpZi5ckp37KKfrGIc9CLb/L8pY8Ai/0o3DdMy7pjvmBmqgVXF4GwONreS7zgRhtr1o8AI6IFSaqK
2Yw/NM0Kt8l/m1S7OjxfPrvmVAnua9BBp1vlZUapgJ6tCXLaaGqxCXczxoIHJ3pLWpAC4X1qRbYT
0HndzoJbNE53hMpRN8Tz7qGroTBCCjeU2ywY/MRDyXsR3FA7+jCDJDn9nP1WnMBlOXLLZJVfojbV
F+3UcMkOajOVRJBgYfHvjU0J2tfvTBSEKm0/L5BC5rL5qRyAW4sWr4dwlWrGEkegVYDF2pJV+e5p
xSbVBUarn/YwgmJebly7XFFtfeETXSPV5VZBFVXjJPM5P6gjY6/jziCLKP4+v1suoo4yIn1euV6e
bdSvTNGaJgGL8Nni6rcXrb5XCiNesIbkPh7BcP7ql+c32bF3KFCjVjlgVaTq/qvNhCUyKS2M71Q1
z+t9VGkm/jPLbyrAfQq8Mw7qT6qfgYFvFNcj4iRDvcVP/VOdl00CjvnyGB9PWDUqvFQRknVxFtLo
V9tUmf0eqRU8mQB9PLC/6m2AdkuGepqzaaubzQ+FB1bFCIy6b+DXEU9FciSvRxczotrL6OP9dquS
3g+cV6SLPweYi9ugjXiiLhKiuy5t7+rZu6n/MhL32cnGolt3xhi9PabupLfKU+ax/OsiNNu+HhrY
YRMIdSs26nGpp6G2KqxS05XaVG+BE5kheeV+FZRDccLXMQB9pjaXAiIC74a2r7EMp28ZUwkQAZgz
jrW23P5jU53t4UgBEtm3itNjU2YDaCg3Pqi/N7UtMep2k3TpNzmZJ3XnHncJaumqdLJ5o+61uitp
V7L+7wzEVxYMgHom6gy1pdoer4Oqq8LKcAxp+wiIJqKPY39TD/7xaqpb8/U2qD0Nkc9VDYZ9o26F
+pHm0HB/OlGaayLozHKd+me32IYgd/m4v3bhDRLglbXLmQ3w1t2Nuuhg2ka7QkJ07sz5Zi5dhxq2
88T19lJIkMDY8a106Jwo4bboCTlpUf6vP/yP36A2sb2C7G5G5uPIx9NDTaYAaWKZG9UFqPG9R278
4ALImm4ZXN7HzX3AKf7x1fwDVPHvO2iRxitjWJOy3VlRYcht4kd/an2ub7/uMJ3gyfR8KN1fnYs+
vOaYWO7UbxnC+iVzpb5Do3GQ6zaPnrrR1IB5LP3Q8lmrM9XW/9sW9JVEOCBKN+pNGJJsxxSGpcvy
IpgT0k42HOuv12c5wK0lB9gmfvViPqg3eOqd8TAXDsuSelt4I8ZH/gKu/H//rltmxzACKxwUFnCF
BZDy9e7J5Nk3FwCjVbrNIm9D97Z0y+pNUtWvtpLoz9IjOab0tqFXj2BWsldPaPSR6nhVfH2t/3hF
H5tqv6yD8RC09lq9CY9TsBXYax9dS4JA9YUs2Ns9Ct3Hry/8611WbaoqlrdQH4ZdC0hvH3nxTu2z
1cuujvg6/9+voKqrp6a2Hueo+mPzX/tV9V9tj9e2ql33764HWzkS/Jl9FHDlVhnwmDID5Da4IJyX
gcMMIJoKk4XqbO7woSBPz7xAPfHRNTEG9V4K2V095gasD59MIhZSL7FqTq8FoJSx6c/OglWVU3Ut
Rr/f2bZkKtGa+kYXJbGbAYGZFQneneIdzMViF2nLsdmIuHrx8vofD179VfUePD6nr7pq/HpNvt4V
dUg5Zt1hwH5QvYyqaJbuWm2ZKfQlO4HzpO6+ukgJnnEGs8JrN4TQ6tfqK4HV/j+Mncdy5LrWrJ+I
EfRmWt6r1DIt9YTRlt57Pv39CPY+1FHsc+OfIOAIVtGAwForM6kV2Q+1na29pQYkSmLfMqAavAVU
924KLIXPBWtCKT5iBwcaEk7xDX2kvgQt4e7QmGzFNRaJuO3htDyBKJc98hD/SAf15IRaspPH/hzp
OQRlTnMQk4zCrF2D2c1hz934mTd/AbT6F6D85CgGFHde5Jjp6wkNYwbdr7Fz7ojF2XPMshuZTy6a
Z7tUPBHLZCArsnXkuOX3qXWvbNoB4P1yFfPEYiaNps9MYifGxjWACwlQCbiAN+KSNVbiDvSjogu+
NSAnGrwovWJsZx4zsdgiXrfYD7Z1HAjMwZ+7Bx4JR3FgrhMUw+bV1byLChQvw+emKvMkDJb6VmqR
thPji9/lmkF/rNWHUUvrnaxrj+KuLrdW5NKm+RlqQ7DqswymfyDkfzdoy8QhiW+/KM8LO7anOYo0
bB+I8d8qiZmCzq/T7gohu34gNK04CdROFzTFiWfhT+4nyXx/xZ1Y5pjlxvCB/h0Dz9QHp9wYAKSh
xbA0FE4yXgKbGXwDQ+A255KJOyMea0/G9mgQHuxm6Ib8ZzIXHZYZfbmT8wM9zffLRVhaRU50+f8P
xVqtB710Fe+TWCmIHyOK81p8KYvcXDkGyH6woIWYQSx0pcY8yGgsii7itPOSS2RR2ORVm7P4tf+G
1c8fSvE7P6wy5mPz1F4TFnDBIYg8Bh96sX7FOYLpWrwmYwYdzNob9G9wrWBP9tvokFW+L29F9znr
Tl/QgGCQxovndZx4UsWKbkmWumFMcDkoMEUqhIlNizDxd5ZkjpIU5Q9r2fnX52MPEufaZ/C6teQr
wtN3Jl6qcQ1fb4YT6octfohenlRblY/iYotFncgt136pwxEE57UHAGTpLM6+FJdjRW65jUvDMt6n
Y4P0pYGogzmMOVNMnA2BAOlBlMWbxxWP2MZP7fOPH3MlWwVSJ39YRopbOD9543cPoP1RPK4BTLoE
TU/3wG8aKDfEk/LvWXH0PFURlFMd7DzefIaCeCBFli3cJ0yIAHiI1qVh2QOKBpEs/USxc392Spke
518/Pckz2GN5Z+b1zPwwi1pHTRv8J/9570Ru7iWyn8vioHnUD70+n+DzUZKCY6M2n5URqlkxryyr
B3Hsv9UtXUTrvM4W2SUR92Mpipw47n+O+mE7I3qLjp9O9W91n0b9dCZvmvARmisbH0Tf9Iqj4Yyv
ohjnvap44UWCKQVwJjAiNu+TmW1JlroxQRMU+B19ilojO3cS060YfOn6oUVkXd0jQggX/PxEi5dl
eeM/vVTLC7S8aKJuOUwc8T/rPh32b8PPr+uYTuD+LCTar9/YKLSxrJ3WwuLDtSTzTnYpf7BV/Fv3
T3XzfmIadj6DGOdTn/kMXeRcFKn7IzeOvxZTg9iDitzyjRZzyFIUuWVBtnT+VPepKPq5LYQB7U+l
hBIhykyAfLyc+N5Z3opHeM6KWlEeMWWzrU6KZKc62dMyvRNMBWx8KUvjBCMXZTHzsxbysCgZiWHP
piPXM+pxLaYHrP9QslYwA/+Fq82ThiljQxCzS5aPgDAhf9uIOymSZboVRfEoWGLTv/RZHoOl7tMj
tAzTe1WMycIG6dXJo75pLDUe12L/GxFggLko6p+9ugt28xsvLsqSzNPqUhaX638WRcPy6oqihyHl
7/Qtyp9GEHVjEhE7oUS8RstkPy+s53Zxf5YjK7RK2LwlRwPDiDZZSD7sHJdu4liRiIXBUhS5T/3E
JLrUffjjouXTIZ1TSNtRuxIVeC+BUqAaIHpgKdcUIjmmD1eOIl79JKYuN4mS5CCuTB61aXIYZWtV
JZZxEHd4uaPzu//BmPlhqbB0FTlx84OsxaI3d5qNXKkF6YkWBtCkqHBld6OT446BzUUZbuIVne2U
4gnoRzWs3sSL/NeqVcreFulsXCcVzsE0TY4RFMGgxAGtiaSs8FaulrJreBL8Z76xyifeYWs0ECBj
Ql4sH4aqeHtddc8Cs23gAAhkuGvEVRX3pUyAMqlF9pyH4EwEnlydbvBYQ7pTz/bMT5dfXNQPt2je
us5XXexZRHZ+zQOck6OjD1txlcVpl0T8gKUoLuynunlXJ1o+gzmXnqJ5+Uuq76trE2m9FTKGSMV5
qfvaZGG/1yAC3KogZikCPYOANDuiM0mroeI70yxoeqZWxyHMU40itJtK7ylQkr0yjSFHZXLNvbJe
iV5jk/QHacz1jdwmBOl1XbaqAl51kTiJra9NhwBPhZiiSxzZOznwjXQLZRCCy+zst1gliRoerGOl
etUDmCx8zZDGAjxPLNSLQvkSu/3zFNH+xYMG9gv4m3IDa1wPKwdFUZdAeJREuCfKHhaI0CziL6Fj
wSyoN9chhAvBImxhp+Lb3zuGO97jovoJ3vHQ6kr+2qc6qlqx+y3NWZKX6MCfXE8mUjypnltnNL47
WOvx7LoeDgelhh2n61ZeVZZfy5GYXrbk+Ysqx+YaRh3CqwJou+RskgXQMSWPqVHA3yTLmwKKYJih
cuK4EWIsbv3UgikJMYEORQE/UvZVZua3cYiKm8iJJMkyC96zNIVYGCO8kYXeJi+gH3KH7l3Hebav
5YnKL5ELDTkSmDg2kwF4Zbvs3MIshPVaBvCpuQiJyjAYbuokIybIqTv2w1Vmn4jUwL3mYGyvYf0a
2iG4d1MC0CW4u3L0DVpN6Siq8gSRbngXYeXKID7TDLw1lnevYMO+y3hC77GkKOuh7z12EDSEpkNo
VWxyLVMkRdGQXQ1d19yUqHEexikpE8L2TJ4t0NX0WBp8NYnXSm6hitbhndEHxOb6XoUXxv09RMF4
m0tEc8D8a/HMLccXgeE8wDITrAu/XsF7qm0txdA3w1ClcLwRTJ9pin4yLUKdCWtVNqqpRvUKKXho
MFAAzx0/vxRA7S7VlCxFns99lGFD7aA2MsGm5eopHfVYWyu6ppxEkg3eP5VZW0jrwQHl7vgxxmZI
DZ5bl4BR2+zb96hL3zRc6cSFA/fn3dLBMxOZSLRCVsAS046/cXd+9dNIfR+qiGgFCHGevT4h7Boe
rIdRwZdsDJFxLuy0PaltWB/iOMxu3AIFyH8tf6l6iYcrifWrrLXPJaxBVzuIHjqzqIC+SuWXsMVx
ZEH2uBVF0YAr9AX69XRb9qsW4Y7VMHUPlRhRvpBYruk4PNhUWRKwW+aMzYeDjfSbFY/6WQxVVrpy
sxz/ADgMpc4EWrQdH5xis/yC2ov++P4YzeOW2lg/VE29TWVobdYuEsutlzwhVDhitM8q9sqmfgZo
UX0Be97eMB0fRQmh3foLonWAoZIesqaph6iztPzzQZH9LNvwcaEaSKA2sB8sFlNWAkF3gT+tvZQd
ZuU8hu1ENFgwWRyhwYyIZuNSqLpU7yHbVNaiKC5PEsvTp8oiJmy6PmbfE+hSTAu9cG/2f+a/E0ep
uzezEszZdP1gnSYiLxkc9Ol5ZvpOhzlFZEVSeCMI96Usnra+hkLyQ6VoFi0N4I5N90DgDBF4Xrci
rgtJhbxgUlLLt7L0/ENrdh4c737xLc93oj3s/HIXq7A2FaNkYbCWbNTCsQceKy/wLs2UdBG8J7bm
7j80tG2MnMyr55rhFghDeM77BA3DKRE5Uaezy0aywYRRLVSCCr3B/9FRHDL3Xo5uesQB/y+HxHZH
fIWs7D8PUzcZJLeP/S2XsQauP/060VucZMhytbrE9YSjwO2oGzUIWBgpr8GUpBBMXEVxcF0YCwO3
A7wuhxjXp+Zchrl8tXQSORT0znz4GvzIHBzaWFX8vHDQxBgk6WS9GoTiwywlWj8dKorixDWsowcL
IvD5UHG2D0ckqr5tcgI0PjdMv2rIQ8COj2NmvsXIkxK5NNrxuR6K+Gz3AQEnCsybTYKfUcZbsY0y
X3mSc7+72Gr5I/UV+akzM/lJ9ctbwwR7wzcN0gXSQb5+rQb/l1XW6tkktOTVThgKZ05+jWEzeA0K
6St4ZO9BNOq5d3Wz0LyLNiKFtzGAui/p1LMvX6NO0Z8VN8helOgouvDNSZ7kqgJ+efPLeLi0nhJf
+ymB3E/tVnpUkjWrccWcTTTeVBR9AJriyHHt33LUoV5qY7sEuRS/Jk4Jj7ai1WtR1NqqO2iopm5y
3YARf2UaTfsFGSuoi4xe3QYAKl+rFlkEGbzefsJXvhIKlm/MxNUPPZKZ99zsnwmhad6N/PtoV/ZX
Q7LrU5IHUCeZavNejQRSyJaR3iHRgUvXb/94llm/E7KlbsYQFXGzcp8Vgs/gsK074j3JhX69HZGG
BS/8TxWwyL+Nn+pUwyIqNhkveeeUW/TachjmrOw5kQzzVMXNAOd2mz2rIKa/IP2+Eo0SYWzPRGB8
BckrX0WV6Vb4F+wu34tiD5vEUXGGaC2KZWjr9xEvnSiJEZtOvspwvakgos/eMBKXkBm+di7higEW
XbqwsJnpFaN72GyIxYPWE2rZbeF21km0tLXrbHWlM3juUDsZXWYeCGOC11Yu2jUYn+AkilYgm4Qp
BO1ZFE2EiNCBVN2LKI7S8N3mm38TpaFN7szX6V0Lie9xe+/gB530GCe1fA1cYMS+i1xVlxZ3An22
0E60j7lTv0RhLZ8JVugeVbXmVQlhlS8i+yI6iHp4EXe5VCY3USUSHZajwATAUDYqgqsZ6rGJ6T2K
7iFwtHuqP1ZVtrMbu0CwsNxCY56fzcHKzkEDWG4iC87PkkxSNYUNzaw8bEKnhXTcDKoHX7GQAh+M
ZxjC4nfZKJwtvJn5QRTB6BBSr2avud5DSam1xBJM3ZR2cFdw+hFVk/aoK8s1geJF/E4UdbIHjm/t
VHwf76ahnVNbMp50P7GueWQQYDF1qwf590C05JFPm3JlWaegRkTOnpJRid01FryK+N1/6pYuImdI
9e+iVZX9vx2v1gTANGb4UPZjdeulgnDpzIb6jqgunS/R71R2X/S+M18rq4cfKFWzS+JrJszGRUxE
XDd+bQv7UXTttfhSBprzVlapvLHL0LjGuYMAS1nClgIv7AtwpJ8S5FfbMFvbhA1d5JyXyu7D741C
gJih2dWDozfeSTKtaB/EvvwEq0q5EsNb45ucO9XPBr8RYUR6CA/joB2w2eaw7ubGo2PCOc7rbkFs
qaSrKCkzmHHhqLrkzKkXM/c3rauGpxJy8r8Ncx/RnC+14EgIfobGfyOPnhxuRLtP3ONFjBZaNpVm
AZywsPTjXBTNqqNE/Y5XO5h7eor6aOiRsZfNDuz2MoRh6WeT8PKT5RvSNlYyFVmqzjoYxPse0bqp
LoqmWzszSob7gI7Lpq3l6oW3USb0x7a+sXZ+hJtH+lM5z3YXsSTtM2P3+GTWmf4TTCJkkTrzPE8f
L20SWYBUvHFbFkV5C9W6POha0Z0CuzZQ93VzZAkaC34sglWZ+EBmqjm0WG7rvode/xIFuvRbItJy
PlGSKlDFZcavIe6++5JkvSlmlcB2rIxPvgk3OEsU7wEItb1PJlJxWXLjcxuHxh5zQPxgAwUixrky
sJ8xkZnu6L8zAX8DfCj9Uj10kIlOYoXNIjzybP13AjOy2rTPHtIcVf2lbYhZhqe4enZq9oRNWygP
xG00hOegsATuytpgXHPdg6pqaFD11kRpIMeoxSlNchY5yypxAUKBcG0iaF3Qr/miWJ3znMbOmzKE
0lVvHYdrAH1v6cflSRQbDea51Aqboxq2EFMprMuOTU6oW1bZzosHIH1VdL58bYvcfQnK8V01PPUm
SuMUAW6pxoPo6ijWOVAM9y5Kfuvt6ziPv+iZ6r64I77EzKiecs2yXtx97ybWe8incl/3cr236s77
lqn7sivNbzkRWUjmFOWh87rsDZm7dWsE9hf2kRdEHrJb6UqQ53uAN5rWV1Zz3dQQZHicUdadkCz9
HrKjgZcI4jUt0H4LuUMDMjXf8pqXpUOlldqmMBtj1yEpeGumhAdj2FRoI29EUTTgsM1u1YjaFpLV
Z4KdOLPXFEQ3IDi6wnaX3bQpMaHiPduSdk2tYvyCFeCtyYPh2xBMgR41eA54oKDci9W3cOyGb30Z
GOt+qg+m+v/ub0O5tPR3bZdxCE9bV54N4ds/4y/1/2v8/+4vzqsWHchtR9/qqRGuOzbsj3k3lI+q
pat7c6qDLqN8FA0pm9+5TnSBKLJ6zKe6T8fy5YTOSnL2oco3USTGhLZ0ikre8WQkf+tk5KOdVN8t
3URjHzrOqizBG3j5g5TUBoBJMF+9Unbe1uJd37Tw2GySXskeRNLr3K+sfVVXSlVsVT+SL14BEI9J
ShRgaJcv9ZSIoqlJgO7nclJsWrZrcD3+0yrql6I4QtTBbXdOAwLalqp5pKUcM+mNvf2Qc7m+t8h/
wEjmvEfgmXio8vTouGBJ1d76Mpit812DgA5rodM9GLaN4GgE30oWywHeV9DEAI+PVS7tNNUZv8LI
0O0bRhWEp6/Aso7iHH5COF9b1MYVJWzn5jYKjq5pbMQrHlSu2gtxIwaqA5q2U6u6P6mlD2f3JLgj
FHVmcR3DzwDnsvkSDSJp4ere2gRZgURvraMe6znkOrX7mFiR9AhBdLNRDw4yYtE4wumiwR0DCbml
r1iCgIsJ+3IvFUm7Z/MHLb72p9Drb1CMdF+DECX4qKnbh6BqlYMc1snR7WP95nsqmhhSPr7GfvyH
oMPkDwf7yMGfJF2HHQvp30f0ZPZa33i3Iquqx2xKNJnloZ9Blzh10NQJilQRsmHU+U2JwcVDmSxv
OydrbqK/6IbA0xbRyAEBNMhpokmTnZB5tGTb6NGDrANdtSq+QzqEQISBMJrWyP0OHbTyZnhNtC+A
1lyjBFCF1uvjxbKJLAYdb56tpAuOGVTGZ0cPjCNmj+zkDGN3Soq+P0pykJ8TLUPYx22DS1S5UDx1
ln2J8gGt1xIjSdBE7i6saxkFBrnc2U7WA3SFdBkCqPaOfyLfxqHVPLqwPcEbTOwgMw7RQEXbPo0N
Uj+IO/fPgQE9cqOv2sbHKOVl8kuFD3rt97L22ts2XN7wnn5Fe6ZdFcHQX110qKCgTuNNMfgBTFjw
x/FtAvDhxuOPqLK3Lnpkb3ivK3htgglrPwZPxJL+CUx5/CFF2g8Mv8DLDQ9DuWeru6Tm4+x2+r6d
RrBD9DuIA8uReOjZUJkDJJ2EmPzIiEtUG/27Q6wBW8CkO8ON2t9LhNQnNv4R0rXy6hhDAxUybwA7
o/yQVApEMpD39bcQthYW5f0h1aXg2ZUc62YpoGmFELyvt0DuDLc7tHE3vOkmeydF8Z7tjDdFGdIM
2gC5fwsIANx6edcexFFqGB1LrVNOqaV0G2yJ2QlEUMhWdYoMNhwEOdx6NVfpA4SIoovIfag0pxZR
+bll6d4ngp+QEyzjiLqisMGh4cBbJygG3oy8RsqxlprXBgHLU+/KCfQVXJIEvm3slh1Ij6kIo52z
HeoMncupqOoDoCXdyI6i6MalsgKdGK4QeQAkZ1psCqZETX30nnJ9yM+9ExUoWJATydJH5EQdSuP0
rlRClLqUaKz/w3EjhFE5APX/GlsUP5zaQkfgyEpo9aFuOUScvw/y8ZTEb9Xg+8/Mue4qCy3jqLpg
K9pUe5Idy91rnS+tx5TbbDlZeDeL7CBK4iBdc57qJnGuhiEdoC4ab05TASms0/pr21vFSuss73vt
Sc8AipxfuqLsUpvpAB7wtaekakAHSHmbJPyDMeMBdpDwRxGUIZ+dqn6b5O7XkdHkV+zcZxkS9ytA
geKaKoW/g850XEW6XFyXBtHKAutvPx1Jnqy21nLzSogMys3TCOIQ0XEptmZvrayuxGf5n5N8Glrq
I/BCqvsaE6MKYeZ0kmUAUYw7+YDzKzxt7E6yLk3vIUCEdCiKL1LrAyFRrbsOk+M9NqfZV8mIMNB9
e64D6YukUmwfLEwFV0tGuCSUofqfi1MdSt3dNZgSUUcIprJFFw0vyNS6NIh+oq4o5WSnd6gCiGJt
auk2gBZm04QD5v2i/BEAXHAyuXxXvAH4W5sPr1bOpr0cKvcpHdN2Q6hY+6g2IWyYVp882BqkKiEk
btfBaLtDRlQtDI4BMfvIVh2N2IETZJrFO0sObmksF7uEve5dhmsXiwHW69goJQzrWfLCr/PX2Lzt
r5EJA4ox6vo3NEXf3Co2f+aGe5IxZHow4YBrisqIpfRLltcm9H0YGXBoNH/6wbm4aZr91Krwu6Rj
pWa2JICeqCHDaFHD0qFaMKD0TMake3HLroLTnA2EaO0tPz/7CVBA0Zoi4Xlx27FaidYw9hM0L+GU
E61Dbca3UtK/RdNIeDzSh7gsnkRbqNvYnCBaYk0ePOS1LN1ClITIe8YYPIicSOTEex9VuTguVSKH
Gqq/CdHxmY9aWmUrsfYhjqiVqLMqH7pJuwJ3Cjnoeum3nEfukmulZ+bJHVX6jiGqVCCRnvrIyXER
uThPlFg5O3ajnGVwVGDWA2Ufj1DFiAaR9DasQWtp6lNK0lDslmMUV/qZjznMdv8Z5kMXwwrBkInB
l9FaZDrWrTXkm3lc0ezGIaf40HM0JWmNHJa+0UwHINg0vNSVQARBsH44UDTMpxQ/0E9kd+fo+utc
p4lfsJx8cCIeQddq5GPl15t//U9L77/jKr8SD96G+TdMV0HkPvzY6cfNv0m0zCdt8uQhhNgVqPje
qG35nE3dRAdXLzHziKxoEckgLr/I6nYDdUP3w8EjdJWabsdqAzm1vrpWUVCsSwQsvAComVel342s
GuDQI6axlY+m7457y2l+E5Y7bGKIFeXgZ6tGSEfqJnoUDvxgTtcc/bj+VSaus2PNdLahMA0KNdgo
5jBR2To/TQmJ7LBZSSUTOUSzOnT4toONsULdyi6jV/aZB0B4L3rVOquW1w5ej+G5dAuCi5sXxesZ
DJgfjNjRrZWrixWCvyyIesKgs42xbmW6+t3PuouE13PIkEQcoGDIJ4dfJuF0iMD7HsARs011onMg
KY9lHUl3OWTLm6NndC/cs85aBHm5qarrW2BScXSd6xREXFZj1iXH5SgPS94mKaFcQjdVuosGMGjf
6xHEVVG3QDnHp6p4qmK9u3cshGqrhAs9ZUvejYSMQF4W8kO8FylHZAWFHGQPisaC2aHuVz1QU90h
3tCIb63SowA2JUPsPpYdOP4kO1teZxD1T5JhLV6DMet3agbXmKhLYWDYj6isYTD9p64ZWUhAaaru
C1T0MttwH5IpgY7Cya3iXpvQNcU1vDg9a5j7OCVBrOUHe7CGlSgyg2j3EDYKAEPVXLXUV6b+NTBq
7SSqbKlQ4SXrR+RCq2wr6kSiqa6KmwjORtHlQwOMedpQzScW1Yaa4d8dsvQoTizqXL9bmU6tbeqh
xGM9/UjRGERyejZMCAinKgOz+s2ypE3n+eFjlm8zAMH3WlGCR3zmf/qgcI+dol0hIo8vPWJVd5HY
I1z/0FoZu6UuHtoUETeY+SNZCiUgja6G5nVziozIuGPsN+Zjm8DcjpmL+pFfV6ho2Wza3BiNodHI
7f1cRiGp2JVZrK+J86Xdzw31PC2ew8p+GB1WB+1Y4CsqGv3uOJH0YARnbypoQfg36Y3yvcFqeRr0
eNoWgvdB/Y/AjKVfH8FyFI9MvWIgS85MtCuCO4J3zS3Phs38RI154BFrXK9gRa4esjLxHnWMZI9q
mD3lrtefRTeRsCRTV8gC5QdRFH0VWNY3RkHkuDhK1IGoiIEkRFf2cP3akT3nHqeac4eXezxpWvPN
c0tYQqZ61UpalKTClRvaIP9FNxgwj3ju/avowcrvLgeKdg5Gnr9sCOqD5DnmHbCodUdBrNgqvo2W
QT9ad9Gg1JB7yjnOGVEUDRCm6LciZsGI8oYEc6xf40rWtHUbMP9GrXFZ+vrYThEzq6x9rBbhzh6I
mIDO0n/MQUNskGeJtpoFM9raqgt3pzkazOHwtzxC9Rw86nUFNlSLsB/02ENtLUZUaNIyEQlrlxG1
LNQ81bFntZF7yOFJiIW4E1OfC/Hw39xUhF/va1qj5Ye2hkP83SSt4iIOfRI55JoT/NenekIJNVMI
o8iJpBOBklPCppbASVEJdW2zd1Q83n0I4Us2PPtz4NUU5y2z7C7fZHXEzFKzi52AD0vCGhmogygn
AvXQ6slXfQIeNROSppx+AtpEII9MgT8yCojdYIPEKADv7kkkalH3IwJH5cS/8Z+sGjs/g0iFA6NK
oX0UzW07ghAV2RDaGSj/oxA3B8T5OO1g2ZuvmD0gQRLBMxLaJi5EcRXnZshezpNVZg/3CXIHIMyA
L+hbadAkIHbN76HRf7mwRcRZse+R/9oYypOHruMpa9o3i8t6DpAD29WK/s0fdGfbT1G1EcNkzpkZ
J9mK/7tcbZETdwAflr/VPa6VhEraWW7UTRl5+qFGqO1kall+NNkkREVYriS52Xe6+RLzrw2jB6EP
qEPmDvMIKCVrchtC+lEyNmEJiHkCpaVTxLU13SyRSyBt2BbQgvDdbZVTBbOFV5g4urQcJr4o7i8f
LgwQZa6b6VRQKFrKWpISF3s/BrfCN37qiS9tNeOSdWV/qnyzmxNND/qTq05XLhm+JYpanID8Ficn
LSAdF9nUdlplK7JCelXkRBJZbkG0kwMbxhQ7n01yLLlWANBh0fGvD1buWOkxSCACmDCi098UifjD
S7FJNJhlFHQz3QnDNE4xiuJyZAJzKrL1iMErTaxhs9wZ8ZwuRZFzlA55KwC8TN4ZPIEk2hT2tyRG
o/v7RjfO0RR7L54DkQRTscPFsRuD6iKqctdA3MGzWY0IWYNWKBqYUsv9bbPsS6xUJeqjWgoGbEKN
zVmrUbtjBMkXIHmu6cQPUejIGIhEFMMAFmIlkP6ULCm7M8KQ9WqsrBZVFCnsz5adbTRkuuqsH1Ze
grSujz71RrYLdjGq7O6x/fxy4v5ZySdiXdYj6MZmCM4BpR9wnW/VpAU3Gl2TrPBXcJThKB1z/2IS
C3P13GaNv71adUNySxQ+EalTGBsHltWzXNRrpowcFzqWxbxojtANTFvbUX4Efa8exg4FIdNGk9b6
Wpd1utNxwhDF3rRosVTeLqgRotTTldQm+EcIE9zwwWXSCB90VTHXgzJIW1eqkYVp1R3c/9DTjS+a
Hh/TPMd+hyRRUOnvRVegWTjEO+iXgq0B0C+rm4vvlfKKjyPIZD/LNhWADL+5QPxKPEmIS1eScb16
IUYVsFRrSNmCXVdMGtG1RhQuJgqc0+sxVzv0je1qk0NRUdnYGtv+T2VxYezWQSqF48fWuXhDFK4D
BLbcNJThNUWiNFAwV7cyxLdaCDs+oplF+yd0QWTLRFKt+9Gw9y5cN1JeH2rV5yLAQxfoJlda98GK
V51OXEz36tiT6RIhSNZj1S+LT/c0tygK3DGWeUyjvSYNAIEl4v2bTtqzohjX+B+/sXj2t/YAfj+X
zAhuIsJ07JG1pw42x4YejfBN/riXOsMhsh97KJAOeDzlC8G0qGfYKDDIKTc6B6ULZr7xIAy2PVtG
a6vR4ZwC9eRLf2oXbZmyv05PkBqa9TX2x98Gjeu04kNZsMmWLPeWqc3PIoEdSeUVXStdi1jT0OFv
9C0Uc+RQ32AQvWRRhQKuCU4MBPcmxpyg6YDCx0iO12Y9UYrAtbzq1fqry/diA8vrCl1m9EETXDg2
5zILJ4ATYmzXROUMMHoZ16aQdolXuY8DjOtjYf/IY1T1PNn7PrTSrrbZCHZKu5kWgK2p+Wdi5XaG
4/+S4GFdZT3axEo/vjkFBgsMkIr020IiEV4jLThqCpY8J5QfYVyw19oQb1y/fR4Ue4cQLuEjPqFY
ki7jbWWHJEU/o0JpdmPRN5vBj/OdZL/6UpqujDBxt2WcYp9p051hStll9Bmwq7EMBory4PVhDTXl
cGzk7+z8/bUzWO22KZ+qCKnWEr0u7Plb08nflbqFngWCJFtD9LhuX4nI1SA7Cv01Kp7JitWgsh7h
X105CKau6qFPVqHlHwxdklctlF1mqL9CJFboBElC8xWzPirkTRqivmLDGCorzUHRPIO24avntN9d
ryghdcp+hePbqEaQr8X+T4Jzk02lviCh+NISL4nXBbbU7uxAmTr5Nuq+sTfY2vqhsTCZEQRsuuof
zDdQmJjvYWfcsh6nfexcdJVuidJdNZnVP3N6uG1RHa7z6uKODQKy6bBHntdEXTb1D8MPlLOxVz9H
afNNaRCUl+vhroes/JtxouvNMAQijY6jT2eGTiGZbIgZhtjQ45lYl1kDIVj4veUircocUWBJk455
zyLL15ViXe+59vImtjD4Iylw1vJdmRjuI9qG9RbXTrjuC+vF7JONljZMBBI0tHH8hsZ9vFEcHN5V
WQerqkq+Ei8KyLFmD91HAXpJRG+aJULCk04skdH9tpLiV8j8H6FOs1fV19aEga4IInD33dEO1F+Z
FP1KAvVnVWiIBZYw88vsobBw79OuGXZ2grMgUIhlt2PiiPzBe1OwgvYJZH/dkD3JYXErJkNVOkyO
2N9aZSG90PGDfUJlq1ZfwXtXbnvJnODO+UPrh6sgM7GWTIG6hdcfM4WPQkKMkAl5H1wvzJqmtw6V
Y5kEDxaBGKs8zm5JlP1JNOtYFOb3KmDj1et3346TjS7HBwJVsAe5NXotnQuu3u5ONWpmHlTVm4II
9G2jhTDydG20MSXU6FWpHlaSkfYbV5N+2jAb+W5LIHqgbXVEpdTaMvdDXz4j84YbOtH3WAH2xogl
009f0l7e6ah672zfJH6YmJXA4DGTsjdHzsJTu/Z8e+IQ+9JqPmzj8esw1vEG/plnvxx/Zr35Vc2G
x9Zcq4lZ7Eyvv45Qc0YmzHMV+pOKaV4zaKztrIJnMFPxqOnVMXJdwrTNfRdIGztA6/59CPJvjhc/
m3lz6U1iGuXu1a/jQ0UMTtTzTIR1tYOSDWqa9uJDHEhAG8RoZWxsopwduFRutJL3E1Z5Iz4UVdZh
xB3gjIMfGtIAtCs849tQ/z+6zmu5QWXr1k9EFaFJt0LRSpazfUM5kptMA09/Pmnt/a+qXXVuVBZG
yJagmXPMEcYPsqmLhZtrz62HkU2XmO9tkX0r7PSsenxHX/YLbRderLWZh2TXi+JpQkYe5Hr5UPWY
lyf4MA0ZjGo+j0dBiNimZAwA588CO2rnDQNIzNTaXdT3FzKNyBD0wMdV5/62osWagjssGdtEvUuB
5S8GygtNKCIvdYltU34wO3nJsOZZGLOyV8L3N6Pj796LFoM+3IZ25Wh3+O1nkOUn6BExOZqkse8J
xShP6Iah8LnYpptckVUIsgMq3NnfetEdMl299fxRtH6vCSQMnD7zF7/R9qx8j5DLqkXfu3z00ckg
mb60zU2Xqu1Yhut22yq5bvlYWCTo/Jkdjgtmewn1v8IK2K1OCSjVtiNPTW8JFhv9Q1bi9dlbGfMU
uVYJV6/ywt88J0I5g58mx+bV6buD6Xf3vZcH5Dlcqi76sAv6RiRkRDeo/N1FU48/aTkEjGZIeRBE
f86cG0wEsI2XlA2NoahoxpVn6RCM+42gz9j5dMtlcSJ6tKEOSHSwKi6X/tXpAJXn3BsX+PCc83Rs
F7WLI6AuIBxZRfRUOvlv1Y3Nouhytaz9nsRIRIdNrO8G3X9wLYrIKcY5W0bD3mqpsqs+/Og7rru5
N9cOZt5uOxwt0DucU7IlFneOljMNrUOsROFOYbn7igchRKcICM0CO2wGiw/Z5WMk8mRmQTeKZW+6
PoJ/z1sMqSqWxWNb4BE1ZJq+Ni08G9omeSAAvgvxtucGRyV58X/0se8PBkZkdGP21gu7J01M2G76
/YfocBqftATeS//RtP46GrAUbRMyiv3MX+ZABA0Djhxi/FLqGhcPRVgt0qCOQAR6XS9ArLNtMQ/e
jpDJVzfBvIc7eD9UP0ZHbTwpLs8Sf500OQitJGFO4aGYcrrUyYPB8rNEnQSrifyeOakPUVL+ETIa
L4TRM1aynsPWI6hEfhk413lzg0rCIBEsTDzyOeWxj+q9Q7EYdfI0+AwNyRfB6uqIgOiFWvvFY2gR
2NE1K8IcvyebDiDzhvHk+dxqnGmZef01YZC7uUOAVNrio1q/ZmbN1aECp5n1sz0UI8V4ni2ERw3m
5PA2ouRvAM/u9nZ5dciyR/zeRvVsl2plmPZIYUVoRuLi7eD095oaq12iZfdWREFOJq00bbmxQKbq
elYUtPGwQaRttU6xBBB6duLoC38rvFMzOHuxUXMFcNJof4B+n0mZ7ULHGkkG7phWnooKGzMs7sUi
h227ne2oWbY4YvoqDdLZPja9Dze1/7W1O6KWDwnBrBIQGsNHuHdZtULKeJ8OQqx1Wb9jsnDXyxnH
5/Jq0fxRC4KrR99ArF/Gz5VwqYTgQHmABItaj6g7ywSbSSjo0ttAWrKJhnRVkDqIe5wJVYj9mfZY
QA5qIrPdMdfCmp5M3TnUKVdgzCecCUIlmEr+2m44LPMOx+FiFRvOJnHGj3m8gznznMNIXZALUq8K
g8+JKPETSgxoIzP9uoNWqZuuELz9quHMd+W2BbiHvJntXjPWDoFHC9/WHkUp1gMGt9dFqlzgg4oU
aoJAvbm6y5H+kbGwadYe68D3Iba+TEeb1qE5YJaMhBRHQ9rTPMfejorQ9jn7Sw3tAIUJsYkx+hVq
/C6J8UjKrD/L6eTCGYH7bVyTWDeBEG3sBU39kni6iaucu8xIOV1oPmeJa5ufAC6/ZChX+yFjam0y
uJ+IKspM4wHDvmIJVQYBpWUs9ay0ry9YJWDES9NksO9lG2HjS2uM49Y1Bo86IK0CrOZa3FO6t9So
saPu9lrC2VY2YtHm1XOaS+RIzh3GmMu5pH5WnU+qLyDFwsnjjSJxHNfO+eRAYa/Ez2T431Uxp0uI
bBWnaX9xpXp3W/WNk+h2nqbAMY2Pckxs3JIVFr2IL8KxsfEnUTJgDqJX4nHI3Evfesgy0uI4eD0D
lFpnkO2/p3ZHon1hPYXdQy90rLrxECVBjMQd3Q2XYyyPuS0OwnC4dKOOPCfmGI3uniu6jqGUahkn
+j2BI8/mQCqm38t1FE8PcWgPcAHdCwMVAlzSEM/m+c3zHzxHgyRiXr34im4Mui6lwKbAxL4uWqZm
uZxwsSXmfDE0PfOGeKNV8ijzZ2zzfIad4ZZzMmiq2FqNqUEnNhjsaiZypZmOFXh3bYRhJ6Af3AWy
wf0ezol0V6rW37Q8Z9TSm5twxHNvDAnDy7FBq90+iIbuO66h3tvWjvqilTkFhnIXNlUl3Zc669mO
StrGdTgnpSrxA6McHN6GPITc14IQbq6sLSPwvPRncuO3mDnlNPVFoA14A6a+Oe3c6bUUSb4KzU0u
GEhLdKhoUKOVQw5MKfq3TEZXhJrOP0z51nynCbghMCtpDJBW8uq0TYqIdHKy53Hk7m2T6r2uFCXH
4HSMCVvGwzEh0b7r46H8U4VkZGRxdeqieG0RJLL2p3FfZeZXriHYjVOc369+Q3X3DSPpmYF4udbg
qCxqrviVr7n0hj6XklLtSU5rHxfgaQJuh89VL8Mswp2tRBZYo0TImWqlLdq/PAQLSZKfMswPuqth
ap5WJAuFNqOnpN3GGGwsIC25i6Y0f5SF7VT+bDiu3ESl8eEa2tadR/ATHzaPVf2UJVan+HX/4Dfz
SUWt1rUZn2Ysh3H2zbKANFhcCOZzExPhej9yN+VSRHAoP6HEQP0e/si3PIU+EcsJa5RB0HkxuC++
Me6nBjMSfObIkrea89CIT8mXhSXKJcl8c6NdI5fjajrkto7reyL7dZLQp+nU/lWlXrhGoYFAqr8u
h86qiaYNr2MK3kcY38Y7YoWeM8PUliRgbV4QkoYLVYewh3788bX2rFew7Se36Kk2IabaM4wzoquR
TuzzzKdNZYkKLQperk1ItmC9dQO95l13zI/agEtVwJkAsH0o+fAWUlkXLc+ADIX1NjC3NCI1LEn/
ufqp+NEhtsVTNDtbI6dAFxGhfKxOVAA47dHDeiberXVvQTTGSRjA6t6Po0v1y8IbMvlRKCvHeLjk
gk7NadDTpIpYFKG/xQ1BDZNZkgelnjAgzddwuO5TdzgwVkDop+UnkUfdkibwoK7OrZP1aHxG0vt0
+/al1TkxM/uF7ItH05FLEZFTSAQwLuAEyU53bcPVgqwLhvi2tfS3vrO/NHcAV4bp1lpk16U6YEzK
/d+dEwvFxLCr+1NW4wPOAgAN7mrebLyH1+bV06LDjFMhltqHzHRmgLv2u6rHde1qLzmRxAs3tlSg
Sgpv3YbNEHK2UMX0svSRigt9YYv8rgy7LymQUMT9jCkl9Kemf3RzsbcKpw1MraemktDvdQyqx1TT
luKaz9v7xgopOFH0afkdF/EW44q7JonXemb/xF4DTtUwBSRJlSjFZGNO1SlzCBRt6nxXDUSm9nq1
ghX+mRktdFGThG47WaUZg+e0g/8WSoyD7RV/wr6Pz24iIQmrg9QM/J0cI14gegyV9RB2SCjC8G+W
2pNJlNDolPGTln3gmSjt2Qy0SIeNpczThPfY0uqMb7fvdqafPJaKyToKwJ8uvH7Ycf4xGcNrJtFV
k7aA+1XJ/5yo05SpY5lCzwujT0qIT4JV44VbDmu7mj766qrL07mRa4UPI3Au8R43YdtRm1+RynHD
FC9eWhPQrJ6YBMCboAnxh2+TSJG18lDkxCmV9kPhKcEEXXufI3XQayykfXk0WcKF6226svSCQmFy
J7tVopK3JG9E8Ffb1bdt5V9hVcG1NMtLgVtj5xYsLk5D2pLdYY+3n6VaheTHw3JCq21Ue3RGj6Y2
QE5H+YvKYjspbAljskHTVAfU6+XA2QjnfBbWUmemigdXhBZEqkAPunlMSUpMsvUcuXsUlJ+OqD/y
eT4P+HwxVnOOXCGvToZbm9YvfVnCwfSijdmkgat6CMcaaVHpfEK8dIdr7bypbWtlY2/A/ccgjzIP
PJOra5j1YUumAy760MBHr8dknX+qsvyH0QW8ccFTFhYVHWexPFr5Sy+yJQGq903cvcUDI/DrKThP
RExBLNHXkcOJgn7iNOfhBkT8LXS7E8jtOcQony4BHVpeGytSiPa5KB672HwvRkfQ6MWUteipPB+X
J9FxY5TJ440qEOmAMoDH1ZZu7JFQ7beqS7/pfp9QgXY7bPPJVJ7DJbqXN7s6NFX4TnkAHyOmRAkB
6g8ag5zGIGyln+xs5RXmFpYRsF46WZQMdUQ+pHYo3Uo70Wu+jgXY7ty7a/Ky5bK0HUVPP/rrYsaK
ZhZ5tpXNUZYaAwIOsPIy7Zu+dzGhhRBJ6G3HWUM3WWBZSUhWNHrR3ZAomkacE5jta0GV2sQWT/Zm
agvjTsuZYNUoEZhEuDRqXqwjzzA20+TXO+RxyaKZyGAaDat40KYW03g3aze3p/9sw4Y+5bps83Dp
IuHAiL8yuVd1hI27RUmWwTX9aXzzRIIZNwEWjjtOQe1Pu9JFko7I6cMBRzYE/FPX6rUt/896NihU
exGC9GFiT2vzMudNuxmo0BvFPWxoACCT7pF84c++y6/KLu4+s6Z2whj8jRv+uWR2BlNufMIj417T
QndLdRGRc5y/az2GqqVFae8o4zeUHhcNFXYRhl9WKvoAiMhbYhsgfAsTZ13yPzksS159l6hryRZr
+9iFwxe637Fvfg8t9O2JRTjswx1OzBikg1h1vvnqZ5h+2+tq0o719e2S6wTGcqBPKZzvfe8F/zxs
DyXJErMMhik9zLrzUFTnKhXDIs3Vo4yYPueet2sqAaTpnjMTNbnr/TSjjYl/VN9Pdn5Jr6MDXyuA
DcdmL/RIBW1jcUX4pMCjKrsjH0Mu66gemeF3S4prxWVt7eQgCNSx6d62VhQLzCZgdugOjgSGW+GJ
mlkuDo1Rs0rt6tykw9tYXIMWx3TYhFbxp5K5PXY4bUTA27pNp2xFPjfYyWI+YFkrP9bfksk9+tGf
2VrMZBvy0DwazirxJMtj+liol9BKcBfy6NHiyIoWSKwXY4eXw1iOgeen9M6urRbMVDdpohuvmc9q
jXcs3S0Qy1iQD2Uke9GDvjiDONFjPzl68doWXr7SGpFAtIje8BhBwu6ZG9RMegDRg2XwSjp0iR0C
OQSk6oMr7LkaTMTqJt+xeZ22zhrBkHaWbQgy5VXm3mIWttY953NGyV8ooMpwYLiChQoSdybuqhvp
4TRylzyZe0HmOAaKpuHJyDEE1C0sX4ayglYFYGVXP1la4/0i1TafwJmN3PZ3pth1RdcvpojBVDsD
Prlu9tkD8nG3KbWFhPTQ5mW8i9LhWkCb7zYSlwVoZYTdydjc60XBYMW0v8rr6Cn8qEFYAiPTqF27
QwtmCU22uYuQBvYUI5fQ4ayUJWBnr6M7GU4D+roAjkq18qWNS/rE2MO5Jtb0NYhfMveKeRknDM4I
2aaJcamgvFuMTdZfajLTly3xRldD/j24/DGy6yDvwW1GHDUMBaxJLVXt0qHG8YM7QlyLMKj7RD92
Sl8X1JSLyUU5ncwklgv97FfC2gi9r9c4RO7mOnUXTiZXsUlgyxxxc4gi0e4VeHvmQXBPs/HFkZBM
9e6ZqRnfv5yh/oDIhkmb3uUlsDp9Kz61qUP0yrDGiwEXiVomh85lflo3gPaVNWqIYvGDzP1iNXcW
N2PVvmHRs5L2tf4skcbNw87OWEnzpHyRzmxtXbOEzSzK6U6015lQA52G+A04fG7WUNfm5Imj3ViJ
mNNCUwIBdgsQyIVGm+XYL0XeFIFryDDAckXC5UT1WqUBkW0SA6jrJXnOR94im7iErbyxAyHENU+h
Ptgife0cPtvQ6JxtmmQQmLjskfm8NA7/cW3zluiJQGIih2WNkYzjDa+2b0MszooDVp/jPiovOhAK
Z5RchHwrqzhrsftuG9o93tuopjVBIwNTZ6osl1nPyvGqMkijYSto3IkXLohY7YXcMCy28IhZ+8Ox
jAlvQSv7qTuieyjMcDWk06ulUF0O7vDchmg9oQE1G0kQDUt0dx6TmZ20P0FKELBO9FVZTr90vf4u
YoYKcOibGKNEE7C5U/3g38xHNKX3g95rhE97KGAGj9gNiTChruDTmiB0JmEjPQmbkjPZDrFb40JC
9V8dxdSx3IzS3GFUUs6UFTbnnKiMnzGyP3XzbxjnH6xnCLfAKNyu7+fW0XHGCcGhw0/Mt3i1MJ21
nqOgYGSIe02LyATcQ1PDSTFjdkjxSeNh1cbau98Ib9UbDYFrSVYemfy5q3z2SMcTzHQYewW6QaVD
n4O4l4qVvnaDsY8I8MTIlty2d6kVTndOqDPboPUREkqOG5XjWsMLHh7yY6fl+rrx7vG4oDDUp5dh
NLZzq4MKj81zNzARcVQXmJFsg1H5BoViPvPXR8e47d5zhxGZ9WcOyb1Ht08TzF1xGEaoRrQD/cgA
OvY1avZtg278HJFHopWEWRPutFSt9tOUw7sVkeuVh8esh1sp+h/lAehXKRA87MqnDlCAvDcf31/p
AH5Yz0NIe5ji3rBCoPOpXdVrsTvtR5fogiJNL5qocM+3J065uSoXJVSUpTHQ87lXT/y2kr+6pb66
QadicdTWYO3ZXE23VZl/wd0gvRL3U+a9dMam2zzwH6WcVXEK/GLnmxgLXMiGy0xLt4VOoHMTWvd1
66d3Zcu5bdXLiA95MVU+9ECG4Ebt26u4U+pUeSsL9uzSGwVpG/3nNJVn7rApVbC1EBXyuaaU8ECq
9ZReBbsdfQehbRDk5+onRWRFq5A+mrofBnEN9BqXdsJPACd5VPZn6aDM1b7B2tWHFm2ZvupYO4nT
0DJmm0f57bpXbxZBa9S0EOsGvhVDnzeRP7fn5Ppgg74VMGnvbpucvCbKCOShyhz+2/YaQROO2wL6
I5xck7WUYHVP83Hxb4ZpWdWsw2FlPKV9knIe6K8t9hJLwzTdILK2nuPYSzH7r1ESC1RuYNplW6hV
E9LIFAodRLpoxrLe1WP7NLjVvDFTK1kNTX4aoYwxO2Y6ZzV5veHiIdjY6zN8hEdmtUziKOFYY1Hp
Y1MBOryymrY/DZX3kEs+UDnni6IymlPndxUZ3muPm75X4cnSMd7AdezchBMgPzBjF49fqjdwEXcZ
y6e98WI5MAur9qOqcXJB0UUpVKz8xj0XTMSW1SzagKJ1FSIdHBix4plzDdpQv2kzLUNn6IgvvMua
flxj/A1zMTz5c3SMHHoV2rJ1ZlZxoLQMPMZQdwb5AxQ54y9LLuZRrndvWM2l7jNgGCd6ySfmn4L7
UoSDdKNNfyP5wWloGafEtoZlJ4toreUkI9SG9+facDSL7mXshnAhsEEO3EkP3HZifbbmHzF628Yi
Jjv9cx1O0LnIv+sRba3udtR+GiFGcor2yqqemwwyRcfJZbZP6Dj2fgPDJwrjVZg0uHj05sL1xfdV
cUIhjjtJ65tWEJruwYR5nTN/WQ2Rs/Oh/NwhVHw2rjHjUaUxbS/5AFzx0+aILdERlYCv6zH0MLVJ
8yffYU5tumQU4QVy55TTebCYHtgifI/vYaCwqgShmle9CXV/aI5Tn+UbaBm7aQjPxIUgfQGLyIwR
qo7LMaNpei2k/dvM41GI/kyVim1xvM9C9uDs1CAEtetM9Jzd1+qMOcrZSWNBOdsWICfWtra7nTGS
g16Mj9o0G8ceLpAJD3hdJtuiocTtfOvXzKx+IZ32VSu7GZwr42bA52aizKwhPTVevO+YpYG5fZqi
6w4GYbFp7E1rrev8ZTuXgS9izpbkkuPMEESs9WWzwVZpB2eSW3mmm+j7q4/cIU4sHC0Sp7XfyO4/
M5F9dU08c/abG1XzvYiE8ELy1tfO3H5EFiBkml7l9CkTNIuMJ7P0okBgUQbCwMTW5mMemmEN8YkV
9i7t0me+/wf3q6kafxmBFwDTAvq3vr7QFG2VHf2O7fjQmu5vlXev3tQ+MoUIAzPV8Ml3Cc7ycZSq
Q9oBYVzZO8xRNVKDHQElm8gDb9EXc03LrzN1dkNrj1HalxEqL6glPLHrNEt2yPPp1PIlsTu7YXQw
f7ibrGnjcgXJqNwULNyho71ZffKHuZkEea7HTalDa0P+Hje/0m1fyZkCjZbluRZrI+TOyZqOu7K/
LcSA+7H8MjMPbvq46r0ESp0uKnIZ0J1W1/gZbYJgFxo/rvnLQNNbxbN/HKGkLaWBNQLU66TW4fT6
8d1oz8YiTeJjVWqkVlrFwUGtlsm62HSTra+gzdlUFyropbMx1BjhNlbVRLDUDyYHxmGNyz8Tdw1N
aYSik3THGOG1X3es8JupSn/jsr6aTnU7S2r836RyCgcUh/KWJuyagTapF2OO/T3IRjC2ZI97dmKs
Rlc+xVVzb/UEQWBTzZ+RLFUB19UDLUfvbR+djFaoZlweJJNOcJWVHfDUu0D/xvRvrJhYjQwxRsKd
YE5t6k6rVqo6d7Nu7GUxrJXUomWdUZRV7baUBnUrmHAiE769Ua68eD4mBQtQGNdypVfdXeQR3B7p
xC7AODJ8rV35uYZceXjLx2bVDC0lQBfdawZFv5LlT8RAr04Jo/QjLVlqk/npdPVZ6N228PNp1RnU
u3mXOeBBFmKhHEeWUN13kfVViX1ksWqSE+gyDvvz4TiUwkbmPvi/ZKR8An6J2nthgrIZiYFD07K3
aErjiDJijMwzgpVzrPRzonrYHsauivJibQAPOIVzP5r+lcpDOVrVBClOcF2rxnxtx+QJhiXlKD5U
djcg1JDOSc7WY2ilD4I1Ze25/SZr5o1fGXchd3LEokFfMiAjmnKVpqCRJHamSbMw69FaQqPkmRdR
7FTwYtoC1Bwtd1LGm2kw1m7XUZUANvpkFiwqLT+IsfkJ0+Ena5lVpPPCqB/yuu+5aJD8heWbGTs/
yWj/9kOJX7+5tPS82mB+z7xswlihpmt34i8gWQb2lWwAz7SzVc5Pse2+pO641U1rV8eUqlpnHrDf
Qe4h4Oj03BDt1usXhz9DaKtar7hhYA0x+GJt19xhdfXVSGwDsy9hCXLYsh2g7sVxQeLyrnydQ3/Z
TLPYxJ3x7JPDWtf+e9xfGfFJfNAURAqIdqRAFOPBLsg9LU0A7sJ71nFx68PyjOHRAPNqeKwHsJgu
Qgxbus4R4RiBdmH1UCBkWPjzdJC9v0xmmxQldmFicrDwSWHM6q1tr3mw7OKzackq03QXr30Iafrw
5AvgZctHVmB7j6ozKNjsJUsuE2g8EqDhiueMgE7kJtiL2VbzKfV+qcFSrUkNHRPz7BgumaH4BqZg
7n0Vbq+3POYCr7PM7IWIJdp0pD5hbV9qqz3ZzegFzBppuwmtW2i1dZ/3TruScHqUB/Nx7PZmzzQ4
YpzSaN84ORD1CLa6UA0OkvBSTZevVjEvz3ODvtTdAcGzNiZGxX1t3vRG/1LoQGC4Il0V6RsNYXfr
OxQlFIoKtcp1DIifVILthB5NgANUv2H7UXvGum/EoXdd/FAqkiEz1mwMLdwSQLPvjqoS3dEok/4I
ADEz1lPaFvqIWrRaNe6KVlQPqdCyB9rq68+3DWWL/hGfIm6bTogXZBhHRtDYerv5z6/ZURuHFbGG
9fm2CToAcwhbvP97kFRFKeu4N67sua0ewGHqB+hij5WOecdtk0W866n29e0/O1z3ygkwXfPXxst/
DwSQjkpfmdruth9k6/Ey1sTXX496e0Bbso0RVDK25i+7bWudtgtg2NnYuPx3W554gYGpz/m2B95d
E2yXFEDbztRZjMN/HujtLp6Q6u5/tgtqA6x0FAOt/+5v1A4uFuLAnNQ8/bs5J1rtFMEwuh30tj0v
J6KnYvueXmRdmXV4n5Lp+VSHEKfKSnV3t6eOX2bXDLh5lYxp/+Q3Ub43a7BEGameO0fnXchACHLk
N10g3fGodBbf20unxm+DCLLe7vY0zf10g7BBLP85cBSqA1mFgGbXt21yXOcy459db2/l+dUrUxdx
vL2TSohsnEMvApBgd9XXxZZ2WgtuTxOUp0flm89FrfF36PrZqo328XYcg1cCZTT14XYgW0Lqq6Uf
rm+/7VI7mOD0oqrJy8vtwc7rZp01XFpYZcVx0DslXheqaIPbr2E0lxfeMNk2ZDCzil/3KZI5hnXF
UOvf42TtNNIPyA0ghbnuOis5A7HH61KN+T0j+CtzoKouWNS5yzJKhocMS81li6vC49TUThCivnmi
9mqCSDn5Swf6xnVnq9d4xs/OzW33TY62XORaX36IpvolVBa5ZCNfvSEtvsdKIhtMrR85Q2TPvfKv
G6koCmYqTDjKYNArFo5Zvw9HKppFcwCtgpJb4EIjnBT6AdHElDsDe8/lJmYW8ssgYm91c/2TN+7F
heH/laj03ZNx86nTE1C9tf67yex2kaX5tE6qiGgU36gvhMnjq5m7LEHXwOXbtiirkFTOGsXPUNeX
2y+MyHBZJMJqdXt6+0WTAA6lUa5R7nCof/aronHlQDFb3p521wOUrumthtHDUe//3oOs5xL6NHM0
W9VlHMyNq681y8CF+LrP7fg+M8HNWNvDP3/q7ReyDfuNbJlp3Xa5HX/UdHj+Q8y8v6zhs6FI385D
RlwkI9AzaUHFtq/tlEjQKj5ymWmrThvTR0wMkqAx7O6jyLWTaVcqYkZ8mb0w/qsL+xOCt/+qHNMj
ArlDNqvcHFTFr/eaLK29aypvTfM6cP0XJnNxa3hT4fBml1i5xPYK9QBf0JzNF+lWzvvomGUQRWp+
8I2kXPtOgd1O0Q53sPu9DanN4ZlY03Zp1Zn+AqMwxTApvq/17EHOpnmyqgKjBctRjCaYBfZZXJ84
cRgURWV2ymidNhZeC8csE/mmr3FJySUDriJT0zGzrW5jSVgFUjD874VRHI1+Mjc420RHwzedDReK
e8gyhAAlCy5X2Z2EdLKpkPZvLTuNL1QjlHSG63xH+R2+Es5PRx++aLtoerjtmtizBirz313Hof2f
XS1kzg86Gd+bobNZffvsEfZUeiD7bKNCvE1xWwbOuG0D8NwMdaXilSIudFk1OlO/UF0KsyVZOQ3n
lZnM6nJ7IF7WDSzsJNa3p8Z1P2NAiRtZlb2pWNoI7k7BsnH1iXZmUo//vC5OAZU9M2zuGIL/zKT5
YVQF0g/X/76rfGxv0CnRDXrbkhQVOJYKMTC6hIuFq/AS0s64um1TpRdeqO7h6OO4yUyI/W7bXGUt
1YQ90+2ZisPihEXZ9vbsdiD0af42JT0POjPHuD3Ywg4JbuYa+ncbfM6GUa5j7vr/24/5x9LE2u58
21T5nsTSrdmWDRHqY553S91UsCsAULq1lgq+O+Ig4xVqRPSY2pyBZZnt2eW2ABHguhFsMgv+ed7W
DQZ84Lj/7Hl7inE+UNP14d9D3H5R2lF3dhip4zntYQOj2rMRTvr2BtxLLeeP4MT8/2yMbEffagYQ
/+2Ftx1vD7dfoENlHHx98TxX0Mcz39lF1wa0jhvrNID/nKOihtaCa+AHqGHLkMcu780Kowp7Ro9T
9gwcLVf+SrP0L0mE8MavwdNv2wvXf8TuQ3/0r+VuXSOL0eKe/WW5LytcoeyJtOlwkvXqtr2P6YhU
X70yxXExJxqJV00ZXRY2kbNGrLR963I2LW4/dhPJpXIcsDK3tf1tU5Nm/Pb2/J8fb1v//f3gI1zL
C+3vf7bfnv7PNtv0jF1RZyvlgaGSezXtY3P6z4Out5ek53+dBXzxInbtNyNFfKBXWfXB0O7HFpXz
qbnypTOMbiccS2w8I41XfmHh+oEH/IsoDcZnKDyk6bGeRga+TE2evJJ4SagxCyasDG3VWtPew2Ur
nFJrCSuc9U+Op6mui9+pwtSzb823yG51GKSlR8eutDv1ujWNAVtRndH9QldWtA0LSWvdIe3yzOKz
8o138sm1Bwyzy700sRlM3BlCwtiv66LKXwedIdqk5cZaQ8L14YQBByhW/evQRNWdUTf5Wkcgtiv7
qHjxpmkHGCk/DWWVqJ7CcF/EQ/oQiujv9naz6fEN1mN5dstiOIURU4bx+oLr3wGDkplWCjdQOpHY
YCf5lWJJerw9WHLsj7XoodfaHhYHGl16DUHyaJmJGBe3fdByXn+Epo0GTuz/8/T/DnHbvaiq16LI
y+2/h84taMFCG7pVXyMNGMd5h2+Lf7o9kxkCNHfA9v72NG1gsUBP3f0/9s5sR24r7bKvYui66Z/z
0PhdQMc8Z+Ss1A2RSkmc55lP34snZUUq7XJVodHovjBsUBwOGYzICPLwfHuv3dnVyaIgWG8rRkBQ
h8nBPCuk8nFoqauGqV48WSN166CPq+csTh6ReXQvRDQfG/qjX6vWxJKVeiTYZ+Mss7EJzCQe5Kfh
aMfD35L0KGRsT5/s9gk+8Rqf8gSXy6wCwpyq5LOAaOm1WLxsiGIpIQcZnWXLcPdV8CC1xIhrAKkP
tukXzqrKkfh2vVltfa3ZiSUxEU2MqZ1YLCZ3kd55jJfV1nXQy9I2tfF1JbjUeUpvgSiomK8WwbRZ
tCklV57HMWOipWHQhtvqC4/00u51F1WJ56XqGVevjfk7nRSSJYzSsK4xDHGQH6/xun/nJiXfLF6j
QlKw7/O6W81rdNg3XpSkN+70yBHIJVqdH+vsqqkXEUNgSHdAwuFcUc+lbNuHQg3LA16WR56JjTsZ
WxW8MfOcVxZI2RA9ucUX8SA2GlDtF+hA8o2coxOsWy1fpxZ617jWvPvAzaxl3gJHUMMeHxX2TsJz
WqxufWLejTEqGyfzpK8r6mvu17SlS6qVtXGXcKwlAtno0Buav8jDGAMRSoFbRjOXPcc6a4Zm3I6l
y8CppfKEicmOZ3Og7ppehzOx1dKodA615R4ozwMYDYL4lFdmebJQrFFCL4PPhZXsyjQ0Hkott/BU
eOBAxiR4zCUGEKYG1s97UkutGFS3/c/oRV73NLlizfOhUs/Ulhhxt4r4rotxKAHwDK5D14UbpdQZ
JZLYWneDqe5D7hHIYZKGinaYHbi+1eshka2TzueztKJIu85i4u8CWbLu+glZBI93VhS6va4adxxm
yZTB0FiDcqTUGTNwCXVrWpWi4D/m0+S1XV3qGdkW0vc9xJZ6GEhI7nSXCELM7dS4lygSmxtTa/zb
3IRZEQB6W4pFMaGBbpnNDT37yQUEeOjSQKyjgaIzHMgISLd1nUYnmbb19mYal8fO75JllMT1gxqE
L+JPrWjfAqPzv4R8VxlMHwi6mPaxQRXt9Wmf2GJMoQz16mHUpvJB537V09d9UidWZqqdfN+nMNGl
RHG6x1Ll7JV6cPaUPKlvdSoFiSJMvVXEvaEkDZtNqdj0fpZOsLaQmmAV90XSEFKg4+MjVXdW8e6h
PJOjPnhAGGaGbDNNpxWXSR0HBACjer0bMdIum57E9SrotUOWqtEyMELpEZP8Vce38IsRtGe96rRH
fAspZfHqD03dpLkSXVfd78+5E3xv+u6o+iiTsZ4VEcOIz2qZaveyW+Z3XvtmIWifldZUX7cozpst
7/fJnbxbV6WLCGUsWpLFK7nnHovjn4KorC/FbKQABAimSe6EECbtKxlu176Mpuc1MZvCoJXIVP15
rViGDF/uRo0ha2eQdqnh7bGM6OuYUvGOqry0E+sxvjN4KlYqSW/DRZ5aU/Rz0plo1ZhKY2xEg0qs
FbNiUtgGtTKrCWc55Izv7cWWQfE+NU7p7weu82ePn8Ym7hmYU5IiPbupkp7FHL3Qh5pi6u6yvnc9
ZWNrFO7Frj+3RW36vW0Nu3cG46ABO2x7RzExAH3yPUr0pVUksEvqBu+3mL20qQbKHe/biM2mbABr
aQmWCZAZencS8Pd9mtYy49PTrCqh+BJzYlJ53LuQJ/mzy7pWtYfieFmOzDFahQkcM7EzFkdITe+O
w3AlRZqqMrlc2dTI3hyDjpM1T4deRl+T49UC19c6wRmQQXr2ZD89F/Fg4RF3tYUzqMnbDZu6BeB3
WZtrmrWg0qotxI5iAlo5PVebcmopVlQd+jCTLscan0ZC0szjSLnxSBhCMROLWJmydaVBWhKLqo5l
VMKreRCLgRksuEGqd7mjquco0e/E6i6A3VrrZMiFQzo8VgqlXh4hrK3YKhnyFUma4zVB2fptlY6v
h3Zivdl3YZPDU2InKh7DEq4Qz6PTaSkxNMHMkLRTR67So+qSTPLHs9Wns6Ub5q+oJPWPl7MVh4w4
26QC0Fzg0l8LEnrC7WJVZx666AmW/kpHn3jql8Wi8nGiOUhoxFaxYexjruxiOZbTp1iJ041YGpJi
z6USi0+sLJ2Qvi62wCA4w3brFxXj2cu+sgakTH4ydwEVnDK6QkQnuQblhxJ8lmj9uqOl+WinC3vK
9QjOhlQFZ/RmHo8W3XVE/sUBgPy+kXr7UVZ5+cHpcR05zrloo/tqWp06+GzKiHJ63UT2Y19r4ZyB
+OAgttZmSCbGED14CurpWidip+8k+7HENLZKy7Bfib1UtWM4sgnDkyPFzsMYHsRL2lIrHyC9UgGc
XsoNQwq5ZSqtxeIQDU8jubMwrKr8rvLcpXhJp6Y2powkXzdtrD7ouMaiwD7WsUbFQ5YxFxNkdSQp
2zp2hUHtJVRMF12ofjsMsQ5u6MfmXkLDcNllHMeBiyiIfYNbq2bgOvHbW89v2luClhg6jBGHuh6L
IG8IkOmG50sLpXHvu1CLj6I9qSfVWmsxWorFcjrgVMWdjiX26crEmMMUcdaOZqzrZiiv+hS/PR0A
pPalxK9VBpLZaKb3xb9u/Db7QoZTgk7Qm7IGdNy2Y21j9O/Ce8OsPjualH6JXBX5i1l81FSjWNaQ
CQ+MRprHfFQKMpAc61MoFQvRtLCp86mdbN+MMdlwgxxwJzHK7mbMnXYmXs/EpBi3ZvHs5kgVpaKn
MyZFxr7CVLnMAtN+RDhwFE3rUH1qbRkPomoqnBQjOuI9ZG5XzC2eo35/DxHPUK/vIUvoU4n3UOIa
ug/S4jPy3XblFpG+iuVo3CAOSBYqYI97sdiWUbpQfVm91+vq+9bR8bQ3i3KkFhuKRskKtzN1Ek0K
H2Ry0hfyIJcnxPDdtlCiagM2GY6oFMQLC27ex2FoH5FA69/sal/F0vi1LrhMACEPMZSz9+i45ali
PDNrAC50WvrcJYW/hpeVgL+Lu/zAyByRUdPcu8UGyDMxw3o95zmA1kXRDbgjiIF268Q8xYq2dHsp
OFA2sucx465Lsb6wVbRAGJ3Tg2Zky6zuiIzwGvbQnIDgF6e3Xw/QbTVLJ1VLmeL1LEs+6Dpa0Gmp
CD1UPFk5vG5sS19ZlmULkWDaIJqIrU6rZnsKCFD0QwpUkMBWcekZR53xzaM5TcSiH3fmfiRcUiyJ
9aKFklA/ouhjQaZOQ6zv075dRsaRbyQrn9SbuQCw43S9zwH93wYegslKQWchQOjWWN2bjh3dUk73
X9fnsTVvFLX6BG0Dt3n7Bdo49zDkL9derrsbD3TQ2vbj9DbqKHLUktx+0Tp5DgC6eZahNi3AOCon
0KkkoDVxsOoLqXooZeXeK6MOpA5BWUPqPBohGSqhYkWHJi86MkC0AWr/4J15xsCMnXrX2Mq7g6bW
5rUxTXQV3aKRXQ9hYE5EseaIBHOP/w+tZalH5VYd6VZc2jdVFazkmkc2sU7s1vqo8IegSdZiUWyQ
g/Ir2Hpjd2lmoaSyqiy5wrxpXseFW13ZrTS/NIAsQ9csHF4uh6k0q1jXI6Y+sZPY0DRBv4hi38Vy
wYHEOqVOe8Kug2QrFtvMNVdpkKOGkMnGcTzj0eaRbt85iADEYjUM/hJSjbwRi1aU3deUu86Yqdxb
HOqrqm6Mx3zwMLA5N0of6kdKFyD4PfkbMix5HZY5jzRinZgEQVod8FxhW6atPGbayh3LfFu36RNa
YKznjqsuFNkOb7ohNc66+rlhbAHjDHEVWzBmWF6njVmZRTeyHsgLmerQUqx73eDmT9qgKnuxBErR
ODvpZ9FcrAkMRd7SaX17nDDOZFQRtbQsrbbFSFpXTx4eqtdj8HCBXLsYnzC/2PPSoTIdUvpXpgtQ
AO/19rLkuq9L4lrVQ7m4bGt/Wvqxn7jI/Wgp9qPm1N2qHbXq6QL4o+Xr603bJuDOn+zn9B7qR6/b
et0QHXE2Rkcjcm+aZGg34Fii42W9mHtdV/QUzDqUDTS/rE5LrvQzsVyN7UvsIcwnn+HoJkZ2FHNi
UhUDTBU1bggQ+32Dq8hB/2ZZt4JNJnvJLuzIoXw9zOUIbSUNSyWc2H3T8cVEHItOQTv78Mt//eO/
X/r/6X3Nzlk8eFn6C27FcwZPq/rtg6l8+CV/Xb398tsHC3WjYzq6rWqyjInUUEy2vzzfBKlHa+V/
pHLtu2GfOy9yqBrmp97t8StMj17toixq+d5A130/YEBjXjysMS7m9FeqGeEUR3rx5E5dZn/qRidT
hxqb2Z3D0N8uEn3tVG1bbjDIa0UTMbGTwp6nJXrfYiYFnUNHhZCAeOWFkX4qR0N7nSSjctK5tO6o
DfNZQ0vST6jy87WkeM3s0k5soOZGgGYWgEzOAwZFjXRTpHZ3NNKkP4o57cfc1AJySko3Dt2pz6PJ
0VWVbR002XUeIKV19eHNkpPKW8N3htVff/KG8/6Tt3TNNHXbMTTbUjXb/vmTD4wBHZ8XWF9KYlyP
pppkp66R4xPpFtM87u2K+sa0plgaA8lkyDZ60CHT5PvqsHTABhaVe5Qobi4SXTYA3vTVtRNYJQgF
1vWuaSAnlVsfV9/vy3lTvhRx2ZA+4z8UyPWvAqrhD7L6EEd1c69hmrqJ0HKLtXZTh0fFxWIoFmOF
okqvScDzp30MvAdLL65KzPuN8YDWIp6PVhrvxdY0i94cv8/fHF/S5G3XlBgtXYXUU9etgXVU7ZHR
57/+oB3tDx+0qch8zy3dVrB86frPH3RjpzYdVi/9yohIBy+Gz098wl7i8KEaoCww9kHLE5/xZXOX
gUWt0nT32s6vGpzCcER3vj6WB4Z18MNGfOESc2gIzZxWtvakHxazrqtPs5b6vVVumF/bgn5X4eXO
FmaVtmztenyu69lQMR4+EhCzkhO12TaJbt8ZrnIW2xOechgxV3OcnK55KsEbz6vWHp/dKrrrGWO+
4xrw7oAx8oMb2dEQGs77GG7paPTn1rL8Q9PlR7EEJHA4f1/fnsl5hsDX5qk7azXIj8hctIWrX5qw
a62nr7uqkl4uRvonmyxE5eGDDgFhH/Q3slvcDb2iEPDWMpZk19N78aSPlrUcGkN+kqH/bxALma+L
5hCcUjyst5pNSFCQGQmBqez9Z0eddi81WAjiq/FfP13+KnE5fMnyoQw8v363+I/11+z0nHyt/nva
60ern/f5x12W8P9fNjkGL2VWoSR43+qn4/Lq389u8Vw//7SwTOugHq6br+Vw87Vq4vr3y/jU8t/d
+MtXcZS7If/624dn+FkMsxLOGrzUH75vmi77Cmq+Nz+i6QW+b50+it8+/K+SEIv0+Y+7fH2u6t8+
SIrs/IpFVNENFN9I2qafVPf1dZOi/2orOqM8aKhsBxP6h19S8Gf+bx8061dZtmXTlnHi4UV3rA+/
VDh1pk3Kr5pq26QjgGAzHMX+8Pub/34Pe/2r/fk9TTE13s2bu5ohO7aBqhrllIrRA/POu7taUliU
jyOTHMe/sbX/T7C1FaHjROIkpIsYUwxJbbb57rIYE69DaIrkh7sCLkVWE2g+RoZMzDWziDiwYIpZ
MZFgguzsvtBRyqaNPB8z7mbZBOy9TCCSQO31FNvC6j4Bg+EogOZKctLLFJitfk7GgdWGuQw6l0rK
zPBMJd2I1aLBpVVXqg9GB2N35Mu7otx6w2AB1vA0qZCyTljbH3Mg5jEhvdtMX88FJquFyUrqlTvX
Bt4b1TlsX9FQLJNSDMf2zabL0d8cEz3KtFddFFAQEpQZP786hq7fDypOSRzj9ZXE7OU8xY5Jvs4H
cLSRFKk7cjOU1zlJr9WdZsSE7IpZsVlMCBv+ZOsylaxpj8sk+bFoFNKwSbPwtcVl/aWtUQH7zRDK
TCE2DG3xyVdeyfR1Xqy+TPAiZUBbpu1i5Z8uvzmUmA0wq6zQ4NxddhFzr8d5f4g3r/uH2dD5oiUd
2aOXk31/pNgcQL202Hfe7P3nr/TvvfLlpN+87zfHvmwXc2LyZvObWbEpMEOQSrG2ssAAz1UbavXl
6y3m/um619/F+80Q89PNu5VSxo9J/HRIlm2I55p+YZdJXmWlvJSIf4URXPbmWoXEfdnn0vDdYcUG
c7z2iQuDX8ZXIZ74xGJOSaegoh+L79YRGUA6kjnt8odZ0VRsEnNiIg4kDnlZNATiWCwn4nBi1uhq
jvzXry4aiol4GUMHptF0AGqn81GhkLQfxWyLf1FehtWorOXOWmuxnO9wx+e7YXQSdOxNDJl6Wikm
dgzjc/66SbQSa2uilmDjjjgeqiLsFnothSDupr1GGdjXrZiFpJlkV28Oo5qeDC9MiShIeBmE5mmH
WsIvF+5LZIariA7YYoiVoyOVGHfN/jO0mid3zOtZQgUy9ZHg9WXzOYoBbpV138M6+jIwzpRQ3Vom
EtmUQ57i77WDPdhMrIs9fGKGw5tkB3HzRRtbPMJ1D2AxgkLgloWFtePHWb6+jUFnBHqY2OPNRGJv
p+s4+Duw8NPiP11X/dj62mTaQ+z7Txedysf0+O7Q/8ZhNNLH1gw3b8SRMV1wzxGv9Dor1orD2MmE
qxcv8E/PBIn5DuhEtn57NihsUSQPN7m4k8kTFtxJ+mQn5urpnV3WvW9z2Xxpc1lH1QzC02X5zw6r
tiX3T7H35RD/2cuIw15e5XIYsc4Joyd0bOmO+mG5Ixal3KnT3VTMiXVikTv4GWnMsLqsb/2q4144
7fY6KzaF4r4q9nl3RLGYiDuk2PzaUuw0Ti8r5l63X5Zfj+nr0mIgqWQxAk3EOymdDAxtjHx98nsp
2fvEHmUdwCE86d6sb7p+XaG0wkGoOCvAPIvMjmQE28QpxLpJ6c3PP0ctQCx7cII592fUzz50WZ7B
nDWj5ofKcbJNWyuYXuR2HkX2J033okUe7KLqkynZW8KSEwRIhTrPXNWHbnMzpNoAABqwpVQVL+GI
WrGlh7EMtJNteuPZK9x1lfc2LkskB3FQ3MmWhH0kqz7GAZaIhOrsoDTOMhuNk0fhYx6q45zBzsqZ
ijCB4ywNjEFG5KMqyeZNLE+U1rSdmRghq8J/iVzYy0NnbrQKyyEBd3BeolWS9xVC5LhbpRYJjFFx
pq7wDfALidhjBsrcNA88IgC97xw80lH0PMQ2uHI7SiHn9NmCkLVdrMqPBE/0pyTID/JQUV3B6zWY
1m3LcNnWKFYO+sR5kRELnThSv9RrEqraLrgxsVEuTA885HObZsnCbzKfv6SsrPQsCPHjjB+zOHi2
6lFbKt2TXN02Xn4udAPw2yZL5GSZW9N1zvDXY4lhMR8AQ0SBjJvdBgzauJAyrRHT6LVugq5lWGun
qqU61+oMjZ2dfULfDtkI3TOXRVcDQapdq9oXCmXaLoGrDT7RgjoJES+pzUMaFE+G4faLxnZnzXDt
Jd4uVPN9mPffUCOnO6kgSZxqd8PfIq9XSl25s9gfxpmb+sGWvBiXri70miHadTUX1QIK/Ars+Dxp
HIAjDCbMrcJ5CZXMn6mVah8GLQF6XxAU4WTBlsEJ+IrXbgkuIQ+CBpJoaS+QYq8VV17rnmEtNRCb
4A9CI8jh6fK2zLHb9p39lPpqeNU2+XjdfLRvcQC2aytgeNSopK+Sv3ELRFnkSj9kDsVjVE7kuoCK
rUbtrAGYz8ACGrkFzjJ35rWB81sBGtLmPlrTtEznNVTLGYmdKz+Nq21BstgswEG4KOzSWvgAq6Qg
AIrmesvOSIoNZLonL2q+Yc7t0XeD/IDV02IEg7pXGVeGsvfR/JPhcMq12tzbngtVLg7mff5FMj13
1TkxwlCkEkUmN/O6UXZOlX9LC/1sNK6yynO+Dks0w9VSH4N87UTnImxbalgqSPdqAkf7MWCdJHcW
5IXB7ci4RWMUB3oz0Xhsr+XHMyo3+QgtnvEPjkMUNOy0J8BQ12ZtlssqGLlVqs1O7DHkvr/w5QEw
UXVOXS9/skElB8qISdZaJfw+qigppxGaWYW1v6G3jxs7tvfo+buFayezSGZM2FH1XZENyl4NqUXx
fjwyPZSX3phIFJ0ew2Id8nOfmoxHAdAvYwfvNomPfR831ziVGOoNEpLtauwDhhIk54Gs8BkxNoAU
Bvt+RFcB11n2JjhKvbI0T1kX4OXUhvHzIqxvS823N8RAJSNpP6QH5KAxM4MHMrrQBcxA0gB3COON
da/F577j8a+N9GGZZca9T+7IqhyHTduB4ez1cQadSpnXXlktc7tejWH7rDMeQ3kd3nDFDx8KaJkB
gpslNYQpQ3LXjeERIUXKKvvm90So4FipNf3gFpPxcPhEns7MZISP62keE94G+8UsOUDQlsbSA25R
6cVKsfe4YIE3lfivUKqS4cffG5gUVf/4MUMmilw9m+FfAGutV8eic/Dht3Uxk30ZewIanZms9B/r
uk1g73abnD/uTCXyfWxRDGb+MWjHjRn2t25anCsXSb1dowOTCmuVK9Sn6aRJxI7XdxmKF7zZWQkg
BDJorWm3LXaOxRg4WxwqoB6lfjh3Ib5sLZDWbcRF1/fjaFUnANjzbILPWPmqdtVmlSUQDuJ6WRT9
ydXMjwAVlLk+EWQTB+B/Nj4thlS9AYn4wK8vhEnT5LPOgXwds1TjIMo6nefRKEjn3ujtQ5UEmrJS
QVXDQesTlJP8TFGNPCuZ0q9A+VCHLTDFMfB027tOtLBa354PNc6hsLZIezQPkafcIRugi+K0B9n4
5MRuus5Vf0MEeQNPCjCVUia3GmENM0qXYLXTiGxeGc+IUxu3aBfb1lb3zRU5k9K+4wfGL01bFyH4
ZNux5tRlmlmVAKAYWnVmWLa99MzrduxRQOf8Jju3qmACSeq2N84Mep+KHtxMYfHd66IGc38VbaP6
EQ4MYn8SMl0ud3UdfeIBIZsPLRTF2nFWmdvw/TCROugR9tca+fCSnvS2JMu+UYfqHNnBcgj1EHY4
6Ac0IbNxGPQ9llX4qpAbGpTFcwrc3VwPwqM2Ai2vHbQdsNwaS8fW6j6M5pDN9d55AGM7gnVEShc3
pBsOLpHLxr5V4Tt0UTKFQJpfkxL7EJSwAMOwl25cngQADai3aT+VzqEVLGNrr5r4H/UCOitsNBKD
fKTvoRJQnzHVp8JulLlDnNYMkngxK/EMbgYiP3iEz54Igkq2Y0uPqDGDlWSY9307rEDo3Kdjr89q
eFxwH8lTQQoA9GQ8FDa+h8io7tJGh4WigRukAnQCOtRhOjXQPSqBO69sVDAjUdtaCojiBpQ/mGhk
RbiO613Gb8OK3G7FhaRe1O1z2wTIN/V+AbnsrE2kOx7wDL7QMpFYdbosGb5grH4gXVeP1lUYPLhJ
GO/GUDoBRvuswz30ldHbyTbmUAMOga6SezwO5gndRrzWAxTb5nBwp086V9pTllo8LOVc+WDAKCiV
QceX9kyzgy+5EsAn1ukoAEdDrCzr6OIzqC8wQYAutvm6CdM7mwGihuvxzvSclV8p3REiRDtzDbVZ
6l16akArLfHXQCqWs9uKnkOB5m1R1/XZ0Ypy5rUaSSpqfmWY6oNakpxIir0J3MDU4KFaYV4t0IJi
YLhtIuVAI/5s2nVvIMoeE+8QqO3nvOOl5NAG3BQNc8uwdiVU+oOi+jd6H7d8R+tVF/pfJg5UF+0G
tf8WdwR9Q8mEheYp2yrt+rmmY3IN9aSZmJNUG75p8FrB7cQZJlv93nZ8vEOyf3Jb4hx9W1JmBcX8
WZqGDlx47GFBlLrbgi60XGaHPB+R7so6Zvl2HhMJhMBW2zY+xdQmOli84nxsYCIGSlwt9IIKUmH1
K/CR2oZrHEhqB5ldGt7YevvSWJjHI5zJgc0H5yN8CBuiBwyn2Re+SdxnYe6LfJPGQ7B1NHnhVVtU
kcq+dsaU/vxkTOhBE0dkbma5tubxAWrEJzy22lWlTJfOmNgas+8XSdO+pDJ5dfiD+cTdxejZdzyx
5TzW4XfN14Onmzy4JDe9ntoLCVqSp8k3akc1TpPTW6NpvlD4gt6Xy8QA+B/j0Mlndu+rB0zSSwCY
zQZ3AIBagk4yP/T3skUyNulpVPlntq58xL3sEGNRENAd5Qfug3S3TJuPGyVGM0F8AzoKuU4hCei2
vsY7PgfvQ4IylmGEjJ/aevgkGe3K0yhkKVp2kzh2sAYl5C6Qu26aeCSISS1zrnmjNUPTSuhvq16F
ZnmOPW7GPgLuJrLCYx62JyP4UtrqqexU81FLsccGu1yiv91HHty18OsA0HxeI4Ka6Y5BuI8x8h1t
M1AXQGPtWJ/RRZNmZBD4pHMozaLoFH58YJ0lcIh9f62oHawsVz1JOcfIagLuPZc6VCiZGhh+d1kr
MSMNXQjuWyYZs268NbqmZecNR7f05VXqxY9AW711Wo4RKBLjpDJecV9ne13FosXPi94BWt1F3DHc
0dcjDHf/uRmCO9nLzEXqdt9UTO6W0ypbZWi/md59qyfRqquGb13Saw+GD6kpkvKpY9lrS0x9iO6y
qjmai1BRnY2HClaqvENeUzp1Gtlb29Lx7zDTVtXV9d9hpuu/w0z/DjO9rv8OM/2/GGb6n6sI/k8E
Aj/pDv6ZHOH/QxWBRtgocrIfcrM/yAgenysfIRmDX2+VBN93+11KoJi/OopmALqzHc0wdEQBv0sJ
VP1XSzM1vLYqBf7vKgId6YGs6ral2KinmaKb+q4i0I1fsW8rEOUVOpe6wtn9RzKCn0QERNDjP1Ac
hYgiBRmDor8TaI1kGzdS1ZjXERj4RQrxjdhmb1t7cjdHfZwuE0TxSOvg6TgKfUFAraksZzwaU/Ks
cptxyhL/edzIR4j83958kn8i3FN/VjWJs3McxbGQ7ekmHxA6i7fCPY9Rs9jya/3aVLJZQR/4SPYE
Dxy2ZGyDWLmmDnZjKHSMKM8S1kdoOCxwRdk0HlYBK+EplAdusnsm67tthFMWncPj++QIVzr/qnED
cGt4kUaznWuZ+/lfnP704V10h99PfxId2gzpIuB4p9Ao8UZ2Zabo16PT509YTMJTMYJgi6yJ9jfq
6sJTfAdhIY+I3dPgyfW5VtR9QjLIQfP1AI5evCt4vDyRCTG3pWhZ2xMbKS+hP0n2Ik1cIsXUoty2
bXUDXL7a44iaZTz4LbRctg6JFF//i/c0feQ/vyeLPgqSWccm70p5/55UDTW3E8baNV/0dF1WwGGo
p3grufO2jQr+0vIVg8CtjjHFyLY3Lv7hnaH4w6HX3W4d2MW93Q/F3kq0lRMWyB/tO3UamFVRRt6Y
cUn2HxCx3iF55a9PXYgN/3Dq/HZ0flH8qrR336YU6RdD4Y56DTFsLptSeDMo6y7hUTNOeBy3vNbf
kyXDOCya2LaJ+08kxTFMi/FVauHSKFQSyjpY9x6x7VD0yOiLumBN0vMc90Cwl0L1KLVeMB+sCqVu
mfpXtqSh2Ozkva87FW5TsvwA7jo7LLfxiu9GA1OFAWEN7SpfSWgQdaI6y4KB0nnU+f6qMLNgLXV5
trG0K8PLcCPrGYRP/FjXuesuCheuZYN2ZFsM3inwTecoJlHI4JOJV8n0m3kZycehL4KtEUiMsKN0
110ZxhMQhk9OZpKI0QWPrZQ1x1DS4yWXiqnYw9C+HSrhCtBaeyXmuqg9R2EdLWVNqm40lSQMmUj2
THHWlG0WTtehAzSjO3PUCXLpI2UJlQHpX1gW276Sy0Un5V8Gs3e2SVB9VMH1zMbe1q99Jd8YSVX+
C02k+mdfVVOzDB79EXdruvzz1QOnntb0lq9eS2pzaC2Gt2K7LImFR3fTxPrWttRTp02+mqG69yFp
4oK1GQXxMm8+qq5y9NF0NIxoKMDaDnGjXHcSIZCADTVnALhPRhZpDc7jX39N1em03n9NAW86poWO
TOXfn0/bBDsWMnytXI+GROSq6WMON680K8IaYyb2qsC2wR8eHpxt2elR96sdYV+3lfMsOzKcaDn4
ZntZuelsaNCMBUKC9ZOlVqQjcaZNsP7r01X+5FPWkJzalik7XBbeX6NbQNdREfUKuUd2caaUNbeH
6FPQxQcqUw35QCmUy9Te2al+UICdHRQP709k19u/PhFtkri++9woPiKCtWXOxnivNXYHq+bWxF+J
mIrbIlKAZD3GfmgeMtJSfFlqHpIWHAPWwWBE8672lGU6Vb0SH+VQ1StqO/GpTGuGmwcSkuYScvEt
9Nd8VlYKCa+hdOCPwwhfmsKmSiw4MO0No/nZKS2GHRJfsuxchawmq5APkpQOOymMP4YRgNO/fqt/
9hXREPnSpVAsQ/vDlQxgc+YUeLOvgQ2+6E0X7rsp6It6nrWANXEzVNE3M7OvJakIl7nbx59CUzvy
IG8uVQAzqzysm/VAuN1UHyORM6HQO0r9egRNsygkqg1/fcLmH2/klkXngnsG/1mGOv3t3ijwlTyU
A0lr1euyqm2YM4RscpFej1bzkuO7vrINXSOGCQRnY0XGEuh+tk/wl28rTV00kXFW/FFZ6ln/Ytit
fVB8UpcMapHoN1s4IPxRNFuLtlPBroMCOVPNVtva+qNZe/ZG9rVyF2WkpaWTFbypNDJUTH2RADxa
lbJGOoRiJQcME8lBJnDM8TLATP0NLD/7UEeYMu0QVa/UE0cXMewy2kDk7Jasi9a+CvsRTk6qntPK
M75JYTOfjDXXUmPttLDxQMcrt8LCkfQSXBc103dQp8n/QLNPrh4oCb9c6tObUksI83/9uevTteLd
b8JS+UlMMlbN4YLy8+cOnchtqMgr146TT3HTY3szEEWzH62y3JiS2d9ITot7iP7FYRhG6PLdsIW4
6yxbKSk3iUyiRlPpu9FW1noqnZoG/JqhU+kIZa/dhgVBiHY27HPvvoHX8L8JO68lR5lt6z4REXhz
KyFvy7a5IaraAIlLbAJP/w/U+9+9zxfH3BAllaQqSZiVa805R2T5wZZZrgyRoZPK1lEblpP9Epdu
sB2EuGVa6b76tElzqOSz1ZsXv6IjWJO3dDFxAc4q20u/yl8gn1prhiLbAsAXdi5YH0p4clOgJziY
FbL+//2TMv6rmnap1TwPjS9SP5vPy9H/8Ulpo9kPLgGxT+SqfbFr0kr8PvmaAVo9tTUTKChuhGeq
pgY5WBQnByBI0pN7ndmjPE3kC60sySzTAmT/v/9n7j+ryEVmDIWC/qxBfoHxz/+s6GJT0L5un5S0
qpPAMnEPcHasguwtqjX/3HjaedQWOLtMm9BgmL3DtQRS2CVq+bH7SisDmTNBke9Mzbo0PqjWtMeH
O0XBhXR7bU1GCiMAGBZbYjnTbdbOZGz3ybQprX3c2/qzsggx47qoKYJuZ+na+8zrPrQyVwcjQuQ6
p7six4Fa2SBTR/JEp3oOVkmNPhXAAbmgy85vueUSP2ARpycxbST9qkuDZGt4VQN/NnMIXl0o5oU+
hsoh+NTA1Ih8QmRTf077DUnDdkjtQdR6Zb5n0Em3A7611SBlsQ1i1ayTYAG2xCZBpJVNHHJaxaFX
pvn/df4N7P9qbLF9lks6B5TFWc0kWsP/xwlt9rPAq9MpftIyBT9Zm4etreFidEqGAZV2dpz6ZxqN
TIznyT90Ij0GVpm8drPWHJSTwdTzPv2xya7OBAecOcI8h7asKRuxqZFK4pPD2ZGo5QCsWAv3M29j
1jaCVJYpUPoVTfAWbG92141vXVcbz2RZv3Xgpy99dRdBRvYDqbx8YPouEc2PtMcNv1oizH3i7J/V
YLovRUeqg4XLyBTmsClJkRjScetzSK+sJbyznHhLg01CbSVIbw7IPOeKI044uuNwzJ+9NEc8lFAl
DW6wd0l4Fn4jjzJBLub6U8mwQ+phMdrmui09TJUEyp7//GT2T2NhH8mUh0iB7e2Md3qjZ2N2c2q1
KSpwwJbWeDsvL0MZ9/WqdfSSkfho7OPMfIYxGz0xk3b7c+mqBaMkvhjKa/bY5o8jKA4wFWShN/PE
npbPLeGGBQwnL72RBgrtT0iEHKL1drysxchTtGFHeBxuW/JaM4esOL0CVjtS9BKW/3VqDOPQ4zxb
z60OvHBEWIwk+BzIJQOl3aAmwmYVqfEp8mVM3mcvrpMPe4MZsLvBZ/Rj7jMUxE3C+3Ts62j3Z83h
v4Ew08fNzWKMvNYzQukGC4UVbm4iifSu2uCBXRfO8EuYKj/pQAmLIdd3ro+apumBYM5a/wSNj1j/
nqNXFt5PQyAJaLDgXmZc2A6OqKtAl3MfOvG9teYP4o6Ijshy94mkBPAjjnEYfFydTfQV0Oh8TyuF
iqgAd2mwQ5DSCiuirfYETOdbp2p/2rnJ5NhDxtHg/X5FNHEguXU+8bWli7gA5OtkkPVnxSSGZtdU
G+eNkDPDsiwHnzURT8ShsseK111kyPon2gVlcvar/pdvVAB2m1ZccgP1j4loYZswrb5GU9pi5MaT
XfTNAfdTcTIDvIO6y/gq4nobgIYCBqKKSyTbS596IJZtf3zyWlAg0tTWyKTU1sWXckNuSjyFn0jg
hkm5rYjdXnmqIIxmIrVviFiFxfPB043sqvLfVc4BNuZesDf0+hrwP0eUXFXcjpfJiuKwd2wXgxg9
nVVNBc4JGWmRZrknjAD9TjUBrsesaW7JHLc3O5+71WyZfKyM809NLuNN5dgyTBicAcsY322eddZ0
QinlTJzCqPH+kU3INoBDOtv6naBL/T7Nk7ojECsLRBwdH1IrJFDFwjKRNchynSVpfJVDdOxIuj4X
ifuB3CDdON68T7vRvTE4qnd51YJtcTQ0Yf4skUxYcmM2wY8JQEM+WDgkfcQVoo1UOHbkO2DZ1jdM
weejNceca5Pul9eJ8RosG0/qZJD7NIVY23mnCNXpDnncz6mI4/vcqe6gmdGd0MG1Vs/2a1W2l6aJ
4kvqWsaK4JdhbyTNO1NF88WNzVNCwP411XcevQecWma20thtP9N5/jlFmodUoMhWxqKfmCW4zZkz
pUHqzUkiqJGshbKZ2MbCNhi9zd79UcvEIr21eO6vkdeAAY4SggaKaLfgy6CJWNR3Q22vORG4m6Qd
qqPyUFK4kXfvq/F77XbHHEDCi53Zm4jghc1gzV+dZKq3WHCCldHXsLUHr3pVNhguDyRvbdw4TyVh
L8W+NcFIekkbMc0fQsstwE66GHmNYWz2yaD9wrjO+LdZ4oKQsLXkLL0ZhvmmJfO4Gf2IjOUULdOq
Z0l3/I8fWb1zezeai9lhEVUPKTZSlkXyz00Tke1jnVsffRHcOCuTfRaglHdKf9Y3YL/+5Zlx9MRd
eEcgnBf7SG0ic39s0IHCGWy97ajxsRIL0PzHpgFNuyjYvfKR/8FZduP55k+ifZqjjb9g5XoRuWWO
Nx3TZePFBG1EyOEQW2CWNVKEeLI+JmoYdqZZHESMHxjH8sefu5P0nLhmtpNd2R+bZUN4FlSytGD8
bzsizGsEtUjYYf1QyabjOKGbRf50fGwSw2qPms6my5MfbqGarZtjxokIdNoAyZlIrc/fYjt+a9A3
7vyBFP2gLMih9a3ymE+IGqwkCUIL1u7JKzlY5mZgcD1PLyZKhrAwyajW1LHsR+cwwF3hTRL0+dj8
4+asRBnOWo2oMmgFUaRyRDJdvpsaFHtvEc8/NjPOxD8/PW4SPWzvh5YhrUhqlpFsuBbL4+Pm46eY
UAoQbstvBHLqxtDaNSmVt2Y0XkRuxwdtgS54uaftMNRDNUomwkvNIOzJ+9/hbXg1bPqgQ9y34YAJ
Uk9FE2p+d2rqStt4xi9duhelBDltOvQgDPLGOvNd5ECg/4Br1yh5cMhtulrpTJGB9ipRXfPgtcOp
t429KNtoZv6hgnYHwNSB3uGOMNoBykRqybKLNHCzpJsnDjFeU7WAolPQu0Tmrjz6FUfV6L9Rk3wE
Jnxd5uYEqbDCzbr80AjYMV28H9vMDpEdbjxKnLOfTeXBAXTm11z7c9uo92n5gfpiq3yI092MZKx1
4n6tVcPZHPPHWj0Hoqa9uE4KITLqaGfG0gkLwwMEaLUnWkNIJ9Bx5w+he7oo9R+2Ky5fhyAGL/i4
SyzK/MfjHj897vv72D/P/R9//fcVnITmINmCJMn9429ij0Ux9vfPyFpPdwva+D9eO3s8xqyHfGeU
3lFOC/Do74uD8SDrP6l/Na00yfpe3krF6WleZ0PHNzKz1nu8wuM3f5/3+FceNzP0VNT8cWjEkxY6
jeghvIxLeml6qnwHHbDGAsmvup/oMHfaaOlE7SvSk4PIwrWCFhQUFRtyiJt1L3QLoWDHCX8ytmjV
yBY3fLgVgWGufTD0a+F4+kl3Mx9y+cCKwzZphknzByEWLhGJiXMsh9o5ZsoR5ap0AmKfu+RF+Yis
V49fPzY966Cj7wXgTGsJtr60UpvMC57NVdA5TgJjCAFEu8fjHnc9No+bBQFoe81xwnZ5kcf9gNH+
9ZPMdboGugjCv0+gkocYzWp5XcjJ3zuIqYVPlGaRdfPRIYftGGl6a65zUs3h8zl78TVW0YuzqHpo
P1XHKHZIW3n8WGI2mdetXKxkjzseG+UinyErmzIXmhha2toKwsjgCvDYBBUO7783ExEVXBBsPBp/
7/T//ei/9z2e93j0P15mjNt8E7Q+5xilz/aS4kgTwVx2z8y2fBQy2fgadyrd/vFUPGwRfzflw4zx
9/b0b6PH475/3Hzc98c/sXhBHjfjKfEh0f/79n/3FMqBYeUZWY0Snl7Hn0cXRbUg7JcnztaIJeTv
M9sU/qTDJcexSW5JTMjgPoTS1ePBfx/2949qKZ/j35v/3eMe07C/z/2PN/74zT+eQvo3vkvrEljy
3tA+7ew/f3zsPcuQ68fryAi83cvDWBIVGXFNj09GZiDU4TMT91V4zv7xnf39Rh83g85kAVZUOds/
Pz/u/vvQx0+PLzqt4FDSZFmeMAwGurfSQzNriXQ/6CZ1v5oDuWn7KqyXrKHlNNfAqic3e9kDxtkU
7ddxOZP88fa4qKQ3Bj7F1YjI1ClLmOYtxVNpImd8bMiAwPP693YEZnOttckSMe3KjTc7rDCWl15e
FIhBdXRMI6YvEaEVBnviAKRNdVSjj0/18b00FL5bs65eJau6Q7RUMObyBc/dW552uK/+v7fo77fz
uO8/vqI/nqE/n/pjj338GGWS3Sbt++9+H//wtJQplpNWp6maRxjOvlwFtVc+9WN0GqH5hTn5A88V
6efxSrLi0n0Aaa2/TQWZpUQGL4xYZph2prKN5/XJRnYdHKWgL9cVpeQKZ0pzYQRxGWuz/uLcNTey
zn75FBlOfCBm8RDrsYcpOAY5kxifs9HaV5T8r44a0oPZXftMb06kTj1hHzD3NFo+023aOtPV9rJ8
A3UJlE/OlKitm01l1i7Bysnr3GgeJYL9KlQtdm7tf1acrFZ9LvRVqgYSgFKu9WMafK+b0oDwgiR4
tK3ooE/aKY8krTFX/x4kvrsdTDHvO9/45iCB20wqRegPWLSKO3nL5nrb9OgaIz0Cvq1Y0Gv29IEX
5nupDdUpFXSgdJ3FExMmk9ogcLdkQLDCzzxzNVrVeIBg/2NmAIzbGupoFLfxXW83iRe2pd08iXh6
B2vqHabS+1lGxbTV2z7YR44i01EPnusyTp+9dq53chBvQ0F8KMNhAHKTjIEaVf5GFMr5QLhK3hIa
2R3BeQfFwUBOOd2qNEFsV6ek1Aj9izPZDpfYKAC5N8YkVjfXcvL7ddqUP7QS4vQg4WADP9vTB71z
QqpP9uwmBzgjVyHc4ZC72ZMd6MVrP5D44tj252hO+nuT73WCv07wo7xtoOnYhExi9t3Bp3YZICb5
GEGmjEuhgAHeWvQM+D5+zB4h5gHGrRTaahmN2Zbp0G9ivpgy64W71tvSWDt1nK+OBXOgM3iI8t3P
WItZr2Pb+B95nGoAFntzb1RxvvNq4Etjf85cTgqO0dZ3s516LC/GLm+N4FwTOugDPqDOJkC/robb
MPX13jPG6TlNmr2DJFfznP7JRA7Pdzcxoyz87BR3acuuJljocaHTfO9KTmZ8ID8sYjoE7CWBONA9
EcOZhf1g++d8kO/x4BkHXE2HGoAoQmh6iGT/+2ETEYvnI6Q+ETz4vd/nmf00jVlwzhOIxjrp3KfU
+NQ0DdD6wDhhauNpZS8S88itnYPlOrvgPgQrgrs1ThfyGtDE3kSV3/4syKm+isB4Z35DBcsKfWsY
CvCmU13Hmh1rUosLpoFc1XgvibTMc/ExM3J+74JPU07PU1pGT0Zqf7dqe7zHY+Qcq2m6MMIrro4H
d4NaZTg01YilvmrfmyUw2ayzSw4H/dzq44+yoUcFtsG9TFqhwl4xRwr0LpwZrr9CUN8oXYybssia
fdlW78oiPJ316QFRhL5LrfE82BPzi3RYeDqsf8vmNBhzsDFNwX/HB7xqIlsDITy/CZk3rxnB3pAT
7pm1jd24ffILeBaVe9RSJ6dVzFTUyD1KpNwkvm0ad01q63jsu3FNsRmvEi3Wz37iVrsqZ35QL+zA
IHXXpUOoucl1tck6hzQ0oss7GJDjYAKoaoEWDWY/h/AtSXbX5zy0Its6UXiN67Iwxd6orbUigjwy
yh5Oi/g6gSRaVvsaxpTuq1YpQNMDrAoi6H9NXfk1kd6Wh5Rby4Tqpek9cfxj3z8jPXjBvkY/gZsh
Xl/AaVRlzOI/g5z0pVL6KNGz9oDa/5vOqviKdzHF1WaupeXiTsxxQjJ2/WHq1WsAoRJYhb+NpbfH
AHURhfyKFvnqOs2407EWaMH4Te8yI6yQ0myIm4vCZfxoWL90cVBG0HwYX82onC8kxBLOd5Beb7ym
0/fUs6xDNSC+Nnt334vhuXPEbycTzX7MmZs4Fd3cIgkH1rLkYlbxiklDcyimZ+wKIFZGF8KrW84v
Cqb1aEEEJVehXTLekUkL7c0w9b0HmDEX5mti+eHIOODs1CaZuItvpNDg9k3+oBOkrB+qpNkOzvRl
tmucSHHbXQm7EXiWMCMG3ouu7OYcw+dbj8kYwvb2d1rEChBcTrwT9KPg6cWrMlXnUs+1i9Nj4O7l
i9n6tLQseUt6VYR+avTnYv6s1NQ8wWx66k31QinnbhTTA9yV01erzS6WlZ8hgScvAdLznQF17EjQ
s8TEopI3zYqGJ49w+XQOkP/Mbv80TD9S0ls/NeJaQ1kTCdll7LR0I7EaCgWx0gMm3wyxogeUyaep
45rmEza6RqAdMGKgm9DPTwN2HDJGuSey4uZkjeWvTAT53l1cOlPl7vSxPPu2o+3nlhrKnDHutREH
jKzELpX8HVsMaOAFxAHlKI6LHnS9ITLxNnXuqolxm5ElK27ECWI8n0m8VRATQzWWt7Fw8iPpEM2G
fWLdEkbet1wYPBfDg+ymn67TXacK3GY8pR+a3niHuFxO23AoN1MJ4qehqKT0Io0170Za9xOih77b
z0u8sud2uyMJcM5h9AEK60O94JRs7SUHoOfb9u9y6tW7hHOT6QjS7ShPn1uiZnF6xABNxXxPguzD
Sqbq0g6lvmqZUx+7J81jCOjCWBSc6HeMXVjK296unsqYfnfBNYyuqOkehspVb7RW2H01GJmNY60r
K7aPvusutZL6oDmv73LBEt7HZXaxRYB4aDZXwYhXtlFPsfzGn5wPik9hOxnz18RtsN3p6P4zEuOZ
3FvTOrJpmUZ8MmtZeoje8TfocJbAskTYsLLsC7awiIkebuBEme22cSdaczqzXRmBUddbSEJUql9t
O38blE3xSos1iBaDbqrAoSbjawZnCnEZdmCl4hsB8NVWuPwTgqRZIBT5XlmTv6MtTHMlro66+8Hw
zrjqkP/4IIESqm9W2RobF5JmDIVxRVKc/TSOkB/rLkF4fx/jwSVgM3+pYnblIfVBYxuc/ilh2Cum
+WaQ130MWCurzoNugtth48bje8qqmQ7ynL5Gbn+JgXeua2eadxjAQV7be4sAEPg1+U4fOFw7BEQb
4bVXLevgrU4W0Q2290W3f1PV5fvABF5VOiW7Sy9/Mcx5dnpT/2lpKY3kwP3C1UtuMpKlDRtdFTGe
b8lczB9J7OL2FZADWqumZhwy/2RnBFpLs9Z2gQe3WnNUQEAxCRuW/q7X5acnQcinrTpGeECJ3cbl
XJhRf55J4j9Lt7iRtkRdj3pkk+Z9um8zVhoNtfSZpXgfZN6T1i6VV5Tve/xpu8zwn+a6bPbd0i7R
55QpmyHBReW13AKLCJMYFmwL6nCVFAoBhMBVFGXC/RbERMIkcCOd3K3PyhhCBbHzpHeQhrNM6fsu
w12iYuvul4V/d0q1izw6GLlKT4wE97Sy6avY87c6KKpTzcmgZRwTGj1tuMoyaIzEXXSse+tZoJlZ
547b7WsNOnzlZvmBYRXPJlCkyCn2k9wa13pAZjP9XpBzI/7yN+kB0u30Lt90no4QKfDvEnPrMTP1
b2ORyzA3uKB4DFWhx5wpFcis5cK3l974s3aM2zhtpXI5VxdedKqz4I4K9GYaNFuMujxkM5gJqFJh
WjgeLuDqmzTwmPRQw3UyWknx9qKVYPq2axX/DmWVQBPRDYfEKJ7FpA2HYEE0k7T8m4LHOmkNlu4m
sOfDaKiDy7XtZrrBoakVVcXgl7Rwxw+3ZQBjk/H/5ujZrbBJSxgjyia3nbdpg1Mvw1/nV5bDQU+0
bpeD1ITHjdH8uyMn7xdErw+7+pZa+vjsCv2W99Y38N/BzQMzVwaZcexMu9iYssXpvVj1a+E4UIP6
EzHAckMaS7tOSphWbs0KmAsLcsuhuKLFOibLaxZOl6/NtVsHxusASMPSooJJ2+wfO2KiNeLAnmFr
b0hodE45hh2yyNHOIS4sdroczJ0Bdpmspfk3vfHnJCn5sKBucOCKlSvdaT/HhMKp6EJ51B59y901
S2Yv+BXMi+TaYQyLi2+1rYy7meCcMupaEitezTew6O5KWk208YHmksewqozO2kVTd586v8fvFR0r
+8VdaF5G1zlrmMrVxUyGp1y45E+56SWI8gXvWA5b6MIQwI1kjXE02T3kmXGamxtbS/It59f1g+Ak
hdMwDXLAayaDDJulGM+08fo5WMxveoEj2OMyWmBI93WQGWpqfxg+bk4G1MQHqj2UhvkAdq9a8ylM
jIDnkldOw8c+jkw2zOJCHlSqfiND3CVGzXOh3qMgyZmPmoyrwZdywrZPdZ//qmPsS8hwdIqjKju6
qEdhSBrPySp+x413ZkpTXePxuyYRavo0Ie8IoqFC11zdH5sMseulLqYvKvP6PZVfcZ4LZ1/4Nesz
QmEAJaNEyv1undhTsWd589pi2+uyr21jI5UMjHgVuVihbHQjG4XnbfUYO1XmQPhpZF1EVL//qzWQ
4/WLM+1UceeYnXncsJ2Qm86ODM6AkogbZeEcZlxs9lng/2Tiv+dkgJ+vzZ7qLDNOsXDtbSQgNlke
X7juaBc7UPM6qk03NEbt2VbTL9bX7V6bnE9zLPNQaNBhVFIZK9ZEp9xxvjLg8w+ENAQIcvWf1SwV
2qBS2+q20576HvIvx82eZNaMiZjWLqOVCHtch0rX7vGr2vSFKnrwNn76ta0Wc25Q1AdawOah7riZ
SIyxVjXpR80LCODHd71pSxyPgsHHjhUxgHsOrjVtm/xUVrrYTMV8d2F5hIvQpm+Y3ZAdUa2MYESM
tClRX21a2BcMIqwvTvVTn6mPpkqdO1ZjB+rwL+wzhHlbzx1djacsCzDP0aXpdL3YYjUd7xPgelCB
LhnsqHvi2LafnEA70V/ABC/KCzAcfHOFtXf1aOEV+cl2lgElQtQXa5PO69EUGgkOeUs9j6xrG5dF
F7Z2+oXQ5+ziNCVEyZisSxpc6SZPvGCXTDo+at9WO82jzpSofk+82EQk6dqb6mnvtiSX9o0ZrcgC
UNhd258yhaMwyvhuxsMtSaMAkLuBRLmEt8x1F5K3hGKfslrUEQYeS9ugJM3tYh8gFNxgDEYn5/Qb
pr71FT4D+dAZ8f0wXOB/W2IMq2nlap35TNb5r0oxY43bctxlkdOfgyIL9g6DMpKQjd9aq1sXr4Ud
2zf1TSnVhm6aHmf20vXY+P2+dBmfZ8twO4ly46oV+6ytkjMJEAIhpF6QDAGnpPICdU9mcXTpz2iJ
uqnWfZNSu7jWlG4JUezCPtAPiDumSycC7NRF3F+8OL8RDaKv3WVBEgNevBZz/2WGr+kNmfmTWIZV
UQTmKrJ7801xSgw6N30dmo7B7+Bd69asvwfgqRs7/2GaQcx63HypHS3dZxEqCjOwyAGw+uKpd6lI
uiHeRrgZN2R5tFTmRHYgPrkjv7QOUcPRkMtkQzEGHQ78wQZ7r7NGrSNCtJTLkkH1EGNdrzUR0HnD
xRxrRFEVoKAIDgFYTZteFoNz1ZQze+TEan0pSoRhiGMsWSMwvmTSLpt9nSC+nFPEjtJSrxb5ucxm
O4uBQWRuRmCm6LOO0Zi0oKr80Db7aCdA+TLBwMLQdnbK/E7/CKignLrhM87k1wEi47F3TPFsWAxD
wP/azbR+WBJ8n8WLbucknMq4DIc4/rQdXLeBAJxLuZpo5e9igktpsST3sxEpTxKQODIguITHxXl/
zvV1w1JvzRxF2w4YYWPRLgxAJc7+dNMmgHdVNUUrF/P5zm/fNFEGG/IBAE0VkYWaCbctcQ1kH1bM
7NvC9sgRnCjTsh6oapUaDJzsLUd0iVCSA7VhlhdpN7McGV019iYWen/SM9LiE9RN+T3uxuQgl9Os
mmx73XmJ3FVD/ZJhtUYEfrEY4e/ReRcMfO3tn/6a3j6LgIq6kcF0m2aWCzjixXYuoy+TbOQmNmGq
gs9qb5a6czVKz1oLnHVpweSeshcMorHPvllVbjDDRRCE+ZfDbbZHhoiDHrZx1u+05lfaODntVGXf
y2H46RTuifwHtWmFjlI/V84akOKL05YauT8Osol6ojoAOjgExnTIZMOa1RojuqTyN2/7yarTt6KM
zbClZbq2HCzRpXQojsh7IHEYCUcS6d87Q4jQj0lrMouuCAtrZN9JSvdm9voxneztODfpTiLiDt0Z
poqWRPXe9Crafx6VNTz0/BnQ2Zs/pM+PqPE4TokjGihAXH0otnpQ2WRtOFcAJf2J+JNSv9pVNB0d
af3CMV2ejcIJR0N0YRCgnkj1ht0tcNVaFBoBURlXuJRKhYwP8qLq3iDz3V8KjAU01krnkmRDcYJ7
eFOlDjq9cj4I+DXnxD9bBX2kQuA+ccT8M9OaeF3oPftTM9eHPk0hbPbVr4cYPhr9z5IEjC8relVi
lZB1tNN5kxviGtqbq6bQMd+ccVS/F+v2xIoJcZw97Afjk4IrBXdv0vdrxvxi+dV9cFOajRUJhKJC
nppxNK/pNq8Lwp4vlfLPTmyUz/RtzbWRul5INfXWiTrdMW5GPZA6xBT17jdbyuZUx3gkes9ON00e
mSvR4ruf6hbFgz8y+mjcsxu5RCQUaJJEdYqGXmeyHTDbD+LkdWIkgVQXfUhZGWtRu06Iqrjft7px
nnNpXyJk0XjqlT29THkiSfluIG4JAJaP1qOIYV9q3d3MRrr02pRtQbN9JXUgOwtXex8i5i8+ms8T
ON9bmy7ixUALTYvpaamM+KiCZ+kJ7/TY5JrNPtcWz7kXWSg37V8Ja1SEw6jnVkorPyZxpUquzmR2
jF/g/6A7TTalkWBvKLPgVdrBS86BcIrbYOO2wXJUZzTjxpwWV5Z0N5Rw7c2U/i6IlshwRIM+bVcN
k40X5L/rgORBT85cyFp5sbJCPzFk6Q7T3FCQVEl3dND8G5l2rokSeYMPnT01n2Zb78q0yt64Ohvn
ckrSVVPvbM0ULzrKegIXJkY2hj1dAqNZQz1tgbKR0zK0zbx79BaM5pklirbXlUx3JNWAFmX+oftN
utd/jomWnOqBs31maS+wBpKTie9+6ozgMhXZQatIeQKxWB8xwH1P697fGEXDEeXXgoQATjEA2FeK
otazy3GPx4EeVmJa68ys1zRs0v0kSEFxEiPaoxBBLjQV9JYK318PLhkpLEbcUIvqF721xp0yEoJP
LO+59Kad1aHVq3zjWpTZ925eFDSDbJ9L0i5KtQQQsFY7ycrxD6KkUQhxuDvVGnkPo6nfkrJ65yOQ
xEVRgk+WcbcS3n7JhHKNuL3Y1r5wYXJ6dmhREe/Q6ALJpcOSjBWSPdc8T7n2qanB3ZW+nLde1ZRb
mb53cTHukwhmSle6A43V9BKVWbKOSR0/534sV6T3F9cm+wwqcqF9cJ+Cs+nKQr6C4ye+yGyJKjEt
sXUMwdnITasQ3pBcacqwvjoDzWESbrIqj455q71asiN2POa85dlGtKsbI0zGYH5qxgH62Pi7ZCi/
GRJWF7R8prsLSeA2ZmKle+XXRpftscIyhjRPR0aTzgMa2bK79KU0N4PD+sEk0EcNzgXTEWyVIPtR
xHV+qPxJuzHsfwnyhXMfBM11JFNNj1YzzaAXrjnBaqoL79Sam6hN8pWGS3M/BM/0vbMXTfudT121
Y2Y4rO1lqaMkEEY6I5dchwXig33aZWSJnd3Mugm7qm6B4RXXvH37c8Mc2C+QZK+1FMGea5feSbMQ
rGqlsjepbfMhszh7TU3FTmLEw9nqnI6AqYl8pGb29g/DhamooMyWFSWjomrn68gbhQuXkoSi0Iy1
6qwm8aVXdPJ0Q79XDKzapHfJzKy1tSeNhk6UuX+sFHkLqH4FLJG24/sVnO+hxSGwdb2dmc4kvOlT
xBqd5t0IVtKJWXHGgJQTA0hDy7Is8qdtrsx8Q2LfuEHzu6v4stbUNEaIOtS7uHP9MRdi2I49Eo46
Ntyt3WTf4uV84nlRua477YmAEoE+fRr36Bi1kDLS2w9TTQu4f8pLS12YG2i7WsFxq5exo2y57KsA
zZ4tgaMuFWtJWYwkBshdz8WBZpe/0vBfrEoyFu2hrU665tJ84joMvx5NllduRNSeYFYFm1YimxsG
/Ga8JzSJ3bDzexpy8Wi8DxXLslr9oIGZ7Sd7SraRKvy1IRtvZafI+S2zs86SaBepz+LGOlmyFEid
NUweZhGlrDCLAitruv/H3nksN65tafpVKnqOG/Bm0BMA9CIpyksThJSZgvceT98foDzJPFnnVkVF
jzqiJ9CGISgY7r3XWr/RpAcS+h2ZbnKsW83oxwd1Vmry6bL8cQTUYoz3fa1xhBia4MokNOvm6Rnu
kd4k35BcgGgUCZRI8tF0vaoFlwOFZpQC+cFQuFIgvKkqQ69RSPP2ZoElQazuBObFJ9zEHRJxbiyE
+psCR9HQERps8dbspdY8SHPnmRpiuxV5bgJSkFUx6kz+kHRFY6rayrlB/i49dKD5YNFikD5ADEIK
jBQhRax97pfRbUc+w9EHUr11EzX7ArgFNU39hKRa6E4EXDeVLj97+tvg680TD+sx7M2eekWFtB/u
CaThBuJOMVDXgYpHiJJ/qHLZnzxzI6dWTfw8m7l7FvMPjFunAELyUG3wBipeZUNY9Wl4n8p9thJa
vbmd8nSnlpGTI5/nLJW5OOGnXki9uW2kkacnhz4DjiydZDU6GONDO5uVj3li0UEm4zkPBgBaev+q
mQoXaXmunCtbgUjpJlE/BOC4G7/1XYoSJcNma7hUMH18y/Tg0OQiPYcUe09p0KzMAPZIhhMQ+l9T
vwqrkGwIqj0gF1T8k8bZEzYlBdv0h3bs+tsHH7DSAZ1fO42emDrhIhYj5KXFyB63+rQ1PYVSCYI0
O6RHH4FKDwdLHfrDSKVoqDVl3/ZxeawArGwsc/pAOS87iLKSHpZWrhXZAZXcJ7+sirWn5NPeV1ks
rWFSYIYKI7mkpD4aAoltHaJto4ETqDAGd2QZ2JgZ+iCn2/yuhz5EJZnHnHWzwFiEbWNuZPAV4kl6
GCu/QtAJGnvlmyp6XsFwrCjfL/SyjPLq/RR9A4h1LlVPf62JVwJsm4vBaO+UJCwORo/GYdMX6AUL
xkGJZ1JBSDKwzqej3DX9RYnegCVie4vsljpamNiK6Lenh7yoW1fKZRk51M88TF8CZv4byg9kdUGv
MyhPxpq57Z6SGfOvNNyH/vCiiindXGAOrmUqBJFp9L7gIwYfu1SvD8vjhIWxDVIadHmPmUVpmgXe
WN1DgPvfjRDQU5KGem/5RyKwejZoik+p0RAg1fgZV6I+41WaQ6eqT6k03AHPs1w/yr9FOA4hiokq
rKxJKMvjB+aZuVs3sHcttXWRmCMwNLtDRbnoYHnpTdEi4NoX0HjVnFm30rTQNSy0rDUF361c2jNN
0t2GKjfZU0aHBo2gL4hsJZ/CYlTW4QxczgSzoByIZGbSpvhPwaNbge+ene7InoS9IjhjhpygUTy0
CKmufJNeIhM9iOdUp5woGxsnxoTDrgcS5pUlkVbsGw9aehytapSrKO3l2iUM9QR8qraLjmAgvUel
xshao7d3LB1ESmgk5Eaz8R1oeLkVtb0vCPqRVBbTfllYhTUudGZi/EhLcFGMm7hLlvA36hLUuxnC
uiSnO2ka48CYo+xFfbEHgpAFJJ7LbotZGR716QdEl3zT5eE5ICGLWqRUb+taX9V6v4nbyPjWb5EV
X/VT397lcnU2g75yK01I8Mgh/4mwhG6HMWa4QWxJzLRl6Vx2eImr0JbT/AXnbqQEVNWgf0HpUy4M
5M08ojwD0MRoYUK/tZIG3ouOotjgW6iyGmlyHLL22xBJ5CW9eKeMxmMpUSIpjRhNRjWCLd6k/aop
NBKqlCuZScuublrSkQDlUnlStS+06hW5r5Oc1+lto8lrJez9Y21Kt2Mb4L4oJgiG5em4D3wI9WIm
Ug+j/kT8N2Me+5OgGuKumuq7hU/QqNIDEM18h490dVLV6D6q8m47ZfpToxpIABbGCEtF+K71jBRp
EJcrAftK6DY9ND2qTsiSSspN1jTvuJE2h7DDQnkCtbPw8n46l9x+sSj/MFL5Y/X/yjLl/1VFFIQs
YJn+e0EUJ0/y6v17/rscytdn/lJDEWWMVWCCYgqlS7PyyVUNZfZc0akJoDEua4ol8k1/SaJI/xIl
vKT4JDR2UxahGP9lrIK6CsBgC5ENTYORJ1r/E0kU/o2/kWbhWFLdMCwLuqysAI/9UxMF/FAhesJE
prwi+W/4LfDXmo4K9PjP1te2YmZYRPhaJ3a/tJej/tO+waM+UY2A/H7bP59vWV0WuSSXe5JM/drv
rdsmbiEvogR+CTp+wQsG+wvfXeP44qR0gF8Y8QWYvSy+8N5fB1VZRP1x2bx8NJkhlddDfzvd9Zjr
7qWFAjgypm3/2rUB6IoZjvlPx/ZqBO3puvufjvn6z2oBVlZqDaF7PSaT6mcRetpKSBpwMFW3qb2s
wiOlr/aiqscohMZeg5XGvHVZGHr9t3W69Z97pkBEXxWo5PLp5eCkQ6FGelja1wOvJ7se+XX4/LW/
fcE/7f5jm59BWatj/TiL4LZgs3fXMy0tCKRHcmj6mvIizEQlLqkmzM1lEf1qLavyAGvXUeH5fO1u
FVG3J6sGTjDf/+tT/OOhLqvZgvc3fRmNBwRw7Yai4uRUKmwgnLegiMymA/lghLDPfN7a5SXN0yJg
PlWQwZ0PXLYtra/PLa80sHsFUW7ptLyn47Jt2Q379lAqQbxZ1rAKNRFSnqEty3dej5PJduqt0ZOI
/+s7llMtq18nnf9B/PEGSTiBLEIeOpR1flJzc1mElOB3bfKehVG7H30UqW3cmBuE41ksaOJlVTWo
0I0EskhnUj2C0g4ecWlCpEXVo/R3UpBmLno6gx3PRJ9l0dYDmEGevit5wAoME/foeWf46wgx9jZy
VombauZGLRhjKLY4ZlzXlSpXVomevcogyPbLAi2on63Fh0JKMKNYdqA0+TyNhYksJEeYfoTlJlSD
ASN6ZniCyNIMg25jVUTaM355cVjwjdn757emEqJ1Ss6mRtrFJZ3B3gXa/QX9XlDhfTl0Oy29RYBV
W5eaeFwuLMNNE8X3+fJMrQUZihswQY/lRU6GhlB6BsYF1TjStxHTWXF1/fcNKcIZvCSq0Od3t5hv
B5WTfL+sLgt13rG04rQ8mnVgrrWZddYgPw0GeVLjxJ5RdvsUFC7qs+AN57uw2IIsreXbxBbLnUE1
mMHiZ4+jwLAHTMK8OSMcH3ojpLbUDv3eD0uamtZgJBBnmp3EsoGVCpCTIiwElGdqCBVf/xexZcIN
4g3NZQBvyz+1PBNVgI/i1fJ22bQ8oeuz8igBQqpIwA1CpkvSp6LO/PXXKjnEEgrJHJN4M38JehIy
Qv7On98+z9CerKH01z24hwic7Aa2br1f9i0tVZJXspokW554BVcN3tzSQikKvyMBkNu+DIh8JKX9
bjY9DMAmMPidxAITx2puLuvZFN1LZlystZkeJmAvjevT3PRmZtjSMusUulDl31wNYWJcFrkxM/ts
MW3xYfLaes8rrVn+C44LNfheFkvrumrOfAB1Cj6XTW3rv5oAD1dBjoEjKrYGyIUk9daKPx1J4zf7
ZVPgN/Im1PPtgJV4oSb0978uFk0Y2KXX9UHEQlQeBEAFv67w6zKVANUevR7LfdFI8k5Mb/yYC7xe
5bK6XG8xEwtVnFgGs/I2yISNlLi60Lla4RiLCw7yHbyMy/Xn5UyC7eXtwq1BNIj+HD2q1W/v6/J2
5HENKVAnElMWeuXXL3h+ga1W2KSBIm2um1Q1PZUBvzy5EuiBFYb46wJD9hBB4hB35YXOA9ptXYrd
bTSzHvqZDbQwIZZV/NBJAS7rmqSiBwseHFrOTApbSBnLQjRTUpxlCYgjrEMH/RML8nNTuMb8zpMO
6fcpNr4UXdD7qIps2C/bvGx8M/ImWpOUjubMdHTQE+ydyR1Ibh+kZG8ncn+txOg4AEHaLy0DuX+I
HEgh7UBBS/1o2kZm6k5eTvW+SNOB10Esa3DLLLoBNKglDunKFyXG71iOeOHnF/xrXS0J1jKLZFHg
S65O8vPnC17ND3JZoKHAxnLsTVsuLVjLk4EYvjxzJpXZMwlDaEogZDAtKoaMeNy+5eW+UqeW1abS
pVUuIgptSqFtjBPlunnh+9Kz1pEPwXQN75mZIrUsjJn5c922rOYTaCJ7aS7HLLuvq8s2JfKDjTzq
h2VNZYSO7eW4r+ay9bfzfDVNqXf0hn4PMKIA/6G8Ia/y0zRGruGZivUlR9fGbSkWuaoUKy4aDz6Z
JdIdPcVIF/mOcp/MU8lmmTJJGb2GOm+sl+ayn07ljLo8CeyEOlw2m+308yBTLT4/S3PZuCyKeffS
Epg1M2gsVMdfn1lWu4vSauHXSZZDl63LiVAu58pj0tR2UesFU5N5PZxPcj0TCfXSlkNQdPMExf/a
DWR+5i/OR+IFwmA8t6K5tazGCyHzuv6Pu9N53vt15PKh5Ivg+Oucy8evX/G1+49vi66f0awo34Bj
/u0f+u2//Drw6xzGbGnieybpy5hBPx/mQa/uGfSWdU9WO9f3Gsyt5m3Lov3VWlYnkyFzOXhpXT+7
rLZTGewTzV5WVN9gYF2a8HSphy4HC+o83C7Nr63X81y/ihFRpK6SzGjXv77v+vVL63rwb2e8nuuP
f/GPj1yPGwCx7cxwi2h/sYde+3OxkJ7/aVUZU+wAhl6zl73yPKCVv4jpS0vV0go6/vh9WROp9sKG
/juB/Y/V5cB/uw3yPURjaFT2chw0IE64NK+f+/qWf9zfdpqHZkCp/vyPf13o8r8vV1EvndT1cpeb
seyulIju63qp12M0yYdgXm6tole2JP+crw/NZ19uXg+KGlknqceGMdbviyKr7S5pOzdfJnlp1x0D
PzXW9TxLw+AGtvky5VvWr4uvjXC8PODHpN3/PEiZP/l1yuUky/ry8a+Ny7o4JsNKAuDSmwbkbhP2
TdGLAoEsYgFNMuZ4elBLK6swt03gjcCUKgUOUWEYaLYLGpPbedjDB6W/lwbUEqmCU9KcPSWkCk2P
eQK9KBi0y1xyUTCQg4DrRwKAcoQkwuFpLXVvTaK6X1oBdPKvlhp2xoZQf4tEGDHjPLsg003/GGW4
V1kKpOQRKpToCAdpllRIlxnfEBLx48/DlCucx29/Xiwb9Rmv28m1SqZZugMiUK0T0YfUEwbmXhya
cdPNlaal3NSqebELG0CwftGQ7SVqWVppV++iiDlDNafElrxYb3jTvq4UaeXn2ofaiu2+m+Og62LZ
pjNDcBUJe6weQ0MQucjm5DViYnI9BU4i6BpOJNHLVOH/kS7DsTmPxMuinrRul+fPIl0wXcR8J7R5
XrXcmKW1LJYdiJR0wEmoj4Wp3u+/FnISbOvJXFOYpI9ulp55mrvrfu6f4Qj9tVXMwhMuEdZ6RCJz
b+mSRawRcr1+NW7/PFiae+vlZMuepUXGsVB4GHmFYep1kf59ddmxbAtLKJYwcDQ3y8pu71lkrPVI
zWbzjR4wNNuuO5bWMN8qEIaWvWhoLM93aV0Xi67G8syXbctqI81Jn+v6V2tqLwHKgev4K1qYw4Nl
x/Lh5XOhb5wanUwumeJ0384DKXPDbH9dFZYhMliCPWCF2b5cPPKuhyJGrIL6BMz/20GJAukCumvQ
EariRuXV22FsO9BeCTdeNkwmRxLCE7Ee1i4BBuJShpGjN1QgjDkvqC06RtOaW0NEqdPxISoRq7Ag
I48jnaqabgel6qsDLzsqU7/1c6kkDtASEHxrM3PcJ0rp9kre71Hf7PfSvLiutpMagEb5tXtpLccs
Ry+rBeCOLy3Q/5+s/W9MsGWSpYhN//ts7elH/x/b91npMKx+/J6y/fnJnzlbQ/yXLkmmpKM3KpMv
/alebcj/0jRTVywNPSb9S6f6r3yt9i8SVPhcI5ImqaqmkOX9ma9V5X+hb2qYlkKyVltSuf8DCWvt
79qSGirZBmdCgg0wOfbai37eb9qSKiqGfmmib2T59SYO9aOSYrkRroTH8ibZGjparhQz9uAn89Jt
H5p39Zv/0DxRNAceM8ImxoGRMVR4booDcEoJ61s8mSyszwDxbMF4gknOSK48QqOAHlF4d8kGKdZ1
9o6PlgI9Ejsuzw0epe/lwXKNneVq0X+nTvh3Tdif10iC25oT3PyZRVh/u8bKo+ApI067FSfjqZUA
t7fTpjSV26hXv7VV+zmTXe0iDl+1ULr77YX4Wef4jwyrtDykOP+//5dq/V2B8OvbVZ4UYhGiIWp/
CifnqTeUka9Q8320+oP4md9VZ5y2wBau08+AIiVkn0/jXr3LPVc9BJYDRmVtHq17E8r6uSRncJGq
o3RDjvs9PU27+BK3bn0CMttf2sIBE3ga36nNjpWt3RvRZopc0gXf8idksG8hm5o/fE3XV4I1PcU/
4n6l36qvtduDdcptpL21Y5NCObBtOIztW/mYPiJFCQBUSwETgAwjhLXRVQBEDZvdj+z6Jr3p10Cz
kJfazrSS0s0Md067udV9eQKAKB3qjblX3PQtf4SvE3yLHric9fCcfU4b4W6CW3/0tnpLbGN370iM
9jftOQKNtsb7ZZu6gBnHVYhzYWF/ykD3ncbyEXDZkSeuP6YeuJ8Nu+kDs7ZBdYVd9QZkJpVX1SOw
VNxhZFJDFNse8ty2Hr0aPtxlvJ1Ay8GHcSrzIb/EP3xK2aktHPMHbTPdmVT1n9P+AVxuHrncDv9m
fMnewZrEMEhs7RPVcVAwEPAwxPZXWeT4/rYzIa9xQ1zic8VAydLWx5cOZzXlOEkM1dIqEy+quIb/
bVyqt/6gf+S33rnJT/I9QnUmVjT5NvSdoHGsO2SqT6j2nPw9mmX+rX7ogFG6OnVyxSnekTE3ES6w
g0vuKp/RyiffsEZ3DZB4/9Fgrd2tAyRudFdzvBcZ0ml+Gz40wRHa2OgajN26E62aVXaYNqAyVmgi
WtDAMlt7lb57xwJRqOP0UpNmcNOz5yRvwVE+Kj63ti4wI3LQrERXyMOiZmMAlLKzaDMezGcLRrEK
1sJNflSXZLCHkwzl8Sy+wjDR7vydgWw8de3QyfH8xR7soeNORIgQOVBpy8YmX/Te7ionPct3EnZG
j/6HfmrrQyPY4bP3CP8stHm1MW0D467Zyk4/ped+Jzao6t8Yl1ql9LHCnukDK1Gog9tym7xYLv2J
tUW2Ozpat9bTVNp5uzEKB21wJ+XXYSc/OkTT7RbHwwdc2cpzvtPPdcKcwhZxhSSxgVXmC4A946Ji
kdXZwAc9F67Yu76lUF3a0soi5FvNhLO1daHSTU2Xmrijk0pFznOl4mn8jfnwfIH6OlsZ+Nehi8eN
BMu2iY7j1iu2FJkR+T4hZ9bugmMcOWikBo8KFEkcDruVJzqzop5PzseWviePwSrZKq8xPIaNbJPb
vSUk1jcjnou76LF5G93tuA0eVebfqPT6jn82GtdvbO3Be69hIuxhycrHrtuNz8Ue9LFlW5fWs4fB
FjbQoEUwohuoruDvzbPSPgKZPjavwR6Gk/E63onPCFEitGeLd9IZlM9/3T/+US5EmhVnArSNDUmS
GOa0WYP3t74ZSRxT63W53NZ+42bWBErIeDaZaP3XX/OfOuH5azQma5bIYCfrfwjUVpUwtqKHrJUm
9Q/zV6AAtRv94cdUkwMfU3i8U8kQ/2su8A9dv0zR9e/F0PnqMIJDf1mnfoIuBcP471en+KWKYntd
byUhfYax4a0AUyJuMfigzdEvfoN3CvknWXvFU+RbqiuZ77nSZ2CWaqczBH2nFuND7nlU8E2Zn1qS
T+sWaHcDV+8mbofz4JOBR7akXhPQaKBnQnVlDjLYM1kq1tOUI7Jb1qdmoMtIUAoAb34QFUjx2aSU
N7CdTFeJYA3oa6+s6ye5aIEkGuGsz9RaCA0jZ4ZW0V2TkprmLTcEf9zKSgfdPX9sNKO997VaPlpJ
dpiVQfEOJ3qtwEDurKa+GZCPxdyMgcwTi1ery3e+dk7mkDrRvrV+75RZm0AgnkFgrS3k6Tovmz1g
bWmjiEhJtiDq9RhKPC6IG0RdWqevKgo+uML1fcJvI+tuQwREXB57Q3dg2plVr0GhCvtcTEH4Btaz
XFSCW1lT4UpV+NlWTXyS+woOUC7ex2gW465J3iGbTSxAG8HK01B2NcetVlYXPcFRTBzT9RAi7Kpq
mcI/aX4iAiCBKo8yCPy8cqSrkgaYLOUJWxYmdaMi2rEexGwtyDF6sJFoHJvaAGgyQdckgWrHhnoe
K2Xc6IL6gQWYihYkLo1yanutkWy7ThZssdHwm4PkPPTRrZIL3yyqiftMmx40+d3n/7VzM/1eYeKx
1Qqd8WySzxFwlkDQEEnMdTLnof7UhigOqbBxew/+baIzSehq5mgVnpWTrt9rk38vFhAuY+jVZjCz
3m4leK6DdjcVgoLH7/g86MVTMSTvWH6IaOHXQ303BNl95Pl4T9TfIxOtkokXeFLbGK3i57mt9iup
DyFthgJQ4lRxKZlIriYKXGKMOB9DQmbhWjzpCqZ5Mlyc2SCQeB4qjH8KkKMMZWQeUKJwVIsnbQJP
pFi0ERLUNypQPlHXI9kXi/VcaQdhlzpIG+UY9vrmWhjwkEtcTFAfhgJZRRQUUfFDKNyKZzHVjRC3
ILv8Fkpwq9+K5OMpdtlJc+p4AqOHNyR3J5mQfC8wO/bXbX9PWQToTMD/QbGsTVxApJtMbN35mQF3
WA/JD9DIawOFAyXQXORvVtUE2sYst1RwIcCnmmV3xuRkOXhK2CJmijIHGaN+wB2xQsIyhP8AYVV6
0zoQvqRsYiZemfYjCt6n4X7qoGwO3aNZ9zfE47gviGsVi1mDakM9IQLIFK0bQv2QGpV+UODnbRDa
Po+BFmEJ4hnyigw0g0bVKjee0JqtTTA9KW6Uj/1Oa1AqsIvZuzaTyp2sZ+M2SqFBIARcoGMztIes
rIBP+94GAw0EjKFAzKBMkv81FQCYB8g7Kmbtmp3sb8euI3AluYOssueQVaNggJH9mIdroxbk/bLQ
R1neJ2HFnE22mmBTNuat1wB/zwStxgWvrmwVVOWqD7DoG9Q+Bl6AlrXHpHXZFJrPWTdnN8I0OSxb
NLQVvlqd/I1fRHSYoN6DQJHAE5Zqt/IrhJwCwIYZBikA2INWhv4qC2s4seHqNnSS0RbP012Nh6Th
MAUotqZbH/OLldrhpoOJz8v7Kj9OW/k1gsLpVkfgX0fpHTdxuJOxo1uudTsJVNqc+HW857df3gwB
lpfVRlp1zBBu8F5/tfNLYNriK/Qd9Ry81zeQiI6taHun/CM9MGUXoc7b8gvPSH8xD/V9sFXdUEV7
g37+bBQbA0ap5qRQYVRulIO6DdCtCoGgk3hLdUViegriV98zne1mDjxOFzvpgriuj7SvXb1isjAa
8IoACZAmdA0HSo/2Yd6a381d+SPsXkGdYYECUVxt+WD3WSor7am/wSwc3WPBcrKYWQ+4TDc5WRvj
KX9gIu/fmvbwhOr0RjyHG9jzBoMYug8X5TN5m6JN5pgf01s02eha4Ncuz/Um7HERoZRAOR6arYS+
lLnuDjKkRx/FQDpQJBcizHvcStvoEnhXqGRkw7aDuVaYXfUrVCYldafhpsqvrQFV6YhAZiljrTQw
rBSVS7soYTvbhTnPz0EX65ASnYHLQ+lrNR3SFVBecx0I6BjTITCeQMdzQASgHerDXHtOmg1McSan
JzCC4LOVXYFswotcgOxHi8vJR8jbNthHIbC1s7w3kRPbm0dYJhhPIzOgIWRW2rrbv3CPUbAdx00j
2pVCKggy9Q3cRRkmFyBh3FQFG5gnVsAXRFAgseU/yIkr1aH6yEGffnAaDG7E2AY/n5wtfY/MN1GI
nt313W6wXoUTXZh10rS9/ioUq27La5EKO24xVaHUvzdO6veuofdD+9luqI908HklZ2LOaD4Ypwx2
YHQyw4P+XVsJl+nJOxM/1a9VStR+1zwMFXhg239j6vuS3RS77jsxWVY76g9wqCf9mL63uYMeePPc
Qw1ykDCyTvxs8FzKt0jOIV2fPxbr6h6BENhM5iu/AOUjJViLXKRRQZBaDeGmUz7CAVddzEsfNaaq
CGBKBxijFM49t3qGtQoyFMcDgCtEP+1RRi2PaTe3ejVAMxXthyp2ytI2yk35iEzG6O+4TE7ddbe5
9AJlHs9g07zBVznEvjh2uIkGgSS8Kke7kcoVAsx7kwgUwCflKnHNOdAn5gFlUFOe2vjJnzbogunx
JmkPwoearcI7X0LzBkjEpmQidrLOY7oSAZQOx2HX3cQ12Jk1by5pR8EuN9WhjdfDHvjNESF4ZjYo
PVtO9CICSL/xsi2xrU49l8l2tss/qtL2iOZsqPdoFkGaZPY/wYGETYLKlC1sZfqM9iNaqahZEZkH
W8A5BqqfL8mm0R0mAwRg/QpZE6jG52bjpejuurFi152NVKosw6+AYc0r4vhIB92UBOTo7R4t3hpC
VPICq+StEghcnAF/gQsROUXB+AEFeKRWHkzKTM/ILkONMh1lVzvSC3qkG/0x2ZDMeU2Rt2D42CXH
cK08ZuQVVsbNIZdW6Cylq+G2pFp0m1yIZ16bdbQLceM9xnRjSO+7lKmN75DJ0AM5qZy3e1E35hvX
cCHSxTE62HebDpdvLGpvktTFJZWsvDucIQSNlSMa6yxfiyfvDpf1BmiVTQjYu4TlzV19Fl7Lg3YP
dKJ5MS9Wbr8FO6y/SKQwTbh4A4arBNvIrtxH49rcTHT6O2ttfcir9IkhtLkFTi3dDGtkEU7VN8D2
8BDkYxw61llQHLCH6mPx0brakR5WfVBO4SMCbltVpv6xV8eVN9ryiOYOumv4u+4K8Va/qEfjPn/C
WooJZpi5me96vHXatvpOaIBC96HaSS8ARKYzId2JEYZUCDFi+NFgx428jw+KxK4N12hxuHLS1C28
Pfc9ddWX8pCFdqGuqhcJfrvCa2CeYLlW0hptY8ijgbAdyKhDHIKwryC/fRGHm1zdyRGm93ZHRqFd
w+7H8CpnsnBDVCl9r8sPZhVW6ebNjXoJHgT8Y2woBRd5Y91LgUtlBFc5X3SQH1cxcF5VrV1hL+Oi
rzHchBAwV6Z1Kk9VwIB0KnVH4lf52VWusuO185+nb+lp6eYgKO/TN7IriNVIb6m/ZVpkrcbbdJPv
44sf7hXpA3+gyISAcwzfeiZeyWGqAPfAND+YuLkn+pHOvx33fnzw+odW4k0XPm1U3E1jlcMciFwL
3g7Ky/G+ux9XwTfpWbBcIoL+mLySgVBeJNSByHXZ0jnZTevyIiEiwHzu4r8xLtEZKMq71a3bY3fO
70KkO781a4Da6bMoOqYFy9exuAG9HTGU0T/6hIIQEKRV8jgUjz4W5roTo6jH2JKvGVQkervX6K0x
nPiMb+B4GV487x7CUMwEdKfwxkYyAsJui7CA7b2B2Ud4J4Pw/lE+5m+5d6M+FeFddGsWB0vbIpP7
Ok88hXX4Di1HTexutiew4310npTtxEDxLG2LtbppYT0CTndA72+aHeFpe5x1natNKa/xF9BcqC90
m35poxjWvpr34nTy7rOtsfJe2x8QzwpmAQ+4NFOLVSqXH4p/ElfpI1b1yNdfUKC+K1Asc+J3hEHL
T2XdvqHh73+O+/RdVi7I5oG76Sl/HrtD3/NK28k9Y154sZzxthM3Wrhr9uFqfINMUT7Sqysp3SQF
+H15ig/VPVVxRhFlaz7hbODDTz+TUHpX1uIPViRtg8Ee5G8ILmiOIFARlatEcrwHmezlQbsrSJYE
6yC5pD+UiVnsKv2hweOML5N1iKW1sDKRxjNOqJN20JcRNSBOEN9U0i3QiLpJJDgRbdV/mfQURRcG
KJWK4jrnpxcS2PYqPV0Pk6WtoDpM+B1UBOoro0AHIEINaCOheHak9pW8ZJnjHSvls66+VYFb3XJN
QJ+R1PZ2/g/mMEiUM0m4KBgQ4BLBLGFvNCjhrRBpLl6jljmurf7weIzZXkOHiFf/sQc+E9rBQ3fT
fYcj8eYhXINF20f5g6jRql3sY7zPWl8PDDT4XuA1ptrasw+5fB6FHGlj7Kfj6KY3KawNG1wTPnUn
lGJeoa9m6iYX1mg8FYems8tTuJpEaslr9TuyE8h6biq4hgf1WG5J+NG9wD85Ja/ZLtoEg1N/tAXy
4/xr5SGvnaS3GSnO5qY8meZB3Aw/uh/mibdSgJj+MB2DY/bNevDPzRHzBvXD2oVP1U3HWwCL5wlR
pjH7lKbbUcOnyiH0GqNdhlFPtR6+GSaSi+vBIpSxfZMXXaCOF6aK04H5ddRhFA+TrHKfh1Lz9xNR
bAB7/9D7iXQYlh2S2By7FP6iWI/VqkkYbcF+SodlsRy3tJaPGb1PRx7HKKzmrXQAti0hsTUfnRsT
0MIRS/Rm26dRcIFn7mLTiVmPiWYsJl3ow9fQMMQK8QuZ+1UoPlyZQpeQ6IGjE5iACyKMWAZ+2Gnd
oZUtha5mxBecgA5gZvnfrIbMrZqK605gBJlQcLW9rFTdJi5iRB9j9Fw0mc5DzzG/jJhRCaDkvVFc
1ZgB2PDTSEZZGnlOL/BXUABfpVgPVmVbgytIcXdMs2RdymTYRYsJd0NhCzs9lFGQ4Lyva8QRc898
lwOs2gOQiP6ouEZS+a5fJTJy5gb8nKQiaS5jvqmEQ/AUhmutRGtCiAxpHfqIP3WKVwG4nREkGUNh
XubNXcnsyFQCRBAi064GbCKTQSVcq/uD2jKuF/FEIsXsD0GUXCBso5ApSt4xqJVXXQVBNdE/RG0c
7KCoq7aKe2VBjdUsjIPB4IS2+6FTRFea4FGVJTPkPvcuSei9qUqMDYKckawHlqdD+Cfc1tYJynUz
ng+lh13sH4ivb5tCTFxZReh7lNN4NYYpkcjIpCJt1B3EhMcgNQInCtt10Jn72vBvvGJ40eNM3nW9
QJ2s0W+96D1pK7CslvQDDBJhWWcOqw6ldeQxQ8ZfAb0SNXlVTYIVD4FFsEeFYKdTU60Eb7ib/Eua
ZdpL2r7UAnaXg9i8Zi12mFKPAZ/3UGqfklBUtuInT12QMK7iPUhOzfosYTFL9VChceSROYEzgBCw
tCoHddWjq0ToOz3jidBtmwHicikGn5MHvghKY2X6iRugd7z1yOWV7fRYYsiFCCeWCjB4yX3raLjp
fv88zl8Goc+PAZWibI+n0gAQq0JeVQ+atSpB3g0jGVnEQN6KBenpULE2ExaBTpwhqlQhjzU996Xw
3GXBSWcMxZ2HbGOXPzcNwdjy2TTSPkVzF0sFnXVP/E4+DWkMQv7EPCc6mhzVKD40ovqSDfG2LVf/
h73zWI4cybbtrzx7c7RBi8Eb3NCSMskkawIji0xoDTjE178Fj6yKLHZZtfX8TmBQERSBANzP2Xtt
m1ADk+F9xVNnnLxn7srhonMDfgPnd81vvhdWfwgzJsRlzhDVKNqnvCIqNzdBtDq99w54Uov8d/ih
hyQS3dEpGDCXYKwc5C2e+eql2kvdUXFMUJ82LbSXpB9PhejgoDJlIFqCkVUVOYD5iB+os2D/EFo0
ldDHMWcMq22hRUxmGhX1pnOPH/sZFCfTJgdimqO+JmX/Hg88adzc344e9aCsJasUlYwOHtuLhQVN
84kIONQ6BreUlARfsFRpsQqjicRUY1xXo97uIKHaUF0i+yA0HgBO8K0bzHDrGFvBvDRuhbrUFPUe
ZcSmIVQH9/s3P4zfLFMDNKI5CZbrdq+nRrI1mpLnou5BVRHULZTAyPdNRUVv5mFzi1wbI1Fdtd8R
R0a/LejKW9fL76O+ftKqcS6ToYgdGw2jZ/vg9eDQK7V/QvGOmUa3mck4o413nraF3y7jvqCdrDrB
roRCEtjKptSKe4N/LVenTrSUyZDWqk2UXUn3PS4Q7fkpvRju4dnJq54NlymalsevTgtpy4x9oN+g
eeLA/Sag8Ex2s0JymGzcXN0WBXPpQYT62oLVtSJZTb8t6QPCmxYbG27vInVAS3gTvJtkeIxdvK+A
Ht+qlJlrEWZP+G0XkeCzIqC6XowD+noT0BRJY9u29T9DYhUN0X0HgxoDqQRGaqcxEZQjjTXVHA4N
mpRG/y0cGMiW7Stm1EArb+hrwCbEjum2zac30LiHPqhirXSU/FyMGM6DLDgvH8iZ2GdV9ah67s1Q
1lvR23TaWrXfZ3X9UaYHb1TfgiDjcZp3Ci4KZK5KA7RpdNLXRMGrQ/e3tsJzWgid8ijCloApzvj6
Zo/EBVgVA/sGTkEuqJMain5qO6oitTLPVd3+IXJzBh5xdK8CmrFSK9sZFW3fgZTTqfAegzrONmk3
8mBNSmyd054cKBTqtXosakLrYjV9GET7KkoEr1UGRj7QAybLjImyXNwXivI2iG49hsZtIPIj0onb
nhhkPo2uwXHPVJIoa1fBuonMFNovdO6Fnen1zk9IeXOYE+dB0DCOSp1V4WVPxdCzq6SsVvfimIbB
k+oMqwYGW9JY2rbqyW9zoNUtVKFvG+5mxLYllDuEcQNx9TkVo72NzKRbTOmBvMHpbbKioxZMyj5W
SXt1GYOmbfnUDyDgsLo/DgYVXL937kl5YSxucoPXva1hNgmuzJR5E71WPN6EOjkWVq9yk1TGyo9g
KRoKzFwKfUbqaZh38r1BWphwo0eFv/8ZlSqcwuQlcZKQJzFWdjA8XPBGQretV/emICnEU4qFbmSU
kGOD+1RtRpuwZGLvgMGFLwXkM1K6Arkd844pIoaQTKiNDzjkNsHEImLXWdl9IPhIvFU4EV5t0NdZ
jhSAcCMxNbTHNzPx4mUPX3NZlMl+UrVdVrh7kyhV0IsaiscuSSiO22CUAPmi2EA/Py6TSW+Wjcrn
b/vTxgiZl2mIWJZ+rNyNOGv3VmnGq9rNmbJnxabCuL6Ne/1HXwnKuGmz7L8JRbXWLoDnaoyZOjTd
udGhJXYA+icz341u+9hkLnXNtt77aLhSZ2at19Z9n/HIhYezjwbvJuFftIx8B5YqJm+C6sizrRZp
Gj1WI4DOqrG+60NpLdUke0189amvw3Fr2WRGRt53Rw0o9IlhYxm9v4y8JtuLwH7Bd0zVISYPRjMS
mjQ51nXT2fBx9xs8jS+Yg6yFbVMTcOeataWnDxMEwrCcHuuEDgQ3dstcazjrF5nZf3PzYk4k0z46
ot5g/zZb6vjlIsQHsBF++xA0+yJ13m09gqmV24cgG3/ERRBuXDD5IBgxIJjmuhuor2nAoCg5Q/HG
NLKsBr7VTvW7U1U82WwuCQK5slU7NPYq2WizlRsmiob/SXvy1S44CXDNCxN1ROHjH0/j6DHJ4m5D
g6ZbeC6qoIpWdkL65AI8aep7q4GOxthT1wha56wbjAy4sWH+G2AZeve+34AEG6dpG+XiVhgbxdXp
y4edsZ3q3Dw0GZRhufZlc0iLcR8WTFyr5D2iM7TWDNBLPViPXxZyn1uT2hqpwW/BnPsiF5XgG8AN
C7pKyajN1/RXtSuMQ2Pnv1uF2my8xNMR9uEaV6sAPBJ5ZMCLAialGhPZOQxrNQhljaiKmmbKzG0W
sEKJK/YmVScr7eYibvpzAR7mXskMZ4P02D408VjnC90qnIMeGvZlkefoT9pX0hycg/LnIkJeYE5W
tZfS2HTWx2b6wK9TdeRnWupDBtdHA3CW36l+r6OstZJTWiXm/zq6P/OWXMP/JBLUUZT9IgxYvbVv
/+fyypu37PP//d+bz/f6rUne/qIPvLzopz7QQ+2Hyo9vq2fZKmIB3u+nRlBTzX+RYGvZCNfAJbo6
woY/NILGv1QVA7iKgtAmetfg0B8aQfW/8XBrqCL+qltQga+rlmZisUUuYfGr/VW3kBqdAjQoBH8s
zHZAaFL59RlkWQZfmu+HXLsu/vt98gvmyeSgf36b2gyVDZnyXU2jyMjijfxZRWVTRZKvFCY6QuFE
JojOfe2n937aF8fUm7lHeo/KjzsNUvVvYf9cuIU+W5wdMgh5uatpr5kCcdVmTBnzdUTeXH/PDiYR
InFJvcJ86zoFAOO0GCzGdjCbxVaFkzgZYtoCzfzmu+FL2cWkNGSEjynGE6G/y6whucQqubnVBRly
fV2MBx6V5zQWz25e71OcQ2ShUIQD/WwB2CEJ3ajnuEqqSWWhrrWaToEKuHMVZM+OZ7/1PSgsk14q
6XPEW2JRPlhqr8IwU14zqFgM+D1t3xnMXzrjQ8OwlvWCKggOpY4EyI05IOJSAxJYCBldJoUJ3t11
ulu18MWmjajY2OjeIZrmOEYbIrs2TkwmS5wQ6NqWhO3Fwa6xrW5vKuJHb4YMROC+JLjPF11HdICP
tXNjkejsMs0qjfQ54IMi0JCYK3JhkbO4uyEXyYoQcErR5GbSOctvcpGiQxoI44jAqefjhx/2xFy7
3BpBKs2CrODkWO6zF+BmKWzQJaL+ltv2Rxt46tJUqciMkcrstUjv6rAKt9zupizv17XhfRfkhk92
YQEVLreNk91PpfsqCrSEpoK9Pw+qHN2AAAJTU4ACfb8fEuXsxsbegOg9D89/F1E1rvuB6yDSzN+w
LCdz9l68TO1nFaE1xT0c5qZKOQ5/NvU1hzFqF6+w/9Li0m78Wj016eCuUH3QB5tRuCOpMuCdiche
V6r3JmyNP74Mdaov8AJKoPqa+nsh6MDE1ptC6iWmiKxcReRdjnVSnVwxV/T5QkLh5+nQUYRoo6K8
LTPPXuVuzJhdC+l32ubtNPCAzywmo0aGjrMlIzPqy4XoSWoJ7OI5L5xy1+mMDDoheiisyt7OjHVT
ZeBvAC7pk/UwjJTlAZkSWUbJBJgqX4EBXElFTQ+7J/OCjkjrrvAhudggiFU9vIGSRTJuquw0Owb2
a7bhSquc97TO3sOqWxVmJRbCdB7iNv1UVTKzQotw4NJe29aIAdd8yx3mFU4TWWuhjyevt/bA+uE4
D/7aaO9NEk0pFNHoSVL3Xkv6hQ5tPgmTtaoN71NK63qo6p2VTMWC8Ms3txyZSJEQphjGk1sC8+96
PitFr6w1DQLFex+08nG+vy7c0fT40MylI/KzB6Zs13Y2yH9GGgr1220++NQ4/eiHnWQP3B7XkxfE
2wLgwDrqvaVi2+2yD3VKqGuzM77peUkvMvd3jD5JfsQtflmgn2Kw9j3KxpkJpN/FtX2ftHQcYmpQ
iGeA/sPyUg+2vo19JbpzErHtSQdg3EWRMvKYSxH4MBR8J5x4oM2fuxQ8u3NsJN/arPs95ttlKtOG
G4BhaUg2SGmDmZzNCTLkphlT9N2aKNVObcMQhVkMiXkpUYhpvQI+OyESY4yKFDKmRBFPsKa5o0yB
MJGFDzdDhMtdR6vXzYGvLR08TD80Dxtn52QIPZ3kaVSY+wdOaawizzoHjvvuMHk/1RZd+yTeqT6q
3dh2HwpSHjbBrJ7pK2dtMatYWMYtBmZ3EQt7WgdIsNaKRa3anJrxPhJ9futXjK/bValW+dLW41fT
E4cMiwsdHVo4Ku2zuEUYwYC3XzDB2jTuRKdu+izBkdui67cNejRs4+ZvpU/1uTvXZMxUtbEqzQSh
DzH0yzCz7hBwdsQTkUml+Uu9RwLaJFZ2Y9TRg0axqBpdgMJdba3qSXnvTDeiy0nwom7iJUr9KFrp
mDlWpevd5f7Kx2V6QLRXLyBtM6EyBwbXI65vCmpLgdhrEaobcKwYkjrToGhN0i1frWHq+hPRBtAU
4g89U/e+ZR7qSacXaOcgmQrls+rFCzck9gLm8zrtVITFB0XNWx4GJ2BdlHswtKDbTO89FSpqUJy8
mFJT3f+IdB3/cVZTcAgz5ne4V/T2x+iP3aFJwm9x25Q70dHeY766ae32RzwQWKS4BJG4jnmKrPIl
t7R1Qog5j72oW1GL4yqPcbApvvtjoqi0yMml6xMR7JtWUKu2AJZTotA8i/9uat2qaBtvDHw8y3EI
i3Noau/9oD8Aejm1QY8oVoz5Sfiblkn5wtPTZw2w0SFPDLFtcwjB8LTuXD9/qtRcgXkIvcyiLoCc
DIUIBl1iAahMkAjQAkFv3JIvcr8ySCdfFy0odD/79KK8WSVMaISjo6GZzKNH1Mg6d2lG95QE/Np4
8ysfCQzvHTjdj9IDLaab0Qkk6HRCNno/Zs+uHmgHHkCOSWnLUdOAOA/7h5UOTOMMjW6RLlZ+WPNv
spwH3nJbEWa+DHs1vovUuY+sB6eEiiZTpvCoQrKgtBF6O6pH1P/0LSejJq4q5NYtmEpGGUVTr0Q5
Zw6hGiV7xqc41uH0igpx0410c0pN+5zZ/J6p0/K2y5eMSjrz+vyHh9Ci6VWQ5gzplswYZmUEOvaG
UIcGX/txpLxJ7Eu1MGtRM7qoQSQq0PQbLV25Fd0GmxtbkBHTEdD0iRL8f1a01vmFEeKJO8aRdD8H
5takko8Lg9vxuon6XUtAhd/68KUL4pBJaf8MmL4Uzq6BWovVUnnV4zgCCwsAmbGCTWkOQL6A68kf
gySaGnSxTJPqXUvnIZ7bAn2wE7K+gcQ17u3YIqGZjIxs3oCemg0iuMtMb0WANdLTrN0ZQ7YdW7VF
3xzQyE2amqiecqWOs/rCoK7M/y+mh1x9dh03DAOo68qJHCizSjkuqIKHN5VFnVlUFYotQ4m3rZMV
5zYsFxppsYvOVrmABkQiwsg+ndGAJhp13ItA2kYfOZ9kNekj46us3zsjM8k+RZHiEtBx6p3a2LgW
KgZL0fkaKTrw4pFmJVGF8DeddRwjrSKfDFjdZKK+oqqnqjnMahKYV62ZoVYdVKJbDCSyFTV0LPoU
9uLwgcpVcrKUUt8UDQMG06Y/HeeMQdJ9NSECqgKfyzOnI9gkH1OsvjegCPxwSJelSRcg6bCCkM+x
HmcfZh2j2Rl5vq8ta3xSyihGd4TApfaNb8TUlisY5dqSPHHLFx8miQOkyWYrbuqznZZFjViSZxjW
E3jLudH9rrfogD14OpkHvdIulW9Z5pb3KLki3yKDeFZO5BBtA889AwynPq7xIJ8CBMYGhVg+7qA7
NdTyCCupllXj0FclLehILBtReH12a+Vqv7UcRFe4J7Ml2FVnQ+1NfFMG67ao65uEit5OM8xip6bo
4bF06KpfbMKQ1j6pPtFNXNgmhUkdHYqCztFWMrFUSxoXYVGhfQsZ2Rh2aCACxuykQUk5qXEgNiKp
PlVihY5NbFQU1lgjmuvWsFRtrytETRcOdcUBcCijBfKbgqL/rtCQ3PbJeCJ5wLoJgTEvqd9DJh67
fc9jk1JCSllLpZbAIP1myBJ0Eu48bHc8xIYGQzm9CBFyBf551LphFYvSIjiLLrc5+jseFKe6cVoy
J8do1/jT/TjnYgwJjM+ehJbBaZGFDNV0aIXzQHJgvvKoXO4hC6jP2eyS0swl+QLtOtEDOP6xsx7p
aIpRNY4dcY3nynfPaDNEpxUnuI7q3VCFJEGO4akz7Nc2IsJdNf05iaP4VuF9PWZl9Wh55WpSc2en
Zw+N6k53EyFD62rKKkrtmb/2ABRvKfcjswZWuOldMhAIG3hUpUqWmcUmFxB0U1X73kILZuRGIyjr
b3o9L27z/hT46IMnl8FpMTtXs3kxzU5aufiyz03S36OAEYevOuJQuoLHYtD5KAeUOiFTad5LO2iV
FdzPELT+xH+oaY6g+Lotsija2/o8f9BhuogM3g4dzB8xgCQu2hlhIxdFFoyoJIR+DCrjjYCCDoGc
ZLlUcD08L/sD6yI5H15bgVXE6y0BLgC4kdeYPGt3kYVCYHYgywNyEeEeVUgl38FBJceRGzkaEHRu
zpARciJhKcS+Q6qRqwIY2roDJBbO3BSJSLkueuknn33FZFPfV9jNN10zG1MCHCYSCCLfQy5UbuxM
QJztddflB9QVwh0RKmRj4W6Wb35hNMnV604PEnehq/i+Z9euOvt7GWv5sGckXcMLJsBApwucSXKa
fgnn9WfiSJVEw2aEzkHRlIq02Sr0toin2g7UDyTqyuuoWdahMjFFFUiCtblml+ekJy6quTBXkOGx
cLqwW4WzdVculJkuY5+SyqLnk0yMGH3V20gEizd/VHJtyIxJW0eIoHhq03WjIm7M0Ca5VqqWoMkz
OC8dd/ALDUqyrYqymwqqzxMsZk/d8VzARD4b5BNpmJfbEn3D+GQiMMkgeoiGc1sBbZNrEJi7HQYM
/P3QZZp5IdfSGvFJqw+vYj7VV1dtm4UHSfKSF59ci+jucIEOYJ61OE1IfJwty4x1tLX8wy8wJY9G
TuxQm0YoMIuquNQ6zxpKxAvpNow1eyu5QV/gQX3jH3o1yLeSJzRNCHhxuTIHzp8u0CAJnZHkIAkV
kptk4hBaYHQflqu2G29s76uWLjV1Ga7MC8Lnsjpvj+SYk2yeaReCjyfhK81sBb8SfeTmpPgYHOvc
y09dxjRcUsnUqQPtjZ1FXjgKU4Z16MOXJYUTdM5MzZF/EIp/aAUPXaElh0oiJuCozhQuBykBNwT0
BOAktjZV3GoG90hcUx15ab1zzZhbif5gkThFtsAIzCkuMOFDk0f4yRdlVZOAc8HHXKEvcu0n9GX+
W+S2XKjS1u4JzJveyBx5/o7Iha0m6rSWqy3BR/WLXOUO8fP41BjZvlE/B0mUq2aG3GXVrLyUu3jH
2GTeGUP+XWQ18e6/nClmstwwL+SaPFEMPIep3ozLQOWS0FEclZad7eSW6sHikmt0N18oPzv41zir
Tii1rdVAJdZwKq1VqeSzloEmosFw9vIKa177smnjJPZs7iq9yyQVvckfb28YjbJKTPQs8n8r/62e
iz5SbspFP//Tr5tfTgmLydqJnDs6Bm3YffOCgEFfXStBbe8cCp5Ms80MfjQ3z0HD368GQQjwYb67
/ML3oHN+jpzY3njDXTGChnBlirwMBffm+5IrVynjVqtpRr+1xf0FUiCZBL+sSoiBC7TOiWZ6nQTZ
8QjHV1vMfLvEjJGP8VkYNGvWpaJ+59FX0ln849eXm5IILNfkIiyrV2C4xlqf70dKSbw36T/c/a/b
RAWoWxf8lvzLqvnPk2s5989B6GQwWFq90i28kXK/XFhNjaaeGtSqD5BYNyO1vxnbxhcIaKBcHWaS
IDVtsMR/diSuDQrsb8xAs5lI2OIrmgmFV0aHIQGGcrsHaojS6OtFOF+T2HcIM50vXmvmI2qAEn+5
vuUqxX06zjNbUW6WM28xncGL1++BvLLVVrvRLEiNv1z88pzrz6hmziOA73Ap90USA5nPRMhoZkPK
X1C+BFAT6MjBdvAMqD3JahLz8QWW9GVTUpSMpHCWss3wv9iG/9CRoWeCvfNPp+a/NWT+J/3ajrm8
4g/Cru79y3PmBo3rGKBSXfoql26MBrHBNMlbwGqne7o392l+NmMc7V+G6XI62iaLytrsY/3ZjLE4
ZKnQcQzDcEwg7eZ/05wxnL/SDObfR9M1ZDU2nW5TdWee8K+eUtcRY5Z1qol1tf1RD2NwCtEW3IgO
RYJXaxPEcy57rY0/0HGgvOL7eF/HTbzXHEdsixqTXNgP90EopnXXZejdLat4rGvR3HcRgVluWj7K
RdC1FEzTzNqGwVg+BhWBOJ3l3jmQLBEjC2axTaKKw+VkBXgJo07EFlOQLiHOlej7RHCepeWojeYM
j58Lh2S8s8sMaliMkeJRlKiy1fWwXJPnyDUhHOVEmeO6O9f959rJuo0Z4GZAcqK9pI52g2Gz+9QA
6fNc617HeiCSa7DsmzRIUvJ4DVD/Vhs9miq+gcrBpE5mHww3tajPRKVWZ7PFmO0X/tN1l9wvF9d9
lZtSJ7c8uqy8iCiG5tR399zu8G0QjjpglWOBWGY4yk2uNJJg6+zf9mMlBGpclHjK5dlycdkuhoRj
8o0it9/Xad+BVp3PBwgyvyrPhz0Z4QxYa6wcddE0KODB2ZmAJ2We3RHZjYVxJBHZMRkp+f/bqo8/
8GiWSrqnfIN8i0pyf75M6+e1qS+SceE2TXycj8oDFNMCohpad6PGs7QnqavXaKLH4wsRQJcK3Jcy
QXzt4fX1y2A7EKrkeN1wQ7UT2NLolK+aFuEfQ451dFEyPmt6sXR6HlMDpsOdY5CuJE/rI/W+KEzj
gWdr/8vLK0rRwCkABJZOZxGuq2jRwXWru8umHyXmDQKNCqaILdA/qArKavfWtnWfLwjlA0F+Cup+
DyOdVni31ryArXQMu7lA/uf+Lsz9g6MHzHs4VS66afJuzRQTV5T1P98jZGKCv2fINk0eQ7GYF4IR
PwmYIl0rNGEWXw7IU677MJ8TwBE2xVpGQDUGijutqb7LLWg/LaG/fwZE/bIdQn1Gog+O/kiiB0p1
iser65l5nenhyhL6z2gpeYRW99qvAjC4PBgf5IK68LZm4EqGUdc+dKXWHomju68yL/4QWnNDMnT2
ZpSRtkhLL3gaG4y8UeHopEiF09YetOzoxz0pDxEyZavwumOglkr/FLadD19Oz5QbdIv5giw2bTeI
Mbq7LJg3n3Li3n7ZNR9UXCr8VhJ4DD3+ODcSXnT3oQ9D+PO185Esbvx1nON1ifUCh1qLmy/WIEzw
Bz3IhUl6DO3S0Fxf90X+RAlcMc5ZN7QPtZkSfuwqlxf5UQyxAnEzVBTdPHndlJ8S6obzRhRPEYb3
62o4NuZp9IAQYyn9eaSfD8e6EoqFGWIiGg0NxkOjhjcuVUj0/+Y57rjvMYYLb9p5P35x9vsuqtB8
RI5xOa+b/J/Hs4ao6Ew7jCJst0prqg9NnY4PsFbm9cuix4kYNCPGuSqh2zMfIF/4uU78+lTMu4Yg
y0+tk7xcX9SGxJd9eVPoe/PZBaGZxPsYfIxhfufSNZhUvTv7E1uXXUnXbOIeP4LcTLUmv/PQO1/P
ve63xrzZZMqce8t3+pBN6B4nk3jOPtbhbw1W9jsJGYqSTu9qS0CKgmro7I4pJ1g/nwr/+QQL2E1J
gemX8cDfkBs09etD1lOh1mmQIjTK1ob+9SFbNLZW0CKzPm3P6XYt/9jTYNTaSbc8YW9Iu7C3VdY+
Kbo2U0OYiqxppBfbcv4vdi4xIINu3QYdn4cmCGNQRyx9BDFrD3IfqFbsioSpUI2KZqNYvM+Yz7vk
sMTv6WSFTMjrbTkFbwni62+pqIb7ciQqb96SC0yfqd1lPzfK6KSGU3TXhr3yzWqxDyPO707yzDKD
s4Cyod7LTZpni4ZYRFAsbn6bpjAFjGlUSDRS4+9TWt0FYRZ/4Nd+SZJOeyLhmFzXKHFIjnZPWSjs
ZdnH6l0Um862To3o4DdCO5sZViLbV/MnLacBGDZDsh1TOkNxpycH8nyYIQhhPigdC5QuAmy24+/H
IZ43RUo8KcydeUue5jLCX6UlP3psHPPhctq+0yJAUugU7wq3MbeDHc/Zo5HzhFnj1q4D8e4jLV9w
dVFNrOrp2HkBQfXZULz7N72jdWstwyRHsB/Dnzaxb/75otH1v6pmkO3A0tIsx7Rc9DpkeHwZmTmx
PmTMY4OP3sHYkRKh8iACbUKNTBsP68WSxgzykba6s12gEqPftGsDY8c3tczak5MzHe+DeDgaFVRR
QBL+kfuJcmQsiocjo7EBCds/Xg/INblPnic3v+y7vvbLgb87+bqPESZW0MHZp5Ger8vItM40SZU9
mCt/mwhT3NHOc2m1KubLCATEM3rzR90juW+M4PcuzDQECoFhnfowMQ6W0xiHvlZdur3zdsgQIcPP
zt7LqtxrA7zYIs08XU6fT5T7aRzA3mNqe+pjG8yPrjZgxLLy1ouNFOCI4b24RXs7aoX/GSn5ViNc
c48kIltqCFxvUr2b1n0M1KoRGZttNhEpP68SjHgbl3ZykOfJXaNvF2sri3nMJU7Go8F6HxCEEJPM
d40QlnCNAthY+7GK/TBhoZYtzpmCUYEUmhtCSe5dIH2g1JyKZADE5/I8UyHiMHNxYMtNuejdimjZ
eHy57jIHkZ2dCRkK//KVXgPV5qfEM5zMeErqcpkNNoyHeWEaYCv9FC5XPo8QrgfkmtzXRJhJ/vZw
V9NXGnQKs19e1+oB/TG7Md6mtK9Pthd8mumg3QxuZz07aJUD4p+/aVPQP+JbgNhhKQ8l+txT6RnB
UmtD7d12zJ0fuPp3Z8oszC5Buu+DUH3k4fK7PEFP0s/SsppHmsHV3hyBZIEaUb7Xnbuld6+9ez5Y
f0P3+ls7ccsTT59pJQ+k2yBPtsgUZu+fgWDVn4JzQl3uPNp60awo0+572nw3DI3Dx8pv7yIaI2cg
POGjVijeLnagN8qDciGU+m6sNfUst65nVGSiPcpX/fke8gwKfv7lPdoYd1yvgx2rMBvlCzfx3cNl
NS4096AAzckXv6wOd1M/KlunMzBTWZ3y7BOLuGIaZ+0MaK/PqoGnDzGBdZZHbVwliuMqj2GSKw89
EZDWfJYgLvGi2yQgJ/gs/uZZp8/0u0s+z/4DXh0Kv3k66SG8tTSP7sR8/BcCkx8mQ6Qkaf6Z6B42
eV2QU0is3nuZhEeR0LtbJDdalGHWFYE4xa2jP7ldYR7aWDmFqTtly8gY1JVfpsVGPt3opqCSHcP0
gNeh8DZx24+bSeJHEvRZ/3zXnWfjX359g5wZ07MtzeWm634hO41pVnkTNPYPpacV5RGsOYw501bX
eKEt2u3zPnBXtmGYL7HKjFWIigkFE+ZvFeFyoGrMF8M1sC4UBkSIedPvio/UaOo7w6Xx4VgBAqH5
1WXubBA0ITSb37vyCux7ZzNCNtj/Fg1UgIM5Qh3rHqJruXrZbp3mKNcSqyrRyZUjiLMCAVEx5pCG
iyImqBxdT2OF9iLuLH4JsBuJa4kar0niHqPUcS6LeIAGvJDbPf3q1VTqNLQzZFTy6Wf6wTpqW/fF
xC20GfRi2HtFWT/yHfqQJ9R8u6EkKO7DNKXO3i/qZNOAp3pNLXdpRl7y1jRhskkGbnGohCCdeKq6
yZvSWKvC/nXTHPEnxESyZo4ZnGMtCs9yTS5CCo1QFtxu8+VARN7e4Z8/fntWov716jWY8xoqTx7D
IY3ti1JVM4JR9YbY/hCNW9s3Fp33QNj1echUEnej8cHwWhYObK0w0sONNW/KA6nSrmPdHi+nBU3v
78MAp4UNstXT1D3RChRv7ynB+vdJHXpHtcuIknT9exjL/v2olcnWCvBciLRwiL7Me7w/NkoG+Qp5
4hQE0JNs6yhfIffjsZrfVe7IAxOjK+8qt+Qr5LtmGsr767uEoKKWMf6arTwvogNSBc3GmLXsWtIm
Jhb0eXVeyDW5uKjcbcb/C7lKtNdKrQ1rh9Ei3/zzp6Dp//4xUPgyNc8wqWcgG/5yE9GjPE3KyNI/
yPnG3OxXyW1Wpw9IfNODUwYJ3BoWZIklt3FkkOhYuuVG7pPnyrW6dYx1rxG99+XAUPXtXoTjy5f9
41AnN2X/+GV3Mv90PYhPbTGGx+v7y9MaJYbSlRrK5afLfZeFIZJ107VzvOofv+/PV+QQf1rst18O
5CSTnwPmN9f91x+maOQK5ppylAfl/gjDyiF0awCo1250m3hUwuX211XZqfYl+Pnr6nQ9l2DKCo5L
P7e2r3vldquUygp1BdKYegBgqabuWa45GXK1bjhbcfcYDcGjEdREzxbwcrBoFBsrbEcMFkVISOd8
BK6te5KbI/WpTQtKHWMEwgRPCfunRte+k7QUPFCBGsD1gGFxlEl9TYn7XGoiIUo7cPNvZaof5X4m
0/Gmb92S9LlIe9Xth1EX9YtNlWpfasDa5Fl/864a0Zurf75wdcm3/ev9wyNFTXVtS+cZwv3sr0+/
uKC/1ws9+6DowSds+8OEqll3z0lfb1q/To5yq4j1UF2FepauqbiCFJlP+eVIH+8GP60uu9pRxWNj
6vBRNM/syZz44+RhCrzLOU2ZZCfkfgTT+N0WpVC30Mm5j7ShxUDWAyaxXcY/QJ88J/fu5a68zZuD
aZGfbOYutI15UU52vclidFpynzwvaZFvq7bdER7OKX0aHDOex3u3zi1CTHvrKNeuC7nPDsN8wy06
gC/PeY5epSil5lW5+PK6Xw5b+Fl3isdkNvLNr+//5WV/91ZVwyNxRML8N7+Z17bOIeV/dJzUQTnh
71JOci2KmmeRWMr2y/5hPu26z6gZAcM8nIcm1JGvr/9yXg+yEKefba2+HCiKykcuO79rE+TdLIRD
hXfdKd/RpkS286ijhZ1lHv2kN4+UqACQeaTKJrAZlZb98qA7JFG9QC1rXc67voLqG1YnNBDXXdeX
yfcMgbr5jynm/pPL77JWlbZ/bnXr1ZhL38kASIs6w5stYsJYLJzDPpXLuyFI1zX6+d9c1AardKyZ
YXSVcwobNG7KHNvqUaiR036bjPv/T9h5LTmOa1n0ixhBb15T3qSkVPp6YZRrgt7br59FqG6ruqbn
zkMjiAOQqk6JJHDM2oCB1OR50Pt465QksWWRgKpS+mfdn7aF6xRvSl0H5yJpPlM/L8FWxgUE9I5U
ubnbhsLZpXGlL25z01bfVJSgz+LS5Vtf7RTnmIZA8ATqsRdjiKrdqNrThrqA8LnPcWlnTuL8UIGg
uANQiFIjJKGEQHrLyd1RaghKJjbmN3o7XQtqNSjKr0ACzjYrqgFAhBSzzSdIE85++DVz7nkQRNNV
DviB8eRR3vgoZ3RDzv8gLq5V4BPntamYXnaz7C1SwTwAx8EaugfHxwtE1hNbeZ6HspGj9yfjfQCl
+rWl45e+m3p5kfsD9f5Jd5ucrf19eX+r7eR7O5gmqtUaL85ITeQNf+vPJWyjZhHTgHJwN91f//+2
GpDz7ouDPy53P5c/QfLr00ytF//PYsGYoaf/eOSiXOla0F4dDa1Kaw7W/b7hUDSQE1QiGt8DQznY
FeJrDwW6rNuYHEAIhXPfC4W41CUJpUMEQexmdEu3eBymauU0Y+w+CGGIOWvMhqqGb0Se0sTkbFc5
uZLsnSMc92m3zFiRLw3Fjs7SJhs78exNHaoFhcoMWHPjVHqw6chLgZn2398yxv/aYpG1Mld22aru
WkQW5z3Mb1sso0oopI3i+rtZBTt9ThZMCh+uThn9HECTqhAw6uJ4Owy896ZQHLTRfPV7oPgvOe+t
N00Y6sofLO9Qe06NFF2BRHiFliyFIeLgtNpcEW93j9NgeC/UNa9DobofGQk2284x7dXgCO+jMduv
hV/blyQPkqfACz5x6z/99//XOQb6x7frwq0Hd8tyUNUA2//z/1XzYlcfdDX7bkeDCc1zsK9+7D9M
sbAvsqeiT7rJ8FzArxlJ5U/t/CnQ+GrlaNrb1Z66gOrB9xyTKudILJCE8A/DWPoHeVQY/blTJxxR
s52Ip03C6nwoG2usqSEe1X0fWD5BCdvfl0pXHZq4UREPbpqzCAcWGXghXlxRUsHiFeZDW2ViIWpX
4XOtMDgGNg2eVOUgj6RtMvVo1zr+5m66T5NzWxLea4AXnKtU87XCsDsFY1i+suy01o4bZuspKpW3
ZkxVUF0+CYFz1zS0d0XxrLPsqTo5z1ODAp5qAACanmoFZvB//5q0P8PIjoqylWWzIFJZzevan85K
X9FUKACW8i1UrGLTZsoXI+myJ9n41pAQoIku/DOpoWf3rz6Sr75tRxtOgxVlT1UbpGfKIhaeUkIi
avzAvoTuAhmwcCSq/NXqFf8sr6XNV3VNeFWqWZ3un2GFfKcuT1h5PWlXwuo10NCYRPQKtD1F03Hp
e8gKWLBzomZCOtDWr0mUikXYd/3XvqGKPMnNv9yk32SJDXemp1gqsLzgeYymZt1pmX9QYxBJXVW5
S9POT/dwECn7/FMNLf49RFTZ11l59yhDRIg+t4+JVv7rSWHbqAlFIvbVmU+Q11XcoX2cP6URiUYq
9Rj//gmWUl5Ci7LoYibapGlJPmFYncJYba7SxE0BjEOQcCe7Wufl5DQmwZAvy9Gxj6Zf/cxi6O69
EXpPg+E+99xVH5VdA4WmSJu7qrU/SkGud+dFz0MqEoDdLkV5s71Lh5AEYjfZZT71MlGchEs8d/nB
HJO13fTK470Rqv2rWzXDK6QZfOzPQu+MA37sX43um8YhaS0PSGFQm7vEgn8z2+SUkSKQg6iFtolV
fAVVlLfv+vfK6Yx3tSnHxxS9vgfZVZRiWANDttd2FRrvFUuCh77LgOvdzkF71LxqgbA3ohewoQyK
jxL+N77XYOvVQv0SIrcLywK+VdXmz/aIe0ONsi8k0kMECRVz7/TN+ErywzYl5vLFIPqyUow43eXo
Xn1Ec0XnPD8VGtXXUWGypKTrWVQ3KOZnRn7iTBFpb9k5/6ffTdN0if/+/U3IXUcF9vwO9KjsvUWh
fnsvWEFfVBTr59/cmj2cUbj2WZubcgKP1aRqtJa2vi0qgomqvq1c3hP3ecIt+oOf+MeyN+Dd4fyh
GHFAImhsqYEM+lXU6dPXyAMI0qtucDRzf9wbY7YLFL26ZJbNCymzd44I64s0NQgObToL9srdJges
yeYGTrpH3+fMsoKVUqU5ouqqzmYwJfX1QLigP2jCBd/ZkUciu0Ew4zrsauwPt0Npte1aR2F+nv+b
tSiI+UQR1Mx5oJmb2+z5bK+qqFfzY5QRTOgtpuIXz6Q4k88eAyXCBaxeydxr4Hg7DaVAaJxHdS6O
svGZeByLDPByCOnnbpNH7jz6f9qMuAccaL/cZ8mpxMggv6oduIuiVglBts5KUUoVaGJCAU1r+/rO
mvde/rx5s4tmXfsaKSqzCZxKflZSlN3nnjTVXZbsCUwglKX7QAmdntc+G1ESIsfPskrARwYGtZqF
PX6KUBx0FpAvfhKbhP2MEiYR0/hiqAR04/DUZ75x7SrzKu1kw1ATOzrBTnZ19nTRlH5akftAAtMD
unzxIbKA7HSjEC/N3HQaAXiveb5ZBNVcQTIg3WdX1jkmC+4grAZOb1vxFdAoJt9NIvpoP0GHeK5F
oFIyAl9FjoqpI7tBHYudwsJhOUZBeCJNhZRl8AwUc8XtVZ+AlLFF97/1ZbMIoVH/tO3ynZB09d7X
UB0prQhRA4UoZQd2tKbqsIWOUMVsDeWhk7FLvDUKcXjYw/QN1fc3RUSqIj5sYCmzDAFRKG8bmA0F
XkUAxM1V0q2M7VCNXBI+CMaNDPyoFBLvSICBtxMH7ywiEqjBXvLoC3d6xoV7ymbXReBn1orqzWFp
Tm60t4bJuQiz8Y5kE+5kryxy5yKPXDVfeGpun9wkJCrhDuuYCnsK1eYHrxuOkLX08FM+d63M934N
yD6wGxRRCv3wx/M5tIxr3w6U1iGGzTuKqgnh5f2TAykd3poeviYegd4mTsWnmds/HPQUvw+Uo3du
CuTc65+ohaaYMKZjo1N2ko1bwqmOfHulOp1l3AYUKjFPeaZ9hJNBMFsOKK2nn4qSXNXMU4/+ONG4
qXaUXbdJZjzl3K9qu96WTnG5zZtNt1HZ5/ZQb6fIefzELvJSZFSewwpIlSYi6nAofnmWjcZCn7Sv
q50TgaJCJQFHGFdo3jAhoALysdC6V9lrKbp/Lqvom5VQGwNhJVsXruWfZeOVEbBy0lBWd1trx8q5
9711gCD28W53YmfetXY/+STlrKsle06e5XPloqWtpVFOVrMu2lEqdYqRhN2RCJJ8jIa3bayU2BdO
5UvbRt+kOaK8ZhOnTbuWXQrLqPHhYXa2M9998RplKe2N65DrjgQBFGQ3+YgHAdw2Dvu1q4Fdv9i5
9iVXqD4CqGMes2H0LkWWkhxG+cJXPyYMT/pO8ETuE2kLM3hmHCj1NkcIoIOvNAfZxLpN7di9PyhT
tgj6Mlh285xUDgdR0R5iW28OWuEkuzbRlVUZKdmF+qN0UVdK+AOSlUOR6HdivMPC9MP2nJPuS2S1
5R0GU+ltSIcnOTPU1bcIVN+rpY3jWkl8wFNC/eNagWsCZ7aLi9NPkL8TzQFnNR+aQ2zAw5wPBzPc
FEUb7FTThRLdfW8dvpnas7udE9iQpFOtQUKnD7cdm8ZXAHrNqucNsmbZWr3mo8sfUqCvIEc9GDIb
kHbqUo6CQox3gF5M2KxMrlMeaaY2KA+yKzqVgoKOdYrsZnxhTmLa1wBpUVxznfjpeWRnUYFE5ZOP
s8Z1nS+RT91MqLnZ81TXysryNZ97o8v3ikspGgI54NW1JHZO5ViIVe/l+ouZNVAinGL8Wjfqoa3Q
C4l1c0dEL3ixa+FeJuBtBPiiepEr8adv1+mjrkTiJVdDNHhaE33bzMyADSXjIbd4w4zpUTYa8b7b
key2moOo09zcpyi+jSCllc214sG4BpG2gkFGgGtu8Hw3B1NEhLoa1yaglbpoM1RmuzVwGJxlk3tp
uOuy5uvdJI8mBfiwGebgINK0ATNkjF9S3TuTiEMNO9IjB2kPZnukKmclHp+HrjIOPSk7yyqI/YUY
RQ41Tc9P8kh1qvwEcevX6Dh3pU2OegmpML1fTR9mLYqFPqrWybCH+hHMFYX7BTTjrlIWU2GnnyOi
EOtaTxF+L0r9GfzmV31iBUy66FZ4TXXKx6g6ySMdf9+STba9wFfG96S4DMsRd2Yf1IFV8TjGdh+Q
J481cE3DGbONHJC22xUsPXx2WKJtTL0+erzGyNANz+TXEbNGrezWHeugv3V9XPUPtlIc+2rw0Ret
xkNT9CUeISe+TEXX44FW+aezXX6w26G91I0TLWMttHC3RAC5XavEJ0lpdvXPrlLZPUwK3HrpV9/N
+RGXqfGi6nn42RnmsEgzMorNJgEZWzbmAaReffDaMdwkrlo8ka5hLKbSxgEeinzDnZucO898y8JM
3RlzT5rCLEjOidNGVBVH1TqzCIXzZ2E4FXGJYsT8h63KR7ewxVXrIa40NpoXpDS3nyJNSCez2xcN
XdIj3E0YFWnZfTZOoiAkEw6PlBBMz41uPnqp235SEjhLuOgkj8ynk78D8iOLnkpqeWXgHgeFS4kO
cXvZOCLzbkdyAMIFsfz7HDPxxTKzypWmtOazbkbrLuma94T7k9LGNFj4pmjeI6Mv1r1Q0DSYR/kq
NQQJeucoR1XY+ZmRui9mU/qXrCSvLxrVx1z14f0luX8hLBs95jbx67knTbLJss9xsI2zSaIgWhNe
sYsT76LGlNSUeprvfKnik1rmQ5NW4OznbqIPX5uxt06yl/nQNdUyusqeq6wCZ2ipq7TDRVSWS6Ow
7WM99vZxjtEB9Z0PZV82YT+AO6vqZHWfKAf+6LYOqCwfAbE/7P8299+u2ZTEQNHKEaxD4AW0ehBu
QTBAY8GxEq8AormL0Ixg7cfvI0VYP5qO28o0wuABZ9q5DBPls/asilphI7j286+169XxMCYFnvcc
Rp02qvHWH/BzD1qWHiyqoZcVT5EvgRXB6lKKF2kPRfjLnmnJ2WKddNW7r00aiks54HYriqH61ljl
CR5H8Gb5NYv1jD1YPbrjW4X/QU5Q7GR++pvDORwj7WhPbcH9EdTfMoAIA7lpX1LFhtIeufleo4T5
ag9RdLu2G0U/Aj0tnoegNnYmzIh1zW/8E030hbw29CB/AUuyIBhpOqfCIKk6m/9VfWJuBSWrlJoS
M1IicsFlQrhsZP53SjDhII/uA3/M+6MrJ5ehiNGvGILl/VLy6I/r3T+DQt6SzDxUmEKK1tZWPg7b
uhybT7dag0KNv9S2QQpswtcUaW78BSfPokO4B1+oMZHDUZYrOS0FOe/hRHnx0WbaZwbwtbAZq8PQ
O9UhVOP6cO92sy12lZYFznwo+7eJf59ytxUQH8HfV/7y3yaLpgq3lRWSVIYuRhgb/Ap0T3tp6+i7
KKzs0Zx71ejCweitadsoPlpRkGEM8ZA3KFtIhxJ/Hmtp2ciA3d1Q7hAeytAWNyeT6+F5i+rw/eZB
up9w60dKcKjnyepUqEtuabFXALMS4UMeEMWkX0ezTTGj8i/TKBYkQXhHMM1sS+ZGdu9NHpD43mg/
75Y/Zk3mYC2mJulJc0MSp8rrazznxo3kEpHO17QIQtDVGsVkcQnRwaM64cWGyUjelfIZ9bjzS2Py
FmGeaI+KFqtLhZK2z6SkyDb27R/j4LwZ8IHfssC2VmZV64coddTHNiwBFSYjSZFFqux1BzKu42sh
Igm2crbN7lczmOj59exaEIlJ0E6cBxqlb85qu5adMTIpdXfGql/jtNvXgCizBlC6EajxT63ZF8JL
/upC8TNUXaJbChhP0tunR0EwDrxKn24mty+upCaifsIL+lsyIDw4n8QaCe6zZ3+oNRhKL7PGcwsj
emeATdZAjwsfIgclx823EonGOeM5RGsVmHKJZsqc1adRljPmE3x8Bfy5bmb6t2ZSzqKJ/VetCc2N
pVIZTQy9ejVd/1ojt/1lcKzXSU3zK2yg7Ko6LguF0kg2sisHlKreptRknKRJcVKi9wQCG+Od3TJ5
D1rxQ4vr9yr1KXZx6mZteMGwV6d4OrM1HICrDNl3Mz+4U1z+SLuSILWnxU+Jr5Q7/un1xiNg/iKa
CObsPKUe7Y3RaP0npRw2EgGOf5w83T32vO4AbU7Np9WlW/m5OMRnmCiEisKq7FWd+f1psKdfTU56
1yEFo3C3e+4Q4UyKyPAv2TZRWvefyfc5Y0+4AAQFQqqx9RT6arSJhlK8sdRTl8Ug0u2t69buIhH8
T8jupM3AMz+Z9rJrxYaKNprqHXCmiTerIb+hBLT1KEcRIP/AIe2ceJSGb2yDT8XgtJfbhQi0g9iN
r/JEzbAf/L5Jn9pxWNze2ykhrD5WtAf50pa2to+Imlb2490k7egmQHs7do0d7NjwRc3VrFqxIV3z
q9Z0pI+WY1LC8Zy+kzg8bVu1pki15EYpc4Pg64j8JeR578dIkFkfAQ1w79WnFk/ylzCzwMBNZXtF
TpCNoEKqre332cHDebEptKwBwcyDQyXhdIkso7+0fbRUwpJc68KzoqtsvDbZqeQsnW69sMZPa0MP
m5L4NsFVrGljRFB/nQbpsVbfK1Y8PMrG1xs0tuTh6H10U7Se6sB/y31HHPqaojIzhsAd6qO31jNH
rPW56/W+s+Dn5e3kKCJeP4rMdE/yVCsBQqfiLsPxUVyNxLpNst1CPxYGMGx5Th7YyTZLs2ClNsHK
N1maTL1ZHft89LT1WDjlauDphFRf7aJjgjsUmkdOVZocyr1ce5DzDfkVpGMBtj9J9UXNQuistW63
j4z0SfZyK2jO/7Sreg+rVdr0JOnlXEPo9W0aOau/XUPapWkIx/6Iq+oVJUPkg9gMEcWCdNESQ3f0
NHwfpuRmT9VBX9l5Xu282f7P+dLeVXn+UlGSr9iGf2i7lizy+Qh2j3LQE2p1lBhn+TAq0zYvJx5M
fy86LZPgxtSXB2ly0aW+yJ9s5e8bIny7siiVivBK/35fI/7bkk9vrJ9FrQnWRf9YT97ntnGv4XuG
fVHbHzhN+k884N3WtyJv5cxdEfZn/KMshJJIfwxqQj3SbsQeP+xq4t2m2tlLxzq/Yr8R6MarIsAV
mYVJdUmqKp8QE79Ufmc9AfiLT6FXsRGY7bbLQo6teYFDy+tWet7ZIAw8OAa+g6P777oNOOcJKKKx
2cpEV9YbysXXEeKaCz1k7UcRqdV66vUBrDm21Jm1FqK2XmlltyIZRb9UQ2U9R4mDrphXlRv+vNYz
TnP1UNoGCluFYj7LKX+fMJDOyVY5IkXTU9OXAYHfSXfCJ33uwWqOF3mKlq0Cc7aunT30NNx2WTP4
p9RJfcqM0stgwbEgz2GfJUlzgD38wPoBfuKcjicbfd54xZYDUQwWojRF8wZNzI2NU2tBxmdMgIYQ
njLBp5zQAfWWGQIXe8MfHm9d6T+EpfYYFra+lz2YZTxQXZRciBNuWAT5z7IhpfPdGOySsgLPf55i
bVqxeEfGbe4C/vCOlCZ+MeMGJbmgKNasrsaLnJuHHoJZU6vcrmaEs9/ZiSxqSUvl2dA7/Xn6PvSq
XS2UMQeSY4bdfmh6a+1VHnqq0VtGfs5fKvAwaGTNRyCKYOlk9g87RHpDj1K21yHadtAr7JOqRfUT
jOHqSQMMIk0Z2OvbjGZonJMclNPmk1wfVJA7IvArU+goB3aPjp0L6Hpa+KxWar5lQYMehT4nesjh
28xSmyYwyAaAyvuZcpIVBD/ivkWCAbfatarRyjHN8WNS2erjPurWsku9wJeEh9elDqfbLK3Bp+Y2
pJ2HbBTnhjUNP8apI3H4b1sWZGJHhLSkjLEx4Y4m00OHulQ0RCxL+zo8+IMtDrIrG8hUGWGlJH8o
84KlsDRCfBRiLQ9jcnBg9synyzMbQGFqsW1qG31m0dXXAK4U1XBO94PUKA707psKxWfB9rk+N37b
7wON15Pf26QWdsoXQhPdDz3S934MNz1R1X0apG2waTuLEHpItB+qqqBy1WRB1bXTxejVfqVXmfHa
UcGQJpZ6AQdlvA704rknx3oqbuSYOs+cx4oq1m5j//s8OabNOdB/n4csKdnkIhaLOi6QIh0yImqj
3+7IMu83vAaK59zwkH+b05lssI8mPsHIblZtGiL6Sl4UAM1UvyhTlaNtWOYrjXyYLyVrs2IyvrXB
/JUDRCSWG8Yn0kz1hRzQDCAEGjumquemqWph7EOr4QdaOrwK52snUT/LAodvQsNtovdavtWaWDmS
xBSz6DWtfVSm1r5Oul9Hg53DVOvF1sjTOfFnnnIflUf308ArgkLI/OjEch3FHMP+CBx93BRxjIo0
upofA2AWkZnpV15TzUoHEL63eTy/8Ge62Dz4gIoiN1pGU/fiV4LktLhVQb7MdK4oHvCc19lCjnZq
TT0i7ggjc5B6KF147q0RXy3Ka1+ok8cRrJoTwsP/uVLtkK+ez13mP1CehnyiH7fH1PNAbXWRsihk
t3b48uemc22kJOXhbeJsjJXoTeOXtJH2e1Mir0K2HaX2RfXGY7/+q5p9DlQ2/GDJC9gU+MtLYTsB
CbRtcayHUD2YIVIOhTKgMOgMT52TIuiVVCyJSBSQJtlYAwh1Ubdn2cODPTzdRuUJomKF0AGwu1+j
8nh8w4Xb368Rmu548ET1Jk0pj5KTVvQkCc2lwCSoO4duLhdu5ubeTZXgPVSbcBPIimI5QF4/DB5z
rh6WfdmgBRtTrFQu5AX+vOpv/SgMrqVuuhSko/GgkUO31BxFfTN10jDsRus2ftBob51WlqTeDNa+
nLRkN87O9UAnU0lkYb5OMtQyhAPCD0q6thR2lrxGWanvbIEiw9iryWtnxeIIHB8dDdkVVCnpXv4q
e6VC9q5XVs1imhFsVQSMTR7dGyV0CZHIfkQsy73NrMGKHKJmlhopWm1lK+0LakggdIOmfw3rqN5X
ENkWshvZVnLI9MxCnyQdXnMBisE3TepB58nOoLjHboAYlNhW/4oYsvUIUuJ7Nvcy3B2nKBrf5FhT
JsbZC4uLPDEOfOMyBuIgxxIztJ5KR1nLsbwo4EgGkAbmq3gI0Tw32U85hFhLjEwMjmfYmMCbt5mT
mi9yXjaCI6zwiMrPdpB9JczuLkVbw2ho7ewVCswuBjZ/oVogf4VG+q7mXn2SY25EGrAeDfFRDnKb
g5P1qmgvRxUHOp/Jinoru3mHnyAbBsSJARzZVeEeMr8IH4t/NuMIN7/XjtI8tRXAVlSafk2LNPyw
IBzgOYY6QMv5VDVSmDM107RFZ+rpV1eeKMfl2eCX1bUvoCLikfH2hd2re5YD+Jx4ZZPSYyXG0Whd
SKYE05eNb3h8VbOxLxGjebhNckMyqdUJ52KPAPW9mYZARW/UTPZk+O20uScHpT0e8X9TIe5VGyhf
4kEaM40q9of7JPzn4aqu2nlBo/zVFWS3EfIlU7fX4mU+2MlRNiIgMby75T7K1m2b9DaUIsUajuh/
/DZHHipKlB4d/ti5Mw5n9HG6hR4GBXycqH4LS97ug2cF+GPoVnp5nYB3g8uhB3VuORnd+Mzqha1G
foyDElRDVebI3hAgDyfFmJ9YyDyWMRprYYpqqRcBzGSpk6FWk+fr2OQ3t0B4Gk0WlbjZra9V3lmk
7nRMTd18ktcB8cj7xbhM8/XyKGxO1uiTcs5HSBMFV9MecNNf0nSzQxHd5MKsF/IfIW2dm1PW2wXt
SnRavta83mTVxDMynoL6HCANAx7QAP1a1edqbqRdAUEhNNV4lFNN5J6sWUnoZrtPk2f9PVfaUQcp
j5rO774twvGLj6wx/FL1YwidZju0HuKl1PZJe+Db04dbTc3WUst27Zkwb1moiKNZRv2iKUuEFtOu
u45O2l+FthVuYz5JCysUfYufEyniyYNEHGXoQCsuGvBK4HRXkyS+i8b+/zZKQhDFRyHkVXmySOOf
HanESxvk1Vs7lLshS/UnA0Q4hYU2hSs8KLQ0dF/FV2msQ7d9rpC0lidkA+6K3G4OcsxmvX/2lPFd
jgW4ax91vYY33oT61e0sNHCrH7qfdy9RGdjPhb2uFVTnFlzuVfF85dGcx+ykdtBGzputnNq5xrQB
VlLzsGA0nXzv+Pd19LGW14li1qt9SOlwrekwM9kZlfNuqciMZy3qjUfZC9QGX1Az9CslZ7PkhX51
mufLwXyer9bWn/Px3/YrOegbU3VyRvPspIKkpQQhnskd3L1dWPFD0RfmlZeUeQVXYD1Eo5fvmkpY
1wxS73kswq0clNOENpjLOsAdfz/L6p9zitWe5Dl6YbTIl4Gkvp80aNUVqHj0KM/xldxFhI4PNufP
/OODZTeIomNcha+23WnnyqqQdoqF/wYu5S+vMqafwnjJFSOh8prKY83VJ4CbKC8Ok0HyEa+ZdVlZ
0yHOfRxrCpugnAzJp9AZoZU7rvXmF8DbIErDtk2f67mpgp6aE4UMmSxP0mfPZSGhh9ZR9uQMpwTi
7Xlms5NneV0aHZFP+eaYjpVz2Zwtc1y2ZGo5/Y5q4OJBB9F+QspO36VOdyYjYkAEW7ah7wWPmvop
Z9xMlF7GJ9kviTKRGacetNkk7fbE5iSLymGp5i2Kq0bNFgQ48Ceou2pZqtq4R4TQf++rFzfVC/Bn
qGP1HSpDVhiX+CATimLiqeYRqqiL0iuKaz43pt+oD2ISxU7aDE3D4cs2CCG4KwWA+dXHCUt2Rw5X
fR6TswpADxRmlI9W3xlnY26szOoWvdVEa2mrtdg4A5Mwzo5wnti46Pu7qQT5fQq1J71mXYBOM6cX
pIpzw6eAyGNKan5MdmyhQUajuB6uLnmYdwiKPeRmgCgnu6PFfVI9tL+mE++1WIH+pyuCFpFwvd8B
//zOc+Mn0lAEO4dpOqLzGHIH590zBb8O4XzV/5rZzkbTDeUvq/PWSqCW30bbNh7SJrWeRxF7q0lx
7GNk1No+hKc0p1UHTyAX9pEVkKdlLY2hdj5Fkrro2VrDRpu7CsE7KEnWu2v4zi7qtGCVxwTZcwGS
Ipl8Y2slivHuBdkrJYbWRR+y6GUiuirNgMmjgyKyAe0wZgUGskFpl5r/9SSjiLOFNcHfHnBOF5r4
ZgtLXxZNY3A3jMEZlimq60bxwb7y01TJqulMy7qWpX+U5kqjLmGsUNprw6T8yGIb8N3Q2wSYh/CN
SMzt7EHXcSM6aXtJ3HQ/EIz5xBUDwYM8oXVSjMGnMYqL35OTp/AYPePGRzxqtkO70ZbcGLNzMxCf
JeT+CLy6yDSbhcYULUU++GxdTG1FvuVRRQXkuWPH+NhperhQ5uh21eMCGjsjeiRzNn7h9XKQYe4K
kOB6chtrI4Pj1LcteqI8bw1Z74exQOFJTjOo/qHurcrOJiSPp3G0PuRlyzxOESENSGWaPwWZrtYv
P+sEHpVjN6gUz9Zu8vkv7PF91jVP1AlttjnEPhUKuqRkB+zq8ZvVqRGqEMb4HMXC2BbEJvON0F3U
yql5Ok4WcYS4bbyN2giTsoama05NRwnDEPUHnKuaxi9P2vLwsQEKms89y+y6NevheKfYo3KoihyO
Vp96L2E5KmfLS46yFxvm9DIzT+Yht+vbQ56n6BkOEdVElOgd84o4fdhSv+hrpsqvKxcfqet9LzpL
+YH01IJgRSgAN+Zrt6/G73BGEnAUvfUGOyacE4yQlFSHbtWHQ/U8KcMISqsEOTF3OyqTL54qlqOm
Nbi3DbI1MwoWVsLw/VOhu2StkVrFg/waDj2dPi3RZwdyIMcUUQyw8UuKNBkUdcyMWPsRe2OMsrwS
rflcglqx0SyKjv3FVKbmuWhV7ZYEpg/lX5k6pvADCKo5LHCXMjlMQ4osY9P/rlWQ/g3TIudtANVc
5bhc6/ord/GwSgTl5Dxa/9J9pMw6F+owLAfUEmpj5AkcI6Oh/UeIivINEjJln4kc5rNITTk30vjb
+G+H9/ONpu1+nS+N8vTbcIW0NGot+pPb4jcairj76qikhTjqrM51ckvYEiRqi3PoKeKrHmT6Q9mZ
3ktVUvFNJox6xj2ubTxqYyGwVfVBAcn4YKh2sq9Sy38COdVthCdYMQ+N/yRtfZspC37LxrqbRV6o
YOB3mMDfyYqp3LSkPH+Mlf3VhbB0qShheM5SYyN4QLBbbZG4nmwykXnu2aip4SQii6E9+nrdu49j
QRqDJ/qlNRKAzMj9uDYkSWxVoedb8m6Uq+i5hwrWTa9GjP6KZtQpsTW/ep9mQVTdtuJHa+4qoL9L
Nw9fQf6QYto5V2lussHbxUUqlj5rhXfe8T5J+Ua3laOuZ/1FWS5CJ/OgNMlukyOjS8X/6zD009br
Y3dl9q32iUfsse1861nPtOARRZqXeHCRslS7aE5y4MN1LVq3Och3fe6SY1dtKz9DnW7uUpig7BWf
SDiAq/DVQILtpAn8+or1meXiXbVG6+V/ODuPJUmVZV0/EWZoMU2ts7J09QRrCQRai6c/H5G9utbu
u+8ZnAlGeASkBCLcf1HXGSL1Xpqva76AZ8OfkbROFS67WrGeXYoTF7MQL0lfewu96YeNUhmnFuHj
p25GeGYI1ADwFfFxnDGgqEkF+ylRY9AD9MpxoomWFRPAm2z1o44eRArk0i29GyDh4gDOzn4IgQLw
v62H7xrWF26XpV98U4Rr5vZMb3RXvbSFpS/liAJVOSUX3xuyVsvapR7vT6A6nMrRVxP2n1/rFm11
ZbrYZXTyqzp7d4QWghaL24OFvd17b7rLnsfQS+vY3aUvQmoIfBHvXWL5a2ai+taoxmoRBuRHEP0K
FpMGxCXHszAp+ZtHOjQ3xzSUiwDZiaYvjxmuf+sZhwOMIMuiuJlJKHapoShnDxXV+0ZNykcLTY79
Z7wBeZmYQ7Mfs16HgTAMH8qUX1swzr/8FH8ZW02+ZxEZPbsC7ATrMt50LetEdVD7oz3xwqqe2o9N
ofvIyvrBNwfPAaFb4y8j8A8j2ZgvtY7FuDoG3smy8D9SYhyXVejVr5GRiQPSPMh8z80qtO0tmBWq
dHNTj1HkCFPf2oBPq14p3OYrR3Pc3Tj32joJI9ssSe7MvUyG4C03/BIKyYnXCcxrXhbxTZ6paOEg
5HX/DExnfB4N3JbmY3RDz3Z+kdvXdhi+Auhqf/nu3lSxUaUYjDtxrBUvNnSaNV6s2TnVSO5bYZpt
R/K8NxW45HIMrfxr7FY7OHrNr7S09j2Jli8iDKplFlXTLdYjSN1KitR4EY5nU41zBD5a/cWYS7Uu
ZNWfeMow/2t+cQv4kdqx+tokeJCCjs75x8GJTyDfbgeUGx4sDwQw+vsbq+Z7BMbfHZTsGdCoFu1L
p6mOqNXU5LRGR1AiMePqKDey67OJASSgKhfdsn8dk82euFrpKTseH/mlmjc1mJOVVvXdCs3J/EJ+
CQib7NZqFzuvPz0Razpm7IyRvbBaXjxWEs2wz12exfeNlQfMjvpmg+kQeNW5oy99gBlZrX8gmOXv
W9mshHBRIQSwOg9RrclEHtPvKL5o0ZGKeIV14rw7Btq8O2X1Fh+zy72n7Pzo2HV+GW7k7r/Gh1iF
kGC5eWa9iciOvE2qkZ2pKQIpm5tRE9Q7w+DmoPld8Ka2urEiaTLtZC9P6nIx5W1/lr0U1VHuUtQn
ayzLp/mUQ6Mpr/KUUTs1C9mUp+ypfq1kM2B6cz+lbKIOsbXM0tlxDaqHuiFbFUDHQqQMZ+PPmNzr
HX86WH01YNczj/7cyOM+m3LvM8aEZYdZ85kKj4mYwEuDV9jDYHTuQxs47oMLlyux8+n0GTeHQV+k
CZgJOYL1rfuQzKjEhkwsFap/DtUrvhrd7vqFHDcc8OHTz9yf420ftu65mvc0V/zekzGWSr97/xr3
33oBJbj38+VJcPZRc41j3Tk0A3xClIhgyLoexoVLuWuaE7MOuXsfIMdSzNMXodth9DMfKje433K8
3P3XQZRLnEOhWc1qDJ0UooBS7aIOoC7GWMHDlAYBnA2NaWUFTKfMPIqPfzrG2Aku0OeXcthn3IvR
mOV+AdyeVLW7kN2NqZ9BFffHz3GK0KNDHY3vg2U5+wY3gI1Tq8NBj73h0Fm4US9ke3KT8RBh2meu
P/vNIqNfDpXB+/h7WzcDHVwgINDZk0Ko18zFhzjI7WqNc0VzCKOof9K15l3G/QoXmnEcah1qPtO8
RA+CW1prykPmoqDGn71ZVbWtzB6nRr2j9KiiVjcgOjuVjX0EZXkfLQ9hculd4+JZNqj9cVRvKRuP
EtdZxuTGSMAWA+HlrqIiQN+59Zw8nVmyi77OTJI8sceVlSmHro+hpgbji2+kza1Q9fKWFPGrWRTj
O5oJqBNuyrBQX5qXyne6l9rvDPb1uOteJNb5975tIDyJR90Vmra7FHaub3qjwJG+QygKyNLPymid
kx4lw3NUgdAMVVZPkfCHZ6a6wa5lBr6SvUqdJ+d68r7JzqQ0NKZIR3AJSbuMpmqjGcHVGDsQjWbp
neUmbSly45AzNttO8cTi3v7sl3tO2e5UM9EPbRur7RZzLX9VZGRXPVF0R6sjV7HwfaU9yrYzB+Xe
XzE30aHSk5lkImYgIaKb4H1cIzrh8BJcW7f/vbHwtlkOYio3f3VAGEDnqnTVxWcH+b3gmpqZOPN/
Wf4Vl+f0w/xpRKtjL1uDrWP85pNInrlBku0zaX2+t0wk9P/QfmTcYpEGFe2TSMSYPeY8h8/Qfc+F
PfR5OhmT5/wzVob+OrseBkfNLuudOUyxApsZsQ7Lb3cersQFTIR2pEzX5/m+c+N5l7bcy1BKxVU7
Oukhnjix4xsXJLzMi6lPARpC40rrlOJijz5CxFqUaSuhiAzQ/dxrMn/oO29RT/xRwCrz6aoxeht1
/kaZ2aVr2cx8K18h3lLuwQ2LN0MTP/UZ2iQ7Y+uRq8R5YYz/QIHxodSU6A0so3ewO+QM5aAAv0Nu
V6UOuoHzc1knS/CQ9VEOHkL/XFGOvrm2TT2N/4QM16lVIUtrR/c3peN4pyhf7tCHIvsoYzt+kJAG
5ij1jQgMHkw2ZxiEDINB/yuSax8i7uIHwML1HS/x/z/P/XVq6/3zHP0AWQy68qHNRjAFJJrDY6X6
o41JkgI0bN7AbGxW2ZRwn8iKFrqi0opTCmH1JPcaGZwmm8W53oSs3OZBsj+q9eb3+PsoeUCcUlFH
6gxo7l8nkd33g4QTxqf2kLMiOs5O8rgne88keHHhNgerwqua3ajPAhhW7I1ckNw0IDWA9nM6MHYQ
HfkfRDiJW/g5HiOyI4s8uwzejwYL+NWcRiwWsugoK5H/vSgpuwAE4Co1bxQj3GBpi5+ONyCQAkG1
1Gc0acX6/C7Ddm//6a7VXukvf5pDhE71Qmqzaegf1askxka1tOLjoIkm2H4quTXGeH8BYVFlufxp
3s+AgtGAXE7aQ+qc+pv2YVuWcZObytbxpDRD4PYhd68urJV95FQpv11r3LI6MW9xGcAYUXAU+ox5
3INXdexQeJ1PJTtyp/IXo06F8TOmqva7F0/NUZ5Jxrmvrmrw49CIONLQcvGgONX99WSocs2M8mz7
KI8RDoTbrtH3WDkMkPeL4WQ03K863+uYoWJblCHY0fLCvWCrVhbFrnnA6AcrpRDDIZgPLOQguesH
FB414dbrz9lY9Z9ztb8mZ5/jPids//uQOq6bBYCudjN0LHwm8A1BG1RXHzgzasPzxu4fgtEaDi2P
eQtgGrEyd17JwJp72XLiqrpmhlZeHa/8MVglqOo/ITli1A1ca1D03Y0WUsRxVyhnVFajBYbQ41sy
QaccWr95HPrUXieF4p+9ptN2plYnBx0B5xPGm8HWyJvqQTGtfiXSKH2ZppJFc4ehb9IO3VFpVSTG
KJC4wDTZBOmQnoryqGWRd9L9gM62M393yhG6PoqTiRuIysJYTSzxkM+FRREJ54KD/Vq25EbhLnBI
jOZHNwaxAIYa9dvCw/sXhrG9qu3EPNQBZPMgCpWtOU7uc6dULFoz/dhYYAopaT940cWxrBj5Rza4
4cW3Bune1HWaq2zd44F3YC2onChATDPXrv7i25F1kCPUJEluLuLLC0rX1s50AjXAqdQEklBX4fbz
7GqKECh+fv36M5bXCQ6zBn6/8jTyhG3ZjlvK6nyi+U1Z82bI4mZfhGG+uL8FTzWYG9jas1lPIzZd
KFOcw6bbfr7n1jayh5z06X9+un4YEZBJAc3Pb1sOR4f9/uk+Q38+4ec7EKZLSUQE9u7+khnLDYAq
TB8+X1M4Dgo8GRW4z1ftIsVfQ4X7/QnlCaso+/0J799WFLpI/c6f7n5u3QqY7/Dp5Gh5fvkJa4TT
Pt9kP3/CtLn/fvevpS8ggcfD708nj1Yd66AELqio+YuQR+dp9kXolYXBD6H726fsuBgqRayA4ZVP
4I5mvqtanAu7dR8plT3VmKt/QL5BYy/zAVhqfvmWa9h04xh4yXXPXHsTVgKNk1+5MVlPmU5GLpxw
3i6jmKpnYuonRTO+yk65KQFjGJY33sdXHaT5hgToRtZDexG2J7eIf3yO9zTyhzzzmXC66qo1FOZ6
5SzTng7Dqhau9ohbjf6IJNbJHRrlLObWWDr9IRR8tbJTDrN9JOuZbYfoYDLEb0LkKFwkj+dzyI3e
FMM67ZziXzE/rjee7dTX+6uMoibn7+sL+TLyqMaMcAXBkfUgm4M21hfAzfeWPGpokDMq7RI50j/v
N9R70Aea+yBDAsGHHWIS+fLz/aIZ/itXE9io80FJI8Kzo9f3dypDaLuTBx3ikGofH0jGjI846Nr7
VwLYv9iqIgXGb3wZvLPhZ9mlVjQIrGMQXeWelaRQp/qq2MmmYyUouZc6CITIbMTqr9FerA77Crbj
5wnkCLnhFfxs/P0Kn2E7LgRk/H9e4bMjKdvfr5JDQkE/nvmQ2qGRrIYpXowKqW0mHRsd6yIo9UG8
ZzqPmPXkDUeqzi7l9qq8eB5WCYMaNjcDdMGKeo79rIQY03dGNrxbdY8J7WCM3zAoO1du5//yZgfv
LByYE3ZUlZmaBYvE1YFPqeF3x9R+Nk6gvIep56JH1mYvOryeVYq+6g3qEktTw1AvvF1ta4edc3SU
zt17mVvtB4V/rpE70oaFmZfmf+fiGk9AtQrMpeRWY8rfGF26lz2D4c2Mo4xa8kLv0vF0jzqGtxh4
EKxBVGT8BA2/craMsPleaYqWbFqN6cmyzOZytnbL4tp8LNEf2kZ1sY8qLSJn6gVX1QMPAr4Y91m7
S3C7TZvzVNvqo1DrFxl3g9hYianCsg2I2quO9wWOYcoHeFZt4+m+TSGZw4f+nOstoru9Ge65NLS1
DLNCPPbloD6LmzWFLjQwO8GOCnNHO9owTSQJScU3OfaDmRzrumjgKM+7k45qhWtph14LcvKL4Spy
u2I9jVn64mE4umsHzBFcx05eCgVbBTsH3yGbXQvlSuTqL9malMZFId07yyPRfLEeUUlfoo3Ms3je
uNkOZEnzLBt9XGxRbm9u8thUTC9mEKkX2eKToETsh+IkhyY9IMCWVP2e9IHynLL+3HMpFOrCLOqI
XD0bY9CwEnYyYz1F0e/YlMLnQuG6BihskfaTA8Wg/9M9D7TbqTj4Yw7e+E+8sOZEQ4dnrTdNrzFu
K7hol8lbp4w68v88+WXTKMh5GsIMDgEgrTfmAK+qVYoH6OrTa2ut5CAt85KrUXT8jzmDqwv4TLbG
TGA+JHEtyvmKD0pg7sX3F1khZ3LPsnei/g0OKXgZQVfdLKO5VE2SvpmaGx2nJqpIx3NQ3k35xgZj
sZEHWYWqgPKNWDzgsHJEvd/fBDE0TLkR0pfHi/DhSWYepgwaYAnJjiIFMwVV9SRIa41xq9/a2KhQ
W47idc43vJGd/ej6V+qM95YMVW0fLLNk5BKaD/coaR+1BoNoYygoQCKE+qK0gWCZwJlIBHt7AbkA
BPMvzaq/oewA7AdDu1VsOsVDbJbW1vanmTM3IHuo8Mj2Wrt+avTZM5dkxNfagT6lzWV0rcUsCujS
d9svi0Wc5upLEdqUWkxdJ5Ftersehai9p0wznqSI1mjJ5i91wtKMP2X/nfza6n6mMov3Rd+ZX2MT
poINMfypbch6NUmUng01p3KH0+YuUh3/GjpGvnK1OH2LbOVH6jjWz2S43c+D6dVNwWrlo7X6BvBV
p9w8VB9W/jTh0jQkLxO2Vs8YYRbPXY0TVOxkjzIkanNawNoAWT13li2mtDnp9LXs5d4YnzqzByI6
9xboKT83x89zUY+bs1pxc5L9jpem69bhT6Z8ZF7bPY9duioRcH5rLVcDfhEZC9k0CsvZ2GFbIt3d
1G+sxLByigfoE/NgA8NKCh/dk+an1SPUqnt4sNPwmOUzOnoeleRcc9BHhu2ottaxVxq8Yi2lP8/6
FCu1DvulaU/DWcbkBijCcE7mzSQae4WlE0PmIzDlwwBK9si2riLR+tktY7IXOTjQU5l9VOtELLE5
9S+1HTjnJneG5WhM7ldScIdg8KfXYsLAIffrcgsnM3oPzAlvicT9qkBoXmX6hNdOp4mHjPINtF7d
+ZqJ8U3DfCKgsrEI/awH19hHD58bp/HPNROdI2TG0l3ErhfvJ8UOF3JIEjm/BwcRqsummp1jG2rT
wiZVtyitpub6l21WFxus1/tlZGXjQ42g2WHqgfJIdkA3Jt+rCWUlyRxoaAHpCVFzglUwetF31W6j
i2QHzH3NPPL/cJw8i2kNe1eroqs6QRVQagrxvhV7j6HVe49uDXzEtW8yMqokfZDJaVayT8Zst9kM
XjNdZSux4nhX9yiXhZjAZUvbrx+Q6R3OYj5Z7uvuZsJFKtIt+zHEYwUJzZSFidHYj3o+ubfEAeZC
n4zUtqWsffjsqySvUW0UsVgbEEDOGqhst6pwUBdx9arlWGnLPRmDZtU+jUOxBEMRffH6X4adV+9O
YWd7B4LbWob9IDp6TmtS7OVuhXUMUga4PH8Rk/odyn53C+M2v4zG6Czk+DozkIrASPviGWp683Xz
p4xbXuEzDyhtZGu4zjy3PMk499YG7cy03QsrDd4FfugyrvRKsk2QYNvKJu/O+vPu+t4d1vn8LlCY
OZat8/vddUyllr3ub2qkVETZ5z9LR7uSkc3fJ5FbKzse1LPfeOUR3/Js0/dR/DJ1QBTI0+Q/YYMv
42Ywr62hp6vWNHykLgNMQOa9z03aKuPW7uKThwfyv+JyrKmarwGmky9dZx61xNbf/aFEhyyLw3Op
tdDjMTJf66nvvA16cvUjV/shjPwRVFz6ZgR8rL7KlaMwpv6MOgXMUTOsP8DK7wOm0T80v/iCNZf5
olZKtnELku9G1KiXPpiiWTTT/xIrwVoORQ4JRyevqJ9z2N+bzmyDgwqV/Yp61LDUtZGLeDQ7xMdH
H1TbZDp7Q3g7FhizIXUzvE1Z1WAJOyZfrCL6VqS1/41MwiVHoONnqU9rldt+uPC6M6InuVi0NvI3
MEYWUD82Zp5WP71QfcBMrf1mdNHPqQutnWJ7/UbFeeTJB7yXF0/IReRPXVWyAB19bSNj3WRWV4hj
uyzv8/sI5AqDpZeYpDFwmBvz6DHMhHctIgsU87wHE79etUkerRsXOZF1iMIYv4B3rHSK0jxeWTda
Zfx47218eEnCbaJ17CBeRLm75Tz/HHKP8a3eD5HnD7VcW4shajaJ2ykLoSTK1Xd7HU97gHJxkFdf
O/EK/tj5llStv0RsXDvzg9lnE6HlZTV3tOP3FB7yV2H3Yh1UrAPsEYhKofbIq8XC+TaZBYyMNnwv
+rjbRK5Q90phqY+uwNtWjhg6+9mAg/kSZWawQx/UBbxnVy9tqj3JAUgSYXkuSiBndV1tdSXS+Qqo
FwHFBF5XvztgsndKkhabCiMYp43DVxT/9X1iev3aHVTriz22q8jJxje/Gsydq+MbIuOV+q0ZouSj
xc5t2wI/2mpeZH9J0tT6YrhkFIZEdbZl2ycfY/JN9sVwnDcsq40dli3T22jUKxnXLBaqok51cl5D
+EpCeSdfgvyOs4qUaGvYibKsrBCrM9YSR7lXzM3PmOwww+r/GdKbngmfojVXfx07gLQ/oGOPoyUS
f3JTCXDKZVQY/4plaZ9feRNiS6UAL6I/g5O5A38CF51t68dfcb2BchsGzfmvuB/k2bkF8d/F9ris
YS0v+75/y6y6upVzyt5Fw+f4JwTrvb5hTnMPUWWrSCLBilVY1obmqK0KHPVuQW4Z68YcEDzpPG9T
GGZx9ljp7WDFDke14fekLO7vA9srjmkedrsalc+z5aOo08QFFQwFF78YLeSHUNRoAvhV8JRqHQqx
gsmo0NULMID8WtmGurG1zl9kmeWzsL5/F+q4QyOBlaltZ1cZk3t+4lkHmEEX2TI8ESBllIbluaYg
FSV9dr3HRJViIZiqySocR/UJMnhwaKYKAKtvjiVrvXAJALq/yV4racqVE2EPKptG7PanYsy/5VWq
PtVm1V4QWzwlga+8NrqIqOha8U42TVPrF1kh/Htv1E9b04v9R6qnwXOjtys5yp2Yv1Qm83gVtiLA
L7RmRmuiTtj74hRWZvMamdUyHg3kmB0yhZPZtWvZbJv4B9z48cFNu/iWsfa0mgSQqGca68IuG3Qv
OSjFrSqnYrJTc/xdHduqHyuXLLCZROdWxRAxbqzo3PHwl31yE/RNtW71sFrbtjYlAKHbB9Oy1W0A
gmSfRX56lRvNLOOVWtoY2hl5do9FzZTCVgpCXEBt4IzzYBmTezA4q53aUuD8jPlK6K9Qe9EWIA+L
ad0lA7WRWYMn9dr0ICA1bRPaDxyHnF3XttygvBdPN/xfUXLggeH+FKX/S28H9TWtlAlYUh1em7x2
dyjCR2gt2ual1+DvFkZRvmqiiKhvlN1PsLyWYXi/jEo8i+esUk2eUKN93zSpg0Jdl97KOMfS9D/j
3dz5V4zcBjYr7SKxwl+lFdT6xQPPDCUDE3YTYME5nwxs3YX4icD5iKrLOB7l3ufGsbR0q8UtLGrs
3bx5EzIPgfU47wqjeu50KsSfRm8yrivw9GXsPvjPONn7OXiotHKdqKa/U2CjbTFbHUEb2dGbrikK
2oGqtRd1EL2Fcfo1sr36yoM7ejPnKnhSvwa+g4t5kz7JQ6ay1g+UDPulHJSwggX5BduDLCzPlJHH
xtTDLLIGx3ixhamt0nisr4mmJztNLVPwC4Z9KkWSbMJq0B4dSGLLHjrJRz85jyTZZyA/0y+KVgsf
JnvkMw0JTaNaQndsHs2aJ0haaupJQ6v2kLlKsJtKdboWYTauRoxMX/ueVXLxzj0nPZlWQQlA1P2C
BJcar4C3JqdgplJ5LVTIhWzLDZA8AcKhnfBojP/pkeeQw+WY+zGyrSsotvbdx1ib6S2cpa+1oc9P
Q1ZeZUjMIRAI1ln0zVaG5KY39fZKrmAhj/mMyz191sS+xxhxH/rn/EiDbe8nVFPydGlcX90wy09y
vDpFysa3phogluFtLRJbx6kU5aHJe48UfBue3dowNuDb4gd08d0VC5fxCW/6hoKxUc7PXKzJXSNY
uS28MzM2tSOKLYgYpLNaiFY18UYGhZa55X3XDVBo9smmjUd11IGgaayn86Ctn7o+AQlu+iSrUzXd
qm2PMOJQmPsxrcp9NmcmBYqMm8mrkodCkalsPXg21Txd2mpdvuMjHKITSmqxQ5gUNmfGVHnc+vMi
agGwcN31JVJjfu5sHXdcWDPgoyuV6MACHL+3uemErb+AL6GcRJJ2r3+GtQ7oQneAMZOHxu9hfm37
mJYxzONsMi7PZs/DwLX8exizEBucwJSc4qaptkriUtyPR/0psu3qFnIHt5vQKpe+DimgQ5HgUHmJ
/uTYmb7LAwsm/zzYxdzmKYPaMw81izRfamDddnKopjbJoVWAa8um6TQYXnqlvusdSkLIBqlPaYiy
puVZ8WsRsOppJ91+bwSTYX5+7Ws8ISURNtoPJeuYcyUIbZOrWLikucQiqLYsMzBdBU+zruO0vClK
bS7rFqp5JTo0mtqU1CFFgK+QyM952JK3EO4uqHL3F/W5F38Q5UeRWsXSUUrz0QAlt2nQUT3bIjb2
7ZgaOywYuos8I1I/GaJcPqrZ3RB+rXJmpzy75tzx/YxlCnpnPqPZecVynEUKTWBRe7nG+W+roL9i
VMTKQ5iS2p6sXQhJUeTmkOGwM6brFP0hVLoVo0hvUVPkL2VbvuS9oV9Gv8teeJc54EaLjMzcOSk5
UneuUR1kr9PWAv1Oq9vJXqoeJepOvo0/J8eShrU2NbnuoW4vYGhK8O9G8uFG6smaXVdsh+VJ4Hvv
mWnPcqNRe/FEDTCz03yW5w2EsLjsFrXhND+njR8oxc8qSQYAIkhiqUX/AbXDO/lK9XvTtPW4TvLE
WPzV8VfTrmpWW5AjZXyKcrRDPCwE08n0TmFDGhrxdRatwmKFX0bDD2ZkCDIP/S+UD18xFA/fvRSd
YHhF/VUkg7Wr4eXAdXGLa0pBeIXMtr21zdFb8njja583LQSDo6256MgNBvbiMpjjioqx9BhTmbZ8
nl9TtIjMwDz1de0/+0E/Xyh6gzEjzbTzqnXVWlhezINxCbC3k2EitzE3w9ZDxxkz5PupnMJrL6HS
vshDJ1bFjwgeLZ15qN20/ZKpT7RJWE/AiwymeFUkLDxzQxmMtzbl9lOvWDcM4QJI8oDzQ4TogLUq
4rH/qRbaU0aV8avf2fVCd2zvFQezcYnnbvqktmq0Rnj66KUOOoHhiGarmPL9ABIH5RNNyZdN1R2Y
arjg2enVHDPZKpabrPLYz57SeTNSWaDScJMR1Q9OnjPtVbrOYWh7Z13LrQnfbujTqu2nKyBCvbqS
/dVIRjjv0CuuW/8syMsvS3NwF1moPscO7CsbSYbtSPlpY/tZtZTKQlI4SMwE2CYvZut4YK3qVOOv
kuivjsnHc2P9KlsqKXSQ1894qtYPGprDhyrPqlWQOdbH2OU/nNRKb4VXKxfkoSl6Wz3XET4Pczby
RjW5/paG7Q+L7+yDh0uL9yWwAGG00RLF5gfc5vtLDolpHbkuSGLPwTJT6+t9FUC39tGbHHELwmBI
nU5cLV+0iRskPiA43jVdsLE9EJbovUU/PH4Yo1K0XawJZUcC8NtYIWyemgiQl+ih/+ayoBCZ6YXz
Zo6mv8XqJNvaZdHeQrs4J/6oY0NmsPSv0u9qg7ILSefwwRHlrVdCsR+GyD4i4o0i5LyxkmtQfM3L
sAkWQQ9fNI+6X72+UQ11O0Sl9x7mfr9uDLU6uiwgrgFvcSlaJlkGCg4bXLfNazW1wbInFwlbqBQo
RXthvGja2IH2qV4NrZ2+arPFKuIpaIo6RcE/atzkqvsWorX7zXUjlFV6CGc8UMTWrlBG8VWrf/Ns
4FqVGXbfA2vcVkFJ4a41nrvM9GDpKbfAznaNidjC6CA6Msb6smkwme7T0N3GaJIf86EedrarHPwp
z9ba6B2npO4WKkkPEjHtsOkiw97kfvseOlmDw7sbLepsjL6hy/TgWqXzs+DiQcoZD1hk0Dee0jQH
pF8PHvzmCwNmM3MYCpdsBJceAwMZglDc5AaBMu2oxKjSz6FYUZAVS11rTW1HO/fOqJ3Vvngf3OKh
tDOy8Xn1DH08uSLsrL7kivaKSqFz0UVRn0ereugFUJ4iFeIYeT+F2mYnFdEJTwzjPnBQQAHen5sn
5eK3MBVDO/3oQWVswaYjzTQ3ldG+zpmtR1vv+ktrNxDXFUBtpiKiVaW24VH32rPWtC6a9TPicAYm
hh57TBF+xEUIRmpEvkDG5QYyFnh6OUS2vbD+wqQ/Q0V7fBlwU7qWiXhptLy+kGjlSpp6Knx93b2q
biYWkCzSbRV1P1wqITdsgo3zMDhQG80wWjLbyE/s3WQnovH9rRsc4MpT/I20PiN6zRr3XhQXi3s7
0p1hMdZ6Aqgu69bF4JavpSHaNTaYxVY2bcPm8eNp6MsGE/w3rxiXfQMNlCybkR3vuw6r1qNvwvRb
zqCKYxyYj5SClWXYY7sYeoesHh/KUVhXNwXV2jdr0zN+sK4rF6povvWm1T1MTUrZKUfms4o+porr
UCj6cmxF/as3n3rXQeUnDr1TSZlpgQpVtxpiyDOtwIo8Ulp/hzUeCScu54cUJc+HbN6jDP2Q6kkJ
iZOQ7OxyiFJ9z71SNlXdTC+KVn2LQfXkOJ09V7Ha8QxCFko2nSiYzqNLsozn3DOYz/4xbfMlNAj7
ucjVdBEBE6BwPvzbTW6am0ls8NQN7a//zUxOjpAdHo+HvTHy6n886xyUssco+VX6hXsYSrQf3RZ/
G1g36S4yYVjBz4SZXKFNxpJ73BiFUV4nt3IgW6otOZzgwWvKfJczVT9mLnW5kMt/xzOE4lyOlAKC
h9MVUeZ87UeR+thOsYPLUK8+F8mtqpiAzna9t64TYteZOMKLwGuuYzQXX7yk+tD97KyWXOlxMuC2
DpyJLJextB0s143WMnetP6k7sNI4med6stYsp9xrNmcD3D0/MvqSyjTzUgjLa12t7J9ukT5pIzZB
da6q2NYo694SxS9WeZeQe+FH0PEO+zDOkWiK2l01NheXS2kb626/HSx3fFAdN1ihAa2/qRQodTsV
vzL7TCUL6DgX84M9NM6HE6JzWnZa/UiBqd2U/8PaeS3JrSNb+4kYQW9uy9uuaid3w5A02vTe8+nP
R1ASe/e/dWYmzq8LBJCZAEvVVSwisXKtuM7AupRgo0lj8cxV3bNKb9ZpZUXfiqxf+1kZ/5D9EhGE
NIhfTaCBuxbqk/M4arC0GGB5fadTONMfrmqt2y+24yjcsndkuYqvgW9Q3mnLxcnVOws8YfdD8SJu
lLYFFN+oTIDwTXiGijjckrkZHhLHzFetYXwLldx7oRRxOCgQp+4hPXVe2aNDFZl636GxAECYJsPT
kOgdZT+lvCvTtvkIL+pJRARmPVK1Rn5O7aps3/TVQba8+AgnhHlUOH+48LeMOPqrzRvUE84mgMh/
2/Qk3Qc1GC4pad9VHzjui6HrpIPK/jRhTzoNhuCiBy3Y1/E1AKhHRU1Zb0sDmWqP93Jjovh55MdF
+tCEo7+yW5vj78lbNTaKM4b+IssTF6mb8VBU80NaAqnQ9LY7Ng3Z69FW0s9ObP3oQJreCyfU75nm
/wux9pQCaGeVg6NeU8cHw4Ijm0dEpIZ930bpk6dOmeusqb6bkGclQaP8YJfzo5AD67WA+mmrKNFn
eyjzDeeezj2ZGjDLMKlydnRwTUmV4PeolM1Yglny3dK5i0DHMYHmhxxiL7Zc6k2yv9xYplVEWExe
6W7Pa8+LxSbiOs2tbzuSzZLnb+0sT6+SVyFAMMYQP7VafAF18cUCMHkNNGOb+dUzFNTBWh3Vy1g5
Zz0hj2s5tnLNEXVfj4OvbIy67g9OXKlHdEiGWz41wSEdSLmAMggOuecEG91s1I/mAJ9+2fd/UQw3
+h07dmitXkvy7auqdrJtB0ESt8vYG0+cIKx9XTIQisq1gzwAYosLUyFX41kHN5LSNR95vq9K/Ml3
VGhgbERgNDkfLiPFqutE4zg6NLV+0xkRGXp5sCipa5p2FdXNM2RByUHYloaqsF8hla12287qtBVP
I1edo4KPdtWRhrH04MPERrlpE0O7R47v7HyKs93E2HMiNV4oMEoPnoHiTacWMP4E9bUrteQZRgWe
q1HZA3ul90dhUxKgL7DLAgeV7DtbAeuHopKGGic5MvvJ03hKRm3iqyxJw8nXs/EEHpt3x+UEI6Co
/9KAPeJBMPokVRw7dBThblsImA9J0duPMoKmsqW2bHpQmqfulVxpwB7HD5p17CXBBcxwegxGEhY2
MI9NYY3qRvMdF3KX7skjG+4YJkf4YyiZ1xqEoku92qOUedkjz9JTtTOyEaPJU5MHevfVRAgAcUOf
h7y4Ll9R+SKJHukvfH5MMDprGN7Tu91MysTNq0Ux8p3MZzI3BefSmwKGsO0wRQlHWFTuQ51/FwOk
XeUtB6bRxrLK8Q7DlLPSlLrnlEUb77NNNsy9Gts6+FdChIPdgn4zgEhOlrwLo7VsIOBeS0156R2r
uDRN/LMXQ7UAQzc0jJBeA1IWMXOXOxGfq1hudzG/hNfSQPBYko18nyiOS1UlDR8D59jUFvn7dLwa
pckPQBI+1oUU8fXntsgTrIUGLgzdCJtQQlIa1qOw1XZGorGCtjS0VbZJlcshHVldUH/7UU7TTVYM
Dw10QHcZZoO15vreo8+r3pOaizkt7GDN98a7DZjowpeu6pQNvII6P9OufnZyNdnXof659dvo6rf/
IglePsTNkO8c24UtJkCBqHIh3RQ9OJWhyRHdpamth77oB1KnyI/0pmwiNGHBVy3Fn11YUb4YyFus
DF2qP3C/V9Z16HrPhV2i1BaW7s2U+VAEEaQ9QXQ2G9SI1cbgp2UaiqaD1IMqSCfrs5VwqT1567Tb
SF2s3rXqKRDkTLIZI8/DGzxzN8mk445UhXF8MVJUwq5XnVJ9CLgJgiXRFL7CY4FvNjvFk7WZwKms
G+RXexV+oYnCScR16FrBF21eogwegTz04k1jKfqpDqjXdwBzvSi+WT2xnV7JfZK9wPy4BSYpPU4P
6m5TKR+12CkuZRK489DIk2QdDl24g8AFjZW07aUtcq3SPgam+1Tp2XdKJ8CIpV134rsWrDpOqh6N
LAIv58Tj3nBcAFel9MFH2+qpG5K13pTVizcM5UuW2PccMuGH3JPKF0frjHU7DA13WIa2rbh7jijC
jVu7D0aWd9c2H9yHFHl5+DnDj14SlsdA9nMKN7zooxmRmyQPGRyEN6KOGow8R2XC60oIV6WR9Czb
uvzE78dBmHurTS+xn4FsYqMJQHL0IW/gBNPQqnhDPYT5asQRBN4q3OFUVJmvSUXuG6CZvLGnoTHI
yj7P+HmXIst4TahSAhKqxFsxV3Vabw/Dd7Od5zYgh/m112D4JZgnvGqXja4HTxpLRW0fQNpO/ZcY
qohUbmHml3ciOO3ApOvQjs5e2YtSUjd+vp/n9r27gfBH3otgjWKKTenb7uyNzarZWJTZH0SwHHSA
ntrpGFZcd/SltV7X0R7c6MGwnPbWeoO1S4Ixv9jROSND94LaV6vI3ctUSfOSlP0HzuecawazwAGG
B9j1tb67NXV8pKTdOVuaBBuLsNXK12KkMms2tVoXPeggFVw5VwOoS1P9zOnIye7Q1xbxaRnEG/bP
AYLtqJtYaccjXsA5sRzGCNRxdpEo/fc0N9qvee6rCKNrxo269PAQwBtVcxx2b4zotZGRCjOdVD2R
U2/XodN7H0tSxzsNnoOd8CoVsh91EaMuMnkzHUhflbV3L7C1D83Xqki8g+pnkJZ3pO3CxCw3lVSU
e5DL/G7Z3jicHGQqjG1oWL+68dTVlaRQ128C3nT1RMl30VTt5RlPiNt6H0z+exQtDxsJGqAPGp+2
RzdGiGgaSUan30JveBKjcEyzhwJ0nhiBsTIuGgo9q2CiVx9LSJ7svofvfFoVgU5tN7FrbUJT0m6D
K/9sdOloSZQcLmYe+PNT7AKmnIIWe6zDuegPgbl+58i8UF4VbjLsl2ARQj6CvY4J1/zvy7ktG0aj
VJRXhAl21HcPn+3RdDdj7XSXQUnlq6yS7mpUgIMhe2R/gGwimBSFRFNMskKiF2vGxIOBMOxooSgk
bMrvXpxNh8wt8rTvHCJYeGHtRfRjWllMQ/PXg0cBIovtCIh6XrUitwzsiUOpZgWSeRMNY3rKquBn
Q21geiLznZ5Eb3EscYvjXdx/ELIsD9wMwnux/jJPDJeY5Ur/Qci7pZa5f3yVf7za8gqWkHfLV570
6+X/8UrLMkvIu2WWkP/u/fjjMv/7lcQ08X4o7YC+ox88CdPyMpbhHy/xx5DF8e4t/++XWv4b75b6
p1f6LuSfrvbO9v/xlf5xqf/9ldqeX/J0qGWI9g482gXT11A0/8v4jSuqfGalnBHOs+Zxo0fZ2/E8
4c20f7yCMIql5lX+Xfxy1eVVyx0qNNvF83alf7fev7s+mxm23p0e8nS+XHFe9f378Nb6f73ufMW3
/xNx9XoY70bRtbvlf7u8qne2Zfj+hf5xinC8eenLEsITT3/ydzbh+A9s/0HIf7+U7ZRQ55ba10Ey
gnMjtRNDImCzc/y7EZ5oGIqTqt2FWVhErxITlljTLcOzcJccIB2dGFk2rfOeMq3R115lUFtVG9Jj
FsQQqNX9C7tgiGynUZxTSdiCb5n8Ys4Y6OaJ0/e/hF/YXXiidmMJI5awiabqYcswdUBgNWT7F+ii
b5B6xLfCluJjZzsIPnfU+dpmNDcwVMbXPIWBdIrSogglOeENLAk4mydfZptwq5H+owVAReasgVpG
LJX7PXXOuSpv50AXVslNZQQ2PMkG9SXZiMQOO3twmIip7vwILVcbvhuD+vmuuOkkDTi3D6numYZD
YBW3QomLm6I02t7TC6DrYnarVcPBLUA2vJlt9Q7A5LT5DLkgK4qJlZkjS2TUj8taYmm/0yqSmt55
Xi9IiuYSpjG0vL8uKcLSvuuvKg8Wc5g+skWz1IMjlz1FzOgFeZNC/SxWDz0yJepvhOsbmfqrcej2
Bn+3M6Bc7+JXk5a9azBJGMX0xV2AE3EkRz8lXQOqws4Lik5TmD4y65gXlj8PHCVwQMNM9hw4LgRX
JK/mGcK4TJOsMVpz6FFv38yZI6uh3HZxkp7fTxyVwT82ofT4bi0xNDLzSqbbOCqVgVZ9jNDaKHfe
Q9Ak3oPoAfby0G0tvb0LZJZzbbyLQ8R1zhhdRypLp9Bl5ryQ1j7ZdhSTNw30k2hGUmcnlJH1k+gh
mDYcEylZCWfyO0wMXV33UgpOmJFRHI3YrLRqHRl4GWpjPsRjTaE+tJKkPAhri5jcFkytthaO2TuF
i143yqS8Ve8iYpcITpzMnZRD6QFe42fs4o0U/xmRIZWE7d+c2pjpB2gSvy52EzyhCp9WmnHK48p7
4Vku5qBhCKqug8JketW/X9c8TCnVo9TQ3ooXYVieyjtSJjBs2e5JNEaWoVg/t4u1i0ysGTUhZAun
2ARkC8LXA8p3Y9xJbxbQi5yEQdzF0rzgPOnNgmUP16sEQ8NGhRn9rE9NGObNWQxFb2ne2ajTgzaW
jdh6cfxXCyzT5muovbPLoLZL2fiU/SVhi4gCsprcfdlP76GRsrsKEZQQDvJtERrUiNROWpXw0ton
SgEQpxRjsKc/jZbhvyC0IO+EHfSYc1pmLLGlELYUy4i5S8y7Ye71VGM49XGUo89Sk3KSkRswuelh
9BwAUDvaFkkDmU/Yx6LVDiKCAi6HPbfj360Jxp5mVNflZlwCqbKg8J/gJO0EJ2kGQD35mJscPU5d
Yawnj+gtMWJK1e+sHvmmJVSY/2kYCIjKslIsjw9uWw+Po2Pc9TrpXgo23KdcV8vtUMbpV083OFIC
YEXqbIDkbTqCkiP3U2EAXI0K6NfCunZXUj0cBdhYoJBFU1e2uzYMJ9kuNgFbTqmq2ybgt9bCMcOT
XccN95rNR/8N6Nmr2+gI8+K3ObChirsKYMxF4Mo9OYXjnNi56ulKdEUDF7sBhKBC0362llRB94Vq
7LQlErJTFxnOKYZzI2Rip0ZMt4s6AGBJWiA3qx7G0BRCdXn0amRzguqhzOF9Fj3R5ENCtW2qg+pw
q5+O6Hcv9gA5wOSs70WwrGnIQUc+nKi1Vd36NP4Quo4F+XAM5FSKB3RDftlCjrJuwuFPvT/Zkz79
EP9eI2pfSFvml9rJoyvc/9G1Ka1N5ZD6hNTrp0k4x6IbwZNUSn6EhPYij/bQrURM1YGg5twTZfjU
iagPnNZK2roK9qIbN8YPO1Cz/RubuFT4Vw4v+EX0JVKmfa8lEN3pzimZmt5UYKRcxqKHTjC6JGZ1
eG+XWuf0T7be8N2ThOgTmu5TzLyqsIqxmCOadqD0ZC08RTHIB06VW8NU7rru5x9q8s2+DJDdjH39
laxHbTb5B89LZRTUO3D9cvZBQUL+ZnTms5gR5nZ8LXMeGnOdbK3ZcKPRKbk++6nvnkUv6fIvg2eb
OzHqhsI9exWQZH7cf4WEv3uLrQNmihqOi/rE5F0c82Sxjljx3eVqqnU2aZ1MnPh/m7cE/5wbyKhQ
WMFO9oNsX4y69yjJJSz0hRN/Inv32eh15S/EtR1D5+jX9sLn2Irqz04bcaQTtv6TH9rcM41QOpu1
GZ/frdNA+nX2uxK+Gz7EF0WurGMn5eSfoB1Y1YjnXALkJYZrAyvgrg2BXoJFMMuPYSQ52xi2rpVF
opwD0yTawjvWXJqp4bDubbPYRIgiK9uotKXjYhcTlqEIE7Y018zDGDlotf1tSSMf315hma+FHEfU
SXJ3DYNCqBhxBwtW8r0YxnKePDhJ/ADANsrXTYqaheejtuVrNTxfPQpcihb0K0i1Og7O/9Zk6PWi
92rA7b0SrrBT4LEW3dxLUIEtSKu9MbpFZm61LgTl5lTNLlAiZSo58J9F0+gQSKB1/yhGXgEBzhLR
TWEdEYE1/orgqQn8o4K8t1Kk1YZjR+9aCpKkoo55bHezfiuMUGf610EQIsVTkDD+OWaZs8RUE+2S
cISh5h1ksHowCOXaK1whkavkr22FEt2vwS9PIRXSLqU6imKY6b6nedk2hMphLW6Dy10xG2DG9SfH
Ypvvo5NDH1wS6dNtVTTLUotjmbYstQRnCDaRr01S7uv1+Eytf7+yOXE/jRF6MWpieZy1UlIUW25T
rCu4SvxGfeonJ8QY9rpRQGaL2F4yjXNQTXq3mdYWHKsEZ7tUg5vwBjl/kTSBxlwMLU7mH3SvPyMc
JD+Xw7alPqYCSQdkYZI7tzNt4zamf0wRurgkFixc7InyaCO6EIsP1crOQHZShlru6iHtq1WhyT9D
Z/8yVfS6YOJgGNiriCFZdqqZekB4kZQ92VQbP7i1prwMHHqutcjSj6CmlBe/tGzY7j0XxekcqjBZ
79bmdPpqIPl6NLTiezHKNtvVyQam0QME1pTHcTqHFY3uKfoxqOvvYtRMZ7YiNqB05x9jpzWX6aIn
1lUyqTzC0hWf+6grqF/neUrhfbjpJYAZYWsVqjVrx3X2Y5FJDzl1utuhblGb67183VeJchpFE1cA
nLJJTnAlDG9ckz+D6+PkJe3Pngh5E61Fwac0k8sD6J3ypMoQS/5WGxSSg2KYBdmZYxH/LEy1UCWs
Eo7OTDmdKPh/6ROK4NKkck7qVaDHSBa+mdEr+dkwLe88LyA8yypjCt315vfLGNqKg/LRi9dGkP/g
KDV/5gSqeJak+Atn/e1Fn0aKbPQHIJNIWU0ReaEWz1nQbKA+H+8iXilGhIh7SqSEUzLM6lGtSd1P
08Uk140VAEdofc8XsOPkmqQGtf1anq87UiUrM3KyswgGRTAe1YFKIXF9FCLk42BzLAlxtdVqH5uq
1K6WBDxWDC0PUuWxpipHDAvHqlayHlnX1JPkjz/ntK2iXaUEnnG3cLSPyxweYsO7qqL258NpGVjx
twQMzi2bGo4wlZuvJsa2n9RLF5twJHqGTkKEyo8YikaE+Hrw3INOPC0m0aNmtDdJzizrcHZon9wU
yt/fl5sjVWrN3d4B6zq9BNH0lg6DeurvO1eqzwZ7zxy2AbU+q315MDtvONhKXUNPiylWTY2qFTEW
XWGd54jpZsUhIlDcotr6I/jnps7+YUImU/MZBdJBadhCiCZuPRfU1TSuZEmdjZS7/HQvge9s4zSj
MRvn52Th1rVY3Svg8t8vbcSOnaDt+bdlc0pfDtoAfyO8IPEmQnHmk9I4Hb+0OiKdppd9UuxXSJGt
DxCdldcqRDLQ6uP0U+oO+db2KC9niw3RcymvrExWNs6EzEcKOj0bE3JT9IRtBIgOrHjyiCb73RND
aNJwO0YMLU83/fBm3VHmmfkCL3VzV/ykvauK4W66DsWbxWbKhXetcncvTB1Fl7DMTpSu2mD3R2EU
TQgxxN4E0DHxXDf3pTGfw9rN7qAzLbaKBkWcWVU6AO65YBGa8jUxQLNRYroJodc85JxWf2gq3qEq
NJAcnpSYqf+lutpt6rM+DbsaBCsVwu5FeE3b/9oNzvAgpoKAvSWlWtyFz9bzfaOb8ZPwBVK9AoET
vyiO4rx2yA/D8OKY0ksAU94dwGZ1zlwQqdMogdpg7jVOjAiB0lZH4egNr7w7pd0cYNLieWQKXhyN
Lx1lRW8QvCBMxIJj83aNBzBliRWrIyJXRL4/z559fgkcQ9KUreR57s7pfHgIYi+7iUY2kIYaawR0
xRBB45+OKq+gppFlb7cEp5MXyYlu40c51HO/V4l6Jbt5vupsuyZHIOi3Q8wwOrJ2oWRBxqRLOxOm
7SPXMY+pgmrMxEspT1J7yHKhFSxoLZfx4ka4EMJLMR7qujhUOsXLfjTuM87/YXny2rurqXzepp4W
XUM0AG+cKf+0hG7WTVkf/kAiYHK0eV1SwQCYlGzx1pVi6vRDB55ACGiPnVNb92FqqMpFBbgkOxYr
gXX3E8O6G4pr7es+slaLTVck5UKF01mYxFQRC43Nqk5VH4wiqwmn4nnBfJnFtlzGaak4buGmOTu+
1R4pzKY4Pc7HjyaP3JtEb8hHTkMbNirK9vXHvpWq50i39p6sjmBNWu8cgzBdB2KoW9E2brzqILxB
0X8N3emoHnTOa8GnV0TBrQLxPRtCRCtYuqiUdActR7AXwzEsQFEqvnMVQ6UE8SmlH1PNbx74pYrn
SeizwDwMU8NWROWaIa3KEjy/GKYWhJ0qgtt6wcfWzDOUFqADOla5le656WrPHDZwJ4dI4F+BCf02
hPjf4Ajs1xZS37d3sTo8AWixEJvGqLzz+LiheNfZ1PKondupET3RBEhRna3Cdws40PFIwK1WrRbV
EG4yjMrqSXPq8GMX1U74kqdN/TGXmx9KE+xsqyge805WXyhLBx5ZVjwpBr720oP22HhG5+6FN9DZ
76NaogHAIHhA+fscucCkoim4JId4pwT8JJxiflh8j212Q8Li5+Fnr5RguJ6ipRxi/xFiedkw5E3M
V+1JNBRfyYb/1Blt/kQx50guSYbscnSjeG3HbFdTXYcY9Xd83WZ7zTeMB9VSf7gJgmR9p8S3LuNO
yeMk7PigEW/N1AhHn6bm0euT19osfpmmCWlq59fSDNdzfGN6p9Afr42gKJ3I50Vvaep/sA2J8e/i
lmlhyOc/k+p+o8deBFbahXFn0KkYnmpO1cpXYQyiEb0255xkJcbv3GBBg4MfuBdhn1cQU97FLbY3
MTlcHTu+Dz8UuVB5yODCb660TBG9968m1ckN9TzWrf4YKFZc1hZxmi8Z24K7CkzdaASsOxtWaT61
Ub4zJm5pMYbaJAA8DKBxsXW9hobRm/E0sRFGMWdpStsKT3neSY8AB43ntkq/S5nRXcSIlKu6Y29m
bFo+N88IhxyCKOsvaWMrqORQqTGYoYq+aarehE00bWpAcmmr2VYMc2kEu1u045GcLZ//pvQ/gIYO
qFBTGrQCs3SnO0NzjaLKoU4l8E7SxPzKoiSuAQj5Y+mBQff8m+gZKr82mdLAjvx3BypjZI9d46Ow
m2MSQkMxhSjxX1XHQZJYI8lsH3KIXuU2J5koyFIbOi8sYsuBAwP3e4wwyTmp4+xs9eFjoBvJPvxt
EvbCLP189b7bU9GOlTd6ni38b4J+ryZsf14yd51fq9e5twfkZG+VzkmvVRy0EC1QaZBTY7IKzNb/
kQLzpIjoL/4ynzS4sT6OSlZvXMWOb1kGkyDkfuphMAvlZvKMtjHbJl9Tuu9w+FCPF18Hnr0rfUqJ
rMrqN2+MoisazQOg3taaC1wLzDbYbnW8LO4Bivtm1bi8Tegmf10cAfSwaKyheSkn2RO/ttyOoSMV
Iyol9HOVjZ/FSDRdrk8fmq7cqtWQPQmbHEAEU442X25MLqLZHNUGW+HTJxP0J+p+lLRmvdiSpLZX
QwtYfVmoj765Ctrl86qUg50okwtXYg1hSx24Zd24D3fCxsNRsC7UoD7AM3LL8gGJD2SWnlrH7K/w
Zl7DaUSZfPE0wMK/gzRt3IihaMjh/wAoH5KdJCyuDOfmcuItJglTTbX1HmaDdl1CDE2dcD+AJHOR
Zuxz9RaDjtfzMXiop5Gwq76pn3l2OImRLY86KEV1KPYWklsrYZybSlZvropUmNbANCdsfidrD/oQ
rqqkDLemIxUPQW5wOgs17yG2FO2B/7cN4NlSXluTAxS51f1/DbmyTiBDoZi71U+pHmRf/YLCVRtW
KsiOJGkbjYV10WEoOTmVrO8tkiL3lnrIDRQs8kcjC75xwlX+ZYV7FDW8HfeZcm9RPXdvHNVcZ4WH
zWwaZ5XxbH5pauckvKYUwXgfD3zE0Ro1DzJYyGOMxM1GU0vzQtn8DygVfAooFCS9J9PSLDYTjvZD
JjfUmxMh7FI/5C1c1r+mUbv5f1nun64qbNMrZN+lbj2Q8uV0fFlPTTOdvIqGYqNNCOD3sphEhKcO
yq5RZf6gU6ywifliSCHoE3h34yhGy7pUyaRwgewzyqVODbDySWY5eSnamGJR6wtU9s6t4oRtqNLi
kKly8JB2NdW/hmY+kg1CecpxIVdCh3SFLIbxpTea5y7iEyz11droOONkl3+e+VXfUK2K7uAk6rYs
dEplJmZVVTNoRG9qRMg4sbM2U9Y6GJO/RjUfbtzRoLnu/fYbxSqngrLKjx7kRnvqy9tDEbghMjby
N4PP2CG1Leh3Miv70FOAtHfscdiKYdXX7RahpnQvhu7YhRvZ0MKjGDrqRH6F0MV54Fb5wYPJinIj
qLcKWZau6D+Da06hXytkW33tlfTnsJzyrWLoRI4LFVn70yuGyT3Xt4Mn/2jH0YH51ZRRHYp1sL51
GoGO7tjBmAqKJfxnNonUylcxEk3iJxORhfoj7LQ02fbWUTVJ9JM20CiHkbW5Nz2sUxhTdBwCUWgm
HLqa6rOXr5pOidIUHZeGus3VDu7Z326nMLR8I1acl6WydjWkrrStkYpZt3GbnYwoQScQudjNCP78
m2xAwqA6X6SxM7aj4genprTTZy3SviHimexzzwOn03jZVTS229eXzr6JwVAVRbNZnJrkKWujRGKp
b4ruAKHhBzctKCZ0SnXlqJb0UE+CIZwGeLc0hm3JULQ39rxIPX3V2ZBPBnVD3oAwMQsG2vY4tihd
cnwRfm5UOCpNw/5adx4/dFEOT3xLXUbT1S2cEZnzFZqgr0rels+6NkQnHpWULRTP3deIx+NYc77q
ZOo4qc1lsLCq8qSP9g8xj30AP9+UnTz2VDxyHtHo/O4GxkxJJvfPumIqX6goRbsTiMhRbB1Fk7AV
8q2cn6lpNymaoKDsU64LBMJTy4ZpOB+ta+6YG7EJtcNJri311opby7cqCuVbVrmfy8BTjmIkGuEM
I3fVURt3XeyaquqXJtfGAqlKuXI+mKM2Xk03GFatjKjgCMnc1lF7ey+GiWS8tmq2Ro0VTYyJtkZX
Qp93TfUvoheNflKtRNfz7KhaLS7Zrtm0lArIcKa8CfzZRfZvpdemA5vj2F/CqfHIwqSbUus+WZnZ
7IUD9S0X6ZMg+2jqKRWHeelX/K070EOi60+0O+EkajH94FzmZmLymcdzUMORm4LWF4RYE2ZaoKIr
+NwUtp++hcYovNQSqWL0XEf1UE/aPRVweX7VQ+1QJ6r6KrfuTy/Ud+Fp6FCG4znBXlFL530brWhf
hrr+Fwz7xypsSPJB0sD20T2alZXdRSI/VotxJXupfxZDT/H9bSFDTWZH1mvVj+gjReMX07XzXVz3
JB8dq/w02bNCHb5QMgstKx9hjnfWBQipUyb3wSfdjiAzdqqXZoAFMgnaH8JsJ52/z7V+ZSQHkz3a
CeZumJqnnv734SD13SRfiHvuzuE+cCu94IdzmfNunTlaQV4gXS1reo71aFEHsS9Tq7tIXtYheI+U
ldEptwYtcx0xX2zCG8l9dxFNVqYvUu9Z+6gKTfcqbFCDgKFR83IlZgAyCUhPT6sW6RgdFM5/csRf
0fqmJimPu130u5iLP6A1roTXCMLPWSU3h7FWVKoaphmBX3MSlJsBVXq/A0UVGJQ+JgCzr2xjowhq
y5YHmpyHkLLmEGMvlZG5y+Ezg+1aVeSN59V/5TmpfCku0Amk7oXKil9i7/xfkX1vup8OIQA/2yaG
jHcOO7Uofl2WEdFCJX4Wjv/7+v+0zGKb5eN/z0gNmFX47vJqgunVBJM8tIheXqvhq0+enmorRaqK
DTmG7I7CWHq3ph74AgqYzJuwiGb0UZErO9N6E+rE9cB+6DBP+b1CXwwJtzG32YqZYmndltuHgVyW
MOlJ66N4YeikkQM/3I2h4Tkrhd/Va253W0UMxbwkjzOOM2V9J3uUjVPm1zaXAETo8srE1an3tbjh
j+1+cTh1054rko7zy9DlSQRM2iDkbD0mpJ0ah0SpahT2Y1w5+hXcy0n45MmUdRZEHdrA09E0FI46
b7ptqTjORg15Dl+zg3NXFf5JDdqaY/ij3kzIey5iFe4KzSNqNosf7F99hNXlatnRwQ4a46E2spjf
14QjUKWSgejAbPAQjrrxIHq2V2pHr66f5zgxxevif6VuOh4S/mkkvplh8ZU41JUWrMxpVRG3LDXh
Qgcrz07zJRW4MgKqsjbddNrYtY1HCV6eH8QQrXOEgA1KkcTQTqD6KJtnBAPsM/oS1ty8GwqHsLVO
GOzywQ9hHgT7p4VdvELfpnxEY658DELOvPRcpeKrG0reZhrqTN7aRDC/gvUm7mDrEEMRJ+bWIc8e
Ognmee679arKr/d5RS22gur5Wc/an43TWOeOhwZK4GFaopjql2OSLC8QQoCO0wirrNzBXQ7nBDSD
hVJ4G7HCm65YVkQLjwuDCF80pJFGGfEoxDeRxMwTNOHr0LlQMk2SrTNQS8+7RN7MY6pQ7cscNTge
DBam/+2NxxCTsmk+rOdsv6kT5DE85nlFL13pPFJVyPMVjRHlEjLMnPpB6KMqp6jPg0tAnSvs89op
TOKdR47zEFqUVY15YZw4szUPnt49SVpHlTWsyCttbOsdG6jhS0QWgfrT4ZPqwYnAJ6TelXE721Oz
HGd7l6hv7CJ+BE4yx+txI11RVYSSpYc+qSuKh3JS140jtsd1PgSncdLe7SykBRQE9HbVJLarsXE5
8I3yN8LrQc16cc2IH6hpbpEO5l2WgkMzxSJ9YJ9sz/0Ahen4WJmttqpKWHvgglvB2K191ZQGeQyv
DaAz1ylxVSt1FYdO9NAGefyM4tKtgE38MzCrdGd6lQTBmpN/dqhkJn+UU+yHRjsH/qgmJldKNMsr
1NUICBWIAHV2OZs804egiJP88qqUErm0BHi2CBYxwiGGoskt6thdD0Uez584X5ZA0ZMmSues+74s
L8xikcXW+cGXxvoc99m4K7XKU3bFaFK0KLFd2yBEWqy5j1Y8Rk0uI4yKS99o3MUTJ4x3JJCS1f8z
CyxVeNIcbTMvItabg/So/ahIWnkItTB4WBozA0XdDevFAj1S8ACPJVoJY2C8kJL0jsK2hIheldvj
2lUUabM4lMH+H8LOazluZFvTr7JjXw9i4M2J2XNR3rGKXqRuECQlwXsgYZ5+PmR1i1Kfnj43EHJl
JooqA2Su9RumkTUNtpbI4B3OL3YNytOiBtmBetPKSM1f/wrDIRXXld2bWyf9IfBHcfBU54+DjMmm
7Phs/jIkrpR08Uv752WUyTeXPrZaS9n7Ofn/ey1nfmGlLcMdns17pD2mbTQ44aKeJbRalP2RAnDL
Val4xjEPPaS3pNRWgmjUTUJ9ZzlaEclevx5VXC6ZoxZ8KOOkH+UQ5AcilJUwYAqC0toNqeOweqyV
177X9jDnUONWw4Hi16xdPserqfpuJCh1RHGon8vWPDRht+kVcYgbq3gPM7fhKWkoT1FsVquhUfpb
W7WirYO2xtHFemLZpWOJtZ2O+H3bvmWNEz8ZpeLcFhCJc+TennzqMY9FcJBd8oD0A5BmtcE3kNGs
K+6axlzguftR4RX8mGBui3OFspQtCzOjR2fgR+Ym3Wpkrb1yjIWtRMlDEHbiIRmyeOVmfrtNM1s8
qEUR33AHfJad8jAE/leX1eJJtpDjcLaNCXczVkkLLbmYO1/Mc8I/LjY1abclEXwzdi0Fv6lgDTOL
+AgUssGczE2UT9ZOq2+rFDWgKFJ6HsJ/OvFIYxwtbRB2tsCXfnZUTfmGzYuDxDJZACULqTINya1E
WoEyvFRtltxKENbc18wt2RfE8aVRU3Uxtqw6HKstKRcm6gKsfnnvFGZxz1oaskQ+5VvZlB1GAU84
jp2zDDWWqE966zxex8+TAmW2Sw3Y9KSjiNNlb7bvsRd0RzmESoZ7aSd7+TlBU9ulyk3y1GjmInFY
BCdlJCykglN/72XKJa4Dhc0SwM8zlmXinPUN9X81hbTiI+W5NRw4C3gU1Vvf1wzeRL9ZVlZIiWx+
mKZ6grZxjO3P3JIH2VnMIz6H/XNsFLjwDQ3k3kRZF7aLOiF7ahe5kfUYZ+5xGMLqgkdJtcSlNfv4
n0dkXGP4/RqdVuFJYhTBrkrS9qEZlRefv/FUzK0678Ld1A/aUlHM5sEohvYhSV90M03uZcTCYwQn
Q6vfyL5o9JyzOaCTFDTtXRrrwJor88zeFGfuTIj3nkd2aCnxS+t4xqbxjGhfJKp97rgZ2L3rH2se
czV0XU6HyVPWbgkAEtd3FznMCbOlqdWfRqSXrk1d2PpTJ3znl+Znrxz8d3Nzcn87NG+zSW9P8uCp
KB/w0C2QcvwzJs/UDsULUsE+VZB8BniOGba6KsqSq2uwm9GkcefsMtuYDlOJOrYUZe9wQOKZ5DwK
bVJ2o+iA6ud69KpWxhLRz/Ad4CRwsMh90p0Yi8QSDE4iEHY1orPVK/o5QUEGchM/k1MWlOtrpx23
zt4O1C8hlAZKPf5z0XCL8Oyp2woMbFaFNxmPVWg2R8ofYiGbOuLgt1GTYNJTK93SML5oetk9yL4a
gYVEqcKzbGnlWC7d8xRxK79FA8c9jomSLAEAYC8y2uONqCZjid1S+O4YzoaVkvVFtCWqIjoKWfao
hM/lbAg2D5Azk9mYpB5QdJIzWVpH71NlbfLRsb70fV9uRbIOA6S/JxDD9beowudwbDXl2Rb9e23V
yUW2VP256Vr1CUhdd0dx7SZNC5y/O59Kpp4GS9nU8z7bAgW21+D0XjL48fuqtvMJlL0y7UpQ13pK
akidD1Y4oDn182zIUMpgM9BvZIc8aGVqX8c5CH4cEQ1bfs5PG4oo2B91DQoQfrhxcly0BrdjZ1yP
ydnrVJ07Zqrdo9TcL5OycXnTp2DROLWJHJcxLEs3KI52V1Xu9TTzy+KouRYpaKdEkVH56AzUuUm4
FVgNDcDAR55ShdFji9O1/YPuz57hmRl/pL6/JPXY/chicWsiRvU6jfxgTKMqb1svKXeit8kRapl+
NuJKXYUaBXs0u9/kpNHdl6gQfXesPluEal4/5QKj9drxxaIOcACnPihQFOU314xmvWsTu3skJzF7
jYFtl711EQYUecwP2ekUgffAGyO75AG782f8u70b2TLsxl0abg/ibL400sV/ey3ZWSmT+/u1IgxP
TEPzbsx5srxWrD8GaWauZNpNWF2Ku1HU/pGv+6UtBsVdZh2KQ828tm51tD8m9GB2aEVYj6kWO5tK
5Mm6ndfaIq6RvlW4A4u5qQ7GdCZrTd2XlqKV+sOQ3MmJ8mKOVe5x8Oh55tGPQVAFWyvzjvJaqjH8
/SsFT2UQ8egxAv96CPTWAjoaJtGmE023kD2eqP7ols3rGDVrtD04j/3n5LhkZxGgH7TQRoPbaA3G
7ajbeJsBY6UWmHJ/nUP+LHuuhtoYYcvE6XV0FgGuVbT4MCGRp7raq6WGwIzbzt/0QTF+NSa0p/4M
dxVKuzKsOn8b/m20vEg+5/R+Gy3DYRx/8wq0jQfVFTt2TtY2QY3+0RyDD2HX4wciIfcKAkTPph5b
kKssFeZmzfanm6aFHIHM4qYXHmxOPywBtHdfjFgblgYV+BtWkyivqkpb3Mh2B268n3WhvP6DpTW2
XYX5Iw/KM74y7muv17gdVWS1HfKp2xqdnYPTdMpJCE9fT0XfPCJs3qMr1wwfRW3MNx7zB4mhLarD
iy73pkcBsAV9EhWM1/yuWTVwj7+J46F205ql+hi4aMH2lvXH+AijqM/xn/F5vJjH+w7j5fXlG/r7
+M/XDbjOX8bLv+f38X9zffn31/Pf74zFeqCA8mh41vfQ6PqPDhXoKUnxh3EXMOkiBP+tfEfKQP/A
P/3bEJvOAZFbwYLTsnaoB8Ub3/XHr+i1IcVWK18cHc3jao5jXjx+RZFnaf6M5xDtrvF5/OSaYkf2
pF1kGK4cGzOp60WaKfax6g0HAw+hr2SPPMiOz6Y8qxuDKX/pLuLu0IXDsPuMj1pvkSkL1QdsndFl
yhL9tRTNk0tV9Qd6u5nioDfWTf1uwKNmOSDDsklLr0bajwN+WvVJNuWZPCg95fLAbBuUUHgkKVC0
yqm9kYek9NqbaD7Ipm8N1hKJl3b1GavNjjy2bAfKFG8MM5gWcp6cIjvGElVZOJ018v6O+iomA6u3
OngqXCs6id7RrvExRuJkSG3sNFUcSdgbmGfRI/+SpNmhcjpc1FPQXFsvx7gb7XblRKIX3pwDFXky
Zv27fHoYIrY3XsF2yxkfcAeZHly8C6CUCswX5xi0mxFjVxYckQ3Nz9ZvIbeND+3gIYELLAPlY6+u
lsHgwihI9bPstaOZZwVKbK0Z4fTQIcQ174ZZTLZLQzW8lzgcv2joEv5Ik1sHJcNgYdvgI6aZJ4is
/rpLWbfoBbADoXZfdRhu/RbnufCMBNS8xTR6rHxR4hp2qhOCDNAQdlOr8iBbA6mRizyrLo2ohuu5
wjN2Zekp79kAEAgOP6yhLIB6XsFMvKnzcii2tRhZMiOot6Q4OdxY0LZytKBQ+jHEu98Uy6EcTfRu
S2UdqFl0SLR+um+sGMlZhOV2g2p5a7cNm4074BirKcHw3Caz4GObh3s97obn0Y21BRvAHB8Geqcq
4YmCAZ6ZRQMuJRVPjJ8HTCD/aLI/ig+KV6FHjxbQGRqUeGqcbslahKpJrHHbSAI8ceYmPHtE70S+
igeD/5LhzOqaBVhiUvBru2z0l1KZPcSbxLtQcKuPJugSvKEUAV8yDDdcvF1ULeyI3HX1O3lgcX8x
VA0pwwDtsmsc2QFTKW8bkNt3RQoxJdInZLf/nGJGVU/eMHz5DE2IdO5Ug4T252Wok2Jsw5PxOrVB
mHKZTl2+0nyMkGvAODfJpBtfkOKvArX9Ulh6cHYR81zIsJroOGiY9ouGqiX1fneDBTu4qYSE4krR
Z7iymu/rpPaUVRfX7JGK3NxMQssubhLk10OG1QnG0Ehg20BRzgXIyq1q4MNmNd14yQJhw77RnK9I
NG9KMyi+F337UtTa8Gw6ar9W9Lg54fDWn4q2qFa93rWPosr8FSXyaNdo0fRMfgEYTVBDvui18Tl0
u68KWBNogrTUwGJ9k/UPZt6ajyrYKT7e6TnHmec2nLx7OaiavzJwHrSFE6G0rOfdVlGHZFOZ6PfB
fRmeDOGdFJ67b7aLDqYxAM6JIlwnoWSiSzf07Vs1QqErnNS9G1AWO/YaOIARpPZbRfLN8JzyC8r7
6S5wgmjbtFb7OpeM5ABcetHAHXNxqIWuP+hR9dyRd90G5AJ29Sz82nqa9jgjjjZJ7UQHTH8hQSJm
tcTsS38flB+VrozfAJRy94Mvfh96TrQzysjYuY2v3rUB2t4Ij03fwA8hoKV81IGbgrtp9NvAwba6
EQ6Ws0Ad8qKJj96sIC0P/jipJ7A/2WacoRWfseuZi8i02/KFuvZY88BQ4y12DJOg8/M6vDc2RqjY
q1VlPhyCySG1+NdT2ZYH3TSHgwqN5L8PUltFpewc9MPBiiuuAoAxBCOEVIIKyMyINHEO6si6K+tB
3MbeW2wa2KqnWZifgtG/l32O11p3YSnUXZ2DSe2hFMTLxArNtShsjRrW3A5QmV1yay6QfWO4Z6Lx
WLrbrELlbyx1bTfVlKQhszusgzUqPs0E/hsDS9HdNk0E7F/tz7KF4G13W9ouGeY80dcyJg+zngJe
BdoZIxMuJWOtr79kmtIeriOsFz0LDmQoJrREBdytAqwF3jEz/rHSnTuq9/ElVT1MZkL3LjMq5y7P
rPaAp3a0kM3AGfQLboqk8IQ7vTVafxh0kC6Kl0y7VjHNDYsO9RUAIvKnyr4ZlDsyT+JucKrk4Fq6
twj84IdZJvOSb/awth7sirVJS91sMaCg/KQncbpq/Krh9VOMAEAJ3jgNCxbHgbKuZrV77EK1oWJb
iIs/2xUgETs+dB0owdFUspcgwLbZcRCqs23UBeB535V+k7zj4hcsRGZi7NEjqZa4jY4ZRAw0wxHZ
I3KxeGF1sXPXkfhbjwPwQ2jj2qatGtgYAA92dq4bR8Gidx8I3kZXne8Rqt3uzKlPbqB/cyuyh+SC
1SKPRXYBd+NsZlIF5fSAvZlKegRDtsFxLbRXBu0F/4QExiE/agch2zZ0qm+mOu7LfBbh9y0Yw92E
xUEWjgtbaM7TZGOPG3U1m+qghiGtJyuvCeoXEEg4QxgF4sOGU7+U6YK9UPAyqnZxQkokXcpRqQPn
20hdbEfmSUi+rNw0RxZVb8TZavya37RdY4VaKc9u6EGK9MhOFLp4sAJlqY6n0DqLtIzwrBnyg46F
0odR5t8s1YpfVQ34YhS7+MpqNnXXNJ0AytpIXWRBfZZ2PTqi/Y7tVqWxUPtGXNyZRiaZtJJxCxZT
IIcv7t2ZjitDfRKgzpIK/eC5afkwwV08YDItFlWdiN0AJm6DPZJ6SdooQr9CO8sWSFmAKfMB5cJ2
m6BPzBMyMON1ZfT6Qikz+x45Fn0xDrb/VXTVBRcIN1jwqLVnQVte9SbKE5gjVR5tcqPgSdkbiQI4
KsXTVY8diBmtc0OayphWAYQr1ond6dqshK9vWgtBJpeyNB9DHG/cRFPVg5o0+GwhM7pIdb+6kYds
Lt7UvPPDNZjkO9RrzJPsVDMT9RFyZOvKwswjdUGFtGYQn1Mj29gK0vcjODB+xoV5GwvPuA0LUZ0h
GKLq+meomc9aFCb9YXSOn/EhUcyl3Yhyo0VJgE40hp276+W4I4LdGa3rpeSFsRztTk3d/9CaCW39
ISy+Z+emd9vvSmJ1C9Otxge3njz+p2Z/YGfrrfq2eGcFYOOiQQlZqHlIJQyKnWx+dlybFK8Sr8lv
/hIfzE5dxehqr+Swz0NRkMIw81sZMd2sdFfDqHVL3fTy9eAfVD0Q9/IQury1vi7UvWyiVK6h+IsS
z9CIe4Vv4T0yl/k2cF3c5edZMoaaJux1LfYOclzfQnxJJn9znTAPK/Qw3zSTP67krL42xX1dq89Y
khYnGRpcvGZFE5/lJLB7BW4j4a6kQnHWehJxo4ZzpVH3JGOR5efuqb8qQRZsTNsIDqSVtXttQt5V
jhic5p3slvrQqG69r62m3/gtXsFqEe+borQMTF50/1y18P07zzqhSoKEK14CK8ucRaqwJlwhA1vv
yVu6LzYPl6h0zOcw0uJTDwZtWfq2+2KEDbdCtY7ZZRfWs+Vjf5K54bItQMxrmpvsm8zQTuDTom0c
x/2laNtyjdqoek+23l6aTRM/V1WkoS+ToUtvj18VDCE+GhHvy8QweLa54zbyJx9eCYcu5Obs5aPO
7oZsvO0jrJ+Or76Vust28qZjlQjnKUrtdVhOxNFf2WoTuqlWbgyvuU5WWiDr6pOJwIXcoAQyTx8L
YGFhOZSXrpzqOz/s3+T00tXtVWYhy65TvU6i7IZks7H3PKDmXTmIs+E4+TrEbffRqjQLCmsevTU2
7tFyy1P3+0j09g9EDp4sOyleo6Kolmqj6ff5MAYbecWercf1ig66rWcl6zGfGuzisRoGC2i/Fr1Z
objRE51NFFfMQVV806h4jR+z94yhh+6rHRl8Hr1tnIwsNB/CHhhGnzqvvQGURUF9YG+iIv2gBim7
SAQKplLNMfTKryi6IDe7I3eObilRdKBau+WYv/tuFWFA5bvLWqv1XeDR7EWKWFLf45pMvgYMdWtu
IwWLcNk7JOzQQiDZS9lrVJDaHaiFePtZR8XT3RWaxcF7Gq55+GvvVae1mHZl6smKmvQyKmY+U9WG
xxlhVhb6vm7s8Ym9fnkI9DhcS2DZ7/Fojksg2u/xkvXC38XleGUoayqSmbVT0zjYZJ4WYkFvxE+h
MJRtl6B/4Phx8tTrSnmwdcwvZW+hpQr7jpEn0tzreTpu6kN6M2lzEadt3iXcw1REeuh7ZAo+0R8y
Rr2TcvxP9IcymOlBxiRARHY0FnWBBnCoYyB07OHQduNOBmVkJdZfK5c7e6PbWJ6Ury2O18/1LKBP
EhCFs3lo+t1KNl0BqlFmCsyxM8/yTJ/PEPS/DMqUHmToM17kdrvtf86SHRTE/5jqt9Yvs/Rw+lZP
jbnTNS2+dFnirAroPiurRGVdxuQhgNqw00sPVytIPJemFh0LXLh/8LzMpZgSwf/w5xTcwbZe1bnH
6zh5Ld+HNNnOxJVfgorq2ytnAu/QWU2krIRZ1LsaodtF6jUhhpvzKyS8gry2vM519vwKZimcVeZr
5J2MzruzJw2mnTbU3zzje1nEw7tV5saStyG7UFq2DiEGYRsdu91LqCUWHmmNs1Yyj52lJvJnWxWw
cyq92w1zM7dqpJcTtz7IXsQcBFCmsD+NapQ/W1321Yt7+wynO382Y7by/KoObcjXRk151WZSy1cw
fMgbhWZ8jhUve4A5dJFxyy0KEBqQhicclV6dvlyNnp0/Y/tuHss++mO6nyExFqGifjbs9G+nB4Ba
Xu2puE5HhN08Bo6nL53MAI1hRP4y8cj2JMbIXsDt4i9N9+IhavTU1o1yG6QU0jM3/tIZoXsgxdPi
aVMmXwZ2rRvVaUBL8ZksPMVutvro4zBn1OF5aHFnH9CH3jUjFklKMIpVG5bW8xTZP8oUd4oqvYOa
zBJ7JmHA11jEdnF2DXM4Sadd6cc7h/i+Y8dh/WnR+zNUV3gW9lnsA2Gtu32dVvcx6tTqFk5A+0sT
75huj1XUfdWpxTlMahiGvpetDNNEAXE+ZFn3NUUuZT+KCuPAsY2zi4bi+DJ2nG4jm3KcOndko04R
sTby6wXqoV55RgoKTxjj4+CTRYiN5gUHwooK+WitQCPNCQUEt9HkTm8GHmrPVpsuEitpX0zDVg/+
4CpLOSsI9G6ZWdhEy171ZUTe74VES3TKUpzU4Hi3rN7jbDU2fnloItVekdYMNyLlCY7GgLDhMbID
c8zraYFQdwMg9wR+iCyJoPqfhE22N2aZnBVrb3fR9jXPdzTKlmQf4ye3TUBm4ZX6PWtA6vn2txgY
AmljZ3owcmxoh8EMjqYFnw2piGitOHDurbrAr2gi3Uw1HX1E673nLkxpMEDaEtuE7eCXzh7utn1u
Iq9aeWOqv9S6dZEvZEbhLoELiTUcD9JSnYAaFH58kWd2U31TlNChEPhbvKpbDwN73MUzUp+7QWHD
KVRLnITd9Cd51uXxH2dObylHNQIqzoDP8F+G4o7eX3s7Meuq2CWJyYSyWdKF2c7DyupaNuv5gG4q
PX6RneUMFymixZi66aMsfjmK+cZSKb+RXfgH5Csdf4ut7GQJkl6vVUWecsgGyslhoge3mNhZK4ya
gDZFsNllzJ/PyLuvFVWnXIxL4TVe+XqzE1RvF3LE54Q0QlrKc4YKlOafF4ky/hQ3QuRnfhkZl7MS
4ZorL8GOXHb8cnVe0LxEsVresZXonprcvYlGARJkbrla9qSokXeWLacpvvnZrMkxZuLJwdEdr8ly
OllzswTPvKhMtwc6wUwV0ZqlHnji0DWTeEpEOC4zfPL2ci4Zb6wlY3PaybmDyg177ENze/0bNBRG
fIFrgpzrUuTadIaabmRvn/gW0MfZX6/CgrPObCwURV8++3a8m1Td+Wqbir1KAT9AHgrLR/iDt9c4
qhyrhP38SR3y9t419TcZl9eJxgZ1Tq+dbu0c7rVoJ/fr0Jkad9u2voRR4p1t3bJJQ2hoCLbZsGoG
bCUrN+xvYWH2t8pMz695TE6qB+TsZ9zSrXBF4dJihcYI2RFYGmYVOQoscygoVcVD2HW85JiVHGUs
M5N4wR3TWlX7Ngb8rbGKX1eePu4TCpuPfTHdtXWPT1BLLnB0GvFoO5ARcQg49XPrGgpRM6nRnJWt
GL4aXuZpf5TN0Y/zdZCG48ZPwCC6XWdvcsncUUO/W5TzKebxG7MW4byEIdbN7B4NXG+5auMQEM6M
w9WmZJt50yEvHeW15ZZqZazI2VrvEBnl2wUi8rXNvB0masUTD4nmiELs7LBLHI2gjxHXG1V7sPq8
CFfjbVhV2jFimX004Mm4HRlynZv2wuqH+j5Xcm8XjvGwHeJ0fMz04YPUv/0R29xH0Ev4UpRmunFB
XhxIpke3SOAiJ2Mn9oeb39vq0L23Oha/jm+nZ08DFNA0oF4VJzOPaCM0C591D7c5mvLgJ715nBMz
wP3n4C+nnowaXZVtqA+j+Tj3t5aWLL15q8nyfokhgX8if226q95Ro1WkKM6qy1rnjIN3x54n5tcS
ltVOGIYDvoaOwGoAjAprgKTIzXong1S03Gu3FYaQTTxbLAaUuladht6JatjTPd651nY2lsLCa2wz
7sbDd8xdamwa4uk+8NhwIrJyli05geqhuhrmraqqlF3GwrZbVmlT38ohPs+w/VRo9sJADfjemg+B
jvhGkCfeXjYNEaTnUN3BeL6Fck9av362UF8IFhDn71X+5NcwSBLskqLiQYW7slYzLAZKVFn2jj+F
e3ZLwTn1IvyQyL08hEGlLPjht19Flf5xRZ0ayJ9XbNDN2npTrq6xCtV3ppagaVHX/gtCzN9r26hv
Q5gE2D16zzI8GirplWzytu48qnSMraVH2iO77QnTd93isyYu0MddDWC5DzhTNS95tpL/RumpH2yD
LS90Oqco4WKnw69N3C2VBUUoe5mNE0ZLvVmfYgXC6WacT8VsBSQPjVY5eIcwpkQApV3I4OcYA+Xe
rVVm6jLKSTtKZ2BNH3d5S6Eq5je5sMBoPo1OqlMHmuABB0Ww7uvWfW7t+RtUfMFYzDsHffTj2gK0
uWtY7a1Csyu+jFXWcmv1833gK9HK9X2xUSpw17qHU1cmeFL5vdjylS1eckRPujlxa0KBWSVlgv0n
QrR3VuAkC6zNprcOJClPsCy905MkpXwawFb8KdUoz6Tg4lWV8drDRptVrr/5HCfiPltGdmYsc7z5
+i7vb8f5kFYuefSg/N5laIDIlowbQQSLtBpZi6K/fB3mpXV1Ka0XOeoz3I4scCy9yHafHVVJAit2
ADDKq8nXa1ShgXc18uSt7IO1ya3hnDYDPlfdGN3nYHmWug0KdawBMPRhUX3VtPYZ08voe25QDdU7
7rqets07rWQLaAYH3W0wlVKs78YYGi9eNYZkcLLhUe+TYZWXlXkrkIDZ6E3c3HQ6jBK9N2dCZy9W
n3h5EQ7d0i09KHoUzKiw9GFzI7sb+KA4w/TfGzaI24p0MFI8RYJNXHE3dTY+Ohowrlwpyb0nOuZv
GE3yaUftoQOP9wIzTw6PybPsE9GEy7rpix13KWQXm9hchfMNVx7aNi7Dazux6rxeGA1M8n//63//
3//zMfxX8L24JZUSFPm/8i67LaK8bf7zb9v997/Ka3j/7T//Nh2N1Sb1Yc9QPd2xNFOl/+PtPgJ0
+J9/a//LZWXc+zjavqcaq5sh5/4kD5aLtKKuNPugqIcbxTLMfqUV2nCjFfG58fJ2/zlWxtVSf+KL
Su7e9flcrEqFeDY4j3iipDsKyOlKNjvN0o815ju85fSCTPAvhh+fZKtvfOcR2jt4o2uvwcoSycuL
7Cj0AWpVVaBr5iLUZYp03bVG+RK4kbt3p7RdySZag/mydrP4NJhl+dKtQFRnL4lBMSidtHQpB6mJ
ECuPVOjezKOn3M3PUzvUt5rplzsvKMRCMwro4zKYVy50tdA/yRYp1fq21pRxnTdesnKrrL4tHPH2
z5+LfN//+rm4yHy6rqnpruPov38uY4kaCqnZ9r1FOQdMXXFXjrW465XiSZrCGzmYonyy7I20mI+F
+ixHsZtI2UyzIwi0/Hs5c2bkwRJah6dP8h1oXn3HR048TrrDz1HWnCn5GVID20SVV+2WZRAPzym6
FZNPuUC2wAZDRomewzbt7vPJhczLmEDxm3NsmWRFbv/5zbCd//YldTRX1z3D1XTNNdT5S/zLl1QH
9DgJtorvU920G83sso3J2nBPGjN9ivvi4pqx+pa7GQWWzorIZ4fxJfRSZSE7Std8QlvXf4BuHB9E
5o3rZKiw2avbB8xHsayc0vBetHG6vzbDuXQg6wcqCdltp8QYz4RpBwfzZ4+sMYzouSc9VmWfFQd5
piuGc/M5V876vOgvg5kvX1eO+Iz7A3BWpAP5vgPlOJb5GBwdmObFtR0a2Fjybm1lrz0P+RyHQF54
neHJGZ/daZzl9hLT+eB/uIvo+nyb+P3r6hmOZli6M2+eXcP+/RNqVK1Bzxxyt1CiatNnqod7EPo/
rgehkjQD+1Ks0c6xX4tT2XqQ9EXRvjiNHh2NVOR3kRXnd1qK+2fae+Zexq4HAfMjCEsMSedxMoa4
bUbuQnRb2exGO7/rS90liZq2m1G+uO+XFHWLSqyhhPjIYEBTTkwjbxdDraDLbCScViDqSZG6zTJx
tPLkpSU8mF9OWwSHd/Hk3/pqA9o9znnH+9Ta8du0T9NQJduhN6JLEaf6Gthofxfzi1hhxJg8BoIU
Fbt0/1kpeyhmw6S8pmH4rqiAzxXdPaE3PT3CxbqvTa3dTQCjSHN2ya1OrvNWnsGV+cYFUGb8GSpa
RA7jNns2vWlwrxPKKoCZmYEL/ZzfCmiFPmm4SOHXWMyCb5NdVMkbaRWIyQ4iS4FaOUvT6vH51S1o
v/NZ4kxItcvTZoq8a1A2AZqbh/aHlVD7DZZgtZM5HZiuvTYEwiwPQbIz3VHZU9xMULBWGmOpuSEW
AJDoT0jg+6dUacWRfDMEeFoybgc1a+hfTgE1r1Fjnw6fYwqPRdtKtm3dfo/NoNn6RbuP1DJ8CtWu
XFnk3k/FZLpnj/rw0piT3V02G0qm1guPmGJD9dDcY8hNfdTvqFfW9niF6Utk/uAHWPS5UDlnIP8o
PPKsDXAj2Qn4Nr70NXx/y5/KpVln42JUY+yv5sFG61FmzaOvYLzb0+T16hm05B+HPMeAhr2us2Wf
OumLRmTqOdaA5SHbvpHjbO27OrbhxWkT92bMsWYffDv86vWwPpLRYrshGuvWGdBx8woj+lqLAuKR
76bgY0zlgTLT2RS+/0RORiy8+ECNaDwrfq0Ga4F3JGVNYGReVV4MBd4AkrRYZ2dTdZSxHCwnWpda
eSFT8dSXaEfU7ECDNVs8EjtgO3cjIsXBurRYtCk5uAg5T06RZ14YQ6RJ+d98XmtyEYRP+bGs0zDl
jY3Blq3NyQ9XDsvltdbqPLlRjT/DciiOll/bl8bR7csYg6b75yeHafz1vmQYuqqZnqYapgaD2/z9
vjTUftYGvWO9Db6/NmYfBW0+kHnr2PZzZiFu54NN+zNYuUO4qimP/xKTozvQYcekUEzURubZsi3P
wgFZeXXKKD5NBtKCbbch+52yhbSTcx1y25MHMeQxfhnyHFkFVUWIh1GyHdQerKJAHOUcGb8OAUL0
hJ5VgKJOo6mLwsrhsxkYXf/z+ySXE7/dv/8fZ+e1JLWSreEnUoSU8rflfbVvmhsFbEDeez39+ZTF
TEMzwY44XCjSSdVUSanMtX6jW7buOqbluJowHLlM/OUNa5YR7saKVXxRjChb2kSFtnlZ4C0KkOmt
M1GwQ9fuJXec9kg8Gf2Cud2JUEpUC3O6JpPi3fmm8a0vrBGfWvYvLCfqgykG9TUqi4VsDzw93BEN
LTayqmVYhILgeCJqp5+MYKhuly21ggV5o6aXyQzSTSK0HuOFJNwIx3eYe2P7tUfeKJ5BsR/aU39p
FG3+2R9jZ91jDLRP0F18DdX8BjCO0Cq9teNm3r4mxJMl0PfD+Ix2CRh2QyVCx+EYVk7+OOclV0UW
GhtZVcYmv8JK3cXEuwqElwUM76DL91GbF48YZJNhaerv46ho67//Ws4f6yHetTaJMJPfyxSkMX6/
q6uy1h2ymMGXLmhxgtby18mqvfsoLe1Ln1f9ojHb/m1oA/ADvmvBVna0ZzRyNlhi929mNyRbpxXh
1jTSZl0HIF108CVHbT44ZNaOsipLsi0wBbka2z5EIs7uWO8g6aLy2JR4Id8hFohd7MDk0pdqcfK0
sT8VmGU8N6N5DapouiJKlD+7wvxOvqM5y1owBymbIqiPspq2Yb+sXLvfV/OZpc9WzZ90eyt7Q3Dj
az2t6o3vivQQzJAzMJDtqZv5RNasHd8um7qvT6D2gFrKFtn3PqrsBTLiDruFrEZpqo36b0z61pzf
S4VFfozY5gPvsWIXRzXBlEQlhBGrDNXjbh5aN/7O9iBn1u5on22k3KaFaeT2Oa+MS5Wb476cO2Sv
bNcay/6XH17+sL8+poIYpamptq4abNa0jwvhHinqrnd9/fMo/GqVWwWIWlPpb4eYGx41EvclryJr
w5YiOlulY92nE8K7NgKLskYePLmanQEclC3wbCrVrXPPCBdZDa5m7JEykwe0orKLYzP3+42hsBjF
c9xBdYpQy3DpWBLv/35T/zFVC1NXuZ11FSasruvahyVkbJilo2uR9tnWvNcaUvO5YZb55TD0qPPB
d9RYyE32IkVc+gxqpF8ZmefelanINzHbe4yU0CA1s9w7lE5oHVQgNLsumaaz1w3VpsCa+Q76Wb/o
9bE5FqFGLN4o6h2ga1BCybR2vNTbG+D3DrJUqFF3K2X/Lf2v3ve293Ek1uJ/eaX98fAL07WEoxmO
brrz5v3DK40F3MSefaw+R2n6PcuuhOe98xBF1iWcsTwSn2OKNF6heGSu3ttkKW4dcdIw2LqdUKJR
s5DFaJpBxHo5buQF5GDZgZLNHP3wjiNJ6/En1LtDYaAMxgCtFac/3+DfsqgO9SzVNCbrnhgouAMI
owJAD9wwUV9tqWMyt9lhq51vQ0B93ar6PMRHc2WB1uyIDGyd3VV1+iQc0zhIsyGciLM7XzWbnYmI
LgQsqvIgx+ZpfBubgvd3FmYZtDtfGTZ9JGrovk6rLdqhPIOUdz4HaoI9vQMYjwiJzSbW/GQ0vvvZ
6u1mCXMBdRGtd+6qBDFWMXcgNkQ4OA+yK8ga/1pMHqKbc0c2ssZrvBEzcDPIz+2gzuEhOqKpeDUA
RP79MbHlc/DbHGCxpnEBttq2AwhR/xgZQLIy0dCy/WwNIMfLOiT4hbvAOlJ6+6U0vH5l1rW1C+aq
0oPhVvUmO8teXt249xIVHgvTfMpYYsrm0QI7xcvtK2qg9kurgf9wckNdyk5XYMPi8ahwmHud/D7o
+yfcicqLWZr22fRDsWxRVv4KzB1GlT5+muoC1B+uKfss9IunSqle5YBOyeqF1Y7NPXKP8THwp2Sd
eIPypQkXckAuMndVuMF49IrMxSfe49U/Xxo/vSf2AdYTqxh9N+gKbmSSeOmkFmE/v+f3ReZoq2pR
fT/OB+g/P9uqzKju5QGplF/b5OD3c5Woq2/j3ttEhFISa4rfrvXx+qUNKojtpCB7/mjb6iWAE/KW
6NgLxeWQ7fNasT/1Ebrxtf3WNXDokk6tUGvyrDe7xA4cyiIL+A5cCQYjiJzRDr0SakKdWXddNqB5
nUANdd1y3xUk/hAKSXhMdB+7aOj+EfS5auyPLDz64MXNm0dHgH0Ref3iQhA4T0bjPAJn09e9i7hb
iBvx4+hXHTZ3+B5FSFcsWbiAMB/aqxw7TDh4JZXiwVplrK+RDKvyKVnI3tshb5aGG033CRvHkzlo
+lb8VyhF6p18kD95F1nBSHvaYsV8994kT/hw/ofqh8u1MPpWpSmshTxXyqy8Xy/FcuygFlga5Xaz
7vpcvzMLrSHBwcfqc2mY22SvWrjiVvr7uBzN8I2rkmPzZoy7JeHusujn3rPeWsatg9i0dnIlQl72
OvNoWSoGH3AK42JyRJMOCWJiLQaKWo3u5SH3GsQMvDBdzmiaW1tjGtPezma48DyunQ9q08JvicX1
/dTIbpWLmNplH41ijbrRs+G4472tTvVS67t6K6vyMGRau+g7J913TTHdyzYtBR6sQHqSNdlejO4+
d4rx/N7UmhH6+W10l+lmc2dm3z2NVHGd4GhEqHX8hK3Xd/KN/p2raMbDoAWXZrSHT2Zp6aBpUG/C
IeXXUX3MTAO18jKmBbh8GIPLaNTTcpn4Fw9pswdXVYbH2o+INpAy3PrdNDyKctRPM//QcbusJD6J
BxQ4F5CCjO1yxYGMwstJix8F7wh0+cd7tsvFozqk7drSerGW1dGNw/tsLJeydhsxltrS8IWyhbFM
iNEnloCwl11tdM/Qj6HoWP312Q6bSHtnGlZf72WHPCQ9sM+Na+qzllVfLeRo2dPY6jlIivJBcxHP
LhuzP8e2o128FkASINLya4IAWYqs42ueptk2Q09xZ6p58Yz1170c8DkUvn0I7FoJUaOD1+E2xnlw
nIHY0zhcocCmF8gAi9sIjZXMUYmN0/sIOcwvMlzUrAZksqE6LJYrhyhCgDX5YA7zd5ZUR81HRD5I
qSZW4+2zrNfXqDWUKGsS0LEHL/2qI6BTxtbwDaMigMVYaj50k488TtpYOy9SR+Zex74NSXjmXMv+
xyKpLNkVd1mWjnvexymKFa8tTC9M+gYEAOv858Gdq+9tRWrwM85Eyw0IN3cRkMv9hFXfUioHpJWN
7p4KEDMqc/saqLyWpWLANCYPdlqKU9HzLU9Fj+Izqo2fJ2emLGnKcElVQnoGZiLCYJMK8ntZNFr5
Gd4Q6KPAzeHStO0b1FwrycrPEyD/rVdPxVZWE3EoBg942DCWu2k06o08GUnIZQ7P7bVXFOSdvHhc
y/agDndNpJnPxaR2h6Q3zJW8jFbZFzUhXOhlPdIBLbqTiWkZsAW94c3AxnhR2tKgaBrvMXL/LNs1
H+w2+G5pbDB8iodjMA8XjaLuXAz71nJUoZpXo7ZI+YKAPutWoaDY2Q9vo9kgAVAuYvzWln3smM+W
2tqLoamnT41fx7g9heMXM/LhrVfimx5lO9IkPiBM5UcONzIioHMt2bEHC9Lcmz5Pq++xn94rQ6ff
T36YwZg2h7sM2PwSwoS3iWMxa/sqrbcbRZOz1huCeu1FyaJCP/HqmkrmLXQNhmDFV7qJMx+V/OhN
BKrLDquslLPXa8p5sNEBi0V5lE3v7bKk9l7Pf4oF54cOI9CV9cSHbavBwqFriq9OEiLbYyje85jp
CYhmV7lz88K/Z4fjLHQoHGRiabP8PruYIrgnRXmKVL0/6oNmXNXGN6/4hcSzLNtaNslDCtAGm5ah
PZCKJILdsmRwVS147mMAt0BfYlAkbfiMUod9jbuS+YpOy4uHR1//npdh+Fyoolo5Y4rnkTs052E+
FCJC3iGrdqqXNWfVsTnMJdkph5WGXixNSHxr2fZhXJkM2F5aT5B2tFMl1OnYu2mJgU4dPU0DaXAf
8MX3EN+MxvC+d2YQLjykp8i3+tPaBzF2OwkCX7mJEm1hApU+2gLhWA1GWodgpd7tFKO5u1VRlTdO
Y406zMJeG/DtnpsMA4Oq4DGJzLR6LiEKrjEGC7aOb5XPmY6cJbO6jVsMVVEaGIk6OaKXczW0bXsX
oCW9lFWn7coDC8zoVkVR0T3CSwR/NA9OJ0s9i8L/lognL57UL0DB/4mAaL4Ndekt/Mq0n5JK1Kvc
sYJ72H/5JuoH9Two5UCQf1QPyciPlFgFEiv4+SwtVbR3MGzjncq/vaWNzQVSnrnyq1Fjk91907Sg
/8GjoVRJ8iNiZbeIsUZ4KcMxWFcFEOEfTibSVWwlPAFqZLmnvhQ7bBZ5AArDesnKTD8U3jjezbWy
Kfim/CB7BgWcLBRNnxAxVdNn2zeARPtKdZC9rpahuYiuPZB4ekU39KjcudNGVskaR9uegN56GrP0
GT0qY5G2Snxy8zq4CqH9YDLsXsMgzXcFPJu1hTDlq5+7GmG/QkWVhV63C04iaPKHJmMGMX2EbeZm
uzSqI2xmOaF2rw16t+tiqNWt7OVmQeU+qRLwWVyy71cVMKUXAxm9q90bv3wupMB0Lc/R22EjsGe0
1K5+wHEsB5pcYtkVW+HFR2px5VRp/Ypc+ivMJO7PqF+S8Xa/OpMHUGs+yYR7sh0CE6vw+aTAAaml
Y2v8OgXJ7STL6ZdOVThf/T5FoMKO6gd//qRUBL9+EiC4+jWr/FdL8ZXvadn98kmweneTYi2YS01Q
onMyXqbo5aFKm82/bPLmWEcuk/W3rDxpNGGoFoEzAEh/xnnazCsCRYVPYUeBjvBnGx9FlYmXVERv
kx/VV4T/xEugxyBY6+ppKFn69KO3koPgYmNrDNT6dkrQjIfIAFUkqzNgcosKnc4PxyWcQelXaJPo
O3lFJCJBWRQxSbq5dwyja4wFzZ3GrvxA9Ce85LmX7YIEnwVWawh/mFN48t0kXwQRW8o8HGCXpgPO
WIn1JEf4wyuab92j7A+wHeGzm4ushRqvonRUk8PoBi9O7VoIpujsxlVr61W6MgMJnRPcUuhBc7VW
smgXx1EE3oiqm5QD8pquvZNVo7FghhaNOAbO+MhE/CIcK3uw4y57iNlygMQkk9EVPAtLP+LhDbP0
KHtBjLTnv/+Cmv4x8zBnQl1XNYnVWLCEzA/hrMhmNilrp2eHN4xbAoSTTvZ2YmL0UsSxGsy0o3Nr
qsbRqjJuKv6vEO08Es3WaN552VehOtFDUeXxQ4mJ9d6JzYY0YgSx3EVLVEWYeFurobIe86L7pHa8
mNtUb65+7aC2Ukz7RBHdp6nrp91kAuMMEIf7VOoob0yEwC6WgUMO+PDb6dBDmr1T8+j089WKFoas
61jlucee5GUEni1Pr4spPxRk0THgYlg5wykyI61OKejTV+fnZ7puHR8dNzOWcpRvIuinMTse5TXQ
RCKpOa4UJxqWA5HAO4HC3F2B+YLP9HZ5b3JNMDH6gGibbJMHDyuejYG67u1U5Jy1k1Faryomuicf
f8Vdrqfovc2l97b/Vfr7ODtyf17P/W/pw1Xi0DW3QKfJtar3dad42ygIwyUbtGnepU33WhokG7Pt
8tV7m6+106prNX0tT5MdnSHKpZHa3fa9zTYdBNNGUW7MfvoGDhx5zFozefJ8dW/qhLEms0epug6d
B/Tf86WVBe2b6Mwn8GMBIBxlTQMEJtUpL3rZ1Z//fn//kfDXdfYIpNUsWOiEbWX/LwmjzGKTE4om
eEOoJowPlr2r9ewJglfz3XLarTnW2mfVd8xlIGz9WqKpv6+CydpC9s9POer3ixzg4AKEFTf5fFCQ
9V9ZMUhQWRV1c/n7n6x/zJrotmvaOsFNS3cMxzA/BM4sTfXDgKzU52kcVpE71UBEOBhJgeezbTc7
tsnxole9n23qYGPxjZ/dQqRG92Zn9RFqH3BzDYoVaQTIU2nav/ng9RepmarnHs2wR2VMr1aq9m9F
xQ8ksJTZpcEK2nThZ+I8NhWhzcHAXztPeMlbrqNhm0iPLMmDHAhSoce3Ksz/BaqhOx8mJv7jjm0h
omzZBllR8oy/J49g0YPEyGb7AYsJ00zK/ER+xp+NvCna8yEVfn7yCjjnBLD3H9plVY54HyvbEjNH
qzUx8PqbL/Jh3Hv1/dzchbgDqylCE9boH3TEzY+B6b5BHCAGUhsjBg22b24co6Z3HgITdDnAnL+T
TaC1hj0z6YQ2LZ3yIr2KjVPthMYOObrhQS3KHjGNOzPKuaTScW/6VYtqy3yCvIjilcEC+IR/lBeB
YTZeYqzjZKdZt/HaK3pDJkqOCTFClpzAGOL5IEtNbeQLZJbb9YeOLEWrfSEHWjwqS6EhJFu1hY2c
XjwtAz3snuzEGi98IQ9t2qHuNR/K4Q3GVPx467cIjbJIrk+yDxCLyLLmlCd43lhlg5arH2h4Nujq
KdHKnyXZJg/x3PthsGyTvXVj2HvTR52mn/ziqLotwYcxuTe1oiAu/p+D7JwcBO83uTEWR1l/71Yj
JI1JGgwkaV38dpVJ2ejzm1ebDyr4lUhr04szv4eB0cTnqcmu/e01DEh+g1lrC05h7p3dfJDgzMgk
gqqQF+nKVL03243sk6PCdKr2qK6OLFTmd/n/+lStG/ehZ/z81Cgd1KUzmEA20mlCQReDxgTJvbca
xA+stMK9Qtx0rrLai1F5Ez1RfB0BhlM3iOyaZs0X/IX1C6ryxkWWLM9gB4hLhlUWBtvECRCO7IjY
52MjUZdrWX0/yDMqdF3fm1SSD4tWi5FJaXrlDBAIMTaROZtAtZSzbHs/BJYfLP0iTA5Ej+MjGl44
AM4leagVb8wXskjWKtmgjXqN2iA5RX6GApZTZGuHn2FVRUW1TpHZQFUCPWiCXAPEt/aHX+boZ/Rd
9lg3xK37UajrW7Vu23sX2yChG16+NLOK0EtZdPjRMThw+/aSRdOJ4E9y9snhIXtqOguvMfTXYRDW
ujXraSurOeaAC2Ma42sZ1P5LxYpFcxPjNZnGDsLyb2dZ3V0KSYblZhMRFxD1V57mwwi479Wz8mqb
92x/8jwoULQMH+QAlN7GhR141t0Qut3RLHIkhAe3+AoadL6AUyjOKgM4dURYSNy1ozEtZAdQsXsi
Jc1z5/kF6jIIysYZ6PXQEQc5wCzRpFYIunQOfqrFMk49o3vqXTatHhpt7JyrzUzC+TKsEE4EZBVD
YGPJrO+8UBgvRg00a+6OnBg0t8V+Je0ra+0E5nCYwcXwvpCeUwLlWErFuUFdZTbiWZKY4RfxPqiL
FF6u2xyH3P9J2BBD9418QnGPB9p4qcqS9BQQzLfamNZa2ChX9BbGh9ElrlSAId3FmRgeBCqL961x
kn2ypdLsAnRSYC1lldjFvWEY1gFPxWBfh7q+iVUt/zRm9UZ+F9bQdsugmepLmpSk8EbTvH29CDGv
sizP3jSdhxpXHnU/BEP5aGL4JM/MtBgJtMKEk1ADVFIM3127wxh8hqtx+yGEh8he76DRqePVcVWT
MltaFcIISofkZWagbVqX8OQgt5burTDKAk5Ct8J/u0b1/zPmz4/gOlndVvOy4P0jFF+Y//JaFn++
lXGm0lVAroatW+7Ht7Jp+o2bWu3wbBiTc42T9op9R/mmtfhjdmi0bGU1Q7bDqgQBs4rM4LJvCUGO
/crLfaWL+XrsYpkhiAdJUImAxP+npBi2yypjjLaydOstrX9JTSJT8vu2dV5ZkZa0bAxygRDpH/c8
7B3qsgBD/WRUPcKbqO6qla7tbAMxTll6b3P/R5sc5+ZXXEMXo5KSlUIzJtmHBKcP3VQSeUxc79CJ
Yj9mU6RvtcGzN2PLm+dWx51mg54xmihD8ta1TbLS68o+lC6Comb9GNlKwqrMyvZhEKZMz1SjsfuG
+6J2B5VJh/QXfpOjiACka93ByUxWK+/JBtLyWgCr3HS1U1mXZMhKtObC4lW0rD/qoMH/ca6GRb7y
da968tPJuOf5Y803A3RGG+el3MVxM2Cn58Resg1Qcrr2ZHlPtjdsZG2MW/cqS1XrqKiM4acX28hP
L2SjYqVvKGh5+/fB8nyiVBt1PvU2Vp6btLyNZWM34Doe+josWV3ztn6olqxV+uKVELANEqBIDvJ/
ErnuA5lLg+Bt2D13TUaEl/+RhV/BEk75gOJWZptvRRp+CaIp/Secojejyg2W/YPHDeqAAMUc8mke
EPKeeA7Nkqmud4HMzculW1GuocQY88tqY1svDZ0/4n1hVWlt4S3fl1IolOK5ADtuO7VGunHCqdyz
HneeSBPf63qofylML0Yx0dcvuh4UF7+seQnNHW0wXQoerGdXzfy9HVbdpuyZcOroH9lP6jlYTwmW
9Eajzt4MXr/WWf5fkoR1Ra+5xRfhRq+wvDpk/YR5IJGrrGQ73/oywh7406yluu1bu97ahat8ChCv
kQMS/KPWoterA/rq0VMWEqCZL6j6RrV0xsk5wx7Wr3XRkZKZO1qPhC9KVsq98GrvOKVpubJS072L
ehgu6JK+1FVeI19W+M8me4PC18bXzraL01gZ6CeN2fgKzSPcNKGegcinNywQVlWwfrrI3grOk21k
r6gsDZcK2wS2JIyKw2najr6CGFIbTq9N1MZLFfubozzJdv11i3Tbk1L3yp2d4SQrPxjey952g24l
T8J0MVk1nmPtkTSrz1WENss0TgA76nnXFEb683sVn6if1bLwqiOhpV+rsjesCDnIc5vZXSksfUK6
KblH1yDxbwbeIfQ782eRV183+1OX3kGDxq2s/+iTZyieudZjSwUTso8zzzM/lUNdIdmB4BxAVUL2
MQmaTlj7JJ+l6bxCxVfKjo7F6JmP8eQ83NoT1yLqBpLYaQbvntX0d9lesyRZpjWCAJCWkru0KZpF
MENNlBG7ljRwjKs1lf0FnCx+EBGyul0LsAZx3rWdNfbhVsSvxj7IukcyZovtJho5vGQRwzHO2YiM
ZV1i1XNrK0vrHKqTcvgFXDO3+dr9CKTdY7Jg+QrKrYvCr1XvP9iRF37v+nKLU3EeLIr0a4pBeLQo
2is7YzNY5HGEooU/fa9H72pVTv8V951vU5Vrb2IyBlTBELgbCHsvUIlHZtezbSQFE3YQENhc3kOq
h55m5xDkmotykCzVeoNXlOOkS9mmVFBmFkrANVJ5DTII4Rb9zh+y+/08p8d6LAimfN156bBwkTmH
axr7a8UqjQt7XBU2q6btMzdqz+C2kIkzg/pRCVgrO1PVfUYp7ur5oBUXysrPuu7GbgpnUpNkNkkW
k++n2jGYQP7M/KdmxJrC0tN80VWDDQCNA8E+aCIFnnWuH7EQgcwquPwdCmrdwQ/qT9rszyYP7swk
bv30jEG8cpRNcqgVIArpoXO6eh9rBzgPamawS6LKXAkx+leRNhPuVdaIM11inJtI7dbCzbMnfLEE
3Fvd/6oPQGBq1tCLLi5WMbI+/+RDPCvwacazGyJ+KK9U+drPK+WzQatuKWJrKZV5JrSVm2FwduZK
wjL0nPZTgrBbX4ab2lZmXwR67MSI4CHiz7kECUnUJGp2FNLTMJcirUxPflE1uxwHwlsp+G/bh97c
r/u1CpUfdIB6cImNwr6Zi4GlqgfF5CCr8mDqTmatb4NQNjQFRhsMdWJLW+ZaEd51SG8mjp68AvkR
B8do65WwoDqjl4EyWEB0ALpaeuckOj6scwd6aMWqd1vnUPqB+1Il7TKxjAGPFCgSWd+NG1kF97XH
Sc58wtsnIl0MASxBfbvFz5WvmtV3HtbeZ0zbw2WazwJlil5tsiTMTsjygmVGdndbTn53r7nTuAwC
2OtqQvJBnyNM/hxravrQ2DtZ9freJEtO2RurcHYzVDH80eLUOeFI7rDphzeH0py5FHNVtsnDVLBy
WcA5xCLSQZwPxaD7igDYUiMfhpBugZSCrE9zfah9UEyyzlv8P3U/rV4NNUPzK1M/qeCH00rNfrBB
RLQzM9kvATQIYsN6ACtsbQKnCI+Wnfrn1pkTTkpTPbd5hvoFyr7f269JEuc/MgGGtKqE86ww7QEc
SJqz31fikNtpvE3Ktnxg14nER1omXzsMN+VZWldc/ZHZCuCet2Rq3f498ifM3+lJZAkN1xYqYWHX
NHWV2+n3mBcxyqBz1ML7x8xn+YNJ948psT44MD9E7ddf03hafzJbZK4jDNaXcXgeBdZ4Wg2tWDG1
8NqKYY8TEpZ/paezIssvYVTV+9Zd6XYRbtMiDx6C7CGJm2uu+8ZBVUz9QLQAQ5e8SJZh14KAMSBl
sGsyVrk6ovo1JCpTB5eDQYvG56Z91QzFWDUj+m3E7Zot9BPCyXoFpaYJsLXQDtYMvrFV2FMISn8S
GuJamf4p+g5yVr+b8mfM6FyQPigYC/KbOEc52UnVPG2bVu2z4k4YFfkkMOHamzuyqekSYqVytKNH
gh6oeou+vpojTlxeBx0pREX6qKg2KXcUUhcZPq2bFGTqqvfwp3KCZOmZWr6B6qZuei/RN5P5T2uI
bN8RalnbxMeXJkKmGyLgw9KuCtbeZrv3pjDZwcUFKzOBG4rNfIFEL4ROPNSUkD+5zsnxxCYazmm5
GNRweuwRjY4U3BvHgHc+9F40RURsr8ExKWuAd8Vm1B2xiIOe1H3clCsVQTacH9CSUXrxJc6R7Ous
rFxnvpctFKVMV6kviocINCCQAnFGxFqcG7hgsRa2ODIESxRuhgOAY/eIgyHC5zVEMnKGwWMMaXKZ
DIKQI75ugBDLao8O3wo9TJL5UbOf0LFHrKFYWAMRg2hq/0nVUj8Bn/nqB/rWDlgzWWUeZQuvG8sD
0XC/8dNTqhsvQ2TpB79R7VVsIt/LqsVfRprb4B1p1eRYntjVpSfI/OmpZJIeA0RfWxgZVeQVj4FR
PJlmkx7MkFS1ZxwJX1+RxbI+MffuAwdzd3zHnSA757oVvVZKstXsvsfUKqyXOenIewMwXVcZiySw
QT8UAQZwOOjBlI0WXdc159Y6TMAg1rOa5wZT33ObONM5yAGoKDZZcShsp8LDZVaFubaxB8M8FGX0
kqdef/ZGgrIxmhmOVnm7dhT3DvvRBVOys0e2FFFoMTxqUdVe5EHYKCcOZYYFX1ABuipV/aiPNVA5
3T4VZGOvPUiU1WgFyPfb2NACtl323rRo1LNfOuYLNM2FEwTHkij2QUmVYT+63VsKf/xsiAFstM7P
qANwXQodY2F29IAbwU+uugqBBG9yxHZgJbtKhb0MFf0ftS/XIhS8XsZhOKtZetfAXcSdHnwtJHnk
MUa9WcVZixF6GqwJWLjbxLfzFSLKK2vwv1hC7/5lWtN+jxkwq0EF0E3NBAwOReEP0iWRNTeP4aN9
S5HXOqAAaB3Bj6xwNY+wCEpQZ8I6xFtksFQXBA89fLgTDLaFA1/QdJZ/n2Rd7bfNv/xrcAlHsNV1
NVKfH5nkA5Bz0XF7f3NZE6PC0VbYSeffOyeYKTRjs5oMN15YEbohzuD80JX4n7ZphlPbu9M+N5xt
qdqsoAli7VipDAdPCYA/NaG90YISlfMJbcO2Cz6BSFIv9RRc4trWgBp04TltRbJt8YUw13IzjnHi
q5KH3kIU0VPYlo/Mqe7aL/oUf63E3Faq/hom2A5GBhpihhWjYTaHu6PWbfm6kMRpS0tda363T9Na
LANT7Zajr1U4R9mQWuZqZVnJuu7tow8RCReCdJEOeBMiG/nDbcJga4bNm8gmhP6K/CF3DPcgfO3Q
h8ojSlXRS8w9tNAc92uaI12nj616BCVi7DKf6SxXkmhreqI6Rv66mlG2bfvDHI0rdyecrCpZjz1q
ppUXtyehNg0ITxcLAbU4NmXbnJMUc2DLz9sl6rnxIladkKiFdoeUv0I2IcQ3sx6nH3///bU/3rHc
ifP9CDrdELbtfHjH5uh22qXpZ98yWx3uusotMHvyjH5JluGxDgSL9IIYr5jvzqLMg3vTif6FH6P9
HoCS96BpmxDFiaNhivQRG482X2a7lZt9A4gnXvMRhCFuSnanQFFrbIUwBDR+VNXWhcc3a3Rm8QMn
GXsbsMbDOSg+aWocH2JwJ23YjfDoedv9/WsSfzwmc7IUUAfPik4O8mPiVFPseoAnO33T8uQfbNCa
E3CHBDm21AfWibSKzOaKuDqDjNiyZfH3wagNa2LA4IX73NmEpviKkn97HnCXRUtlVI4JJPxozNRV
33fiNPX4aP79z9Y+xPb4apHqVmFSOkJz5+ThBzyDFrP/Aghkfwsrng81Nr+4bS9WOPWhquH55T6z
LTAlU/NiBmui3XvUxvXPuTPsedfBgsW4j7d20V+UrlgQrnQPtT0mi8hBzB/1/6XGbcXa0dGewlJT
12OQ7xBUUldN7R81B7EGD88/q05XGI5Y+8Gf6hWhRmfbOwTH+iZBmCTFYBM3o1kXO3n1lCHb2D3y
xQHJ3WMJ3nJdeh7SJX7Ynf6PsTPbcRvZtu2vHNQ792XfAHefB1FUm1K2Ttv5QqTtNPs+gt3X30Gm
93HZdVB1AUNIq6EkigxGrDXnmI490QCh74rHlwxPWaXdpkmnL6VJMzDGQuhnyiSDKRqdXWW5MQu3
qt92ad9gH5y8XSSNXVxZ7b0xiAJTfu4EI0FXu9A0Uy7hHtM7Kxooh80Cg5jRbFszEn5YM9Pz0lec
dHHXfFFM07o0ORMyRSHvVnNJ2mzwv2+cNJkoHoVPeMu842Am3yUTJWw+62RznI4wa+tD3Qnkt5Qp
9lxitRPQ2QTK7lfVIAcXoobR9gRRVSI+2ktzymR9SlxkQiRjbB67IRqDAeaX79lW+eiBMT94vXyz
YA8WzAJ07aDhILurO6Z2tyh2WBCpCE1P4XTj6XV2iJtB20y9mcyUF0rfanJ/Iiv8znAUclgb4I+D
6sXlhlK/cp+Un0qTjj/RDVpxJqCSyVSpbaPhO3Tu4rGrTPtg9t3sC2q2qqXdQYRfcoGw31Wz6P7h
SvWbg+b9UDbhSTjUqz04db85qKQaepyXTvjNbpOY6UdfbjJH8XYZkp2dpiaSLm3fX23b6q9mpBGI
mUbnKsczz9iyG83+sV8S+rD6PRX8KH9/pum/ar/WT0cBHYePptO8d8zfzJ2aqudt0dTp20iYIikY
xPQOanXPcVIR8z4NB90heKymdeLXlFt3udZtjAFx8krer2dAVulEDoeR7wzN7nZoFKj0JaK4r9TS
C9Q51nfzsjwpsyHh58+NwCwsYvOq+KNgyPmHr/OX8c6huWB5CA40W3f+Apgx9GGes3HI3oZE3iIb
1h41D7l7i8LYD7lSbifZ5ncCGho6id7X9AlHmuZqvrAYsBWDVO+u06qX0ZUoaDPHQASZ9o/O8ORV
7pcpmuqniJ7/P4lFvN9nM+x4Q6cTYxiuZzKQ/LpitLWkKzoiC96UCPDNDFJxqJwPIk+ZKoAv3dmj
Pm5iJayOeHZoDyGLfYQ2fOfk3qnUbOu4LqZ61bgo3YherzzqA2lZlWS9o5FPsYlQVzpi6C6GVh9T
Cod7zY0WYAnGGohp3qkdZnVjhN2eaKCvE0qxz0bmIlwR7SUtwnZPbTh7KvqWshmDqZDjx7//5X5T
sK0HomuyeHNVS0fr6v2ml5kLCTlhzNI3t9C7wMvsiCt4iO27c++NpM7O9qjZAV6pt0khKEqOJ2Xq
rHMxtgHuJQDEQ3wxRrW9sYq4hm+tfXIIrr8zXOVIYmGvCPMZsy9pkJg1tqgXk03T5b1PUQX2SRo1
17kMX6QqGaNDFlX4XD+E+HrOrYRF/vfflePnL783+h8mLbrLQWpr9m9jQjsUVudGZfmWW5a6RUk7
XHEDewRt95FzTJhm3hZJtkUnU168OXo0Rfw9bGbdz1Td2uWmF13Wm8qjtAu5B9iDhbISu1UqZXbP
yBsea7f7TATzeKNQ7nVFESRKeyVQeQRUQXkUd+PV5LPdmQCHEo6tg2dGZNrnink30u67ZuXnxDly
nc5JsyTHAapB6Rkbq3axu6rGh8aWQUiP3shM7UwoOVp+0auQdkkJk+hmSuzxtcOlkbrXIYzS2JeE
hmy6qFyaHyyx5gerKDeTaSuEmhSgUjDo3IJ9KG/EQj2KCq8hwh4gOFoaPpgllWdlypstLYpb9IvV
VR+fhJiTA0vOiDq9jam7KGtShvvcRwiu+7PxgSkhEs9ueJO2PHtNS5YPFx9g4BuaitltzjR6MyNo
DVISTzbFwuG3rZao4qa8Mmf3zq5dJWeaWNVGZKZ10OJwPE3u9H1MpE7XodRO4ZLoGurlWywbUBfU
MTeEBow3NSkdYUMupYDtNzKy7yxmXVjkKHiowH2WUqhpLRW4vnc2RM+cx74FKpbmz7bZkmm5JPDq
LjU3NEN4Y7RzF0/dxey/06AXtzmToQ0YkSOst2Fvhm32jND/FLbUiKvpi5sr0Q0jeLMbI6jeLdK6
TTrBjqA2rp6t5QaH9IaE1vomCusvMIreWnzgB62yroCdzQdTyvHgQFMd4NLe6gmSytEqvpayvZg2
VHrhRncDOVt3wFL9TiseSI6ovjsRl3b7Sm3f+Vhqs72ZaD2cS1W/jpamP05avJ/cOrsbWGPCPJvE
gWGJ+vYQD0QIxThp0esd7ITSP3hS5hZ14QUpM5MzivfpEklKVbPrdXcR+Wf/MKN3/rKqcGzNMiwu
ho6noTf8bRzuSabkqDPlm018jJ/FE7O4Al+W60nGUGZAt67bcEB2O50s93qTRgBPbC3axgQz7u1k
/lqMibXPM4DzqQV4/IWqh7MBk+Uds3SpULFy4nJ+Q0IkZhBQeAxx0QVvxiazy4H0l9De6AY26WiY
3K0WTeD7i2G6UbuXLC8PBqLPBxABFQGCpbzAILF2aaV9X6k5uEb2ZJcYR2ukBwS+LPtcdH2+xTrG
VUTGLEN4r6FIrB2eGH2PeQBvaJRU5wGoVrbkfZZdKx9lqmv+3D8VdL7gro1poJYglOK5fBtdlEb2
2It9FNJQypZDOGyTa5/20yWxrTsx1+37Gub//EKN61aK3NcKrBhiMPHbf//7qSr493+X1/zPc359
xX9fkq90JKvv4m+ftX+rrq/FW/f7k37ZMu/+49NtX8XrL/8JSpGI6V6+tdPDWydz8R/63fLM/98H
/+tt3crTVL/9+4/Xb0VSbpNOtMlX8cePhxZdvkVp40/XleUNfjy6fIN//+G/5sn3qiVy4K+venvt
xL//oBVl/ksDY+Zg4jcNyzJZwYIKXB/SzX+Z1KZZuNqsDtH+//FfZdWKGEyf/i8VABqFFai5TEtU
KkEdwaU8ZOj/YsXtmly6CFLGL6D98Z8d8AP/9/7L/e84QP3XaQ8pMLy3DlUAGoxqUPSzfp324Mqt
6oZR5orvzwu0St3Vi6OnV+txH9Vx/6EyMTRLM3G3TWJxzSJ2dqOJpCYyQj72IUdNoeZfo6JCOefF
eMbLa2LH2yYG/7co6VTwy6E5vRBiwJygzfvj6JkH/IAfhsXOWKbYGT3h2rs//RA/vuifOYfWcv3+
6ahYvxh6ZeoSjqky97eX6/+f9MpmOdWZF0uConSj2A9e6uvC/DoT03CIRVTesEaMt1j/kM3ge/ap
67k37TBqJMOZb4Ku+9kb+9uVuKFry3kPgXPn6r19aWn0q0Mr75wER51n4hfSRqqgLdk5FxIdv/XM
sw+Ajh8qR2pPTlG1zHI7oKlpjYTULcXepu8iqng4txQPuP6KQCmbgfyiEjixxDmeCSJ0R6dz9tNE
85OJV3g2QB2HCpq2bmmgyxHzmueY8RkPXKkwVaNZ/EgDwjiUhOGSedsm/7BPf8Pyve9TCgF4VBBW
q3/RgJuJE7s2ocvXaGbh1Ms42Xm9KYNIONETqnjfIhLktKrbjERJ9mWdvohq+OYuBC+I5DqAHKrS
Yabe9jRIDqISMihttOFNil+vtR5Tm/BsLWo37GidBAhE8S2N+ygXKIJye9j0dV+eo1ENIpOpIdbE
mfqWOjxlFQlqCG0exzzGRZBnBLCBoCbrTS8qUre55jWQp7acdCShVG4ORiPcqhIY37bR0M1P+qA9
GQ770pvv3Ngunif6qr1TDFth1fEl06rbqZcnuj+Zn0yzOMS69ZAl7nxIYwBtugDVLZsbw8gfk8Ie
Tj9vei9hwjKlyT+ta/968tKGVh2OcptzmHrJr8e4M7FWUeq8u9K9y6KZaj8SSnZdqpAoJ8NNGoLb
603Lvows3PdZGwd2yPVUj6kbtikYM+sqhaneJKIMyFjbe2KLHUt9/vtz8dcFrqXCLnI01zGwNqnL
zVLE+9OpaKnwsmomnVcVvugpzawLsjYrsOIh2coJ4eXfv91v0Jz39/NUFvQ0vjQPZ/Wv71dz/M9N
G1fXLVKB+FYhBEFAMqHmYgVaq5lXbH9lkBiz99hwQm1UJjq2B/HSU7FHSlN9cB6MyYuehaEWR3Uw
GM6cL2kjN7lIlGfAkMgd2rDeV6FKlMxCAarmAtKM7iAMI0TjHyoE61j157GMvUcJ0dJRRtn2cjX5
9Qs5joGDFY0WEcvGiwNV8EyAWbkA0UnxAt/sR3amBrQPekQmtXJjMBKd25mFVGo3Dwle8i0U8UBo
vMiYGA3BddytN5npvWmoUY5Gwik4ARSnjDNHxMuXAkZEu9Nly8iu8e2cch52A0EjadgMkHZaSMJF
r51mxdBOatKYO7R3+ZUyC7x8yksfPUyfNMVPE4ZTujzSYa6cu3JbCOoq9Mb7nmITNXrEw1YGcnbI
fU14Kl0+mgGoVA1fQacslsxSpVUppmn6UqZNiCN0Q21TT0TbRXbencOqHDa1Kcp/qAlYy1zzt/3O
bFTXqAro5tJT/nW/qzZVYouYpstE9tGSKK4p1nDvWu2nAZnJOe5T3R8QzWz1ePoGeC99MwoNh1o1
vDYZIbMtzfRb8nzVYzYouH10J3xIJwW68PJc0uHgmkzfWC5ezSXiWbdTDN8uJBx3ItuKIIs7wg8z
1l05I1Fpm6+mFjobr35gwUjkRdt5wdTPjq83011aF8PNnM0UIk0S/qJSexz0zNxhKTIP1LV7f27U
8oD0otmV5mgeEjQXikJyyEhPEw5zuQDsUIyF7ec+I6gpN2qyxJ17HLTjR7ez8CH/E9eMGv1y6P6y
iw2Tqotje0sTabHr/LqLkRwlahsL4yKKkHxPLdfOHuCes9qNarMBP73PZ9s9rA+sNyMgbcVXlue0
aA6a3c/XaKHytWb2+6e7/vQUy0GjgsmNF/7cWt8V5LhSXwPiuWx3fRiX+n/+fH/mbCuKTxvFRFPD
+nu9Uxna4qjoCO9/vnB94P0t1w8YU9Dceab5/H6fsX6Cn28OkYIfI3SkekROikHuf/lOP5/9Y7va
tyJyp9P7Z/ifL/Pb13r/TOtz3t9U1sVtqm01VJ37deFZLXt6fUJoElLyvufXR9abad39658mp2zW
XGOu8Xut1+Yg7KIbxQjPiaZ7B4BTkDMvmOiJG/dGAypRHe5ELwGTMI99xi/6HVJzRr7Lh0kZvveV
qR1lBr7BnL+ro7C30OWfRBa/5qOYycgYv9QLqCGVfeoPOO5JlD5LT60/hNK5pp2OYbuzo/3clh/1
hOkqPstLKdUgabVoT1cOrzoyHAk8dpeWSmDoobGJw8reECZRbqKGaQIU+6uuDxX2y/uBPCY/otid
5HAwYLoidsDUN4tQoUZsbiKXVAM9bLFyqig6S4ZR2bONxHUqX03fmJ3NfqPMQDOSE80ovxt0+yOW
zKudfGvS/trjdrokhnLkZxO7zG4Rjem3MlqYxCkLU1WUsARtMW0BuuwLToNt6bnJXjeqB2LFuSDZ
/Y7T98XMX9yC4ok1AWFMete30B/tGzOu/dSEEr/kEydunbIx168Vwr2zrL6pssYOuiQm083UPs1Q
aQHcnTJSD6Koi88K1MUN3qIAZRU1WrsNurLVbzBANNydfcpCdRN3feZr+fgttepH3WwlHDr9IY3a
i9dQxZq94mGOTHZwV++RXsf7HLRQGT6FXh1ucZv4FYLLUvZfsT5sWyoUe6GBCRkRqREM9JKJ2g+r
2tiLpSsUk+3tdq0/Kna5EAO0c4WvQNe2DCoJsMCD0tD0jm37xBX7nEml3WJ6QZ7gtlsr09gPDr9e
On5NmvyhcErloruMkpVpHGpn3EWaoh4np+m24CtSv3RJtA/FTSEr+sC9hYOBYFtz9pM2EgeSQ7i8
x81NY017e+rDo2xS3ClZyZ4W87S4c/WN3iFzm2XK7KZgKM6cD1qDPXrWo3KDl6vIwVwqeicDZ67Q
KBjqiLaa6DVH0TfFoEz+rI/fnSE75eOzaaXf7EruUKj3gWWm8PCr9sa1nFOlZpBGhsbdNYMMUr3/
YjgxgF0r95XkQXCdRxuo3ZRN9tirG0Cd1G5M2nAaxp4NpfZQ0c7gW5CcxM3tUJt+HUuCEbr+rm3s
lsyo/sOsVnjQathelW3jza2viqVLYmixMCedNlycyNv1DcR9L9QCUs2fjL7e02uOtl1Vw9hVzWor
EtTb01hikyVL10/n/NuM8p/GvBiCUfhzjZipRlXOrLu/ErKRAZRR8e8itlwkKupkY64ClmUTswtO
GIVc5kanQZt2ZepAm45uGbDyE33u5wk3GCs7UNGlbpwmlMgB2NoTUh/LNx1ItIkd3ZugUji10iAO
XwtbIWuVycaOsPUdq3VxUqd654ITuvZPTkpQFUQRlQERLmIZ+jMSBKyFcgisMb3KztT9QlIXTK3u
qaGevdNmjdpuNWzGpcY0lvVhZn6JyRMYpjbv0tT7MNhRimawotNMIpTQm88cQw2Z7657MDIUT1ZB
KFgzzBR8Guuz4rL/6J1mQV1n+s5cRA2FBNxGwDl10DagKqaRQGui4PJwV9klUicyy31dabA/ee7b
0OEO5hOWoBOdM8uhLxaFtGrZ04llz4HpUsRNDEY/O0JPbu5Zio1+PRP0ZIImS9LL2KBhpAquMkBC
8a8QkqjTZJ6xghEFx6poTs30PsfA3etTd9ep6Zbq4FGiAucHMNq9bdfZtgZujS3M88Az4XITaeVL
kb3A4QcWrfudbWd+Lj7GXXZEouhuWmfxZ40ZQV9SXLHEV42iH8eQTOO0trtgmEdtG9v3YtbdwJhY
NIK+PLdTTTC15xC7muOzzSnAAXrdOE2jnPtblMn6uQBY7AnrMVHzfcR46MdtBg8mLOaNTjOyDPPV
vkYKC2HCYR6WCHRfpNff6BJ3PnmyTxb4bifkF55prrp9DHg8JAqgQ6qmN07FlxsbH+fvuOuNV06w
fp8DfiECDBFJS8APFJt9zKyaOMrSx1uqbccs2hcIsUecCtuplYAoU/7bOvVzk6kPmxrabgmKEMEn
Ag4Ph6Fi2J/aZiR+TAR1Me9lqMsdboBdUwELAfUMtTHOs90AFXRjJgoxPR2aW2WciIpwy4AsqSPi
c2bQhvGoKdgrErJmNjU2NMz94kkqhsLMhrRlqq3OzhMeQn0aCRQm7px0fEz7efHfXdQ+fJNl9qbJ
LqZXMh6seS58RAGf1FIrN1qM8joxoS9hRrA26SgvxPy2W6hRmGYlHV+r/Gi3NYM0BzmYJ8Rx7WKn
sZojquLOa3EonpLaML8OiXegi6J90i2lDzzVHM595CnXElaovz5jvVn/m82Lf8yOx3NozTSbl5ct
r8cBaX11I967n2flQYzU04EwO/soi1AKCfX7uo2O6Fel6uXHhuvpzgTte8Ltp5CYmZf+vGyjdO/7
Ihdf7DSDhEFdmei9qrvJpRFuDa9VPvdFG6zbcmZ44aSiu/e6MlZ0vvJij1KhOqeAGDd0GF8dpYbV
gQLdpib5STE1rJo66VGUXYaLosbjloZp8aJQ4V+fyq7PNzKLKI/E/cTqbcAhOJPu0pocuu9b6y/p
1OVfdQeFWw695paCsYC1pvQ7jVLLh7D2PlnL+2KrJITHiT+hQOrQMEQxYbPCukQZl4za9CBmRcA8
Ceb7NjoN4fWyoR7dt+eRVXMwhb136HtNu1dluGRO8jTV/GiYtfll6hTVN/AB3aKi0E5WJwgGUNvk
2dHd5/WZFmbatIj1jzJyxyBBMXgulC66LlpXs9xqXq+8lAUausZqv7lRQrqPbaSPXtsqe30iEtYR
tnIPhAYs0fJdTBRdSJi7L2PlmeQTuvGtdCrvZE9htoO4KFjBu0/rDtLy5o7LVfMxtzoj4DwgLS1r
2qvlAGCsVL19rRbR6rLV2qYFbVaV9VBj2iJmiWZIKZPmITcWw+nyFI/ZLo2S8FWxEL26mmJePcPO
zmT1KUEDZfQ59OLH9amknj8M6VI2INEoaGurOhccd9fWKBSmatJ8Fbn3Y0e69DnLuewftHDuDi4p
CAdtECTMVD14peWNByS8wDo88sDYhtUV9hpFddOpuCPEhEQgVovq62B+JIlUf+2JJ942fasunnAB
LpBF9fqEUjnjuMm/pIkgL0VpcXEQ/3ed+Ix+OBnlV69ifTloX6Bt1lvTHKrLZA7Gpa80EmqWtyj8
seeAU20tJQVbANu1ne4ySAyL6GqcL+6wef8oraS6KvAjutTfL1qNPrJAJbR1OiO/CfvD+iymfJYv
eK9rNSoG0leeoHqp+zopD+vnIdteJbQoUa9Zboobr7OMLUKD7pVsn/c3KuK596vKC69TTYKy2jje
thSW++LwY61vQh0CK5ZbNLcMnmTuEL8RCEK7XmjYv39ryyMfiUWndpuznD4LaOxBzIj3GXjS+9fu
WqzB7KD4DtZFcS6WoWlZ3JMQXPFUdsws+Hl0L+zusshwT3Ou6sFk5vFndIa79buEGA03emUfklRJ
WBs086lPUGpwME2f0tHcr9sR6NChwdnZvTW1YLC45u5sW0k/9VGJ64rfCHUfkoS0He87XSGe2p2h
h6ScXkwP0O3wjCxCMZRwStzPuNax0akjzSrbl/BfnhHw+dY4j6+Jm3lbS52Sc2NV+gNJPl8HJRtf
OXlU6gF2eOvGzPbVmJKGs7wAxcoNdUnrQ64b4QFaCKzYWB9etO68vlC30jEQ1DVOXM/zwFDjbme7
5Yf1wZrMPgqoQLcGyxXXsbaK962m2fwwDKp8QmhvHxEYmfDfQNPRO9MZC1/J6yl2Uo1RYOQq6DAK
fOvHV23ccZS1DByv4Xir5Ym1WT9m3494jZ3sUXaGcUoqZIDr/WVcs4gUEDumitlJibkFIKL+PDvm
Yf2IlTFFcOIn7SbFXHeHCk68b9HO3IS5Xu7eJ6mtn/uJsXrdJAC5BZQdf3JHAZ5Xaee96tnZJzUx
t+sm+zGegIIkGgL7NrwX05JiZbNIU8Ag3cFpJJykazT0V4lB7tCA53757mMdHynzzM9VabE+01Cn
YXGfP9cqU3s5zXe0OeTGNsMsIHNZx3toFo/SVT6/fypIymRXVsOtSuAw9h/6AusDHUbJLHLKD/1s
10fhZaxxR5m9ClzUyy8v58EKGvBAxzivsK/pITVivXp43zudxGEf1YT/4OW6Yr+K37faavIDSPLw
0dGG/DQa+fD+A+bKGVBN/+JGjdwZRskhM1b2B7dNWJ7yJRVQcv56iMkI8dl62E2ASF70dK/q8dex
59Idadl48ky9DQyu7VgPnQ1GC0KMZV4f0cu/KBoSucKwmgs8HKYmJfpre+G115kNUcSZZkbCnquq
hDJqQe13DIHQisWqZmp7FEWIET1UE8z83NtUzA8LuuVSefCXyAUDuYwPvp2/2HAkIBhhujcG2/L7
DiOPN9rTlvbLi+OSet9phK0X2No/VK53TGDObZAPGKexdw9tyRowcQQGM4NVdWRCJgFyGWiz3j8q
uflCGQNvmGs9S0KQfF3v+4O0hb6LHc7RzqrRhfatPBG43pzDxqnfbyI4YRuHetLyo5Unx02cjOOJ
P0fLKk6yJ4JrbEDwJWFx+nn/789bn7zeGFrx47WjNGNUqeS+L5tbN7A+Y+4hcbJSYfM/72QY98gN
sMyNNFMw2RikqlNGXuHGrB2/VzrKBW43XdhW5Y+2kgd9Rrqzg14jSVgBxYqY95UrnpP4U0GHiwlx
kW9bu69PnTTrU7PcZFJlrkvcNPE/2XDSwm44DSJh56rYB9yZ0BN2EQ6vV0eo01HxNHGq2hwOFkKL
oJeYweg8plhpbh1T2u9P6KdMnLJKCDzb3Kx/ZWeV4tTBGPXHLB98CwfeSahvlaLwhWJ836f1ZvIa
pC8eEvho0HfeIIJYFlOQNP2npIuqs5OwAAjB+Tp44gBm3BaOceNEbbdfdw9nWRfoGd6SKmvDja2w
YEibHlglX47qaH2CD1moNSMH0aMnYX7JBFtVWKnsSif5gJmKbXfiSU3j0e8yXkB+JftKU9UZz7J2
k2iVslvvWx8tO6botlFvYzll23KkSO+0DcB/Z8tEIaoFidfL7xYbqbetalZxVV7wjedUIazG3jMd
e+oy7jaIrY6LkDgBHd1kmmyLRR+ETDvQyqI7ua7sTvVkdKcq4sJblYjoQ1uGpzCLsy3VK+v9+Hjf
utWK6rS+b5Fonp+OoGZjUxy1MD10tAwPsyYJTWWoosWi5iyWpURuRckhTcj9smZH8fG9EhMu2ntp
lnKvxjRSU5mPe71zbmxlagv04Pgj6ELTEMG9vZvb4Tkxk51TNe6hijwc+wT+CCs5xWranhAugmDs
R4qQfWL7ljsi4Fl6e3VdMf6m+hRosWGflDH8OnQdKIGQAFDoEbTXDGJ6yhoOnE1YShNt9XF47pdT
SF1OmU5pfvzV0jmjxK8M5Q5NZB+QdjwfytYgwduzL2F+A13LuVOqJj7Pes78MK3do2QjF3KOej+H
mbhrG4V1emqZQeok6TbB1LQPnfaAmw1ZVgjaUu+zaW9pvRcY5MKRWj+nx2jun4Ul57NIwaKWnVk/
zFOTbZMpsi8WQr1daiiofCVuRJqQzi6sQuO0sMzI0hYbbxqZW4whS2MuDb43KTjejKq8daW1KxsK
xJBLsCg0yUadniLwc3cZYrnAyPMqsNR8fsDhBci8MupTK6nZZnGanLSJDkdqNVBzBk071AXg3dj0
YCrUzs6eQ4YTxyKCWzZVvu+M7JyyRD6tN8Vo3HmdqrGc1W/cZQCLU4a7nzcY6kp/qLyWr6N8jbLk
g+q5wmcChmWoks82icxY5Wk2UBBx1KbD1ccp7/QvlpsRLwrqMDb05uR0FktwNz3ExI9oQcPMn/O6
R7YbZ+wgXWv3gwFUS0z66edNZaMRmFtUpEpRfQnjwtuU1VT6se2+f/6h4wwY+9zYSNyc2zpJ5Wm9
oeQkT4nz7FX9eOw4QeH7pLdJmaNDRGN0Wu/CT/Xjr95L0WE4ZMArnID5OKK6jzROw2S5QW6rBCqQ
bkIa4j3VmrtCS1TOxKje5jJMKQd3cY71fjnOHZI0GQ0Vb+pPlmL4AmP1cYA3ebaA7mVp5W1IwWFy
5HAZbXJPvt+s/1XRsOQoFHhEpXxuV0OFsp1vst4UhmJtw7Jcil24+1fDfh2RE1VgqUIwS45YOVfX
qlefvJaBMA75COuNqzo//oLF8+MvNmbgV6SXnxHeexIQ207rX+YY/vm/6wNq7WyL1K4PUWNXp/XG
8BKuKw30VJOA0Bhu92m9KRrGsZAZ2/t/1/vcTKGzHmMSVJquPYVGz8UAPe8mdh3gUob9QUb2TAvU
mLBV89JMZyghnh2WUtGMPkSWEas3K8nFgYT3AiTVWETFlq4bpVGXsV1XB8rQtEARbg/Vs9nPFGpM
9T4UpcFcokYupuXxRkyMF9HSg1UEbvq8XRql7Kv1xma2DncggUa77BJZZHiFc9Sf43JUrN8kazmH
QpbrqnIAOYZNOMleVZjvZ6uPts2kDQe5jFPrsCU5O7cVNUMaIeEd5TUJxsjIgygexpNlmpCNiiqk
GzCUaPg99ZSmRXTMus5nicSgXTicahiPQd2v//dkCl1A5sik03KrUlXzTcR4RePVJ9mWQW6EXItj
nYNd6kYORCsqd2S5PeWRXp2m5VxZh4P1r9/ui2wORE80dFw5LqSovADYwXCBYZKCfmhjf7GI3tAr
JHhacyvABK67gRkw7p1CFXR3WYzpcE6yMmt26pi6t5jAd5Jl7is9GNyknmlRmIYQUIThcBwa5aah
J40kOiF4D5LypjCig+3M2Y2BiucUNt0uGePmxSv0S0KLFWVfO57dHps+4DfLGxHIzt61RGNQGQqR
f+Q4bA3yMrgaeSpmPq3bT0k03Q5NPfm2UMot8A2dAqFnN0GnQytClRBTi9WtG80COJXZ8R1GgALX
C4SBbYzZKajTZbniWFcUL8M9hHk1GN1G3fb5MNw7lsUySlPDQ2zDSJ+V8q5oS6rEtnEXupCZdI/W
DQaKjUPx5ZPmmWJTEK+1SdNR962sx0yFTmyjYZvd2Xqe3Th1BE4gdvVtX0TeU96n31o1rC/r/6jF
MwWsGFRyUkr9zrPMj+OCEFUc7UWSIx8Q8Ib6Qi+Sj6PZBOv9Tt3TRdBjDVxD1j63BWCwKrUevKH6
3E6RvvUyg5pSA5denxDA6LP1VKtW+9Gkz3+sEy3fSkCOHytttrZjBAV3fdTNVL+xclzYtVfuuiIC
oZxrsXJUK67NTj+1Hx07PDGd9740QBaZPc1BhpFvr6oippSzS4phfBDXzE672/XGwLSMeGL0jmmT
oZSoK+1VKC3igcJ6imQoWRgw8eisfLqTtNtZezw3QnGfcb0mB+DwFxopMlCqWL+Llr8m4ryCOBmr
Q2uWnDqWyE5dZk73Mbkdvm6RbzjNU7VF+yXY1SBxxjydNn2qInMjveZE1GPl53JqjyrxXoeuzN8w
iasbWdb1s9dn9DaSjmKbOStb3UB0RlJtv2PeIGB+Z8mXPnr0sv4Q1Yb6PLrJqRsXXz+m6ydHH/Nj
iXLaR8H1/9g7r+bGle6K/iJcI4dXMJOSKIkKI72gNAk5N4AGfr0XoLnmeHz92X53lYoFUMwkGt3n
7L029WTcmq1i8SIcTiOaLdHItROyPymIRcjkxk6zwM+SlFOhJ0hgqfPuJLUy+GGkaOTbFinRBif+
YSDW4KWhwQGANjubU4LoSxp3tlc80pnSn+LIEE92zNCAuTom6fLQyK49F7wL2xnzvSAHBx82Rzqh
JsQ5YA8baXWN3IdvjVNdgV46624Nvbld9jQH0Z6i1nRuHEA6BkwRg8D0816RYOsAg+6aqcy/DrMV
J+iT8K7P5Fstq/GGtii1bwBaBxJ8yO2eL6Z+urES6uif9D1WfSsdOjuhjZm4R/u06pBW+FrTDOs4
sMcHw5qqQ49Xyg8MuAMlYpFipKGtB8w9g9n3r1Os9CPYhk6lRV/dlqlE0Pj0tYktgDa2lm1rHQPi
jJ8AA91bxH+9h3MpgVJldUODqFs5uWdvq9RSaX2M4zc3g0o3RdObR7TGBodsvg5do1tDtSMM0xzF
ReRw5rp6ir+RSLl2K8f+oSS1TLdKP4Q7pmfusaxIXDEocCGADLcgOfLj0KneQzeiwrfkq0Z+2XNt
qTENRE4EeqTqz1ZQ/9pd/kuHkyapxVSxRK9/sSWDsxzNL6YBS5AsWSQr827dyC99A+QEr83P1lKn
ux70bdh72XlEDHByAVoxbFABtuw8PVO1zFd2E9IrjUfqJpR3Vfubl9O+R+IRPZkBjQC6JOM+VF3n
cdJgQjVJWfumMQ1PxQ5Hn/lTFf3Xkmbya1GM/RrxTn7OQmZJsVcofo6UepePaUKzodmiTUyezVi+
4YdPfI4P90PHOlO7ev1jsEtaMwGRHVO5p/iD+aVNyfUgaHODYIYSqZUGBICG7XF0bPuJ0PFwkzAj
2CnOpK9Dh1BBQ/bDOc60tywOp4M5teKWXLS1RhrhS8XInifmc2/bwyXnmC8MU5xjJSxWyuhqRMrG
Jt+GW24aNc3XXduJI74P61T14lLW2ZNWG2KTGNN7RkIIQBiddU0r4sdWIXcHe5yyD6eqf+U+X9IG
MpCoOTAaWsWr2pkCYlOob40e1MnQNN3XqZSub8Ikag37i0GHPy8Osla1s1G3+OQjdUtwVUfBNIKN
GlZgjsEfWvaAH7rH1cr5tdwoIrU2kU5dxiDi+0xXmAVjr8uVmQZiUxa6c2lGSFhtWdhHoojp6Vml
cyREIzxQPZp2RmbdJqkavUUEyhD5rHyNNOLB+kSydg1HZT0yIn9r5XdTDvRgB6O6BSRfroqm1+7a
pHuRChGPbplbN0nXvjcwVy5ZWFXHYK5v2m5jfbhvkiSJXQvS8GnQMBR4ItdIFyOuitE0Y+ZbwLqa
nI+EdGIlKskqtG2dgAo9PGi6XazaBHp/O1GYc8taHHpYOH6CA/wQCjfb0RbhJKaGuA+koK4QY11e
kvLMbs7KMJXbBJH2hn5xBTkcOA3mWn316xsUOgygUMdW2cq166XtB1yuLWpkZWcNUXaAu8inohqX
Oo2Ng5pm1Qk8l3nQtHZt9JZ8jCap3Gmi3y17lt0HNFiT9rYtBBIQDDY+za01rBDjezqV3xtLM7c5
3/4mbGPJMsL5GJDETn7KVGzlFFF9JwSNjLqenluJ8EID2vvm9c9FBFzLHtwRQWWr3BqqmZ/GcQ44
q9RTm09/XzTlzlE66FvifkgChIWKwdQinuRJKcebLNKS51gZnZOCfO4Tn7fQ9TgqR8TfWtn6aLZ+
SCsj6Swypz1tquSS5Yemad1jM9rOMVSVSwvOZV+0LRVSW5/uyiK9LSyWYi2sqNUUiGiLt2ra6lGt
+8tius07cQoy/TAMrXfJNNKE+ji+73JkD9L22juGKKd078jLzv1qfofon5TbOmCCVQ+bZHjOwcPc
Urxw71rhAC2ue+uliaJdThCyLwP8gjSNq/VUt+UmLrivsGrvyMM9p+rwGrOoetEllt9gKDaE1FRv
c+fxI47qYm0mg70Z25EZWk4DgXeT3ZqQXH1cW95RGUaxs6riGxXes8hi/WFIQ3eL7TBZV22i7jrX
wqUOe8MXdnvELN2+2Cq19DCPVsSSaXd9W5S+HtfygfDir2qV2/MSfnhAYp+fTKb2qyDS4nVYtsDO
m/mdB88hOHNO2ln0LZhnlIrcA9TXN2Vsrkqchkbt+A0AEoBEYgN/NdpQL8qQB2nx/dTP/ftAWav6
1D0rQbLJ2zLmVBdQUZrKEIavPUBWTJMbqzUupkOXxY6hAehKTIYGIux96BE6k9H7oIXffuQDTaCu
yX9So6Grpjn5zUDWxFG348caAtIaL1m5t9x+WBUGA/ZkW9nJzMvRBz/hHBRiBfetiw0sgAnICKsM
E0lQ2O3MyFxXTpm94tSjxEK9vhDwFCnmel9VThbAsfJL5STnxmnVtQlN7RzrhthVWNlOYxkDLNJC
e6eV9FP1jl6WDc6krEOat3l2ko5GMrPgHBaHX6zQGXjBAapvZQ0wq70FuLf5jGldElv1xCIvFTTk
NoA+V/G2F/tgKCaBviF8qJJU2/DSsw0FLO0xrxP1kQO4kX4q6IyaAIxGs7lZpOJ5ETUbJSYP3J56
jXElCnZRpfY7zh/IojoYFkYtGnI2OcuXzXgIEeDvmHEEvubpGUamrFkBAWpOjSubE2vlO8VGkxWI
4Vk22W2ddsaBuQmBvKZOmY88jBPTLM5u7Vsk6uRedlZ9UslaySI9hTKdCc5wJqHkMWflNFNJlcqy
nZmTaqvFwUFTc+UeIJzmy55DOaMa9tqk9CiL7kWE2ziL8zsBW+xOId3gQKTj/XJVnmrIaXN9pVfg
wSudgPdYdZ56VWjIS73XPm7sh7h+7eVOUjp5TGL4ejDq9F0vyznsJd24xGeeHG0vopIDhoTk3mgK
zLtMdXJrp9OueAfRNvhJab1bNqSspJpJ5nluf1VrbWWUYXhJRzyUhDzkoOzfk673trVlF3sRCvkq
0CUlhfRWOYlZhyW6PLX4wdL+2BNy3eIstODX6blB2kBQXPg0KErhPzqhhPHD8avo5uWu8Y4xMkSp
EQT7gYChYxynN2PPPKdsXAegaNl8CGTFkKcLJHaOfgIrMmH84JNIRlzIGE+wUqKnoMHkyFfmLAgp
g+axM421PsfasYYgdrkg8tou7WZvUcCYawfh7XIRS8KXrUKD+AAxoTGF87RcpJR2R73xh3iO14I1
s62TMNnFBlDs0MbXPihA5KIuu20DTsdmgQJGw3G3B26sHtMAVgUsl+qdStW9MIIviqXsWYv3TK0Y
CpKO5avbudld8a6PDHdJR+K6abvltqWdgyAlU5Bt9dkOOyKRZbR9ngRMmQVg3deKz1mKRLcKeIKt
mKzV4/xJ8dLypFKtTUKk24IFjQdU4hh3LXk0VVOddCVloRKqaMgH0zgIRHuF0LTbsWWZWWZOzdwE
ji8iW4vfJOs2OWQP5AeK26T3bkJbRiwpS0RmRMe9KYhaHNgir6Kq86NK4dtrOdDS3jiaaczs2qVH
RRHTe3RbsfKy8L01HO+lgxlMWHuloREtg5cJdNf2hUU+Oad9VpwRmGx6Rx9uop2mluE5jOr02Yri
da+pw22tz91AkhjPTWg6h9otvmhNpJ3RsZww3NUHo7OLZwdHbiHrhIZMHW7iUVYUKyBSyvEoiCpy
9eAJLOvwpE8py5D0O30scatYYfvAChgMb+AFaxkolBfyssTsk9SA12m8qu1goM3qaEGowoHR5cT7
tBwbn8Ej2wvhNUwwuLBbCDsgak84g/IbK22SPXMgDQ+1pHxWWrSHB9V6igThKYWZf3gAkhB/IUhp
wktlTNmq79LyrahCGjiO9cOgzW4XXsVE1GIWb3m7unCTY26V2i1lKvU2p9VyixxPHIdGuREzeIyy
1JvTI6ytRRSfyjB4FdSE93TwKPexfKfmfB832JhqI38KhN49GArG27ygS888NFcb9aMjMsXPFHrG
naYibqNreiDrgZJRnRsvqgv7NR4Vyv+ppb/oNnIBOTrZZcg1SvVu+z2esmenQqbTz5xXR7bksFPa
2FLXazQ9uGm13r3kTnVLmuCGopV1lCVFsrEZ97HFSOdT9GD2RuLXVqeqc5a9GrImaF9tAB7n5aoo
at1NUfbVHvw6NUPOmlmsBhtOq+lKzPylHpnlDXC9byYlrVXZKa95PQF76urhPgZGf68Rfbn1sADS
uekQEdFNTiBg7TJiK15Y8d1hVQKnEnfpnn4MLm2El3u67waVj9C+SfT67CCBEK6Osxa71qOgnoGj
UXl2OrGdWsvcYk1Ltgbculu7i08InKtH2+JgKpRyrSsmsEUvoykyUpwsKKoSZhR5O7yN+lrJymd9
yjj4pvy+xpmyMU2PMdbVnu04rvdhCJtt0Eq0DCMo+bRDjNjE5GjMPt8rJCCGI3JMCxi/jFPVR54r
9mm5UIDvr2J8gZRcvGyNHJsyQllfEPtrD05XEmoTZ5lfhRnRHQ3rUAQQMbN26ZoPY0LvoBEPyXxR
536tmCiQnNpeC7qqaw3C6aCmb1phdqtx1PqNPc7UMGYrlLqBt9PPS9DcwOg3ckL/6EVrm8ytwbvL
Sj9D5M1WuP3EvlcoG46DMuzakdy2hkoqBp7CPRZD5G61uL50tuOeKGm7Jy+MEqg5Uw2vtSTWLm3L
m1gppgvpc+Y87oZa7O76fGiekIawkG+FvlJEC9EMmYk5RtO6GmR1tDLEGrbb5pAFoqNXzSqY4qMN
oFGO/SIGHbvzEHNgBuqzAfr7NkiRXqW1rhwULXwcJ8W5k2VnP42C4z3GKPa5ru6jcVrRkaZGjQZO
NO8kkkxv0mYNapF3vF12EYjc2OWERpwSga+WRXTUpWaeK2OskZdO8AGt6ovRCuN+GL4Pg9bdT22I
laFEDdRRgr1lLblNNafETgWt9Zh59dpFXQIbP3hNTCKN0oGEOT3u7jnQ6OTrar8OOvSidhM4Ozij
Dpy9anaQT8ehr+HI9nMDm4iLk1wuADoXXQ0DLoyI4kLOs0dve7RTXb3Lh1ism6F4yfUBMHbhGm92
Pe3zybAfSMFzEUkdSpiA380wRFfcJfJxcOobZgfefohV5LaQA55pB3p38Swnd43maDXMrV3TMx+J
XkepTU0vNaJjTjmqSQLfCRK0kEbV7YpR0uPXAXLVIUueGLZ2MpAtFUb9QaOgcnRIljBM3XtEN51A
L43M/bKL2KtfO1hz72Fw3ciqQLPWN6A3XY4VQ1FvUTOXGyql9qofM/WWiDH1Nht0RvSEU6JmhO1F
dm+5osePutO2l5IpMpi/t8JW1efY5qMIleLX1nKd0ruNP+UgGoWCfBLT1cXIvFvKKP0biUHpthp7
hE1A4ArZeLYflgwZGhokzKgdLcRwJPAovYDikZe4bgfK6CkGABvBcjfkzdkCGAjBmvyrqe2tZ9NF
rDmWtvjCW6IxFiflRyfc5yYMH2IOdYApE/VFVdx3E/YT2iws20VgTyALpPt1dsnqiYNCOwqzQ6ai
eVILxDtU48Dvt2in9cg+OlEm7wwVs1kUt7NzoMwOmGyJvYMKeky3mWEON0nWF2tXdMGHsBK08ZX9
pU8suFfC/j44VH61DhBxqSPAqjNVeaSEXK3UqUjfEC6+hjQnT8XEQwysxg+2QJ5Qekr4wPiJ3D7F
xpchN6JGSasgq2V0WS7Aw2K/mTznqA+QzifHm9ZD5cQ3ywXp8O2ujoyPpYJLgh1WuzBcV133Q2eI
PNThPUg/bZ8qstsn1F/pp/fuJrBpMxuKQm6RoiKvhiPmxHWCml3Ldyixar8Ocpq6vejpZ6UKCzyT
wrZwxE5NFOpPpmLtbHpf5Mur9Sole9CvI48lEJ3JvfsVD5r3IChwrdrMzXe0A9oNQ5qxAhFmnDTj
ZM3l4doE1Lx4WP+fuPA/EBdAGuAQ/Le/iQb/hbiw/pF9DB/Nj995C5/3+cVbcKy/VBOGE8BsC7Ox
agMx+sVb4F9EK9gWJy2NrEUd1MEv3ILh/eUaXIE0xbQc1dC4U/sLt+D+ZZqaZqk8HtNAHRLD3y/u
/tPH+K9wC5hG/7Pf0URaZmtEkqmgHl1e3h/QxDTpo0SbvHrfp3PoKcKmSetrLCjucVgw92CJKKGO
sQ/Bbe5KK729GeK62Gv9INc5U2UoKERjWHBqV4nS+mNCL5LUMVZL8BhPlKoyf6sykm6qVoSnvsDR
4pYkr6W9TtqfLiipNassjW7AsCpbJXx37apdC0vYsymjg1AQUkdhKrLW6ugDGaO7a51ZrTnmhxh7
UGybxBfa6yJSTXQ37jzFL3+kRC3tTOKdt7RyE06x3qYv2i+mtO7KCjO8ZvhNl72bSuOuA7PbSVmL
9TjiVfMih8RBUMmwGu842XA0s1LfNBi8yX1k6JmCuXpi7YLcsi5lkp3UsBl8pbPECoHzdLLHcFdM
JqWTuL5tNCvYjK7nu7k8kGE17R0VIbrZpvd6GL7bQaZd3Ji1U+re0PRpjvk0aisUKh1GISimc189
Qg5loKZdmYlDXgZWeX8K1beJcyPxiB6OLesyDHq1kWaaXoLQeYurLbULQFbVYRBttGlM7cdUOMMq
cao7LYPm4o3eSo4zuRzMo9+08XtHMS9U4EWlxM2UuSZXY0yR1x42uQcmIc9zGo1iy2/oZzqUUJ4q
S9KfEAQyQKexNb77raoLTvNhtp4k2joLj0lkc4J0w++WwiKoCHKUkJH+0PQ0pVLCNzwvjdZDF2Hp
AmGzPUepfodmYFhzKvs5mmi5neMExSxkGprfdnHi5ybdiIBir9Pa9apt0H5UMev/pIZoydzKqkf4
xVh+VlaS30c8kQ0EzKfddQtQieaRrj/Ap/BHSL5BDzEn8AqaWMWlj0W8igMU52hMVpTgWeykRe/T
Azng+XrQ3fymHFnAqV+bKr+v6vRIdC8nkQC1a5LwpdAueffs4DCLifEOTmV6yAyDSmT6XltQjJ2y
vHSsbaBiZ5CZgpXkfC8wOxlRtIZC0axzR9l3KtX3eHbmBOewq8/SCDaBk9j4RHnnfYdGyWKW2jK3
r3JN2+a9Tv2ihvjcqSFT62xvhEq1yemC0w+pWMaEpZ9zjPsV9phyGMytXTtk96KN9JRBHqikrAGm
RCuN0sfOKDIMSjX9wwq1YkwON9VQSWFAkGCu5j8T95FCHzn0br0htBf7m3IUIfbUrnFsnOmXrmmH
s92AlCZG1ZmqC1I38Yg+kBoNBQYW6C9GlW3kEP/U4HeSOH/IBmsPWs31XUvU59b29sl4GUej3WRS
ExvCwp46KmoZftAsDVbYEeOdyKrBV72qXOGZvqHg6mxCI1URCqkFr7+mQtmaNLUYatKmjw/V1yaz
gnvrjtagOHqGcucw6GyreWxDfwZxDCIZONHXcZAleXL9Yx47tJ5dCPMOpTyArq6PpKkwVprTNGti
wHAiKANOMLt+qMdM3hiTjH1deGinxRhuIqNoNkVcmbsc0idCBEanPnt0a4AzeaxSyhrbbZAag8/K
cNqakXr2+snbMqMdagigQRxdyqiekIgUF2YdtZ+I/CdmcG0nJtQnY6R9c2Lo0iyjhkvQJvsedqFa
gKRW/NDT7h0M1WuIjXf9+KAbyUnMjigyasgPwdZLdhjx1D0ySR1tll5c4rCL/V43nZXVBfbJxj58
Iu4Ubq5NEcbNQ+gIaOwy1jGnSp/y7cALWIqrS5kV4Uy6Ecr0HeHQGmnU1hjlS6JRBrM1Oju95e6M
UIj92MUPLP7lztNAmpYBIKnEaeyTrlvhoepCSqsvwI27k65J6MWarDZlVrRoTlWxn0CvmfQcSReZ
4VmiTsl5BNQQjtEhc/tdmQ4WXYJBMugwjo5ePK0Jr2DOHOhEPRrtTybjc9tjUk7tiCkvzlprF/b6
vQJa4VT0MfFqSoHxN6vzEwxrdZUSO75SbEIii2G6I12v2BMfAllwVE/I+gi7mHLU+ZIeT+2hMimM
V6+bkh2xQt5p7Otqb6CcLBPahQko7E3UmPY6FrNDeX4VzXyxbNWkjziJQyA31+RikCBQm89XWWBE
x12MqorQjXyq9CPsdgsd7rJZx/YBkbLloccNbeOpVGlEKV20B6WvbxtTf5AG8kPUmv2sCMQYgyxw
3ipgTRxNqIm+SKAOllP/M8drvS3HumZ2/6XPuDawsx2Kj2nV6CaBEqN5T5UK65U33WazpDA0iuKg
ZeGq6xy5G5Tptpaq8f8T0P8V8kvXQGr9qxnobUn2Y/Hx+wT0133+Jn6p5l8q3XG4U8DfKAP/RvzS
7L9US9OYYpoeXBGVZ/qb+OX9hSuPGDjddi2LOjMskl9TUNP8y2BK5TnMPi3Lts3/G/HL+AOaDcbJ
VqHI8GdYrj4n4/5n5gaZzujRAxAj9tg+sL5lDEvLYl9Ql/Nz/PETJoVtkhmnvKMKQzPzHQKoOBrS
RlGI6MdCi9ypBc5CosnJi/kJdcDPKmG96a54NKsmgcBN83/sLX2L1XTlCA8RT+28tFb5kA/W2Yt0
MAzl0VWf0Bd9naZsUzrJnGMYjZw9jDcOv29ki2DgmDGL6ag+RJ6yRqPspwpJllnQUSxFKE36rNz0
wjT8gQa7kd7X0/SiWPmrMcKfKn+GQ7kZxmbXzC1h5GlICIli3SHD6VZhgB+YuzFBshkqaKRlGQv7
2Bm/y9lZyKe3csE47ycauTCCYHZ74zHsP+Skpg+5KDedh5SknZrkxtFpO/fUMjpa+z4qK5AAAzGx
sQcFonMZ57Jy61nAFvq1prcqtvlyV0rPW8Vet8mZna64BUr1KvBrK7WPasTYE3mi9008u5bLOzcl
CPgkphho2Vu8E+Rno0Jed0O60Yk5WSNHvyeAusikda6LnN5Laq2FGbqr2PAuCjMc5MfqvehRuHQK
fJ8ppXZkV5eW38BG0Ugq1c2Mgn4rQURlH1pnd/5MHtoSfI2br6IUEbj45pP2DQ2T7tvIvQE7qEfi
ioabqqY64iJBn2laedaU29huCN/lE8hiKiIb6bxD5XgkUdXc6swaCHgkEcLtScodpymi9zuea9J8
WIBkP5MUMJPMQa6Y4yESnMHHnscg3ebFqWb2PkqmdYTFMSwtuTcgH0E26A/MMBCTZmWwz6x6/mLl
nWLUPRyCYU3hDN1HoaJOl9SXYwcaqE3xfvK+amHS7ezUeS/Iql3RQLP8HvuPr95FdQiHxKBmK5gc
K3CyFLVNEFDSQ7Sryd5K48bQsQAAMqL0mwywwesYCcZPj6oJlubuCxXcaYP9BuWsZYC9QEdrNLqg
ox6eECq25bdUIcYjKWCb2FFZ7EyDhAqVJdwqZupO5EOxjpq+eIyilyDyaD/XLbTkGNysQkwMESFk
yraa9GtJFy9+xMyIEzrZ1OY3q94V0E7XanN2ZodBqFXMqfDZ5BzfjoZ2gw5DqhHw2ZjpYXTLV89g
xYAoaQ2jMlhB1k/XCJY/8ib4LhjAKANpyqoZ9S3NBZ96MD2z0frhFBLZRsFjJ0OKKpSpsowHfuoU
orFIIbufhexbzYIv5FUzxIPVakkTkmlGwykR6caXGnvFwaH9ct8MKKI7RCZNT//IzN1NE0NtCyLw
B1ORd+sOdDTYEb+SMGnUumFZ5qrvMWXP0gFn6xpbRmBS563vfOIF1C5dO6XDvRDlAbsF361weha+
8A1ot1BKp/mxNwJb9wu11E9pPHxknMfh2uBun5dAk90iJFON0u/iHGpBXw6HRI++VF50p5aQR5B+
96u+5CcXp6TImdjC124xz4Tw5mdJuRmh2m9Vs5C7ykPgQfbf1lMQH5fZl7DU+IUV0tjVXXCuEfIq
syKhHQ+4TYzMNFeaSh1SN5UP18gf0yyie08SCVY3YljmpNKgFes6HB+SbryNnuOYkCVtXGvEFa4k
LQ36Urt6aEtWktTeEc8iHO+CfWOOqwHZGDW8zsqac5ToKcp5mvg43aghFDENQT+bBhINAd9Tw8YL
MVhNtvNC9XS9arlFSx0eZ8TnfT7/N9/xt309ipr1OEH9TVwEzgiGhuOypQ0kGSn2dyMNdjT7tZ2e
YWHSJBYmy3Kr47K7XKSNnW9mTZ7opwHqDs3P3dh6Z6o9GWjgEhcDgFuf2Wh4bqf2YOsEzvfB4K3q
yLyZGKjXqOL1FURo5S7C06lOWJJitLkrb7aLuEKH97FsLhdt1aSriY8BVgGeneWiGDTcO7OP53qd
JiBTFNFQrRQ5OQ8ap9HBCdt1NI+EydQ8GnF5ZAXQb0N9eipd1gQpeqDJmvZRSzjSaHZndaGozRcE
WOpHM4wOHe5u4JRaeqwtkser9BhZ9r0dhq8iyB9aGQq6KZJ1VIi12vUIjVKHzG+qMN83qb4R2vzN
WVq9bUR4kTb+q9VyXYu7/pg1I7p18QyeJjy6lIPTFhlkHu+JAgu3UrofkFw4nI36xGLxZzmO1kYh
Z2qXOEjxZh+OnCX46SzGVx1CDisUiYZSlHvyyqujo38DQRzsnZGlnY0MnDYo+N7ZWLFceLMxgrAz
XvCyqQmGxyYsBW6a0WG+n9E4tQmWlx4n8DR38D/QTLFDhW+omz9+MTsTDIKjjuaDY8mLqeY93j0C
5hz4anaEs0HDzZbaRPXg4FHpZm9zYR/ioc63aqbt86JH8jygbsxN3G19gAbm8xdgqPh/hNnHGCbc
X8+0PN1y8cd1etg163bQOyyfIodDNX8ieYvadKpocCyfUhNX1Afi+sfy2VwvJof633X3c4ua1Nax
1MceWddxuZgESUhj3PT8mEqAQWYdCkSCIPDMwZYVMjEWGvO3Ec9eqOXCCGJr42j6lyKV2fJzmGYr
U2ga1aZW9Z/6qM8BNx0Aw4CO/BhHXyP0WIqM3HF1NYguzs7rbk5oe75fPJ/Skc306TbNa5to0U8/
qDNSB/y8xXK3hvY0QQ8UBFv6qtdH6oueYGMd2NPyaFe76W+20s/nmY+85X6fT7NcSQDTszuwbrre
5Pown7e7PtX1Nst1JZlB5qi46HYT5/2Pf/63u8s//njMz5f628v6vGL5zH57G79tLo8SuN3EDESC
hUe5X/72YS3//u3m//hO/vn//3jTf3rRTm5Cx8HrY2ZMzGsDBpg0k+hUEjkTblHoYgiamv3yj2DU
6LYtm3kYpyXWFG6+7Fv5MwcJh3xkXZw2q7fhhP2MDhexWv+82VZM8ZQaYmJB4DpasGxYG1Lg7EGj
h8VMz+ANLXdd9pcLLSr6fROAy9F6rdlXcCaQJVISMetTMcxvwqQKV7W6Svmy1Mj36am60Srf2rM7
d8TbivOYE9E6jKuzk9efZsByHsOvBkGJsCv1r/uLYVCZndJX6+D1LuWQ0RIXTIuoUmMb5KLpw/Jz
i1A4ieSSeYCXy/y4PEhJCPQIpIvHo1odzBQvnh5pC9cum79dO7jGF3RM5samVnIcUfGjIqvfbI3W
ORy20O8SJTuIvkpw9rqespEpYbl99BHqNuugeVxcLsS8lTAZ9q0Ay6U+Zl8LKgdeYjD2oZdNzYq8
Aq/bR/OIoUn9KHoP71mFUagMN8F8NjTEd/BkOdEzPNZiWl22AloFOPsOdjx8nwbvvs4DLEbzWwpS
+wIaNMX8OQ8Iy3XLx8DY6xy43/X16fMZsx9L6qj/8SlWuTPjllyjOOYuVZ7AorGIXbI8MlP6gvzI
2FSkwf66CTnV5RGJwpdKatZGbTLCZBYrmKrIGry9g6LQeJRNsmNKQB8VC0WeZHIvx6k46l1dwHjT
qNNmDmy55VVi58LJkxqoX3kJy+sK7FiC7DpPRkEd3jQePm/4H1/tsksk3LfEoKgpS0zBI6LqiUI/
z9It3rl5S2kj3tqyn06waXwt3+MgHrF6tgOxYzlC8NESxXDbAbXdZyRgH9157kOESn3kt/CzipCO
XL+JxT583V22Ytf4kWErNEcPFF6UehwljkGAGbxaVllBvY44l1Z8ZMs3s/y2qboaK4vlRVDSo5/f
1/K/5WKcR97r7vLfzx/0/GX/0+5y4+Um//qhRIGPdRC3yyG3/NaWF7Ps5mXGGf66v2x9XjnFQHzV
EP3T8vCh0tl7Fbf/cpPlaVlrciQvm3I51D43l+N7eXHM/P4+ANPlia4vOawKdyWZJype92TO5/3F
VEwqhzJtlsOEskk5rRBQvYOEr3ZkYaf7so0idbPc/HMzmD+1mKDMjjmFmAeG5Ze6bF0vrteNUw6j
FV1RpcWrP8ag5Y2JXuOUv2x6y/x02fx89dUkzxa8tlJk257tthynrS29nMlx1pYH2/zqLi/ERAAA
YviwfNjYiIvjsnX97K/XOSUl2CK0FP964+Upr7vX+y5b16/x+o/r4/1x37h47lKlZQzjo1kGzs6J
GhSt8/5y5PGJp+K07H+++KnSKKQog7peHmv5Tn/7XU4fIRhbMjnnD56eIT64eTPqOqYyyy/lnzeX
h/gcqmQ5tnu3ytaLjzSZZ3B/2EqX664u0+W//2Q//de3W+42wArQiAdann95ff3yA70eM8GC7/j8
MS/XenrRTZvrHZatz1stm3/u//aov93qzyf4816K1sTowZ60SU1Wy4C/nEaWreW+/3Td9SbLf/WF
CrJsXi+W7+O6u2wt9/tvH7VaoAjXuyw3/OOp/um6Px71j2dC5gyrjyCWLupYo89TeyoJRl9PuytF
YNmaXKOaVsM8p/7jP9frEPNxiC/7tTDY/LzlMtwuD3696W//WTYDstl88u8YkmdCwb+zd2bbcSrp
tn4i1qAJArjcmWSf6i1L8g3Dki36vgng6c9Heq2SymdV1a77fZPOXpgEIuL/5/wmVhqCMj9OlE+P
f929nFefnr08vrz/cp79+UkgiGMMvyadDUp6TI7rNwhv0tTFbTbTr5dht7XJbt51NcU3Tz2mI701
ve31Ry4n+BLHyrmjLoyseO7rR2wCB1FbIOsMOb0UotjL2tIeTfq3t3RAScANBtJxsbmSrY4cO0mj
A+TcUZf2PYklwLKtgKJem1XneSJ/wwm75JCL/Dw7MeVG6iRrsnRQlQ15vUOAtgImKLfa5Rr3+3/4
1+VkLnBdLIuqOcfQlCt22vCPgfYyul5uQND+Ndp+GnIvd//u7b89dxm6L8/9+gt/97lff0Gl3lm2
O12PWPotU7rlxr2cux+PvWXeN1I6pyx2GTeXx2q5QP168m9f/+3jtJ+hA0unWmndclG7fDx3nSK5
ubwTTwxpOGN9d3lhupyCf383Dmkb2Vn5ZmBfWBslNq12AhiowIRpqHHXiYrenOLcaxU/dPlVJcIB
FP6c5pnYIijbU7BzjorEwTXrqOPgduIrRudboyHRefSurWKAJoaxwdWsjdnm9ovd2/fBqL9VZmCv
l8vzBrpLtle47tctEkxQlcDb54J0xx52pK+FWuvXLUoF2m0ZnIaOuiZ1xl2nkXv8jVRbe2uGzAxr
ze34E5ij9XAfKNiE2QTPMp67zldROePsaPdQ2PS1Yacng3EW6zL/EzxdIKvhz2pa8FX2/UsYjdo6
zHITJI1J2pOgsx4PVMEohK9qd6nAB2jMPUdyYiwK8iGYFt8pVQpM6JQM85KmMuSGYIlprbhn90v6
opp3YdsSSN8G2aYQ5Q/N8G7I+5YslbudrLT3XBvJ7UOwuKkithw6byYFXAgKc3VVOrfoaL5H0xDu
HTSEFAc2bRk89TS/3TzxEdTXhNqzV4cM+uur5RXddT9189qrdTBw9tZpArnJ8uLH5FYHWyOFs4zG
kYzAHDd5WtzWpe7dsO57c7xIO6Jtc/cIJhC3UL8G4CUOAAVQJiA/bon0qgXltVkmwLALGHlu1lK5
yTYs26icgwKtcWHus0YctWSQ25wYuK0qU6afNBFgXORbo4IkCEO1GFxtl4aULQzR+FZHxVMrrAcF
gudkT7XwnaLwm7p99ObA8h0n9DbC9R6SsZvWqd7Gd5iZnqMo2aX5qH0pyatYoRj9opWFtyZnkWY8
Sx4U88FVASR8i8GIgral1lMU62i/7XlTDIa97pXYuV79fULG71dzavoVMa0rUunbs2O0aie14qV3
r1Hy4x7MOmSxqUah3HAe88n4zuqTVaUghbRoh/0I9Yz/7kjRuaDM1IM2yI3hVaoMeZMoiS7R5Lm2
1NZyqnS9XP0ja7nqUW/yx2KdFXDMpqw4N324i4TRHzrVVSvrQHdR22hV/CLGcNymFFjrvtnnN6IL
FetcehWe0bzMFvppD91YZkhMzbR52uLHxSKOrOo1qdDaNEOaHAu77HxZYkQ1YwNaJLVy+i1r0aiT
N8fuA9mpZ0dx7QwEkcQqPI9N0e6VzbgCPxshTxnupv5nSDj8barSHy5Ggrh1K7LBSppznbyeQGuY
Uj2Yvf46y8K84kqRUkHoFS5W8ZIigIIEzeW/qevnbAEWoYx31lqDv6RNDvbEwZb20fe5k9XKs7Kj
V2bJpgnEc7k1S4WfWLbfpKKVkEzPoXImiLwm1lHzG/B8b1MCc195w0Zv76fqrajt6C7Rc9gpVQHy
uW0W1oy2xobVnB23IUVZqheyVThIqBFPcRxySDtvYCLldtAwkOP1o5RoAV3GVbe28H+R3pb7RmuW
KPxH0Nv4Kr2WK4YJxrdJdIOGP73ErMrrdVV5PwDJvuej2lXBNGNQLe6cOj1Rjh03jnNIJWtNI3vy
YkbDAWXZgp3WGu3BBQZDpXQPuIPTxbZ3wkpRQ2VyRc4Xw5/E0rJCUnQI+R03U/1Q6o35huKlGson
VYBrFi4Oa4WrvM3YkZqRnVQywB3nz/nh9NW0hydIl9o2myZwGlz8mWDe5vAsFQaqjaXNJcC2PNq7
opMro+asxcxlsdE2QP9SP9bB0zzTPiIF18rbrwQUQvj2HAX1xjy5jZZSBAnu8JxvyiZAEdh3LbTO
6tRkS5Fc19gJeGfcPt6LphqJ59ECcOUtI8TEuJSH9Yw2qpnOzGdW9dC8iyUwth4WaR7g4KDCQgA7
mxW8oE47F4euaSCtq7441IIVoTQJJSKay16HpeGtMnNSu44fdaoVyfQVwqolKGdb0bSJvarZxz1i
kqQnGpArP2cgCUx8KCQWtgTVDRaSpuyIycv1XircfJiWaAWFeviuhd0bGC2oxtbdoKA/WCWAVtGY
hMam6Toac36/KLyyZsyQoLDIGk/TE6jlozV9r9tKu87MmcMlyq6UpvUQcJLhQFMO594g12MiEIJw
seTSsHJy9GvDkMerrmlPbujYyM9U9sT18SQ9tKChzoFaQC7pLS5WpoEkzXLSe6rxfpeX8U5nj/mp
5SGUSaNvCZ6VxC2NVQpNmK8sMfqE5pWpDbdzl5y8hssboqRXVsy7tqZY68VXNMWxEScSqkjKaKQF
4ZUpzWrd1+51oGsxsKg5WvWDQbdKjnd2bEe7KsN9Isp5j2jFOx2Nil4w4v7xpGuPmcHeDSnTr7xA
irUVP+HwcjfZd1LEx40294RrJEys0Unt4+nroKMxHLS7Okvjo2nLu3GydjTm0giDEsWjBVpAWLHi
FK9h/rfT0r0Z+290tzlBA76oFLkG4dvAC208plPU3YUBCE6zNHdupA59xh4quLg03picDLTf8DU2
TXVWIy66MA7VoRFLFOa8wbofMxsYVgqLmh94ap/o0zGlo5wV4PtC+3aS8cBlHJIHI9TRRNK5Vhnz
8QHgQwGsYl11+bgJYLX5wxw/9OYENz+XzKZr4AFT4S0S+DbcgD5lklbXjwH6sjm7ThW5Bc43y5tT
OLQDpS2z3lhY9Te6HJfCj23Ti0qqFTDZ5bDVlqZlD9HJ1NdEuArteVIp/GtLcdZnWrMe4vZlhh9U
N9b8ZZy027it2Q3QB4G3YIFi7NoVZpWvlGu/TCg1xrwC85phFhqRoFpjnu3jQX112wj9VFEfOoi0
a+mkUHetQ+DUoEzdqD94MDJtbKk7PY4WCtVt1BOQwLyp8kKfTNz5PiFOu1tlkYaPOtSvHS0YrwNF
gDbW8o0JJWjVTN+ptAVo26IfVTGfR8sJNvRr2ROxsY0OpQN6qYyHmznX/cpCCcmFqY1tzQefAPRV
NqswbZhgVvORUYlOcF9zCsbTKsjb5wH1hR/a1YtrDwevdwwch67vedE7iI8XlCY6aR1DeG6K7h6M
mreN7MHej6H7GuXpFztHloogRl91oK62bTYyTTLsh8h5yln/0I52S+IvKrkxqvic21cOvFDslbu4
Z+1ApjvWcXVWS69q0uS2LZm3hChkDa6m2Paj+3hoTw62pYODcBJaXofumotyDVTGnwyHrq8iTplI
yCy/NS0rgUfQf3Un952EB9yeubTWiyAUB9TVgAwgbepoLd1u2oFeVtGMfCHtq0Os3YKSqeE+MRa7
ZnMwMYiwOO2ROI7yYAJqOrO4YM2QD1SXjyM/1T5zS7HVngtlMlEvPQhmMc303D0wGoqHmKuD4x64
oj/ms4tMtJxOenObjrq3zXL1NvfiPSgCJMlIgGKEvetcXHVEv/oQR/aJtrieE1Jje2wzpe1NBxUE
13qLISasD87SK4zpd85xr3ZFUje+Hmm4dWI93uTWcgXi4me16rYfAcgyD2JWle3mdup8diTHvYfg
Wkv1HdYSrEmdvh+TXNzls4/ohUZotPe0Bd7cXLd2iMO0mJCSRI0GBsbYNlWxhVpdXXcsoA1XL67T
eCSXdVma4DhKJvdbnps0CEEbrSvp1hz97mMka39iBjAGGMcdsBeG2ImBKPTewisboSz1M6nOWTFv
QtqSfiLNr1Nt/HBAs/uVnbBYcJD3VraVr7M82bFseK5LwkZ6NAeZLtu1lipn7SqGT2Ou917R7OC4
ElZIaj3bf1zgCZj3nGOR3Pa6tczQZbR2i/x7kTvwHCkA2V6dLqJ1hLiGPZyow8vVEB6ynqNQmd18
7WU5hiv3DdaRegaN9VQ3WbMC6v0DrLXEzUYYC9Pd/WhxfGUClTku1axxnlqUPTRIjU1HetdxLkw/
KiwwNV2rYK2hSwrqcG8UydeqA2YMp9n2cxIsxhmxEyD1xyKZAGdhTw1Qh+NtoIpOyu2TjJp6o4/Z
NnL5LaWdcOSUrR82E5FFYx9tJfOBZkJE7CJMwwRHMFnkD5p1rSylVrWVVTscX8OqWEBBQ7lWZmbs
Qseb9nJOVnBEi1Uje8g/gomOOY64IG3d9Z0m0TYDcnXGm63mKPowGUNuiubLsFfYwSPEKsZqJhBm
W9oBzMwQd9dYty5GDoyIPWjfjaL6mTH6EwI+7VVaYfLoqngFoAY1sntO9TpaxWD6n3KWS0lIKx/t
KBFATZMRz8u34xHEMdbleysG7tTQFoOwEq/gkQ1+HqIeYx58Ax9RjoTXgZBCat8ebWeyt1GeBSwT
p8BvZgXlNZolQGlWyYPb7vKYq2YOIWlqk7tc4sAjIvvASV1ukgBsZNI5N5gMgq07WvBXpY7tqxnu
krzk2oB4K3IEnZMGdZru4TVjdc4JxxGIbZSrf1jYxjHyLHCVU/ZVTywu8wxaKpJEETpQiFoXNmRT
3o+q/erG95HoviZdWaz7MC1xBm7Jy5QHfo1moR0EyVrzQn48kiH9FDgW3lZ8HJ1jrawSYqwbeV+j
CnMGfe87wwzlDkVZsXMEGSwIpv2+ATVEootxY5g5cjqsXdC5TEwz4WZyIoTg+DNrbfJ2RED+jJV8
pX+/WzbxkMj+m02Va4V297EZFdUwUpXtLtx5OVJ2NygaTBfPZtBuB8c7x942tMFspXVnn95hKabH
IAj5HzjuvckSBDpRUm1FmDM7Autiz/yklT1sWVesQgyx130J094mwcinMIwGr+kZBvrH2eyfoYaY
1yV776abm2t9xKohx9KhClLgXeuzYus11kPiLj1Y6YS+0S01iOkGoGqzbQ1L94G5VKvCMsINsTkZ
kuvu/7TF/yttMRQA4u3+tbntf7Lvr9/zf5IW//rIn8piV/yBaQzrmueawqQEjoPtT2+bi00NOYfl
AMqRBrcfWcIWjjhY/I7nojqWxCahR/7L3Kb/YZrC8jxUxRe73H+lLDZ+y/Ijvg+M3rIZyJ8xyi3b
8DnnMzEqU7SW0PZd3nlbYtOTtTV7Jy1WuJPDrZFXxb6tGXJDICegpJakLmQ3/qd99qfn7nPy799u
Bk4+UpUJ03LNSzzop7jR2WgbUhEBllFEq1ZTZrok2fSvYHZ+UCPzQzQI5FlV2qZP4Zt0upb40ULs
+Q+bsSQnf0o2XPaGZ6CxFjj3HfTbvyUbusJIWm9Y8hEa2E1BJqgOGiQaETZsDQ6Ts5JiZHArY+85
m1ihAAdbV0ZOon1RaKCNh+FaxaAk/sNmCfFbHOslZdFjsNMN4RqIwpaf8dP+GdPWrjE6IM4aJjBl
OtZjkdQ3Rhm559yxPSY9YvTLiKJgM5tosCaa9WOymBEozFJzHyQAZynkLujD41CV3tkYM0oqzi5d
cNCtWcx728tvMRuKMzDmP2+yykEpaSuioSZ32hSqpArnRePNXMdQUrTpKahZWlBLA8QZa+UViDYU
saX+U6tdiczLDu9rG8eVR0VlovgFREaRdGkU717ggoWzKPbWIKHart07NVnMRkb/QwcYMzRpd6Xn
7Y9h9LicUoTgv11c6cn84FKh2GrTWwB8xmqTcjt2Gyc8BoPqdrA2Sj+dBkjWB8MFUAVwuyMyfltr
9bWT/PCm9BbAVnTK0szbeTU8WKvOplNhqi9BOCyFj15uWo/Fbr5OTLM4Z7qQW8NL+pXt7F3pqnMZ
MyNtUC1L4lRwtLmIox1cOvDZoiUKgM1K8/ep1vODVgGMsSLv56KegEY2Xqn4KbflhNW5z/05JGdL
JqGfznVG80ocPdfqcL64OzUYwa6e4p9FjhNvdCQWw/qdRNfb0gtvawuZgEC3Pg71XfJQZPUrII1m
3Q74eGA8+w1e2RsEgqu5ipkTDyQRhPa0tq2qWzvNcA5zsWu1SFvJfiZnF303AufbOWj2TpHiJPTs
B/wIcmEeHUiNTvD/YOCsIAbauXp0TWNekeRJyWYMs2M11q/S0CFY3xqz8y10Zm2Z6ZpAeoMnj4qQ
XxljudYs/a4bu2snzX4agrJHl1ukAeUzEYzWiFNNwdAunBejeoiNnO4W4TE3if4aDmTgIIx3gBbp
rNs4AUadkoj6OVKutqtugel7ZHjkSAmSKsu2qKXWeYDCuZ+MdkuYlHUr8mWi3UQcFVO0G5sGpksu
3ybWe+spMeCcTOodDbFYp9DQ8APAdsGxHPhtX+c7vDvd1opDx09ERRhy0ACpUVTAaipglWE2ey+z
jmVv2eSdif6o2dwIzaEaebmrJ6o/ftzkSCvhWTFTuzyn2fXrtEjO84UIXo3YPMLW3kJZhKe8PDWE
DSqty+PLTdcXjwua69NbLs/DZ/3zEx+fvTz38fByryGFZZdo9v6iyyxMiHxrNYqnkDrq5vIcQSXI
YRYdEfNKB/ld9mRGzNlxryHiVLEo29PHGw2VsM7D3OhfXr7cYHyMqLItb+eQoRLALsVjtgDdLx/8
9eSv28u7YmIDV7OyKBAuH2qWm8u9y80sexcb4OWjn7Zkope3R/W2IXSYbL3aIB9o+eDHtrkXAeqv
v3N5drps/OXrYc8sJYrlA/Vlc7mEFGumyWClCPCzE+9nT+bSqtU4PLXQeFUp9kFTcPJA852IVKlP
XQR+b0iC2zbQd0pB0pkIT2uYyx+jcfhCjfRH3t/QgUq+SmmeC3B7hSoG6srzV2GRljwSTpCBPfVs
FstBRZEgm3pWBaifWZuN+gGiMNPacIFzNM0+0MN7WMvmxo5xvOC7pAgD3VxaN9hjvf1Ud2CiXWA4
Rf8tyzxmhMzKZdsws/coStphBaLOFddRMQXnovhm6O7VWLmp3yX0kbl+UxL2qp/d4CAoh/1VWBRr
ApMCUWwnGVlUxoNX6Dh1huqaFIXoOAOmFLRfv5hWuQu09q11Jpb2wtw0BSZDmjUpl+f6DqMGdMUA
REYVCdZUVuWtAHXZPgIQDRhwFSI2z3zUXYegQ8KvK2pvbUS8NHET1EgwSTTx5IKLyMnijOYbzSYm
nPP3pe5vZISbPtasedv9SB0gQzKWFTEkRULS89hv+m4ZtDwCDSWMrcYNty7u4G29Kke920JtXEKa
48lPy/FxkjgzrMIED6u5YsUA146RTSkv3CsWO74pbHsb9z8alf8U8/xKbNmjrTXFvTY49d7UvD3C
NJZKCgVjkek5a4MWKluflCfxznzPI2NxWpUdxmgqO0g60+F7OwJsdJoeiJxDLJWUjKO0CE5R2nMx
1pFuc4Y1Np6jxao8sDrVZkwkuaQeWw/4NoPeb7NbF/INhWSnpIESvccl+uraONkNxm+3UtspdDdV
fQPh4zn2TFhvThIdnLo/5g5hpyq2nmT/HYOnecJzwbIZDMheK7UHoycichD5zjJiydJdvpp5/VOO
+KeruIb0PQuqAV6GmwM+vhyvMkhmSw35etYs+Ll2u7JNaqQKi8Bahz5DNCC1zNrato51ILR1P9km
EMBpxxQDhZgufA7sG0lI91annuKLhfZjllvDNE91P4wbzKyO33YE+5TMZg7D+HN2OLxSsIFbloFb
IMrfyBqefYTi0yqM7oAGvnGKg2sFApg6OMwr+zwDhk/JVILSDxanbL5I0AfDvSvsDalQ93kA8V5r
zO8NtCwrKnIaey6rejd6tjDBSp2sY72gjutVN8Sm0vYeypOFJygfg3Xq1fCxEMmeSaa91SNad/Z8
P0jrfsqHZxVY7tpxSUqO6LZoRHfShbtl5ndIoapRBC/3GuGQYOTH+8YQyGOxly4IvnfPhUgXmqex
tAZGyxxoQ1Xt3Fz/RoEiX0Ve9UaKLDlJTg2OrXdJKo0ZxdL4QXlY+LxhsHygP4C1rOpmTKgzMPzQ
A0AQYoSUDMeDnndUv91b16lvW2lQ/ae8y8TphWSGK8yTX5uUSxNZ8atBO9YAMbhqT7cjrHsQhe5d
0LQbcktwTQyUiuOImL8wG9eu5t07ARlzQURSRBT2uMtsBuEGpbxdmntaO0+JTpnHpVSa0PDj5IDs
AM2/oxVPsSc+S5kfWf8Srxzvo3E6yw5wIRiYc5FZ/jgPyA3me3OOTMIZSVEJg+pbZaVY54RBEYK1
uRLWF2c+ubHBrxiQjKlnX6ZE/nRH/fs04moOHjWQPKkgZZApbZSUDyHwaeoU01l47o9C5U8lesyV
Hu8xLveYs2XuRDB7vQyvfCZ02kVjfp3V0gL7Cu7r8srluV8vGxmGjBCzeFpWX2oGmX02mM+XdwUV
eZRVP+KtY/i/1pjE7FBfUHHHo7k0XbRtkubFNdIj6OUjFfcon67Nyt50Jgy+rCaGNqWvNPuzpAPT
oAwuzRmveE0Aul4H7UqkDXZA/d3ZYyiczlZYOwCKi/tGBIe8ap0rqzOdK6RuCtYW0agOecNxlZlr
OTOkBXo1Xhnal9hx+B8uWyL0bkb3TIIOODF2H5SEjYfAQjXzAAgI0oQev4MsLQA0kDIzou1diWH4
jmNwIHYZeppdkuMOuza46p2JrEJ+75l/yxJonNnlV15l/iRiExm6Nn7TKsvPFrwzMiVi3kb3kOvl
bRvHeG4KAfIXRihl0ms3T+ONblXvmiZvUscaj3MX3sCdshj0OuvaoJlPMTa7etXxZvKRktQA6uTl
0KPzaa6EMiAAj/qdnSHAhGKan6spxzGmtXzWITZk+RGrPE+2YRYFK91EgzG1BpHcNR0/yj6HqQG1
kMeIpUd56kXtHbq66q/p3BXXNC5JKk7BVUf13pjq17gMj5YIupOHFe/ojfN90KuJFqsrjoZDjmCe
vkeSbfRSquLQHt2cIyud7YVhl14ZwLWYNNpPdcF13271vYFMrewcmiL8KjBhK9Z+03BtNvphSPU9
49J0jNwCl64RkALQNGthFwSBzDXZc0jUa2OafCi99cmDGVB0rrrOlhvPVD8VvtYtnAHmBvPXzJvI
s9gnKmQx1DFzEU46rfUg6KDCxK+U9pAbBC6Of1LQc0xih8Ccf7jleGt7rzL2OSwUqipuhuVGKx2A
BJe7bU9Zb315yQp7l0GKFV1UHytRsUOWe0kksSN+PL48iZOZaK3L3ejyOgv5P9//t0+2wqPBSu+8
6Eu17iL29kXHf7kXm6TA/MuHl7c0yycu9z4+e/nYx8PLvY+vcsXEtSojpvXyzZcv4Ppta517uMTW
aDqOq8u9j5t/+ZwLKZBJ42LN+u09NRf+WGLAChbDxcdXOWZS6+uPx/k/8nJ+fdfH18QmsqRf7xTR
CS+cOMCG6XQn+bV5n14PgZsbm8uXpq7Eg/jx/Zfv6/v+G35uc8NUqaMQvvzNFK0HBOnlLtkXB5S6
j9msMysIkptIKzImnlb2JO2c9lRo3Cit9XAMTu3aZIl3SEIIqUW61P4dN/DrnozlNARmk4Bmw2NK
PZ2jmuC4VSQJAm0EaJypd5qV6PJ2S/JLduXmbbPFYrVIxng4hEZ2FWtRzqrVHrcKfvfZaK2vQCnE
Dr3OtIKNAkwSb13lw95AZNcYBxfU1dmhizLrzQPiFhWJZE/2bnZOojg7oxKL1rrFGIaxeT2rFmtb
o98kpFvDBrSn5ox6aREmmNF28vZON5eAfI+PLMTn81Bo8/lyz23IONJKj5F2ecFYbkCgHZFNJoe2
jv98G8jk+WzJqUGkAh+4wJ9asSWz/RLjV7gCeIzpa2JN0NKdQGEF4KSbjY1OS7cBtoXmKQjP3XJj
ULto6Ykfkro2VpECx5FdC027MlmpHEOywk5meJsxsLGP+EKW8wwvRAicuZqOZzvMv9TAu7gu844m
1NQ51ejYTAgWNghcqAM5Vc4yPaPCMC5xw011NbtuxtwNMZMnSEr1IBEEfYXnpYXrFokTVHn7pA3d
PqhZr83ZYljxknwnx/h7UAOk6ZL4GepfvAvdUj/rmYuZcLl3ubHUpJ+x888owwrWS3a8pfajWfwE
A1KykhQN3lpNpMlQmaEJ53r2qc4LebItY4/Qx1k6tm8ey/mzQxPnWITdRlse9cuRwvqCOqWQAyPV
X89FDqWVsSUBQd1XBbNewowE8DzefrkHoTzcJjZoot4wJyaO3blXOCRsuI+IIjprlybJ0+wJs/KJ
8UtttF7LS5fXpaqss9vtmyX5K0KSQs1WbUK9nA92xYpyKruTpo/NEv1DC5GT5GzC1T5f7mUh4Umx
FRcbL6+u4vzsdHGLpsYmS9yyNaKcsvpp7s1jIxXKCdC/q0ta0CUjyHK6l8baeWI0tpdnQ3L6fGnl
VHgIbD07S67Q5Z0fN457ouHyhUJnuu0nchutARiAmBiJ42W/R7no1u6yD7vloL/cGD2SC3o7FWNr
xUKQkKt5yQe83GhxCAzr011NSzDSSFa4vTZ/vbzQLx8pkx5y2Kc3Xu5evu3y+uWhg8ABh69l/Poz
Hy98/NXLcx8PyUewfNEz5f147uOPVlabH6f+yUpId1g1UZx+2vQqlCwBhLf9tH0ff/Fj8+rLlmfA
yclglPb68ori4PIEmP+P93382Y9N+W1rL2/5bTMub768b+jit6yvr8CC5jsEkjrjbsiqoEof0t45
uwrtPRDyzhd5XNyWFJz3VmU9l5nQrpPGLNYhlZ8Ns/SYBl9kX3kRmfYOaQzgSU+WPr7pjQYSLkUf
MzZ27xd2ZhzLzEQG2M+3oT3LPbP6CCHsTZg8tY6+I5YXMXKTvpnMczfQARGrd6x0RekGK4uzU0B/
WFX6InW32+ibW+xiYNwrd4ZtrNQ4Y+Ex9V3ekVMoTWMnevclKCb9SvbZM030ekd1g+WoNcZrHpoH
NgJ2cst00IZqutWM23Cewqs5KL6R9OA+4ddDRraFomrcEA5KjkKD43m4o2EMOr2LYYqxeFrP7tBs
SCB7iTSGZRzv6izgca5Ub731on2jmScOS6VjMxBTvOrG5LoTw0sbuEj5dKT0Yh1GaXtKjCfWafYp
m7LNzG+04XoO4aw0KKm6qjzVroJIEHkPga2b6zKZuBLRakcsXPvBFJ6Y9werUFbbOWhZOnni1a5Q
M9W6OhScgvdmmdpU0KOceMAmhc1d2kB825ux4ami7FC9Uu8xRBvv5l6ma/Anr6puv3W6bWzJGAKD
JEjQqp7nxA4f8jbduShQthwkV0ox/JciuR1qk5TOZrzRhgC6FgUdTmVxzPYzQjuWYGi2O9nc6V63
adK42pBXU6D0CtTJnmcQ8jdah1Q/0Qnx8oQ8jy5pwGVpRhSge8Qb35JAumc1TNWXzouPHeXLQzkk
aOmKALB6QaJlRL7w2qiI8xQ9y6UyFwXS7nk7DJV9byThtmjQSg6lRMmnjKtAh2ZQ5dYxK4rRz4LI
PdWxwgAeTjturA3z7Gk/dgoIKaLAFTjUGcChqa1aOMAInELtwISk3ASEUqYsiTc6yXSAuzR0TmKR
8YA4vqsmesGugsJa5FQ5gK8jPq/MfTkl7yJy0xtdENHockRRabMo8qldRvcb9sRASkam2Zs+U6+s
+gCHSCLNXNs81Mh2UkN2v9py/0c0/Q9EU/oaC2DpX3d9n+L2rSwofn9GSv35qb8av/IPV4dPatgm
fPcFG/qPxq9n/uG6UMU8T1jYbqXNS38hpZw/YMCbS5PPFabjWGzGX0gp8w8gqQ6aC5Qc+tJU/m+o
psbSyvxodaK+92zHtnRayXydIa2l4/ipowjoisqiHUnw3yU9n4DyqOjubaNo9nY9Tlvwo9G1TVWs
MmbrUITVuC50EpIdi4QZoa4+7b6/awAvDNXfN8cxpe4JmpyQvfl/f94cXIRmhWDRPlm26foTvoNt
Yr4Nk1Pd6MV3rwpAVbp5t8IScaM8lR3//d8H4vX//3kh2bv4s11slf/8571Ezq1nOoLI7eCFulX/
YI/BXnZtcaKgn4Ev7MDiV925JTN29+//tvHPzd3LT8GhwrFiwy5ydPHb/72JFMWw1BCnFM7W9zKY
0p2ky5BPPeKpJja/aEl4mglKQUGCVSP5IfOMtOskP1G866gIxEgkieVayBjzf9cS/7VxhrQ53lzd
8JzLxn86ThS1abJGG3HKgrbZJG39Ymc11pI6gKrZLhfxNqLSJkJfswvX1+KcwRvJG+Tah6zUpgO4
oFqN7vbf7zSxCBN+O2A4G+hx2aA1Qa/9ttPGMmtzZ4zFKRoCmjF1MFINhuMD6/xdT9PwUeioplHL
+sksFKXxwT6CK7SPZQOlK923iTD3FFO2Mqsnoqs6Z6vpQb9WTpjc6MaRdD1fjH3zYJW1uZogx1GK
JdZByfEHsjV515cg2luHUr/Yx4Qw+1Eclt9g8Txq9N3vMcvdcpKlV54B3Qoi4p0k0IBFbnXsvemu
D4P3thDNXVCi9sWRYR2ixHmhrfOkm4V3/vd76zd9xfIrSp3TioK0gelM/K6vSAxSWLMQEn1clvo2
DP4fe+exHLmyZdl/6TmeQbhDtHW1WUUEQlOTKTiBZZJMaOFw6K/vBb6quqr6XbMe94RGRibJYATg
fvycvdfWYudKq2PagSeIqO6UeAIY3Gm9ZsVW7VsdJWr7//pELIuVx+JO54b6040WZwg5k3kWF+mv
CbdmclOamP6XHsqS3T3NS36QzawvIhKnritPnW9Mz//6xfjrleOuMgpmNJ4pfVMCjv79UpN2TUvQ
QS8uQBx+GfZRMFPfTv18EkFwL4hb4z36u+Xtr6stv5NCc30f8DDYf7paTeoSj2w3QTWM+ril2jK0
/VTH/n0N7HyfBeRNlTK7tTsLQcHi0WVn2qMs50vbyr+5dey/rjcIKGw0Py7obOdTd/T7F8CPHGtY
DEjodd5dgYFCQwtw9hcLk5kieDT9+U16BsxTouq3BUywPeT4Gwb4y0kvFSS0pCE2t0uQaWMTPoOi
KcLALR6hickTZUyPLj2PoG2u0UV63tPp3jIPKNFqDP0/dWlv0/+MP+r/ZuOw/7pyu1AczE/Moin+
ohyKbFJRIjcXl1HMNYx7gMBtuwrwpgScPMpuFQX+tTE0DgO5GuS07MNodl+dulGPeq00GxNhQ59X
e38BvuCMYOLqJhlO/ehcwCFi+EDTH5kJtNzSQr3a55Tbc+ztC49jUueCOJANlXIW4Lb819fqH9Hj
/7xvBWovUhq4XD3zT7cLEhV3KvOG6yaX6jgZTbk1TZ7uSLvyooZvfTzVf6c2Wq//P66sLruR40uw
mhia/3x/MApumeTT4EnXjOMyjud77F/3FjDnTSDbYB+QF3pICseH/coH394K9z0HX/g3m7L1JzkW
nEsBXtMLBBWK99c7lUl4XSjVwE6OcmOfWuaTKILi4Lnx6tNJpwM4XXPf+L67KWPDubG1ZifUrXP0
bd0fyE/axTH5QARVtX+zacs/Ced4bp5PNUbRxy0N3W+9yX63Lzb5IlZVX4BuAM6cgasKUt7KUC/x
MsXBTGWfleBZ/BvTs4k1g+gHTsy/W/eVeCxsmioeqrrBMS6jxB5BE+soB1wxVqAueURgEfEdqKQr
REcTDpuAqgwZsg4wf/GN2SzFhlk0Iby9vE6qiG+CTFm3fuqq49z5wY4clAcz9kFPYqypCJntwIzt
dYbSekpo3/tr3ZcnZXoo82mv2pqJqBnkjOBTe5fBv7MQ8R/JSTPv6eFbpDr960ubt/CPV5qk9F01
f1Q9genQXvwzWL9CbSim0hHnmNbrVkv3xUTKvK9T19hzOrpz1iR4sLrmLkNpvll47tvadTPMKQNt
2ggIOpHl7CMKDXqY+jLZmMy1zqUz5ycE7VAEIeik3ZgBFxSvGNlPS5aPXDvME5Nmcs7M/pwzUsCH
aUTRUOQ5wg8wMqR4IeHKbcT2vib+yh1vYUrGuNzgj7kG6eAJHExQi+iXl0WQkPvJviOdmKQaERAB
8Pn1BJB1pwMmeGbrsMk0HijOiL60szTJySiGIaSJV18IRU458ZE3BM/4c/QDRXkfFT1BwkxWtp0N
U57ygEtozC+dwrO6zP6RdSN9cDvHOCgnI8ev+loQGHBakuqx9uUj6xrKGMqithhe53QK5yLRT4mt
Ggarph0GygCrvmb45NJzEZuL+441lEZ7V+8ALCTo8JrxRP1/UFmir6X2wTcSXBjmDiN1D4zfle4B
FuWAYGQt7eksqj7aqqUQWw/D2I52I0wiwJeZsr95JvNxbGEFUsrpB5w+46koXrMq++bIY7FYaWj1
2Cm8IZ2umhhgmuXm13qI4xNmBlJX+iJsNDLQhVQSshOi+qBp4ewmzzQ2XUmCGkGZjCdEk4qTHG7T
3nFvNM45JukDHmK9LbrAexqJM9nUbsQEoOsO2JXdMxHcL1mVjtcpc462NBPm3+4HvNFhj/hEhYVH
C8Wp03SPy5fslTXvZhgsjU8gPToF3ae8mu+EXx3LKB0ePWQVenQo5Lv+0V1boVFR4W2RURUqCJ6U
8cmzyJX3kNDGZ9hN4VESij5ObndKfYxBaVX80q6OkZNEv2A0RiFTPlBCCYJFPFEUs7JYbqr4S94w
KYJJtUOYn9xCGJxJT/f9b2MD4zarblQ2epcoEc2BQrUHB+6NIThXBz/p3D5DjAyDtjn0q7rV1/Oj
XyYHoLTgV6W7dYCJhktjMurgsj5ZAaPjbk009ptbWy1VaBawELnWnF3d9tQzFu+NgzaBXnTlcyvB
ClNx3/zzCm8rM+zKiCsV6VBoqehXkGKJrImgDWL24CBY6vvRr29ZyXB1J0uA2y1D26ex6AW9a+20
/mlwa7xEzvesGh+DPLWvy0hl4XCSPiAoyi6Iqm5ou+1Hhb+WSFhamWN0Dx5zl83aYPkowUa5H2nl
d6EsW6TzRkLIQz7UpzJeLrrAlSCyDNfJwhBpztQP4Uz62OqAmLAYiyNkABaM4HYQQt3zB9K3z1ow
WXb0QwTRfMGz+csQw3gTE/5GGjgKD5N3dQMVMH2OJVdYlZ61hS9SRE+tjZIm7nvvvbvCvE8ea5ps
G+QlRFh4TnunwbgublmeCxPkh6t+BaNFgKYkErggAEB4oNr75WdsVuO56onelTnyqzxtv6XmifY9
pp26fU0tpB+1RFBY0zXFmiB2BG3kN1E8bsfRc850T4mdr4mwxdVPt0/RAKBLeduLdj6YpC/RxALQ
BhkXxJBnZFe8jl9ajsMEEntqC8SL7nxQvxEG5mBMRfpCl+8epII+Dcx9cbFGN6QckRq4VE/mlER7
N3BOg7G8JnJ2wkwhvLIMrzipQewiNby2n7ZefQjAVjBPQPQIOBHfTm+519S3cLVEN6QJ6QfMfFXk
23u3gwAtZEuI2UiMZ6s7jqG1bT1X3jHuvPi5txxsbyTvtiKbroaVR1+UEB+xOYEyXuacYzTPhI6h
81A0uOxKdwy+9ARD3jqEFO4yr0Bnk4CmZ7OujimRsVNbLDAL1NeJCm1DPlF7bImvu5ZD8JzMKuV+
Gw7OGj+GmoTEEVqzCpo/mjI5P8fXyVwTBQTRJB6eyZSx/usQq+24tiQtwZm6nORJa2WcCOy8V5Hi
20V/jbT2yd+8aQcf19V6Sqw4Ge/truMla0ldYWaV1oe2rzyMUEtBvfi04HtfxeHqFLA6PZBXjhdn
Al/my8ucL/cVzmRiWwCDlyUefzPTzzTHvEtcEjuu8uA1Kt36EXIvqsguG0k6YYpXIb3/Oghr2Dek
eE4Gi5NDbNy1tPXHAh9mV43OcKrW5PTV0b0ZJULhqj6MnBl2SSLmsHbziYvEfgAdMmOO5ywR2FHC
rUt+uOd2Imyq4tkzpuLqaAairXEMatXvNrqJ50u/YPuym+leMw1gwB9vEx3Ja2MbLwFaKYbPA06i
OJY46IjpQ/XCnt96Rlj0rCluCzSMdvl5Mj3nzh4R2OUeMBY1Bt/AlgD0T9vjBHPxwPz7u6EoswGI
wdGG+RYSuYLRVpnRMV8immPr4cIXo36fMztmgYRXAXEMxdFE10iJ6lepnWTnG9K5qsR7ID60vPM1
2RPExUxQJ/zrMHTtA3X4wq8L4jCIJJ6hFn26FgpYbAumUGJ7n0DSJZxfnDlkhuns3Tox0Gc6CfJm
xwzHJHdP4zxxukQ/LmgWH9IFRfaUr4RbkW3sbpquQ5shjyWHhfexl9RB5GtrQf/GUn57Vb5xltPU
XNKBFF8kPOOZddisOBIH3uxxHh9GWBTdrrAC966tlYKfzMQkE0l3QjNpXuyhuA369l3Zzvya4o4C
43xok9m4mbQgoiTrbzWAPhJE8iBsh+A2U4TuZVBXD1PlEO7a0fKy6aWy+TPw7iY8WEz81zo5949R
jft6KOsx9DX+TIO5KDoxjGylk2Y3c0HDgaByGuSfvzFTSX9oSHzc5PI7vs/xmkWBuaWTJwi7y+Q1
WQYGOWVrX0VxdmCFb/GJylOSVISUMfRYGW39wXGRHUytj0GPdFl2Riscl+ADreGvpB7Gk/bF61C5
702TcdwVZlhFWQcKwvyJmCzlSIItbcShP5SdxMZF6kdiB8yRMP6vQ3zTGW4r8hwZHXffUY6euuli
gFyGtNJ8CGlhGre5u2wIFdGUHSxm5bRG3upmTEBnlt+Im0zIpUpZpol51Zb7OJUAYyJfujtVJa+u
e1mbYVOCq9arYddY8tdUoXcZ7PKn7/Vfpc5PHpMnsInBrqnLmCJO7pcRsEa76KeJWzbUXpXCnX6F
G5IfygkROApGjLxTdyqCONq3ApIGkuU1N/xGqBboAZHzBm6io1ntqx64gP88jGju2sn5QlLnZrZ4
28ZufpVT7u7ThNgnCU24QFPNe13/MMv5R28hpAB1I8PBQimbmMXTMI/xrvEzsRUN+TDtF6NPAQLn
K5Of7PBtK9/tQlZbnWMwziy1YAHNNxNvRs0oa8OMSm3qxoa6QcTVPCQYRlXXUBjnkqgmjYUOX2jU
grIY51qgUaweBlOt8QJ9aDldGDkG8dmkn5j4Blscpkmb5iESoKua/GmXZ2h49YhUDj8G1a+7g0de
4+4VoDTSGg6I6MJu2KNw9nkpuqceiM2mUPZwwrKOSNMkgmKrLaChYizu4274ZAQeLXem7h3I8XJj
GSay4bCDX2a2wX0NsGOMFVDQGAmXczxGOD7QdIISb7dqinZWahkhhz68xiO1bEFUa5B2BAHcqRzQ
fv69z83XMin9vXAnd9v1xtaR1YopP4AaJq4rYEHnpLajRvT3gU77HT6pTa/SD068RwGsPkQ/WO2G
VnxhY7inFn0XC36jEVx3FnsYqTzCqjBDPPgkGhxs9GP4i9W+WtRjQdxOCGdCMchK9lToG2gmp7J2
8DBPrHKeeWwM9TFLjhhOzaSya7620ZpOSSsJLzVlZWxY8LTtJzNhtSjLPtgsHkLrrNTb0smRLndn
dDc1el98yjzRA6O8mXXMPQY9YfGZBjfPpgVzpPfKQwQjJ5Ef4yTZM8DH7PWcHchQfU4jhWhTYWmI
MsJyy8SBzhZfmdGpPbJJczP4AwSZMnoom/w29ZF8UASzfnTEQBjB22CwVA4tbXrGPqTnkk/sG28T
0a/OIJ+ckTRIc4xextZ5d5oSGTEjRVVCzmxVShIieJIgh/IKFmCp8XXHNduP7oiYtfqfTnW/FAkI
c9Qp6JnD2HC344JxLpcOursBV3xd/yyMGb5lFetjbr/nA6lMQT1AviE82TNUaM2VvtaoxsbO+j7Y
st26XXGNKQS3eTEcKy+AMCMbj5V2Sr4uh07pWz+SwxZae4xbXD/YNj/TwMGwPpGTjPgrtInWZxgi
VNSISMlQRaB3W7rY/32P4Xmi0Y0gNDet4izd77IFLIJReSLY+hhltrVxMokNa8CnNHq8xly6Pq9/
fmsPcRm2FsdxQbOKwAFx9jlNsFT8TF8J6UCMNE0/ijRhqw+olH3CG/zewUm2rTpNnS9LgIktInRf
eZy44kfhInZtcqffELOCSGnNKW7ZXUtLHvLC++oQKgqmFieOBS+93Hju8KOV3wq7eydEnPKkO69b
mA0vaRdrcdEOYD9OOc4BKS0ScMKBEhMNhdGDPx+To1fGXyqz+YWv42Xqse9mY8BxWPrbjoTzmF0u
wtKMity9N7q52a9UpoX29NFDjLu1zeARGeeu0NVwpQU6PsUBNGXOFsh1ArpEzqLaUBJ9x+6TZ6Fl
Qk20rJxw2TnYRoF4peNpntvIGfaMC6JdQn7A0YpxV+bDZO4JGzF2BdzbrVLevMcaYB+mWn3IwLdu
XLe+gqPIzhaWP3sXeHtzaF2ASrUb+gJNAz8nu/38DAd+dpugy3PICT799rjuBIYaYvxYdeqUE5WJ
28rmvvj88vMDh5IGJ6PLjtvg8tv2AgfEpAGxDYVKbhvHyeF21MMM2mg8detj7edjc5e8o9VPjmSg
xbejbRxjU5tnTyXx7ecH5O7/8RlZpIhdYlhxIEFenNH9JgpnOPbuRNOp0GNwSmLjysyHL71RXfNG
cgnl2yawmBOoFAZsWjSvxb5uVqWaUZTHCrAKx8TZR5iI3b83CGOzEedzKp52nrWQItFUQLF4C7Fr
p2XzrqvVb55n3VZHw4M/wn4oNbu1IM4W7gI+KmoYxAAXsGa8ka535k8iqHHfS8S2tLZvWok0YAAV
UDA8ZOFEWOC5xruU7XURiQYTRH9Mss3ksn/KsviuLxLzIOpkz4+9oykTb9OF01wA52+zYUqb79PM
DjbtMD9r5fyYU+3uOJ786hdsaK5Q3EBrjxGRDvF+ya6UdKkRJPOeNq3Xnoi2TR59a8BX6iT3eChy
UoJuRlEdppSOqKPd4bqulCP5dezcMWVtlTkXIx5X9b82T8jKBBoTSEE0PfzL1PTd1ddwFJa+Iici
XW6J164PbFLTIQXAgUA/NR5lbx2FPdo7DtH2SZsTAppyeZ+dOnlienHj2V1y9X1lHNsGe800R8Ed
qLtKamQouRccW0qLDbYa7wnrPYL32Bp2BknrFy3LOy0lm3VcwA0q5/KY53PAit1NB68KqGgablGS
Z85mimNyAvllrN4h3UEkGHSSHlp7qO9NWmWbyau32DY0WZZL6Nnj1zIx4h2zYXnVVfXkKnUn0yy/
1gSFaOWhTsFEsfdtnnIV2z65mQrUnbqvTI18P/KtB5mQMULW4Bil8ddBl7d+YyU/62bfYTBBBZx6
u0ZJB4hcN4TcLd9royCPpUAAWUzAfry5AF3mvWRex/KOfOqG34U4vN63E/sAmXftU5GdClvUF5nU
by35LXcCSMuas9TQCmR3teX0GgweKXk2PpjWKi/86aBcSnsIJwIr6pFAtTzND62PmJSBh3uZqmrv
cbjNRUAO/HxvLw7cuhh2AyPJAD+WS7STtlDUzyzZWrbzY0N535H4eKnj+qtdA0VNp0IePS83rr6q
nnCpoJSp13RW9v+uK8ijLOmf4OwNuymIv7ZN9MPw7fTs1v7jPIoWTaj7YhXSusBUX2C0ZYjpF+PF
nJP60XKcE8dtlFUKbtnn4ROMagwK2b2hUxTf9zoGJVpBTc1xUxxK+oc3jTkQcy0y60YTa7RhHhvs
tTbRgn4++Pl/xkoON/5TtVC9CVc/JMJMyCfN9T5lBkzDihIAws9KlSq7hyEQ3YmtEGHVVIBx7Wsh
r9DsnBBC0IwTR5DBOUxMAsD20R2p4oPnP1uN0Z5FRhtjqeHWV/UcKo4/x3F0n4PICY6qLYGUQuB0
aYsemhF4lm8zA+epM9eyR/PUZByfi8jeQtP21uv4MVmsb+b0LRvxmzlkhWPhzq/aNAfeAzBrcwOZ
08BGunOIs09ZsEzOoSFmHiflbuTZssjZ5S7OIio7Pz2OGfIygjXfU4fweY+QaFHdMM4XuJZktUcm
CeTjLuBAhnlsRuqq8uTNcRMrXAxjPmdA4vuEMExfG0Sw2D02ifhLM/Tz+fMD99HjIrI3YfispP6k
WHZptSw+Pfp+JK/m87MaRRpWgszWYUXfAERKXF9I8SMNyCFhFvM1tgQteVUKn5ZmsqyGhcLYUo2d
YRekl2FYh3Kc+8duI3vIioNvbeQ4WKt/y9xA78YJ1NA/QSzuVtwbJkuzGRvTPkisU+kk2F2Cojjp
lkOIPbtP8+i+aYBx28z9XF+t51FN8jBYzcMIKgGyjqfCSU53KWSZYwofJtK8zA4JqnUPuTcWrF/a
WdF9fXZOHE2N53Q6TPqPUglCm4S+YMVnVkWpvnNLecpzutEqrn/JNjcurP5Hsl4AWvZiPub+IW04
8s2uA6+pb4uz3wQvzeKlxKDjx5HxRy+Ue65nnvEkCUMaOlZHjmQbs2jjG8uFltmUQUP6MSQktNCk
rdaRc+QUG8OUIMCb01+TRthSFEq9hGBeGk05ok+oEyatiI2ZB18c3HSXsTCeptZcOyAbz4jdMPBo
7vtxFzMnC+7MnAZVULSvA2fJU5bSWLcKlqiBizubAVb1Iuwn0h4WbSJFLkpe74xUqRGfGa2efTnb
85ljJ0z+bLl3rJMBSe5Alx/TlnhsGGltJajl0OgRliAsll0ahH1GrHIm3ORQGswxZCNA0YwnoGDE
bnoLjU3D+Z4C4TgYRXvTibY8Edq6Y3gbHZKmODBS8An4gjNmT2+05gxOa7T08PiiradJyHmHaON3
kyZRWXi0cNXa8pnKLkyaH15uJ7fJ9LAkxLUsuXlvxU13QDmjGRP7t2kpnBOyyWjXGxCD67GHo9Qy
xsYp3dhtHNIMwUSR4m9azPoyuHj6ez+hqqvYbxr3Q4my33tB/uBwzubgk20Lo/7qsjHsY0JsfEsc
Ixl9LwNzxDgUAHYrQSSV2JOQgVYEMTVTiv58N82cq/lhDFNy/EmyqR+GPIr2VvNT0ww/uhD56iSI
6L8+xmIodp0dvbeu8SFjpwiHaA2ZLdRrip5nYwQU16JglKY8zkHQ6c6maqDy0+VNrPLJtIm4jt3o
+1i6yy4b/Go/tXQJRo2uIWfZP7QVc5qu9I6F6YRB5XyJ4vh70AKdbZy52Vaujxt5Tq1dHaSsCpxW
E9xcJOsyTMU3gcd8xX9OyHNXc6V27FsPg3eXENYz5u1j1vZvy9RxKf4aU6oFxdjJTsfmElWNx0qx
9zOaImkfLua3pU1p4WOj5cdDPGz8eb8EQxoapI17eL8uHODdaXwLmrXFwUR6Nwoova0qD0YdU6an
WxdBOBNhdrxiQpxlzRg4IG4hI3uRU1XsRl18kW7b7FIqq00pKZqDRqUbbCFqlxfuw2KI19kcVoyU
b59rjAGzCzAKjzCOQa3H3RwJFgtnvbyNXzKbzV3bqiJ0ZyEPNKdpeVgXJSLnwPCVNX5W70jEuD18
/W5GGmQuNneyqeAJ27212lNWE1y3DTwK8GWgkWH6ezUuL0ZZPwSLfyBiqjsCEgNc2gwqbMQ83Q8m
wmgKSZpfLdsDmKSIrjaDuKlFAmZlTxNH+MtY7xy0c7uZ0vsMO5Oa1A1ycrSKbMeyKreGq8RZpmC4
hFq+wzjvXrI0kVjIh7t+COIHW0fHAOjJMwAqBqttBCp7LFgTIqPJDrbBPHk0KeJLAWdkpLazvbje
9+UJoWVz1QT4BfKl8v0fblE3R59wLJV33l1TA22jT79f0jYjz4qDRQmqKsBAc5cuA9GdzvRUMjLc
FFX3vMRGdElE5V9Fn1Bfid3oBBFybBGQmk6h1ABko+XkcA62OR2VzcrTI29au4zzZ1iXzA24/nrr
BU31FGqR76p8DacX8ZNc0g+QprRy6qW6KevpVqJJPsy2A4+tKd+qlcVDE08fHcP/gWQLbl/jmF/s
eImIMQSBUOX62MCOB8ijGLhP9xUF1zmp6LyI4Gu9DjsiO351pvprOZJ7xXAtPlKVvtk1fw1Oy2Hr
lyUjo2XRhy7zqrDuOofRrHVvxo2JPxlgPBVgd0wbY28NBDzn6b7CGYRyQWxLoPjbgFYTCdC1ySiY
KdHAL3qWcfVee/2bUGZ+6CLrRtbIxJ10OOaoSU6t3zTbGhZ6kdTOwbaKMXQkOzQzJH+nk8ajmmji
Y8W3b6rcL7ZVHzvb0fQ1PaveOqCL+ck8Gotuph581uKD4xcZhl2Fr1236A+rDveyO9+WhRFsc9Dx
gJOrTSobJlyTeIgtDEsO58+SbHQ68TuZsrr12NM2c1RSbQllh3GgAAvN1qFPg8e+leYZphhoycl3
Q4SpW2ifuF1H0M5zfkarg53A8MpNDRE4L5iHWwlMoiBm042S2YNbYn+PBt65BHFEYU+E1Ez5yWTl
3PopQ1EaurnsitMycLVHm0RMgGQIoaNQRz6QaQxXRnJ2wDCwnTPPzCaVfGkAtXUmpUjN5GYLkYlN
fwGgq7xhZqtxnZOsoC3aZttvhwV5VLC4zSVIskvudadqaL+1XlkdhnU2KMwRMF6U/ZpTkKrN6Pyc
JD7V3sfHUcyc0FUc7zo9H1SsimubC1SKk/A2HkmnJ8PIDUKMDj6EmDbFAUs7urxzPQ/YyIdn4E6Z
GnGtu8ndIVERm4qU2dyVGM7rfcW7dGcAL7ecls0b9cxWJDg7ei9lejbSbB2DcGay1mmttonbcIUm
HWWhXvkUBla0yUJrpjhea6LznNrvTzDH6adxLIptRuIGOqUtvXEOCF6S7lNotm3sidXcEpx9Gsbk
vzrPJqo0IKj2bTEKY+93VHCZraKDpazQ/WZPpRXSnymvgvm6MWXfOWUDHBYByJ1W/lJ+ZYWZj2TQ
SklNL2MmIOm6bRBB1wTjmQ30dii6g+BYeif1wHzU0le7xfdbuDES2r65Dm57M6gIyA2kTzHUxa1a
oEHqBUopGjjmhmjJgblOON6HSVGUQOVbzNnaRYN68WZuFd8oXhqzb/ZJhEXCMvVl0YmNZ6Nitx/k
ckuC+w49TXcWHr+60QOuyQDwH44Vhmppf0IXc4zt7ugEyuaEa1hbGhItowfOrhk8qI0n0pILG9nV
qprHn88EZW7JQLBKAjvhct6P0qTojLAB+b26olroAPkv94YLSs/hFLa1V8M8rAg47FqUt21jzYdh
dhtyqzzIvFnHEdTxo3M+fAHbrU37zqvBjU2RqffehIIkGUBr96ArbEHbfYaVGTYDMxO/HB5jpIJP
ZUAgacvrBowmOkcmKV0ASLQxfE15+bYmXqNNQ7BlBgZ6nIIXuWQ/LZLIqQt7tt7s9x8+Hxv++A+f
jxmFqdgRnAmEZG6EomEY/ZknuCbhZJ4EHfEZa/j54OcH5flE+ml33PYtcNEaiWakdHvObFzOxmJB
Ufr8+rcHvdVWrNi7CHxbP/38nzriOks6huyl53H+HlktNlHezkzv+WlQli5RzTaZf6aqfP7m5PPp
fH5qllV5wnvABkLk5G8fFN6a4ncPejN1aOpmbwYm+bPizyO803wEtan2QtbyYNj68Plvv/0HEAcu
x9bG3+rVlf35bK14AdH1+ennh2T9Y71+uA4qBcKqibH7BCyV68s+cvsXZT4T3kBYJmPVJ5WTvvYZ
nQmb6C5wXVqh6799PkTyW73XsXgCAlqygsY5xvO8xt8VMAkO46U81KCPj0PEmFWV8Q93kfBg+XZc
sKSLCr89WNWzFlDaiQJZAKggefhU2f1/C8/z3Hz82//48Y7jcJfqrk3fut+bceCTodj8vzt4/r3N
f1RIZf76Pf/p3wn+4QopPI/4iYB53O/AjYH4h2sh+4QFhnjRlwFq7v/w7zjuPyQae/w7gePIVdz4
X/4dx/kH0m/+t8/DuCnQ4P/v//UHnbP+09e/JybaRM//QadLJD0/zkQv7iGhkAJX0B8VqCpVtmjs
HrVb4fvoteiUxKW+JKn8UggvPfV2GmNcEW8wkTy9dR3LPblB+92blInZTqfH2J2f6JN910GR7NzF
b5kSIaGzjPglsIBwlGPKktxPoe2k7hk7+86Pb3pznsLMplRhni6gcXtf4zmbKNizMGHQ2cS5f+6Q
rs7SW252iZ9Ne6MEpkbAMTkwtpOHaeRsm9z6CQAwykx9RWJASgdQNzDcmURBhF5H1d6vfHDcJw19
arQFx4YsucOBfyx0F8FQLRq68DDkssmU9N1sqCAChrnpmqE3J/eiCuxTQXBUXr6e2iZ5aUj+vvjK
pzhRI269RdyicVnuszSzQM8u5o4unDt2V8PPGMUxnuHVyINjXZznlfeXInW4X6SxTUf6GLWdkeNW
3wWWv/rO+ywMzNLa2gK4kyijiZ5p/YF29yPynOKAuvZbMNtEoI8VjqLlQng68os13tcsGI7dWoMe
T3V/boII5FOrbzR2QdfOnIOXzV84JjyVVFQ7hhpfg0VlIUNSDrvIK3lbu5Zx/a+omO66Nrovshwa
ggkbW6xTs3QgDrQtaVf3eGUwc1OsECGD5hrGEO2dsbeRgwrra1TDTOkqk+NeHu2jON23rqv2zPf2
pTLqvQgGZsijvJGWv/dVjNrdPw81w0+SEFYyKPZ2PKPxwcqRiZqEtMFsTmZ4y8FzIytJS7htD2BF
ofc02XEZq9fazB9r3Z483QCH6OkClQGeYcPzaJtDblqCNj3Ngb61Y0UOZi62rpsUu8WsXmnhB6qJ
XxDn4t7Y2XH1llEy98n0CFeh8mekA1UJDJCmdIK/nDrH2o6lYELOwGPsY/QqjXXsXP+biSN5XxC2
EnaB9W6o9CXQIQC05xZC+tkrSv4uy/vBWOu7IHR36/a8u0rWP7yhyGB8kfQe+dRHqWF4x5I8hrKe
ERktUXQxOZ81EObt3AVx3MHhnJT4bjbpx2IDnrKBU24cuhajQYHJmaYAQp0tpBdls0G+ODvGYINg
yKN7HGBApsr5W+bYR5uM6dkmMklJLMRMrh8JmuCg9iGXxHzUk3wb0kIc8io+ZpV+B7c0csafE15Q
+4G0hqciGZzwS535zb7iWW96SOJU9iMuGPe+zTnv1FtLB+nO8FQFnSy7DGIEtZmtuQnJW25p4lyF
z/oBTFLZzivxqVT/jOU5DMDKbNqt93/YO7OtxpFtXb/KfgHtIYW60K37BhvSOA3JjQaQhfpeoe7p
zydXrVXNqrPqBfZFahhIwNiKiDn/+TdGgumGjbCoQgDfw0h2+m7LBHh2cI5uIUTa3IGWNLCgQ5He
SqJmEHBD02qPpDaA/WOgBsZV9Cf+pqLH5SaSl5gV10r5YFMp+7ULq8nu8mU+D8iGbsaj+3orEuYc
Eupc6n5j7r62YDpiVBnvIMERcd8YMBFJHgn17FN0hIaMWfZUQeeBBQJJUwuh5wsYnN4MUeaGWGUV
o3qjS5CG5f0XBnPDQktRwaFdWoJsm1odHyToSZOG4dmq673/owKtCRcDRlJWrJYm6vBdNDCYM1r7
y6dhXoh08I/BRZY+ah+aq2dLHFzh/kxztOdZHJOxk6UsnTZbFoEVwjqbjd31bp/5KUUTNS2jjNd7
9CJnALe5hZ1D0WHazhjvR5+Pl2Ew9XlRwt8mZAa03jzFUsv5a4hSgB6/NLvhRKmN92XpkUU1FXjL
hmSLZCh8Fk6HcFpY0bDIouGtxxNwBWCNlaX7YUVMG+ufCd3nkmoHrgVEbxLjsk0dIrTnXRu8KYXZ
Fj/ivJVuxiTOAcEbqBl+rO3k7C3a6N4+zutDyFJZ9EkAl2bQood2ggrI7rNLUjrm9GcxuMkygGU7
66Rgy+LikOr6ykuEJCuTIJhSdWsN5+Wj6oOLaIHdm0TrsBARS91GrqmdRh3RuBkBFkYo/YPScA5u
hlP76DTpdqZ4jJiVACGdQokxyaQDT8m0jjaDGWvblqQdZGwWNzT5JEZYoIZCqrlpq+zm27nOYUbm
OHHwa9PvzeXQOQ4j7ZiOB37NCIa9EYjD3wcjFbshx08deZ6+9tr8sRvKH1HkytnkA8pzAZTfDK9w
l/X9oF61NoetjpMfGRIapIFZORCGNMhG4iyi5LEO6NnYDNiUscghoa3f2j4NVeOw48Fur4dkG481
vnBwjFapad9kEdwqdAvrCiblCkoFHuJ2bi5iKvUNlooOCU5nvE/NbQ8EuerRsyxEkLxjHfs9Lmrs
NOQOpyRJ2EEE9yBZd2a/y7Fg2M0aHvzZ7IB7BqRLDfAuqse8I3PE9g6B2VQra7aaK8hrU0508KW5
q3MuScnsJ+qxgDK8W+eE3yNPzg7rTCvhHJJctJBl91DHEU9VAXI2uF0thGnXmG9hlOhzqnY2shmI
Krw6KUqK6gbeReSE7/mEg/EfmeK5yy7BJdEXhzwZn5NcPDotz1FjIyG2ONKYnKDB19r65GCWB7o7
fhsz543508Q92e+nyPCOdkB6BCTdRa2PS79mIWNNvzVKFZ78GFLymN11wdhS45md+xFcrzmjbJXF
4pj7LlOj0vryzJI7f9xg5dl8D6v6UAYFe+6AtW/vFSuAHh3UJHwUU5eejGOTByw+ezBP/mTucN53
9uj2lrLgBY2Uh0Wi/4vXvmSxjbueDQ1e75Nd2BJmNqQ0WFjTrjW6YftRjdx4iVG9OXpSLTQwI6PX
UG+wmdFSlxPaiYF3PwHE5IZjqlezt1gfNQsR4pp67QhkWI7kLOCc4awmZBztG9y47EHHs6KgemPE
PjYb3BeCow1fmHwgAGhaaVZuco01QDB3PrURvFZ7qeveIeYFdH2rwxO08YFqm1c8InUy1MqTa8Az
U8EV0XG40bNfRJWQ4Tba2wKDKL9P360EL6cG6grgXEAIHcREsmIaSDH6tJeWBwXJG0hLpBKMrPFl
jMxq5TbkETIzB7yqkAHk+jBQ6GDnFLRiH9ewx3yS5+AuYoEqQiMgjG/YMxqL1jHkRyxHkDK6U0R6
w0TN5LF3UQUqBh/7wYT9lIwM75HzM+bPzBW4vXooYSisWtvIVnVISF3gM0tDeA4drZwzRMN3Ur77
ZYJ5fzrJM+fSQFoZnLQA5jN3JDcoDkUvwC3OpK4d3s1A8D0jZRdnididExQKbC3Fq+1W5TqHGiol
eOu95kqYb4y95KWOAe0H/9BocQmvc2HYqdpl0nkoTZeYGYcjcNQryGQhlQVe1phzQIaKbTNaIXBk
YlXC5AofvR4PR7MdeUqVfpnSctf69SWMTCITJ1iMcTPBM2UDb1p0OuZLo5i6GTFkiDiHAY1+jlKi
d1daB82qV163S1t7a+PttHJ4M5fZ4ACwEcW6d+DOJtNrSu2y7VB1rcRQdycXO2kjqz6UH1SrOg8+
okmtRQfob8SYvgyEWi3ICMeKMSAOjpZjCd/gCwalS1LFTPpjXLIYe+xpLKJzKNssyk1KTdKqfnRQ
Es79V2+W7yNJY1VhnjIBgzNKJcxOZb6Cq+1UAl/YArMiBWsmleENU0XyUBX0+OSx14Q+NH3pAv33
GFYqeELk8lzcasBBJAPmN13Qgma4Jl2pVsOsobRbK1/XgzTpOipvWev4pRC9dGkKtndmp89EVNir
uIUK68EX32Qifo90/TGnWJlPwwCmyjJKZ6qkgz9bvnd/SjeAFa6IstNy1gmkacnw3km7Y5H9nEJP
W9gdYydk9ERDePp17Pd2BOJV5PUmKppPaqU3Kj00T/BjC4LY8OlfgcC6a2i9DcQJQD8RQLMUAUCg
UwCFwoReCKdad05XbLitwa4xs6ZtWbnR+BCM+j42lHNSfgEVkfzkyemLzciZo9zcXMN4csCiNrgK
aivDhyVBrh7A2kYa5OOMIUwC2CmPgOF4psKiqhmzIpzSjgkLcF+b4jFUNlFxcfsiQ6SASRe/ZXBE
3FgrTyYeaYuschB92HmHf3d/jDkYv6kxPmmhp/YDNJdFIPsfuppppfUEH8j8Ss30uavYSh1i7kJ0
8Z1HoBte6us00R+DZqNHLhiq3zzkTkkbU5ty3Qtn3+Eg5kf+njyiaCsr8wblFdt91Rdb8pj0BWco
3F2HEfTREY9dQC0R6OJg5rBtg5rEI3yPVoGtfSLf0VtKWdIpLRzasnJdcCNvLJ+YF61B2qN9xJCw
4C6i0vcLTjjYnSSQ416+JrImBGuHvb1uaebbMTzIlID4hpk2fnbcYsIIMXKjEFsmQQIMW0GlyBME
cxmwIMfpl5TuOWzcDWYBHugghh/l6P3AxvnF0P322XO1i56jjYzLXQp9ZxkH392cd44ZR78JaNnz
kd6kuqDA65benLDnOr6zCkpUaXr5bjCmXjpR4m2chiornoC4LWUt0yK5em734BEruUOWf9W8kBlA
PW5GkmaVfo1jQmUGknzI0Sw2oREeEd6hM8omYgVkdYNDli4wcCjXQWR/aI39vYyhrTTi1YPkSVxz
zblHGWUSfhjCNu77OFrhCjRuKhKWuxS71wTKtkIEtAhtuMmJ0SNs+NE2COOKSO82on/ro7A4FmwF
qMfkNg7FM8yqJczu8oorcqcTCBvNCqhafyKAzCUfbo6GSlaDTTgjCWqkKsefeRC+xLJCqVKkJ3SM
iF7ejMH48rT6LVD+Qbb6xqonRhkgLwvSqNYiMwXCEzWTlMalZrOG8eLjDElgYDPjJnSNE0VyRAXN
U568QalPH2Dh4rbVx2dX73+q/Ev0nrcq8KJCsaiIuU+6pd0z24C6txwcuPuT33erCQeM3BmMdRbA
B2iKs+v0/jdf6xehO9SHhEnwokK4AjngpKMmpXvTSKGBUW9LeUlJU93hrr7MWrpKWem0p6Pqd6OC
BJ+2D60F6B0yu2TIBulL6lfRk4YpzeklczfFTJLMYjaXgoldkrVi11LxOLERr7pe4xwNZqUP0kN/
rksCn77JTPEksDVr20rc3+tBh/Xjfa9NVprT3pxKThvTEZ99gQwFyXA5WtVDL6kcVNOG+IANjDWC
U1ZmV0IKl31EapbeQX4PMubIIQxHJJVGt4zT4DnFCp9ebDy1FdBQW45Qw3VdXPIpek0EyaXM2zIE
l/37ZG/7Ji73rmm+OuawPLVe+xxN4XUyJUPThg0sssoliXTFoYFZjT/+/PB+ibOfiZLFXovaeFcR
IlXWLcfOfDEcuXVYc9v7R5iIFIfKyAm7sPwnAUd/zFx974e5dxAp0Qu+0h9/DajP1L7JLPzUjYw/
YZTY/N8fEnLLcBTSQEiWIQ5gCoqPmR9kDVUtDdAXh07TfQt78g2r/is3EYmEhlOvAxE+Na64qaae
hRhdvjNp74yuG4n5VPZnrz05oa0++pRxJ+YFUMbsHGWl5yx15dRAHD2DYRxh0S6SxKhV6OjaoP50
3GHvaPirExTMjmbYa17pfI1Mja5ZJI/zcl2EhAqutWfdDYnG0vsn03dPWk9CA/2sWkVBuddbBQhk
ENUHu8xs2vHia8VAcYLvaNpe8Ln+ZCvCPRttsCWzQ9KnbyjazrAo+lWh6cs6Cc7CPdaR9b03ZbIl
oA72Fha/WcmtXcqMLC2BT4aOsJKtPVOdzh0im8UoxQWmqli1bvmD4+Fo6O2hiuNmkcW4hEnbfvDL
nIpOS+CelIa3clN5TlrnBw7Hr6WXXaqyJJmx7D7VgN4Sj7doZjdajqG2cTXbDHYpAtuUbQWPi2zh
rBJuWv1JefXJGCHcuIWLNoUlJHKjXJSQ891RN3eEWz5P2pqS7FtnawnEoha9tNu9QjqDEuZD98+y
5NBjSJbCJVsw16qZqif3kY2sJn8bpMkROOFsmeJhHLVqY3cWE2QPsjsRbWqlux2TnH9fEHOUB3P+
L/fP2RDTCP4gMVnOkw9IS91aIHwos1QcYLI/4tkQwBLlI6JkvjeZ/Ig6UJOqSZvVdE9ZnleIE5XF
AZK4YJOB7ZUqyGZRYh7aA+SP8pB7sMnTXq7MoXo18Rk+INJC8EoNWcLUm8ZVYznsVPPT0oapRxxH
7zdBxwYI4XPtffzkkq+3jQKTrJPkrbCmb3VMyS9tWR7ulywJGIH//jFWDQs9dkLooP9axGM+MHn7
dT1jLQOcvi/ojFoE+psqWNVk8h1IxYTJ3g2Ou4FacgoaEU/LaF5/dJtkccqX+2I00fuboqt31vy3
338kWoF//fT5d5tJBEAayExBvQmOqZZn2/tfbLsqn3dIXof7x3no1RtXjBfbVB9eJ44E2HWQoXh3
bVVvMfthrIpHHl7M8MUxwDUxiGC8ldOMBf3B8tp9HyUtdKOOJzk/0/sucv+wIIN0Se4NFrLzq3B/
6rWZviLEw3ZUU83BEwp/8M7aMW9pd7lfrBGeDVARe8pGob61jBQ3gx3DOR6yDAbUMGePaB5OrFXu
XZhU5IcObltYFqgageo4/D002Ux/gaVsjDZJFd+aToPMM4r1ox5hdGTUio5sCHs07thE6EGbEZlL
QEk2oWrgoE+Kw/334GxOL4MBARsHvqTu7O5ga+aywKFn50DO1ZeAi2OJq0b565achKI9IE8mjvv+
FhJjYVUe1WjCqNKf55X3R/fL/Y7TI+1r0odsPebhPOUMAJjlLMi4L5V/X4QzsmGWrouiui0OCnos
o8t5s/f4ZmgvDTTuX8fDpr/MG1wFYmVS6EVIK4t9OcIUHUr7lyzAuDVLbcxAlLfRR9Ud7hcTE+61
3bLkXSTNB7OsoNS55uCiCKvBjfwmAO9mt2mnQ9RQqtNckZeR+mRExdFx4GAjeo6u574Y75dyvp/v
j8JIq3dtgL6lzuHS2rMJRlA5xa+Xab41PpWjOGUNVZiHYHbfUM53PY/b/f19EKnMf3tHQHNgu38i
a6MVdKIPlLnkSieEx+J3RpJEENfbQJ++DzgMw5/JHkdNmid9vlQw5ZUmRgjX4U23aekGOf72NTKF
t0Qh4yU+FPYDrOZuMWn6WpY0TGQRWw+OBOlKcZO//weyS5qjgO5y/5qR9Q9QPL56q2XPIOHZYha9
1ZMOyU8fdNYiyGo03yy0BQGjGYoWc9elXrNrQEONri7YoHw7PFU2GIQ9kHze44f6MJBtCXr1DLYA
gltTJIn5Ses1M65Sm7olTuviFM7hIFrHh5o1fXioEavYVA8thnVdkyNFzk7KS4EvUNOd/PGrUEaI
A28DhgTghvktfihwznYycPRN3NI99/1oEfvUCOPElilOXa3clZAMFGBCP4RJNe0UGYdLFL2ICIif
caX2oyL+qFExKGeRHQlIlBgg1H61KgcbG0/cEYwhe8PfElt/PX1V1dSv8ZCFldLLz6jOnrKkAHVo
unirKmpsHT1/Oa1DJ3rAMqs8EizGizmW9soxGiQxqHSYa451tCS8Dsr0vy/uIJyFKUkzzzE17lyH
/FAPNlato2sdq/SYGfDd1dRSgwTdUkUcdbhRrexRiMOdKH5/ZMWCxHHh7EiByI7mJNNfL64E5MTp
aFoq95dhdCMS0LJ15DHFL8ZAHAzLxL52flTNl/uj378QNqU4DH4uCLkGd75/QQ8tqr/Szla//7/7
T7n/Z8uIbg34+qbSNefQWcI5iCJu0M3ND/Hk03ajFa6w/uwPtb68f/b3S90X7q/flNezI7aNEsfo
TEq0AfuatsXpZ5pPEnDyQ+DrEtm7wJ4303e1P8IdndhtuDn7ivikrm4/AFcsfoABK7/fer0fHsuR
FeOV5pqjgPeF7TEwtQPKZWtfsqv2s51zplnk2KS9s3SDpD8aKA2tuIc9llFMGnChZ7dLcp2SYmOz
CyxMG2EvGqTOaV6iNv0FdGVZOO0rbnssL7KYVdFco4QeNyGmtk+kv0xNMo1ZVcCt6ozi4mdaEvI+
zIpWeO6M3uo1amvIsWCYBzNJ3wykEAT/2glIWofqH/lL+jnoxNWYvGRp3Xx6LjNv2a69wbzG3qs1
AoxHthUvMcL5zpEt8HhtBeRwkK4Ce3cigxbSiUFOcChos5lyZ22rMLoiTp4wmJGQS5VcD0X2kjbx
xjeRwuSm4pBlx7NDe9E0MAxbG7iNFF/Stw9+Gs4TtvDaZW9R1kn2tUdz1Iql1LPHQmhEYmc+8TTz
Yi/WuMKt2QfLvZHjXeFVFAtTuDRwqFjUbl6eJbC2URM+7vvdQYq0Pc6w7Fz1m6RhuBqps8LdIXFB
jmfZK+FylE5p+8HJ0CMwekw14pa1+Gkohm0fh6+Yc8SQ6a8tg1NuLMZZzqLu82vtYu3gR0mAFpU7
gJ1y63kDcv8AgYWJf//ED+tAF8mW4DXCcLEpCxBj4lzwmEAcSSo6YD+ZQHaOXBmyZCIY7F+bNqpX
nUkOHRsgK5gkdxrcpahgIOmTfqp8/0dLXHY881yrbD+Lrsssei+ZBLhZODsAndOCaY72pIkS0iQj
by/9VsHXVqmxaP387BgYdkTuPhy8n52bnwkfZKTQRe8QN9ZzTlRpdpxo33xJtk/SwA0vclJscMvT
vHqJ7dsim2XjagUasVKy2xpAfkWsLSyvXNuWeAAIhIIo9VPvd1vVU37C1WcK8QB8bonhnOI52O2i
hnfVrj+HcjpJCNpJHxwbEdxqx3jG6MR37Z+1eU4yYiLA/56HHnCNAfK+Grz4SNb4sLIdE61aZ6Jb
mi/3R/eLMgkHGiV7aRbGb+VkICJyKdkSayJjQGQvwoaYHeOUDtIfhkzWQ7Kd2QKYOVSscaVvIel9
U2RQS6q3YcRkSEeReHBqjFcpzvi4adxpFWH8tOhF6xHNpYZlDMKoequih2Pn7YPE/BFSe/xqwkU7
tzLnPhOsgjezBS091PNFhD2wVDnGrE4MRqPAPSvodpEpqoMKivqAKWnCUAhv0X4uC+8X13W/NdlU
b8oW6HgBqZ1kaGmW07IZPpyJKOw0o4m5c60we95J3x0RWvgznQASv+VTf9+/ODzGDWaqIK5Yds0X
Ihqp0DK9a5cZUPMyq2KoJ0TBxzFrJQ/FuKgsuOtuzhpOjHo4aI7OG8+AbgHLAd/piUAUHAmWXWj3
AhwMA4p+0FHsYytDkguXjJbnoL+Zc73dTtqzzPlLcm0+8u7/qc4YGIT4Qt/JancuG80aNLb7wyEu
/f1Qr42EDOhGBi+ib/lzcG+hWrzz0u5EO8VLs7QUrAy86Ux1RN9K5akyoPi5QiXOouLUKOhnfv84
N+y93gf4YrU9097ff/2dOsdgj0k3e8ucT5IllsSUCMIdRH3iSubP3R/dL5ooHhDfZtRH3nCgVMHD
zg3Xfjr9MC1Cuxil3+zOiI6cBQYQHCBTkbsM6QqS7HKlXvUGsYXZzcNCyl9H6YQpzpfANafFGNkM
gRyD02i+BBMLFikVukhPP9wvduiupa/FUCrnv7CZinyVUvKABMRiiWMAMJYRw8Ytze+pxra4HlLk
CcSm1auyxumnUZ3GDQAnkN6LdiNy0CQ27Kg85JN33mDfes//R9bL26gd/4GsJ1xnZq/9/9l6l7D4
+cv/7Jv0Pf/5R8beb9/4G2XPNf53zjGezaw9R8g/Wm7zJcmkXvdwZMS+CFbevwy3xf/yHRD2HBy5
iWkWvxP2LH6cZeswCU2DT/+FnPffyHq4UvyZqwf9QkIXxZAPWoynm+5fPGerOlA1PSuZbi51nQjC
N5RuDoMYiUGO7hdPdaO3zMGIxeryuabiNOU0I2WWvGJUau4ZhQcqevKlrpDWjpGwXynmyayI0EXP
RmnGokmS98xPTi4Ovz2BbTI+QbDYg+SadvSNbKhzH8NcszmsO6PGco3WpSpAs11/ukSDIw+IC9ue
cKcpxHoMzg0WV8EuyNJzyn64aiWiNGGmGfUKWHKq9JtCU42cdxWhj19WmnWYnQGXGi7RCx0Hjw6z
mbbSj7n2hk0NI8RQv2mxc/ZyhMfVBFGrzQ0Oc6pWlMHLXMRf8cg6lI17LtMOz7DBQNCQsozdn93o
rmoPEWLUsK86jbXzzOwkAowaYQeaWg/LTlGp8LvjBvVa9gvq8ouGCwIjTgxEVugf84VvgwIpBkWR
9sy01QeA6E6JXxyDhlfTHTQEHN23XicJqE1PRW7BIyv4lnJlVQRx9uNTVLtnDZunCMvewtOfPF+/
MQ2jmR+ffBhGvdjUmXFjYrOxk5pdY9xGTnrCdfoLFJPtMnrxMduLpLqK0H5VSbDODo3fMAKWZ7px
DHaSk5PE74YNT7Dnz0zyU290l1D39yLYe0m7sSK1sURCuu1EmPFItAqleg2KRxBCTS3STfEpwizT
NqJTaSCUSzZupzatRbRw4e5ECmOkTQ5G5mGPgKem61DqQW/Xxid9ck7t+EI9y8jMCr/MjPsgcIrj
YId73zGOfmXt+jyAbQ9DUrP0lk7MYL4dHYoG1sSsa4zaGSgwX5MufQ9sPEQAYaTxVIb2jhCNA6Q0
QN3goNfJaX6HaQ/oVgRSoOSD7vPLDsKvqh0u88tIDwytg5vamq5Gta0T/XPUQXbwC031YTuCgdTS
WKU5pREUrcDsL15e54w2+yN6E0IwREiIqncYjP5pIGhEjRFyJY5ugh4n+yxCXsFyOBqhtcPpFitO
BmEBHEJ9QHuOA41uJSfTnm7zPUk8Gr0ioKwNkcUePmUpTpKqMRmuTjhiuGm9hmaC2wwhnmVyqqv4
/f47xpn5N5pPTVQxwUUTqqrgC4kCBXM+bIMhfXf14ehYzdriXSEoEvf0ZW5x/7XjE1SbRaRHr7aK
v+qkYZNoNxkRXPqYnjQLhRvrPINlDoETJ8bxNkzVkkZiNcTTUzQlp6RvN1Rfx0KrnxMMUuJhW1fd
xUrVtdayUzdvB/JjCKebN6lLj8AlGC4YilCKpu9N98MbW8I1ptscVzu/g/B/j1qanMAJ3+cXZr4f
jaC/uFGP7d50a5Dedca46HqAIv4kH5UZWtGF6Vo7W/DWaNX01Df6UwtvqQg2iFv2gVnz8+qVx9+T
eC5alhiEwn5tBjxqJnsXWfIDZ6QpZE/wLfUMUWY139tJMhzn50aXT95l114jgzp0EtsY98s4YitQ
4XR0iJyZfNa6QsiaNenXYEGwi177rlkb0XAV+FPNN5NXEQwWiZvfBiuR3VpeKVLfXxnac7/o0023
9o3mPQdls6ntGCf+elOYim16esKH4im0h2sG76zN12U2PGlqvLlxv5V4ojKtjd7JIX6Z1YUPMDQh
CuqfIVmokR+sIHkyhdads+kOn57tf0fahdNy/IUf2VEoY1lxM2sB9NzxwDTrbKyDUnvy++LBZBzr
9AZVfYvCNDmk0jlbdnedKv2pREE/zA/tnW1OR/PDiZNvehHjA2zuKpGesornPrA8xpBbglfaIfin
fmvwnlRqOsLAvDaEpUxYlsb+cMTm9jT/w8JpU1QHiJBPHBruxg4Qftrqs/GHp4F7s7bUtWJuCSmx
BFme1jVxQfNmBYufyDNDkWcZpHO1fZ03bNQjqwBZksfJ1sbTzYiz97aqvgv/prLhavoU25E1fIrw
lyby9sHgnOclOe8JusfAGhntvIgawRozDASJXSBflSqrhZFz0njWa6XwhyiQnHR6e4HzfxZsVDAG
nsI2fof9dE0RLQ6eAmVzMRkwHZZa9h57PesjfKjD8/y7MuGe7yvOGM6kfQfE4llvraadjRyFnw5x
qwNgY9BIhxSiup0EUFpQivgwaMgaxWju4Hqhk7NhLOAsOnptt7Nj4zMOnGAPerxwW7/EvoGhoeid
Q8wW+5AQDryOxlFf09KbiQsuFLTfgWzGXdw1qyys4Amq5BXHtyevSIgxAJdrjebNJIIM/SXIRpKQ
uuvn/QhNJmq1ZW4PoNWkt8ONv8JS7Q7GnEwezZnl90f3z+EBPW77DEqP63yLwlhsptkoGQdJ63B/
dL9oVv3bh9D1eNowkOgSf28aPTd46dDt0tG3D6RQ+wfd87VFqqX+kvFSZC69eiJpYb6g6zEOGf5o
+CPbLwY8lGlkIu7Pwu0ifQkjrBmCFjto6ZXBPusScOmu2ox6dDNcUn3HDG+FEFGVp/Rd1UJCltp6
gv2BJhEBmLbusdPiDFgU2qtsvpza2SSIt0datpg4IxxL3Go1unymFQ9aydgga6AWVUprwL+IUrtf
lBhakpEBRyeX+VpYD+SkoPdsCZQL0VunWviUF+imqb9uTPdTm4kwvRynwLoK5XudG3JdqU4eIsK5
o0Euc7ovSKYeTrLYIChn4DROrZsDRWVVlj0aY81J2G70mTxMCGzOjQ3F9DNF24zoDJMl2KwhU8ik
lruiHF/BL8hbZpmTq3sULIF8VBd49ZegHpcstvXoU+hYtvxBMHX7qCNcYLMxME6VbH8DokNC+txX
V3POdtZfRT1eE6uAHOrjpC+3kx29R9ZO6+uj5ST/ZPj+n2WyJ9DGOGjMHRdhy19M1aOY25AI1GKn
3OSrSvZYN+Di2l99OZzJUYQycayoowa8L/7QTvxNjIDxFzENBbonPLoH07Z0i0CRvxjte1avcmd0
CaAKjKfRZEY8ps4+xRmD/YVCJ4qb5ZDSTHvOeS6V/uHXz1qd3z337fnXoxeSLs9AF95/+Pz3rgvj
2C+LnWgp4tlrcNWDaFaSzHWBjnJxzOi9KTCH/BbZ2bG22NUobMN4/Adbe+PP4Ri/PRFJX0XRxrja
/cs7EJh4GcnGz8kg7K/20F1sKpNUO0pXf8Tb5QKmeHExNJeVzbysXuepuuRjtc4NTp+UgtUjDSXH
vtV9+e8v0dyj/edL5Dm27roG0QT3QJg/Ge4H/YSrVo5rHy2Unh/N0PymNVG2HHpcV3DoZwqmPu63
d9lQn6fjJ5XYFWJMYcfvujd8miEbwL08lDa5c1vhaC9lOt1aji4zhnw+UoZQ2znZiNAbCJQSBFcK
Uhht8BifmK8GRxJWSkouQggYkulPE+7l2CGt+0CusOZZhmF3iSHRGtYrFO5NxeHnS+K21bitZXOp
xn5mQC4ToGsjRYbQ+bBuakLOm3WFknTAFU4Lxs9k0rHYsM4eBlmuWT9JQ13Ih/6qPMWPj9/rAoo8
VSISNbKMuWsWKfDqMqX/Q80PyaXvriH8vn+I2/i728MydGHjbENyyl9zkkQKTabAoQfNRrOxipl+
kDJq/LhX1sPNaOv9f3/bDfPv3nfLMOeuXVqskfkp/eF9x/Va0puyMlGrwSSJn2Oy0GNiWYsercvw
hEo9IbubTW1ChaOr7kq7i2I0Y8DJrdvZe2N6Dpt8nxenCYmu56nlIPJHwoW4GXQK0rQbn8x+5heJ
x0Yco1ZiAzUHvCmOjj5/mNgPFaXY/HN72E3mTKd0doxtTnNXkHIneGF2MMRw9HqsZNzp1tFVZXa9
BluFnPPm4IGvqX5Lf7/Fxe6E3m0TNR9yJtgYcFc8xy1Xg8EAzy130SjwjO6lDYPS1lZWqS0AnQNB
Ql6dKu4i/+RLXy3o9T+NViFV664CInCmgsc8GW69618j4uM6WjAqcPNVpFTHjH5T2/xR044WafQ+
F61t2W/xlDrD336p1fjZCcqxPKJlDy9VvQe4tBFKdbzGgR2fEj1DJWG9isLe9d0B74uHQYsBs8sd
IiWYJ2ozlum7kfpIWVat+TSU5i4c7d3Irt218tXpjKe53aNiOcLjYbnC1r33SVhxCjWx7YaHKv/G
cO88/x1Qe86eg4GfCYWYCZZrYLYh9U9fWmeI4v0/3Np/DpL5deezXMk4TZeYlcm/nACTi2uYpZk5
0jRyp2npBt524+b65cv8J8P53OX/sNv+3a5PqiOHrXRdKM/z1/9wa9dijNzUGtlsExqyhsa0+Ocj
9W+WrOsYwrLmq4ce48+/JApn/bau5zsLuhZW3A0gTjpdZ5FIBWfaBQr6RhrwZZqoDWSzHgz92ITJ
11xl1950jFtnHZneGsHtjLTsPE2cccncdMJ6ddkI4YASxc33FChQ4vhDOvyaqktOkorOAkyfN+Ik
G24qELcuZquuYVkhwlqTqX5q0EsOrrqYvP/KT96Fh41+2x6LnKdJXwbeews965yUFs7WlORNfrLd
y0RQhk2jMz9JmzqkcpzzaDpXsFpumXUny+8lCIPECzYanhLz/7F3JstxI1kW/ZW23iMNswOL3sQ8
c6ZIbWAkJWKeZ3x9HweVSaUqq7Kr15VmCUNEMChGAHC4v3fvudHZ7dt7cqme/HQ40sI7Z5VxDnR/
rdTjUS6bmiA8q5NY0XI8cXocUSY5HqWPmnqBXrFKorqHDiT/orWiBKuRQZFi6oXw893idqGMrEnC
+NwN8QEPwgJVKwJcnBvUFeQ/p1YMNF1kPQF7vid3GpKseFLxf8pFiTskS4W/xfP6ezmCm6zX/mYY
Vf9igsMp5poOqyIi5qxfKpCZXjRDPqbZTgMZushSuB0lna+QphK9Q5Oefqwe80RpMDpxjMBWoGQs
aJMpd7q7TFbm1F0qlnkdS8PWtMkHIH26ebRymE6s0OXSreuuaffeAjM8USoHJx49uw1StKyhJKde
IiP8MjrxS0TDglsWX2mftXsz9DY5hb8MAEarM+aBRYk7rnxmo3JS0VbDbetBa2ZULaeOZLJ6oeA6
QXT8Jhj5UwYzYeRnE811MToHxbSYfAy4XLayeucpw63rdLda265aUr3T/KtcpIo4OlS0DOhUwbAn
+4EmLVSkW1kVs4vhsQzUaxZ4A45GTIVbORvzYpyBLOZI8rhkzcbXaElU9W3a9W/YnrZyEmTVsmRh
PLkRcF/IDLYntsTKP9oWn7j1uSQM76agRNc4r7GloJSGB/uvD/RfjGJM3OR/muFS2f7lMPd+KZKm
R5fZOxnRM93CLAR1zZ4QUU5yoxmuTfvgFf7fnF+69eeEs3n4dJg+c4fWNHQivw6fpWmMhm622a4J
rMe0Ss7yPocwskvada9yMJL07PXNStbPYuTZnmHuKonOGCm8UOHUuVCM2lq0k465m5IVk+yYsmal
aks5F9PsV5y3uHGqhZwvORRKxXAtqxtgep6AVG962lNyyOjDc6so2xqrKaYB0bMeSlxmYen45nv2
JYD7RbAfyz70zEVytlL1UY67ESddlFFCzPpFlVprGG905M6j264QkEEky3bMJ5AnvOnyZpRxNCMk
Q8Rjd018RiKL32u6HZLxmArGDXkN+0b8Ij+zMamPk6Y+RrKF3XJc4lcSL86jybKP98YhHDeBesFm
9K2Sg5zoiEE9Npz2NStX+HFtmVyaauVY3hP1QK7YznmSFQq/A10UoPc3zEsxpe+yHOJ0w1XGzPxb
XrrbLh3OGtIXrX+vEoj6fXq2TWYdGNDfgGcbHiMRvBqajUo4XKaGq1JO6yYre5lUegr9eOUHdPlU
swfBXmrIBYBZyvz0GF881LuATneRUImNaNwO8Us7iousWmvU62S1aSx9gobNtSzCsfZ6kx/aNZix
xCRbKOFBJXqhitpbeYcPuTb6zrr43ngtHxf6iNYfjklyIEHlnFFORjV5DkgZwWQD2DSulyQVjlDP
zJ0cfWVlLWe9aDbdldav50Xs2N47Y/+m5RhrKM7Qrr9TDnLUbSmSq150hue11aboxSREQMtaFpvB
i2nyVykWIzTV17Qbl6MXWZsYi5tlPclKWwp+t+LqzVQQ0CYV+ITbB7PLIriLSvskJ0xaMj6aifkU
+cE693QattNbF3CrYzbREZamdIAZXeqIaDN1e1r6AmklefDU2uCWUl6kGZ/vmN0eimI8zic8TQ85
jQy5DQ893yejl0lVwMyytVyNJ4W4uEmzooa41NN+L28+mdmwgrQuXU2Iif+mKtT15Qknq68RN9UC
lAAuEbq36BMFmXiLWnSPyUSHJ5i4k+JQSqZu25VUnRmOZZ0Q/fH3fz1qaYb4x9Udq03LclWpWzDU
X2b5yWiQEWVa6a4W4xsGmNti6veG90Cdi4JHa9JdZzHqtOmJMiY9mh7PYoYVuNnIE6sOkJo7DWuA
xqVEnPfJLUj/edief4HQX8uICW4VvhOX9IYTmpbOcOHmfefG7koF9rdIwPadqAf16/omRqKxUPHW
DKGkikq7WVYp5hoR+cId2nFnlCTxGW17nWLB2/qQyVWrYMrskMuUh0+arCLZE5fJYKfVRtPLl6Jy
A6inkmhNUaNChg27mtqmahT94pJRLFjaAf50PZfKGyrhgJqb8RGVb9B17yq+BgyI6bscXwICefMI
QEAB14BR3Tab41pncJJjzp2vqBe1BOVRBS+qwyyk6x/JYL8dInPX4BUPNLAN1Vrew5OwYRyuNwiv
VrD3jnIIdNvk7HJGyuuvFu6dZtx19DWSCGMLv01Ok3xdLo3DQ3ylgF7P6QnIsyIW5kX+Epd6f0V5
WVYGFNoJsT4c5ErDrLt7DMw7Kx/fxpQ/gLp9KjF1rrbZVQWzoLy9RRJYCnWljf22iyeGJUw9Zf2e
NO29YQ/X8oJuxO9T//9Acv6m786ig+vsn7fdYQJn39+a8K1tfu66f7zts+nOoknVbHLNbEN35Iyj
/143//PfijB+Y6ZMMcsQjikb70xWfmq7WxbDABc7wj9DZh7XELuC//lvU/0NRI5tOYZFBZA2vvbv
tN7n3v6f60Z4bVxkATB5hEV17Zd1nQVN1wUx3+2qRN0FqJ9ppJcnMxThMpgyd2k1zVOjvMeVceuo
4HOLfAIZ1g7A+yKb695JTNgetbMEIvqlyM0rtXHuHbKtDhRjvWNXvg9tcuockzQnTs8wT/BZhZTX
KbyLCO/u2JoDzDKXhx0wYVx5TBYd2t02NsVswvgOIH3UposWKDcF/WEIpOKlHuIHAa8j0QA5qH5/
NhWkdOJaXVtySqFLN3kphoWv8UdWaXrqe/SG2kukZQVUA4ANw4PnTGAcQvPGHW/RIt9XPTltE/K9
KXgnwvhiW9FrCzOX1ve5r7zT0KASU6tLrKE0RtpJfEqL/L3oqqcpKO4DL7/tvPK5TqrtqEKURJEG
1UE8mhLyTsUWuAB8FKt4ggz+nvuUH2D4h0th6zd2YR0rSzvpGd9T7PM3+6J6olIu0eZGqm89amtR
n10aF4WgZuKYMS+dG+EHxoGi0fGPp1pdAXc0wN9UlbMPVb42r84jUucIpvYsODauR5OA1pNI4rVh
j2c9VpiF2xxVM+ZOaoLRT8k1Lvkbkg6WH3m3OxUDHMQPietw1oXq7M3B/uqJ5s2reF/YTcUiiZRl
3qfHMEuh9niAde35TFG4N9nTV00iZs2qwMGKJyge/L1d2jSiYvNmEuhCC5gt8hdHJr6n+Wh7tfLN
LOAm8T0UCcEyxMd8iVrEZXU0OPTDkpsa5o1FAw9b3DKU3J64IF3X6oG+EW5VmzVisbq/tJn0gWCV
amewR2Fz4Cf/Ia6BlngCpiXyxffamDCxRtkuD/1LKDh1+H/bOHK6LShNNbn4wpqkO5KY+uYlOOKb
yr2PRAV6yz/7Rk5ENAAbDBuLWuXGEzDT3ZgNzBENxoDSaW969abhT72FnLrSEnD4JP+pK5KvStf2
IDsezAnaciXAKiII653KWBg1f2tvCRJsUGOCcZkvFg8d6VINuvVUAlyf1PdCdPJ+YNzQ0w4xS7v3
5eB/CafkEpOuFOPQo+d6Q/NNX+qaf1M2WbiJR48Fawo6oMz4mMXGj0zqcF4x7KUCuAMoX9AasjP9
1m0aImNv1R7jmOwngpTvl4QwEhzkfveYl4fpbaEbay0bt4mpvuNoHRYTeAPij+I9mSuU5izrAt3l
fXBx0xJQTLSPnn+x+l2AOdYzY64E9YuGE4JzdEATA4UF6rzZc4qIDrtxmnKs/KwCb9L7T3RinFWT
23ACyxp3eF099ZGtLZR96juUEBIuMYWLDoHwlknIiQAPJsLGvXBpP3ZFvPO16YCQImbeDYkJ7Szf
dctfQdrEu1lpq7bfmFN4H07DRmMOjra/WDqCi6bqimERpCiu83RfmoPCAw/nkohhr/K67USvhiZq
8iVcB72495RVwbhrOYTCFHSKDGXp4B3nFQKWsPMuwnIAImEznhpgMZa+LHdaPWHRon4SMf+uLWit
M9Zug3o8OYyesS3kvOY6K6T1oXa0TZniqy/i9FVhIFtGTbmH38KbCFBY5sEy0WvW+z60VhanCxJP
7U2VaLetA+I18kuQB7hWlnqBd76X3HRXl9esbA9Te7sMEYNlXlUveu6+6wMJK0qdMJssB2CG4wIT
tLfNTbofNbUCmGbXcTAdqsDQ10bJB3KDR7CgEVOfXIrEjVPY44YkmrlelTUiFbcxWduEGTcDRCR8
EShDnbMPGCpkZeqGxp1CINTQKCbmOFKCJDNJjeJ3SPiwWpUs3yAivfQKR7AzrXqZ+aRVdFkmaDY6
Dyp97dzR0H8D12LxUdHcbKEWqWkr9U85w1va01f227UPRGbbezCmhrhbd1qmrghUQ8ZsutdEz21M
40pJORSKl530wnsj+Xbpa9SjgyLCQZzcGT1HK7aeehaQIH9iQnqZ0G7LsXgtYpXPXFv3HTffJWhb
Lr3EwVtCHp5hcrrIsQSP281YxdHKd+kfJcGdWrXfEA0/IDKB3IZLAYOCfy3ib/NZPri7JkZRG1Ud
uIFtT14OZwOZW4XIr0IjhLXZM9xmZrUvDSSp8w0Lp2FIi5A/FOsWEWQ1HRKPpeYyssJXoyuuhrF5
wRj3HuDYht3+nJdSJaAl37Bd4O40Gnfp6+k2NXVrDRdm79UqkGIileitBMcyIph5qHHMweEvGe1H
r92jyhiRkNmXqRcQ61XJs2ME9sglKgNv3ZKhyuSI+9SkflexJTsTsKMgGW8mENWLKSufw3YSZDRz
MyKYkqGc8utC2FzLU1dV3JySiwKJazkRRMx0In2B8/KlKtSDRnJEOHCfjLnYVPW7ZQbQfL3hawN2
eRGbiU9YGOtYE0VhcbL6Zxmmvaoqq154MhgNNJAMw2OwcUkOdFveLZom22j4ifw0BO/d49tMUKYI
X2uQxTP49EK5r7uJocLxDagp+k3XQmBvCZxDZT5ubdmF6WruxKqh0ozqjgSQLUhOnhZex4foW1Jz
o0Byi4H3JhqCF45rokpBU2Is5tshFw8SJGYciZx9RVAqBkXbdiEDouIr99PYPA0IxQ5DDjsgqxhs
LfNGBVBFPHiwcVlVLALjbDXwOeKIaYNiFXdKz2cJ3LNBlgijW6KuglLNTgQm+LkSXOTUJUTKJWqs
WULXLuOkPs1njmvkODHQ/TtETQQZPQsUgpieuMVtzMyOAZaY+L2U+qrvvC9hlEJGQGDoX1xhkJRn
mtnSkp18Yk8JN+mp08guP0K+RQRTCuI1iuQw++70WnkILbvAAeS9NK1F5F0XYJAEbS8WeSkoUDFV
ilEXtKgBLBj5QsoO7KKjpKOZt3zl2U637ebYSIXCvCmlaqFC47SwxgrgCJmPkGQOhlZvnQb2HTPw
56C0uUv4DQB7/EBMjjEYVS4Jh0guUEStAqWWv+0WPfULYRTRBno2FEOCC7WDX7P5eKzicVtlHeYQ
vZi8Q5AnVzDMBmhR6p0jPQTFaNQHTapDcoGdzI/WYat1C9JX2oPVouuebY3zw3mDM749eJvRr9uD
bb72fxgzbWhytGl7rFmhHhzj1LkybbCSsQS5ug4uxirSbPzG9dHVK1gt1AecXkeuQQRBbV60NNC2
aggyJ4jJKDHNMiKdOm7dbapnW9yFoCTIu2wPRJw2hyFNHqzKTTbl/AICQzIiwwq+dukTKtdo/gEr
XlhCcIyw5nIledM+JC/Saav4GGSXMW4IhNR9lHCj5p8QnJ4KLNOk5nolk/baP2GGOCk5wRB0s206
BviaXXiwgW0OmE/plRAI5Fnf7SHz7uqJYhQ13TfyG7pTINTuNN0kgX1BoBbj9nWsA//Kgx18LdAG
HwzPonTWJfsEf8C6rDhhHDKRcBJ7gJXn3ZjOMf8Wkkf5QkhgHTN+QbTtJNusWBUi6XCY91CBWZnw
jwRgFMcoR4A66OI5UyacMJysy6m1n8iRpJiga8aBOFLjYKsGds/Px/oAY80mHTCVsewwJPBPfeya
sB1HAbgSFIwgKg4HnaZ4ZNslgXtM+5rEUIO6DoKZaZuntBbyTjlWEcZtn7TH+ZHehyynXJ9KJsnd
BQEsqBbmTS1/+ONhXzwCHyCCOIfPy0IFV1Pa9EcgDdpa7wtMRqS6HXF/sDak6LyKZSy47QViYeiW
uYA0fUkn1UIC5FrHMs3sjz3PrMTKbBQDgiXPzT/Slt4hq6eDZkPzm58x5JvsjKKQqICrtLV6phtO
UTzqsL8px2JQq+e4IknRoWl46T1c/p3b0vQse/s8KsopmpiFT2Z/R/qjcmlS65j1MmzJ6JNjKVrt
XqkzF6yk7W/nh/AgL0YaFGuK4Mqy6FX9Ho+/dqqngeZLl+RLcjiLDdwC6Oqh0WMWIjgI6t5NbOkx
MIThOSUT8bFoXWudyHT1GP3YUrVx3LV824Gw73+qL1x/KF5+xtpq/6AAohaA9gQqEycLophf+hcJ
3cWJGn+7a9BfbYk+l2vVMB5x9mfOPQAYFg4qy5JuJIww5O71//n3EQCpuu2oApv7n7ulAGV1pHlF
Sx1yAMxdXirBZJKFoBHG35js6zU219bGuKdNf9MN/odGrfzoNGlt3YTB5P7aQWHyr5jhlLU7Yvcc
7unOvm7dewp+2sI3R7L/1J0a1P5/ANHf/y+eE0PjKP90cqxempf/+njn5SUFLX0ny1H/tXqJ8+bl
5+rXjzf+KH+59m9YOjRuli71KhOC1h/lL001f6O57xgmbVeh2xZaqt/LX9Zv0o3iUH/TNSHrX5/l
L/0307GQv9mGq9mqxrv+DecJFbVfriiV2pyFqkxDsUMZDOXUL2e0WmeNB2P0GCkk1RQBYDcQRhAZ
aDctB8AuJJiha6vrJ7pL41IdvUM0wORLlWtORNgAJdTDiEWY2aH21Tvy7AhhB3yfmMyN/P7ab1dE
OEHxZzj2KqddTMxvRgMsL55gkhEDfx0Aa9sOrjUu8HhTYUtva7t9Mkj+wMZPu63NCDDKtmXpsByJ
WcIgmNwblbb06PktiZt+Vitxh3/mAZjKpUcO7BQZJXuz3bQpcQXZeGDqK50SJyvGH5oG4oy73sA4
DmK4YfofkZk57bJCsRelWt/GsKkXehmKNfdjbupWvqy4SZKNYZ2YmBR1GK5YY7DeVlgvJMlWNQeA
LJusoDJRt9ftwH1KT2rUMQ45gfl7H/DDYcJ0tTHNB2yQwO7iR0UwT84MPrPliUXc1zcTuXW0Lkp7
6fr626SZCE5ZFcelflsmFOtt667pAWEbhWyat+7KqZSvDUqHosxemlXXNemKRFoQewA/dQOSBXHj
a2WoHjTWFyu1XzUTCDGr7QgvgJzd+vYZoHKDNf9RjbpzR4o6FMiUticfN+ZbqBXEjlrWXXMPypeF
7mVLanK7GH5cVNw22bBzJoCrWhufpojR3+mBL7EYfynHAILPGE6LyYm/5cl17FtXlt/ema2/sWVd
L5br7DbE04vLZKUTgEa4sw+uFt20F0P/C63htUrjk8Jid1EmSbhBqJqEt4X9ptLo446MQ5IvYSzy
4XYcsl00wml2X504PCoY9ZZF66FSnK6RXC91kmC2fdjtLRUurTOAl9LMGOEV8aeVhnsoSIKH1uid
HZDhc1xAHKC4dJ9TuV0HwBG1yYo3nWBlbkGmqzmYrGViTuVI+5ImA3G/0EwXvhOfAOBFG+JgC3O4
AWeV7KyaG20HdscQnr2kmPWUOsVTHMQjuMlHU8RfirhISFY1OwzY2iNgjbexQ8BO3zuNN06MN7M0
J31Bmb1djAO+1vwu7+3bKXX2eYD7eiyYmvswyu0UorDvXdsWXOzsIliBrrTQuiXzGCx1vrMmF8Qg
WTUoFacFkcnHZpB+lMagBPHHprZD8jUzPmLqkHyMdYzAp6Qfn1ynxpyjwSdpvrcxGoaYbBGavmW4
HMHzFAWHSO9sMhj9pTaZz6WBxqAJWGVkIshWRUItoDNukgbci68quLVU41tJ7vwqG7uVW+Ehslhl
VkhfDsTSTAfUatPH3udzSqkxMVskkggyb6hf5R97pBjBU2QwXg+m8/TjRUmOKVHpUrUDSvb7vjJB
kkjx3f147adfl5KxZBYwygokC4eBwOMdJ+bHIxoBDfW+MBqh70jH2+DZHB3CLggKpURg1ojmoZW/
MYEZGD7ote1qf9roYxLsZtdxKO27Ua4lC5fOGkx3ooF9wsA+9sBNXhPbo20+n5p/Iqr0C5Bisfn8
eWp0P945ci9ZTRaUMULB8oMu4wsLgzS4SejbKtQxAM/PqfKF+UfmTeZ71t4ndU6+6fOd80+FaGAQ
Z+VjxuCmHebnPn5TM/+++YkujG59t0NvUXF2W11+V7eWR+UlNO/7VDmOI7GReNUKh5q7XjPcOMZz
nz94U6vBJwidbZmL8lqrWe8QlWoe0w5TfNlEx77L7zHoVedWD+DsaDjzJR+qbQgCBKAS7hFcZ52+
0AN/ehkQ1YbxCvRWTA1IQYKZygZuGV2mFG7LMHb3KVHE66zLbcrek7LSp8Q5VEIvESfmD7Wj9Mho
VZT9RbtucKqvmQivm6A5ttPToNGbccYau8H0VEEebi3leTIc0maVatoOQ9RcchLKQL2R2jHVL2Wt
iZ2C5GMHhPnVHAww7GQK74K6c2jngLKD57lrSPJcF4qT7hXHfy7H9nsWtPWtLe2eQEugXIDAVehs
MucLD1iUEcBRdLWHRqbrxet0DG7TKPA2Sg15rQjsaF0L9alrgmkb+6WDU4obbq21q+BbWwwVXrab
irMLtoc7QSop5ZIbX/2YtSVRtk0MmXPBZUy/mfBsnz5HGWxt3TtSrssOkfTQkzxQIhSUjx3qZkbn
7hGiqunug8EkQUzE3V11neg3zCbSwxCqIl40TY0MhtovFVigzFwiNVehEJ22T6KDPbjptJy5UFMb
2itrIGR4BmHNG6+QpfEZifX5eCxUfVugmQ6GHN7aDLGaN8ivWN0dOEOrgy097EMdAFUDe1rIjJiZ
uVT9sTc/9/lQTMWjkg3KWhX8jpm+9EFkGrN+HTJXQBwnJMlf05fzq2ZBjm+oY25JWR/Rj6Z+VWQj
3b02KQ/zhianA/pDPv4AgxnWFzpOznoMWzo4zAp0s8v2HxUDWTYINVkLmQsIcoPaLl16Pjgu4Lxg
Omdi1sduoGGqnx8rPbjkKC7eTH+CA2ArRIxB4eKM5GtIvAzjVjKKcddPpIfL7JscBvDCjTrcLfK4
TjNWa2ZeWQXpAaVN/UoeZYnQ4hsudp1kK3we5VYpM9DBbOa9+YVkjL9bo0ooYDqkh7zXfmzmE+Hz
4bw3lS2qnGIAJMffydADN+wTHjY/V4BVws1XUYFK7fJhPvamNgExmHc15g3JwlfqJ4/i8loIFbxf
+Fr7RQNtwDNXsZ/RMZm/RwkZm+Smoey2bmHDcOX+/tz8fftRrVG4bdADSlrBHxtFcgs+H85783OT
/VzmUbN3ZhLC/J3Op9u8F6cVxHQIIR/Ir0/a1+c5+HkiovDdq1xY205RIdL5iXMVZ/m0mXF482bm
OVpKBynpg5EXFgXjU/m9lxiwj2P3cY3OkUrzboiocqfH4+rzwAlfAVHxV8fQaF1m8KLdzcfmgwz5
ceV+7FtR8SYiHFbzgZn5bp+H7ZfnROZ2gH4yygOS/TVfvTMAzJ6P3fx4fkVXKICjo3wElPgDQ9dU
wDawPfC4hlnD3acTJKEyCwmzhJ7bfMnMlxItlh/X1+dzmk/8Xq2b20FiQWqPakRLfVXUuP8kScSs
FIYD+drHD8jnaEJTRLFgW7m00w749OqD+GPvl+eUCkIf+io6MY4zyXtjE25EQhoF7tjq6IbTdkYa
Aj7iA8khBLMMOcRu9XU+hJokuX0e0XTGjMyPizCzdzXG7PkSnC/JvA4Cde37GiOlFTvrNu78XaU5
DKfzIZwurhQ0zvuGLQwyQyOC/+QladfIoQiNDNbzxWmnPVO++QcLQ7sBrYwvVV6dZLDY6KHl1Tpv
PId7/qKS0A6A76xA5FXpWibvnq/Nnx7jTcZ5kKhMPGeg4ccRlhzCQh51dX4y7RplGzdEWQ7VjyM8
Y9/mh/PevJnH7fk5mMV4EUt39zlcJt5E2W0eOT92+f3PmevTjohrc+PKm0wqP4w90pbcOfNHGIxB
frD5Nd2vpvX8E4PG/Gg3784viT/eOz9EpCXGJZaf166A1vLqNXG69eVH6jQ+0rz3ufmr58hKYYr5
+TNIyaEx/tWvGFirUPQL3udfA2GE93m+inrQCLc/ve2v3vvLc3Qcwe7X1KVD+bfOr6qJeBE9SrX5
UT40S7uGI6dVzTetl7cjckvKg+lzA5o3Xc3d6fO5PpIXm64qG7XSxXagepgqbQpBUR6L+R3+SDF4
Mb9lfvNf/Zr5hZ/e444kBUbGKZMfPqiML1qgO+v5pz5+3cfP0mWWEE2+DWKe4u38+ryx5d/78Srh
TDQvOVEUs2CYqHvOr0JTVXC5Qdnva7sYyUOEXr6DU9YcbMlsDANclQTKbX+F+RRGxKiD2A5n/l0u
5wYz8aacZwmBzR/je+lTpSIc9+QVMdIHodHRn0oJLfRkw6NKQzqjo0LNk0EmO5D++2MzP8TZzcg7
Pxm5qcZwAWF6hhJ9bOZhe96ldc2p4IzNDUJ9pMpG+y01C6S/cuhQ5WbGEs0PzfmOEGUPjoClMbLA
W5ly5OlUn9hMZqvzZ5mfmj/QvPFpfyD6TbaNaw3FbiYGzRyfUN4aMc/SlZZ3P1/OLQiApdkzs3tQ
wmCpHbJxGYALw8MsZymjvInOe3WTBuAaV7RXwb8l6rOFKhnNicVALDfznmYRXxrW1G7l0DvIH533
KpuMCs2DKCgH55nsFPc6pyBARvpecqjvzYSiEqYps7FI0QjldAo/WEE4n2UySnpPTTfR9VHkZHGS
w83Hnmr5h0ABYWsQxTNTinCx/ggqLPlgG/q856i0An2tnz2J0pw/+Lyx6cQAEMR3QPsVgl2m8rlV
OaHIWcvDMwmUiU6Ol64i2V3qA2UTUAHcTknvo8KSVyPRD9dkCgyb+cRxZ8gymjLGJrnrNTqnhemd
Stef9pMklarUsyjlyl1g2RltJnXcZoQT0b35wbaa9zhG3Bc+n1S7QFm1VRmhneJDfG6At4vtBLX9
86mZAdX4UMsAq1IiMSELDopyM/+2Tk4p5r3PjS+niNjGv7Q039fzL/pAZM279pDyxZswZnCvWaBY
WIwdvc5vdwHhGpacg8+bUs47AytYGeQx7Mik5ADPLyi5weKgKV8+0iXljMtx0/ZH2qSVmewGjdFy
cI0XHThtlvojkwF58s0bSCt01tPMf6fYV64xOan8akw29M/DfVlkQOv8fjiouIFY7P/xOPXLnpwZ
Z+VJAiyREv0hd7oAAinIPtnF5NmQFOm1Y2VvWVZ2B88dOyCJbOaH//BcBAHOpZcMC7TTs/yqJHL4
QicEzj767kSlUNQh7MDcuZlAuC8bW7nrEOEdQtUTm4AOLd3kPNuKLPXW6PWlgX0K15XqTNdaejuq
mdjBkVslRXlHiIhzjIb8fiIAYFeHROw0hv2sa2Nw6smyqPIJ+2Wr5aeEYGXPOTPdjiDCqMZx0NA1
RGA0AA2te8TI6xAxVeIY1y7V3EcnNOM9eRQYETpxS5ivrMKgqelUcehjCpVD1HnQIacb8nDCXVkL
7O99d+oMIm57EiwIkbc2oU+DeLKVcytYfox1VO5sEfhLpUew6A61sTfrBE4j4eXkWmZbkxSpBcK4
dt+07c71Me76JdIpX0ynKGwVSsHjFyKuSR8T/bjE9i2TCId8o8No2iNXv6KyVdL1M8rjvNfG5ffa
SLuNVdaQE4J5kpsaSzR/KK2pc5I8DwcUTh8wFQszWkYLe6l44C0JiAkvCYy4BdEGOYlby4lIA1QL
Zr6LkoD856q6TJ24Yjjr7402dEBsAD5C5IqUMMPO4id9ehWPE4y2SpZB/HplRWq5rMSwIc6kPemO
NHcVbbdCAQt+Pg9zYsmcswGdZiNKLV0E1GZATSaUCm+sQrlPXKPZOjSqtYZCamq0b1aYH9G29mtK
rds2mcgfadl4TZCujIFoM6/7RmRXlo/0c6e+WJWecW9lWD48GurglseHQdUDYLG46YaW/nARTM46
alvo1qS2thkYnYrK+hipr3ZNETfrvhW+py0K5Hrr0d1Ng2RH2u05ozeOb0PCjQyVSnAS3Za2Vm2N
UlqjatCcdAbVm9rkZtnDM5zUjOi0sSZEmjvFMi5RvjX0wXHiEBOd+8uhJNbHUvS1qejYaSy/IFVp
JAUkzSfiQ/yWljlNZgOww76Y9HGZ0n2b+vBbBw4KP6vBFPY0KdF3dG0BZBdqnKqGMqomrLkWaX42
DEVyZvmHCwvHLm204DIoxQi9WIC+NHJkdi3NjNApv0PkZL5pgEyMWWAuHG61bVxzs5ehJwhlGioQ
6TY0mmbnZ9rWswhUMPJEX3khCXDo9Ii313uQzM6Vp6ZHF2YD9rdmpyZFuo/j8rUYaJbkmvHD7vUf
5frfKNc1wsZoZP1z6fo+7//Utfvxht+7dupvmiUE2Ddzjmj9IVinmWebuuzACqiSf+7YGQS72iy/
TNr0NPX+LFhnAeZieaP7h8v23+zYEbX5Zy+MKlEQJtkUhomDD/W6tNr9ZAuGb9t0mZAhQ0b8ZWik
Gjew1jVZcG3p5ks8S4+OPgJ+U+pTHU5EvhbkUIlRf1HwWK6Vcky2sCTO6K66U+F8DYAO7AnQruPw
IZzSRVsk7+PYhrtxdL8N4mtDBhZFQLFsx07ZiTjU7w11Wg+FYxwLtTrRbFcvbf/gVWq8T7O42rR9
ck/P0bgZRXFS6uFAUREwvA9+x86wU9mZ5xKu4NyZBauRirLMisUWSzXn5FeCO2837CFD+xujJfrS
8sC+EKezVnKRgloluzaLRb1KEvsLBikVDm7KyGEk6yLyp4tFzkFke/3CK0wDrp39XdiJS+Zz9z0k
xX49VdYpdJthbzr1QzlMPmt4uL2Gl0pvm6EcTRPVat8896GhXEIwrqCqArh43tbLtOEhJnuzMMwz
rYH01XDtYy6jcvNpvIHqrO61lqqQkZRLkcY0PfGubj18p1rTqRu/E7BfEcQ6OAsBNntgW4oraqPU
y6MlQZIhupRgYYxWeKwKEKpok/QF2JbpSOwmhdf9CHtqKNFoDdbODQSZ5WGwduOCdmQwvpLLp5/G
1iXilhs1YsHsYnatth3sZDlU2VcMqQ+jHrbr1jO3FAjSreZZ38qMnlGd2DWLmShZ9vooFi6Vl+3Y
I/3L4+umrnRm90a/1qbbNkWMRnJWZI/0oyyHlOxQANtY6zqYGZd68FoQRkCmnfluGGA4sCNA+KtO
0aC4J693NvZj3GT+dnKHczIQwTclwSueww5bkIqZKtaJB4aAZeX/y96ZbMeNbFn2V/IHEAutAZg6
Gu/Yi6RETbBEiULf9/j62gZFhOK9elW5cp4T0HvC3eEws3vP2acMKytdTmn9gexW0DxAI54vpXJU
s/GNCcDsgzoq8VfOPpgl66zrGmIYtTr3dlwEmdGh9Unwu21Wb4SIujwK0z8qaB+BbaLoV+Poh0YT
9GRQSiD1yEn9PF1JZtPSwWsU+9GqCDebZpL/rNjSQuqvXys1WRDx0R+Mt/oaIaEy6nk4l0p9tuzY
vW6wGdb14NR19Lle75u4jx8F0/fJ9TV4G5ecA+yIdN23GucLMQIQUQBPT4oenUu9eey6yaAHy2Qq
01BjLwWoYijHVpWA3lIisKaw8Rrb7K6QTasrv7iFlD71yiJxPDcugvxhSD+Pokk8M2dZldiluFHr
78rSd0d3Kt9i2skH2ynIxO3AKaAgBzdj4XSLbjqlQX+bAkN25vXNcErnWLA+QyGp3M+lafPTHg40
Ilfc/OfSIY5wMj9VhVndlhoEHEcIMh+JdxUN9glrpQJoOmQGaVCt3Bz23rD2oMaGNlzs4r0Sk3mk
zBMTl1zER9J7v2DSpDcz3cWLNXrrV/qr0knKWilxnuhbMO9ZyT/YpJTbgQzbg4pqI46arPpKazY9
zWTgIkk3/FLXSZar+8dC336akeo7eUlo7BSMLuaJ1FI/HJhaolYsesJN5Edre1qy8jv7jbcit89M
xmjMslAMHFIOLLuur5u1YfGAVVWPfYJv+G0R1BfxaQS9hOlNTJsWNXkpOWkzMSGX1SogJhcDErKu
b1bvqavJKttIdwXMvOR3ylOMY9KuaGTpTXFv9vMUjpbAAJrQLdAyzP6irUJrbCx4S6N+Zl1GdaPA
fyuyh64XUwDQvwlMxLIVKXB+aTnIdRXnlJn3pHgPqBaRfk94Czy4CVmwKqhfiWvxhvJLs3UAH4UF
CBD1+UFd6Ha2hCfoZD4WxBgGyvrDirFfLBSxoZFSgTdRWK2i+0r3aT7Q0QIeN9iN12/25/JjgftM
nHC3nTvkB7kKh52+IYldxkxwZfW9Xlzg3nZ+l49ESw7aoPjqJAnh4zlN2OV6muOD2dXuuYJtdGh1
qyGk4WNzdRGmZC0daqRvvjF/5PaMX2pxe0IdjfiVMTccFlK3O7KIiUbr/Gxdb7Is4ZxUle+mUF4U
Nbpqc+9rMdEJItYnGPPT5xaQN2V8qg5ZBOhdswPSwK9kusWfIIg+tZCzwm3BfY52hzDTkdAbVrU2
ogHmwpHaQ/WCQW33qn6fI2N+XQ0nuozZYHs91g9A1IJJJouLY8SE9061h8oz9MYKaHyp+HirPiA9
5iHKCep1x/ZGg/UYLBYGhS3DMJNrZc3BDkQuzbabAR0SxUHbvTgmq9K8y5mrM2X1dbcgR7lFq2m6
rX5MYPyZW4OHZzwra1z6SMjIXuwnTGQJMmy3z4bLRJScmKztzhBN60+i1Ml+HCUsgTHBWZrQVYoX
Z3XgTUzti6quMjKoTwJ7WjD+ruT8jTjpSB4HpYOQhPy/TaM+PdXFnVmvnHwjilaiu03H5qYU4NWN
Dh1KrPc3gt4nrT1IfnMxHEVs3G2NO190pcdPkebXKi3jQE9PuH1kAwvB5eKSUcPITtF+ZnnYsCBh
1qKEjkZwZUaSADUmKpt18kiTkbUqPi2KCu3VHkrCv1McWymx605nu0eaRUdFOmPcSuPIzZrhbOFD
KNKy9kgz5UBwIDBQjrwdG1M/dZ+UtFGoX7BsWdP4ObLJ/WWEb48iasjFoel46li5OQlYJUtoN1aE
lyDJMgvMxMRiH6F2oxAcTCUMI5l1HvPaCsTckTpnVuV9nzINcHPMdu0xjgsI32kSE07loG1VyO4T
41bcjJB4MMfHvlWsFJuQq3ACotCdZJS8naLIxk/DxgEARPAUbzZJRVPR4VWKQdnSZelJ4kbgsTc3
x875oQ+rAkny/LvxtF8yZX3GJoDHVqnKFv30aZGCC2ck0ZPW/MxRRuZEowvdYw1E5gOH2UU0xtcs
h4+QVZiLDLwJHSexkzqoJ0sd18u+2YpRC2gefMsR6AaxNX1Xtojwhj2oSKXhGOiyf7CHF5XWNp4i
YEZi0SDpJnHh2SmGcwhL1TXTneY47HDtXzrr3GYcyC1EuEqOKytWiGEehveBOTjhlyQJ7zu5VDPA
GV2QEyCxhMtoJd4y5SrGspeuFETY9+olVrqXKB/yMPu7Qau5/U1GDAcOQ+qLcePc6NukhASrt5e9
2bRfYlXfAi7ntt8bGjp8GKl7GmV9c9/sjaf90qobyjmNg26K0mvi0FGo3ScjUrMroQX5eeJ8Uo2O
5llVnnlVBqSmtlQiiZi/hprZPOy7O9uGc0zy+LRrIfam0r4xdsT77+siBnAOzOLznpyzNwSnJi6g
18mf/ZJim/nVSnK7iYjbqjvujSNz6mgA7Rd7k483J3/Y2483KlfapJEaK+uWEx61lRA2LhYWrIV2
a1kry2L43gt0oELJlo3c7jdoZv2wCQwfiObf9syfvQu4X/q9MWQi0N4ZNNXSFySOH4AM0JHZe/Gy
sL1nJe1XyVj+UJseosrfrba86ailuojB9jbb/llY+8eyf1a9bt1YOiwZ/Zl49I1CJGzKaINrQ/mN
GCvpFtg3vbzUOz/hcBDyOtcr45nZUFZljUJ8xHRZJjRuTHZOESoBWs1/bX7FSBV2Hebu9lIqjUI1
JVEucAM45lJ+n63S/6Pv7EwgPVTRfxR7+XKb2w2bG7oRWaD+3XJ2/u5FO3slVN10k9is4W3vNO8b
m6g/LXCIgmXiyLlvJAO6qdF47ElNIh3vSP+Oj4u5jVQ1++7JpYAW7ndOu7qqpQ8/tIvu/ZIPjMUC
uKgumZDLHsje1+5k9Xa/pK0OrZ/9OhWb19SZYfTK72j/Lvbe55QbMNgq+1O/t1b2yCspKbBTmg/7
N/Nvx28/z6yp+mzxft9hu6yyEJjoY0vA+X4g/0r/MlGunDomBL8+kH9r0btLg0qizMbkzHLi10ew
v8v9/ZpSUvb7nXParpAuJecS8Rk2ZtJAkaPVhTMd0JuaJ3vQHjVWxNAGSx84MXNvqWdTEbb1CNyc
XelGg3Nd6xcFlY5H5jARKhvsEReBnMq3IvVyi1TOdVJDV0g1XSV1dXnnGn63gnf5vVlcJK02sQc9
SlgXAnMgqGSCZjupUr2nI+ObEifxR/e2Vdo7wnYfOqn3UxIGeoRqNHdSpJeCyqqJrLX+1JohIyYN
DKkdtKWKUENOuCErXKbbDJEhbNRXNUbRCi+Uld+cfoZ2k0ldYoFAMUaoqEvFYmbwE9DKDMgmakZq
g49q51lS5Uhe300ao1AtVbg5YjI+j1ITSdYEp3ZkkqPUS6obyskYCeUcrUx9EFVmUl0ZI7McpN4y
RnjZSgWmnKhSpKdUlxPBgmELtLgKZdaxqyM+RE9bAdmWznNmEH1IIeLqvOPfohJJY3cdnfnJwtE8
r8506U3ztiA+RX90tid6hGkY7RpSxKRwmN9ZkKAuRWaqgF1CgVOiPDVZrTtOSyUC8Rhoppiag8I3
1n3KqLdWxQNwqh8UvDc4UihbuyL+1lPbRuKq4nmg2uhYi+MttuT2Nk9Od3blUk/qZeGJ1nxcw0Nu
U1JOFjIqTOS1ETLbUepttwyt5/IaSR3ugCB3ZZIxdB0/CQ1PY9/5CXNm326aF6dgrJOqXjVjXoXM
9bwNdekv3gDqqrem5144Xyc+hC1pkdbOKIVBKXzqpHS4VJ/aAtUwIKag6TZMnKyppwxtWzb3jyZ1
/Uzgz+sKYo3iIn0dkbQuk/6yRsTBxJTocTJ/dDCZ8G21Z2R5Nlld40OJ5Dmpww0B9OBmR3qpP/sU
kr47ADRpMPNLzXSLeLpHRF1LNbUmddWZVFg3SK1LqbleT2Qcxh7C/fdNz58yqc1ecnFbrCaJSsi2
beTbEPQvpKxec2Td+QQjbkLoXY3aHabkl40ydY4Q3JWKcJ3f0SY14qpUizfIxim0Hiu1uJvzGT15
1x07BOY1QnP2knxSl7R3qUGvEKNHUpW+SH36ilCdSgl68ZqxTWrYFb6GeH5YpLYdCZ560qTe3ZDK
9xQJvGGCArJ2bmHpgr9GJo9c3pa6+QgBfSeV9DOS+kFHW19Klf3WxfZhwHV71dM2JaJEeSMfz/Uj
DQ6/ckaO/GHXtO8iB1950k7fVH3k5KeMpNNiCx82TgdC2ibBej2MPZKjSPGTXKaz4F0MlSLFUqQ9
906FVbWdC+KO6VdifZPduo5/b7fMkzHOwym7joQR+M4Qn1bUijAEhsXrZpW44Ynww6z6WbQW2ALR
fHFMvQH74BJArX0Mq9v7ST3dNUyxpLgfeELhArFvXFzCBH7PJgimPH1a4VVfR9kBi0nCg4NwaMrE
pRUoQF/YCkzrVrlR9fgGNzKEgFnNHpoxX6FAG8ceqJ+bdOSlTfrk24Z2MIuFLOpV/GRmEQfGOLUe
v1Gbijy+vNe1Tx9ZF283mpne1G7JzFqMP+lnt57bUpDojG+L1anHrVPfMPTVwbaZ19HWcfu1ymFx
kp6j/IdZALDZsFUFGBn8PG+8xUTGbzi3yOQOSwQBw9wE/uisRU3HazdqhUU0ql7SdH3AbFV7ZW5M
R3VAQUs6zCujBv74iELgir+ULKWzYs839ag+udn2jiEOwTfNXw/aJCSbwrpXXTjhBZHyRP9YxIpN
pwkh0LkkK4wqAybbyPmZ0VANWIZYyH/S0cdCWgAX1YLEar6QNW3ecFojgoNv04q7n5Q91rBbGvpO
eXNSo+hTyzkIqVKLkWH2BgP5fll2HwlVlAPhvk620pmqbhzgRkFsFvC+p5wAAkTPoNFuhm68N9vi
B0MMvrFsCkvmgSIdvoyT88GQPnnGsibE5ZnESRD6nv3ILbEG8zbinJsZGzPmZKOJPL93eqpXYdab
Be+YMohl9iJQcho0NhFU+Bjw701KDGbcrx2M6dOY+pbCWYZZbYrtCzfvYDop81Hl3R47y4f3h8VD
jJwP0qcut8o7UZEpKkqYE+M42wRfoDazH+j2lR4ciAZHymz4pKt3420dLZ5mml+7xa6YZ4LVqkvr
pG4fncNPvtTc0IUFcTA0aL0Ou1aTEXvQqZ+Tmzpe2jp5q9W28jZwW7CQk2kGKbv162Nkoa/CQb0F
xoJOAP6kc8BfT+cOP0Fr84YRlNSqVkDQFE/QCWySVnMSn4kQMdr5RhHOe+JatwqrMF+YJZ0187nK
N4AxWW5TLN3pGtNDNBne2DUnfI9AXsrlbo0n8xaA/I+UfNstm9cb08D/r6z6GCaXvCw6f+mLa8pZ
wlNEjcuzaEnArKFpWEE5kMpGwduLm/FgWtpTzKFfaKFRQPi35++5kT/X421fORYYyx6sw5iQcTXq
rJkkULeEdpcKHVzOcEwjJX1Yp+OibeqFMhkuGpXgGaJaXT/tAMqn+kNSEhNRmJ9z6tuHXq4t9o09
Ca/Nq+gExQYWrfY8+7ON1c8edCpeFIcaNCQBteD0mHURGtucwT/+WS5Rc41mUyXLBnJXP9Jnb0GE
KkZxyzBHEuPo3qVkqBNPUn3Kpvd0uEZ6awUDUyJgKJHlRYbx0g0mV1bi/+z8mxtNhOnZaXdai+lt
05Z35k2BFhdf1ZzYs7xwHqOs9o2JeUuXoq5gf3p7/rEk5plK5Y1SOhg/CbqDAfLNslZChqtGsFA+
byrLq5TQw9G0n+q2wkDRD75lZO/YEd43Kh5+MwDiXEyWmiNHneMotzqpyMFQR0S2j7RP+U44DedV
SYGgBWU5Cr5OcrGVGKrDSlwhJdMno20zr2vLwCqNYNBc8lvqOdSLrA23TZaS5vK10/Q6GO0eys1g
nIWBxaCwxisaLnHBhXxva0kboDJRcGS4wieXq7kfyJNRc4CmrAZAeU4FM5Qub28SYK5gghufgkof
pta3apoqiI/f24Y4U5fvsWwSPRyFhnFCdb/NTRVkMnO69Kg60WhWoUs4smA+auuN3d7NG0ULt6uf
y8IGNKCso7fLkUi5RwKyy3b267tqR5eCkddCanW63a/9O6prv3HfpA32a93iTK9UNtl2WkMEOkqD
msK/v6tNFBXl0y/JicPxlqSQQqU+qFqqR3oiS8iEh/8gb/q9mWY0MhGkB6+W7vFssYr+NEkXu5rd
Zlv55lDKCJrCHS+OTfbushLKS/pRTUSis6HSTifGlTqPqQjExGyOdB0ugI9n1pjpzaah+NpvV8Vb
ppvrec+JM2SAnEOLm6wES/PnXfra9tjLBzoj+1Uc566n1I2QxbI/tVaJ2pbNqWE6E7dpdqbd1aO/
3Waa8BRELLmhcvPPTTGoqb/pGxQaqb8y5Up+iYwnbSiYqaXFM0l3XWgt4AP2zS7B2choyFKhnH6r
b6BT/qnD+X1brc4PhE7RNrMJjdkVN7sAx8XOiAJRrsh/3whwxq8tpGKqDK0oAMt0uWhOisXiaFua
hNE9olnUWdkI/24YLoUsZ7WVox+iNssotWWWHox0t4ihak67brBpt/6XgtCUMsL9NvmIVqeBb7i2
6fcDkIcheXAMO7tYwwjf2Bgz56LqhKRmokPdpir6pRS6fmnkpSlr47NN53OCYHOJ8hlVhDW7Smh3
+f1+WyYjmvdL2mISnDEKCpzV+KEZxhLsYhVHAdSHwEM7Ix/Yr+w3m0M1nHO+sUE6qPbN7pv6T1eZ
8CLpbgwMNXKvlHoxOGR9recNq2Nt/NrsN6/DQKhg/Tj2mIwOLBPyY1Nkd5pJ8i2pnuzsvsc5kwRw
XobmNVJQY64gIITc7Ff3jcDc47fdU94wEpcFX5NNGpP8///YCXlVOBb+/1Xux37PyoGQgsr3kjlH
iek8m213705r441JE7PmAoShfi5jFiubjbYshWB2QB/lWSuxLepiRCcnPhhdY2IKcjXm9JS0lYlq
dh8NN5puZYABsm+kfrwzByJNdp0PpGEKX6vTD8uqXmqSraN8JXax1lpvyyGPinXEBJTzcS1kxDDN
Zy2h0Dyc0r6E8L+26FNMABn507BU1jGfeDlCY/yfqr+w3jxukZkyOYmvFH07bjl3qfZSa9OHIhW4
uETAoGUKnwLmMjqlHLmTfYkHxM1Qrz4pipYdWkH+8a6E+F/RyH8jGgGJjDn6/60Z8Ukg6tLvw3/V
P/+LlBW6++m/aEh+Pf8v7qH4A5M+oclEBxoSe0huwV/cQ/sPTbMhyasGSYQaqYJ/G78N5w8ih1wA
h4a2i0W460/uIXc5SD907hSWraMF/J8Yv+W//xfsoauqlkoQtaWbliEM+c7/RUSiVfQH10U9KSz3
YWOX8U/y5EZ6fSroOI2ZrWpmfsbKIdI+8K8yCfs0EpKkbj90zLi9GgUpK7i4zE7z/DCzkkjvh/aL
RpdzSB/+8TH/B+oDfOj/sLcwHzi98fHo7h5L8g/JS20J0Thowk/KAtqIBJJDXzYPqq1DDjK/rG5z
02P8jSnVWSybqXTYKGub7Y5S0KlVCK0uIU3T2dlgGsdzHphFdJvWDgJrcV7h/s1MLNIanRgLT/fe
Nj7o2ULqkyK8e16mpeueRxHs5wYo8fC+CjxZ8jYekRONbLb1d/kYoFmHgS66/Hc1wT4zXj91U3hp
GpVI1hrjxpnG/Sb5EPmSbaNBOyKNsZlD+VKzhfnFwZ2LmYtX/2unWrpbcp/kDu473M5hrdJUQhEj
H5PycjFIsmgWdH94bK0At+pYkOievNxyuZ8jD8bXQVqK+zgPSAC8l49JShF0MKsSnsrddKgOBIjR
4OWhMbcRibq2UEeGezOHkMciAF2r12Ihls82aXioZfRV9C0UGV4jJUy1TbAeKszceG5r0pZZjwz6
/ly6t/Ll9Ow6Tv3JNKZQPiJP58eWR8M7yj35b+dB/ak7TECQDRjmvdVfzTrseUZe8QL8j32/+Oet
Zod/vVX5/+CwHWxXO5Jqzrz5JO8CPrn/JRBAfe8zZnftGOxvgNdBNnFgNXKUH4987/Kfy/dgKlnQ
VnkoL8uPMJKXua/HduzWfpY/q+waEINXkxKb3iU9bn+YVTpm2pIBdTT5aYBeEVye6odMf4ZW46sp
hwMOP/hMwhoCeVU+uNeWA1S/06p2B1Vh0Y2S1GQlPWYly9TqKm+PWGFOU+Rn21eEtUf5un1OSAhl
zJyXky+hc9kdcCFTh5Z7JShm/PVUh+URScUgBkArpegsuCzva+XLBkh19lfLzXQ4pNrwSS1Yx/N0
uQfyaXMRCvdNM5QgR+I7tWs4uZV5yKb6W5lh5BVECQubMGSXw/8GwYCnwnYExl163Zg/LUr07MbQ
ioho/5ozNBYaucCr8RCVxevcCOKcLTgIjnWMe/var/Zt21HAi9GM0HK0E51FGoWNysE0vLbHGfw1
GhDnOac8TeLLAYdhC80LqByThO+VGRN9RvdGxPxgFC15gJEasHzkOBsDWmWPzF49OqTBiM0uzY17
TmL/i035E37y34yhGtrH/+8geoWhMn7P138iU/580p8jp6P94fIb1S1XaiX/MW467h8MfBBwLMKa
iKgwyLD4E5hiuGTxMi6oqsowoWsqKOG/xk0ILHI8dS2ILv9jYIohAUP/ksSlq+g/HQsRJksMXf+3
cZOhNKEAFMWXeQmy3ZWYcwr3R7Eo57oheseNL5S2sd3a5nPZAATfnCo5qctjqhCEoszLuRrov4Lj
jELVjvhRuPUC5JF+HQoBJIhGafpDQ4OjQK2U5NmnXBmsgEZLAYh88ItIrcn/TaPz3M4fnR6m2rgx
T/l7XvOfBlxT/b/fJ2gZS3UAHcEbUnVJI/rHiLvQgrJy3RFnCXPzamsIF042p98eDWygLEbdGOvk
34ahGFgGkpQeeuRWnCpNfa0i47JZanNsOlYKW56l16xzD6RlBTTAxgsGoxcx2D38kPpTpajvxIaa
D/umKBNxEO6iMsxEoSkQPurzOVXKsLCb1huqDA+dmMo6XLd8JnO0Pq/Yek+U4NpgtZGLqJE+X90e
HemSmt9yg953l68u0p/ueV8yCbmIcjFmXUrsyH+vmHoQKxf8hPZ5Ux5/3+zaErtYxhQlBoPwDH07
7YiKfZOkA6GPGvaEXEoJ9s0k19RGFD0uaa2FgC0QW2mizMI6Mt7qU2PrH1Od5N5q0oTa16Px2n6p
1dQNMrkwTUY+s8q1Iz8WqnpplBixl6BSVQMI+SXYN3BWeWTobt81s1wpAD0W+SIjZhMnTMviScBH
vgDUgbArDHLooRviB+DqNqjuPzb7bUpjI1BZ7VMDpwI5e/+Att0lxgV1MbXqk77gMsoK6jR1AdMg
19cusDUeDAl1jc95Z3vR6JqXFs3LZb9EjIR26T+jy5kAEY70dy0UQnFVoDdtT028ST2hTJncnTU9
Pwd/VpCjOWkqPHD1LqNy+03PkZLsNZy9mrPiYlUHbtpUPSxZfd6Qj8VUJ5maYN80AuWEEdfpdVJQ
0oKMpCrTjK/7TfsmjhfuLDclJN37cVNlb7AYR7r1ctM4PzXZ/i4qlGax+bXJiwlB+Y2wOKhadbHR
nW7WJUFH55uzpaEOsJgEELttuCORCMa1q7ubAskejB39qyPeVLqiwUJf45dtaa8hNSnRSshBX2uF
hl4zi+w8EMpKYI1OzwrncoUxqAPvJq33uGBSeh9SINK7r64g5CyqMvUCWfEAiFucUXcl12qNRYiQ
4jnOOsMrrILK6wOCXSJlSL9gRSNnOrGfLK1z0l1rZtSPT3ZGz0Ih3748qC7/mpqM6+fLQGjRUNzA
Ke88fMSGp3TIxKvo62iOWrhFjLaphUFzN+0ZUg6zqJSntFavvJpSwV4KalyAL4kCCEXUn3m+fd6L
BZtYMnTQ4xIkLWawAasHsTAmmAd+ouWUaMgP2vWi4w4ZMzM0YT5Hor/mbZ1CNh9eu3T4JrZCQdVz
WjZHOxMA6VWjPV3HOSmOSdp+Yuyfrqjk0GM1oTJXL225OX7TqBCNZL1GULgxSyew4tk9iKJ5A2Fr
hDqaFru1+mMUJ52XKESLxXxEHMXuUTc0znhaW73SWCrDJS+28xR/r1dhX1q5KdwnThzrObe2xnOL
uvciaWZjwGxPZjkFUWu1x20pH3t7tP2SCunBhIUUlBDXC9BBfULg2VBDIc6dpvOGZbE8S0N7ZKAQ
VXqDdF9HN85u/JI0lGoWtFFiyH+6cT57KySGPGJ+pk8fmQx432JonHoGxHROaAO6XxIbHqpGWrwa
F69UDutzMjdUBqPWJ37MOKzwcS9OiqdRz8S3oQcZSVbodElaRacplj/P0vnSGi+VXly21VGOw9je
1SMZs6UTfaz2JzOuvkYDJ98m/lUqXQsUQiloA+GUKKdVEbRFvF1iF8xRh36bXioarL4TXxSxsZc6
EAvbHDgeRlz5fRH5Y4KbsQerR8M0BBL8GqUKOB07erKN116jWgXwuqcTgySFA+JJLsB03SaeS19b
Fjtl0FC4DQYdD6GCMNztxhNletUnlR1gDtG/UPVxlZYanoFKrf218Be+nNnKSZWm9OeN1hgUiiG8
yt0o5K/6qbW74WzihbhWxlOxwDGthHpbJsabiY6ZeXufNh9iTe5MR9H8uM+o+Szt2dUq61ZYwPfL
sfX6YWz83JnaQ8MzjHWw75heJ8j50atH+QbTpOsi+kAo/HWtCVGe4ovI9faoru77ktVhquTR4xZ3
BPzFKtVza7pv4G/ivjq3eo6zVRTBbvXME5gtaHtP3RrOQ0M2cFnSuXCj+yIqyARP28+6lsCedmMw
hiuI1JTpSzJ173aXDMCkDGbROKOCUslwChbTRk1YnLK4QSE5r4GDfVlKTLVTHW23S0cXJm/zzrda
vzckx6bpl2BTyImxNownQyrVBE3qFW47e+5ohtNWshur8mKjGsa0iRdV9PL+TNxB87zozQZgt/AV
8T2KYv42SPkBPaCk5vHaIHn1U7qebEIOx1zKGC1QQwDPvRGluze31Rv+SkCaTws/5oOoDWI4nehh
Fnr7SRDxZNpAf+hZIwM1u6AzlFCeykJjqO8XXZQvpD71ev5ZuFScyZwCWqWTJgp/+WEDo+MTDpVs
BC1VeXy7sfqfba3kdz4+qmpXHJWxqVntfrUG6zUtkH7EZg4rNeWwBD+GEnrAZNe4gEtjlujpOIP9
5evHoGcE6SDGsGXJbxJPeiDyStrGVP1zUd9byVM0DPM9uaJvlB46v9/KMVglnX0OcS99KQjo9kyM
F9SzDfOor9Sbbcf+kukuGodx1uS6X3tY+0J/KBPyV+roC7ZX59g083M7Uw2ne/OzQBBYr2l/Q2k3
zFxmZMxpRn+tYXwWmrWSAVOJc9aUsd//pIdBEx3wXjZEx8GxtHM8GkFVoafZUrP+VvdGx9pexiaI
zD0tNboFK48QwRY90lKFKfAYIQKMY/Kg3ZYh5NnUS/0k4NhrS3vroKxCE03k0NafgSKfNJTnXk/6
xddVvTVnZ311YNM7y2gGw6j4neg5Tq0NoXNjX20M2fQMfvQOTP1+q76Y1oSiGEuwMOvboUAZXAFI
pSPr1BcnN1Y49In4ZkPEaA72Fp8INsWQjZ6LXhZ8VhTuDYiaI9O/hXhmuuYWG7Bz5S2Q+nZAX9KV
747rJJ7D3D3rf/Clf8I7Dj0VdrlblA+mQvYYNtOw1zPcoK4p7U0v/T7Pi7NTUWj+slYDP4X1fSOp
mjDQ5FhZRtiiYUBe/Whv+v1W2RpgMXLQSOqC97e49zEBvfVmoFxfMhYMDnna1eR4oHY+liYALiQe
t8UR/ljpt4oz3zoC01Y9oAoZEjfUo/HrUjjMpfIva9EcFDv7JkA4eYlpIFQdwoFd9rGXINIo+wet
huevz7HlF85I2bBRx2OknIm1bw91qqPS7RKaqMR64jmpPw/rD4hT6K3Inl6puxynClNDNrYvur68
Lov9hdiUT7UO950M9Hcs0nZob2VHMMRrU9lHezGdk7FGR6wDtLxHEEI4I+wO2zC/4NSoGoIh8b/2
S48JFJL5TL7mgYl+ys9pCK1Vz4JZW6jA98MdqthTzLccEuNShfnW+3HrSndU41lUnYyteG3b5g5A
ZwAdwDpgJt0CpLE3ZhUjJ6706qrRmExc56Mev829/sJ4cwRrLHxhjT8bfTq3G1ExWzqLQ0+E5pk5
5097LOYwLvFGzdRZFeHeunV8VfLHjWn2E0Y+poWd8Kt0e9L09CnrSgpGKhjuxPq+VW/NiMsijZgG
oRDgOJyJE2ueEqIFlEJ9IfYV0blTnVW9iPk2ss+tah0IjJgpiDjbucogJa+SzjsAghnRkx7oEK5J
zHeryaTDvHmM8jvNOrdxnt2gMniHr/3UCYPSFgWcY2Oltzja1tDKxYM+mHMwz1QetdbQOaVUF+Ss
aDDiM+EJ7WkT7hjChWfh1OYLRcARZKBVU3XTCArBwkXjDAtMTuVoLVqAng7QAEPVapJFpkBMpJfo
MSG5i8pEMnayl7aoHw1rns+d9jDnzMeJ7XmxOsM+mhXpZp1J3ae2oD/qP7Z2gpxFlw/xORS/hrQN
kSYwglxY8iy50eERvZdpsNP6L3Yd3y8Zx34NkR4FYNAlvOmlNENS6jJ/AP6A48b9ahqQ4KHsok3W
6SG5GzbE+2ppX/UyptZnKWimYoszOR0cRsyPUTmthpv7DZbH4zhNh6oZNM9VyfypXOUpiVToC+3q
HIl5K0PyYBqv68znvJUfKedCQapJH1HIche0Z1VPBz2Xks9K3NeKQQIZWTr+2Hd3zogdZBm7VNZ8
v8Uo8wND0++rjbOXk2vXVrFeCmHcqp3zPYrnRxtliScKzhJmgV8qz79nBCT5U2q9WSalVDWhTOzW
K0EPiNUr5rtoPlNrq04jQvLYiCldqxmMVVGHrM1QFpjTHSfHLWbmGGuO76TDXVEZTAXp0Sn/h70z
WW6bybbuE6ECTQIJTNlTokT1sj1ByJKFHokm0T79v6AbFdeWHXbc+T8ohT+7bJIgkHnynL3XHt+7
KcFSiTYisq2nAKcb8sGLLh5eK51XWFYOgSOSfTC4MPiBU4Dhw94eDktRgg6H1mX+ivfqFBQBIZ+I
7mDFMaVR0UZ1x24REAdIp7lMwRnC+KXsgKDCXc3b6cEwqDmYxjLgOTqRpuIuPBSAuXp1Qyg5mUdI
DdorOgDu1mqNFgyTU++s2SOxYHZXPuv71NnJpgo/YLT0T5sQ3V2SJkfHTsi7MbFBhAFOGJpWqMMz
SnhZ1IrQ8SwhAyDba1CCe5KSEZYGzS0ej8fSSfx1GqgtbM27qqx+4KL/YXMWEUVjb82dkNO3fmzN
FSQsHvrhW97590ljQZzNru0Ul0mTLwoLxYjB8L5JKnhzwJZVjhIXZmh8ydv5gJTqbOSyXIumvucf
pmzCIbtt/eyL2Q7bihigtTU248b0KfK0yuKd1iOOVv01yYeSSJnpwpow4fMYk0rDWmVGJy+T+KXC
aTE7RdcdZzmUN/TRy1yBD57Z/VOPxrMTkyCr8SGyuhs9h0svn2jVRkOJWFZu3KCCdUpmzEaNXYLU
v3qAW5PusCQtOGDS42P62DCfrpf/QQFbAmO6EXJrXFbZTrtf6SByu45QNCbmVzC3SdKaj7EZf1FG
zv5qKIJ7a3+FoTav8mLVjgqA38jjQFnQrXROSxnIHI//ciHhvT77p76auRjSQyWbcwK3wxYpcpVy
6B5ZAhxScAP7m5ghsYUZCudBVRdEeteLcuM9j7N78KdVnP8AC3lZj4ykMYeEm1i4N64ZKMin2qfz
P5ODgBSO2p6QconPJHwMSKPC8OQ/lBSRa6cJsdCp8NaoF5BDmCHnEXrNE36uZ/+NgYW5nu8CssO6
FP3ABISwHkpvbaZMuMusXRCFaOYJl6QffzDtXqEMHEY2x9fEAvKsbEeuhER53GY2Z3n2iWgcR9wh
XLdwILUzUwhJW8ZTwyQm+m4AV82KXL2x9nDGdSSsiNSR68GNIzxuwbZCkM0YoPoe2HxgI07uwuWJ
jHqa/UGVXsZh5+ynMKZ9YrMhpU9VJJ5y4ExQn+tTNRivw9Cyx+pvCVr2pJIH5HRXRHess4ns1E3f
GfcuVHSS04qHKTpXHiaIgsSCsA/4vw3kg4fXzRjSsCPmDNfJtyyjft3N2TS8U1rERn2H6AOXKjTg
NTYkZx2OzIgyP9i0hsM55LIZZsgcXECq/MfRAm8o0Pn5bJTsesw6PL67JnLyjWYRnZHzrhJOAnmd
JWsfwMZmCN+pq/rrkjC1mhi5Q56F5IBCgqgN3EBNe2gDdbIF1XyuemDU1vzo1ON92DI49QWZI178
g0nM3lN4aobJvXPz+knE4hbSqeN2T8oV59b0YFkgPaWmkGN+CTr4Xjs8LT1Vf1zYd0WzgdCCBK4I
ERFH8jLA1tHM0HFSNoY8/BpyujG6hFbVeOmCDEhi/cNqBk4tJiMTpzh2CvqKoc/m8qw56kfdlM9K
cpaYR05cvX6dlWGtUouJEqfyG9211bYP9ENT2o+hdW94jL6EMt5bPV35eKq5F4nF4O4ZN3mBYjVq
xtcMcZmcJeZq64Py9DIaJkKxZXpnF853Crb1kKCw7droC1FpR2AEkkM0YgvdJzdtt/FS793us2sk
UfTKrOgldoKbkBPnIj/zSvFuGMW9Wj6zMehHT6WAflnIfQxnWB7sVcs3tZYp+k87V4sA6MoOQGDH
ww7F2pslxmPOVbyuzKsxSuyjk1bHjDJ1CZQJd01JJCV+OQZKhrfLq2TYjUR6UX1dcALJR1TQ04zV
b0poIab+fDFRSaKqXLnWhMVR93T1tXGMjOA+4azg1Ca7dPpkEBlwyCk5VglKKjB8/dpDBXkcmxnc
P55C7O/mmRH0usfVzdxbbVzN4MtPpvVImBLARKKSsoindOFPhp1ud/lsfVWTCf6vyuo9EXEXIBTi
Q2JndNNJyQ4JISVBiS80m4fXAsH0qu/ggCmX1KCBs7lXwC9Hs0b1anKmg61eP2U7q0oaDt6WvTMT
8eS7VDRGb3rrscqv6yzA7WrM3/MKkireCHI5eoaFFkeJnd9XcOqwpQRz9tymKPmM9q4Oc5SsRZzf
M9xnIfLwITIGXbpPh1qpb0oXj4j81C6e1Jug1l0bt7kXX1kVsuCpbBL8Ef148uPmTccRBOZEWHs1
kWEBIENehRT51FpQgglSO4ZpLq5Jm6NE9aebYhYkkg5gHQs7vaqIP9UN1ll7Yg9hBS20f47jjCMG
WQArAMFyj1Yu2eZONKzD2ZoOzSEvRn2dzJpemuWs4k56TMrNgzlAiOiyam/l706MRyPQJYyliUYl
uI6Mz430oNU9HxMsUzjRbg5mYa8HBTmjCzezyDH+4UNdFX16MxlEF4bR+DDgw9oogN7MieZtyPxj
yxrnM+3m71XDQAIihpPZI+FkTINxU/jufWAX8WUSOVj50otKl9MlVTLLF8GT+1Y235NifKtoy6DE
ci9kld/kJcKifu6rXRWa7l7i7N+GqfzeuGReSz98Kn3nmtyw7yO9n8sa9AUMIHJix8FYBS3eg9Du
O5Z7h0SZpk0Jvgc2D+bxgk78C8bRcNXbY7fm4Ihm3C9+pJOLG8ahK2X7nAiIQYTDVOW3rWGJKy+j
P0f7epelVr7noxz0mFd3A8FppOc6x6Svh2vAnU9hSVy0X40vOq3rU1P61L0Rmm4xusVGaryZhmme
42E6TuPSrBQIMayVo+GaAkHCrA91ZOXAxF1Nk3MmZ7bcl3Ya8NTK8dDJmnI/hqk0YJYlvWi6m9TZ
6GO1Ts2qu01Kcwst8cg2AfTMPMalcI9l895EBpLtIHwD1lntUzUzzEDol1jGSRIjcyn9Lw4zkX2b
UeJLo56vutZ9HGxHnYPqunRsKJsddXixN03GCUVEPtugGDXhUEBkCXnbK861nwO9zUmDYnB6ojXb
7hy/I5XRrN9kN91FU3qHZ+lKz94XnLcrDDRfoGAh+Rj4RiVnUHAomLKTH7UuxG1ld48cl8Fd++/9
zIByRAJAGA6uQo70I/JmfLOdQl2N/4GAnzuhohtaR8OepXDlGtq/L3sj3Lmz/xAGZby2lRpu2yH5
kWTkv3NGQuvLFj9k6mlIYhpePJLYbl/KDHvrMi3cJMNIxpoZfEk89WChaTyHI16iXLP9OVP0JQo5
cZgZAZoDgjxOdT1DMKR8YZI8V0wJdtH0HM2w7SOaqHMlv3aWg5Y+3sSYsqjtpnA7dK5zRQXR+dSG
UQn7Mynr2xSNMWegYtkn+oPto6Xth5PU9DFzl5jPygf/GodQYrMs3jY21gYU0FfjMB1cFzqejysV
Qc5MJqIM/Y1VzAeVuTvSGqJNkw/Xgz3zTNbX7oWBTHaVhiQx02cMV7aUp+oqYyxx1yIkCSQtcG85
TcYZGLWoIgLQlT7W5vaHMHifcVrtVJ+GG88UV4i0xQaQ3GvRLukRfnxwQnWJpeMLfgayGMmf6rA8
KyMjCtBp44PovBt3mBTDJWxvtpV6DPIsA2gEVXkMdAPjxBwp0gGbCWtf+B4qi/hvZnZWJyb6ddl1
OBevHK7ifZpA0PGCl7HCAWhXyqaViAslQjssmx/50KcbI0mwrNkBWC5DyGsX32LhiBP+iLss44CX
TQ6PZ9qf/aD7Fo0pwlg875PhP9dF/6LiIT5lTLs34Olgdqhs53C1+qJumHuAlje02dMvV+eMY/O2
JoPPjz0SA5GJ9I6ejpWrFOoZqj+iQR6k+w1o6nVSCMJHHKO7sFz0t2wldlbWOxlMwL1N1yPljrG0
g4fRGKPhqGf0S3ml7jsjeaq64RCISaxoLOabvmIRKGjPpN3StyftYpW3sdhlIeN6krmyzVcEbOo5
7gV/u+3g+WGdSqApXhdmRbyUFkBcyg67scdOP9TbMFOnYsFWzIlqj1j5LFRIw91AMO4xe0BeP29T
HFre4BSX2ObHnTbJBnctgxTFNNh6U/CY5aI94PS2N7UZm7g81N6Gi3jBzvdK2TBvtJ+otS2d26wO
201CuxnpDxVIBTNklcriLjNgi4Ayq9eYdRbShIvtV2VvEb4LnHrGnc615LrI6EZm+bDFJUazMcWl
lN/OhfDOM6F563KWd27BbgAe+VpwIGTR7ta9kPKCUJzXcqBQH0dfbULbjp4zfW6695Da/Ha2y+C6
NWAjOSFhaogeJpIkiaUhPUTeKjneOz3gFuIM3dUQOe25M63vxTTl2yQzzm2Hzo6K/2RYbM99ruOr
mvBTmCobUwz1U+PNa7wa9n4oLbyd2b6x5SnvEdJ1wY8sfhkkKCuTp6kStbONKohKShyiBQTVWYPY
T3bZrFhpKf7TQu4tAFyxwLenVeoTG4ePxjetXfecztV72XSUyJrAw8b5GriKjGKvuHCLbTc16iqN
JdmjTreXs1XvSZFfxVWTX86FtYEhEe9mV3IoCim9h2nFlfJ5AMJVgYJmbcymt+kVasgmgWA3DHcq
ZPnRhCpG7tgCXUQnASjlu5zQUenegvaRzleZAbpumIJsl0z9yQUWsEux8XZdhteSgwPjjbHZTJFx
zCvixaxs3nedm5268UtTtu3RpDYCo0JinhebJ4B80boo6OtBEiEjQ/ia8AYj5kiKhVZOxjdaxuJi
KOZbb1iA5MP8nWrDwIX5QpwdZhrgMaHGThKZoLQ5dwOdILgyEymb32QVt85S33gaPUfbJFuiWuW1
R7s8nNjw0t7Jz2NIRqbR630ttjYR8szWXtNGq61srBTJv0FLjOMHiNloTeLShWzFETMQ0wYvbXdV
md8l7XyDIaE/A6iB4Cj5OtN6/s648kpiCvgxS/PIGY/NLNpO2KM3FDjt3QRqEwzBpnJd+T1tEQF0
fnb0TBVd4zhg78MHzpER8mzm7ExaRVfsGitmbfrseaBCZ4tHOquvmoTXtFkrWtMnJ1G7q8LuCIGI
aZ3IxHC2ee0vZJTqwNSdobFNV7vEfUifp90YVvk1SMszuCzwUDZQDp2e8tHK7qVJGsOYnz5+GEZa
nFwJu5GuMbmt3AstGg6K2JapZEYoa0CH4CPbsFEc5pPCTpgc+aCPJIbaXPY7WXnfEtzbqyaeQYWa
Nasmc0VUA0wi2tokScb9EumSmOgYLFMcnUs3LcjG4bvGqMqYNOlXkXbRkSyTTot5FQZ6+xFCszOd
G0aERDRScE2Bn7EytyP/siovOw+xYFKD2QQg3RKAvqFTV3TBhdHS9CIra1+7CBCHXmlgUgbweUg9
pBKPNxnREM6oseSq8ez5udpnrYH93YGYSRlIEfdjLGfmlvQxB5xUWydgeuAB7YJm5ZI9bs3hNp4o
UBo6RMIaLtGlzPugBAxu9+k1WOc7/Ex0refeoEwOaNxpQfPL06h7xn7YJcvkUOHhrrJp23n2MSDp
5PrjhykXKSa0S9dJjqISxAk7sbmvsAZxEm0EurC0eY6pqLypJ4MFuxnIYcJHSj+87szWwYXc2acY
j0/m0HJ1QEetS+wt4CkXmrATnJyCo0BZNje4cJdi+UJ51E6jZgIyRQe/LO2dhZ5giuZLIiCfInCr
JztOImSYeD9jM3/xXYG7K6/w8/nRBCkrsDf2kD4rBptTnpkIae3TOLIwqao+Gk/kaAMHNYCu0nce
DknL5k4KFQ/Z3Mf73CIoo63Cm2ik8o6GHhta0M93Tq4JkJqdU9RlxHgV86u/CjpbPFUOZW1lrM2S
UJLJ64pTqn1IdHw/ThbsE68oLkQibyLOCI3t19vAIb8dsrBxgG797mTJm6xNn9hU1J6VbARYZuB2
XSF4BGZVwaAz6Ia53/MiQGgDNWJVIj8zDXlqG6QoEGGPfubhEE7oLungqivm6D5l8JjirKMsZmXM
QRcQtI74y8ZGbLvRmUkIJ7qSQHefegAT1DKGhZQUlbgnl2ahmnZK2uO6RTxf2XzpLacFQEEM1JKG
v9JF/s4evZ2eo5uOARntu6k19m2NPLAEVcAudt0M3sRps72MZhu2AVtCBwR608T0UCrdCIq6Te74
9t6YZI7DduSdom22iwk6YcmwmvLAYLK7a9RdlIQzKP1EHEzs9BtjKr96/oNjMRoy++ykMPzB5ae7
QV89SI+uUxbfitzmtE0PKNDTHUf+8KhTpjFWgMChCe11BXMEFb7JWak90m3BV5SSZDLa7sWgAlrx
jCM4I2PnyczpPMd5sErzW9WWnJTGGGg3TytJp3S4h7ZnCsqh10PvR5jzDIZznafmRJK8/uplvnEw
XeqHLjHONciXVeiy7s4FbTPT97ZQ0OOH3sPt61fzrRjbZOs4ISpMhaWuIzU7LebgsuiS8LC0vMcq
TfaJFm/BxNk+D8pDPyhrT5T0BWK16SItieey0pzUHQQ5wfLj41diAR9pLyZOajaJuxpDBqbW2JJD
8l8g94caA2lCD+HNHBlCx2iMGieFPm8vHBtOHAx8EkXBGnOeQh1GiMfip8KOufzRx59//GhH0tu1
4T/y1hn5LlkvFwHAo11otTfx8l8fvxXRjq77YDhA9DUuEoFwaOHTiHxmSMWasVAr9I6qczsrELUL
kP0D4P5Ba49T1+Qc5nDiW8yIH97Ejx9PGEHJ01vUZ6WRPsimw7Tde0Cjlt8KApCBH2rU/+9H+peW
2qIm+Em4+1sE5S5XTfL2iwfJ+p+/818ptfkfEyMRsyvX+lVKLf+DK8mDQ2wtYukPyO1/pdTWfxBR
I0vwbNMzAdb/r5TaFv9xbSxL9Ek96dle4P6fLEifOLYCWwAcW2G57EVMj61PWa4g2c3Zp2g8UH7o
TV00ydlIVXpJ1XrWY29tGEcgQy2M7JSEyBs6u4YgUmebtLoR1Rxf2l13beiM3aBqyO9yG+IdNYaT
HOJz0JXtUVv9VesidsQDWe+DGATdT9f7D0JprsXPanDXtIWPucuxyVfjAn9WSdd1NLOB0Tsx+arW
bZfsMjqJKyNEb1YCRF3PtI26QL5JZlL/eG1rkZr/JEX/nxcPfNc0pUBE6H2SaLNy9JZVuHrf1DGd
VbWvF3lRM8XkVFoDUpplToKRJwNDEDqUIn//7H98fb42ZlOSe0w4eNV+lohjeadpJYTeF35744gh
21gDD39behxPImPdoERLBlwvRbsFoZ+s/vH6n+6fj8/v8OkFt7ftuEu06s+vP/a6y3JCm/auy5wx
bfq7qGG6Aj3XwrwW+yvHgZYr/eS1Id6ZURYH9kLsfSK3CwdxSNUY/7gkf35HjsDiCiYaXsCv70iT
4x6SzKkJ1IMsZqVjvAU4WJ/+8cE/ueH44C4uBFviEIQC7ctPL9MSotf2ddjtxxmhxOSrdNuMHkO1
cFhnno4umKSG13NL/qrdW7CMjeFGNs24zulinipHUIqNnneZJsL/v4UUf7w1nIsmYlibW1IsV+gn
24BLPejElu4oVt5kGDmgHONX4VDUT+FDIkxz7YVp9Y874ffL7to2sQ4uSbt4FbxPnowQk8TgO6rb
pzAkqIGBz4APUNu/X/Y/XXUbkwlkcTNgkL/8+U8fzfQRaVmAbPdthDFj9vkYjaIUzR3swH9/qeXO
/fXJ5gP99FKfvmBPmFGNqL/b+9AzVl3eb6IufavoznGwga474a5K4unq76/qLFG/n1/WlxxtHJ+z
Cu6WXz8hB1uP/jsPtC1NulGGLg9BwbEukShTKtqrfXCO06ljUDI8aCk4RtT9gaUhoOaXGVpc19kO
qbE3kFYeMjqgvG9712Nk3vgdAqRpRMDoMnjtuwA9tJHQHyel0ggJXwEuyngtem8tbz5M2U3DVBXx
NUN0C2T1ycdmrm+tzvgmoBAd/vHJlwv66ZM7ppDmEtQM2P3zbeszD7SV5sHNbWCQ1givQ4P+jSM+
lRH3mECYXNPVAIQaPLQ5c0MOjzdD2UuaVy5CpfIeuX+9Mg2c5Z3kDOSrYeNMKYKyBGtbz81i92hE
22au6SSraw5pHBEZUdXmhkLbgU4o0quxfU0KprKRP5iH8MvkkSZuL10spuZ//8iW9fve5Tome9ey
WHFAtj89qmmQe9nsAmNVtaQX1c2XzCh+jAp7Rzs8zqnK1nPnGwz53fFQTlwOw32H9XRtEntWzalx
itQbtEqYTeZXm0b9pqmsrzEdhW3iKFirILO9DuiXo70dg3P5EHThITC/p4YfPzI161cDSriVUXc4
QlnNdI8LB14zU35dXBZBq1edwZ+JtLgde/8Wlfej7k5WRreknGrOgPLK1oR/lO4a+hgAsWDtxNJm
ME9iUNffRtXw6PeXKCKbtaLC3yhxjy360Xfz+yZ13UPgGRVEetS/PRpJhVo9Y1zRAHqg4gavo2zG
UZ1IngBk+RbzJD3uZj96dNLkBrfBuYHzmwNeAUoyvE4w7RhblRDaIoglc7dCPHth+zcScnJhHPqq
exCmq9cD0/VoSC6hjmMjqB7Boc2YenMoI31+Icxar9JZI9JzG7D2vXEHCyxYqeA1btxXJZsbVzwg
EqBLVLvfbMt7ELP4wlgXDRYDzsKiXxJKtCra5x9p+u4R3R/9GLdJQBgBa2W9SlZQMM95PP3jrvp9
4fJdl6qVpZjyTspPK8hID6zjCKb3Hcj+qhj3fp8ZaysZH8KRYW+E1j7M8S79/V7+46u67LquuTjj
g0+vGjTcHQyU2XbNp9YZbjuVv3eNdz3OxmMjsucs8L78/RX/UPswbmEnsAIrIO/hsw2wJfS2NPKO
2kv0Gs0NjIYxvW8M3W6bF1f28zYwL03NGLty55u/v/jvDy7oWWx5JoLzBSHw6cGNOrdPl27X3pDq
S4UDMJ1s44gqyWDOZF+Y+iCNN2OQxT8us+X8tkrywsLzqXNJneBS/7o/MAcyCj1wnUWH1JInbOsU
Rb/Oo2lEHpG8QDiBytxrRoYMWFoWz5VT5i9e/5S6WHf/fhWs33d93o1vWb7tSktSEv36bjKsKpZX
BUQhjFRBOEMxQsCCDKJ2Sa2eeDKH1romEpemo2A2FIZINf10i9j9QXl2uYfOvPn7e7L/9NVQDxN7
gEnVAu3w63uqa7jeSS9bzEJkoue5sUWpZO36pH+qoum9bxcZcE2zBo9pxL6XPxeOuptkaJ7a3Pqa
jVa0QrWH9c+HlJ51aNKlRyw63yv6s+jBSu0rDe4aBaAFQIuMCx0WVzVJgrEIx8XeF/7jMn+UNb9u
jZhdkQ9yInQCzmqfapFIGIYRxk67l2IO9gQMRN21JcNiW8KZXOVWpoBIJvW6d5YpWj5mh7kFApG7
y4NfcFpDs/RCMDON1b5s11m7GaqKXneAbGyG1i8HcIumW5p0SkLn2An/wbQV+GIPJdgoJpaw4BSM
Uh/o4iIeFcfIYVsd8/wA+RmFeVz8o/oS+Ig/VQN85MCCNoGwm+Vs+fOfKr3QaoJi8gciWbMWRTzB
zWA+ZYxEda6tU69rhs1QvOLBgHJYlrj34/c0MTZuTMHfd8I4UJ5jmglHEvFqkia4NvNq7pksDqn6
Uowo79LlMKtRnuv8OxL8xybO/QuEF7jSh6X+8cgxqBpnZeOxW7l25ay9HohnNETbKmxnCPvTy9zC
BMwz0aCTbJm9mu39oLy3v9/TH1XfbzfAT1fj03M26HwQkZrafdTBM5ryqWHGSXMKJdGwqTK/2LIu
VOsBE6Nn9chw7dZeS+k+9qk+//29uH9a6SnA2aRZhSz5eenzp16gjOvaPUTHfj8If7oUOHO6kKEn
BNkTjkSJdaaDQBtFLAi5dS6QfZ5lUB0B6i5GvuYUKgRRbhVojqrTpQwQpTF8mFfFUuMgWgesln13
URSuklq9YFvt8dwBwA1rz99wMR74Zx8anIkbRiM5aD+FrRdIKd3J5D0vmTeE0gaCRhC6W3hfigo5
uE+bdOXM4bjPYiyvDgoRmyXKdxawsOkHuzFg4J+Yz44IXyypHr0uZW+vgq3U9TNSrjVJWskpwYcp
mujNpwN58Y9r+/tNj4kYJTU1MDb5D+P7Tze9a/syC1OWUx+UbBRqoI/4YldQVJ1/HKT+sEh6HGEF
em7Jv2ouX/JPr9TmAD8bRYZNFZXvaUUKhawOLJ03/hBDXCGCkiY8wmG4hn//iH8oeemF2X5gB0J4
Eh3vr69ch1GHZQd7p1262w5OIQO7URwz3b4iiaVp7IcbYPh65ZWZR+iLmWyLiZN8SF2/zhZ9s/Tf
hEuawFyNzHniJt0iNgk9K/7HsvuHGx3hhu1Jh/g3unCfrpEmh8UOU7NdiLTBaqgJGUpfejO/GUkt
KZLkvZUElP398nwULZ+edDp+dgCtiNac93lHBa7ZwoLl6bL67tp0zA1r/0ZK2G6ePEV+SLffQ4do
BM6BLsOdHfpHuy37DfnCyDeUuBmdBpMKarwdCmbSLJLpIWFqpo1/lUC/n9f4Il22Tsn3IszP5VfS
oSKKe9akwVd6Y1YQvvJMoogAHL0EFbz//cr88Y7liORDHnJNOn2/3jce8TQRE+5275RXg7avhOBV
bQxMLM7OKuf+XTPrxZn4rxv29xO5D/SIYhp3Ph/XF7++cNpakYL+3+6LWT+j1bm1JKfDMJbZOh6b
M8cVVAycPzOc+RjCELmlLjDenpnxEEYFxrPWQ83S70wfKMDsVf/YKq3fmyK8Qcnh0eRh9t3Pq8Yw
de4ctxlPlCFeWFUwdQiA6FnVXnFu/BEnVMe9IPPJ5rwmp/sKOEtITAmjedhNrGLvzsQl/PvXJf70
fVEh801xuvXF5xtZR31oM+Rq9lOHDdospvholO4RS0TKKInitdUBkeeQdCDxmtGGwvFY2TQRwfYV
NxOoaNtN7p1x/NGl8XDfWdEtmq/2OmK2vWQ21X58TaKBTXIrZkgvdMt9QqF5DZC0CVLrSvsWmOAg
DvCDsk2UPSVcYk7eFgJm/9zWV2XFCYHZfLdHA6pf0Ax/mTsAFoaTyie7jvAuYRzprRh9SkxMlrX4
aJu5OhHj3NbUAH+/YH+4XqTWeR6LsaSWtj7d32TwJJNbevW+j9y1MyfpthMzQsMSd53q3Ick7m49
o3lPAUj//ZWtP9RaAbuODExpmeQmfFroktSi3d9IolXGXB5SsxOHhAzOvR0yn/KVZx2HpiFyohgu
8pD+puPUkBdgB/39ffzhCnCWcmGxLdOI33YGDDizrnyBRjpBioBbH2+AaW6ToVQAiKyXEbD/9aTK
Uyrs9h+3658Ok7w43VwOMZJe/qen3AYnk6qOF9dyQkMSxXvbV9/TKopOZNTa28RAUh3N8zHtI/wl
hLv+/cP/YZUJGIUGgmhDS7jBp6+fSqkEgw6cIO9mHKjBEf4hbEgkwikBQY35z0/MUegPZ0lqSjMA
9SN9h3X815XNzxAJRoviKe+L4LuyscwOlfZuRpo2u0Q393nZ5xvsOsGD4TJGVl345sg4vpTjYhge
w+AmNV6YOJJyX0zRakgSZNqDw8Tc1lAParGKVGeA6o2TTS4d49HHzFNNDaQOEx81XGn51NJiQtde
3dtx/txOwNtl26Qvegx2Dsbo2zZfCM+OctkBTY695Zg8lroatpgTokNhj85zJsT33kMvNNhjyZPe
+VeRtfxDwgpfMmnsIWBbZCHe0c0xHgTGnlAO7lMSZOmR9he29AT7jVLCwCPUN8je4G93g3PLYKN+
1O/kkHarZOy9Z9956mYr/dHT128wHzZd8iA5QdyStmtcDQ1+AVAsnLn9OAzuUoSMK8KALrFR3czz
ZD21pQVLGTPil7BNy70jFS0iW4hzGeRPVDLdsVniE0ebHPqqsy60Dr5xCMquKmtMT/5MlhE7ZPk0
TumD2UTdhtxnINiWnr7G1G3FpMcXAX2VtcPONno2IMSYEMWJklT3aSJfbYApr2Zm3WK2/aqLxNiV
tkiuJtklAL70WzUtHmOyI4nVLlS3LSqyFiCO9xcg5TiB6RzeSpKhSE2tApdAQhKLzKHxouSgqu/y
Z22k3d5a/uvjtyRptmsYm5ioTJlcs7Mn11opfTHRJvn4Lcuv3AuNSiIvk+GULj+UKUjfW3718Xsh
8lsytLAbj/4OHZdLfn3tnT5+9b8/hgK3ajXQk/Mhw++mhCSHHuEP0IEpuYoESJsBtg+ZPJm6jEfT
IP/J0GjnZfNt9BSnlxmRI0Ea3cXHr+aCfAj8HOYK2vt8NlQznzuCKuA7nz9+h8nfdE7yVBz8OTuo
xjtpqNc3//ujBlqQUKtcy6KNN26L+bak/X5op3Kkxq3E40ig7UET8zjobl7pISS+CBStfxH09dPE
N7CLpYxgtbnhvfDVzppK69mICcNrY84yBmWyWVXIQCvLuBtVfdvnUl8paDI3VkPvOEj0PhwNZ0N4
YvgQxRnx3y3O2Y//LCjxr6Y533TteGx6owC6L7PhhjKhGSYUY7g/uxs44pKEJLuNw9uaaOCF75cf
+wr3u1XjO01NL70VyKBvaTD125Fwjs08ebTfvT4GhZGQRA6RYa0dGTxhP8z3larkVpd2+IT0D/+4
0AW1lb9vcXo+TYLY5TTq56vSCOcnOytQaVvBbWE2zVPxLV9+U7Rxfhw7FDROJfeI+uvHCHjRvUfk
BYji+rGeGsAXWVTSI3fSrac6RnQcic8wLZzzx68oXQfOGivpt8nOGjQ1Ujo5DUTrGa97nX0jex0n
hq+9C1wxHvc3VEYdqmuAehGEa93sXSveFHyWx6VHiXLZl5hWo36Xlo51bxLCih7y5v9xdV7LbTNd
lH0iVCGHWzETDKKydIOyZBmxERpAIzz9LPCbmr9qblgULcu0SDZO2HvtvqrbTTDz3w5UFLyqpHTX
+uh7OyvnH4ZOBezEGOozCPg5RF8PhiA0JCpjtufRrVNqEWPbH6ofQgMd2dXFl3CpWt4nlemPa02K
7twO1YPt1snfBLMSSSqxwwxCJ4ooRuCqWliihEuLZ+AUN7wv7qcgIgcYXz0eYIq0H874hnhSvFmp
vbFqjcEx/vRdJBr/s0+OjTm5X+x/RwxWc7cHjJB/OCgn2+Vx11qUkXUHRhm8+4PlV+2ra4NON5Hl
73uYA6ScZG/llH5xkBRf6Ij59vw5Myv56Bu5+5ZkW4uc8bexH/qb5afnZHpD72u8+DKorr4YX+Ne
Rq9OOueXrNN+7l8RFpASd40dXRDuuh4gbOwcZq83LjIPXuxGz8FyM5HIwlyIVImCFSi6W1PurbIn
jJThEqovY3oNItdGeF1b7Nuq6bVYsgYLT/8eYb2tmiprn/sxMc6BnT7JVrXP3XKDSa1Abeebqzgm
/axSDmPnkiS9oUT72SxfZn2XPadlvXYH/SsQUu0a8DH7wQ0+RqvM6ddcPosmUlTE+HsjztPv9pcX
etgrbei5+Pj2Y+R69OMOnoXWubCWg0M25v7ObzrWFINEFBgr9+RoPkyxLk3WYxpP19hvpuv9nkoo
ZCoihRwiuLfTaLHPG9v8cQTwfnWLt4Bgu61QTsBoLDZDXVlGWAPPfPAaUm9dzYX/vDBogyaY98Ek
vNBivpbXycWbvCqMjbwObRh5m7bNgt0Akr/PHaKcWrO9mamO93O0vbAhOS4Urs271JuT6/1iV9n8
aZINNPqRPl/uNw57AyMP9B0C4/hEmiJxH4Z5sKPoz0wSgAspATnwb6WpHzcioalgzsZ/IAxUe+iL
RG7pqIM1kvRNandxaOhLat/ioYKqdjSnmbBA7AWOTfayCnakCv5NMX3neYSas5i28Zz+ahOG9HrE
PTPYm7K1eRbUfRjAN5Xn72Grs3yNoDkl7XvXYHs15d9MnWyu4zQwq7GzP1XqPuka/CLGXzfK+XU5
IknxcjTEk3LidUMNqQn75Pfduzl1j/OwbJXra+HhZYM0h6neRkkCmsbL330zIkzS+THNZGe36W40
jzhtOda0f6VKL5Pp/527EYQBgCwtjihaPX9YycIA1NARC9qxYTLjSm28noxCjYxBmqHsaFTzWz+5
j42rZtR7mCrJDLWm4gYy3e5pmYp6gBtBxko2GlsieHZtiodQmTucD9DZWTl60y8d562GYLWeUHSu
RG0zgRSEGqFNhyfDf6suqZX1PFQd3h23fkVjjZcyc54yRN+rvrWJXVYRVYHDvDYSOqkF/o9P3AXe
REKg56K7lUH0BLm8WWtkAOzajMpE08UyZMT1zDSuqfwrEYw+uTFDBxtKHLq2PArLJUq11K7Izf+k
s7t1qtlY63LiP2QZX2WtXxiVkMRD0pBurr2Z3jNo57/JgB6+UuahU7y/uCapVaNBdpNS+ttJa85m
rmdrFCFIgGvrUZea9dCiS19huVgV5ofZ+5cJL85GObxVifIAhAcEHhwvGQmeVm710ZBbVlUK2i3p
LXFlXhyNPqKUSARbZQbh5HIk2N6v1mEdrHzrn1ZaOp6jysIaGlxyNd/0NljcDw4YdNfd2KZWrfKS
tKAcphMmMTS4cYItS2H4hb/I0sKdz16yoDeSJF3NVozfDAe0kb4COCJTGbchk0DsEQ9VDHO47cWv
n2X/rLbC/zyX5FdRWYB2kttc8Brbqn1zlfXVGDUCA6IunSf7mmoso+NAcdYNI5ZWOL6pqfELrnUE
DA6GrawLA39b5W291oe+OKso3s6m+wcVR0y8Islk0nUgFYNosuDSLjJV7AZTd7KwB68zffzAV4O6
exiuslbWOmXzCeyEtKSK61KtPIKbU0k0eAFyUJ8PbdP/lFwAs3pKb90kryrDVd+nibcum3oMc1KE
w/u9NtXXMg76g2q59CD53kFtq8N6tKow9WhzmTM6Rl2DMbA1pCBJGJRAJRqd4EBoCOW60pkZ+8QX
KhHL0O9jicqgjRW4Tkbw9wf7zGrCuotPFsHcZET0TWhoADgHhMhrPcib0KS/wWQ61Oau1/szPMc6
bOypDj3X4/Q0RodPqU8Er2QwXtn+6v7cEzGWuLCyH1YDID0XnKJL7/5QprizFRYDjqtYXxd63oYO
CGHkfYvsQ47zRqX+pcrzPXHvpCdH4lvF5Hx4cU6InOphZS2/hDxjuQBjmHyaSOtDyHjTvgITmLBs
FyMcUOHHzHK4Zj5oi+zUl4RIWW6rrbGQ7aca2cgwRPrK8kzM18sNe8Gt15rBXmrOZmxFSlixYyNR
E5AeCnhgq0b6ZZg62rvUomHbLl/dH6IFP6Ulcv1ZijAlkAVzTlKG/jh/+Q7FEsYEG12OC33MhRyB
q7WrHrLlt9y0bbU26rkMeXrlYY74zJPahDCcCz/6+sWfWIT5cs8YEqyPSQfiuv/wVUSi2gLku99U
s9dtcV29lQXmZF063sP98awIOCrvd4cl1NwyvX0DAzKcMCeG93tBMu81QCkz6Tfb1jbQ5Ndq58mG
RA0lm/cEOBuxE8uXWhIUIW+pHvAmaddWQpfnI4nQ0iy830wLTHOsoI/F4r+H/c72H0o3k+thrgEo
dbbV0msQcCQWxbFs8m+DxnTDMsM/EtFFSnSsLkj3x2PitfiCdz6OenZo+sDGk+ua4fH2QV+s7Q1e
cfLBUpAddHAbc7CXoHhtDbTcPxdMrMiOx66dBTphu9B++JDnCDbwM2/j5BcmZBQy5JObIicoT5YY
cxt9C+6F5tryj/ip59WQ+0QvsXvQGnpV3Aw/Q68h2u44WCc9+DuZQG/9ZNzkEaiPgRBnGWDegaXR
lMTpMfWmH+HuDNusDfkQl0f3/iisazyAauF23h/tl+9yGiPbWBGjCm1a0KV6sr8/biWlwYdi+du6
2/sWgpPl2+839x9/v7ewXcDFgDe8f/nfv/Pf7f2vwmQoV6KH1fnfg/fvqu9P9373v68l5nTsG9gi
/99zg4zLk7//8X/PxJmKd8ecvf+e0v++MYG7DjPJfq9MlS7RJTzhXHP2LUQNJHE1CThL8M39XrHc
+9+X93v3x/6/70PKUWxBnL/eH7/fDLHEe/K/vwsi0tniCLjeH5rTYt5IUX23XUmr7BP2If6LYOHL
+2P3G9Kt+iN5zbza97uc6f0Riqiz9gvrWBnU4knTOquAwOq1rJqT0jVctGgi1/XstNu8y8RuFEa0
rkfPx7nKLnDMJnuFOO7fmBlkL8WGsyJl54cLUf2gczjvcnJEcdzMUC1767GbDPALUTmeXTJLUiIo
t0IwnJEteHob5BHwmHxl5gP5ryM5dNCWHlyfzFZSoSEfrFL926d1uSaMOuizn4X3ScWGwYODHEDV
DH1H4K/XFxeqmxe/LTZH6Zg3BCvIPse0IP85eq+Y2AMYg3Orz95X4D06hr6txuY7GuMCcgwofDLv
6P6j7rXIaOl6OeCpc9OdqNJDIkEgkUD3XMJVeMDRs6e1epwna5sSvAJEIyLOkOGJZXSnQhYLoUYn
rg+1n+VGCps5fvqBJTCZZCSXlHIBV8iVKJrv9HlQzS21I7InLIv6KX60qvERB82/ziZtTACg4vr5
q5QR7ZKOxsO3urVqQcTOWCKcjC3CiMKCxo5hETMWJmKkt5KSqUlNbYyq8k/Cqj/HHlto+RTlzbCT
se+vGUYGj56qvlWZJZvcb/7Wcf+idQ32LH2oV2k5hvDGwNpvNSE9XtlFlthjp5GJ3IgGm2ZVBkSX
ok1IqY2MctD2vfnrlpGxT9RrgnzrKTYoZ+o0IqutDkID4ICqUCNZ+ikIunqTB1m6Snu4XVjoluzh
1ODyfMnqv5Udj5uWFnhrONDEAKUVoOOA5Stdebsglu2DWOhuEyleRgsarZU5Yy0jv2iajPdtNP+i
cQSLYsM6tKUfCvhI6MjUADMNd5yo37WibkPPBsXcZz3VDtEV5yKt946ysTjmKREZ4k3jKYQOo4+H
OlKsAcHrbgBS2NvKy6J9a9Z/6G6JYYR6sos9U11TEnZ6Sr5SYy1f9/AJ4FDJtWK9iSC9YaMoPBrC
it6dEZjYgEgT/EH6QkMzQfLDGJixlw0jdUPHFFCZUBsgNQhd6b4qE4crkbQTkOINphS87NoBCk2x
SgnpPQi3rE9lig+8FDV1MIQxK7IAkTFJRBWVfHqZyxV+ttK1lUl56pgPtfBEH8D/ylXtxKjTB/9j
NGocTt951ctrE+2yiPzV2TEvfcyEoR21dJ/r1UU3UH8oB9RXmySAryZF0jFI5h3a1wCui/01FJjR
WxscVZJS7xPYEdNWrGYjfceLiOe27J11VtE4JRVFqlxg2LDitppWtEw/0nrtVXA85qmcgI30j45Z
yE3CDwmYcx36vgUG2g68ayA0TmVFB+mbl8JkLUxQNaW9Cxw1IuRxX+i4mHkfalhCNX479HVM9Iv5
X8kqWavST3K//vXDaB97Y9bwGsXuTrjItcQMa8YJSDBC4rFw58wNKQo/CenZIyFTG0ruap2kgXfG
mA/NyEob+CPIOR3JTpq53wmdE6xlBNtcOm3Y7XKElFJV8y7r0hyn9/A3xeZ04wRECKP6/kE2Y39M
c4LnpoFcMDkL96DRzRkovkNB7x67TRUaigLM0s03WxPRVuBrOVRGD6oG6+h+UlHY9BkElCBLnrvR
+hs556q+tBl7HA2X5TIJziC2GsE5qayVmDGNGRLY/v1ThNFpODSjcfViSRMXKMGO0tu5pOVC4Q3y
c7PcDKsMmheglM47dl5g77RGntqgzs//3ZicjZ0V/IuahIqKJcRGDwZWf5h++WFek5yqEpmKAxCF
EPuNxwqQ4WBT0rbmfdginA9pKMc1Xka8CnEkYciVKcN1TqqlmjR3joyhGDNZMVP8vrVWkjgTD5vS
8/buVGpbmTaHLurlw1j+sY2MJC6rTlmTJ+b6rVWEyReIsBhtkYCZ+MmWTDgAeianNcZnBkOYxXCy
/ZnKOTl4keJniZUWBe2G64q54VEIF2m9qXuAQ34bpCvd68iMXGJ2yyTdumnc/gxC/Zg6uLGcYqfU
U/rYkVjs0p1+IY8dJhcUWD65zEL9h1Fq9QmV805RwT4aJugBehlAb7wjzd5CXSPnj9SM7W2Wlu9z
l52TiKVGjFdzxy5H4+2G0UP01T5m6rVFeSWnFwK96k2RgK1n3fzJsBGcDIjOdYFZWRtnk21OIMMy
3wXS3JWdyRnV88kM+JkWx+O14dc3JVfK1GFb9zrIYA+fusiXsJnslZE35qNg25fWNZgBiGWOVzBS
J3XVqyF8xFW7sC78zSCWHmsxDQaFtvK0fnxM2pC43FVlAhbKqQDjQpM3adU/aU6uOFzs/Dzm7Ufe
YEKcGL5sq14RnMd7kTo5hm6FME5ONY7W3DgnNl1IFaeroRry0GOZDvnYBjlNtNh2kOqoktHcTEzq
VxAY0msbcHGx1JMxx+jnFoBEvVhiFCD6zfSJpUM8KRZIpNtAKvLKEo47I69tZSNg87vtaUQjDvE8
/zsYcb2yDNfGoL2wxwvrG6ck3I8BFpPFrGtvSJzTnTdAZm7lgbnMdHB6mYctEQGqq6ODJoChPvjj
t0bSRkgmXHAagyDeQuHlTJxNlm0jxDwP3d+FUQCYgaIhIyLKHhubHjaazKtBbgbsj77KHm96Os7k
ETjmPnYylXDa4u533NHc49ySj1b0pKQlnskChVARm49oFMpntPH51i+7bm30nxLy8IuTZf15TNJP
Pm7NS+djr0VnQpZ1BG0sEx9pr5pQB8uw0pcvUcaJdeea+dFS1XhICmYMDdCDYRyMf1oKA6ImgRAK
k2oc70NMgMwRATIlIfLOmvCk+3jysDd09ASMkpwoy/amCefEM4b5avFrfnAyG/YhyTe4aoNxF2jF
dmqSL2dUB9Bi6la7SXxhZ3rpxlq8pGSsM4IykKMV/zqnI3y3l/HWFvo/yBoZIv5TM3wzkGjPeYZN
qyuQViZlcMwEjDant8xNlo4H3WgBdkio4rEGACJjmTWggNkJRD3stig7p4Z8zQCUwxvV46aMo3Rv
1S5HO2UKhF1EyOZPSoqVMym4lEVsbOw0osEF8Afa6OKaoro4BuPCSHTjwWnnw5CBGE0xK+XTvNXq
xH1UmbOzJyhZLG33qhueCNbuLlMmda4ghiLZfiKoXHB1jRzvgHYv2Vm6HpyKhhp2KD+kmYCTY3iJ
qjLYi9r89jodu3tmnUeLMYI1Wht3wF+tL/7Wgn3TA2gcmnjfPokx/sVax0DU8wCEZjNMsnLYFXrl
HgDWlqTZd4R396BMvNjmghtNBfOE0d5b1dZT4EnZo2RXxalrpIZDpK0DPDgihlrUBBqYJRMRjRUY
QpNp46bEH+tD2+9nWRCzmFDdJIWJ5b5AVsVJMUhSHRhVrZ1Krw8ydyby6ae3pDGc0MKxAC4CKXMy
igCOMRnZeJzrZ6MQm9ZlpFyhbtnVxI48sKgiexu94zVgPP5gNsR9eyzeDL09cCKNSD9c8PVSJU8+
XvSFwts6wa9BzORBgYx0Wst56KaUom/I6rVJl72q7ZRqwecyqgtb25h2fzZybdoCuYcISbsczrSz
yF0jlgRO+mUyYj3YfvAVD5E6S4CrSZYABMAsAuGUOonsDooLj4lKTXdHRyv3OmJta2zK0wCO1DVp
/EgYRpDrSODbKZm+pOwULmy3XOL+bD049yXI3SF/zLLGu8jGBdKkj686iQyZ1N7J1AwJjL1lUxNt
NWv8magVTyXM6WW4dvKzaN4Q4FLteGGivbTfo8qJNqRMaV/u8DfySvfdyH7qSUSbwBmnk+0r/yBL
khOQMHNRz5NzUuKAMezyVZRje4663HhSw0udmxggkCWck8zPL6LjJGGUD+tEqJtIesZDReqeVXFx
4FrcYh/VtC/AUZSi7W4RFcy/qZDeRUsnJtgO4lUCeR9SX+P9WzNeUA64Sk9AUnCWm9aOu630gKNQ
NgaXQL+x9jqJSd/HgHz2oAZe6gRaCCuK6UnCsdZmjV7jnvrl2B9NO/u3+w1ju32Wm791ZbG80wuS
s6WXrqjdMQPF08scZeOZ64F6spV+BFvyNTAmZmqt2NAkqNI8LWjPcw+ypBw1uUYNxK/VKm+VlYOx
8QjXboaeHftcWDB90T4Th+cfqBhqpnKRfISa1TtktZgA2ErI7J6rl9s+EdnJStpNl/tzWDIo3qSm
bkEoY+apa4p1jsO6uXGSnTFFA6Aj3rcsKZts9E94R8djECPeTuvhN20GsNPjbG/u2bQODWuVpuQY
JQ22WhET8JSY8dbwGSsaYV7E9XPppCtoVBampdMEQowwuGQrnRqUV+pQv0dJsOq0KD6lfvmYJ1a6
T1gwMAGdViTxfLB85xSxy3Q7ZplYk5g+Xa1q6lbsR8BQF1G/gZJOBsnEMshwvtGiagcnqX1is1No
Ogx87zfakrdQj/xi6ioVNzFVGxfhzYviE3/MVNvjItAVKdz+ZxnFvxrmzcfCspBKlvUBMRVYpcgC
bxWVNSRBIdbTYPXrSkLFCxo3PoguBhYgmhg+Ud/snRq4d+QyuZumkdlrsuz4U3bPzrbLonbXwe3c
NKn/MbczgTOkiM/WIMPRS2uWIuUHxtiOt0SQbhLN+J5snfp3KoZjR0+8ywy/WWeuuJkApy5CpeM1
gmM2TcBqJmE525JTaAcySofoD1HcaJJ3wBgLxK8gJ0NDwBf5GaVQNngPUH2LqxP/Ccx/jaes96Aa
0PW5xWel4Q8d7TH7ZK5eryLeYoPtHmisXU5vDH8EwQBRsiwJUXV4EUYmzxUlhUN6Tu92LlTBKCAA
hEAOfZd3Kt3jsX8pk4Rc68AEROMN1B6d75It1/WHLCfKtYOWc+lDXXi/fm8i3mwiZ20604vtCvvQ
d4CX9BaxgokIWZQlr2jX0Xf46AR6BG9IbToHkKobs66d/7o2KtyK5TjdI1RzsyUUryIQnP0EwnfM
IF1c1VtIlxLDgodkna4o7wBtdYjwmGvB9WBeAeNY9nD8U+NPQzS5YVLpa6z9ujrYFTXM6yio9rU9
VQgNkn5VozPdwWLeqxKoIjT1hZm8HvyY7We9I0LB/jfoB/wjJBDoD06UWo+aYZDs1Gj7SgcwTsLQ
A2CplXCj/iyF9jmK8Sc2mYWInqi/cp4gl8y2cag0gCDKC861lsuTUXX+GjWVYKHJErUhwQYsYgoW
DFpKDU2aEE65tcaPrDIpU8ji6QTnvU3Wl9s0XOo9eLRBVu8tyql0gfkM5bjvLBzybmQiuWQkQy2B
vq4eVl3FNlfA8HrIs+Sj6TUmtcz4aVLR89QTrdzoXwo5TwQ557scCHYYO1vDgFU0kx0BoJ3hF8l2
HbGqqQlRu7R2kYxIs+EadSRF7S/zcH3nW5DKMUqDzmfJVuTVH9Zk7m6KLcZaGtYaqqBNbEL7SV09
FE5O2pfVR08Nw6VpZF/b414IIV5BUyu7pyZPoAzkMXKIXrOfu/KPZ9rFERks0fECbhVxnM4edg3a
bQZrqkut/YS9d6UBZNw4jMLx3GaM0RsqR+G9J1rgM16syx3suHHd1CRPiGj0tpyGkFLiEV+DpDfR
G+uqSgMMJTFebFUHallE4tL0mfVgSlwlSWudbFQ5BzGIx8DrqlNZZkx+WikvnkfN6XbjiUN4hpeS
B9ciZQ4CAge0euM8ENDwQgVFVlMJxJDI+AM8m2xt4+Vn+Rlv4k4GuxmgJUZakokqb62BBLz03vxi
sClbJlLe0TBJn7cJ66Cn5hc31BPtv6tFjDyNlyafuyMn3NGe3BzTzfCnH0xCwrNKW7UW471kY0dB
sjEhIyEnNL6ToivYcpR/W5r23QjUn/T0X5DbyQmJnb/1nOzv4CyjLjMu9hmWe8cfqjXJhcHW9qNv
0yyvUXaf2zLInkz2ZG2C+bfnXU2MnnswysRZjQH7F1EV7Sruai1snYxCFmshSMbS5pwVv+x5abIE
5Us0Z1y3FcMiX8sYLNTj2eq+mGGsMgqRd284TJ30jjm03pXhZLw6fsNWNCHhAAP/MZitP9LL9C15
NPlxrF0QjZUBpVj1h4Z0DRp0jhLqyFsZ/TM8Wd1025lQQ/hyU9ZZtnNjPpke6TTMHAMaagSqAbaR
2FourCI4QAb87AqZhnE33cjvWMWyqU8FzoJV5lZsCGf6Yb9FhjWQARpX1ANpwTBoyu2fyGBEY+cd
r/Lg7CsP3rbrjGTwqMA6Or72XWAk1vG0bhk5cj1Qkx+OFv89m3AT/CNNtxaRLdcxK8drMEHF9JB0
MaGN13YTWTuPZUueAJ4TPpGKk1EdfM0tdhljv62yP3UAlGDcOxj56ZAePPtSMWSxNE4cIopiw4Ep
YS74fROW/lDId8uLhiPGvmpXQ+ZbVayfRttloW81NSqSmnPf7oLwflMMzt+a2Rqzv7TZMrxISS8s
HyO/tk+JhIHtK/2nkPbNifTkkkyNvzUSAHKKBNcmVcaGkRCUrYj+B8cZL3AbFfSaLjnMRfpOsMBl
HmDyFQzBsnpZj3Ux4EgxUDAV2dEsxaHJ2wLmXiwP5ejcrNIbd2bDoTXnDeu9FZeMJAZwjs7jB56x
7KX/HhWS4nyw8t2Y2yT2BNpIHWC9Zl65F337xwRd/lIzEtqxLkPhoazmInr5QlE1HUZC+fK5LN7I
d2G80pE3EsjuASP4JvJy2jRiODiRBnulcgamJIw8sp4BctWZyVHqXEV7QH9brXEwmLc5rcCMC8OI
s2MD0OCEZG67CNk35Rj7tzap1Eoba307TcGXh3BtpbvAyOwR7wHWrX5VVN2+MSsrHKfYeQjoxbqM
8VsOFoFBw2BspUVPM1f6OZgNroNevRMxu5gpJ8yE0Zh3doN811YBrQ7+cl7j6ImsAqjNGeyyjQ0E
7KGtTSY0SRmdhT7u9dEOjgW19EEVuMzdmnQHzywuCRlm+zHe8jzoy7UMsrBXorchQmyBkSYZ/gkz
Bn4s2FOyghrbw1zbtMraOSNSaUXON2FNxlwfAOUOWx+L19rXYUB29G3N6H4UfFYehQE60GyTQ4mC
6ipq7SImqQ69m7eXgMSl5fdfnAc+l4k1GuApK8QmYwQIAS1ckl+SDlhXWzjpKY9I75pUZ+5kWXBa
lXq2uh/8vqKb9CA3P1SdaR64dlzSiVJRb+rHKs6ulsnQd7ahomuZChdqI28h4jhiYvn2dd6fmco3
K9lI9zlyWU4k0gTiTo0SDYiPVM5mSKXGd5nV5WPqtRtVNfYnDM5ihRWIp4S/Y1M2wnrT1b5Tv13d
2S+NpXePfta9lC36Kfph4qatuHhziuS3cl31W4E7dR1iz2aJHtbRaIXTeTopDbZ0a445qVM2nLix
/uQySJAaKAYSQ6rk2FuwvgKghJckR1MSxRV4M9WvY6MpDhqr9Cg1X9o0eErEzJtIpzufKotgIYVD
ECWndekk148o65yrgo+3SgARQErOr81yM+miwC0rx0d7HEzmA7r9OqMahxL7hk8uWHpcsBpD8TjV
1rhv4d0JIO/wSL3GpelHUGRP4+MQGPFF6rpg3fBURnS+jG680GHOufYxMzC+T7KVqZfJRovJ5aC1
JvkH0CYmALxtc03dL9HSZhS16OAqGAodTZ05aPh44/zLcIwr7mRth20z2ZoSkRvH/ZdnzA4VedUd
0gq8epfKfDPD5sRBlRD8jdfpORfzv5r3d+qr8sUOemvf0Ec/wIA+QVDTr8PI8ZN5OZrVecD/mObV
WchF2GL7PavVOQqFrNmyzOkJQ2N+MY1TLFluVx1Y3DwLbl0RV9fBreQxV7zrcAy1oe9G+lnZZXsh
OvqgN9Wz5WiMn3HmHHwpKWg6EMMeFZcRxNbrOAVPDPu7oyLwxcYi8DBVcfSMRvjNHvwBBnWTh40b
FTez5QNfEb659ix4nhPTvHOQVQz/TAy6Y2KKEztaeqxa7UVgTNs+68xbNd5Nwc666Qv3NLpxC9tR
PxucGeu2r8xNsVxFyG8kQTOGQjihbRpYYJH4WjEX7LunWKv0W5AcW3eH2ar4yRlPrVzg/o+teqyI
tTsVmAtoPHPjA2EiBm5DwtNlzfBOv6iGcwSy9dPKuortDxdFg/EP1aHHdokcb2aW/Z9yzJAuurV9
FEb7RUegh6bkmhCk1kbHDu4tJOkOPTmvCocTaanJ4zBaLxVsXLCZCROS5cZnQQVyo79lXL8fsUHc
DAikLoyQIzx6VESZQSjrFBCC2eA3ap3hgZZ14F3LTdzRb2vzMOyJaN0plRuHJnCypwhhnAtU0eNc
JE1dzaHLAGM/uTERUaU4Dhq2wDqw4jeZMnaNRRvBna5KHIwNA2g7L7+KiEIEWEd6E2Vv7lq2o2/s
tpHp3ZjsuXZ+NQWCO9Eda9+r30S/dM/QBaTaa9iGznasv0YsNP8RLMgl0HMeIVV6BFjq/FQCrS5s
hW75QDHkd9G0IZiACJZeXKpZpdRPtOhVXutnnVn/knj/3CFQ5vdapu9Jw3in8fGLDZPc2gZceicm
ApYiVAlVnwmmlWuBKpM9VMAhnN3J2u4fP3arXeKqZ1OLrzJBcNvn5bgjQ5WmLeKfkXZxcybfD9nT
V2yCyWpxmiLalwXgH2VP6jbgLhnwHXy4ksFnnqc3A7chixLTfeAzicuDAOqp37qt6f4lmCMn0Tmv
mE3dbzKg+RcQ+/oZGtOaeAX2QR+F3ciQFCCur3mpf3QSRLMSiU8MGvI+sp28XaEpcSb6EO2240Ch
583NsDd/Q0yV7Rgf0lLNMDnrNiZ1fgjq74kV0ZQa+inJQB/UfuAcTWsmOL5y0Xe2rOotYf34SIVe
W0Y4VANOs/I8H5hwPYwQfN0q1Lrod2Qc9JRG2QwOGKFCcJ9XlWhMyzqx2N0wvnJlK07+9M/zNGDC
loWyE6iMsYJw1++abnEdANF+dcheXqWmso5tpKzXxtD/75duzfUOWty0lYXq91CUExKGR3GYYNgD
S4m/pt5KX8k2COqgelNmFD8NFtE2MstuwZBoV8AHuzqJXpjqTKfWChLkeYF3y8soeTPuu4h+rI+K
AIgA3+dLUsynLnA8xin59JJXTNowmYWyQIRBm2OFg4clKg5k8zFHrLAwF9RHvJlqJyUzhwA1G2CB
PtjmBOfYDiLscpGXz44cd60YfPwlRXlxJnyQpcUmd0JqvlGABbdsd1FUOm11MSvxj1GDv2tMwjMC
c7AOVOR8JCg2HkbBgj+aNI4ZKt2V3o3ztg/oZamtp7NLwb+qq0FR3/0f9s5suXUky7K/UpbviMbo
AMo6+4EkOICi5vkFdgddzIPDMX99L/BGZlRWd1tZv5dZBIyUriRKBBzHz9l7bc0gL8fu7ogj4GoG
qfk6M3voeq9/5IX9mtvW3y3IQ8j/TMZjhQxt03Z5dIPsuwuYajJgjVpxl6Mo9lYSdh+dh5iCt1T9
L95OGoSxgped9ta+KvP1VmxY9+x07Xu2lT2WH+dcas4UdFOdB/bb7JT5s4y19pn6jSAC8qYOTkN9
NFbsscelW26diUZZN7tvvaX3L0hs2eK65fzAaMe4XaJ6B+o2u2DhcJhAzp+t6IzL9aANBsMePJD0
L/gYY7JjK/3h4KXLmfeqCFHrGY+RE6YAux8aFVnnqJxY0wy2NcK1nhfjqfM1880Az9/fepMfvyaa
Gd9BFHmbhN/sCgcIqDUn413fqvGu9JYbHLCRH4K8IelhoW+wr2ZK1AXjK2PiSt8r2aor0eCs5wt3
ZUt1WxIhzPveLr5lPtrLKWusN3RSCSK7p25gR5IJIwbjPLSXRFV3rj1od2wYEAElAz2eJWvPRqyF
quGdB5ryJhajP9qDC0LRHT7YWRjE/lCe07KLj9NklHt/wjPTFksV+OhAaZzkNsHSJsrawCQQYlfj
ncNt1r4mdMW3DLu/FYSPvSz9vegS0gvWrLdF9V9D0z3ODQl1k12PF0gV4VBbDvC4+CX2wVj3ZUfe
xawtO+4T3mE07eG34fK/iab/BdHUpBrE6Pk//tf//DH9e/xV/x9E00uKIpaMwr/921fV0fI+/fz7
3/78on8gTf0/UJz5NpS2fyGa+s4frgvYAQ8zHvU/Waa2/ocg0honNh5TWv/rD+f7d8nf/2YJMKeg
FVz+Ael2Ptb6f7yq+99MBPWfnv9b1Zf3dVp1itdk/md4gg4jx2Q47cAkAhsDs+NfDa2tITLZyzgJ
TSaDnh0/NEbVoXeF/lskJp5DWJUH0m4P12fXg0gMsiD07KjPeXMaDAJi0W1dDx7AlWV7fYgKt2Ft
XG7ztMQ7T1Jz2hXk2nr1Z6dHyZYhBl3SxdklVvklMIfGadVedDqMKezf/Uzq0baFX8eXZzfo/nbx
ZNI/7407bFYESIpY3lD+QwRD/1b5PVQ/A5aL1y9Pw0xCW7Ms5x4tFTJDauRII01Uon7dMR2UKiG2
XBj4hHxGIC3bJTI4mKrShW395U2fwkrOtCv94qbO+eIq+q4aVJZxHd0s/gYC/VpB5CSwL0Td1Wlu
bU1vrnYroQJdNWxz04noREcN7j7M8WhdgE8kp6E1kB5KhM2eHPemBiXR0vNtivJjX/hMzYZ4Ohhm
dDfFyTeDncOmb7OKfCr9yzKffUX5nc2VGShtzpmSJuyMHYJhFg+TZW1LXI9ZeeRO+NLoZbLtIqcN
PJOSvT43VpMfsjj7JTL3MZdsczuytNLBzgNchvdFEt97zQx5FjWlLpoQWXu9taU6G2bPIr6GL65y
poI02kB3MZAxsUGqjexLzGN0GanRtoyaIlps7r2rYe5DoMA+M1d3rcaEPSX1ajPkvGIXeyHVXP68
rH06OBv4ZGmGlPVjZvTLN2WSKzp+TX4ancqI+AyDNBLKyGKnCnIui7p4ckZ/13gSczWOo53serC5
INo2OcqKALZNR3xThtCKSo3hw4jCgYizZcLIVyVHMhW7Te7azzjM2jAi0MwePDZojXbiT3N2ZW3Q
G7e+SPdmiBF1JOQZvL14Mu4h5oWlAyIBaw1+IU6cohiObqvE3u/dtQgesmNku9UubpjZ0vWcTyOs
8iBvjQcQPu62zszk2dPIoZyRM5mSbqMsdJpJXafd6SZ/THJlTo4+oAAlpNrSBTQuD7+SAUR8pBe8
QsU9JpCbeAWNDytyvII9nhYPcwKKPL5CyUfu6JhIXoYVWD5CLtczEOa1hWtnmLqTRqt4HRM90lgi
XMskVbzjOvPakb+448yPdFO3qAl+FpFRftK+VtI59zYdyBlPtwFZ3V4R6673HC/Vh7Gi18kvso8I
7Za9AsuOAhb1jSIYFbup1Pr5ZKK5Ma35kBG3tHeS3DqU7s4n1oYWP+D3bkXA+ysMHksn/cL+PKR0
0LBVEaTOxbMC5LsVJT8C7WoPOC3uLTjz4CH3wu7pOa8IenLKuMJXLH238uldQPUSYn2yousrAXFk
XJu8Rbml70jcjeWf6KXkF3w9dyZjocDepqk10l166ZS2UBe1DJa8I3uo+Mnin18yL7vVde/DZWqu
xl7uDHj7Ndz9aQXwlyuKv4HJr8PmT1dIP7sWtb3Bt5Bt03UHA6LFP8XpS4pkgrEHkwh2dQ+R0aPF
WbBFMlaxaA1u9WpA99lrxIuUOeeGcz8Py3I3KPVOcNdbZkOtUXY9UxTI+kSk6x414Y6woO8teXdw
ZguiMYnBjheGMZXoN5qvf4uZG2kS3QqiPpt02oDW9a8Ej3rvNz8jss1uTW9hbWJwQbY5UYDt5Aq4
A0sCn0vzNhE8IWbaVBiEyww9tCnb1sgXbtCiFu54IVfl6CyZC6XdQAso7qw0ag61aNAN9+q7XWr1
vvZ9Jtb2ey+z9mRWuPpTs7ljd8hIfsKzlph6c2DsijOXziAsE0J4U3FKsl5jAzR/I9OTPU2zHOli
qqNe4tPT0+RixWwJhpi+rDHd1CnkTVmN3d6jZ26y11UF9R7ZtC2aiMzVaXJ3cbNRc7w3YdvdSoJH
lld3Iqg0UroReCSVjgTh1li6lRH1N8ko71FHyWNWFz/lkP7IKi9D8UtyEYEyA+l+by6TfPRthMI6
KI7bGeWA7Szf2rTlemnxVChD+IdGA+nXmGRZtaTUIssdf81TXQdGbl9G5c/gI5grZBNC3WrR6Ae3
8sSthcnFE3GCzk93fBVp8d4RxvI0prjKfXYqW3uk3VHo41fnI8bAhUyNDe/L86cZm6N/Vgu+MujD
n2l7M3r5JauiUKe9M2H2aZmp7vrIQJ0Sb7umgD0YxT4yLgsNTMNfqRuGH6XzFpMR/aQnhLMrxapS
3pKnYR10RkfMfPRXSz3QVCwQBDExTH1Sg6Z4Xjb+dwNjgOGTuBt743BAgfXE1IOGV5KwMMv82GFT
2LtkadpTrLj8pBHEtfzU5nkJrAIoo++P0V4nBJINXW2BoZlewOu9p3YD/zRNd8boEAie9Z8Yi62g
1ruPTpA0tIgYkZjBPgxPzF4ZaJssfF9NAfbYQUa4NRIM3nPKbsA30nd8VsjGhfbT8bo8yB1dBW1G
yLbtucOWIClJO5jm+Yhc7DL6RYBX8+SVnXVfG2N5iiveVlea2IGE2s10/naiMQP600Po2Av+poGI
87xxkClTbJC8yp3imkppZHeOTMj+Y5yARCtBfUYHtrfG3RT7zU3DjmmTOuooEVsT5UiL3q31V2QR
71YKDHxWVaBb4C0mhkH0YqwfyYyhsHVuNdXYxD/nh6oxUNwK1nNGWCe31x6FN9yPnEZbVOt6S+qS
nSrtB00YQOjas69n7NaH+LKoDokMliYGjSRszEGSeqw68/JOrHB7ss3BP8ZxhtWpUu/cddA4EJ+x
I1iRPFSHiWqro4TtGMD2Fsw9ls34DsknkwUiOVwsp1o7oSyrjbBCjbjXtUrBW0YkNqnPaEGD1M5u
GraO8ZWuuImI+O5Mk9nBQaYomfTR4POY2sflEtDxF1R2K/DGNox7FJSweZ2CLFwGbIvLYM419Yjg
kWoJOt8jcNRd8hv4v/mupFbYJu+aYb3zKuetAjqwJeMwflVOi1rHP9ixax0wgG1EW1fbxgXbkpdO
FnJ5Feijx3KDVfZEyHu0dbhb71RZsoJ5TI9LzFdennIXbGDK9zinD81o5g91Y4brYNzXBR2K0tiX
i0HGHpgjNtR0kwysSdjKj2xJbjOG8Wd9iord6Ng/Ww9hg1BY8R0qFvBGnJ9mUI+kAM0AxHY2rm36
UITtjb1BEKzBmYH7RJpxF0DJrCjNjtagY8e0FqTZPTlIrWZ+xbmlAui7n3aH+GBq0dhWOZryeCKU
k1TJbLTnfZPX2PBqtHBaTIM8A42f8vec0QzTbWDpLED9arq6sxr7E4cLDEK7PS9Ik3dl7nxCTunw
1qrhmcQ3fUdKVHO4PpXM4TcA7Upu8jp3EB88Tk9xOjvOqePi2DHyqrZZUT/prV3tSzddbkaEgRtV
MOtv7NUUKNqYVbB+lKvKz8yLfT4M8hX5WTiJxgkcCcKQciQ763p1yToKdsdhZDfLnZQPGu4Z2lku
+/98QbfANkUJmZ1F5d4b7DG2kUZ4l8VbXmas3LBdIk5C2lyyFMQpp3dWubw1mq24CWs2dshdTHSd
p+qjN5ojgi+8vG7GwC3C8+rXzHIYJ3yfsiXCvJnhnZrQ4iJCPttGJ24oRO6Ie1hl66WANUpAaV/s
vbSXF5Gay52SN/EkZJAr62D7GHoF+VbsOdTbUkxU1WVxJrCOokCvn+qJSYiRWB2MlOrcGbW4GfMF
KXXeHmwGJj76ENMzHyez/2DcczIT92OuUQzpqL62fc1YGzUAGekso5Ph03DLrP3QJDscKQmv9NJq
8CV0g1/EA7/kxAunmVLBEn8mCLTDtiPCjB0MG4f31rOzA/QL4g674cDS+CNtSewsjPLclj6QMaYC
Vgc+om0qEdpOc4yBrrh4qOLhh0OgwMXgxg5AjuS02Y6emMP9LHwl9/RWOzJ5Hoe47V4TR5SYcn4q
bdL3vWynm2VZPaDm2ZzDxSbFPu8JsisHcnvudAwfF1eOoCi0ESxpRJO4HbytXN4H3rVvM8GCcsqr
X3GgZ8OF9xwBnE7L1JcLkyOXaxrrJ3R009wX0wJsEGn9iNzWdU6uDl2kaM341Ir02OBwDnjD8RrF
3g9zFXGMGlT6SLAyykG9xI3KUKgxgeMiTSp6gubMebT4j25CEy/G5UmqG/cB1zvVdNMPtqceNT2r
t/7k23i+nKAmwynNtOrnqksSAzyYtpGSCrfa8uZwJbMHDuIxv51mhCtxetd2ZvHcCfIte9gNGxzr
bWhNQ4EqIDoVmuUEbcXwjTq8AnJeuLtFb4i7LwzCyFxGt7MipGN8wh/OLTJtYnJehxugQ9ZRofnc
znV3N43Lh9WU9xM+xBsGWeY+NWEsl4o8YcajFFaKgA+74nJEjI1QcNqgzHygBT1uK714Ld2WIGc2
95Ntin3rzB12keE0IRHcp7YzHUiiHAMhzLeOIVuQEN3O/BJsrW/8UJ5XcJ2Wv5Cx7YFEpRdjGO5M
NttUmTkBSpmpTkM0PPu5IcgVZuqfrANyZFeQ71V3U5kjxViJaY/UJUrLOiY9QH01MD6CmuasU7hP
ac8fO7M0RGKeoe/mhg4ASWzyIrNkO43ta+vGaeCzDuzRU1h7Qx+MCy18ZlD6dpA+IF2oiPDj7MDH
PpCq9K0VLVpizc5YTM2npBPUjoOL79dFmolyL8k0SixXU0yEUBY0xvClUuNFTfCFEYxZbXzWIzul
mGMLowcxTl+69QOLSeP3zgEN3yPOy7Npz3I/pqTc04PoyLaYUX5PVU2bVIXuzFxEz5mopDUREVpO
VC2jUqbN1QtsqK/F5NuVFqqyHuBaMRXfqXy/maYDsCjqbmIajxBEuNoYHRsbu21sBvV8e+pvMbti
gw5vK92ey8HlV0CET1ql1N9QRg5JE1Pco551ZHunec/pmJNoGK02AqO/r0iyCaWumSHrFBav6/OF
Zmt4fXQ9kL4e9ZhqPaGYeWoPsiVE3dcSI7weJEI89Gwcrk9ZvI2tbo7FtiIYLGzWQwIql9tRm9wK
IbKDaSd4/gr/XkR5dLr+NLW+hOuhQRAXwjj860Xo4K6ZciJDndxo4XMcro/+b0/VCEOiYnTvri9Q
Lx09VO63Wq+M0/XJ9cOTOWHlHtovvTUqSK46W+95oXBaX+z1kTWkdwVl/h6hCYO368c0vM6c9vGp
WP9oJXkWv/9IVoZJBuFnvrVXc7voehgmPkSEsE/uu86mPwNvZjdr4Nj7tgokC09Yr4frI/Sgfz5q
eZuu/6KjADADs41SYBYM5qlmu5CeSRdaDGGxgDKNwo7B/O/qabbWr5sAxKjVCo1MDY0OKWt1JYeQ
EdSfh6nLfSbi//wgIkZqTWnUG/a691pLlnOkuwNlJI/wlY2/H10/VlGtM0shu3tC18SA688DQzqQ
HF76PIm13eYajzEwrpDuX43laGQO1g/pDqlnE/51MAq9CSmym1D63Yg+BVX7WIv0ZPiS+Gktb46M
X2RY9IUMiYXg9I4bstxbTfIO4UWi8IJMsD7Vcp0ozl7Kjb12CLNSjGHOlXgyxEcfx2OoGzHSRXDJ
kDTGcFgP1497NRhX+qAD2ghvcbZ1V60V8Gr/8F228CDGes7nvAvypfwwsstot32Yk8iojsz2+lBz
PTCF44ghNMbw/tfham7PxTxhrq4erh/n52ekoW0z1AuQUYyVU6f1KmwqnfAWY7SIxIFkEtduaDl5
s80aRLaM7RAk/vNwjeMEB28VrPZ85h4vlwoZ9MCKW7+hXF9FPxeYca7PW21GSIu1YYtz8LkmECvI
bL/E9JbuYuAxOLJSGqVsk6pKX4XME5C37tUfYaRBJGRNN+zPYVoDKMCUwLYRP0xJd9bNrNOYa5do
UIgkGKhrxLUgFIN55mg5JIVaKlyx0Yfn1g9xQmShPjgIHIwnaflvc1mRH1+i7MySQy2ze2JnJ7bS
srsgKtIRBIufmfYE8UgGExnrW0JaXmcHZgkEln1Ptb7xkxGd1fyzxDB58LiOy2ENDEQ8VWi2s8+Y
wR1JY8l3FZuGY4avfCe8UDNL+MwWyZbeBGCoo4talPuu93v2F4hL7LZ4qhvP2sVl94uSrj/1RLHz
G72muS03ImO91HH2AlOyHU5BZO8EGALlW+poQPbs9ndZzbf1NK9e47Iv1kQybinHfE+e8yoRGDY6
gvGpt352aA2Lzmc/gWyMV659oJel8zoLl0ur2hJJGO2GUZKY5ItvWvGqSkhYTiu0jY9UtANltUGr
pe3r0T0pP3NCL2uNDQIAcXGr9pRnw6tfDZehredQ1mzPbH6zTQGO5p7JN9AKZtHkq9Q9xXI5am9Y
OZ4xzzEQJTKUfLThYGiAnGwQQYtTBfXH4JeIQV13X4Rl1b6l5BGF9O7pbWjmyTWMj97iruoK0w3q
ajJP8fiadWP7TCdrI0w0Az5zeL8Y121n8TDFjrtTONtRx2Zb6RtT4Br9++DAPu8lDahOfGNgU3xH
vvGBFhHLrJt87xYXKcCikR818magUJo22lhBzK/fzCILvMLd+53ZbFwLU9Jg/kQW8ZRiO9SGGvpl
dM9ge95NPX1Psg0OnU8DhLbEZhJTircL4GEJ0cZmvEElA4aR9vtdNR4jHXK/M0T6YTUEkEOJPqKN
2zU2K/6ycuFsVsMrs4W1uzY8LMCaMAHAPJQ9Oztw1BujLm5mO8NUovwXdgjoBie2mB01QoqEhv/H
CQ8YMc01s/iYzZLFrSRJ6/uZwRhdDqUfLULYCZh/GdoKmbALuRQVGlmg1Tr3v28fF5NfPPfGCyX4
x2Jh0RTNbLAhHWiEyp2YmG6S8pgFjonSor1waXF2OfZtNpc9CdHOh12m5bHqH+tSMJ62plfdKG2Q
yN0n0B1w1g72DKpH/PLAEljPKHxqbZ8k1UfMG8M+3NnVMUnnWafTtmHHqLwM1c0aLwPbEUbjOoQq
o+dl5pVGzgqRdDMoL05y4eLarKOMwu27AI4/Gr7SxZBSNPuCwDhcTH32aN9DgCl2SPjztbWV0Iux
Ql1632Kv1uH4DxXbc+euIXUepySKnZ5W3yy0+Cyzz9n2tDBqnAZVOkYJ8LBpUhgPRqS/iyz/pLFd
bVbRHiykU+MZ8Zm1NaiIVaGIC5K2E4E2sbVLRGOQlzzhoRriA7A7uZnN9jlhsMLW5KeG0H9DPsa8
GSYNDloB/FG3xN4rtB+OXS7wq/RfLfq1cZmM1zodl31iruY0u3yGWYWSKB/oFEQ5JA4idfbo7HXE
lfSffZZh6ulo49Po3oikbO4mUr4rvAeJeCGGxbzXj0oGqubMixrpnOoavGauiW+Vql8qrOW5i7k1
R0SEQ08epWNX2yp3hl06V8cezsIG9UKGfdMLrJjbaTqygvfJsPe6+YbEvVsWLHOTpWxuTKvnZ9Oa
ZHN5myCfHFJnK1r5ai5ZFGrWsJd+DEzXSJdXcn3rXRdhF58X59Sa4raeLVq05r6x2vlYGOmNnfqv
eZO22w4o8sFIug39kBItcXoZcrQ9LeWnDcXMTebvsaYAB0RTvikG8Uzh+aYnAIIytMfozscQy0ZA
5gxS5TK+pGmr8Ny/9RFMQHRSyISm8TWJGrrJbghFh80IWJwDGMGn0cbdMesHG33WhjyVnA2f07BV
rr/VxfCG+4Mk5gQWmTt8Q8UIcbc1HtW0VHRHtA3ie7wsdTwCj+nvVFl80Qy0B4Fja+X+2PTFmFuC
NUMHesrWj10/cT2kK+GnLKArZUhR6Wtme+KIYSCtBykpTnsWXa9MaIvNVXxMhX07ztjK/faxLNV4
ANPdSojYQ9sfRE1lcD1EOuXK9RE2DOBXiQGyQUUEyU+BJ30E+SajlV4bznNkxweCBbeesZz6VI9R
VNNp7qE17Bh/yk3EyI/UnCV0bTUdiyi/lAU3Ht9v7pKJ2ziUc8yf1dhOJMOSoKDrMxV+OoUTTB2W
1wb7KoFqBHq7igqFIlZA8DUzhWpx/bhcCvNQji2bejyGtO+DBTbmmOaPY0RcmG6VfmgJn8J6gG7o
pGFj9nQKy4VdKaOsk4s3OxQK3FzRIeuoNOxIpq43wawXMCIWrzijJynPdjzSEWF7Fc8weDaj6KBy
xTXoH8FsRpgqC+yYslOsh+uj6wFGEluq68Oqj+uw3g8JQEFQDMUZnaPBfNj4anq7CdecmG1hU8DN
RgqzOFY/Yz1rw04DqOfUqkViz1O2egTgaN2xRe21vb5HbpT++W4RFzUe7Ky9kZMrkan62nZps3zn
ue5Mwz7Ntz6bP4Sy/Ch7IoKAkf+GvAFYteODDkj5YOEjO0JQIa6CsvCvg1VRKioEzcDp1ofXz4D6
20cm+wUoYeU56WJoTlV6WyXNR76ek7M+yWWbp+1Fq0Z3/x8+1gl1GYwF9MLMzk+gFNpPJpz49ew2
1i+9PmIe3Z366nXMhBWyclphOcRcCfBGV32D7afIzNaDsW4RlsXOCRuPuh3h3fRm1l2E37CfuD66
HvC/mBtjXNn3IzpRk7D1rKJPnWYtaWb080KNoIxIxWHqQ10T1uRuzUZ6dJvXsh50brwx8a5wtVPq
Xw9uiq7NjN1bMqvMsEu9rxpf/Y7b+sllNI/EkzKcEq5KOXfqtfYHROWybZloG6yaDgZ2gC2wKNVh
37guDqpZbMyqYs/zzwNBNsURZVkwVUlB6gtfHCyp9ste0561LGErsx7glfz5yELSCrKOcxR/j4cf
vr/NLcDQv9UivYRmJprjbk4WV9+OyF6OncAuse4Ry3W36BNKtZ1j+rjXNyImDyrEYIOaA/CCQO9N
nz2hSGOIT0ne1BjqvLZyzhL8ascIiAZlOWlw6JwyjLOFfqrfEH7UMXmLm3o4ALo79iv4q2yix8j3
q/3154xlGXNtOeuSp1Rk73GUPnQeQjE8XtTqUU3j1+54sYN99ExkcteNkOYAGcvrdzVwhVnrqaGn
GHZt313AzxNivd7gQ7l+9vrUJrPuYPndqVs3eQP/Yhfh+IcVabNQWute0E8ktBQbU/+glujQJQye
vIGmsNV/F+b8mC2ZwlzLLtR1vIa4v7hmVVqfIzan54lPScJy6M8utpxTQ1vhKsGZsB4Wvx/W6/nZ
KgtrJTfS60tPJEGNRXu6vtK6oDm8tczu4irewiE3UaRr1/MZheUi/X3MD6n12Tol4nj97jMEqD+/
+/U5GSa/fzajKhleD6aaeKF/PR8GSwGvXh60Pv9MYusgxsQ7qGHmNDPXs4szxFi2yaIdo2ldXNaP
tTZ0QnTSyB/W39h2e5iV179Dpql3nJfeLpuAja2fTCAq5VboFr0IO6SROBKs39fm9SUOkMM2ArDT
Di0ItWXpfY/m+qVY2yNKzvFBrK2U9Vk0pz8xOwyBi+gxjBgfbm2yNLbXHPPrS71eL9en18M16nzs
EzCSPj336yufYKDuLcu88aERQ4RHXcK7m7nO+q7MCYybfZ6yCRxGYJplmYfC4pKHebKlg/7OHUzb
YCuG/p23DxA0Ctk8WaD2jn5OlllFsKMbR5uKPc1uoteCW7e9DKl+TwVBM5KVy8T2t2uHgmhJGcM+
F6vi1yDMcNRCs+avajbDj4a+5qb2y0evMd+zTnyIwruVDWRgdpT2wW8qwtwc56bIluWAdY7bud6F
TlOfldt8rPCNnXT0R80h4LV0UeXMCRoDVX7Gvgm1djDLoMB4UyW4p1I6i4Pl5QeZ2i/9fMZ8dKkL
tpMm1vPU7G9J6vis8Xcx3Lj0Y1mh2a5/0I5XIF4CcygmZtbJ/FhE+rGjHvNiCR5srk6u1Doik0F/
tIW40KbHOxPBtSZ4hny5xgbDNYn0biLejXKiqwJvBtyNbwwxsKJQ6cZT09Y/uCIXULMUZWYaedyZ
MciqzGxx+iF/YFpQnWfpiM1oVZA7ZP+91u8dN7J/JNGK95/XEQ8a/R6GKRYX/ZUUujufxkWwJvCe
xNj9MnzqepkMD5PEAqUwdcOxZaWg6dwfsww2aIXRdhTe4bqK+K2JT/L6MJ9i8yTnEzIE1rW5M+6M
AkDelYMyla5+ugoY/1vr+V9oPQ3KLYJM/t9az8MXbKn0X9Prf3/NP6Se+h+erRtoPXWUlaixkFSO
X6r7+980z/lDEMKMfBPChXCBFvxT87kGGP5D46n/QUqlzQSOVF8yGc3/L4mne01z/60FXXWoBJa5
Ps0X39FJSbERRa1hSP8huMw3kQNHtVcwmmm+6oy579Jv9EX+Igk8nDSTvFo/f0lL9JTAjueVeuxh
7OYWbFzmK7GkGIKYsGFMj9CSi5Wb7Jl6fBy1rNmWkRtELRsuY+Usq9F48HrtlppvtcWidqad86ud
9WZHEtPXQnWpC80/ZzSt90UC86jObDCA9MCUje/bmCA+Tyv7uQUCTRdABcXKhR5XQvSi2OKyAt6W
5vsIQrpzQJ6qDPG3qJ37RoPs3JO8vBOWumhEIe4ZUbLSrlxqEEmkGDLJYRiibZLc/Il7NN5liwUd
/JjoKRjw3LytavsTJUDFN8QnAT9nP2f6N7tI7qMC2JhCuVACzZ5Xena+crSb2sN6hXglF+7WNdaF
ZRyRGDgGFBbm6VmSPA0Ic2RUU7T4NTkRQLuJp96ZK8VbX3neHR70zSAxTzsZsO+V+u00L/1KAV/y
c71SwW3w4KWCLLdQCrOeYjyBCWAjou3HHbDABw1KmQ1oPIvFLnWsQ16ib8I2kAIkH1cyebIyyi1g
5fxnzsVDLtBPLBKOsLEg5vTudSDn3ko7B68ZipV/TojXELQrE31c6egS7hEdKcJLBHoTAkC3RKdM
G6b9P2Fe3LZA1s0h2nVaWOsQyUCwO6DYfZDsROe+sVvnfBCkMTo/cjeGS941dzO/VrS09zRT3iIg
7w2w95SyFx0k/HeyfFq8nAKBbf+wrIz4rPQex87+0HqdnnrN/uEG2fLPBoQjzAp2z9nNbMKcr4DP
C4WuwQJHz8Dxxl759JJuSDS3Bw1CZwfA3nMTm1MhfzRB28OJP9i4ABnsJxsL+H2NnAJNITPBCfwW
cKj4PPpzQLSrv+sKeAseXeVh5ekLwPpOhF9an39Yztfc08adEt1HzpduDNxE4AT5qxc5zG/X6C6o
c5rTTN94E43FpfFqwCmosPZlhYFbOcLfIKN+zJKs3KMMTi69np24g/Vkde9QKMkjC0v5QLheZ04d
MefT8zRg29cy5AIKPAKG3Ojk+NH70gFw82bI5xNQVwmM0csQKXgM76nEAMFqaCEyFTNaBMJmxYBP
wcdoJPEgO9F6ahHeTEls20H1vR/oPafvHKlnRbfllCRy3lX9+EnpHsVVkHfS22YSR30i6ovK9c9K
i/0T04KXbLKMTeoyxLVwPY/LcpNp6U1dc+5OIBwOxrB8JPRtg2Rob6oOvYmKpq3Q2HJ2BP3UOSJD
dxxzmiL9MYpg69PrSva9qx4GL9WPxk9tJv4JRbMDbX4SYMvlQIoFnCMSSc9Vt/7SzXTvVdlIHsxA
wy2VRyao0VHjTosO1D+MhqHt9F55WzMZqeZziarcsJZnjOecRsn3FLAjxBr5NM1efkcmJRZvvwhb
12keXGOQfA6KdAbHBegJhRuZN3vhvudEq98STLQr4ONgs3RuWif+obqcuJDafAU9J441g4hNsk6G
ZAyMnKuCRHAbeoynRm9fgnWZyxqE8iBHlOR0qSaz+Sh619nbmt2fC7gmbW1ul+mHvZTpszPlu8Ug
41GMQwkmC8ujvapGSP9d8bvuzaixAYWuy+8TE8ah5WfNPQ+SBKBygRPVtoE0BMFAA6LXbnD5apPs
hpXLMur2FjoSNvBcvHY203L2UPthZbooM99PXdI+1rFxioEQBnpTKOxugk6ocM9KQgyFkCbvRGsc
VVy9gC2L9vgmDxY93zPOgZOdpJ/cQIHmL9Fjyq7PNNzpgWTxXbJYPv7lCRGjreCIL6BbtaUqX7sK
bIg+XbLJHu8MjxuK50c/Stpsgd7Si6jaBFvqdy1DjMvmqgmE0zr0j4wXmiivJZEEe1WlZ4aYSGMY
wR98fSyCUm/uPE4Dk/BfktzISbQcg23PMO+SYRXgr/1/c+6hqcfMeiIGiprUG/RDH5pnmvczs9Vk
1u29P7DjwGNcHmI1fSRuX5NCHL8OMzNSP3U3MXMPUla8ZOsYXrqjQ/foLCqj8fu/2TuT7caRbMt+
EXKhN8OUfU+Kal0TLMklRw8Y+ubra0OR9SIzB1lV85owJEoekkjA7Nq95+yjQwos72GP7sVz6/7N
NuvpAr/q3hVOfhgaflUj9IEIiT5cGXJOpKij6bnQ9Jsss4F+jwSrOpTZVnnTqohR8jYkc7yFyjiz
odUY9KzoMKpbXkzpGm6FAVDcr48uZrJ6ZtAlE2AkTM71NSz2pp8nrKQJUcoE+qSx89GabQTOHkel
1VS/HDjGs/1MX1kj718+9qc2qMMr1MuLGSgmQQ4e8xqRMnuN+zoJ+3k0n9KmG45QNvJ1bnqPXc50
wpTVazKlvzsLZxeyHPQYibeb5IQUZMWJQjISyZxtpYuvuqgYj7nuW0xreu7KX3qw6gdYFs3UbUPL
g71ra8kpQHFSIGWmh7i2eq27591MJkm9qwxVt7K8Id56BvQIyWacZm1ywWF+BjXiHViqTSqR8aLP
rnWobtqTzg3N8LX5FQuRbOxSz7dQyUjzlKPFC0uGCgkk2BCJxFkHE/mWIrEggyq4qY7KvVXmVpjw
4xA2cLMfY3hjQ9XTDdW2PlfVvprYAzstjS4uUdFlx/l8miFZbCcmnc/jMCuVyCOa2UZJoX7pXtpe
zPlh1MsPiRPUgHeraDp1ZkLKDTetypS5dO0qJGJIQ+/g14DiYTxuKtTr4D5Qyk9IH7apEb8nWsdC
4hbzvkSc1SBbVOCeSNYW3g28cUwX/InVUtd11Px1+BpUL234p27eR4/sXd2rsWGK8ikQpnePybAI
LWgiFXFdRTGHq4RGsK6SibnCmDY75QbJ1aaB7iJtyvOAQm6wGLlQiug6lvKOFLpsHDitZsXZsBWa
BtFUx6QQH2EADMMI5/c4SYl+IDqoSo8+WtQFcqFhbwZcmkJXxtpV6TflkAdYqASNkSBOTCpejCk2
2DQn87Uy8w4XjNOsLE1rN03DrWITIIhGCiGNs4dQdtCRIvwxESsZYtcxynqzs8HYullkL8jEpMZC
E0DfvEP773QDci/ULpFNnW36vdq0pqpWSV7/piEU7CyGOzsTMBxUt13Ui0XZOv057S+Sbhz6nUw+
zJcMLmnnYejufQlaqZySaqW5MI1dgOZrwI0HgqHZp9rIPXgmSuGxS++MNhugywnXbBCc6cqygg7+
tlcuid8GqX5jUkA9k2KDVim/VXm8SmT9APmkvmVmVVznlhkNaGcHh+9JWu1TAhoX4rXCzsJYjB6I
GHZGagFV9OJpUTBpWRuiskDGuc3WdQEU160ruATUJzSv5IhzE0ZNxLc5ON3WdpisVW6aV899z8JG
rHxlpjuRlTlUvuEN/tdpzMxfzjynbPoQ6WeHXDqB5ovyQi6JINBWXYtoR/q5vaZzIcDmZQdDDtci
I4u9G8U7VvylobJki/rvGtAB6Qx4RU7VWksv3w+ULhrz9Tzy7knefbhFvddCnySm0T9rKv+GB7kr
y5fS8D5FBekkb7ezIjXp6RX1xXfYkHYU/fJkex0jktU7jhsvlefgGPhguLTXQJIMmBEixztTm141
3d77vrvsfBRxQ7+r0L8GgsFfgzDBoohoLVDwGD+rsd5gbt3S1F2WNIa1qdo0WrPFHPLiDPVCwzy0
0sHvMU7xVsY07WzLuVs1QDQa7p9OO61k0JyGWj3yjVDGu3DDhPFBZu4TO20Dzfu7o/AGw16/+rW1
qdoQ9TOW4qTst3A0Ba84sSD4ec4KO0n5Mn+TiQNdOt5uGOkdx/29tP2TzJxoldvGY2FUxxqBFCoO
7AhRyU6L4yAdyXYc5YEr+0/rIDsMmLklwI5m7zTsryWDJ7T40aKc7I2s1GNTBK999YDmHdR09tQE
Nweyk2bMKUWMRC3727VvNSNhxD8Vn9c7o+Pc4RH+xtedDkAMiouX0iZRkJ/LgXqRGAT5CvZ4bURb
ZD9WI1HvnUHjVwvNNYFuQPB6hnXCwnMk/XXWg3iH1zvfIAByspmGh7MtOgp6mkUB6ilEgz+qaEcG
44qjxz6Air4odYQ4k+0xX3UXkxmdM7tufhN7F0npLPLEe+lAGTe58Wuo67e+qoERbwaj/ABW+oyC
tE7uwjfMi9LUZnSG35o37if5bgvx6oc0zGDj5m10z5P6vbaHi0Z1HWXTKazU1h7CnaqLT2vUb2hQ
sflTsACAli4iWZPI4nyQT6C1ra0WmG9Mos/uaO2w2O2RGmTNnBugrhT0azkrfXtrXCpDrJ08fXK6
dBdeVcXmOvmg15D6EU9Az1XL95zI0mWgoZSMC2JMIiW5G+JmA+sS1cqt9rlSlEl5qCsOD8LBQzN4
1+zgUFOKgu4fJz2GW8iJ4Uw5vbZAuqvmG9K8lXRdXTTrJC6u2yIh1G5aY19YgL26Y9vnxWiGx0yO
TwhaT6KODm7SMsE3N07rXPq8mREAV50kt8oUGQpTbdfI8lKKcmFwDJvdIq7mnGgNvHYE0RDVtgh7
B8KrzZynjn61if6AT0OMMxeMyWTs2HdXa9/qBJIwM9auq78Jkz7aWn72XHSf03DhLz3Z7NIDMzkk
CO+jsC7aKC+OXX4nw1NlZLdSZ5Ram4dgem70elsBWaC+W9hSkuCAzMIybp4bPGui3kcCpSLzwwLF
+wgMmdptE2fEqoJY3KZZdqsGuQugOwV5IhHOjr+6MP5ZMnMiDuq0/lVrOgaP8APnhuszWHPa35gu
1rprPWakpYx98amDoxy1lq5w/UQERpikVzwRGx1NCZiYZZNle2lHD0WezAdGqBD1H4I0H9zWf9cR
vMnhXTTlS8ACNyUoYRv3iYbrVxOiepxM+dxl9rNu1F8o4z6DZjzkAvKOr6+wfp1inLduDzox2+ox
mvz5YgF7/auI1UeDt64PbdCyCBiz8I3kzbwmrYDe6bbq7P1QBme7IGSq61HM9sRlTQ63/YiBrrAk
6tLxj9lzy9F/fs2HWYnizBUwpHlhvDWNfMaFgGvWuwwUE7ly3noLr8OI6Vh1lzax1ir91WrxR857
4nvJY1uEazJ60MIUCIu8fNtiU9R0zuhO+8iCESwCzVhpDKjpjx80d7i5CWP1LNzWVrnTG6yOHCys
mIxLz3+M43Af28Y2MEd8G1za+P+d9jbAdyB3RQnUFjFHIhScLIs70ZXrEIsuXov6qNnv4kKj8SpN
qhGaY8QVRMgvxuglKklHUCl5pkkbfqE235QdyWJEF3Bst4mdGxzaxCyYmFRRlrvMl5J7yerKKB4M
gmcuR234ytL4RaGQ3gYStS54bXok/cPIzGpRJtpTxba58DN1HqtZe2thcxAvk+KqHhVc0kjfVKSU
F4Z7abwHFZcPiQPEolb5L0CEGxFXHNqm22Tj/0wksDr93ns0naxyE7nVqzcUD6VFQpeDy7nObGYU
aaUWoBcRQMPMCRByQmTkRMzCQXcCJX63GFTfbMEKvmNpeEB9NBFxnUfpNWuyvavpW6Ppr/lMbXAy
htt4KRKORkO5cpJnbCLPuauOo+hOrRWvRkARcZ2/eeP0FGfGo61As5fjGekW+hoQxwsLpP0iw/lQ
Fw4IHNKD50IPQ9K24Bhou7uGxcSN/ZUJuoZ2DhR7pmjiVGbNW2hthwGM32DfHau/VSJ/C7OrFuXH
2GbH5fSnkyg19iCNIbG11ptBsDqRypATE0oDd1M6/iEOqze9i5/UIiRpLWCN6AZxpvV4IVSI276o
X3AEriukWdINzhTAVFp9AmqSVGf3wan8Zj3/v3J9PIV0KfLRHZZNpD2YiLhF8UUi8jq2fi580Qc7
CifeFfA8OI6+ESYA327/1KbAZmytkqlYm974mhj9Q8df17JRGPlxnqVLvcRJhL9uNDFIO9NrVeZA
TKd1ihKotbqb6yKJI/FqpMTPiKPAhzUMp/n9KltEe2734pnNe1anl6Z0tuQOodmCvq7upoLGxGQH
aeRYnfPxK7WDPxFqwEZPP3xh4EqoCBDxrJa8HI7CWO6ilQ/pa64RYQtZqzDnu0dOUZiFqegt/xpo
4jHv/QcDwIGMY0FuYzlRYRWPTfWINcchBgm9IFkODBuRBNe7xM6ZiUebmk42CUKI1Z0WTVSuaE9W
AJJ5IiC5aUNDZeYrt2ff6PW1lyM144D+GNvvtdNfOblSMKUFFdv4kE574eWPsAdZrjpMMih+FwJn
FLirtePmV11zfwFVShZD061GK/tK6vEwtN8BIcks4C/oiuyVhayRSzbd9hZRDINB37RsCSjWYpA5
Pn2FVmKxqjjVE/DkrWzXvLQkIxhNV9yKujsXXMuH1OGAnuA8FVEnDzYEKw2j8JmuM1UdTuO+dHdi
ortdwN8uYuojYuH/pE3+gznc4Zvr1q3m66eJ9dM1qIwcDH22FXo3lLL07Zi5L+qJGXfJEX6TKOaW
nkOKUotMiFVt3HMCWMhV13j4wtMGjV1dPw6FWa0h9YZrhxld64Knr8PgiRPB5xTayaassSK2HS3z
AP62qLAuWzKMzmY4JnOIyVPsejffKM1tb1s3xOnXumIc7VnaS+mlpDIHwdOkAarz8xffEbgOmqQG
p91qq7Ap7V2sSJ9OiY1bpKZB3ZwjRZplgMIL13h3JLntNYSqlNyfUbwSck3AVE4sNPsWM+s3R7Mo
fzjqESEQokwKtLVd3h1NZ/BMvOPKbLsKGwfg3kBPl1XNeUqaJONkqmIkLL1tWda8QtG4oc3eXBa+
Eh4u+RLLd2c9F+lvhgwfVX+ZHfCgNJ8r1SJgjOQuF7yFQN51EyoiTFFOyFsrctyTJxwqoXmGAzCG
7yUHhaZBshQh1LGgiD9ChYQRleXeMSyYVUIhkSJIexln5d5KS0mwgr4m0Xk8xWMreDdaNM41PDk/
9t+dnvI0iJj1anVF5KHgzDlwKVkJroACDQU1FElizoCqpXOzo1Mkj8jmv+Nu2incXBu0TRFXasOm
5t7CaviTScl29wrSkRNAMS1T61mL7ZcCo/gycrTHer6Sq4qxSCPnjHiD8JoUKzBZCCjzAjQmRU6g
RgUBOOFiq8CxLuaIpQy5KydVkgdm/im0fetpMIqXEL+8fasmMiRVflW5XCcGl6zTkcdW+/0vSLlf
k711ZbZz05DEROTkVP9kOqXfZFDChI0XreHxCjpBsUiG/EX1RHRqzrhvTZs4y/KTLe6sk6S5NHRO
uHaFQjKo4XQbMKCt3wakKfs2SfWZmfWqlRqMgY6FSQYx0Ob6zvkaJHMDFk3MrUNFAhr5tPjGrK+Z
o8/rM6dHEy8dUSSQpETKcQ5oQQ81jKzWouEtyLiBM8/cDwwdbPJB+0E8dXb3y8eCiYx3Malkb7vO
Hj7usx+59OM0Y8+WjYi3jC6ImY0FA8OdiXvc74cvjlWMrlrSlxKQ3AUy/R5TH+4hwBAeLumpX/W6
ce/j6EuHQUGW/CPQiU+zGs+YA6m18uG3Pji7RPYvFjbjVghMDPWz3rP7eNVvrXi1gDvsfXbeGhnX
0uZOpiWNt5iG3YarER0YfVlnYRDiRsUSHxx2RWb/7ixW/xQBlppY3bEULGmCLMJuuDDkenVnDe/k
Dt9hWD3Ap0l7eWeGsip1/OY4PtkuqsdgSJ/MrL0a5MXpcfhQtOnRaXx16ht9T4e545SIrJZ+dQ5t
AY+15uJMGhiFuNWe5vSX2/g7xvbw98iujzAYen3DnWCeyy79CKjvl7bvPPRJvx06YLo6EkTd2A8u
4Xpu8svxmzddd66NVrXrMEsficxJ3PhrzL+DmIZGTt1oN7TThXMUmXHWPHdtWtoCxFuwGMb2Uhke
AvQJ6Wo1fMAAQsswCgTqEbQIPU6RjcrHGn0xjNgPa+Co5ekTdUzKRTcN88V5DnpyX4BXHj3dgDqm
1DeY68PITLGazAt+4IeoEb+8znv23RT9VYpGv4gIFuwpRlC0AgW/SQ1TETKvl6BkpEhKevkMj/Ya
g9FAHxju3AnxTzsU32le7jGh3bp8XEdGw1TWJoenMWb9KFoJDXkR3d46XP24fH4efpw/f3/6txvo
7+f+41v+45/9/Iu/vjmqt8loMXrCQV1n7mMUFwbxg7yEVYnFCxZKfvBmZRfKSpsR83TPYzQ29qwf
NOeHn4/+fvi/eG74EaD5tEUwuCSkKCMEQSSH4m2GIhizIA8oR/HXw8+n0JyavZieK73tGvJrZ0oT
5ICUSCJBeHeYmcS1qHRCdIkQTZt/XXuAlLb++VBheEfNOD87oR/xbTlsfBmxKHvZkB1+HogL+d8f
1T4Xq0+6QOo1W12Ve+m0COZ+fs2/Pkzmn/LzuRpnnzEtC6EqSHWlUyFNK6pDa/T/fPh57ufTny8I
GWCr//vL9fyNIiUhjP0CV66NVJ6eJU+q/MUeuoaJJtpLJmjq0Ngz0wJVNMAbNIiMU0uARXz098PP
c5lWanuv/ZSqu/la/5UiEdvj5F+FvkwQD9GOE1b0OTG+ucDYHikAsHbiw8hX9i4hv32BweAlRavX
IQDaSLP/ThoJI2Z+kJx70rogptgYx5XnEfw3sUxaDgjUbCC9NUkMfx/I/NpFCju0Pe6MSmdxHbtL
Ug2IxB0xLIG0/hrw/pKPsIPRgL9tcF51BHGHjkMASO/iAn4P0i0iufVUgG4OiJhLkz+6KA/WIO2D
1/YjuLzpjkwyOZi23xzDIjjoYwkPJix3Xe4nnK0Xcd3nl7pU7aWxS48V1T0yZcAOUmGEcTokVJ1P
BI/BjzFhKGsJb2aRESgZMLmkJhVsVVKrEcUT+5HBlLRTU99rvf5g9UZ96ZwKkzaqkYmsIWVi6KYO
XzyDmE3POqalIG+sS2da1mVsAu5+azj4mnudLPVHZEm05p+0l8wBypDb5yqK3Dm16BY1g8S0Y/mn
xPSpgAga0IZ3A6zkErnad2022TkvqN9J9zzDgWoE/43l4NMtGHlVcREShlKxUnv1Rz9UUDysIr8i
zc+vU/SnaAHkd9UEVInuYtzp0LBc3hWygClxgZetkyTLL6EQ2UWf8RhqODtTUGGsSBmp0G7LJ2PY
dAbRTZzPxRk8sTjTI4Xzk9/NoBS0ssrx5O7Q1P6xaBFMjNgWbomjJTenAFS0alaoMNH5ebBYyNyg
ZDTp9xuQC8YwGy+E/izG3BtP0fybMHvSmM5R3hg6WFgfPfl2mOm7RQuT3VNZxU7kpeSem2/sdzrQ
GvVEAbLW5zeRiRJKEwYqGTM5vivMubKS0rXQX/PcX1/++YqTCRxBbcELc5yiXa5mK1+fvQKk+2rd
CexRSe0aF492NdBCqy6k7B5izX8eBixbw4dbWt96Gz+NeBuSDHcx0Tb9YDxFTYC31sZRYiUlYCL1
LkxsT8ZEV7ac7v3UtccstVa2pp+chkrRcPtTwQBmp4llWaYHZUWnOqfOi0uCdEgojywi1QWI9Ajv
3rIQ3atdmLsuaWpSvE0QNj6JMCFEA9enToWIei+DdEAbHdrLXHZMUIzuyWOv0gb50EfIJFG630qj
VjS0DhxvF9ZAHIxsnJfe789yTH71mk2ZysFTd+ubkSGdMapDumO0TVkyeGvfIaOuj2tojJa6ZuLc
MEYlgr3zyAmskugRiMSK1CiqfIFZxsqhPNH8/t2XFGEi099bBbRdZPi64FCuNOMoJcQQf7L+OJzt
FqVhQ9EKhruPMwiDVkGnL6iX0Amwkt58CKFLz4k2mlkMR1S9EnV099a61t2e7tMc4hZWwa3VzPQU
e2g2UkIVTTNZqA6mbIQLH8a6Tr4ZCyGw/AkOXNlpr75i8mqGObPdpNhV4I18okY5uFZ3adjrPr47
aFyL6slrcrrDIn8ege5ro3UqSwNMruM+SCPcq4bsdeMGZwq+F6y+VSGb9xzFR1K442ZEs00t8J2r
wttDQtVu2hCKlWoZqemmeYTkY7mB2k2ksa4cznloQOLrNOk2UTO8DOkIbdc86TEVZW3uWwZhQ260
ixppel/kamkMkjeUQ44VGVyUBcBTpSM4jvpzERwFVdwqqnXwW1kCm3mAum5l5TdZaZ8CDucCCtpW
h3W0rWLvEXb7sAsdE9ZC7hjHMvjoQsN8bR0aLg5uBiGCfdQOQKwSsru0S0l9pgoUKHZVfqWlwTLd
HQoV/jEM1n2hYwWp0hsmT9WZHSfjAK2YFhlA+4kWLDhAayE2wIodOKynw1xK1pZ+HB1GdqaIyE+q
oPpWA52IaKw/YtnQqYcKjIGNYxkIykXwJWs3PxKRiFSNw88icK0C1CBHb3OUOwHMcMdpN79XtXpG
MfWJG+g7br8sm5ikzhz9lTsFO9Zd+5bxYmUOTb3cRK7HiZ95wPBMxuaI+H4U9M6aZvOhO3m7KWkv
I/cHFvNDPGiGqxEO7bp0GT6WPrrAJLGck/MRatYEG66lZ9teFSjdXz74nzKcrm6UmYRqVXIdD8jH
mdAvqtDT1xiUubcbeoWuSdlM0yMcVcBEs8Xm1Pg2ZEnlIQOyW36felhlE1cX2MiHlKPnWjOJOYEs
DxlMjGtPq3+bXb6Fqzc9aVNMlB3xDSQiX5yiibaBbjyGDjWzSTDaEm1PtxTESuEDThd+mn8PWtKj
FB45DrOy0dJ1z7GDRAdepC5tkNIK5ZuX0hmrK5vZGdovJ5RrYVbvLZntW1dVD7RlPcyTxhXvxqJy
wns6B7hbTCrWnh7cmVnv6AzJSyAIw6kbpe/jUE0kDLcZkCEKF+ng/CpSeP41ngLLav+45fSSYTDm
/+0e4JKeZn/ZS9peQxu/z9A9lWgPKNSIPO51f13hHG1j/0aXhajOoKT7DPOf1cbedtTG2A6Nz0ob
+kVmzKeF0v0u6AAvKEr79TCnzpM+r4PcArFHIH2S6L9JUeJPEGpn57YEADoHxKS0J+ZA+2iOti/z
fcJftqwQr69HafhHLfjOa4G8TibWisGYeYzYdzcJLGxSTzR5DqUuz2OqrYzeFkudeNx1kUXJTnfE
yKgYj50uavIMZAk6MNd7Ym/p1ZAmSwlDthst1zjoLnRfIITMDAS9r/x1WSafENq1g10DaqltpFzd
pFKQQ25M8FvDb59gBEd6EABnL14xTUbHv56Zn56q+RQQPlkWf2GutzOrxkuPOA3ZquC7DBssnq9/
fYrmZFvZRr8j3A3PyQwDDefibwyYWCTh8ecjlybyrnOAmjqhf4hSDwnnz4dTRcM5SwMw4bnxkk+i
YXLIt/w8EOFYbOK8feOzZqf3IRoNPT3WAdKIcP4okhxdmszaj/RTuQXzva6m/KjA24LRqTzI9RNH
+8adzQHCVWsT78xCOMyFxTC9jxnRrWFRIoMn0jjMRbzmDTop/vpjNT+Umt9vQkd7/XkqCaW/RFmS
L8vGsZN9X2fRvtScNfR1bycDPC3CrI8/D12P829QDiElXrsDaaStRAWg2c9j/dCnsB1T2iCrdDBp
VXVEdo8OdkIxogfUkGHN8EcC6foVoHV1TDuQp2hLSuhUKue6zj6NgGjuPEl2bSQvLWkma5Xh1rZL
7MwJ2JMjckd91VZIBTK0+CtHR4kXBUN0tIIC85aIf3Ns5XpARXrsOZ4QCcjgIq7kIjUGGiauYDxl
jyTmGEodG71F0aEwiVpWQSnhJeWxU3Ow7vwqA8Yoj+bQy23RBKcmpjoCZkO2r0NOhFEH8+oSMAj5
eVLE+YpLiiZ45AEA0QVQ15wAPDGGx0Ta9HZ+fmBEx610DmCfimM3vwjBwMCgraNzGXjtvor01c/v
HtN+Ov581ICgXrUxRVQ9VlcyeaKHquNOM6rfZqBPe4+Zb2pG1bboxL4p9GGjlz0xQHCnSkU9o03t
tcn4BSJ9eDMZwa+IVzpBhJMLkjBAzrTde+nSAQMgmqBIoZwbTfeDF3pDyE96ZqytVhJ8JTqhAMDq
Uki6SS6oX8MPIPX1JEoHzOGjSo829oN993tqvdErgTy571ZXv8QZQmiwY5tMIbnsSNxdmDUNc9za
f/6/HeIHVf1/skNYruP+NzvE7qP/iP4NfG389U/+6YYwHPsfEueBY1rIQbEe/NMKYbj6P0zbtQ38
WbYjdMv4HyuEaf7DtAwEYo4ubAYS0vsfa4Qh/+HB0Za6aenC4CvG/4s3wrBwdqi/rRG2Jy2JP4Kd
z9WltG35H9YIGHw0bZ3AfNRVrO3SkSBiwLpYeXLjnETUbWmOb1rh+zGa1n6WExlhpleNhyRT3hZP
6UtNkOMq9fEl2hF8Fx3O2KEhCxadtnbUkUxTcRj4+rya03VDJayaZt+3jLnz0gnuvdTyk5XUT0gp
NnrD9NdGcz1y+D7ofgo5hxwusPh0C0wGeYDtccZ1lD1BX+9GAHXvksMNKxBWztRD3y5lb2FnYkg1
YoLdWbkPdh7d620a0HPoLtFTRTgkcHDah5J1dDnpSCjAZDNPq2N5huaznmr3ucwBv3o15NFhZ7v4
0CetcY4BU/ShDXYTeMydN7cEchIr5xXHsOOU2typlnrkBxhCwGD6MAQWoT3PXbr+d816hkybbOJY
tfQS+3bba+5n44yvrN4VAeTiwbQrhZ1iXlMJBO3LJHsYccMjO5mz6WLPXlCMOXe4Lyu7FM1rLf0/
dDTIV0u8bDNYUEdgcSiMsMBqM2OV9Ak6V8KO1ogS8h15MJsYsx0CjeBMlny3jzEuG6lrH4pi+PMT
YtS32puGiQ48wXTPiMnFUlIHj3mEGkswOg1LW0Erwexvzg7yONf/IFzoj1Go/44bz71UIqVFORA0
HOgNWV2k1eKPDkBohflWFaKkeGZG+C/33D/B7v8Kcnchwv/nhezCkOfmICtaGpK76V89PhkTdo7f
tfuYlxzpdb/dOVbrrMMhHTmPdvgBDEK9+bk0kuN3CvOVozLmkKlNxzw062vnIRnVmO6j0Si2fdIZ
DwKLzKqeOuvGrMP1giejABEyjTI4CNU9RInebacwHtcE320Y+0ZbwJOX1AAKrwiX9rQmO8CbWwZ9
KbYIlGF5lyJCZKmmE4h3g7tsraOqB/Jcb0PECGs3xfvokgYkVPKBvbx+rSm+vUm8dGnr3JEur7up
f6cIB2Vdc6l6gYuKilNMbIz32pYNwEQE1cjcTIQpqOpzC9kKFY/3+N9fcFNnFfz3V9zWxbwISYlh
zHbs/wDnK+kSqKqr/FGUScvJoxGHhgkSJ1sLJHG29HwH00sYXNPTkChERKN2G1T33uiaRnqpIqBy
tAKgU9Vvp83pYaRdvrOMrDphk0TBZp4jI4o3sUR7n84PQckAwAiQRdWqNw7x0ENT8KHLtLF1M+Ji
34Y1qrvhk7TFhGDl7pWEHahCaXQrQ2SxekRPZ5LZSzUTCKlsnuGPGEdepfykmdZWtoEg561fAtUY
bo70sS8O5pZBPlorZVDQ5z2FSTQZiwnnJ4evU5oStpm1EzWIPNWECq3GomrWJYrqZSfVr0iv5Tx4
PZB/kO30yfqCR33qK9PYCRa3EcX6NuuAzJHZWLyMQCls31o5mS7WjY2jk9pp0cpBbcJYiaUVYzyw
g8IjWjdbtj0wvygsgAVloX2IOQKyD11SfTbdjI63shqGkFSLWYTNvStwn8w5s3XsvYlZGEX8FqBL
/6Ts56wuokfH7vZ0jfC31XGwDAgLDIvw3kgNnjAC0qXWx7MFJtCZn7VbLFUMpEgwyPW6WsWpdunC
mjk+Hdujco1nVLpXppPlRq+TYTUOJYllddRj15TJLopqtFShyLiaEfxOxH+bUStXSkE7SRP70gYU
v2N/1ELJTtJxS0+dGo8lhy1L0fOnMsdfGrR7G8ubD0h92aWUZ6XQ5IFMG9LSDUC7k2M7j1K2O9W1
42EcA1w/TrblRv8CLMg8FCLBojWZAtMO/03AWb3LoFYeqBTTptHPXFdLSUfWJIjnREd/Fca6OrYs
JiaHhnM/5/+MJID6mKAYxk/JdRgfrBAiut8S5pX7znaIUBa0I3gS1xMKZSUPIlcLRebEYeQvoy8M
Qi3PUOJ5DplUqT+upl6+E5WLKq2tko2h5tAIk8I9z1be6NRbDe3vIu/NYRfrlrfs4iCBNecsARKB
RZ1s3N2TYHtKAhiT7I4wqG7MDn9jXut3/30ZYOz9b8uAA7mY8A5DR6hneZZpeta/L7xm0Pl+wEDy
jj3GWfShMeMUgJZ4Iib7z5n2k2dXZHhLxma9XFWi9cAFwucXJGcWM/WFQQOq/slZTDm3V5Z3LwEN
mKXB9r4nD+JrCnTnMcoOyB9U2w6n2vEXqVMeZK65W62iUcxgrjlo5Hdk4F4vpVRvcEGTVTmBBuvR
UiMBHUlgbEac6HOEgyu2AFAbZq1mAL6d23HmphMDV9fNOjMNhApW/k2qWnsMg1YuQtNgbqn87gi7
yV2ilx+XQX4qQxSKRYUpG2s8//8hgtmkmytgyLj+PokKDHaZbsN4JaahLYZ0R/v4QIzfPABl7ceK
EYFNdsYTDd4Wn6ZmrkdurJOlEIgSEgL3tG1oabgpKZeayFY0uQGh4Qqlaao5x3LUX0jieu9U9Ak9
ydua9HMBKweAptDPwxyk70gGUg3CNkRHvcnpd66F7ZhLL8p7eAgQG1TM8Ywb+Oh6JhFOHUygyIct
xggSLnuOHUGOmb7OvJG6jIPwMQp4e5v/xd6ZbbeqZdn2i4hGXbwCqitblssXmr3tTSXqmq+/HXxO
aKczIvLme7ZzmjZICMmSgLXmHKOPPkIg3F8jTgDQfUu+UTnsUMLk8aHuddwDGdNeMDtTnyn+zAxJ
XxXDORSsYKkazHVERajOciQ2+2uBQHsioWbJXiK4JyvyZN+MBjXa6Wbdt833ZOY7nOZfjRamH+Vt
2Dv9aBUGz4Zo6rqsYTI2/uuPtqO8Lfhj6Z3x2aEpaX1r5+m5tRtrGbC+Kj8RfrAWhLE/t9qvaLSG
A7Q6iYIycYZj8S56ykpIr9TQxCujYPRRmPczGZWF3O8TEE9Ys87CUEXYlHRhFZfmPUTu4dVMER6a
5Oye6UTi9LTEcKVitg8pfC+QbbdOrpUWyMSyddU06Q9FxrlMMcpxOULQ28t+Y9GS6zzkLOOHHpJp
X4NtXvQEaNaVcmh74n4Nc99PaSR6ikJFQH501sh/ZRDNl6aX4pNFjN2ImGndKSMySNXX95B4ao6c
u4guKHLVq7EytMotQnIH/vPpQp3mEz8+eHWa20i6LIKV136cLdKRZEwp8I3zFQrNoo+kHtQCZ88X
RDzeXYqmfSWqAZJ1UmE7YLlQSndZFTb7XJNUBzdTdE4ykDeasCgmC+uA75hIrvxJ9EQNCx+o8VJt
rSPmWhzeuPwyU9KOIAUErGnXncTIYONl/pXuWV47clYZ6wxKhEsDkKrJoMQXCcXBNTZfyzTItmMb
BE6K92uvo97Ealk91L5XAQO++nARaf9RLtv+589IssR/8SEZKtgKWTYQvPz8kLqkDMtR7bQzY0Su
mFEsn0LpvhrFZlsGLeCrynvR5WjiXpG4LDZjz3QFp1DRSirqdk51gqWlq7gC0Ubxu8OfigpGBxBF
YTYnDSQmF6WOJCpE1ngQrbSxFS8hSydN9Q017HaLUxc2dPSMYl0l9GAfJO1exLSxrPIAOYxME8H0
cQrpibWyKuODTp225qw4XgzkP2VPuEhObX40q3Dftokr5SYsN3GK6WPE6MomSGbJjIbjVeUkB9lT
pPNSIWeh2JZZmUoYfGruExGzDsKjBtYEClgzPkbg4MDVa9qalMVWaMp92KjLgfS4g6ErvtsMgXoR
JQC6Sjzqu6TKYWCUAyeSLS6M1olCaGz4wlqEMB0S1B4NkFg7RSUJjoUL0aZJ/6J3HJYdc51F36WE
VZi4pFUQbesu0fHEp7q0ww8oAe/0LV1Ywx2lC6Z2RG1aJR6l+pocOmD6pDyEbgV1HNlMcw5HHB21
h9epLvQjIErDjUIx2NOoemmUitNG1TtKFn/IaN3ezZh8VUg8hPF55jphTAgBzaC1pXy2kNt7wCD1
ABY/TSj7SQ11rvkKpAbpHXlzxZ6I92OYC6drJ5mnshCoJgdX5KSyS5BzdUTguClE1DoE5NAyJIUA
J1WmUaqWI0OYOHUbMS39JwXWP7iYcLjH27ItJ2dFOIjPtP+lx66fQsKh5ae9MDDrxFg3yCHhvhgm
l7VALTQyjbs6f0ygeZ6Q8h0zuSZpViPWKq0488CNm+IWdxWMz6Sg79lBl3PIHf8CMIloK9OJq6H0
Rc2M1D6smkEoBHu6KdkyJ9MEtRar1FBXRhL9UrIk2ww9ozgOKaa9MmZXE0KtGfOx06jfM1oC+9TV
D4oyJMuAzCakNT7yoN4XD3y4pv2fj2JOZj+PYktRmY5KpqbNBZsfM1JUpwn+lhbFo87goAfzjqmo
MbYVFZUjF6XzqHPqR5ilnoxYeJAD+mtyUeWLa9cXq8ErAtRCOiOKqUelaCVZvmqzCL07IUnvVTlK
L5OYUa7He1GOgnWI75RiQyA/Wmg10L/oik0WebrK5PxSR6a2Eiuu2/N5VilrcFjXqtsE3sA34Tfd
yYy9z9Zsz+JVsS7kzS4zvuZjG3u4aaSoJLC+Lx2umSYuzix35NbsscJqokt1hoidTIIi2VWxawi6
t/akHAJ4AJ3SEoijAkG3LDGG7ITRNI9ekaFmTfDm5XqR8sJ+etIaZQeWgD6EZY1Iu/zmlaCbDW7y
8aJLcEavPtETRS9rTprft2mtUZDJgkdlLIo1KROxexX66JJ4D7o1bS2OwqH3zOvGUokLbkL6TYXH
2U00/Hvo8OIB7jLYB1HZRx569s4s4xMjxedKJzAkGOR4ryMH2bSBmrj+IEYLAq5+QQ1Mz35DRHwV
hDQAIZ/bebZOLaXbSdNwxo9Q8F9xdNPC7AtbY8h0ruE5YcdVVhWp8XaoceUK02ajxEzoemlkNA9V
cEmQ1oo4MOjwRkIUUZFNaRK65gQ4RVZmQGJ1XQvIV/qYukYnPIUtaIrUy8VVOUic4+BVLBoGHRkk
oV0qX0QxKBCYEl/hechjvQxGfqMDMFbQbZLspSNatAi/Ri6L0F+nJB8UBR20vInX1wlTh730OYgQ
KxS9qNCsr2iN+JJJe81iDksYbxvpA3HtoatV8a9Ou+KG0+t4pWUKODdq4CfUFKi5ayglXZH8ktQT
V1zvXciqwfVqjkgSma4b7JjKZBHZeSrBOKEZbjMksY9obj8o2EiHYlqrC2tn+eMZ/YOCVFvHN50S
VONDe1nq4VNCtvepEiuyiQPFcNBfERlBE9v2xMTkK7Tisykb+Lkzpt9q/Nsruw+9MPX76Am54BS0
gJC9X9OFyO5D4TME4ebUdHN2wZXavW9gIRvg3bqSmJmP6nhNMCvXxUIglWOFAlpDTKw/CUjmUE1z
rYx9RUfXiRE84PrbV8lgyxOVgADd3Kn7NNr4gORzP8NXKabiNhcvLdx6N8uU8NVsk3VRHmjiZGjJ
NXNZZ/WnpETmbkjoNBs1MrMxDpe+FIR4suvwvvNRhgmtvvRxZnF6zYen2ONnx+AoCOrxpeiRcUFb
SN0pus0ZOIvv6UjFdCRfc7hJjqobxlqONCIK8uzOmMQeQttf73K1fGhqmtdXqwBfrFnXw9iAlbA8
ypNt2DMmE9Dj+030nIayNvno4EqYVrKCGy3ya2kDW5Ol4CWRjAL6dmvcRVpOzaH8pE4hHwM/t9x+
gpSmcTAuIXnrE++swpwhLUO/Ni9AzDUF85+1EZAZ7U01eIy8WlgAyb9GdbkmohA3SKUlOx13udsw
f7IbQfXWiWBWSwnyr4sDqT1L+TIRtQxWMeLJaxqEI3pM767XKJyqbXrdAJWu3UZVvK0aJyQza3h+
CXxFIV6F6HJ6KC110T0AnbseZHPoV0o7bJMErdI8bB609/qakwp09TBPDDHueGKPU7Lcjrju0AOs
8ib6dYXttRSvpriXC1DUQmu6BPnC/8kI89UHby90xXjs4KiSPVUodquqDGZFyVyPkvJqpMYaT8Ar
eDiZ6K+h31gSg4S4jnSQj0Z3lKLibaRYvBCVZNLrdWd6CBYfmnXHwYJ1XWy64zVHQFCkyu9r4aPt
wnjwrA7pCUSybKt5wTlNjUs67QT6WU8oudMXIC8juBeNLJ2gqdY6Y/fvK+X/gbb+h86SQmfnP3aW
Huv34M9A1b+e8HdfSbT+IRJXSvn1u7lEa+fv1pKk/kPURfpHkkiLR1SZ3qbUHYlPVeV/iOTh6CYU
EV2yaD79s7WkGCSriqIiapJBpIwka/+b1pKsmT8n2fy0FEVUVFFXVGpEylRA/gO7lRVozPAjDwdd
EmjRzMxG44ZvnBf1GWbYhlTDvhd/bqBeV7SKjGbJ2IKUncwY78JAM+3KgvicGpR89M56AgnSkfKp
7hHYh6uUSnPA8bsuG3NflkKH3kI1F4I0/u4zIbxjnoISG2jxiutpRAVH0B0BiNTUeqXKWsq4Fw3/
CLS22XZB9BoI40sg4ZK6el24zkFq2HHXr5DGF8vEsKBQqVK1ooyBeBMbrU2dExXE/JeYiZVmp3lR
kAgveJgX4Utf2505kgyBLb6yA0CTfz0hnNiR3x/FH7uZn/XHpzRvNd8pwu8Jq1FCt8LU8JvWKCFp
bF++wY10tpaqGly0SUc93zXfzPm24iSw/lf3qV0N/XJ+hAna34sqkDJglpPmen5ofvptdb7v9jLp
/MR5/b8t/udXn3d02y+OGm0zhGW/gVKfb0VzEkBPS+10My/dHgC79Nd9t+18DTcd4uz/8pTbw/NT
5lVgr6Q/hfAY/9XGkqaPDOWm3fyxx+9756drvsHrzIu4U9qRKdO88uM93V5v3tePl5pXoerCO5BV
QKX//HvyfuLtzuuot2WGwRTzSQVB0J7Ot+FE8+3ogmFLnxavkyZfT4jmgLGzmu/63jCdHrht8r2P
eevvjaaHb6t/PBzDKyIvSYVO+704b/Vjd/Pqv394fok/3qU/QX4DMrsARGOAsEm5S7fx9P7nLSno
IO+zOiF3y1pq7e91KkJ/bTRvPq+OQhBtu/P81PmO256YaLGTef067X5euj0zTTqiHW7PMYUGglZC
x6kMBALdiC6ppbQEpHdbbLy03CaSjAZ9urMnfZ7ZnQXUVsAAq5GYC6bDUN0Osp8bq/fkymobKU2q
LWE+1TYNq70xtAIDOgGGRtg7NBR4E+ZkPvhelCa/BTgC3rk4GRa+F+d74Ybs1MgPVvPafDM/cd7u
tvrHLuc754fnDW/Pm+/zKIiAIUwDNG8QuO02yT4gxdIs88iwa8gXEnHY27qGg9W71m/mdBKfbyhc
YCgknoVbfbqX9l3OiIbssznjBcRTv1UNPBTpKLrxUBxHtbhk1EJduaVF/u270GGCJdVA0Cl/vTn9
3fPS7Wa+L9WV3KUp3f5l4CiVFDFdEXFiL5VnMhsIl6TuuA7KQlkRJou+3ufmyvRxSc/uEiZ9h4bI
r8St13oXzHb3VUj7MC8hMNchtcKQZGp3Xk3gyag1f4XcNrCC+nikv9ZNk2ZTygCAgd7RJ/BxPlGF
jbKwEDdSDguLbiM1T5rSvis4xZZJhYaQ2V6+sypcIZZVc4UQFfhE0vjgXU1HzxsR2MpYbS2RYCEN
DML3UmWW6toAuazMJpiwxAOq018bJnD1dToFV/kEsp4Xb3dSSDspHaPpfjqC5ptggknfVuclaCDS
UknUYzsdSPMNw3IqKQQvMQ5nwhDoorgV/FMh1sJKL2m3CXnHIQBwQHLQ21cOYa5uWjZ3stV23z9E
erfgxKeb249svq+4Aoc1WvRRMKF2uIzJgpmOgpz+J2QMq8O+88/1eamQJ2r8gNBkbSp4eY223zJh
nr5hBRlkmgbRIpzXA5OHeuiSmFGpn6cqUsUFYYOFO4gpZHyzm4hPkyjle7Eu1laDNDoYxyVyKnXr
lyZNuFzUyR3hAAxSaxtnkvl9U9Bh7GYcJDrJuqS9XCmj6oZQ1VBiKEiR+xGlJKGcpGkG/ULhQJ4Q
vcyP1hLT42g5PDARVYINbt43M1g1HmxDm+Ygtpq18DsLVr7iFgkZXMR2OfEnWt6YnO1V7r80Cfty
S3E9NC+LX0p+ZO5FqLQc4GdcgFVxFkYbLuRqofmBMxjr1HTC8eiLdzhYCvWz8d4pvLLrqHRoEuJd
vvZu/YRBHB2gGLwnyr5hgnPdmv2uMdfUs4PUpWWnZy8BduTxS5YXEe7VPABkg9p+Q0SCKDgTxAAY
iNkuO/VRV9eqBqZ/1/rPxhfxpYP2CPAmaxYQ7srokOlPuOSL694LFkBpkmGnxvs0OGADysW1WdJB
XmQtUCVQRTBZazenTMLHSUxDxQlH5W0RXFc4DTNA01FGR/jdA2ueEkC65qWkhjwu2KNHuAFWpXQJ
2Vlo9oN5TrGDN8+JMKVz3uX1p47idGvu0OQUtLPaFcEEwCKN3mXyR1K4Y5prtdki1/AB0uDKUh1P
PPrtVjdhxtIdXivvHWEvaYb6fYtDlPpQMsEvnUw8EnxE1FrA56tcQuUJ4GpyB0l7IPvFWpHfXv+W
r474Uj4Ra9KTDvN7CqlmvHaSDkkFp2gN/l8PKOxR+V7hXGufoh0miu7kk+/7WB8QjJgL3JWxt6TX
PzHT9E2vrKDGEA2ulV818WvXHSlGZuxI4TrzlvhTTPkjGhlHbkcimKtxL1r3meCCHzXLVTBuS+Mu
bnZRuG1HjgvFpo9HdNTvzH9Sq4PP72hHhhefN5Zs0QfavyDXS/idMivWEHa5KH6ZDm7zSSaw0PkC
0cHkO+03x6yqfQYjshtiV2F1bqXfWXmfxhvIZYo4fWB8TuTY2sDx+XUi8S3MTSQsEtxGBe0Mm53V
b3Dctd4JCeWivw6ecaqkOWl0IKchtRyor4a5I55N6l1xn2MoX0jqxSLhXlyrgVttknrtlS7ETyPb
EcHUlQwd9kZHVk/p5qQ7QZ+BKzvYi/6tfwxgJ60lawFqrJY3XYCKssV5A/Z22a/4M319irNbN2jW
RkJRbekretMF3mpvd9VKFt1OPnfweMi+uMiCqwqvhKyGxil8wXWgjCu93Uo6I3AnebWUbcWh4K9I
AcqxjojhecSEME4KafGujDZimDt+4ErqEsX+FCGRuF23k5H6UMaDYYC7DWno4JAC3jR2Dey2/KiT
VQw2LpIujXmaaOcR8gw0So7+Cd7JekQRRF7tUceAH+BNhHaHE38LGTRXl90ron164cQYN6RDJyum
RdkLoBdKsE0OLt1Fr8teCJ4n0BEnGZ/5kR+zcbCOyg76Ca2hhVAvuY6bjQ2ZE3GJ7SsOMQ68Eziq
SrZo60cmTpPOZ9e8aMpL0aB8WdTr5ix/esoiLikpMNOwc6gtcNcBO/GeJu5iQpKNTQ2b4NXH/Jkq
mxoSIrC77sRm4YnLTH6gzV6LIM1KWyLMpdvr4jL4aMLjaLlNsxHer3xdRU3/QFhV4ZHCVUlyIIFp
j+lzcii2wUm9CIt6PAfhcjQovb8pyoneaJOByE8Zwy1EqkvFSrkepH4vYMrzdlhSkvxxyDB1LAxh
Z13vKXL1sZPgobYldS3gVEF5eF3Xd9Zzwuf/K3sydld1jYhwUT6kKBjUjX8/7mIVzNyif7Yq+LQr
MXW7eNGaVH+dUXCjF1EhpYM6sWy3FgHuXOsceghWAIGE4pxNUktA9e1CG70ZL+qItgUXtR1X7yB7
akhTrUOrhgxT0kfYXMPDWDrkxKjZw6UJLsO4nfBcNeh4Yg+hBBK93OBL/92BVFKZPlQj3dLnBK5A
Wx9k/9QCPRZZEZdK64iAEs0zWIErlXdvr/droH8QAnPRDYv3Lt9Lwq6CcA89gEshOBkCino7RdKI
znrKDLRHlkk9/jTfeZengDjzHXuPd0xoAoJB4N3pdnBBwbjqzgQsS3StiD5FBdZQkFtBUy2oydn1
h2TY2YrUOuRnl0nl5uhbZEp2tITyWrq/yCvLn/PB1e/Aw2zUeyVejkuSv3bDnV4ulDePki9dLwcV
CBX0Rdw54mfO6eDJv5BrKj4Yxy5a8M6hPgOfeUYo4Hlr2pv+o3oHvWrtH/zDV/mM2UY7RhgS8bZ5
zpA6Ar9YVoSF4MABOZMS5VCSdPhMbVo6NknL51/2V75oflVL3d0Eoi3fKcd0PVFT8dnbE6ZnOmLS
5+hZVGxwAuWzdsacCnUwUV2cs96FVBr+Da4gSjB2gdDf6CRGEXvmenfwyFv58RouzWgFmVsD5wLE
AV4C4k0AWxTlkVQtiY7dXPnFBZh4nOytWuWnEG2rLYqQWs9Ml7LJC+H45RI3+lZ1WwdHNu0XMmnb
9DhuqbQjMP1ACu+M6wjkhLyUnjdq43ZvHgigPSyJNbau6ij8Ep/IrWxp5b77HAbJNruHr3gvPvrb
+EDyOkS/RHe86NgisnnMVrRhaQ3em6/YfHhMek7iBSa88YOsZx9DKrJJGyIr7CrfCYBqk53Fb9aO
3PAeWLtGADsf+7PIEUaZiNnTo3Qhx7l9kJ+qI06CZXun7fvAbu/ine6APx/tJZoklQ/N0fbKHivv
XbnxVm8CNIj9uIfCvjQLx18LrEI+wXoDHZKDjdW+tctL7XHNsJcjA4QhfWCLzBZsZjp7bRm8UpwH
m/4ON3vrbd+qdxq9x97VUJ6uGH3sSSXdU3sdlxWfY+wIi6uLwsNu7OjgObCL3dTNDtclrF0nuqs3
Oj6eS3zE0voSnnu3eY8ulh1dACn9Lp5Ihtlodg473K5f/Weab1BYLwruMGiVUBr59dR26cIu+Kif
OZPx0+ETBvB9xcKEsBJiyHQO7+7Gc7kHnJNv4qOw1lxjr11yF1Slk64oJjtAvF+JTEaeSBwcjt7X
xoHMZQsOZyiRHGxbfxWUdeaYXFxeE/6qlb9iULK57vg5PEWXet/9BjG7avfF+5VRD5WvF/H3S3IM
z2h1fwev6SdaST4JzjHaTts1hylYCXPgQ/rQHFLZWTZv4mN4r2cOLh1+VhxUoX0Rv0gfRlfUO8Mj
yXe9fbE+mjegYeoi3hX3ydp8Vx/L1+HIiZATpPpevmLFdDpEBW7/EO/infwIpvKuuFcf44Xo8KGu
5AO3zuiiHrE/cqBSK7qcTupSK9T2xhqG3zaAkGdra+GZNjant4Y5LeSwN3IomwM0F+7s7eReWqcn
LolbuHiUGh4xwm3GXbSsHsedzzmmfsaQlx24OsVf8+++fo5OKPf4v+cocifDCt+UiyKm1rdEG4WZ
g1UEvhPHMzB3SvTPk1qGq1vjok/A5QSYI1RprAOkgCRuIwXuP8aP6EHwHJQjHgQkktPx/wwravu1
yWEifIgHzsu6oy37DRJZjpY7feuv+w2UtPVw7D/LVzCreEeX/N7TS8eQ/Jev24RTPgknuLtLf51x
RYpAuZW2+NQpL/FK3GAC3aBsTm0QH+NC2UL9PNRZuDDOydfA0K5yA+sT9gCZYEgFQJzfxc+wOHVr
GdwPZ3FlnMZ9M9zHh3LHkAK2N8eK+Er296Jde3dfdMD4qHsnAXk0uh1D5W10Cu/H534+Ac5nCXrY
nFQK1a4esy9oRpxURFv7aHgiLZyUAgbd8IXx0SHQdNSnepO6/UZiqvZen8h5+kiuC0hC3ZkYSvOd
pfIVQt++PSGH512Pe58UhnNbO03p8L23D8az+FieyBaLx1VyP40P3qSP4o23iCo+1Nziqx324zMX
REhOfI3A3khENKcTG0OE7lBxWhoW0Ldw+2yHxUe7ZoTHXPOsHEEQ2T7nisCBIwxYMuMy+TaiOBlW
1eP1xCnveuoOfK74AR2alIC9bemEkZsjlCGQI72JmytBn3trYW448NWcO/NF4eIO4HSjr6yTuBKP
2ZoEQu3iP5fL3AVjyKWL09iTv/4IXKDKqz7gmtbf63sw81zwohPvuy8WEidJXGxLZmPPBVecD+Nz
fK07R/uUXrWTybU7WlrH9BmT2AZMQ+VYSAAXHZQAYO0510GGg9Rh+NE+9muF03O5IZfCFXbSg7kq
VoxQ2fPqznS1M2OK7suc/np/2+6y1bhuvlrOE+tkTYvLkdZIxx/C+/iefviyOy/RGEvPJHNztPaC
Kz+2HJn3HLPeE7VFvkD1SwHqGi7Ep+F9eM/vykt8To4EoXMWNH5Zp+BiPEgn6J/jxtvqq+Ro3ouL
yI1ePyJXOPc7BO5LZT39p5PjjnyydPQn+f16h90PhWUHyxpMU+sIL4SLKYieGEI5KG5ezODAlUZ8
oqdOFCjj4q2+jReo/invbpgv3EdLCXH19KtF2wGWbcl5Ous2/cXfqhvQ5oSzyqBijS8R5Zfpk2wx
8C2iRTcu9QVUrr/V+R2BarhkZ+uZN/HhrxjgR1G7bOZqK94ChCSGwtyI+dFcdpspKFkn8QObbr7v
g4eimLJOrYD60wxmmZdmMMu89F2NMqVmmXXRPbMQilA3IMxcibqtzks++bC23CmwsaZS1Px+TPFK
GLeV0x6VHmLyNzfguZBvkPep5J0j1ZWxkTrGgm24q4S3lmKONLZLWiqLopUh1IrgP0yO6umdh0K3
lghRWouif5Kpya/Kq88EeLph6qKjgtr4/4zBnpeqSiElTOng3lHrr6Kpqj/HYFMASv5ajGsx5CqA
h4Pwi2yTEggihyYVTPPRN0uSWnxktF2anmHiYfVNpzS4Of57UIq7UqU2SDZks5UiWkz9lPodBFLl
1kP8IdU61RdZtDE3i27e+zSo+n4alCdOH18PQ64zDJreMVUtOgJiJBqOFoeoOz08vv2YHYGMcMIt
hBM12jVdcGyvAu9J8YFqa1h3W8xSTYyFYCbK1MbUHpkXG1ISIEOohNrMJd25xjvXdeclY27WdUWx
SzzUWxH5Udv5BsNGsZVLCuG3+3KhCYE9+0s/hcxtzyQb1HXllqCXP7E46AFNp+2Ygc110PkmF4SC
vvtUF9U9775uknY512W/a7XyKBOXVoTcdgEKPBIiUXsaoHj6qVIOhfavJXA91D6n++abH6vzdvPT
YiGnsZGkw5tkAi/Wq69YhHbbmw691cmgjYRGmOhUtYTTq5ZlItcJWc35u3qKlNvBEsttISn9KoKo
kHj427Dqyuj6nEKlKp5PXZy+orM3L8UmSuM0iMnX6e8yUU+lhVdQZUyKxmhREjWnpiilZTtFUY5y
XmwLqurUSPUnso8aEmumtfkBSzQNN4T0bv9x5/y87/V5EXaElRo56ZrUXDVO+HJJEbkmz45+kjZl
sX0vz3fPNym9yu11urmt3h4tkLz2ELxQOPy9xfzg916UpiyxgP/zIb1LCUTCpZ0VhgL6OpScdhC1
Q2hNKbtyNcRUGWDM9qrOx0s53cv4bQtqi+tf6l+zq4b/1lI3t8fmJYAC0zkIBii0fBYVvahA8007
mG8KWeBLQ/wFUShvZXfeaH4S1et6dAiboFE4bd4Tljc637u63fu9Pj9hfuq8aWTEXIbnxdv+vrec
77w9/fac793/3JzsJRKeyvbhx1PmF+wMgACY8rG2TH/aj13/fGd/rP/Ld3Z7aVzI15VsRXSep89t
fuk/3v0ff9334vxM7/YZ//FK34vzBt9/oEUEuzMBdL6/jvmd/HjjP/4YENZ/f3l/vPLt8/jxx8zP
/m/v4PYS49tYq4+06V6r6UqSTif/ORBzvvlx34/Vf7UJPQDqWj92I81Nq9vm89Jtm3m3WaEzA7tt
c3v4X93382XmXfzY7fc2BsS1mn7bEks7LZa5F+tD3FiBASW2lr5mM11v50d/rBpzh5PzM7Cy6cac
u6rz5t+L870ZtSYZrtnkmf9rwx97nDe77eb7VW7v5t8+7/93N/N2815vu77d109dsFml+3/ao/9B
eyThLkCu8+9D/jaf70H2p/jor2f8LT6SpH+IKoZ27OuKqONi/0N8ZOBeV7C9o/kxDQwgf0uP0Cvh
zRUNkzw+AC/SzdWuSv+wLM1CsqRMYmnM8P8b6RE++J/a62kXIu8LfzsSJ8WcHBZ/SI8AzxUNuZT6
URqidh2TOdyh2IVCOo0c8vAKzWvO5p1v8pBymO4H4O5pvxJzXhEyMi3ON1FF2a2KyMVq5oHLdIPW
oCI4kJv5vgwvFGO8a7C8dow/lWkgNN8w/Ci34TRM+uM+ISULicZ6Og+x5mzYWc7zR2CsWpoUfA2P
acw0BM2/h6DTolfIZDNMAzg1ex4LBvbBNLQrpkEeeqC1npHUp5I9ZdXFkUxvphEB/QC8/9RE54Ge
OgEEMTN3y9pMDgGjynQaXkoWpDulbkCApLpoE3mz4dL8YaH1RTJZMECdxqvDNFQVWjyPhVwxs+Gu
sk6brSoYjHL9Ij8P08BXMHhPPmPhZrA2hqwzoxOzjSLjnI0rsjNQvzMeGi1G0/NiNQ+s53Rbha5O
zHB1Pb/POYB3XgrDzNiQMlVMA/f5RpoG82JHqGlbZeuQVrE/6QfiEgoqzNHC98J1D5mbOQ2VDowt
9XsUxrsA8wdCUAMPZ+fk06TCZ3bB59NvVF99SJKwcGM6gbczkDRNT6D+mMDZkcbcbuac5tvqMJ1+
3ZSZTz9NgWYF003pdBM0zUvyPJFSwUBPDfP5nc83xrQ63yeMzCn6hGFRNE3Qvk+L06TNj1cyrIaH
ka6PTTKDAWyXCWxxr+yZQ0gUOh5l7cGIHQo2ogs1njyYrAaAvsRvgOZEAjPNLNJbBczck5wGxPvk
0xceCvqqTXNmCYOvpTjJE5PkUXYrUiDFU91Saq6Wno6dcBdLSLPt9CX+LbkAhp+zQxDSLl4o5N/E
aK7djAZ1NZ6UHqb8Z6Ytcf2WBKWU1OqHgaayK9VbSgqdU+wwKFUighubGfp6aDfjh/gYwH5h+Ma0
5ww+26ByQSkYdJ+x08UNLn6A7hYhL6WLM9dA9pcit9mq6UL/iu4wupEJIxMmRxAAZYnaTqkcKtFS
f9IbJnXTxwZUWIPtpkJodkN1e+1WEZ4a2gyBtaa3cAXhSaO7twvDKf1jbn3kn5iV+fhO7YXK45OA
wdVf1Pv6ocV3hVbOBdgyNiu1cGRy2uTDMCVU2CRG309lwzP3569EAy7e401EL0w4Jj0sXzt/hfKO
yfsKjK8FYuoSJBepDomJlN7ppm4r3e7b1RDekUBEjWX4QpvUlb+ixDEAmoFSjDcZFfhfIjTuGgC8
zadb03omoNJyxHdc0FM58rqojj1TX9XpsXhOwel2c1b6XXonPyrPCWpIjXMIU3+i6d3qXiGFBGDD
g7cdN225ENOFAv7JX+ocm+fcXJPeAz6Y0RucDyjv1wd9D2etfk4/jMf0iWbqKaL22y2MZmeVr1Zo
G2uiJuhEWY1DADQKcww+Jmek9peBFTV+RMN4uA6OeDcUblK7pISZF2UvvOiBwx/Dz1Z9V7/6C5hj
0ia3+aaGrOygfhBkl7H99TOrllTfI7Klf1HxpGkSRm5ykBXOFGv1iURCWIu+3dzH2QNV56f+Tn7D
j1++lFg/LMKm7XZv5sAlbZBhV4JUHDoXVrXgB6Vdl1OKMxMsY4enkIKT/1buFuFGJP3jgnUk5Jtw
erLRcN2DrVzU9zShx9/WlgCiypZxIiwMh2Tr39Yv8Fi76kv9VLbae/hp3XPeGaqF/uAv8hypvJ2M
jx5hKoQvd9ifdvldRYBCTdkKWmLhWFswll3iEI+pntI15pTTkAJxIlAeyDE9Bvk9yRbZdU2zYkyw
Ti2Cz6JakoWeu5/tAf59eyCvQ39W9wTcAo9uD6g9FnLiVguQbcgevBdECNHieuhyh24B+ZpueSkw
I0Ag45xBuWBt/k7H5fAkjosUyl/9UimvnDu8AZCG3eufuGWuxlkLFiyUYAg38vswUiSnWEeNge70
pc94s4vylQIsaTyfNZHjqBaoVmZnie5UtajeiaJYSh/Zl8UplHCi9aAvu57XxxjhRC/Do7b3aVtw
GKz8hbrpwO+R/eVoj+HriM9gma04W3ZvbbQcN/ldRM+aJo234rsMKjp4RxHxycXbSt4qrdeU534R
68X32wnQN7Yce+mlD1xeUA5pMNn9vnnyxg0xFuJExqTDsDT5OyjYlWhUbKHfabQ/YkxAhBnQpd9e
LxE/SlIvhIX/jngvIJmvXASZrcAQjuiYLnQKh/F9cog+gsixfvnn2ttqJ0PlBPL/6Dqv3ca5ZAs/
EQExk7eMilaygnVDODWzmJOefj56DjBXBzNo+Hfbaonc3Ltq1QryL0J/RBxWRB7NeC/6S1LtUmzR
z1ihj4LHywSlDftsEra68GgmkGxoEs22/hbP7T3YgQ/q0wFyQx864XVY+HlxVWlHynpZ1FaqoOry
W/GKQHKxODbjXl/8I0evI7YDQJfdNncDhTxXN89+82QJxUvG5+U43ksSj0k1wnTrDHOtf0jN7xy8
xdNLCKqkezKPUAm1gmkU7gZafuA1FOR1i9ElpYjNQmf0DTmgxXjDSjAAM7kz2AY9ov4GzTUndZfs
1X/Ziv+R4uARWs4HY/9f+NRm6+g7nJjyMK9XjmF2T5UdUcW83dZ+7YaVHdwhY2KFytG3WSCmYtwB
nB1+99oWy8I0Xz2xtew8Mn2kfIkQUypcMToUNaJTlzxaCGy8PRzSkSbF+Uosdik2L0SnWaRFtQ5T
gtBCYYtnvJewjTlKc9SZbYvlJv0w1/I6OWmbaam8yfvXPrgYa1Y0bICNcNexAmGLSfGpJwf6zlvA
4LRuiEBxItF7ym8IGZ0sccVgSYDwUzpLBFSoa2Q6wSlzh/fCIz3DI0AugzvqxbjZk3rTvqUjIaA7
rGunDV7r3hXDOu4gGHv0rUReIC3H2QTdKgpHIbm9pvxC7RiiOYk3GppioMQNXnMVAXXz4IFMUorI
5UhGGQ6iiV+JLs6sEsP35P1Ft6nuxH7ZK46R7bTA5uel0g0zSD1u2FkpwxBW14mN6DK/1GDleyg1
BtWtZa5I266c+iIclMoXNYxWLdQq3CVsw5PfOD1Kic2XETP2yUfQhdUhus2BoNbOSbF2wJiOSX/l
JvLGTK/6sJQkAg3w9rDib+VW7syP3LCeR75LqHGwiTYjudtUGrZxq0qHt3SScIKzpu3oG1/KjXTG
bXaacMeYt9P2n6A79RsJvRij+G3n9L7kmL7sPh/tUfD748sND4K47lbNftjIH9XyCBXo+Vs/xjd8
kY19yWvAdNooyyeCMCfqnGTY5U56Xyzj4L0u7AUpfRuuEfaiE8FfzBDPfWE3ROVQrpr0CisSFvr0
ir0Qc9nQ7iSU2c7AoNNffJkfi1tHVNfg1heywftj7mVEhJ+nDbUS78KnZlcnv9N8HLmyNWZymp0c
lU12nG7Drb5w/fnH4m5THgXNwl0qt8EB7WLVvA/vDONYsaXzKonWgD329lzrV/Hy+p0pjPEyf+5e
l3pNGzCU0L2sheSG392h/FS8uuFoZVjAGnLgLKaoaPGpP3Wr8Cy86z8snNoXL4v2hqmKehVlXyS0
qLVpIrTFDflDS1HCO/mc7d2vMLHwyq/aZd2fsGpUC1+FBoau0sP+Ik09Ase3aE4hRfTs8Ew7H8mx
VZgEeE3nwsmCBdRhH3KKNbfrYVpZTe4N+GNonvyZMSOBO/HpNtW++OGcNmfyqidfkblHfvGDI7zf
vkHrImpYCi50VdW+vSy+cudl3g2PXKf06RFkghl20+wIcwteXj5Q3R76U32qpZ0Y2/1JLnwzXaUf
8WBhvm1sqsMkwVb0qnP6zYevZGh8/ANEn2I5YDL+PcBRxVm4IUaU39ffIJAJ8RqLkWb/gmBDoY5H
LsPik9KuMh2vV4KFyLewksfU2MFbug9uvKMONfwrtp8wcwofZR8BdLRN5j+V8nzOCrVL5UioQh2f
9RIbkmX3U6HnHe7YQEBMR06P3G6tivthxTXPyZvaDjONFYdyas5oJrfWM82Vtow0wQ7qqzyTYMtu
RSSAsf77Q5+JsnMOnmHUj0DO+jVCS8zPu+7/vvr73t8focLfmiDpQNgku2SIJEmihXrRBolTN9Jg
jZhhU+3PaH0006r/vhpmcPbvq1wQeF/J/DeZ0hAFgnhmxDuDOM0/gF+V2yf8zf/nt5WS8GlVG6gj
1aWeEC6ZCveqDntXelIpqs2f7xc4azf/g9KMC2NA+5aaBCLkIrPPnqBW5TU5zcz5N58Vx/7fl3/M
/ynLB1s6MLXEWa4tbuFv8RtL2KTaDNPP5LzC+45D9KQ+OHaOyr53EId0DfQdB7YYZTNdCoPMFQai
S1lZ9fraKK3nlyZaBtYqFsQi4Q0uC7P8xYfKSWFL+harkSbBAMlCiLHrF3jm2wKDVc3nRRXtrdv1
lm5LZ+0s7yYRe8mNYHgQgEaYRrqb/z5v0wHmG7Uo7AH+DerPmwFBcMtQedd9SB80SK8Nn/6N0SaE
M7tdapZ5nCKn85SPblc96DrhD8EyiF4OAs7cIAnMKhnx3yqIJh+47x/Eh3Zuv4TJCX9hJnChlY/C
1wdPSh3uPQPqTHUx3ZZ++5/kQJNaZif1i8HukVAaAnHS6KS+MSAfv57ec0XhgS673LZbBNYvnsJ/
AkFW93Q5/Uae+Eio+z70I9auXDrift6SH4piOr0BXtFH81s8qpBQHjsh71P3xQ0XDyIG/Q6/Bulb
xHbItKRrfe4DB0ZmhM6A3XUrf0mcf0fIiNioUw/viMtB3+1EHre7bK1pJmw9lzBH1yFuUJb8NkE8
IVoVwiPOgLgi/AwJg1YLZYeyb5PliIHgnJRFnrdZuLhH8Uu8FMpmp7kHXgmhEW6WRBApRM3Mhpc5
eOGWVVkm9vMrQaA2uP0t4nIOXGrB/R7tkX0s3gbvOuybdKWtXgsr3QWE0rmNF69lJHBYBVmd335B
clN+eNVKtqGHPpdkEzN//yIcSzi3kZvz+0zOzZNwqqAS7hQIoDrn+4n+Wd6Ao4gbkY3lTKSsYvUi
KY5OMbiJwX1toM+dFoPNWtEJBIEal93qgA5/pr/wE7iQZxzkF0ZrogPjfqO4IUY1DpyUwa9OkFzK
2GMZGZh/QOPDgM1nUslma+4WK2Q447K7JHu1cPRbtYbcQijVvnhE57SCYepMP2j2jkHvwp4JL23A
yrS5L9BDvkaIFNzl2wS176BBlv+B7YTvC24fdPh8DnT1mAAGZ2lVL8cbd6PyTa/cw44xPuAKpBcM
9/Id3Us3F4HL+KGUnkkjkLIHF54gr8QTxfmxzN0mdGYryMLJmPmpkCMw7lHnCNSlIoJ3WW2DJsPS
lFMH/MTByfCV7kE8zk7J5zls8VPf0Q7kxr9RsWVhp5KgQ+/+TfFHe6r55WoGy0RLnb2/XZUOhSg7
EAMwAkKsrot/JKz3W/rIRWgPj9c26D/Jr4gwguCcaHgT/jzapSzlKG287lP9ypc6pERAD9BJKJOS
G+DySPrpzVtcxxVsQGAmaJ/icoSHBM85tJ8QxXnGwcFuzw85ssKX3yF7WjgEMo9fInETG/xbZryl
sZvHvIoexi8oAmZlZxYGzCcew9krMKIVBxUQ7jTf6heLJLq/CKwSIHPIL0f9aqZjTjpD4s209Du8
Dmw0P0qS1VIH7UjbbfoDvELYvIQh30ppmdRskrwvwImVdhw0B5QrOQwP3E2AMjTIf7N59I0MXkG3
npW7+M1qt3lMBFNz0YYdvBsYXUaIqMc2/jXgX5mH1il/4NaF417uC8A+YbwedibNtO40XwFmpSz1
ndxZ+fXl4Ie3h3WY4Dl3yx/maVLfIC0OnSOKdpYds/Q9YGe6hYUdIZ6o/RCOzzjDLGyhWvI2Bpy9
gEPhNhA8vFhVG4o8Xg4wmqwFoAM4AWyuCspQfyjW0J7OE4J0dFbWC3aIhq8q4367/oHsUjihjMiU
g3P3goxiePnk59HaxEBYsyA7XiSX7gUkbaajTBeYaREbWzlcQb04iQL1EJmUCi5HTv2lu/obCBoW
0Dee3RYq9a7ca4fpAIsc2jZ0s+cWqhe7M6Q0T8Zcxppf7khqIfcRMdR0mXcKKJ5n7jyPnHDDFdo4
zily7LAGD+MXp0aD3haKjIyDTMfOuyku6W446A9M00w7C53F76gsoXh16Ub46lQnlb1FtJyidV56
Bkho7I0wgSkjSLujitFnUhM4YiH8/l1vboziLo49m4Dx4SwWWKH5uVWoG/rsANprU3qqiNzAZvMx
deix66hYwpqrJReOnIadXjURJ+MDYRm/HLW4DcaTL2R3LdlwQrGLsrAIUNBFWk2rfR9O0m/LbT7z
uGmanQ8ukDjYXQLtSPIC1ZEGl39QUchSn6n2CDYxI2Szj94IjaH3x3+947G2np/IWkomAXeUX/l9
egw7njQ2bIiRScer4tG2y5ILzlfk/2WreoVh/IRIg+VUrOhQuVYCSXmSB8PqteSpFaDZ+opwwkTI
PMn0t7x3rrdyboYlz4VWbDPS5zbyQx1d/elkuPW+VhXCJNhXo2fke5jQxg/cPRirWFqTZZ/mRAG+
a5Or18uJ9J/GxQpuMcCfK2e6e8LOUrlgnSxHrERwGXHzpfqVUaco8w0P+l0Ekxo5SowdIkuBrpJj
e5Z4WTAVoTmShZRJLibx80JRgFO8NjtCa24ajrVhx7FRVy6cOkiR2hNyGduvNbjaFcZURA0lbTLT
47kbfsXmbBowpeku3xYXDkVAQdia/U9xbMIVtGMvVg/cFLSEl/AIyftHpfx/6zc9pMvbCM2Uqi1c
mntxxn4d8Ts5hJgX2X2xImudZ1ThgC1hpIOLBJq1uEDNGzGuZEnchl9qrwr+CMMhG9a5eVJCu96L
X1PvAky+vkYuBeXcsX2fqcFXKNeDQzxOcGzYSGY4OqVbLFbQB+GyNRdtnX9CIHO1R0WmcER0moVD
D4B+hwDxhnXaP7NehrAcvMhmrPNcCeM3TjWNT3zFJ9uvwrK8cEgSQL44c2GDbn52m19qcSyRIQGj
4iTzVvjkSE/XpM6tjV15F8lk/qfpdNvey7i07WAlGGQufBCblHtoB2vs5Z98S5mB1QWQZQemQ66O
HT901PM4Uf5KJHeWTgVN/DK44TXnCaDAGzj4vPy5JGoxx77G0v5F7MCmhc3TgpxK9FHwIfhJS1qP
W+kfuy7uWzGknH24YZW15+ePgh2O9UT3w0qwyu10bHU3+CUPkB1cK+0SHChZvxh+DL+QK9fJoTqF
S1brN28yqLym3QKWlkSCw8ReByuF0s0ngUqibX8Y1+pNccdNDP0XszQY46RDwpAloOsfx7KZ2QTl
XSi91E1KU7LOtuJefR0msuPAyCFzUpyf2KNqeSmJXsaADEqvOpcZgbgJjW1U0vd4LULFYktr13+Z
XzycRPD2NxaL9CPB5dMti0j3a7AmT4vVfxlvU+LwQEFof/48svfXtj43FzbFBPwE/OY9pkxwpZXy
8foyb/gMTZc0hIjKuaQq+6x7i6ZvDhrK/2CLFqJyIm1jfFOdCDjePX3kSNEpp3x4V4+IIoxzKvGW
SZd0tK30DjMiu/UwLjP6nnW2T3fjcXFXEUWuMsxVts+NorvE6tDuYeGGhWUL84xif1W65i48YN4f
LUdX2RdPKnD4kVfJk12enW3sykvTex7MzbgcT8Nd9HFwYEuiWSI3a64c2j2QOIOKyONu1FYAaR/q
LkU7malfuKj2Z/bIZt43rOxLRPbSk9hihfBSZ8zZIF6Kboydj2qydOvKZ4UrcNq3qk8KCeOAd4h9
s7IM6x7DkQ3HeHkGCG9nEyY04WLlpqaPrVCBx9AZFdZzYyBTepIJb6VksPbYvTjSHj7REquvSb6U
bKwpWBRow7qjRJaWmehSIJbu8C2u63X7GN77xlNhG95HW3O46VTMiClgZT/3dH0UpieyOsUHKsEV
8oh1umEgsKKx0C+zzeoue0MKiGcBON+LZyS1mg9EJCGbPnRsmtzWET6D5XAf/y34eGgTdtUd5mP3
3V7JBDWHZXasoC4/CRex1CvKui+AK7V3lZuwrkU/Oo3XoXaRxAFdFD8oYwzeFWi+RkO2WLYySiUP
naAUMwAA3OSGu7BIu8gNCQpmjId9/GhLW6Ras6ptfKiRvdiC+0zn6bWVXZyxz9U9BFFiBEUxThYN
asAKmOSkpI+eTxSvhns84E/smWjfWDpg81uQ9O9lA/P42J64bVVgYQEM8GbNClvRmYDI2UYwareE
n9bW/8lXhh4Ys+ehrzJiE5fxQX7txMxpWBZ22NmVcWk6v2w8sm8i2uAM97UlPDsyVdD2YvC8RPe6
eELDJc/IBlH8Li3RDu8Yxy8UVFuY683XP66JAYWpLU6E7FFpWDwF9PCv07Qn2VmbQaniYHwPMEx5
JHigUEZnbrpj1yYnjmlG+DN5JOR4zBYP1RuOPEjnXMkr1zkPD6UyB0m4Q9nlFZ/dVf1qt0lv5ZiU
fS6Akut5+0XHOVn5v/bDQMkXOsz6NL9ZN5tox4w1/Ce/J7753qzxTKbhnx7KvxHfv9h+xfNslCMk
WuI7xZOGHfQpEA4v2n4MqmEcBut6cXi93njFCNrqPZijry0Gksh72KyTDmfitZGuUXSoCvF4FkM6
mM5Zb4svj8FmPJ9ZF/EL4vPTQHTpM7SU0YbozkBSluG/mjv2nNWLoZvNmKi2xs5/hr401xHMRMnx
6mw876qTQlGO7yEzurvcI2B28hCSrNMgbAabGR3jk+I4eNPwnET9thrWFATMC2n8nJ4H4Pv5gdDu
KTjslk/zqKp+nF3VZX0WTW8yKGCs5Dt6WvOR5ZAW+4nAJ6xRyTgp0+Bsz4BjMAGlmX4uaVwqF/6+
/pZgr20tduFDYh+jukeZzYSLu0cFnOIV77wgPjKvQNx0JDgd/FOyIjz7t0indtE+UXeIuHSymKhB
7R4kxmfLfuPjUhknd6rlvNw+R2ZExZIazfzUL7lsP6/pT6i5LPV8i7+Aa3yABOgoHmm9gJnQHmzD
N8an7Tv2oFBFTdxq3+nhGSiaHzUGVwAmya3CeQ0QquATuMLv8G18cMhJKH05kPqlSbHxIMSc45sT
DpczNtf+TOzyb36sKHFW+nehWZWbRt4krYJg29Ic+OqdvG2TTtCFMi+mHrP+cSIe2m1r5zmRQoDJ
H0Mqn9Fh9O5Utcc0mXkZwVyi1X5zgMo2Sa+XYrbtofDnkuKwgabEHfcC25HEZOpFbVMNxFm7iYAv
gFPQh/Gksa4FK7rEXnNOkbWILtk2xnMZPbLSrg7lpSiWOq6dCsi2KyKpKTyzX4nJYRquZuIGBbUz
GwXFBm/F675ScB5fA95xGAuy1nEX2E27J0orYQl0xFqgsiud/gIuO2EfQcF01g8qeymqC45H5Sp7
tdfcZGwrBQSzdn+RiClLwG0xL40gxNhJ77bUYufw+jpj5tfJjxjjN94gYwhGWUsDnDx39dZOVDtG
K8CkSoe1Hnkv4sEhpEQP7U1zm3XKlUrs+h5DNkgu1fxe488xswM74P/yciLGajowMGdgNHSepjtA
lpQbiEtcJNGMja8gFy5jrHvHmPIiHoRVvq/esxOHuoloZIM21Zd/GBgl9KO1Ja8YOMQ2e/F5oeyx
X9lrLYaDdvYb3Ba3id6XwntVfTz9ZI2I0wXVkT8Bu9sH+H+5nsVCoi1t6sfTDVxh1V7iMx9HcQLR
Zcohr6IV0cRAbnzuaBfux90T06V5npLMEzqSe1k01HbZO2INhvDvLDI2PKny1LN8x3FW2CNoxNKi
tWVp2xcfCyCMqzYrX/0Bd9enl43MZG29ncVx5e9T3tSpa4AJMSvjiObaU+6gJ5mW5CdmLTMXbwpc
le1lcPTUK9J1YqxwdBcJstRXXUkCkdsp/mtklkFKpZsje0OUn1qY3DJ/IEzA6OyMQJL0lpWUMvqm
F97EHQcLiSqMvrh62ELPl1d1FqGV6syjLfmj/o3P+deIo/wvA+EjL8+KmX9q3aCdJiuWRunWbOrf
esES4Ui39G1yKRXLOBno2IgRwCuSyRLQVmUxAiQ9qgf1e+fu8Bkb+g/KsJu06Rx9p+2hCdmLjXFi
djgiJf4hg8sJwCFqW2dQSKZjstE2/ef0nYo8g1byjznHqn2rR6tFY5b4w3ANuzdRdlEeRqn7PIZ3
bO4LkF19p/sknp0X1LYKg07/1Tly51Bu5MzsMMcUrekrvtFUBLlfk7/JRIfhidutkS/y4tKXscFz
IDqWF5xACHhcsTugSU78utiaBaFKS4InRZfHoHJw0JPelUP4K54m5s3fRma3NrSIS/YrgN4WwBKO
dOPfQ6dxk8Csds0Nd4YLI0XkzGfhQzuNHyHeACtJ9TGC+W4oUX4IOb8C3KkXIVyRN+ozW7zok8+W
0ZyR1eMEfwvPbAraYiaiqYpbkk+xD9+M3bBkzlBqtjn7qdpY0hxEf/hODy3DN+HQ4RoG6+4ifygM
eeJzpjjlxfiaULIC/my6d4Ynr2q+nrVvYAPzzmu0x/q4+FI26d7ks9Y2EWZUePBRxuvrUfsyPg7M
lQAawEXPDJlVSw1c2G/SXXLyc/Rg2YXnBWCzbewZ+aCUzrefn7TVKQjDcvQxBWp/9cFqLxWgkE3Y
Fi6bDDEVNrxzcnmd4QY8qWrZwdEKo7jv7Ymn88vkd8ztv4wLam4zH5MINk64C8xGz3ngMFZmcAtv
ys1+p7OGyq/ZzBXyyMELEcCCQnIBsNy0b/leexMcbmnyKHmwNrFXn8qjuVIP+HgcRl/5khkYDha0
kI20VA+G6bb3+Maji2eJ8zxmb4PDdJG4rwWe/zcFWJ6y8+iIq6ePGbTkCVA6UHEuWU24ymgnHKTx
6ORDdLf20b9pfFrGtz8zZIuhx5Yp5cuJNoJqTVxn2vXIel6UZXbSQner/quIrgO+XuLnEFcr7vMP
WEwUukLjd6oFvQOiG8sX4g2oA0NEzDmOsrTS9pSYafVurhebnO2To6fasi7LdXYpYkf/1L74Xida
8i9bBAtF/Eig01DZ3+qd5IhUbDEVEYYbh6F1EyY1E6m88OlIF7f4hEroy3S21ewxg/sLS2TxXh/h
fQqM3Oioc9DyT6r3Un7vKZJerij5mHGYqrX4rra8EmRZQ7YXnV1fh7MG84UHAfFCw7xT2QSRo352
7/k7GYAAL6iuMAMG2YaIeW53wjp971awqJCVMeWnazxJ22hyhhWVesnWx1vkxKRBjJbGjRF2ldrP
nfgBrvs7UlVtw+tzO1PEQscYH8G0MvfVZ7Ti0XqBp97hhDC3KYlbtLKtwHEPfc4tzX0AIxY+3LW+
N7Tgg4PzEPv2eK+Y7oJOrcMrjA5hqx1BBUiNCB6cdO9pujaOEMuO0FyP7Ud1Wzg1dXTmlZ/s2Igx
E7uXWT7ynhOEk0bDOoH4PGhoAOE2haZY7cLKno5U2foBmw40kgXlcX2c3puzehg2tZ+lqxj7Eirb
a+2zwexxL8dG4j0LV9rbAgIJJzPwx+tbIK3RgRSzSUbCxC3Bg/MIzELVO0W2bPgo/Bx2gnutO+OV
WXd9Ta7mhaa0xQWIw+YS0gZRfrl4oq/vWbAjzkqnrgUx5rumRX3CSHX6h+O2eU/eaRhabmToZzRN
Lgq1t4Sag7amsokPLiQqZTf/aT/pVDEnSt7MR3DGDYotcVGv2tyJcLGiucQebNg8y7dksdS+te9U
sth0Ii7iVtcdNV0yRo/v9FTdncDbcXI1BleLvU6xi0z8MJCduSzOyfL5JvNgdrb+KRw46XJ5n4cf
FRwWmcWl0E8Ny8W0bYel+TzF2ZHAryAifwV6kt3/Vsz/btQQMefrA7OuHLQJbOUSfo+pKwXAHDaP
D6sxM9y8WA5oX0V7TP2uvpExzDHJ0VQBp4mwZZessroAXWbuCnjFrAkxLYSoXbFpfTt78FoTZRXf
Z2vpXU1b6x+56Jb+8BU/V5hkQcjeqJqNfQYNNRkXCmYqIs3iXNGEuZtzWEfzARyep2X7i6UkbmFW
0c+zBfW9uaVQVMNlVGyJkVRBPxSnQFif7YjBgUbFzofjbwGJDzkfzhLf0xpXELAMJKEzTYnDow3t
pnIjziqSoI64hFPkju1eXxmMTfslYeT5uOWcZizthWw4eNxPp/DlyOO6ggSBn0bnUZHwhvPsLgZQ
RskwEyhE+xU5tSKHCsMIamtpvvxI9tJ9Sd6QsCGIoi1OcbqX8l1eLuUCIjuW/M5LuArDauix4Fwb
TLuYQRYMJtZjv5Ozr0lbKwZksetkANc8l5Ql1GXUQhQJ+ALXgCGU7JTdkmvEHnslt+OVwNXbmoIf
QKrDdJ88zN7RsGIGPLwrJ/MAPanDPKnFuRGLYkI9LAqjZ+mJxWeorDDeV0c4HFc25lhb9Rftqz/8
Dfb/HP7+N+f/+08icCC/5KLwXy7A389FRjijIzV8OOgBZJGnCxt34cFXJVy/5u9NgaZg9Kcf+iA3
V/i5unkHMJY0PAmlACinvVCHxiFS0L+v9BJG/TCJ6qqqt4ag0Cv+fevvL6UXKUBNC7T99z3x9eSv
zfk3/v7bxJ7DqPCja2fdYZ5gD7YY4x9xmLn2f9+r57+oZkHi3x/TrEr8++p/f/H3c//9FUPpCMEU
4r51eoXx1t8P5ZmBN9Tfl38/2oa4qMSJlK57Nav3Yb8acS5rFKLjpi5YyrxZUYsNvx6awgvC1p/g
AEkJ/jPjoOHP8nTjS9pNuzqcjmPQtETXcteKXFb32jPe48r5acr5SVaET2nRt56SKXiuMt6I02kV
C4lb87x2wX584osVFSK+L9k9ELBq0ZNs9DL4dGnYj/6rbUIvTwqaPBAE88moMYMWO5GrhW29SEtj
6LTJHTzRTE7ehDi95z1K6z6mPkVxwtGncW5qXczgqunGZa4x2Y6Hz2JRSBslgBZFSsRkKC53ZZVg
T1iri95riAhgDQKNDoe8lcSNqTJ9QDGBDzazeEP2SjLJp7RxjHp6oApprOxFwdH1Wm4FUNKEkMIo
ixlZxvA7VdgWDUkn7tRBa2wGDsKUfMNpWIyrrIjufSKtC9ipszNjwHigM8uSbGC8VeKk87ggeBth
ZA/lu4J4aVYED8WQvF5KApmu73ehJv02C+jMGsrQZyN6rxfz8jIaFrb00n+SXP18muAZWYziryAe
S9VhJowG3Jca+AbDbVvRGe31sig6RCmx4QmLkuBpYXjSse7zCLIdhMDp+WOMT9T/DbO3+IRvXtvA
Fqt72oBkwpNDeQ2OSjSHLcxRwnF0jev+eQqKFMJTJB3FBQfHX3qSHhVP/5m/QOKaLF836tc4LdWn
gE6HPXAqktjhkrvNCMVdjLEEi/PuHiyiclXm/xYJzAeS3GmaxmzAXF1dm8wCekQPsQjmUJOvjb0P
Ce7tvNdkz8+4Qm0hviVlBUmhMCAtvFo68lR/RLre+lKgfZnRazdJGaCUIcI8Xqge2QaM+fhEoQK2
KUXa+JarFayWIliShE3Ry6O20uUOQ7wRM/rpBZs7MsGDmSnKWnGtWImuOGAyNVQrFFGQI1M2s8TI
/tVDVG9KYyIIHkzEiPFMS548H8GAIZ5KMiK249Su+oMtsPyn5OFPQla6/8w421IRiEpiybZgaFIl
9NuXMeHvi3UXxr+4gifNh0BGbVyCoFUtA6Ja0QRX6jQ2Ayn7VKscqKtO7nosUcgFcJ318rxIaQl6
4Qmu3DNVXYAbhglHWyKb504Jgf3KVHVqtrKkzNW9SPcvDRgXJSRH9oARUmjg1BfCzs1gfz//DULa
bclVxBNQkh2zq6jI4zyeQ9XUdUdJkwTh6AevIrUrSLeFpMAzJPtibLOFT/yByoFa9FlBVLS20bgA
fQV6mHcss/4FCh4SYbkkJGDTvuoEX0QKlbyh6nuWKQb7n3EzrkW0xBARDYAQBRsj1SCNiDFEnA4/
edYzIo3De0T6glXomKgUUurjbtnZcY0HiNQpT68xJh4TmKphT/TXd/3C0OzVpbf69boq6WEsGU21
zBDHdIL83LGCI9yzMgEQq2DwGZuCk6fT4qgrebsvJFqYdPxe6IuPceRe48+PY8iU4n1ZfTUFvT15
aRK3dpL3hgLkKChXkms4q/8oQBMDl2QB2TZ/wsFV69OYC8pHCtwoycwqSamUwqj3MkVYDxQREhH3
lt5g6Jf28SPrDOw3M3kjN5EOK5KMN7VnQDqGyBICWCLxVB1NscUVLsH0R2ZMnFRUDq0oL3BUK2oP
b/y91E6upOlzXj0RIUEtn8l6mBMMwAxJISCzkFA4r3vVyG/0aP8UQ+ltIWH7KHWXouY56V6F246Y
tEk6+EQUNtFbXtKAqgztXyrWJosUsJ1uTh/Kktdlf5OE4CQEIXOKSkjXcBHJ5d5EJIXifMmQ3NwG
bJGFcV+kwJRBnjDAR6EgJlO7JFLeFbTsYo6zXEHDWciIAvJEKIcH7SvTMLNpNdMnbqm3tQUYfO5G
mi45aQC1RJLyyEH+Ju67Aqq5KRapYyj0S90ApCWFmv8Ku2NcNpFrRuZVKRYZSDM4BY8ZTDkshAzF
eDkhqxymn92E6HuYOA/PBFslw+tD+IYEMT5tTqProjtNQ3NtCsIbidEN9IhFhU+CL0+BJSbYwglT
do1NOcLyUxXXRC/COSZhiTEOHA/RBBkxWh5FgoBbz+wopp8MPnpN6KBAL+xGnPBZicIAGyB1nwZU
o7qqFK5Zv1adGJWu1mTHPM8nQpqARw18ZRXphWvpC2LDa8AfM58CiPYZGKM+qV6eNghEeJGRDqdL
HDEnjDtkyetJ0zvTDFM3FOJKzD01Fy3eUD3cFaHEe6MGXC5fvWELE9iXFCwYQrTqLVsAGuTG9tUK
GIRWsCeKoWlhLhEzX/YJGeEoKdUwcwtC5/EgRtqXYERtlWrQWX1A5kVAF5YKMXaaPS0MxJMBykJo
gBrKE5mMen2UxVJwIwz6KZZp7BMF1KPR6P16TlgcDQG/dHNCgZgxwxTgYsMcqaYe8z6tKf3wCYVP
19S3aQQzLtYmCSP2s5vtgXTFltj6vahGKJOSl0IGuJosYwbt4piRzQdBvo6km2iALgusb7cFUCuS
KaZJFC5m1hhOYOQMOQechlolP0vP5CpUIYaZbMhh1wzg8DQji6fkdCGil2eToFviMMlr/dakqnTF
GniSazwX9XIpdACY0yJFsdUWP1xxWnbDvGmGOtynzvgOsvw8EkP0lnd9sxnClTwyD5C0eNj8h73z
WI4dybLtr5Tl+KEMyiGeWU4YWjAY1GICo4R0aMABfP1biKyqm5VdbW09f4MbxmCQvCEAh59z9l5b
mCTJEMiDGEbShap97+jn8l0ExF70OlP8IjkPkefuQVM8zhlfHKxsa9jdlcA1cbbSemXSmAQgTiR7
L3RcE94b5k/SsV+kZJBFKuIicQMK35gelqVnGWo048tKxVNRVwa0PH01qPEYB4g+e+qXpeiBU5aG
vclTpAtRcze57i52qqURI2owjWrjVeBWJfHxSyskZ71RFdVXu8ogkkaSFJ5SDBx6E4YxhgelNNe+
Zmg3Hc9/2YqwPhVjfQq06HUcvGjrKLoxyzGR9q3d6ttwpJskTXLuKrdf9TX6H71hsm2DVRyGJtkF
8bS3G3WusoIkAyvaRDHdKyNCxV8kFTakuMOsOJdAWp2tIvYCTc9lOvZPoTLGndvRfamTYplqvb/W
S4b0WQT00L52NJmAbma8KhyMjLrxI1T76ektPxaekUGPB/Z3vGHlYyAnb1cdCSyy7yfTwXdrXJWk
sR0mNieb6SlKYnuNA5wMbGNfxgxzCFhYmMYkjiqCc55U2pXhohVyzXoXC7r0Q2PCd53OZSgx3I5Y
SSF6ul47oq2V0WKaXHRX6nrwuUooZj9N5RgLf0QNqbony7KSXZbJM0KEwawxXCKorww+6rgdLCKU
61WO2/eqdyt3N7rVwR7s8K5M0mVoRqAgkSp6hGus7ap9c/1SHaXvH0afcsUX5aYf3nJxbZbxscEq
vNJcjxHQCKI5dp8jQ9y32SAXHc+VtylBTSgD6Ewkko2h9xGLXmyt0fLXTd7eGW0fHqXNUpaP6atI
te+05Q0V9El90e8iUb7WpEqxp2tepBkz19CLUxxUZKxRcCvO3KV0QDW1Le9CLDSKEqBglXWvS0hA
cX9DYs54ZWyq0NPXHuBkv2XnVOXTUYnoy1UywOX4EaR0doJ0FCs2Y+u8LceT5RonGWk2zD5UCmvb
KJEclzTVOqpeFn+/utV9JiptXMCBnJW9CeRr361AWVrovzBsiqmniRGy92xwiFRifLIHiVnRi1vM
x42x8kV1qHS5KhrvlcgxUqUyki8NekdFnqIUami+jQRz1FgLHnSGZipuXuWQNIvIUugmVepuBMJ8
oIy9SQlt9gfH4vrRRiYmk1zy1Yh2TgditHRj9GnCqldxjFSjjm0WmE99mpKF1ua80tu2wgOtsJRF
xhiuHIE5VPUxMsURnFIQUOpNVnofRA7xPB2zWj6NYtEJGKwZ2fKGZGJEFU0/3yNimbJjZ2nOmRgj
+l3NOtXHvYZuYpCMhzyGFBZVKhJmSTA1AjUK+R1nsn/XlMc6I2qumztuaAU5edA4lYT4RmpnFeYm
CmrGymPU3tJTeNQyA9+G1LZWwAeoGTU9kKF7S7ucoEfiS9jNa4um1Y/ByLRWFxIVJO3GEbG0cG4d
qqG9IW6VzkAsGZ+SsNv6M63GjUhmkyHh4oKTHVBYop6FodmLKDCQ1fqzX7Z5wtw9HAh0j69u7Dz3
iQ6bSGK2Z8y9iDaWM9z2vUHlXbOZCayEVmjlnSyH3muohddTMG+WDQ5O9qUIcpprjnO59EikDUb/
w6u7mm5UcjC0/pyE5jUvfLryCEy+0lSDh72vTq6evKVWSpQsuezLTrL4FTkqQTe9I7mvWvVWi7Rk
5P3V58+dyOWFZQQHM/CzZ90hOi/S2kPSzj5FCSo1G8GlyUrbZIRgq0Fn7jL49Kb5KG3CsABm1dn1
MPf5mlI71XCDB7GvxzY9kJ7H0eHZjHXqEJcPklaPsiIcLYbWJNAoZblwvu4KMuaYbLSfkY6moqY5
ULUUPT5z9cFul7qLtz9XvLslzZk1CXsJpxcDb62guHAqXFvjOJBhRcfBT2sLnS56RKdy1HVUuOvS
F2puZeDxNhHFxWbQrZzBQrA6mfkOxBIGbnvKqbYhWFqoyfWg9DYdGpca4aMobAdTVf0zsvQKPxqP
soMsnhD+hYgR9ZHyRbC0g0CdmjTa9v10Pelmesg9dH/DRFxB1zYkIQRoB4N4JZLglkwoWqOTebDm
8Y4A3nZly+bJyVxGcPrSUc9TGOp7gCBPvW0h5uob0JkBSiA+z2hraxOqmIGRe05cl5V3GKVatNMj
xE8ltbUl8DWMT1bmYEXVp2GRlCirSBO+Cjnq1VTo6yEHzkwV/Iw0o9Rr83Oq7skcNlbzqu/ygWIw
XQB6NuMYb7AV3xYIO0oThWE5VtsmzZaVoQX3eo1DZGIuzAvLjOw5c8BZTjurwVuhWfGBbeEtHZMJ
sYXa5Lr5w0IJ0ryqFm5OdZd3yuAMkMugsbWrurUYr5nZQuResXJin4LW8x9yAr8XicOB6jIsVNTw
NyaLDeYs93OKYzQhCN+7RqfacdQrDqqWD7Em+F7wYiMU1VWZD2s46cw5tBYMpvPhhXdYHEp6UqSO
dv7KVeab3jJMUfP0aHxxFZVL5jRvpk5ZV66bwH4JCrylWLD2eovOI+ui91anKZTADEgKcLmmYluV
MKRsqoq4gYIGU2DgF9Ht19rqIIRaCE/Bk5nI3PUPy1H3U81Mo3VOaQ1NHiYKcj5iljKVfkVunJ8n
pPpmwaismOtYQQlnsIcrVQg+G6m2ogUyZMYxmGLvXtQMRBTDq5HmV2jFxsktjGUhsFE1PVLNtBzy
+8nSP7zSiD6obb5EwCltOA+5L+hqWs0X17dX6dB7EW3ILuumqLp6SztTDOEAIi9+tXUbXdauU1xQ
Yxszb9PRVmNpOEoULqCaB681yUSU1UaEbGJcWA21pdZcuhhN2ER7KEI6cqP/CMyEzEuU4kXA7mQM
amD8Tb+N7MxYDx7LWz4awGz9xxzK38LKLosVw6dgOBHc/OoZjdpMjmyO1WB7zLs0Y+nEeoEgp3rv
lb2Zy4xFURMWPzr2dPB9ovQS9i3FVAMsNoJrFjq4XaZvX4UlEHzdMx5Kv6I2lIOG1BNTnOheuHhB
vBzacSE8/95zQ38VTITHNlXz6OX50hkr+NFFhS21sO7tlvUvN+x6mYXlxtV0bYNG1SyxP5GcKbnO
0eMZWPvyQa+hjpAxKGt7Xxe5s3VRHliZ220CjU2oh5PTCnJWIanjR2CXpMcFPnlKvT5iRfFam6Tk
jlziECZqnvhbi73FPizsz1hq/k2clOdJx9SpTGtY+5Jqb/JwvMicjbztrJxErINKX/cj5Dbbz9uT
9aEQnkgW/gUVIehkNnvSbZg6BM9Epqy8yUKk3zPPiJL3uizcs0c7mqphvHJ698lHfCex+uF5sceV
KMk2sLuNIjaNyk27cbv6K6TxtipqtBKqhOPvo8SYSpr1VcC2e+7aF7os1qFrpVcqCt2tCsaTNwzW
VeAyIxXByEauYnPgaiiKAw0NwmiyYhj0r0hRNZGyDtrC7brXMNSekoJghcyhSo7K/MUcJ7k1RXoI
gkZfjAr7odXNIsu2XcoRH7+mWEgLg2az1ZxrzQPFEEKbd8NIrJu3TutInCel0JwUpg6nhlfQdIQM
Rlqz7A28PCSjNEtBAvxVO9GOGLjCLRLDz7aJqburyuRd1Qb90+nEndVI8epraKy8pHxLnOFdb7WT
WTtHrrVnxSf7VAaCYAuL3NS8QbHScA7KzF4n+ctAVUwWAxwZDTVDfkwVRv4E6btULP4ttiwuJMMV
9QjXZ6f6zMKcDekFvHaJY/rPX0ZjfUs2OIYqIeR+8EWR3Fx+PKxcb2RQPRcRvRqXFP6QHy8/NN/8
uisviLbL/T++vPz6f3z8169PfY3s+dd912PCqDaGpn74LyM8EmAn4/nm8tXlRpvZk3WPM/XX3ctX
l+9dHv31w3/53l/uXn4ugDZT9p9GHazGFKuwT2D7PkhLCA/j/BL/+PLy3cv9yRp4SCNrd236xT31
CTjB+YajC8ftr/vaFPzzvj37bPHRxC+unMQ2nYjG1vQGjjatzH2WthOvUmt3diDhxY7eNhgsaDke
01PZV2If6ZHYT2SULX2PLc3lbltN/3ggnX/EdWwmD0DCf/3C5ccudzWaQhtHRYfLt2Jh2/vBJIMb
6UNq41+G23P5ucsjl5tC1vznFJ13SWxh3HZyDF3J/DQuD7cm2VuF+TnapkAw7Pe4W4lzB8RMGhEb
ByhbM63IrRjmBxnX4qpk+msn7X2bMKDp6xGUL+G2+8uNObQIIqKintA3TihEoM4Qc/s1aGgtck/Q
/UyM+JByAbdrJmZR0zAuBBqdAhvbkvVL/tgMiiJalMNlvnu5kRdEX+fW9bYOyaM3euwNl0f6MCfm
Jijz70zRlf/1e9kFATh2zj4oscWll79w+dtlOKemRVp/4OXE5Hv88//743+5/Nk/fuby0NAySTFU
jiv0X08q/dczu/z05YE//e3/9uFff6H0kmZD1tLu18/+6f8sYm8bp/UhM9gAw8xi+fMkIAVBTHYU
+vfKRrhoGvjs3LE9prSewUlBz+i9nGGYFtO6fE9to9q6VTDHs0c7Nx3zHRHl9VHrFFOllDl+G277
qF8lbbbTQnQrVQHKC8TKMvC1977Wfxw7kvu+YhBfZ2z1a3YuVJyCKhtSgeYATpfMLM2AytPPrQEC
DAyi3m82AbMPkq7pt7c1jTf/gQ1YcUoVS5pfEYpt6DqhPWmwLMO+wqzEsL7Pa4SfxHkubKi+Vw0M
j1x+92GsreoSDRR7gSVY3nNHi26JXR51kVM8tA4DhCqCDGKgpOjpki3ZdDPvbvErxpkd7qrBuDfd
/IbtbbMYMh0hQpxsMy7B294xagDnMHgM6jI9iJFTefi5iu6cGQUXMwLQToPBYKljgmlYjOm6WQ2e
hf6+LwaSmlNMW4mGllhM5cSpBRTHRasM92NEKOmVWn0umC0G4OqDKVvIyUdCY7RfIkxhUieVuzR9
41BEqkN+GiBGBx4behhAdNd/TpFVtsxBlmEY4yDqUPQQHu9M2nvXEeJc582H7q7TLCOhAnAgPqj0
3FQU2wQJo6GO8OsGqEFNhmsHW7y5wno30w7zbEMzzR6NrXDQjkcFwoDipk+RG7pZ9YzLAMy8B+ek
bsPwqvLokxppLLgENhNADtYHzS6GXeVSO4TMYFPS4Q6u0k7MCeq+fah09sVApe/aHIbJ2MQLhsEn
lRpHZXkC/Rg089YrrrXWqtZKBDdEOX7k1dy35ekQ/Iv3LDO1Ky3pQAbmGGPSIP9xs/hAwCjG8bDS
rqOcHhqXM5hCscZ7kpmnEMqIpff1om5oB1RIYMYyJAgyNV701vp2Um2bh5gr+NVr2gGcMNF0lppz
3zv1cKb3aIZs1lKBAswRrr914dFUNEOA7eojrqk03RkeVVDuawc3uE/tXtwS1P0jTFz8cfYYskHB
UZ+j27Vf+0YHl9JOz9FWCw3KhMlMtnY663qd9pNh4Fz4KW3lVdR6bYGJzyJppkxY1SwJqD+Q7Fmt
nJE2Etgmd/UlYyxzVaTuZ9jX0VNBeysIgIBHKl5XCnBbQF93Hchgr6fxjmbmo1nZwa7iHdJ8S6PV
WYhHo2iPmfTRwHksorZU2Opsse2tyNu2ZXBNXnm9t+2cdaSQe1oC1zomrKHpX8moe9NLnoEsEcHK
4LYsjHMTDZR+vN+9tuoFW0GrG7+M1NGu6xifgNnQwtMiAzUNOqw0RgaeiOAlihFVT7kOUyeSbDrx
ALdRcF1MJHLonB/QI7RPyjUUFfou9zH4ht3BRmGnMPY0NUgllvO1paDxlZoM0dTK6kM6tA2aTC+X
lgN8z0bfZtDaQ/ySEnQ12epetjUqwwShDO8tAuY20k7s6QH4GYhux/zQunF4djuuySFjIduOw/Vg
GW9e4uuoYXL0l2b6ONpxt2lSynAjcgXc+eCzpYXWGQIkhom8a+h4XlWXnOO2BB84Wbhng46ze+h7
ZDHjld/TmRIhoqleBWsxDeaqdFv10BWKsaV6qJpGR1safZtWZ8HHtqx1K9D8DoZpsIfnjzIlRuPS
zU5E5fuLGs901sgW3gk5M1p/w1M0l2YTtChGaX3YQ1NtchiVjPFRwg5jcchD1YLOQ02KkGMzaTD4
VYKpAhqQTFEaO4SG70wLsJDQopsiYycaDTMJgendOki8dteG+k01oQtjWPXYTRmmpv5WNc20MD16
H2NpYC/UQ3uvvO4zgZRKoy3/GhKQhKqOcnZp+pOmVw3vOlFfmoCUWbXjQRcexrbOXRMhSQu/sGjw
WC6puh0xQ3o13A+tiR7cjukWa8vJLKdDi7iGIHp5PYvMOHLdoo+PaTnJVS3lkT7pjaZfBOixvSoS
ElHGyq03XYv+Xw1Tuh9rPmh/ak52GAOnITaWNsLw6qZoQLJhuEnp2+9VyWBFeti4hsTCNFz4O31I
XxWCV3cYXjOHYbruJNfdpKGPHrFaOCYWJr22FqFACj8SaNHVSbav1qOSt1lpsKbm/nuZNzTzWyy+
Tv2UenqMZqa8dxhq5RMx75XDlVlq7pczn6qOyQgnlcdacQLRs2O3Nw0fgV6dlD6WQHN49QmOd0PH
ku1JLMhV9EBKuTCQ6vrVDl2OrBAiQAHlz8m9coDbMWbGBjV/7/LA5MHGq1z7oWja8OBH4iUmmXqd
1Hq3J3QA4dV8Y6gUM0WYP0ZaFO0jWfv70R5eyGnGVpJb495gt4e8hJtaE+FKSOQECTqoQ1qRoVmR
ymDO3cOgMTfDXAPoLnVBRR3pNYWx0WfI5+XG/NdXl7t/PMX5F2Y49j5fXb7RtybbuWF+5p4yHrQ0
A/LjKn3p4S1HF/ksh/ZQ5mO+YftI/qAa03bvmR5fMkgHgO7k1tLwNQAktb/JYSLK+tUK0f4bPjrP
y5b+cmN7HArmfHO5G2keHXQKtqXd1t0+Dd5CUl2nP56U1TRqWrVjcxvNR3hqcz1oE/LJHM4WikuK
iMoEXVLMN5ev/vK93iM4sXMwGNVmQnNyrpy0C4g/tMhHaFNxCruOgu4C0P51cyFkd7EIFzoTZwJX
GHZujZnMekGkhmlIzZLrm2GOSu3nm8SdIfeX+/EcXTFVdGP8jKSOS6L15Pb/iMGW9V3fesbOcSEW
efPNlCHk1doqWyj4/5CqgMXuuxLXWV2I68gtWCAc09yPc0ru5ata18x9qZyCZgat2HCOX60sa96L
CUoO7l2ew+Urh1J36dhIuKL4WIrK2LeNZ+zRsfeRE+xEBc3ETBH9hmWECT4zbEJyrTvGIsU+N7xq
EyUeULbmdVLs86j15IKxAVEMXqEvg1DDsuM2Fim1hrVvrKRedlxDSRBCfeCaLJUzOhnWpT9nHMw8
sSyAplAiKC2Z1o2NbS6snlqGOea5DIJ4Y0iXw8mn5F21sUZcHHXF5eYC6TZUgJh+IsHtX5hcN4+9
ZZ3REKlrLz/kvYF9SeOCBtWLhMlkSGIUztzQX90VLTHmA/PR/TTfXN7/y12LlmImaebwdocA9ObP
gJ3bP278AYaKh1ZgMfkaCtyMgsiMLESlalN0KF4qNrz+HBfw6wC83B0TPOXFOBH513j3lqVeyxJP
XT/NWslkShryRIcPC3s86767U0N5+D/S7pvIbrXhZAIjnPwdzR3gmyFXXnrWwCfTDUlO6crFHaa/
TV8RBURCm3CFvBqe48p/qD60h+LAaEpHpIpSe94LwlxO2BAvcDS5x+hxegUv9jXcMLEIHqMHidZj
444QThfyB4jifFIOG9qeTBBLfEmMAsYry14xBIFunQCOZBr+ks/AMRAkaxb16R6edK0Ava470n36
ZdRv9bvppv0suDsiG7yyEUOAOGIG+Gpy+hpk2i7bF/4rh1kc8i8Cne4wozEklLjBEd44x/jDoIrB
nkr0CEcg7Sfinw54p9pkxc65HjY4Qkx7HYlPxDDAakpAow/G6y0Aq1V87hjHXWEzRmjxoNEp1dbY
zpMZNOUdx8/wbB5RpwEuWM15kUh1GL1+lVzOsoVz73yJk3mvvVn74J5+PHu9BjuWBXuXmMsjewaW
FfM1eR5vgq8Bb/izgoHdbsKjERNRd4UuS7FoOxSSa7si2ngRIic/Ap+dSoruq+KF4wAH/MR0gqnR
MTskHzguy0UerEjnDGscBThi0Vtg7AXw0JH3FjPCWiCPAxSlzuzEWDeQxPu3R9QWm+EjJOnq7ttv
1+2IVP444vP2Ki6GW5tAYvdeyzZ/wrWf2ZGERf63vJPnIs7b5vffTA+eO/vC+fu7r99/Q3iiC53t
hHA9pKmGEA6P/4mBXlaDSjLLwKip70uSxutV+qMdim360e3DOyinxMqxbQ7Osbsc5Ya2onv0rqdP
jhD2tWj0spntMjpzYFzAtmmnZTMnNQk3kbcL8jPMTlXCUF1a2kbzTWbs7Bs2JpK/F4gmKAOfph/o
fmu5lq9QOK7xgG7Lp/42uZMP5VNLx2FhLuvvZA+x9iV7tzG4bPpTtufajw5T54DFWL+1NiMTiY17
y2KG1mCLbAY7NfJpfPsWxqZxY6qFveTsWIB5Q1k62bij2icySuf8SbM8Ov2KbO7vuv9yHuQRHG/0
gzEBQ4P7gwNKTAvnQJW2BJj2mnwghtS/6Fsjf1X3DBYeKj50rDawinmEsxpeg4asHynZDsNscBS3
HLIt48c7xGbVMxIL71SsCdZe49WlN5zx/u2RRL26MZvsbfaBVn+t3VpPUDDX/ir8nj4cjN3WJn7I
Zk6j+eJZq/jY7fRttLFP+ELtt6ZcYJ9aYb1vb8EAIniWzwVkEVwvKJtWyJ0xR3KeurgBPpLVIt7l
AlzrFWfYeDMjAB4sffENmCx2V+wOluR+LrfALIF9MsGOMBAeutl4ccCnAE59ZdwxrDQidjpHWuTQ
xWd6A4ctMr7TuGSXsdSqLUSGHS8xXFtn40vKXbUd3inBeapMqDZiX72OB/+VunLDzm3N3nxLGjNN
N0ALp1fxhpIQhehqn2y8PzIdPof/CzvvPx35M9z/vxz4jqkbtuM6vm/a/37gA7JvUHSZ6mR6/QnP
UrSc1xgOr0fXfzFnhelVDK3rDdsMyiaMRo84kpqZ+D1rlf+H05AghP/yZAzbRvGs22Qf/PUsFEk7
OLXfq1Ns0ivkX6vvyEAmIBqac4PDhuvHEp9dAh2DOdhN2d6EDHCxWT7iH4lvLk/n/+dd/I95F57u
/emTW76373/7ztu4HU/v8vv335APxXkRN/8eeXH5pX9EXnju323fsSziK3THJNZCfTft779pvvF3
oTvC4due4xu2zjr7z8QLc36I79uG49ocAO5vf2uKro1+/81y/u47ruvxK455+Yv/m8QL4Rl/We3Z
mRPQ5rPi+zZtLrZs/37Qx05sJ5nRRIC/HpvC93djMEPPGjQxL6NdI52TtsnMkSKS8pAwYuR0NGd0
b22n8ZczlD9T1ZL2GdUVYkq8BiGIYBX757Hp5Z4Bn09JiYRSoxJCpULAeAPrN+4g6YWH0kjEE7l/
nvEZWsq9HypxnDTis5gBT3eqmZAwSxZ4OhHBWXQjYgwgrLLKCGCrYIHV9cgUeSKGw2oQT2cvqigr
Nlzsb3rzOGSpviLYZ2Oo5Nkf4f6nXgjDNyvZxgq7WoU6vVjE6KxZMQKLUohjk2RP3hhOB93auXlu
rgdGgS1ZgzkSoBfl7LWOq/OY5/XZlPliFJaPR23ayYDLD1Nf0AIWq3c4wI7Iuple0ljnNvcCYCsA
GwP0nGLs802IDTT1k/pZH7AnFQPjfjR7+sYqmTR2wqKOh2syucnKQ5h9uty0jrlDXTSuUh0ZB5Ag
PzPVeuy4PKT0rsAXJNZKJlxWIbFi3421OxtN7knw/zV1OW2EoQ5lDQskHqn/jClY+Y4o0N2TB8B0
lGhgKKyrEgrMmE/GNrXH71qNO9231Cpr2Ap4WbFxiuHGnkfFGXx7ZDbDuc569ypR2mLoC4YgvUbl
nuBmT9Eh0xXw9xP9nTikTQTcpyybB6lmQOQA7Cdn0BhT/q8jB3OhpQqSA/wbShmzzi3ASIx2ZUEP
xRbONikkIth28vgE2R2LRD7HUXjjZVG/LMISiDNxsHCRUtXYt5oCE8GGe27YBdbZMVm8c9d7C0Sk
AGhrgHmyEjy9GxMRzNZT4nHZW74CpeOUGXZQrblOC6Q3aJWWOWafdojhBnYtjKLByf644aWJMcru
+zijsUJB3NQFffvyJjTzV2awhFkE8BpNQiM0j7muCsqtrLx468UMRq2IvU9udly7ejYCboMkWEDd
aXAJDWmKKVQ37lyCcs1oam88KIiGZcbXKUK8JrQMrBTMFVqNxpg7hidGdTstTQHDWIX3kbK9Ypp1
lKXTQK6m34dgK+Q6Tga2ucPEkHw75EfmgfFhRwWKv4AtuYaL54YAubNWoR+isTcuJx3SREt/c9E5
cbDUB8Sijr/PZXzLFJmU646+Ud8an54MQbEwddZTQctyyLaa7yO40zqu5D7e8glQRHgYmkVhF8ZC
BVmPiQYqetxP6Wpq6ejZSb1OR0ccPSNt8Q1GEHfBIYxhyoQY/ZTf7xXRDdNkfoo6fWC91GBqghOf
akK8x9J7Tnp2aVURpIvI9nZeEoFoqia2PEYOq4nd91gWZ10B1cotsPhFDDY5pZlRzJXy6LobRKbM
DFcVglwjlsDkYxR0ks891W4ih9l3OarHvshpjhKlBxmWl+gQ2Mmmgb6WBeLRUB+mVTyZNLKQkbVb
anNElTb+U0cbZkNn1Zyor08WiJUq20eojG0BR0ql6H2ZMslF5H3U0atrO8P625EwypX5laMEwtt0
ZZ/bljzgoVSLtKleRm8idcHrsfhOabFGqVKSohYR2NrklE9ME0ROK1/Ps58qVPc09ipUEUtZUYxX
lK9eMIAs7gaaTxQtnRV9ZEjQePPSjzqrdmGJDMFs1Q/Th3ipp8VnmwFBRd6F/K0eaHuxHbIQEV71
FUrKKc43ne8i+5AQ7goq1SQykJ0E9zLMfvre4rfskV6GAQJyKupzPk0bTVXnzH+IPCq1SEzPvq0h
Gc4C5PvmtuJ4G5vu5JTNY5xVb/kQn5ssQIvuaCFNGJhV5UR0QOB1bxJ1476EYuEJc6T9gIyvp4mx
8kwgFy4TryEn+yia9GXe71tAtpLKqqvLr/w7UuE5i7Jhb476yWkFJ/JgHRLpXZuE+0QSLbCNWjKJ
hAnMvseCWOKyc3Wa5Y5nPZtB9pZlQUyezvhVxvquVOPrWNLfrnrrJUxLANJV/DzoximKOrExXkpd
kUxehyTk2NiyZYwOv4pdMHBO8xyDXQ66QFFp4gWodJSJVjPdT3n/g+K2Qo6+sMi2FIaOLNdE9mX+
FFNUzC1vAlbapLjxm9Alk2KiGxnBt/RezMxJjoXLzIpz3V8PETAptKQ3un/yWozfjolGWCMUpC/r
LySMwyJPknrV8n9dtd0qNhE+9rH3HsfxdW/QHDcCNO6sLY9a3dybiitrkLTftqgPXp0w7nK19eCH
N6Egd4q+X5mzcifY/g6RNm1VXoNLML0AoJ1+QKfGY5wfZSoBR408yfgnbsS73c39ith+rEyyuNOi
WUmfyNZGMsjyXxLdvhvDyr7uIjCd/VjsRy2+Z+nxGv5641RgS7huoME+5P70OLoFMACc483o3PjK
exda/+ToeNUs+9vjCrQ2M7ir9AaZ/aCaHLGNW9qyTEdChE1jlzn0RBuGHmwjil2XPLsx1SQZDeEq
r9wUH7f5KoO+PPH0oDlZ49J3uXAgEji6Fv5KBCloS+Y1XHXjo82JscQc0Ibyi1N12mmR4lpsg9bh
Ix6lyVamcjd+rUijgM7BbunAfJvKv8+/lZXt/Iritot7ZJ2O/tIEgrAjFJxhaX9Ww21QWc5ycvDf
dpKCIGYXFTYiOnQuzb7JcY9lN4VXgvCe6GacbEqLUAfTZLF0JcZ3J7mUlti2YKhaRrQqY8bHducu
okp+mH520wrrGjHkh9mKt7B5GnrUtLGxySEBo+yHW+09BOmWYfhjjwlv1c20V8el4AdorrfrlP3H
lMprt0bQoOr3acT9Wg1nP7PvjCq8pgf5ZVbOrgGearY0Ncmr6ET5bIwUuA6HmF4hmKhIb43jdalP
0QZHSL9h0pJjgvc+8u6njSCyFQ11kVQ16LKs+ByC/Zh+oobaRCk6fSN0X5qcuV4ovjBbgSgM3O8Y
Ip7qNXJrevCDCf2fTPiv9JcDxqe8Y4yTyroUWyW0kCl2fh6z1l1ogfsW5+Uht5g1skG4DkvBhCb1
vQXvUkGX1LyJsD03bP04YBdm/zGBCWaod+vW4UfYt49Oou29eV+pV9YeIqWFrcLgsCa6d11FVNaQ
W3hNaOkwrUyJaS+MRtsVrOCFBk5Ki9axfNHKFMZah0IRU6S3LfpxaQB9DTAxDWo6MNq+ZwAPGjjU
H1tjnm1IlpZB6g/dWO8qz9mlaoZGDM+ThGTG5jTYerhzwZmZDCTpx02OAHfb+hu6/3DZfJWD3SDa
HBk9MvbCYX/r6QgGoHIGkfGc1Roy7h5qoW/DUOg3rW2++Wl7nfw/rs5yuXVsXddXpCox/LXIGNuJ
nczkjyo0xcy6+vPIvdbpvXdVd2bQloYGfPBCKHwZkfms4cQGjhCp9XEtzi5AOVYh+wqiUFua2yV9
kVOMQRRdu0lNUdkjzi/B0J7kNpH8LuPx06DeFioy7ykbnRqjDxaDKNShWKF6loyIQVHoSNrQZ8rE
+ECsh4yY4CK8OuRG9YgUxeNTzewxUIGXAPqHH+NtWf/nJ4+v47qOHLOHNvX47ceHxw9kxh4tz/XV
/v3w+Mm/Xxoy1irSHG//z/f/x9s/fvlxYf/nd9I0OShyX/i0+TrJffweJyysicen7PtwS/99q1qT
tqYyRgTrOAOV/UtpoDD8eOHHB2m1G/73y8dntNT+5/d6SC/7GvZvEMyUv8zP/PEej99S//ev/vM9
dS8Sp5Im00dpVboU/fphyXtYdvEq8hKIFHYe33z8zuODthoJU9/I7Va/ldGCxvP//vt/vxxSCqJ9
B9CozogjEJD87xtJpZ76NSP0AOE98HVRTTdCWnsHj+8Zw5TaYwbWOp3iwGvpOf3jGPEwi4jyie7O
49NeCC8FciR579djdBROrfrEabVoJ/KJJLlDftCRgtgELif1HgGK6X28Ki8Uos6lXSMcdyByoc1+
z/0isKu35Y2IFAH68hs8GRwjm0h6H98k1Lmh1ZlHOJUJHQeyIBtBoN/kbD2hBbggcj1VxjW7mRdl
Wjbf1CkxEmjmI5TY3KazLm4GtKBGr/9l/ZKroG8no1TyAfYMxzgdbYBt/Dmy8eSumPs6NhR7hGH4
tPsusOlBUGWGcOiUwwfqkhRCI44WR/lqT1gGt3brK29sJbAPPJywgAThcV/d0gPcQyy2kFqEP0eN
H78/2JIcaafMh9wk3QDaRTRgYNSork7pDLeKS3Y2LwgXxvUm9bveE2HOhCSz0Rlj+OcQU+fnVY8O
8R0gr8cC/gMM9J0s/0FNeAJnYs6oup/4KBkbE6mxX/jTi05PgpcZph15j76P/dynuN8KW8r2pKxw
KVHjatI9+ygmfKBaFKwLSsK6Hm8DTnVbvQVoDNym50S8C58XAFpd4CxbDbX/Q/aSf7BBZ5d4I21L
O8P5r75idLgBQQx/23ToIm1kgtwNnYxPy/tjWGekepD/CFBNRL8SskzvoHnYifh2IM8ngzRDIs8m
xXRgpiSfqIdsG3f+o54r95vENDxap2505j/4mAsftPKPiJlq1zdET8+IFB8pnk5UgAH9qIpDerjJ
AvuCbmGzNZ0LxCW+vVGht3KP2G3Y6iX4MXco+zvAfpFzNHeo+fr6JT7pO/2n+OJfHJx+mzeYv1/x
Hbpi8CP0XvemQoRONsEldGn4bAi/GADEdFvmVQQ1do8nle78ipfiDQmLC6diifnETnDhjpOMOvFH
8P5t3c2LeQFBtoIs3UndBeHegksoIwd5oYiEK5nhgQ/PNj5tFIrloVvesdL46ATbE1NHcT7Kp3P4
/EcDVEzjzz4YaH+ccdPLcILStjoi65Ssgw0VWRPtKnuy0TXzpecZJv2davrTr/L8HA87wf7tkDv9
qlDEK53kHKOiZSOw3t9viYOsuXRYMJHcrLHIdYr8DMKCk7OWCptqTjsihZmi9FkLvxhNnGeMGivY
ARtsRe4jQLwD3ga1j63dxEiVp8yZcALzUNftKCZ9gE7673cpaHjhHsGNAR2J4hnPBxHQgpI4qCNt
wv2CyP2d103OtV//wvVhLmOWApSsGJ3Jrl7bIxmKDKHbp85CrQejRibb9yk5Tl7jDB6Ekhi7luYM
1lRhC5nP5mlC8Rybry0ANDvyflWsKdCyQ1Y4RgXa/Wem/Ka2b9kZOerGmJ3m7Tv1my19iRs1H85v
zASwycntHFU9Z0Yp4iQ8wfcRNrTzqNqty5mHySw7QCYPsdTAPvB3J/Hj8U73kp5Xca6KUxDuDGoc
+zA/iHvtm5bVhMfIcoXcF2x75Ib17VTv4qfoEqL/atjladqEHxRJ6E280TjY0CH7iN10D4Yw3pPn
lFcCJkau9AEaDvnVA4tkfAGSTV3xtOyi6OCVuHEhT/f0UVYX+dr/LZBQmM+N4OEcWW/RAdfBvViM
WmnZ9Wf7FD/TfoXGiK5c8yH/pHSOpFciXUpZ9eDGPvXJxZEqNFjR0MUgZzmiJ2qpn8OPthoenWpI
bVgnbT4gqKPa/DcWz4my+aKnqNO7RHVaq730ji3MG5rlKB87wsqvKnYQVqlEdZvojPA0NgOVk/+W
fiPYxFaQE34Lbbeg7Eqj3NzELqK1JyZL6TMqbrgHMDnfoz/9dfQH48zoLAcEa+109VwwHWPZkBvJ
BTpfHshHXp+ZDodLHd7Lk8QjQjH0Tzo4BQKKkHU2+Z5VCB8BSavlyBqJXbF4Vraozt0lB5Cxah47
cFPPCfUaBOHB+0MXB4Pvo58w8ejHX7hAG+TvselQvjgsOQJrezrAxGJzgNBdfiBEgV5H6DIGtR9e
MTTKvOlrJlIFt4dbDscf9Pb12VOqKT9xXse0Baka8UdBpoSJcoq8Yauuc6+igdW/YlYSrI89JsRL
5GcKl9ntA7tMRJmuD2fb8zOXKP6iybsZ15s+sfVMwS6Otqy3XUL3bIe3ZeigRrxF3/bxfzjiHUtT
5xC6XnufxNVpCeq1mz6B+7SDa3FBP/uOs2mkboH9MRK4DIyljWrGpPvZt4iet/m7qGeNYBc/AK4A
7C2APQJwRG+hfcIxTu1E8NH2He/5LycD28gbEg2rQg68IZqQZ+Y5x1uwrzeiCwZ4y7RKfsy/OiLf
AJAbziiPKdSyVmqfA8rjJOUGpw1WHHgdwSBF4+pL/gWvxHaeWd8Ggo6yHVCfoy2avEDXXrRzvN+p
HEQe4FgcrPZ83Ou1j3fqBjkPMDjoEWNPK2Jbdl128a/Wo3rWVrT4nyrQZmDTopsFgoA58JTeSLy/
ujfxzkL9jRz8CMK9cqg/MEmy2TzZM0Dxw+r8Mg4j6rbhxgsP/edqw8oy+BN+Bh/CAZbwIfQQzmQE
7cHjiN2X7QVFfary2UX+DA80VCcqINhau4+NyWFzcibDg1GWvV7QCoGQs4FgS7PsiYfT3lHOYQiR
/1wfIpr+3G/iYA3KWvIHqkb4VJgr2N5ld1y5IJsOIMMn8OiFvQ6nPg/fpgSivw145QBS0SZpEFb1
fcKhpfwAcUHAs+Iu8u2cX9QhO+D94AhYLWSOHhzRapYxosMlp38xTL8aX+CdoDkLEELchTxaPdlp
6iGhrfuMOpT965u6LWwPjujTDUaN0LKQsMZv00UPGRElHrkCcmDTfzTnyEusS7U1XD/wqGY5gQck
0WaWPytODCbFHa8T7gDnsP7CBC7/roVbk4X29KOQTcqKdRKAe4l7YIYCPnxGeJH6ClRT7sIkWkr8
FpjLOU4PELMBg4DD2HbGZwbukXgPRz8JQtJyU6vMFXcgsTmuKFNNxgslTi040jtW0Z3wheJbvjWz
jWg5UDsZeKW54n+DU7C1BrxZqCQAb9qz7UhbbBHOCa33rfLF3sZ5QiAtIcrP1sby73ly+RXaZWN5
hCv1HZpvPVEY2xGosvDO7DwRLKp9/4vQ+B2yOUzoio0DXW8MS2gCsXk8t6qjPdfw8ti3NaT1iSDd
7+UwBLRjVuuoNnUkzR9WRxN3wdaYpc1xhacJEXeHSyRSeHbzslTbylN/1V+h2iK4+zv6ikkY8V6d
WefGW+p2OxEjvh0VExmJH65n2VBd2eTPEuI4wEQ7lyJxg16b5KcNFejNRAk6hFrHXmHjQxyzi7Hi
0eYDpwIyiXhHRgmDXgSVIJr1xU5mtcrTflLPlFSWDCyxJzwHyVOI1eAp/TD+BJhtqk/T4DF8ww9U
wX/Gg70PEFifuirX7HMmVOWO0c7OAokHnmY4rhC6UH4Ux12tQjdg4GxwQangsvz79BW54sRjPc8o
RHAv9eamjlstPGqgGWz9NO9Fd+hxfDmW6WU6QAnDFBW7lXqfZ5BxfgX1mMRuXjgfsWgLkisSFuEa
hUDFBr8Wzuc/4Lr6p+Yy35GqGmVPLJ8HfL/QVkwdiirivY23KBD0XIFOkLZT9JPSvszCazC9m7Fd
onhMzIAC7EcnbogI3zoqzITg0CBbWwavBDXB8gysM2uXAGP2w/5MgLocQK8w57UzhUYDl4XVBA0/
FwcPn/oUrKPHVCrv2YuQ3mjq7Oca8ZwdNlOcBOMl8zD2QV+9JQkDk1050naotk1+1aP9hHZhcMsS
ZBRI4ezCmWi6oeHPboa/+OpXU36tmGMxgx/gZcqll86EM6vhX7Vns8PY7xcrYdjxOAIns2cZfq16
KSoxWXmLEEeJBK/C7SmwxcpVGZozTdoQSSGDvc3GrEFBwSFFSnhr5Ic6RB7Xmfq/5AkoJpgv1EIg
mVNqBFZAjw4x3FGj+O0UiSNWaI16geViFIye0gTH13DQ0j+v0w8PG6RfCsunHZPmjvZdRc/JrjC2
kqcDVkmOM8L5BGGcI5pDp2e+hpjqRkfK0Thzo5+RQiuHmoh2wXOeoiJBQiIg7yEONjEi/yUZRExi
bR7A8kU0iNWXjjcM53KdXjDLweYJNfkBYnd6wP7HUD9N49KAUhf3HNmSjA7C1/ihUtv6qmCfkcv8
cirJmv0rIyeIc16/FS/4YdD8OiLGxe4V8qj2VL7xR0cbAZpG4o2KxzFN6xhlFTXezsTLwl3zutzD
411HNe+tkdw8+gkAb/1yJIHfK3fxdOOi2XPAeCvVPqQWwlFEwMRet2TXCWHaG8cD59OmO7NusMak
he2dsb0ifq2ph3vEHd0LouHs6FjQP4Wf6Wd3/Kh25eaj+lGwmfsGMabDqbS7n0plB8cUD2u5z5iN
aT7xEN4MYhqm6CtlgXbTXMhlt/EpvyZob1JjpzJLevcpvGDVPr3oDNKn4gznSXeTb8IuzPA4xozj
rUJv3oGoUt/NXfM1vLGXFg7eXMw9iUk8NX6Lg7hLN4kuMlEqH4tzfkr33NCme9G2a/EAzUZvPXip
un8lgsd2Q6aX4kFTVNvxefrpG5uQJpYH/IW38O41ihHM6trN24+JWVmhtehZMnUP051gfTAz23VA
qUrwFWg5dRebx5R+7gUF4/G0HiTTC2uLdyJz9+s721h57X0WHNoBZ2QfTPasY/HC4mVFZh69cuoF
7OkTe9BGJnwatzhV0wTfSUcE2phl8y/o/R+YFGB/sDQLHLigWDt51KL+infpynLnXXKShksHA+sH
ZFL+G1/zq3EofcMlvNNPj+sJh3PyLbrLEYu0NW0myK8wOzwH/blI3hdj3+LvNZJ7wz/Ek8NMnkpK
CITFa8O0vysEVNZb8oec3PAw4tO28i8FJuErdYP826ic/iq7RDpskAU2xg7PoZguTK3uTKYqvRFe
6nb3jogajDfFO4s7nrjhN2dqJQ83tSX2Vnc7IloGB3p0bEvfFI7itiUWpVhNRz8LSFzgbpveynQD
kvShv7f44NHgY/8D4HkiaNKs26+BIqwr36fRI2kfFKSyHIRdfMkBi1ruSDPEFNv4c6Of4/wvAjdv
vHk3ehYzmuO4XmEhSeeuWNPQFW+CV4JP46jWsDUJMUB9HnH39PCLaKIN0ayqXBBCFN91ah/6BWmz
9pcJtAt87kFG1cFmy8KFZ9kNTvrZHBt5U90QJhG+Vzt0xc4BLgwuNIcLXsmzagdUXmonPOII9lZ/
owByHG/RIXhr7iMHJkkn2mkQos1NdLXRenppjDcQ06gFf057RBcoJ25yzylnB9EbtMmxrnM47GvY
CZ/BX4zdrCP8MKlCoXaTxi/YldW6w0os9VtsOQYqxsOxGv6Mn5xnvM1H7mvEQt37W/U3x6pPo95E
zqYKf6uWpqqdfmQvtxIrlGN7JRrpP3CN60tblg+rKDMWreUWxAVlxo44lupA+zu3mwi82gbm2oIU
4q9y8K1nYvND7pJh0hd1emqY8mrl6vEgxfQpfJrHHbZCs3wAFpksR6AiskcywfFcvBAL5B/y7N8M
umHMVKwg1oSOIGzdp3Fppg6yFjt+EzSsPUxzTnPq811RPgjMoWkn0NBoT+JCrdlNjm3aMrlz414F
7qhekA+q3qj5VginsPEQh5rtIX81u/PUPPPUTyIN4P6QDtzq2WqIBLKvkoOgpgaXhBW44UNuHMX5
DxW6QodLcQwKiEVf/EdFxgKCs/7zpAQHJGOh698t4zq1B32NQ/X4gkDPFvOzG0RfM/rJcmcQDrxH
T8XfD/4WZ2b9N7URS/WnLR4sJiYsgcOGdiTHX+sjKAZsA8SQ2Vihc+Ki9mwEB3h+CtkVdP936nSE
8KgkvxHxki1RsKz2mNeBqafds6nvQUf53O7eujf+WStuW+3Neq6LZ/SqD3Dt9fde2JJ4PTHv8VxJ
/QHuidu9DWw/S+UShrFrnMk0zOJTHJEPw4Ow4AacKTuxo/I2lK/J2ljMEbs64S9K+dvEW9Xk4K3i
x+B2XySXQByB8PRn7PDWgq58wJkROzCSzzfhiWOodNhUdRAnNH4IorAdCrc5VRtfxiAGJdTBm7br
gHxwRe3IRkojDObnmkVzIoIOQ0QJ1udjB8xPbLcv5OrVC8q9D5PLL0ZreCPWYlsDLYxA3jr72PSI
S4P3/h59k7oQF1PLZYOEaFN5xlZODiQWh1/k94L3WH0hxEwo+tETauk/frG7TX9yyR/4HR0VqQOQ
fuy64eW9UNRgaa0OOtmuDU8ozfTjVuKUfpPg1H1JNLGRIaU0E0he6u9I7TdTDFbEF1VcRUVQxWRh
h9SwNskNLl+cYtl9bnGceGKQ4xrvGTdUIUO4/Wm8q+68R42DuNpjkSlf3QtYsiMFj5pqDQGo+U50
j5wqn1L9JxUipJCoWREjYMWXvobkiqA6XIIRSdlKyblf7eRQC/+LfSERVarblNxhm40uyj21T1gC
MgLhtYGq0u+ovUGKBWkV7pPdH+GFmihbhp9Ge0pKXBYPCOuX8TeknPN3VS2tgU2XHj5NhFX43DGi
AFNSUqR0T5IUvM/jSXkrzqnL2fbOsInJW0CcRf5tUqFJUanAvPprwiU3RrB4x9awyi3dpy9eiW0F
BTHqUpzwY3/OQE/ddJJa20QSpDwqX6p8kNngMPAFFTutMzB9xZaSxCY4JenZ0HxeLGsRkX2SGRly
ixdlO7zkr3SStfmI1/MrivEf/H4VHlFs6b5Q47Be0K9iEdNld8HZnZjgVJpMDp+yoqLoMiDsXRiG
UuwhUV/TEbAbo2uZG6Q/cSAV01etecMtlVYbzVDy1/TG71LYqQkukI7XUGT0eRqDRnPJnSgJkVZj
PWlcUNTgE/5uREfUmbYwQMgkRoap8Xkpq9hhjlhqb3Rn8Pm23kvhbwc6BjVOKkzxnlr7pH8UlqeH
20rdETm3yiHX3gS2fq5ZwM2z8edwmzX+JM7r5InXzIMtm9R69bB0RmZlQe/X5TlglNWdl4G0zY0E
FJscjvbshcAE2Q3lgUHn6rlWXplPFIn5TD2dp1tTIK3XseF+O+XOG7KTMR4VW8p046c5FiOaU8gu
1UQ+J+Uq7+Jkq9ItwbBLRQ0nxZLWLqOfavphUPvxnT/nfdZ0BTGIDVJcxFnKgWHljrgvSNxYo84I
SylbLkmiX08LjB8vwGvWfo4xXDgLGXHGS4XebHkJrDcg++RXKAg6BipUPcUe8uKKp0iJ8oPZyWsi
WMa5B52pFP9w1xnFxjp9pezPF1w+lXVM4QKUr71Mpm7NTsnJR0otoQ9JN1PDQI6q5so6pi8H4zq/
QvUncuShcs4zqmgICBQ0QJWz4ul4A21BYxYGAgIdssvcgsdrBSjRo3K4PiJ2BaZSoLHDXYX2BcqP
X39YeHR4eI154BOGcisKf1XK9icTqU5qaINHnYRSZW8i9uGapqtLf5grfEnJFXuuNUp4vDPvAOue
S8DWk5qGuuHOmJOkJ5WyuqOyV3Oh3OsMIggt/BSf+B3Dz9tz8Bf48O0ZVv6ezvj6QLEmxQuWuRyv
srjcDpNecbkqFhE/4Vd4HKM/RbSG19vmbnGK5tIQMGToGAKuEZ0E7n9Bwi1c/bb5I66XSbA+JKSU
eizuIlpIPEByUEwn1/aNOLfHYE+ygTQrmxG3yXQwe2c+jR+88fBCl0AgY/J4X26H/5b2hRfUKfNo
Tzwe6sIpWbOqYoF8ZlVo6o4lnyuHTtv1dAU0VIFpAosO+DceIi+2LozYZqHWGjZ3NOtuxkEl/zE9
HiwLhPfgF3ns3CG3uYoAOYPu19dQxkuA6pC7YIMGTHLtHwADJfp1EN7Ec1qytnllL4E30dW1HOmm
ZweKJ0JKMeGFOc+bB6CeBaCc7mxcks7GYQ6hIu5nZCoRD26N5chj4Hfhk65zEWAK5WekSkhOgb5S
cSfcYa4C67yPv1qDCNTqOMxV8Hs8BslEAQUCOAqym2b1F/cs5c4fROJxtI7065gfPMoJdkbu15LP
O9FzjzIC7j1uxbxO7lqHcV19BmkfV8VlL0caGyyLtLK7/sAk6y79Mw3SsMHg0UEavbtBnKTqUXXI
kxK2gNLxabGhZY0Tb+Eo0SdkYq6OdaxFLpHj1HuQU0TLrnIJEsvuebEcthOrvw7dewJMrIXDCk9Y
PQFpE2UPlaZWPqHIGi0epNdS3NEaxwYOxFgquaHmidobz5jLHIIba89oX/iS210RXPj7xFvi8kDa
GsOmERxpYN7S5loHFkYwEB3ZJXkC4bjgJr4O/wZ798JF15o5adZ3ddr9M8IAtoVuC6aS8UGUnlw4
bewR8anXaQfWjTubsQulGozqtYoqos+CK9auk91csIUzUQF2UJwo060kO8xCMAUIRsuCy4Dh2Y47
II+OgVo1hqH/LF4G4JOBZQfi60Zz10SqcCuuOwEmjrLWnjFFEZCl/M+CbFEf3HjU5H64P54r0zKg
b6eu9ckxO1hf9TXgnkicmIzxnoElzeOSuP8VEGQALrIj3Q0o5m/Ccs1NwUfGaIDl92U58PbrJBgo
ZdoIE5loU0OoCnyVKidZ2YbOhYyvkwUtmZLaph/mzWjVts/uaaPgnKMeOT7H+h8Wo3WIvkGp5s/r
fEV1lCTV3CH9nhQfq/goR15KmrFRydrK8ZZakP6P4oT4qfAmgvF8LDtT9fRhHWk0XtjJqPJBRG98
QgulBQrnVMyxAjlaH7kAXFrWAdfRiLArTOhfI3IH9nLgXXQYQU85M4tiPgzKFUh/faPOBpLDMpGw
xDmhoEJ0NbLAZxms60fFPRR8oVMBv7vAlC77I9/gUdf1oUF7cHAsGudgWJ6CV0ZUlE8guxIq97LD
CijZQzBibbe6Bv9h25hf67xWrjxLCq0iDVHanjXkLwr1iDQJOBJ1bt96AC6p5LIDFZRJgXPl1jpu
82zu2Ydl2WL3J8VHWhN8P1odFhaATj5sNdXPOycNXbbnUt0zDbkLhClJoAUCdRZo42JPg7U0EWmy
s6KnLgQA7oUii8ftEh8qBSsNRKaZ7MrxU/gGscI2pv7WyKKiCPucl27LmBLeWH9Qyq5aBwziOpMQ
4MMNeaU32eIJPfuW4VkOSvhEZy+sD0N0mAv0mf+gsbJ2vSglRG6EJTArtNmzV8mUnLr1oGEtYrOi
flJGsGjT+FW9ZWLyKJiyIP4pSRUx7pmsQI1aH0GWgUgt+hF3DiO0zpjtNPFG88CP2NrXmAOvlqvw
xddmhAQzWmk3nVuoUBWyOckLkdN+L6TPGT2zeb0LfrPEeZAvdafCCgFgJIpVgK0NbOhRWrHXdS+A
/XynIsLbG63DyuOV6Thxbmccp3YpMxtp+s/rBrKe2RmVtB07CQDlBQMz7MwpBmlXliXg9KB9rdno
sfIa9jIvBfk+Rn3omwlPDyRQrizdDr8w6AqLi0DpxA0BdmBVIPu21I6Ofni3h1uyWQYeGBiY/qBo
23DcCrMnUjoPnQpiIo0YdFqGA+LOFHIYbqG4BkRcbCyPzYjFWl2yd+YMS4orYyda0FPlCh7bOZsR
OwePKIRZnO14aOw8OaAVHYkY2ksAtZz2E0AIGxTnnaDt+HWk98ibiZcREAKzltuldGYb6+NTY4Iz
JjZHFNQmbODNeFfOPoplfMkYEpyxWsSJHPVCB0ezKNuvTQYeK3+VhxBzwIyfLInDDkpOMiEUqb6i
zEM/c433eClCkNRnC8kWVOVX0YQkpTo8MPvDETW5HWuGelqmfD6DCaAlQyTG3RvfbPIXaqMk6+Sr
6/EN8oTyJ8gi9EBXmEHXgvrbgbSgmMzh3FBhQvx5wQFekEzPnBA6tFvUaFC1Z/PQLCzfwhqeulJ3
E4O5fi00Bd2iQdMTXp4Ntq6Xdt83tQxKOCFC0senxcwgURadsdfQfgmVBFeXFCQnhjCxX+kqtgKT
skfgSdlbq+uFmACiKtR8B2HtI+mgUeTdLO9TBMaR2kh34hjR6BYgtcR6g3F1kyLLjs/BPuyDEFln
GSO0YlREe0DehMlO4azRpRGdEdyfYl3wpIUngrrVfdTHzA6D1oBYMa3ycqqCsMGtVk0SqVWIwVwC
NDYX7afJw88x4JCpFE7naMn93nAT4powNNEmADS9GTsL8SJDeplMrFTxQvrPnwe6PntBap4f32pS
JSfIEV8eL51jmLGdqNwUKy2okKdun7cIuY11zJD1wzGWgYmm//+DHC4AMR9fd5EBGFSukNmpWbiN
WtX7MI3++0FpfU0rOUrGuSbcEJ///YVET77NWe/x+ypoAq0fmmGGU/zv14/PBiQ0Uf/Id/OqURE/
NCoen2ZiCaARneAEVZvlINQgO4W0mXHEmRrYTwZrJAbv73QB3k+PqzUFEKFNnXZY9a2fPr75zx+u
fw2yk5/8+80qDXZDQw7WoXprN7j1oPbARTw+INCMXOHjch6fPr6pVfWbJdJJnBTYSmEuIlWmctIh
/v6fD+P65f/53uOnj+/JuEoriR77ioH8Og4pXjGENVCXGiN0xN+MKBTYAerXRpRbpPwiAzER6AVh
OzrioGm2rIMyt459YurYQxul3yIpiZWkuAAW08y1vJ1QGSimv4gkNWR+wRfSGxkRQb0vA6tzx1qj
MbKAaUsooSUGYgbVUITnYrVnVNSF1G8l0kUtNU+k6wjJW5hNqzETcl8o7Par7s14qToO5EHUMEzP
KjDNMylRhvnpyiY01RTtWkwmrMn8ytuXRqMgqDVScRNphaAZjyxqjsO3WSe4g1U0QiiSqI1+nWXp
gp5X6SsqwNd6DDbdRHgygzn0tQb1DDQudFIC6nPl7CkRsr6xypFWDv1zC66yomplprj8VXm/Q2le
jCWFJlxTO8HU0zU0ybVQoN+22UgdqlJdC3Kfm0+MdDhD80ZXtEGAyGmMYxoiGj+n9c/UCxzQSPUj
AT7i5U4zPRFSuvUcQnAPDZuuQoQFHFkh3hL0sbFOR5SHQR1MZxyoj1oizlYjiJBcIsNA0fu1FLsd
ePpYR/69TMifS8OId9ICBqmkymxSINRHNPNwYfkYSgatqUeVyuurYpE7FBPRpoi4F2RFZ8hhtE0f
8AMR9zAGEP/KJlKiP/WMkETURyHaqqXqZyXKDVSANCnVtpOCdV2VETxGBQ2YnmKVHtCPWqjtiDHu
sb2ehFCa+uKU1/ILJg2ODhViZ1JCBOoFg9YAeWShy4HMXzMIhi9G43vZc8WCkAIKFMxj303ak8jZ
ZfSYi0946akxYM8qSt+NjmhU1L6sxNKOYc8Bl2sQTas4fJN0MkNwzJioyri9RsOEB2FRHCxlgCiB
mddgaKWTSWt4L5WBG45FdoIONpbjgErDoJwKubouYw9CikYvFJTlIBnan1pWgBIMgl/1MTo4I65K
Jh6PYXgdi3Or6NZbvJYQNddCue6QTwiKx2WHk7GGJF1VHjShORmGNm5TrBP0UJO8cazBqrB47Vow
rr0Uc+7F+F5noRmvk4g8JzYGqjnGT1EtI7r+cNsSVf2pkZwXQqTBOp14RBiKAqcqAzADRksoN4mH
yMDxDuUnJ1nwNCkNHLelpH/H04Qu0NKlXiJx/s7qjxEa43ZsIPZB+3hShlTeKyiThmVG9D8Hn5qC
IaKQjhiqh2hR3/La8AZVso5NVR/h03QHeCtI7Ul/lbmFQFNROOMIoNcAIAk/IE2TEl9IBsT+YR7l
Ur0Xl+dOhzzbos62LwBHQPPbmYMBik2eSZKqZLXr0ds9DCn8RQPtB23g3M9L3Q+kjJOgae9jU3yM
egalrZf8Rcme1pkOU9cSXU3I5KMRzV9mWmG8FEeuGUF5G6Go1FLrT8TfqrUVFGk7xgiCiTpUm8IC
69EsI/o5nCNWN8TOEkD2xgIW3TetBgZi1DBga83YCT3xliajoS6Hxj7HAQeWTzA7aR/hFB62O0kU
lt2oFPNVjaJtUmkHpkj+lQXyycQfSu7K6Y4pgm/00Nz0kc7a2FI2jJp3tZ22qtkJhyUGpoFsIgSw
aUEUwmzvs5hNO0VUjjWPhpIj6O8wws+5V361kfwGxhVSHxZRkSTNTxP93RGBN7S6tOWsqcpbY0kt
lY8l3jVIdFNapBCFRD85ISQsvUK1S2iGaVdKuM2UEV1kFGRQ53ZKBZqOWOsvM/zX/Ryqox8HCPTO
clHsFwIZPStXjy/l2tfJLZCs2mMzTndyctfDUnzqgupohYtykOln6Wks37p5oKkDFKttEADBSG2a
rR+kiVAzG+O/c4RDm6xE99IJoZzuSvNDiJfhaFXlKajnzEcDIoY9IH4io0Y2H9DPMqvmKFZ4jqRS
hC/XQJ5HJ2POpJMkLGyb5jB6QmpErpRXr8xSu6qFCl3CjvR8QPlLsLTMjVuBLmCovag4oGSLprtQ
Sn+TKTgmrawAp80ze6kIO8sxRheRbDdLabvUKm0gM5X0Qx8Mtw6PyF0IQ4fGw1oigTscNkl8itPa
U438b2tI8AMkbH4QtwmDcVwNQFLEc+S3Lg9HN1K1yR+HCnFwY9jV2sxRq8q6p42kRwZ2lLmYvUqD
Akajna+CEdIUU3AZzvG8s8qygPiI3548IQVYs7X06iB7oyj3RzxELujPvU9ld27ylhpBOilIzg1H
FIpDv4ujgRr0iB313J4Tw2bwSl+Qc8yButBwDF3D9jGdgbgIWF4FcrCTpyEjtRCafadBSGp1igp1
J2c36D/ncZ6OyIE9CYmOuv6Sw4IgoK8rhKk0yJIYZ1FBSYTip8BAMks0l/hd/QxEuM9M9udClSiV
G+YuJkLf4rex+if2R3S/nyVoyGHR4OUnmgUAbgdPp2RbDe3dWuVZB9RB8cck2VpC8zteiDZLswcq
o1OnauRwp4uUNNPC0Hb4982Wl04kh9IA1KSLQJqWHbU5s2bNiFLvq0YJyjwZTrAep7T4C3F/0zMW
n9Xyp24G0w5jZPSLgfvXYbwsixWf5uhsajnYhv4dlTvArDPZgHyYl+TQ1c10bBADBzf8E2o6gXnY
dK+R8DziGumkVlujlzj8xIi7vlh0lsQy7pETMM1TGA7fYWsEvrBTtGqLpQG6XN1EGWApd3VOSJ9K
+SFqMEbS0vZb6ga/kQk3apMieGMuf3BMXE01yPvmmWX8YbStq4ZL52rSQLtZCjiClvRJmk6zEkfH
vqKFaiaKN0oWDUKDJIc0HPVEEt5VaBYlPDSHIuO9ia3dKPfvHDjPOmLAmJagKIFpL+vURedMO1b4
TU7S0sE2X2tMYvkyWXG5S8DBzdn/Y+88llzHsiX7RSiDFlOSAKhlSE5gIaG1xtf3AvNV3ey012re
Zmk3g4ygBHDE3u7LBz6kjMFXo0CvWCrtwVrB/6xDdy33GimIJ8Cq5QEwAWV9cOQWFQIz6IiVGYqT
IgHOii1arwNGnDgA+9JHk8fYFH+auRftK69FHRTFrq5rlFwHDcJDL5JTbKwCecUeSdtJA0BYY5Re
IYGeprbXD1JSvWBbZ540UW9GGNJlmSFnGCnujZl1jnUOJaAIVE2yAsonoM8p9sVKly5UzJokhTTT
kM8zidkhU+uICnhDrU4vNDvx623UdeVLjWzRKeivQ3e46npF+UItOGQJC7pOpEtfSgQRTRVJh2EC
ajxq2Q4DaCT/SNsA7JQ3qmVB7wUB2QLomRffVM6Muntia1q4NTZs5MDcTM2ErK1Yu4+QfMg8rnY9
JmOKltK9UstTOjMz22lqlvPFo8cjGEyfL1fT1VmTy5JUSJ1MH0YHaKGGH5tlhMDIlBDS0OfUQbxI
veesfW0lFX/SCqbkIPZgNcF27kJ40hYXaSH7DGMKJ/gckpP0rbTxupTYyhzgvM4wmfU4LRQTr6xX
P5E6Zh5IDCV2Wc7XeTjbEBB8ZpIm7QZvOopiJ61l4BBr9tNKP82rAqTrsU+oiTohZ0QQxoZ6K8VV
fGlDK3KDluY6gQvVOs8NIGP6qOxFLwbA1+lUzUKPePZho/fYj0yjZdMHDWGbJF3AfBVTkyJoQ5Um
heWJayrJiPV79F9MCLbLKQbzHeXSm/+WGFjwIxb1K92Y4n0NMxcTXMacJ4vecTTi2S9A+8TTkmdR
pC6iq5J0LkzMsCpLG4LlSTwaahOnvAILQjV8Bxlg5BbeRMxkk+/wMf6UoxFurSkPqZwQTaAXm0mA
8Zw2Se9MubT1KpTbllGDyaeMlvl8WNH0T43CwZ0DgkpxYmOogf3qTREZ2Yg2Q4gIVM2z+k0QQOAp
cmexZomqTTUiR2cXQckpRPXfTM12wv9SN0dB7vyDKUYnWe2FJ7a7CnPn11TV5VKtd50eUrEx6TW2
wjXPDOhmbBSMlq6m6DF9Jw1d9Mw4shlaZbHy1ceBjq6Z3MNITTPaDuDZ0+at84YXyg4a2yeTUU6r
17lRlRgorGLvtUpPQyLZxGzut0ZRMbaUwbam0y9UoufGZdzhieRwYml2hSnNFsT3zbtQsWNbriCc
9OkZtiydswRlqKTgPpH6dGOkjXJW+27TUR7pSEE7BKOAtJ1skCPnJ8NppExgiYm1Yp3GclsXvmWc
BTtTCt+GkGlVDLgaOVu4oFnCzlFkmVNJuVMje60lhtFRJzCz8FWTP6jec6VXwH5Wd7HXwIKFIZdo
UdDJmd6kUHwOIlqFU0db3rTA/8oJrX5vJMlQyMp7EALdVgafJiVa87pA/h+UdD+CoGPblcbHIVRu
gtF3rmiNBn0PUqI+ex/59RgUSDUEYNyNQv5GFVySaXyZphELmUUBuM3TY1bXz1OQrYXE92+J9lp3
3dcQWYhoA7aSBWUOsKQkisnUbuVa3NZDijsEBQn4f/QK5rYz40NQ7RVJvFcTSIZUsXYGtAHS23QT
7W13ra20u8Ri/6P02EhMQvMAKljaojbi+EbO3ZvevxR5rn1P6i0L40s6VGBps4k2UDTMTWc6QbVF
uTVWDwMTEkzb5rcrrW7dWPTy4NZ0zPST5UJQAk0moWiE3/IhTHQWJNDcHVnVKwENny3FrwxYndNG
hKdSJop2RRd+hXnyXRh+SVW3PFeS1+4ztJQds6oxmd9WLUqkSKn0I5vp5aM1peEotgIpEnxJcCty
t1Q8dAA2LHz5LFXd2ohT9jR942SM4MtWGvZdRyKc7Css+IPDlEKXszqD1kUxrQfoGsthHLEdtIAj
Qn2TynPNZTYm9hVFjLEpKIi3Jci5icWUXJzw+NK6IOcI7az6llnWj5IKuRO19Wemc8Tl0CvccdJP
SiJRkY4MpxZYFRns7QoTK40q4AZssxKLPoLxQYUEYuHb4qhz+ajBqh4MtB6xRqmgC2QGbKwCQjx6
x84qvkPalE2T/moeMMhWx4NKtKDASONZ4oeQIieSfAiQY0IfOaQZJ6jAKevqM5NwQRFMMNZlvqnU
nOFVZSvndcFrW9dvQzdNp0Q7WylOY2j0iQvzI0O7CFRJEFgx19TSLZ5DSOpLE1ckffZ1u/j/oLcH
ru3/DHoz5f8t6C37Dj+yj39w3ubH/Jvzpv7LsFRFA4BrUQHXTbhx/4V6M81/iTD8VFWUTE3761f/
Rr1J/zI0yxBFqiGSqqsm0MF/o96Mfxn8wgIeZ5mWDI/z/wX1xgpy5hf+jW8I6k2RTJ7O0hSZ9anM
G/w72LOVodhPwSCAeLMntXVJMJuFimF68sYgJm9VXCYsII51xBpQj6gZqyMNiFGiHapG8koZVJe9
TY8MgCgyEhN1PBOJm1L9YoP70dQpXKRY/tQNeFNqJl0qXVa3XRx+lEYQUAEKUE8ymezynOJikrbo
SVOUTL2OroDr055ymqQlw/GmGd6aFniKiI+uaJVuN/Y+6TFytYrTEqiowQCnpPneSjIug7Hbd8Ry
4htBxZeY4kEDnkdfFeFiWUafJMbBpoP2vqwHsvU8Ju+iaa8CdNLKUuuFEbI48lIkdi2hAI2imEtP
Bo0bkBs3asY9F4bAGVPU9kWV7KhHLfgTPHh+7wo+Msa2k3Di1XZV5ZggVALHdO09StIlBffCjqfi
t6MGLjm0WZJdm1Mt4rq3VnJA+SxKDZd5l4BVgbYpqVJ8xQNtW2K9KFVJdkKBDUAvnuS8SDdi9xG0
1g8QfBxvxj5NkHxm0kn0E9ktGR3A+ZcvWpmtiiImv7UJ4BcMzVGN2n3VkjUehsGZKC5EMrn66atB
cwpUHfRYrJfr3Bdvwi0NJFZjNUQqheTMqsnarRlINiUQ62h5g3gp29+oOVmy7L/20EFWKcTzlWLI
X61qGJDT2yVdKIZNK5yOKjyFdDKuY0h3b0xV/VQmlxhGk9FJEeKbhDFtwoVWw1HZpI1wFRRo9mUe
f+sl3fNuQhlhEYtCAbn33dBIr3mH2SeQpAn1BBvUCBzSSjKUS20iIYVyxDRZJF9ebiXAuwsXBg65
1H0PaMkQaqKQhecQPIqVVcolCPAptF0KM2T0M9ZyvOmMpnj9kpNDvJHxqFBvkFZK3tcbz6CkJOvF
Xhoq26o9avpKScgZmhtZG/vdKPb+kdKaZbfe2GKg1G99nBevTI8j/jIz8dtVkeQq2ydoGJ2vTgiq
kmY1kXI2sRCn2DoimG37dSOEL3GR30iuzqjCY02V69oREgMnkwgFT7dGeSnFWekwA4qaivRZEVpQ
8yqWhmA66rBUe3V4atHEWR6z5+TL4yYi3NdsBXE1yoJbM8mD1StPBiXe5ZDhqW5TWt+yYewJGHdA
xZCOlib9qhfTYB+K9Uc46cxRI/atPoJo097liG3/iK7DDDGWxE1xFUxf2yflxegj8xhHaLSiKIEN
3hG03hk/sR9Gmz7tiONgcyGpBpbJxv8UEPPH9Ri41pR+wa87BoowuhkBlzLHGzlkwEgD70fR2JOJ
tAAy9KZxAeZAogWrSJHOblWl3t6T3qC1+nnMRKy+ak7aDoGDTh8u+4ZOLZDKt2gsd1Fr4oZDF9Sa
01eWmCoEDP0AVByx5EDae+83l1Zrf2LRJ8dHblCEhCMcJ2HAgMoOu6F9kgDtvJYHha9LJTcOw1wL
V0khmod6lFwffQnImD8em7IDFxvTI0gBCBgEWwU5sDujmHcPmm/alOXXXRMdBAXEmKIXgFs6MgRE
nMCFlCNYS2F7t/1e4uzYDNmwRtSOJcrXqXVn0CkyY1x2JO4Rfk5BGCyTmjC0E9AuLBo2tJ2kXMXC
eCdmw6P1lu564TWR2xBQRfwqqFSPWJ505MQRaDjFMBOt0mf4g3MZ4920BhpNYpMxRuh4zkTrLegH
zSbUsGBD0pkuS9QPv5SPXRiwwIxzuJmFgWaF/IkgBnXRhz9SnvcXy8oAqE3mU9oJnqMKjXnLkd77
tLRcCO1nb2qvQ4hpzNcBcklV028txnGJ5RkS9Yi1GQUVy/z1pRA9kdw+F81c+gl/zGZoXAIgFkWv
lXYkDJobqe3blCJ/nvQ3quuHXEyuFKGujVh+qyZc47BLG8fozb2XMOWFY9tsx+FEMIRjSiJt9GJg
jS8UHbLJAXd+6/qTSAeBdkghHvs6LE6tZDxngTQdTAnc9VQg1lDK90xUqahLwl6JgWPH+fQxlFHh
TlLwo0z5sI+MX3ZKoDesTSbACzd1ZTMWkp1FUnsxlATH4XRSvGi6qh5jqBx7dktiCt9CNK6rCThm
WYdgAHrtFFmjttAM/JiEltMoqYAe1pRXyFhYDrhxfZCdMtmqJ51kemXQKBclLcXDViAuQJzKfW1O
H56azVGZ8YtuiP3RKjRof1RAtWIorunAUjk2cb+pjAZ0umi4+BrRvNmllwNk5zVrXcLy8kVWEQxU
i8VPYWXivoplRn8iZ9kp4fOu9Go74hQwUzk60AuHMWLKrau11B0SmDgRfDlH15RxKXlWvlPE/nNS
6IGRx/ai6JXdqtZnR9nXbkpTc41IphtHGjyuluwsaPpW8plvQ2v6jrv2MyL9HXE7vuWS2Kodg9I2
8hXm8TQgnVa7jZE1rARPRFZKR2vZThLklaZ8EmOWOKzZIZcogOokdDUDHfyVnE0gvGcHbJOci5S5
UBjruZUq4hGXngISf4gZZzhriiE6VDPDThf0zVClqFGiYFwW8QxpjoAKDdKvPFSFaxb6wWhIcqes
uhpptIL1LBYxGRxHUO6TNK5jxaf4WOisvhTRcCOIwETuxBjdG5N+c0YTb3yrK0ibhHsB1PNjEqsQ
wLJ+2rHhP5M1jN1t6sB/g17bGJ384ZV0qnSjNQ5+JwYLtRYkl9wVgkDV5lvytWFf0opYaUmKuopP
Ej3lpVUQbFd9DzRCnVzKn3W1vDeFQnOuZhrxVUXHmr4d8ya5hU2FZ1C9mhItQkKHXtmpqyiQYeCN
CeafLlOpktGbJpVVsGVh+gxrWIVSlB3JwUDXq+FbkUL1RW4kmW4KJvbE6azqpTiLnuDmZoqECfTZ
ChKH6pgNMJyoS+zWh1Ug5tNX0NP4kVnp4YttkfNhKi0MYoOTgoCJIi7dYsQjlE7Su0AyMYu4ioEt
9lE3JZgqRuq8VjguuVBI8EPCPUm4GnOhwCPTiXA2ca/mGKuYItpNp4X9kkxbRloReI/AGiSfohdT
KSF/pIdAsG5h3FCzDpuOAuloq2UPo6bepZE5bZsxxGoyIbEZ2FRalCAY6AdwbOhgeodkIKeTJIyW
QiQ7FS1uHA+sAg0wKQ2inU3jke6cFkfSUiiGkOIxsspfaCT3wXMCzrzzAq10B0FEgJHdZAOly5CZ
uG2VCnmGMSJ6sWQR2Cih0rh6ca+mgpTT0KqQY7XeU6gGT6FHEWHsqo6e7ByXYaoVcQ05BlbTC9ut
Pv+jzXGGDkqR/7r9uJM1trSJq6vSzwEYlWoW2CQZTHlshNSUzyvkIa01TR2Qr/UDlJD511nYiI7W
EpfUqsWWWaTcPn76727+d/cNHXR9K0Yj93hsUiUVQmC9WP4vn+Xxd14p4bPXhzZBIU7QxJ+/1uIU
ZuKf2w1r+BUZtcjP/vzmbz/+eVO+rkzkwRGY+ufRAnDOhe/nxOeZLKb+et7/208p+dBbNNJgllwC
97HUAYv851v66xM8niou8PqmimD99cKP+/IqQ5FlxCYaMVBsFu2sssmV9QO6ZlQKhrrHL/L5DHj8
VCfU8NFbjX/7BVINEl7msywhsHMpNc1cOJ84pYJHPHw1x/M8/vGiDPZYDGablLHtPNT97Z/HfZYy
BHSyYnmRZtHkNm2ylmeMWztnRcYJlqaG7DPW6DJh42JWEm6XJs/yfECJUEIqO6dLWumQbsU5rPTx
0z/uU1UTs1HXuqPBumUnl1rmgrTeqiNxv71WgKOY40v1+dr5K8NUrNj9BkRz8xpzNS7EBJz7hKrP
r/Pnn0ccak49+2/35Tq1d+RnlOPJY3qksfpTJ2DhjfePINc/93fdYDljTt52RJJUaxTsuKluLR8P
sgL9GkgZHkRNtYCG+yX198dvFAMum9xV68cbLubv+vHTP27K49g6k7rjjN4/ZH/zO0jqBnzRLN/6
I9z6I+4KIKOT8YC6Xq/HclvNcrWHBu1x86/7OO/wDCzceHMenWlLlMjiHFWcaMhAVedVtBZuQuej
Dq6V3TvxPlsYh9dhSwzBZnTKFRHBbgdqlWzjdkkC83navvaOS3NmodOrtouEmtveIhJl2ng3t4u3
6Z64bNe7VbZ2AWjo7EEKL2EqLOkmudO2XiGks9/nF9szOIMeOcfV6jUyl/sZLPWaGatXU3D00/jF
He2KF4QzcNMoc+TfEnST+MaF7ab7V+/WJJQPIGa18JGWQPk2rIIvvDesgLy4y3MzhP1SLccHLG2n
JakXi65f0Y/Kq1Vh3dIJujTfBSVLPl3/FpYHNTvxtaA9rCcyLb/4ekboAdO0sbS3hHU0Xf9TZvW4
KxH9y9uyhqxro8cSBYdAmQ6rxEhk3FmnfwA4adrQJWSRc+S1vUPS+HbCSr0/9w6HRMIXS8M72ifx
GqFp9ws7jpqFMafuLUU81j30TjfetyaV8AWotWqkO7DAi82kgICNj0WCNdFqLbk2vs0P3LRUp5jI
rFkOARWCRZPa6ilAPNvvaEOmpHhQyC6WunUw2TB/0cmTEUz0bIfX0p1QOO4ltb7o8YKtqvjWN9AL
oHnX2zBxjOzI4n9+seEo0dlKFvnbpDoRwrh2yatD9RX0VbjRfYxT5D+txNPEvHagjW2FGCFZbrTL
bLR1pCPUq+nXmTfzVG5M85QQQOMNNv9TX3Nbdhnv5MtMNaJTl6ymxo1fxhEgmnLCnFQswTLS3bhm
B1ladodgK/BJIVwt8HdDfkIBaH6KgJxQudMwcgmOPydgb/pV91MGy+zOt5OOL96VUXFhyVjQP1p7
coKnbhXGy/FzXT+Jjj0wsu5hQVSHZi6O/xQ5poxNulQA/SSfWXqIetQO8QtKuQo5Q1wexGu7ANC2
EhfWL4GJMDU4XtPyWBwCTNzH7Dkp9sLmV+XCKfv3bjMAyJDXBnSgjcaIUXgAhAbO6C5A+EWuYaoo
iGoJ5Noqv8OvwjsnhSj6mINpNDJ7jA39mlVktzcojbCql9WLFG3MxiW2qMDnSk/6RS8u1ixmLZ6k
1PXLS5298/CmWkAn5PtQTwC3Qalz1CX22MD+ENMlgNFPnI8csnb5Om3FL5dftm/USu5StIYezeY9
gVlucyIl0zr7tTD2IH++SgXgvROvDd3cpCj4y+Ev8KRy3RCgI13U4sDJ5QerwJhfku7oZN6y6RC8
8OF4Si6IgANr1NcGJAW0ElifCvYZqJkgJWlKd+TKQQ9gq4K0eKcKqGNuo/wr4Blv2g/O5LrakB9p
CfvAP3BSJiDy6UqpDncCxuXN7Mx6mzy+pZmoYj6XxZNVfLXKNyIonDmAvDd5tRHxpFHYqhyeMoz2
QvUJg1XlCTQiwionlfcdi/sOPG0muVI/rqX2Q/HOncISEMtveYlHIA/DvczeRRFtXH6Wi4N5m6Rt
ichf4Ij0pG1xfUsZavRo07EXh7rJUwT59ytS8PwFmYNfsRBbce1RCySamGsydswFx70ln2ypfpnS
YoTAvGmns3U3Txxh0hj5XrvlR7g0T83iGAZXzR2/uIJBQDM8cZkwLPTVmh6qsU6tU6/aH8oF6wQm
EkSRYCtJlJRcfuJwGG637ex57GaMfedU4jVcadt+Ma4ObIrmrgijbvarccPmreyzF+pMI/2+JXJ6
PqlvfRRgJ2/CD1nlnD0cNhSyX6JT2Dg3q7UasyY/0qS/6SecaY+hieRRhYJBaitbTkLeybAd30Cv
HPkOqLtRxXAn9a2VVrpve6fR6eWF/8TIGe45cEA6+baM9pm3oPLHmrHsbPREZJg5o5OMvDijD0Pp
wLXWIvhgWvTW0lZy55lD9VfQApfAvUkqe2GwpMUzn6hU+SKavXwGwzXDvU5+AzMpZ73wrDZu9ivc
cyZ3wem2HCzKOPJJl3A82ukGHiKPT6P7u3oTDj/oSMQvvrp2xbsYpRVXEpfj/PTRK5UUhl0t3CBA
5grmtwzVj5dXUlcwlvneKJYfxp1MhIXwbFxwN7xh+bwbF6Y/jqPh8gUFH/0XP7hojap5FsEBgGCD
3iDzMBO7yIGeZ0IVLw5BWsJzF3CkODeU7FzInJFIqABeONNl4ohyavFeYR0t0z0be04HQt84HPgI
XJaSMfm7RDqJXx+ceUwXxhLF8rbcM3+ZJ46SdeGqn5iJa2dagk6/pDwf84H7atzZhu0LnjjogfKt
GBQUVzwJB+FZ2nKQ+O81ehmWX3wJ+m32opISwkTCN86PfH4+Fic/U2i3na9TbVfYiOWzhXRheiHR
Tctfkhf5xmHM90zP3s04QCFBdskY5VoRQxbflXFg9tMuXGV49H2YrkG2kzl+S9m3hXHNK04uUxn+
WSyjbm9xznCysCflkQyV1FkdRtH67Z0Hs0ZJOaWtdMdQ6W+yaR3uOfAMPskLw6C05cqjX7LnkzEG
vDG5awdErQvlzqdB7sAcyjcLvc4mmYWXMu7vVb0PmVDv/EPFc8TmsvKfOO3TzejbiG4FTmgiw+YD
pJAP8ZFpu5p5ctPYKjbR+WSl58MbMFy+4bRaKfCb5kcN80lKHgWnWfLL22Ly5yXYik/rtloX3rn+
4rL2DJejAs2eKXtEgYXXjHH1gDss3LCKEvY8coT8ad7ms1S1E8mVOdH3igjaDX30cWCxoDqAtX6p
xZus9vyrAQOSPu5wo34QUHhtn2cZIGNqeSevcqFp/ZmvIN+H52iEDOa26MVh4GJSywhR2Mw1fc76
BlsokZS4ROBWGHR824NwRdoKK5WvWANdZdV7ih8dtZKgrvm7qnXUTt8lQbieMAGmm8ZwaGoBxi7q
c4URR38qaB8kMqZgaakdPswbm/QF8meGhmEe5GTQNsuevBTj+TyWbxmsYgjl95k8KVINWPqAt2IB
oAZc5qbZGN60n798KXss0Zywv70mKZVFh2VTYTOtmt0Oabm019MTQ5RBWaL/GrbAsa1wLgIUSzoi
70ynPU/Th/g6o9mluidxxPac3DoU+Yt2ILsFtEpCQ0RyPY/gxKM12Go3nwbkjhdQKHilZ7+WQLmD
q3DG8czKXOyhPhwCTldWxCq4QxGsD4M/K1eOz9U/ECKkIMlLf0z2+i9MrcZzxI6SE9i3Fa5TMHen
kjXNfILtS8YR1vpfnLOz2GnBbSNdD9aqP6P6rN87Mh1Z+WsLSXQTzSHmhFC7DXZoBvN2Halonxzm
QFTugXlsuHkZzKMkLuN+0VkrXbFd12WQa6qr8FwB3yHd+I3xijNgwCNGTXtwWutAgiNvKywOpMgD
/XVzNI2MAgwryCApgJGSo2MLn1crw1LEBusqoi2IT3234w2z4+DccgOcFex3mF5noLNcLMwnZM/U
HVmkM2PU7Vo6QrNnbZCwTmEh3DNBLZXDMOL0W6X7+muofwEP68KF7h4SPPTi2lZ+ku7liovScD0o
dqTfVDsUASZLYwZknJeYTjyq7Ik4nEsq0th51sanReRTrQbvpQzQ68MHD81WJrRuSQQ29iV2eaDP
FpWogOtU7fgqzE16hwQ4GFtVWxH3EbSLoFkC+U3QuZ/Ci2CztrQ1Tq41C9vK5gRsqoTN015kQaIc
6veGyx3iuUmk1aK56qR40oMDh79ENXPEsf/FJZdHNhdxhNidPFAsenMKIxj+hoWchVNxQ+VrAFND
vWmkHg9qgurQV/PLNGXsrMzGfiQQxLTg4Aaq28SHPFr5hM1Ky/TQHyg+0uysL2K4nFKY5otyS6eF
7kngiBQQWbqkwpLkBpG4UN1GyV3ZOi2xnnKtvgEK1PbQFoeKRu3RVM7ieynMp9DApUxuVPttWsHi
XAqwFJwUYjt3BGfQQln70tPp1rC6v2GJw5c3KAehBBe/Hdl5v+T9QjuOmYNtVmXkB/k8vA0a1upm
Wa/EFo/rDzrIxfjeakupcCMMafyG7hFBF5kjQvVuL01wQkxCQ52PgvupyNY+q2d9ZeS2LjqIpJ6u
pCA7wfGxMJHZtYELgyKPYOdqaW764z+PZyY8CyVUuFNFKPZPOZIeQo476gLMuilK4zbbRwrLEBfW
2bdPkf7aAn3eZUyDYO6gg1sQm59IYCxmr30bKPkq15OtGBnQx5qeZs9Fu9YUhtVVhDe64UoCDVaX
d4Pxp7wT7cSxZucUwDBkDbuwqqV29S6osZRv1Gjpi3dXBYYM4h/AqdyQ2mUL7Wq1ZMN+otXvsk1R
uj3NSACVC4WYL+sg3b29dW1KaZmTp8Jp2a0jTOnKncOsdpvQNeW91zC+DFvGH04FAPIsVQXyTdal
sdeaY0WjvdqN3SXUzn7/NCVvamfnwegGwbvCG6Ciu4ACk6olNi1EB3sJtM0p+ZqUVXvJ3vt7mbCV
n8nHjJI7/KdkU44roCzWtt4zKwNg7kga/eT/wSk5yc/NmUYMxmZwFRSj9e4EqRbZg0c8dr8cGC8i
WzikMpxuu6TShvDggxGDmLyIgCFIQJRoazTJNkCgPWQBd9zOSj407959coa9tg8Y3UCV+xIjIUpD
lgcfpnvw19MTiBwsUxbBkT7fSLfB4+Prd9QLOMwh0GzRP7JWZr+3nIIPbEhnkQLhqtioy/xuOZLD
mMlkbpcvvrkiMfqZIostUxoWD6rGDmMLaRg8FcAUfHl02inc0Ue1HDSuBfurdeBIrFGgmQiLKsEZ
MIO9dz4Leusk7HZjuqGNoV/8HWzoZ7ldlzCpXPxQGoW5E6Op+h4fhh3sDWUN7EdZY0O/EmEBJTdg
OMPlsyAX5yStqHgzKsT82bDPM3qdH/B9yUrIltVbtoFTEsGAKl1xjl9wZ+3ctnBVolLREpbnm3cE
bLE3TgIlhYVxyu18J46L4YbeWLADVqHyPv0d2N4B3F4NT6GNORBTwvSmv/v39hlpnhhsYR7jEV8z
+hw4WGDSgOnB4C5n2l/xKl1h8eewz465vMtNuwLfRoYLSEJ4aYCpENaHDq2tXlhXCIF9FltufoCx
Mo+J2M4Z848FBN+NYddv0SujKMQ7ohZd/AWNsgkjxu9dDobYmOHlbXkvwic9XHEVS9dSPY/FnKMw
qRtT+mXVZVbkuS/ECs8WBnU2/+TfUQ0VF+9snZj+WCEI3byJSXNEHxV0BlrC8/9zYIYCi6JVtDdt
LDG2D/JmA+UmZszcBcMioa7Ce/E3KTB5E0scvJ1lu+/fDCQIrGnN13QP6l4zsWiPbvWKRiGHZ5cg
BCcRoBB2NLPYVdHSodVmIgwiiHLRXlRzNR5kTL00ZpCc6gsROkSzydq1PMwO+l7iao2eWW6yQx/f
YlzwBDDjKLINixSKC6V+cZPNe3aUJHbIiwBqFByqGcJhdD44C2SIk8wCLm2bMboDSUqW+KGOwbr/
pvXHrglen0HfZOE/Jx17TwPKGlkPSCwW4UtrgCdZq4ccpts8evvPgPwYr5zhLf4NX1vS+BY55feV
9KVRPVlZa5I4PLAKI8jgfTzegXWB21BQTDCOA2nm40BFvfiwvxeMcagLWHHspRJUPaSYhVzvKQfI
lFECu1wkG9pM6IMoH6AAYoXAKI+iA4Zn9FbcQCvVLvRtbW1uWOTfphJQF7SM2ZfieMVHfoGjiCle
j3czYmxaWcfgBH6M+PPk1WSu6lGrYpRceN9RJtnxJjXbfa1oCpnj5CKuCJB7R5FIpUiZdy/BSye5
LZ50SMZXTEaQO0arfC9eKKl+NdGFlZbgpuq5bVa+erTyrVRTEoYOkU9rho54a3ULD1Rct+mP0qsJ
325B4ALbeyh+fKHdrXnV3wNGUVriYNZx0wJRGtZ+dI5b1GuA7dm5//ANsAv8TY9y/qPBcWvUvXId
WE88GwDGu0P8IbPvJe+CUwQVL2TwdOlVNk2CnPbya/FZfOZf1kHbVuzsqWuckAugFlDKW8IF3YK1
XAw2S5WfCMMIQOTwDERwx9kRrpF+m652GooLQdjhttmK0q+3bwjcKF4Le16VnbynTFn7xPXCwFMW
0oCM3vspawhB+jwYMCUl4DjlZzNsFj/NghCYae2DwE0N4qRtwSbwgy36fFjYMrrdZwM7H+ognJl1
QNNtN6yb9YAWgbznZUdyBtx9lrcH6wjQDbhrfoyNNxBGpgOvDoXpAvHG7Wod/Tv9qoAMAfFdvFFj
e/mgAaTPo+1L8MoSCv0wOLklqRolYR/YasHxQYFj2O8Az+IypS5+UhjJ44VF8ZNcAJl9PFQq7XX4
lin83pVr/uxtwIoZr+F2eOJM/Cmjc4cKt4xeVH9rXJ9Ugc/2VS7JJ1kYM84dQoJwjLeYBpmRORW8
M1BugJJuB7txJmQiWVyc4mANUVoW34D5LcloxT0Kvlq+NL23jvtNYz0ZubBvBP/szw0g/5H88/ix
V2IAA9XIGlIEEO33hMGLDbD+fu40ja1gIPDqaH30dIAe91lluCvQ8bjx3MIKximjNTqruuSKkmQ0
9QC9//ObdP7pz03Vx/8aiU+NmMGKmbtzj8c//nn8aaNiq2DU1wLUliXjwP/8+FiupI3fb0MR/EAz
x049/vHnm4/7vGLOtApM7cNCM2TrbIdnP/GfP/3HIx+/0OZcpz9/klegd5O4vmmaifivCmwatWsM
iSVpfvzjP3KzHj9qNOwl+/Gj+YilMjAfQ30DmfqfP+/+8zb/3Gf5c8DWn9uPv0mTCsz36Dv/uP/P
zb9+CtIAhsT8rH9+E6sBKeo1U9OfX5hKw4s8buc96zKpKKzV4yF/e/nHx0YRCkBujgiLyQozZa7p
tLA6G2UUxa+5hjtHi3UFFvKKmNWoK9eaZgQOnX3RlRWSWlN6XmFE7WpSnqRHaFl/qwF5tXOYWayo
GwEXzwpN96KC4to0TO06CWihL+DdbYibIhnNaNwxQ0fZiJTRBLA8LZR7peqXCi0L63+wd17NjSRX
Fv4rG/u8NZtZPje0egDhQbJJNm2/VLDZZHnv69fvl+jW9MxIMZLeV6HAgK4BlElz7znfMaCFRzpo
bTbI2kTLW+AQA+0UJ/5uyKWkYjzY2wHDkGiQFaSBp/aWg0w2Sp8yHezmtvgASXobSXyrzlqfdADe
Yk8PlpLay5B8xjV5ygOWZ4LgOPLjEglGUwEBZ20JgDvJn8OQdQpVjpHNm+Org9EC2ylha0ZjBtS+
IQeOvDqMIVtbAsazSLJbXsm5Pno9oAMnMY523jxUsfEqyL8rHFDj4ddxIDDYKtg3M+CQlrecY/NS
/GFGSZSeS6ae16N7dxeKOqTtTTp2byJ/D6kZ5pOmAkaToo5kB0D3lVkEKl4YItarbAo6ON2Nqyi7
Hkn4m7sJy15lfkNJciVCj3ROJKwmqYBT+iblMRyzt0JHBuJmYhGgYwTz/iMq/K+0kYtTLwgaLHXk
YKSzB439Qq4cRSi2052JTLcrnjzSCmUnYWrMR8Qkhzynz7IEl6QH3+G3v5mxYMekHkJIIZCQjlAD
9ZpUxJxEomZ0WYsx3AcNqkbbfOjVbvDvXR2qWOIY6x0Sj1z/FFLzJHuRw/S1RfQnyWSUZvLVZrWV
TWpaLRIAs30xVlQ9co6ZRapjlfRg64l5nBab1R5zPCBGHQM5kwfZ6WBIoyEiMloISOlIbZ11fKTS
QZLVdFvrYMlFJ0ySNAn05TmvGuqgqqeaShqlRyqlDPHDRb1xGsmrnOyywPnv7SYdZekAmvfJtlxs
FpbYxmY8G8m3Mr+wTU+sw3x8qHxm17lzND2nnQ5DSswReiCYgCDwjYYwP5FV13ErXpYKklxt+sZ6
sNhP5ubj1Mvy0ObLF7yKDCmmRCvTkvTrgVxHG/jCXp/uE1Q98j29GLy7IvGTK2kjZfcYkATakQga
0JVedEToIqaHaRpOA9mhjQtk1h/ykNy1q9kLP3tRccylBelYUf6wRvNuemx0HGmmg0kTepmV2cFU
i+0HS4eX1o75Wr8JS33UaU62acnhmuqBSXY+mY4MtmPNP67mmcmLEM3Ogalg1OSlRs5RYsZfRLBF
4RtcI349KQJW5Tlplc1DVrkPqMkbhJiob+c6vFoG59UtkC9MJetoOmJLrmoYPFCMvLn8lkBGmAOr
/5SK0idw4hrx8ydZp6w/GpzBdhh8BNaYXI79syMZ5kjePTqZ626kRXc7miU4pUbBs84/GhyGnRqZ
xX3/ttFxtLA5Bem0Nim1qJ3Jtwp1nlgAojUhy9bF8hr37C5ycwTgjKKXjjXNjswHW1s9ZjKH0uks
15VhPEY6LLembR67CqynQUWGPF1C2+lVgm7s++TLPMqnIUL+ZTZduBMGO+Y4cjAnkNDbpWAGAh0Q
0QJe9yUQZ6AwFqm+eUS8b0zOb/k+NNW3oKPP49CAzI+WjgSu7ZhUEg/2B2nBvQtDwdQBwp6OEi4T
Oi46XFiRMlzquGFHBw8bjD0QXHBCIpe8iUgndqr2oS7Ga4759dKY+5oF7dQndE0N8RT6FL1SdR/g
r8p17nFV3cQ20CyjYGJovEWsgjz+sKfPVjnBVLdczBFldGPaVoo0OKMiL0A4Ks0sQGF6YTgDii6X
yGA7xYo3ZG9G6YOpX7oP26W8Vev8ZnKcU+3a6qzoq98syQFp8HTySH2eGb8zHQNdpbj7GZNmr/vc
9vFHh+PzRgIIa5YQtbqtsHvrWRDZQ7nNfaKm44xc6aStn1MdQ92SR23dWFRCyB9dhfm7k5vmxTfX
pl1QRy9Z99WFynRhCyAA5Sxg4OH9RKh/NPNbI2jILqnba9TVWlVKQV2WkOnMoCGagbCBoMsfjaj/
6uBRhnmnW126VmeTgJZnGTEXBHEDTniIdTS3QW8S2adJJC5sFPqeZHWvR/KrMmhYkwdzRcd8F/AK
Rh38XXUUQXy0vROZ4JYOB0eKC+44GCF/qXkV26Qf6CjxYjJbNNXOk2gEK3YdOF7p6HG3Se/FYr6V
mGfLtj8Ciph0VHnlsHrS4eWexMeV6EBzi2TzuWP3Gemw81LHng86AL2wdRQ66YPW0egJCg5oNwna
DGFArnhFhjrwmeAqpORIeHu+9qz5TWVUp0RLySgng90YKOin/nXel8E6GnrFu6VPUujodlRiFNor
wuda4pQGG4qa21IC8M2jCDBtynia1nGASbaRJG2gE9y0ffUmU3f//5ayf8VSZjnC/FNL2eN7k5dF
91tL2Y+/+WEp8+Qv+CAsDGBCmkjtLPmrpcyzfrEt2xMe3mlXYFLnlf5mKXN+EZJv+7bjCUuazq+O
Mtv8xTMxofATRj+mDu/fcZS5v7eTmcphKlAeb9C2tLdN283eXu/iImz/9z/lf/ly6Je49Fl8uerN
7z0omLfIqhm3wtpa/cZrd/PdpPYfRZ8jJSs6/tz6O++ay0zDp1K+pQTH4w/etaAfahOzQLCfG5lS
G0Ia7w2wP2Rtwe1mBye+ta04wPaGh3WlCv+5NqZDxsJBS/6/5B5paRmmkGYEDKZhQek0Q8dJQ6RJ
RfwQ+yyKM2qarktGD7HPIKbrETIrpV8bZRG6egrUDoKBkJmwFQwrw1xuBqO5+fMP6nm/P6q2zwd1
XCShijPlcXp/f1QjNyN8PvUV6EB7P3U+81dCpEcf07nCNZRKBj5gEW+2yD6ymICCqbkRsd5OBgVO
56rbhkG+j0T+kdvopzK0a37KwOKCfU0LE7SsG9f4vxhmS0rMTS6fwPkgiiRjOLMPpm/R+IIHyPBv
bsrOuvJQmWdJhYjK2pxhgIYpUCx6yWPs2v0xW1DIoqMkNr2KgPvZ7MGyhnK94Sneqc3b7vCoXIxY
HZFeG8yqYfeMopUkCvzGkS8finim/FdEBLvRaE98Fu3K0qFEXvwhsT8U1XgzuJyAqLXgKYMZWd6Z
327w6Hy4KTM8S9PPVT/jFp4Gwl1ayoV2+lLWeMUCNbwOtc4rcNGZ/JNzpS+63xkqOVeezXlylHC4
Q/9wUQp0k1beLWofRTDJ4P3dJ1b6ReEMHwpCbIqUWnRTkOUV2qDqhpoY2hJNDjna+9ag/xz0HaLZ
iN0LlkMvjcS+8YDmQkoE5jQeq6iAWVf7z1ML/8m0kQUKCmpJxH4rcMNdUzWUP1EIbv35llWRyHCj
hfGHkxAUU8U2nTSPFUaCr5yysLFpxlFh/FRfM3Z9R6upn7OouLTL0gcy5yRrHwls5JAFYlaP/Vjc
5CUXnjch3sdgGcv0S+sUN6iECSQ8lsN4mE13bcrsOgmMT73ZXdKWztDOWgIWbjcAyeQXKJdxFu1C
UHDz1a2QtCOCmSC5KCF8TGGtsrP7qU0//CY9cqLucsUV80/O0z84TT5SZen7vu0Bofj9LdXaVt/P
3qj2sYVcptFECrxq81bSIe2QfNjp85+/oPxHN7HvC8uxfcd3lLYC/3ZohPvT5hWr9b01WafKdW8W
P2YRpG8Gt+ifqri4tgy4V7HfP6czV3BMW43SGiirvmDdEYcfLUDqmmZd//Ln7+0fXbN4kX2uFpsh
xmLe+O1bM2VbFLmRqT1tDfjYNFIi3hozGbspx6OgWlI0KgCL/Nsvi/tZ26N9C1aM/YdzoBrsyNkI
vRh03cfk+PeYEcTKL5OPtu7h0k3U01r//s9fFGfc3596x+Tbnqunqb+bo5JQElPPjbsXHbjuOPwU
ankExYrLoAKp5VW0gOyBFbT9ELTefZoAxqwnE0CUJz6kVKd8AFILrIfRP8qv3AQ4ScIgE+AbwoyV
XWZS7cAtUgdNWLnyRrQmDiJt5hIN2cbxRTbHT9ikbgvbPRYDh5qdZLZO3XJT87qAt1CJQdjaJtUI
TFHcuPhNYVChvEszxGAuEwDQhELATSm/hDOFVK+g7WKh64DNQMe7tJBV+81bRw5nlaL468dPKsAk
7QS07Zfa+wKqlRRW3tmYeuQR1bSaA4UFCDM6fS24QAGb6iRmo1zl0wYeJGXxVQ/bhO4Ll2VG9q0d
MhkI7RadOW1VvTVc2jvxRDELTMy9NZR0X/TvMrXibpnvvI45pzbo68ClubfBQK4DxcF1auvZhcuR
1np2mGmOjzUtfJOeIUWAfYNRoux7jbcMkS80+cU/uSJMmzXT7wdtXwjJHOuZnu8q5eh79zfLFnhe
WR8tDU0DRfoYYW9JMXzqZ70nCzSWQ936AnRHJKsrywooanTeFTBCGsh1eJgnWyH4ywafapwocGz7
Yi99UvWyPOkpCDIRsVa5cMYReXjONlH04WVpygfYRfLCzMkSyrY9A/q665MCBMpAa6emzWE4b7GX
1dikl4u5zYlN9dEK5Rn99NIDQyaByFlUZ1KSwbZRPn9o+71nxmJtO+orKPsmGu/wEuELHmS1KlH0
mKndXJWL/S01WqI6g/l+qljvM2ZtSi4nfMlQAT9bIrrMnOLOr2lyuVNj0ROBQV1J81n1wHZM28N3
V2B77RUpl+D9HWgYQKBZYoUSZZQGavVy3hpF0eP4Mp5cFxNdQ0Pdz62HdilhPqN0aFrniTo76vss
/kwZCJU42CA3oE8VeJd+BqPTBQ5YL/1hyoN4PXTeLa+rg18VnrkGTYaPbiwaP1tJBRUp3mCrwcUA
r7GZEzKWOUJexqGyH7sxIyeuHu6K2vmYa3yTeVNtC1RdbIgUznOP9x0k0W3EwvrCczr01SlhPooK
braY/G2EGD4gEdFbpjXHap3NZXoh2POj4Vr6TWBR+gxZfFXpYZqg5Tn8LajZ+ZWlGdI73f7oEIGx
OpVUQsEIwDqjLhfRRY/AA4eIANq2irfDEgObS5o1tB0txUFwUtRcEnQpkLs1drwdE0Q0FmZ8mHQE
+YWkLzWFIw6Vnpwt+nh+RrSobwMxA4v2PNMthxgTPS5h9jlxapyQ1SFxieGt05l8ObJA877eZ7UF
BRi7M6E5kc3FMBeoujwqVIlDQyrP9rUgPjHwS7yoM7LMEF9Vbgyfw7Zm7yybh1zX7AaJj370jMPQ
pifZmssrvABXF7qYSlyATjY0AufaBQ+9aSlpMQxZu0Iwu9RTzShohqZGodLLmhFgxg9FqhtXRLGO
pSDWPqseJrP2UAplKMen0lrlvdx5OZplO2UujdIcC6HhTZBQ6EVpiWdBw3ickVoNC638uDotkfVp
1umkhvGal9Mti9YVs423ii3dPJ4IX5fB8DKYxR1tFD5kI8TJaaZj64mDSaU/clitlE4FHKw3PlsB
I/NSMMTa9HzbGG9mEt8mPpar1h/vWmPoKVOhabENE6gZiE2IRTWE+WQ/p/FyUa+mF4vbZjWhBqkC
Ki846q/SRJvo6W/VJYH04KxbANMrN0e2UgYgfCYg4qo7BlH/rWa0OTQj97Ga2l3rBNdZXX/G4nog
FV1FRFhZ+HuM4kpMzdZNOvyQ0SPlx/faowI/iGDPyHbdTqferV+6ur9XrfkltY+0wY71jJAoVki2
0tlD2dEgZlu88Slz6F10NCmzbuek9fUydejLC5SUyYBWf8ZXXUX5Q5MNtFcz9Zr69FOcdPqcKSrM
uYeW3MLI6ZXDQGwOQF7DNz+hJYOiBF1nE6YBtbFJAmFE3S1c8g2y7HIogvsREP84lcs1ykwkJWb2
khQcnch+rECvXeZNjLDZrQSl8/FJmcwmIL7S28pQxd4r23qlZI1EG9ExkXwmUIK9MWGy6FEYsm9E
lTa7qwisAzNwx78vxgd/bJEpWcNdDfYnsbmZq9LEfG13D54qbo2u+pRaXbIuENokI5LoDqp73Vo1
CHfvwWN/c1gKNAzVBGttWVoqZ0DVdq3fY7OIso1UNlr9KHkN4vumVd3FiIMriqxbMJ+CTVcPR2sH
xDnaySi592pG0qQhA1XhyI+roCOQTs2bDn9RN9QlShkC/obeoiWM+3A1UkvX7vDWBKKnsJjCn4uB
17GCN3bxxLlK1fzViL9wl7ebIBl1ZKN67Ft1O0mtwVDpQ0tukz2hrekEMeC3AkrewW0xFdWxt7Gi
uSTEC1hENfRwDcSl8Nn5sY6E4doT3rdYz5WyX3wbNWRO1mzJvBkP/clxi2NlhW+WuR6y8C23oYHn
tZFdsJp66GhHXXRZReq2Mx7NoH0ShnqjHgoeamQbERiPVPfHlUfSHHt9soHLCb6JsJ+HZr7PGV7w
Imgh+gT9zMuImVbrdGQbmWbHXnkfVAUplPq00tqhfBo1H8HDUTkW0XUJ+jkIn1vzBEmmQ59lE19s
qZ2sJoTGkYm4jL8d5xitKNNbu6jNPGW47RVLg1FiY4jow9cpZfZwfIpcrAUNMMnVkBiUDjxciU2/
PBgwHeNxiPaFynSiDSoDwZjbpR8ODDnsW2SPSsCM5UKYQi2cjVnbciO0j4MxjloEbfjY909Toz4m
/WKLX3KrhdljVOHMqSv6OHX4AOjRm9ALyGR86YxSMHU+m6F0no3mNonFXT4uzcbwOgMH14I62WaI
L5o8f0lLYyeZc8c5SXbu4CP7rMhTNpR8jxKw8P38WnTuzTii7vGoIhyMCkCPF152UXAcioE4a8Qe
pWM8zLO0D5Po6J1WqCRY8GykvZDADdBl3Xv2TVqdzK442Mi3jwY715YqM5g+KvlRqzeAzfcHZ0Fr
ZJfaYO86tyxXly14XvILNZi1XwzqOlOugZqqPvBx++M0RsPx/OznQ6gLFHmSktnWDyPQyGCB1Qba
GfDHznV8KPvasurWrL878s/nCRx0VHfEWuUoqFW2IInR/7jfmd6uJxC9dkKwxeoU+rmPD6O7jqTC
Z1kXj42fo9poOgK+A5OZA1ICjZ4IxWWCIsYyryqHvMrCggBpwmHozKvExHmW5g9c4ky7Nr2YLkRU
3IesRhwUhLUBS0CYUKd9Er1bSXndSN/7Jr4Zlxz2jV+8OzK78qLbKmbvscygNILpimXShGAnuhnL
9qFo0891Gp8oEL8343SKTWRzvvnq9+4X++jr7edA+kWfl+9mFt6YlJqlOcJM9jx0v5LIaj+9GnqX
eb1/wDL9zhrqNNR6mQIlLRELUx/FMF/ACpr9CKUYERhZx6ssce5sKpV/Yd83Hx3Rz8fRInRo8OgQ
la7MIdwjVurMwj4MBkS1qtpNWkxxNgW7Jr4Xpy8fz4bXs3U35USnrXMKc25RIy6JA5n94Hh+KMbM
OIqY0MYRdmCgkwxgB+3sbHR2Z3NrI1JFKo62/9dNeZ+k3Rudi/77BXN+dr5W4sWR63gOWGdbYR99
9/eenbtnRy9dTBpmtZuj5UZ926h712yAA+bLV7Mkgip1I8x/4iVMqP6MQ/EY+MGu0AUNsjM+EkKl
2DDtbThAZPs5l2YXPiirJ3CGKv7SC2cfT8xuhcjJeOzDoz9T3wm7kY3r0PUX3ASQZFnExSU67Zql
24VtgYYThbNxzOWbDUL6XMPsEt9HEXahwhbAbwmItIqd7dL0z+zaWB4JQ2zc5coNStaDRAcxbm5G
l+0JfedV0yUfg01BznGM92kAiNc0fIAOcRBwEPxZC6QImyXm0dOqcC/gRqSpDXX4I9XTui79nTeJ
AWaLykVfZefd3i9t2jl6y70M/NsydudVPnSHysxhp+uXiwPrAZw3uYqoL3QJ71zmoqlzX4vsS73Q
IEtStHgiS97aIKVTtmwA4x/cic+XNNeRIKR4DLNpZQpxlqzcJaZPjW3kl7z5kzGgkVMls6uL5fqi
ZzyE1YTsL5YXFbj9bV9U6HZRwElXRWvXvAk6ul3jzBIuiatXv8NQ3BT7ZLa9i8ZK917Wv+YuafMx
zd+MEvmlGV9mfQbwMTBXg0/UV+Sa496jntq9tuBBV/qKmZbIXde6jumSM5ZHcB+oHjRdXm3oSK7t
Zo4vQoG463wq/YCznxQiwwbFPd7rsuJYRoqPhbHFa74FLhWBYpxPlQxZrw8UKtykfQr8aufNHG5H
lI+yR0VlQx7kCI6nxjaDddYxa48N1giLRRM1d1IEGo8sQoM35RrdDVrhsj31kpv7fHoiRpo4Atrv
BsmXjhOxGZbi0RRMZQmVwdEp4dKgY03FgqoyGO8Wm8ScYKm4PVLr2rD8W+FQOAHkyesp/86Iyaee
FFWJjqPiJVQxMjd+iXu6WgG13vNVl07RJpcCTeDE6mScsBBI8bEsrB8gf54LIeSbCA1fKri8IrZY
1BejwL/PEsBuif4Zu7aaC+rgIyvVJ8ACprkqdSXGy53bprHfsorakAoQyQrxHhsCF9LnaEAKOBM0
ez6kcaIjL2N02OnHHHKPOkWMO5J/rUxfWdtCyV8GNMS5ruPClqbTJnJ9gW/GLv2cT9N1UlKdH0r2
cjmdxVUvMnOdASOmZSqvMmhtBcUGpBKWuVm44FcTeHE2pVTlYHTmVLZRscGyEikVHmimBeFvvbnP
FwQE9ZgQo0hhuKyIqyewBffoTJBymDuHHqXRsUTSGtpUYcATDZKiRIPlIMvtu4AW/JbyPdNx5J3q
UUabwiibi2TwUf7HhDLaRbdXwWdMUfGOpjs3bUyxptkXcFPXTgIeKBvZKSyKVOt4PjSG8xzSemBX
UG3qIjh2YQqHNUX8ADIfNN/ykYsHuCA00SMKazTSv8RjMGM9Y3tc8CIpdTPZiNux8na5RXVOJJSV
FsRV1IUoWXDhUb9wLor0dO7JZEbyQXmF0zz693GGM3txbtuAy5YFVJuRmu1VgB0MMBnna2yxMa/B
Nt9KlGDcuiS8ir6+bVtUxVGZfoiFkbZvriyGSmIcUOUHM7qUXpon07SNNQV7kdc706SFDBV+nQuk
wqNRHeYUlSAsalQzZfsWBMGVruIG6WVXz3fRED6JnJt6ck18O5gc1dDqOprOxCGwzg0Q/M3cz3xC
RJEVcYBzHKHIrQp2JZbE9USBVCVEbjGmXETRIqk/0GrLw6EFYqjjsuO71J1emxoDLlFeAcQwNvyX
iiY56gzsNcJjlTixzWntOdiZnfEpVHvCVQ5lvW+EWa+ncpsSeRBWmILoFDzFdncr2nFfUpFCX4Sa
WytSPbYdO1lEnI9Ht8tZjIWhII/4pSGwgvzN+cFdvL3MvdfBN97oKqMakoYN0WrZ1tbBlSwL4ySm
FIWGuGF/U5nJUwWM6yKepy9EhhirdkgP6IouU8Q2qxjg2EpBqF4NbnsdKHPvdOZ93ZACssTXos6u
SX667UsiNzKsSYtKgJ9kzV41Al9B6X6VffbchWwWYz+DOSsQL9B6T1EqrgNCgJiLnGdJQ3w7tvW1
oex6R8k2OeVLosH7zHVdjyxHpeWJmAUyILrb2KaeCUFiPy/5vDEd6z1YzBqbXAA+kDpzhK63XI7n
h1DUCNF+ft1AzEV4MR6NtvRPTS2bnWWEdyB3l6PMMyyzNmPIMBnzqV2cFWNJvYYrrEORhTiWkTVj
lHIbcTx/raLgk7Rw4aY95Ggzt4rLgIbsMoIilyRhwSPFNxXjToU7vnNHnW5IHMixS1OLK0I/rZwQ
QYB+dn5IUzSKwHOTTabDvc4PQZ8hNG9RsXdRan3/3vkHSxRfUvNHC51QJ2xKfwtz63PYWzh1ibRA
3sSdlyKrsimL7IuA/iQlU7bG7aFnOnJOAkbbpmTWXgVFIo4/HxwF6M6y+2kTlXVxMuzmeC4E//fb
9D/he/mjo9z+9S98/VZWM/da1P3hy7/elzn//4v+m19/5/d/8der+K0p2/Kj+9Pf2r2X16/5e/vH
X/rdv8yr/3h369fu9XdfbM5ygtv+vZnv3lu4nOd3wefQv/mv/vA/3v8VUYJ0pUlF/L9/+wo//lJ/
hP/9z9Nr0b62v9Uk/PiTH5oEZf+CsNPzHNYgNh0kqX7VJLAY+AVRgSlcH9Ys3SzrpyZB/CL0/+i+
Kci0ZyXD3zC37i9KCV+yT7BcXwsX/h1RApf+H6QCgheAjuZb0nVoNbnuH1pNYDD8LAknl75GcLCS
jMxauxeXXjdOx4UgpFDE7q6YK8wefT2c4j6r8TdPdMQ9vSXsPQ08RdmwIueDpaP+Hq1x1rv62RD3
9W++LGmoD8QF7M8/LIIvcWBXh1HvY6SWbp+fWfpZ0/d01uv9z2///Nn5e3DJof/8/HFXtumustIT
6zKQIJFfj1t6ujSEsw3evZchL+U2U6shqI3D4qBWTwWNLMulaeK3Ef9Wr7FJBZVyzBglaYtuXe0b
JTJWUeK+CKdpL5nRxsiITpkZTxvXdT/YaNQ7jzHMviQ7BTREw1Yud8Tx/NAGOtfMz55kDqNytib8
W4Ljfagoj5yPUVBsATxSTThjoPTumterQJ1pKtSvX04Vfj3kqOBfp09eRm3PiWDdZUt/lbUQxiTs
DNSr7a6uiul4fsgcCmeF3nbbyJEhmePGhw1L+C7a9/ODseiwuvNTtpvVPuMzl0Q8rIMBYeXPt3F+
L4t+Q+dn5wfeR7dtxQh/gBzFWvOWfj6cv9eVzJBj1u0LoLN7agSIwrESJFhf3RKxnX/hEsq1sQ0L
PLCv0yBdw8M1rx8EDH/01QN6DnA7LPWxnnSZsWXNqANCpmM5OfFxEdtYUnh2Y5BMQNNmXdFARtng
6KmAkSxWBh2I3ZGNIWHnY1kXujYRE401AnzbT59CY1BkNSIXtiSprEWPH8wqg3JNR55ChAB3BMxG
5iDTYMWLo83cuyprbLZFQDjvKJ2evCD5VZX+ZeJbxTEohx8PZp+LvfDpfOpvxWgGtn4fXSVl5lOX
0Gyr80MQ/+1ZOTsDBru7YLERRc+IcbmrwE8jFqkRMR8szcLst34UxPvC48pUSU+yLGtrFnzYKY2+
heDHbJmWNqhYYbXHyMel3JnqQ9XQLsAfkvq5LExh33+7ykO2SOfftNv3qX0JcPe3wtoPiR1wdPGR
9YG9RXQjNqTgvBmtNXNNNnR4pKdptYBHa5dAyj5f5rUG5eECSCq2cw2TqD4c7uzrEr4GiZ0Pg5NK
Qsyr6u4Pn70YMYuEgRftuqAx8Bvjguw064yiV4HTgofzvan5fT9uU/zcK9EXzr73iA8Y1MGOjW/N
AArNyC/dlkav2fmU7FpFuS9SCt852+8AReVmIRTkIjPQEUYDplC3jxyawNW9OyVgOQaPNmEzPGQG
cZdpr2geFvWOEAqchtN2MhELtd0ojqMujqEzbQWqdVOHT5J4RW2MaCOkQiGTuD+z1OUiNynJIyr1
CzgUwYxviowKAnSTiC7W4LDhFfm6kWNztG2yEDLIqKtOf0lzGZA0gZ25SZ5mE1bd0WxUtjWm8CsJ
GWzSBoU2tCO+aIj9fTrERJbgvFgZQ4tEmOqb1EVDSz/QvPnx7Pw9f5TDJiU/83z3+zV+lrrWoZZL
GeabwZXhCu4Z8liHsmvcIlimMdewPML56zfsTL6/JVB0+3ro1ucx6PwtTyH3tg2J4jR7lf00Hi39
ABwVF/UqtRPWxkXVlnsq9ZjeCk7n+Vr4/tSuYbD0LonkmhMnUzy1RWxtUivoqOjjBQjNQ28u7PRI
BrTXqKAJmUjVBLp0uI4qRghT182IVlzHln+jZGWyvtRHltbbbJunMdYKfid8cM3bJcfaWOIs7PJI
rUUGAOk84J7HtwJC6GS7yfdx2Y+IKQF4zozXxMVeyMrYAcW8JWpyNcLuXdlVdRWXGFSruCdtMIBx
xZJgvrCakpLkQjG8mbyaDWBzaZjuuDtjIH9SITEcsJA1OlqNChevthdJfLvHSPuUzl/CV/9GPFJP
IY0MkFm/FLlcDHue9T6nltyUMZlJI06/E461nhvOCZl4pyTD0nN+en7w9De/PzNJgqeQHK2asNT7
rE6tIrjjyDusgG2JXR6IWstPi8jy0yz7/NSPbrUpDbZHeUdYEvF+FMNnhpmp7pNDkEMlCPWA0gVR
cgT8sVi5OgrBCBtyFW3tNL8rWmg/nYWUAyk8vhFAvYDY85IisJW05cHz2A2aei44f292K+K0M7oV
+agbjL43s5t0Dl6h1fa0fUn+5Y7fBar6VLCvPsRudjWAT92P47RQGEWuMCfEcgR2sE5aVBSB5YQI
NuTBB4W5BHa4Q0ownJLKHE4KTEU9bVIF64O+/5aIOoP4aU3xpMf5W35nxEJoZ3lQXtQFcrYRQHh/
N9FITVz7uouHcN/XdoTTuLOyo2oRjnMLnB8I1Eu2VlU89trLFutlT6YXO+cHiuzkyld5cnAKVH9n
j9z3HxC1QURal2fvzTR+yr1qvDRlzPjVEX9tAnNtG3mXlPRSJm94NWk0N9o6VWXDUxyWr3PL4s0a
G0x6BgVZMYvdxG7fn73P2LY0XcsSFIc9KvHVJpjGx8zBIR+4fQIj5GlOaSY7fUA6GVvRKgJsofQt
bTC+AB/fN079RFrSfRqgfIuMdtn50fzVyapNi6d95Gak1B5fdaQb7UxaRj1Sq12GEQ5ZpnrMZXzZ
jcu8dy3S+GbrozXd63JeKMUElNIG7EadjJfHRoXUfmySwJYkYICuH90BFEycPXpEnV3nrPEsur9F
rBHqCeY2OPrXbUq/LS6HLbudL17Z1Ss2qRuL9RPVuBTVQJHvEw/IrDuhtGfFqPv8OahKclrLKVuz
09HzwGtVEgxoVDWGMCRnF129kfsp7cybOnIf8mI+8spelFefgnik1tXp2UcxtSwDYEJCAC58W7lb
lqs9bA/iq4jcpJZn5/exqYjLjkewBMskH1vmJH8QH64N3VtlBholixDcrF43jd6mL1SBl4DV3+R+
kwP/jVV3L+mXg2YbQioRtOAKEPzJwiJDTYu7yZcY7Uq3o+zBTSfD01Qh5MCwlYUu1CkBBKS1nmdM
IrcDPsEL7CT9BP+BKml4or5QO2WE96Y5qBmar/IAwTue98nEfnawx5nDq4JXv3SO9IPxRXsJIW95
nK2tGzfvk7s0ztuVaUE27nPvYPlIPCaHZtcE3Jp+Elvb5Gpy6Uuxga62hkPlaKbIb9Y1EoJ5yS7a
giZ854Nvg7EFnM68KAvX2maTvY4WQnvjqHgZSghyccKUl1CP8xpJlZ3mGa5HWFbG8MXvgd6oSDyO
DnSPxCVRr8r3dum/0BsDU+DYMBdxC7ZXrokaAQMJCJapHK/o+GPZHtZeNUvUvH5H4rZ6yfzxilRI
aBv3PU5hNz5Fbvd/7J1Zc6NYl7V/ER3MB24tCU2WZztt3xB2ORM4zIeZX98PyvrKWa63K7++74gq
hSQrZYQF7LP3Ws8qV5zpUEvHivCbKX60PWtFUK++m1mEXiRJedNaRroqGSdf2AMvHwG1Y89oXgX/
D5Kwd1grThXjRpOCllBYratZXrZEMF9YDWKVCneyNVhAlM3+dopiBosTRCmFM3t0/I8mUpwIbdIG
7FIQateH+lbTR5dIyt0Yute9LH2OYgAuNDIxCpKj0yJw2FbdCDGAaPjQcGjkMJfWQzGt4yiE9cG8
Y4guhry/L3PnQ9OqbWXwwfXGCyyikSO//BaNxXsUd2z24HUw2bUlM05A1RbxeynovgsUmYZuZ+8E
8qEs7jcDy+XAM4Ad+pCfXIHWuC1kMEWOWGPNiyfIPkZJoX1myla1y5rpDJXtRykD2pG0oNcO8YG0
XP9Jnv18rjj/y08S7fk9Pn98vve/fy5P1MlnCDLinGotqqOzK9parrjGSD8LN9timF5ukr/unR/+
dE6f7zKAh9fgi5MKC6ahMxXK+V7r6tU+QkWgUvekIScOzk+fb/LlVZ8v/XzufA/TGNXb//jjz7eR
JRPj88PpPqW5/fP++c1p/CPYi0lnWrbq84W//ILP9+nTcCkXbTdldfzXByCHrd+GWbufZY90mixz
uVzjSKujgscou04VbsrsvNo+P3m++XzN53PltKzuPx9/eY3ogRURHveCNQou2fL+nzefr03PC4bP
x+fXnN3jn88VXSXxCZxf+R+3rPOZZKReAZvu8+1IzWmDdJC3la0A4ZeDuDG8aAgKg0K7BxD9y427
VF3n5+ppIqcuxJBPlDO1Vl8tbZTPn/98/J9/Zv/1LufXk2eFh4Ee9ADZJaQmZ+uwtyW9jkfqvBTO
CsZX1+e7sy1YVIw18KYlft6Z4Zuf733eJEsa/edDvQZrzsl09/nU+V6BbGzlNuOwSv/+D87//j89
xxGT0CL969WfryHK6Zbm+QzYl3ZqnPfcqOI74xrQqpXmbf+vhfn/1cKkZKaz+D+3MC/LLmn+Edb1
81/92cUkkYtWI0lddNOxBJztU3+GddHg1G3P5D/fOBur8E/96ayyrP/STc/UUV27pkA9j3b4zy6m
yRv6Nq4dYZq+jqf3f9nFXGT4v1hLSK62bGTyBjpJsnAc84sNKJnU0JW0g4DCUWAlceOD7Zke6jkN
SKxIVq7papsiTlGfA+ZxxpwGfObBxu7XelzDx03NYBKUvb6bXnrolLZFfRrJ1MKymz8aMlv7dCnW
pe1BKs7aZt0iZNuGTKQuijHe5warfrtlOVGyUjDVS2bXxKYrlPFJpdUYo+AEqm/edRPXoOVU0180
qBaq8pkh7hwU0sJEgPhM9hpzMmfhrCHynf2hozK0V6wKGoToHXLYTt8SDOqDBmMj6vytzuxu59rq
QdUNFC3S4Vel3vqrnliBC9swKf2ALNbILoxC6763osf1FdHti2ENCpYDWaVNAbFa8F+L7K3KeQNV
TazqpjyYar9cTWM9Hg2PDFjiunxvuEaVzBoYudSIMmyT9MNOuuNH473EhqrWvgAyYEt3kVKYFtEu
BB2jDnKXLE34mkx7fNsF8Gv0YlUkpAJHGrE+nQsYO2K2Lj37FZ6HtfvlG/3n+OJXQ5zxzy+IbROf
Rrvd4juHZezvMnY5eaov+6raV5b/cHY3nG8yDzCE4zYohSfsoDM2b71jo2yCsOZE/Lkz/31b6Ph/
+a4yCCCPHX+F6wnjqzfP1Awd52tK31tDPZ5UxYtFqisRtFp3E5n5I2rM74md/W4PfOnzc4hgjjQN
wejA8Q2GB3/fA3NHHEGDX25PdNwlCmOG04/LII+0bdqEramWYLUElSY9kmpp8mjNUGzRgxz4GO6+
Luenf98PyyDl644Qti9wX3LAYjPgzPGrtUDqZjOgWM8Yp7MjZMHYE4kn5uqh3RLaaV1onWKhYGcu
8XrpcSiyOdCy9BDLmegei8luNPjf+7Hy8SHOYGdLMniWt3LDdDNaGKubUN7/+0Zby0b9/UzD+QVr
pWfjGMVF98WrFHEEsG6UbLSvwIk00w79EBLTXhMIBTDq68JJ1tZQv7goMVZ1xHGYhFSKtk9ckzI/
ancqtpaPqrDTSth+IRPH+jELyZ4dTVQJtN1oaq0ykvjaEjJBZjZYvQimWTPlfPe75gptIDvCTD5G
5LnEBi8Axdi8M70ahmzm/8YVdP5ifPnEvsCI5AlL923D/vKJRxJx4zzVk33RggrQMvtC1QkEq+Ex
9mbzkjTGjV9AY9NNWx5QL5J6phkh0wmkmtVAWnHF2F71fR4It2aBoZwAwME6GfG4m6P/0JPAvpLh
VRem/catOAn4FQFMRRa++ZWBNr6r0wO9Yz0onO6tLsd5pzTUuyXN3DoU2JTsjd2HvztevpjSOF4c
XfeEsAEZcSu+HC+Z0QjWh5bcL4Kb0u8Gdvl8rcLsXevCblv/KND2FqahbUY8fmvaaGqjNqJBG0V6
abRmotY2EUZ9gxXmb76E/2nb2D5MYA4ePUaIfz9yFG4gq1Wu3NcT/JpUHOasfC49xSWhcR8qTZDF
rjkkJnM2N3vMhG5lE/qMidTKsNsMQIbb5TDvzNeGlZo9T1hVIveWr2Wz7nqG82XLwsyY1Q/H1j0o
ag+zjywRuLvn3OBjUTvNHPRNSS+BtL78ppG9vdYi+F9GlR8QLLwmBHOd/v1jG/88hTmMRPGRGa7r
C/erhTplbp5EbiX3M2I8QpgknjGEubpLYKWYk9sCmwYSnO3QWkc8XRZcOxA7Rh3fSdy9O8J15W98
el+vKzaRxDqB6sxVOUZYyH4pPBg70EuPCV+IQ59jVZ+v9di1tyoHpJgJex9D3dxFvX40fc9ZI1m5
SsSgrZrc+N2WLIfhL4fpeUtw1fJ18IRuO8aX76vMW1dTGodpi5TesT+aJbo0J0kR5hH2KpPzELyP
6DATnhdVOj6duNoxXINuMYChtVrxSGw93N1udgPHxPTkmr/ZRuurv3DZWw5ja9/lysfZZLlK/2Im
I/y3UW45cippnCu/NXxGPOnaBsavmV7zatXrGT3UUSTMDKv4XfR0+J3B1K+cBOSsjzVLIof1qg+Y
RfJ+NFwCicEYSy+/MbUsWodoN1YlnoGNN+c0dk3tsevielViGj2RTwWmUQFmE9Vv9/6Xy8Ky9wEF
cE03XAFH5OsR2U9GmtROm+x1m25gTQcxrnuC1Tyg4m0DHMhqRw4jFs2tUVNWLFSQEHXKgWxr9OVi
OAx4MFKp/eaYcb5UG8uGmVxlMeIvTlLYUX/f5T3eqXIOBUxx6W9FiwCzkaXkWj89ODr9opFV4ipJ
5zsvtIxlB6LD5jawFdOuLqcIjbiwicIh5DnUiNFI1mVlkYxhTsZuziDPk0HqiiG71vu8JssMoDvz
KANTjbtLsqR7sEbdoCsktTciufaOhV8pm9qPMbURp80GSl0b5qVtotR08tuuLkmPXRIP2zLVVrWJ
twyfnrqMvfYj7PP5mHbdVWGmxnXR83ds013tVO2bN9NLNA/samz4MaYG6PKdH/lbLZ3lui2BBZ6n
rSEbcvvv5yWxfG2/HHrOAiDwBSskeAtfTseUq+EwC03b2ZQfuwEdLAlRqCtnPnjWOe6NRZx56Lvh
ygv7IqhrLwvmvK4C18CxZODqahRaIz8dmW4wvnXiXN5MHvGjfVmBVSm+l5ZdB64dfQszv9lxPHur
yFf41ykzLwZ/SLDL2DBy09APar26rnplv1ThgwjXDSuny9LJskDN/rOM0NPSNkQuVKD3mAjUOMwN
Waoxvo1MI9wtJECPVvJxoLVTdcOPoRHt2hnwF0S0EdYu0c2YUAn84Fh+i5vpes6GaaU81gsWJv2o
8aNdm1pAgTV011Go4p1Vt7g+8dVUzEfXQ+a/OpFm3hbldM0WI91XZTBrpTzY88gIBJnCv/+B/mEw
9x3c5R4YDAyKHrqML38g3S+Qh2TsJS1Br9gWzXUaFjowCBxJkzFtpdPSwwElWHso/vSxeHCzFAmk
V97iZ7M2mTBP0OfhzaToZElcbje/2cLl7Pz3rxAh2ByeQpget18XBYmGLi7UmuRnLVwP/X0eRhEm
Yq7tWOchyBUMjRPCOEI6Jpmi/onq8nVKKJMFYzjUrFgtZjFdiJkF2G+2jn7BP7ZOCM9k6YA93/e+
7L/Ja5zGHiXfMmXa2yTRgct2w2smBUQ6s4qQhKOp1ux2OhZ5Yq0cidYWttDPi15cR+t/3yDr54r+
yw6z0C3pvsNSik37UpVmqtKwG5rhbrTQBjtWkxLESdlleHti4LVnfhQQk1ZcRqQ4b/Pqu5+Z1ZtV
vuBQQdBsWeqPzltK1TjfDbMXH+3yO+VMdwzFUAD6cbMgTqybMJ9R+8e1FzicFldZz1HRGzPxMNlT
1NFH67GT9ukY3SiRsKTiqN7zpzzJsfkoq1IuHvhq17TzTWiWHOdRz/iKPRnEEcTT2e8R2KvkXck4
vhwdwLogL/qNL6mCSeVmLipuOiqMQ+yznT2gtsb2/gDuajKUt9Hk2Nbo7+oiOnYZbyUR0wZwbOoL
qUd3vjt7+zLm4p9H9sKJypNDJUMIieU8buO++cGfu4Em2luBOXkflqqKTUbG4aEHq9d6Oj1WZMc7
HU4JxgPnWEaJsRaxLR9M74WdHZ+sYrgLdTskIzae1xFCSRiowGZawzMu3arFiZ1Fw1MocHEjGt4T
Jb1OyPww155ZqSMX1FdNDPOtRVqBLWhJODNDonwA6ZYtnYtoksnWKLMXYWjYcbCig4/NqWfzEKBy
b7/khe1Q69Fa9sWaAFL3NI/eeAS7i3CGq+/Ox5m/LjEjYSMM4y20Tvd5ht7CFFLF/YRN2vwxEcN+
12XyTczTQB8I95+H7Jc523INcTE/DZa9fuYkeJUbGlB16eybocVLukzamLmhGBsH/pI4j0xfmjuM
8NVaxSRMVYIks5HeK5G+WnyDgQOBql3sQtMmBMjozG1rclTPmGX3s418xiJ1leBj8RQZOqixqrhq
hpEJl4tRrdaBZZNq/eK1DMdkVBBsmfiQHgfvj9hmzFYIAu0o+sEV15A0c0LpH1g254HbpYJ/ycjI
AHyGSp/vclyU7d5Vw8fAkGYbaa6BsbgiDqkA9dOU1TXNC7jlDVo10RytMc13PvQwewaMS1FFSMVM
5lxttBcNi6kN8ZLOGtLe0fYb2kIDnn3ViK2JqV6XWXxKXdQepkyDzi20tWFAcIwcl3UxQhdy++xb
0+rJGiZWGnkuRIG57PC6j8mCk8ujA87jm7lbfgUERpGV+q1eG8e4Z9nYIko/F92qCAPpd/BujRxX
rwu+OCU+iiWOuccdndMoBxOiYSOolEONKDpzo4Q1bkWYeqgFs2+hUcAMxzCzwuiV3GBZI2Si4fJl
eU9lXye3iLPDiy7NjCAs9f7kY0N8skIOyNh8NLVofDIb9Ck2hMULk4JprcUYY8c+MoPSbbY4d8PL
jiQBt/LcADYZ69rxvi8m90QNVMk83Pka2Ep3tK99zY1Oev5Hr8P1nu3QWY+pH53EstFJ418bmfBW
cYnmvxHwTF1WyUFqzVi5AQWt/ZiIkwoHnhVHVyaZTLmxnuraOKU9bAZbwpNUNsNVTeKs0gs44VVn
EBo/9w92bu7iUspLgFH2huY8vmBCwtuGdI/C1fFEjKfQHdqNiUzmVhu7tbF88FIRUG30BNHYshuf
vKpNsczOj6lhXlI/ars4L9S1Z7JxhJuH3+J2ftJmnTQTfJOn2auJGNR7BD4JeQzDbD1VQuKQK2Pw
kharXK6GSQwwjsMqqEDrXLqWgkCYpPa3wozctWURrDmZESl5GujLOrTByaXuTePPNlZpVCWNR3/C
sAm2T90GoKU5rIzR+6MciEooIljKmsTQR9PnTkWGf+9qNq2OSZokDsnXCnDQlkqtpZS8mkSyodBg
6V/Pz7bi1FMzKM4yQm5V+D3v6RqwavwwS1BytWN1EBa1/jqZFbsw92/7tHH59oGeY5nNCqdAMuKP
4Ngnu+aw3AHLfcghr1zrDO/XdgLsFbRUtYXdIMJr/pTZHlnTu/BHh26vUe2zjvNQr/XWFW2SZ4NC
JndaBIFxEp8IaT1mibmds/rWiTkGS2Vpa8t3CAPMQA8p2RDYNhBccM4FG96KckFC6AU2ewQ4vRJ1
UNloyFIs33TGr87vOjZkVuiJF27ScUAa5llxYBuv9qg4Vw1kqMYZrN9JNbCd9Oo0N+YeKgOiLez2
aKDyQ2X6hwxH7UnvGUETiFwEVXycpVS39YQRzWusA6gMY4u24V7lrgyyCNt47iukFIYc13Pp3qFk
N65j2uGiY/zMlCI7DDNa08RS+t7wS9KjF8eHpg8bbcgov10/JHMlOzJ+W3UOTdewRMVDdPp0Gkr1
mBEAFqZW/4xZrc1p3rBisS6Ul16NMWxgiVtvl+T6asgBYdCDUgHniwGoFNEATLGvS+VcFq4LGJQg
Vsq1wSTVxOZt0pirGhfBOi+t+/gHZaRx1HCm+zpxeFIrMVfn3iXRIAUIrZ1dl0hI5myfxebz7Avj
MhYEJKTxQReL+iSnBLR8rtEIPluWkR2uIxw+lffgx6we/GmJK2lIucA/sNZ1+CJSQptnCYr7vUJF
YeWdOuouSTqJ0jZhbBpouSprZzQgysHeGIE/e4/p6H+Awy5Ovh0jaKbJ1ckKuw+cMBgE03EeGrXV
ernRUyy5vQRh0ahuVbrReJ3Zhb/1EbTk/Y+m1QHOz9pdZkPHbnJmKFMa1+ssnVaVIM8U1glZt+Ms
V0LOezvzy61ghgOyvIsDLy/ReetDtfelevKS4XXQvo25O+LsdGkRT6vaC537dBl4cB4HHU3WU+JT
GToqxC28UsZaK4TYNRavNSPbuDTJFvOS+6Sjzcgh13DRxUQ5LUHhrTejlaq2btq+oR06jFyJxym/
1uh/X7Dyo+2kglLL6mACYkEXmgFJ4z5Fw4ysrQlJqJnDW1GDmcwR17mtpq3CkVH2NEZB11ZXJNUy
pqF2CpRhr6Tt3FNSgy9zh8sOPGeU5F4w9TBT4i57J5Wh6N6rSJGxRzNmaqyXSOATHcNs59npg6I1
gi2le+7wpl/0XAYINwA01LcwghyrQEAzuRDhQ8o2E2W8XiVrhFFbyBrVSp/RxqmpIHUtBSnFVMDZ
WSbRQAIrPbZL4Bf9uvo29BUIYbob6yrj0swg92GYn82O5Lc06pK1bZWYglLbWo0C+9hQA58drJH2
LSIlu3qSg4oZuDVkxGky0KDVobZtAxLPNgzRX5LYCuq0GTaZarbYazm/h1mFrLJcxeaIvmgkkWjQ
nm0ocbhg31jbY6qtvW3csNzOxj3GURDBaYpdvjABDFnNY8wCjrJCQAQjJ7zXynUUV+8GqELhIkia
uMjRgIlPfUHLTrpbaaHPbWoCu5T0D4XvHlXJ4G6OkAuN2nVabPy5EisNMYwQoBdSUbPbuxTdZB7e
DCFUi54wItmCzEuh1mDxxIPJ1evairajQPWrUrz99raLBXHDCym6Mt+SrjrVE0iHNi0R12V/mMV0
9KPLyV2U+xMpUIYOgYLK7aqNVMvlWumrOHxHTHvnivy+ctXO7atHDM8JsjCaHJCAUd8SFZ+iLSgQ
oPsRJz6ftgwWLw6XoZZ/IFtb5wOxtnP3GOM2u6CXaKythbkRaT4BM4hnX5syL25zoIoxpwKQQQvn
ZukG6oCXwejF95WaFs6EgxjGYvc6NfToaVavFEdcsnuHjIbYf3QTnUunUWzPHvVmUWn0i8fCK0KS
ZnOSbs8Pzz84v+T88OfNWTcilsii/nx3CEmZhNP/0+5+FmKcXwib/v+95vx4qvVkOQsdz48gWnPB
Q0zrB/6okwV3FpD/tSHntx5SL0KlHofhzkAy2gG/31Z1zp/i7+9stpU5b35926lZ9KkWiZjLpzq/
2fnez3/585f98i4AtIhilVmAhAtd/PmT6E6iU8jLiOgPlDLnf/7LrvjruV/e5vM1X3bc113z832W
t4i64tFvaEZN0SlyWK7brU4ibtP010yFd71EHTCI8c3Puh21arcdtchegRmfD5oShIT3dPZnvZwY
lYLylQ0RNJHRDzeWR4Ev8+E5j8GypMlbnxanTNEGbeA3oI4NwIESsdvGT0MLtLjFeLfRW0C/SR0R
Ij3236K48E8iJwpeH8J908YFlzbcpUmOHa5Iq+bCsPobfU6RC4davldhjBS4Ki5LZu+uqC5dL89v
AEyNrpcS6sESjAVIvMEpYVy4pv6jif3oTurvakDAbaZI5QsFyRC82hh4+7mgPtfG+Q2Vyu3in45w
kBs6UkqXJKGabt+a+KdiLbPxlDly2Gcwly/UQEKYsm7VtMwhcGGsvBG4Rww5INN3JTClVT1lLKW8
ttu6QgGNch9CvisnfQJ9ghN409h9vPW0m87sCK+LyTG0eog04Ifg6ewiR9Puoo1ixbaKSjuEDScE
0y52WhNqTDe7aWGH3mT6fUKre61m8YfXdyaiNH9lNehs3WHv8lW5EOZHRs1m4jlw23gIUPDVG4mJ
iJFbe0I4YUHx1pLtWHTqRGOCuqcP12WuXeVj7V9r3r7OhxN9jTfdWGj+HclRHk7ahnVQPGDnEe2j
tELvMvbzIFHsPcufXirDv3GYJm2VNOjkkh7UDy3xN6j38D9IVKkt3CELpIKIfIFEcbqxM06oNrrT
2CyD3lVXQ+Fk+yIcmGNZ30ygF2SBUYjUIi3ZWtrpiMYvFSvqa68cgqi+EkTYXdoTmaMgT4uLsfQI
QMlhd0aw28Z5Qpcu/L3JCTRIqjEkuhAGoJkT/DlrBFfm5eL1YJKzYFDSJUeU3gNmEW9bKKIqXMIg
Fg+PFTPJnCAAiAJRbt5xDcR90xPypeEOWupFV3OxwELtXGcmoGlnjpJdZSQf6VgUQa5bH+EkY+gd
g7FDFUlwJMxyAz4AvxDGkymSEEZUdcNHa04L06pgrnwFqYmGhvjeZAhcIAbwXU46g7x4p9t1Mf7T
YVNUiNdDDTWmVUP/SMZjQZTZGrqUvBfjh61D/OUfxUjBQKXAONlMpfva9zWUA/Eu53s1z5DMZo8G
vtWcJm9V9YnazFHL5RRYmWNTSRbJcJ3Bmkoj+4Mpkg2LHRQ87mlHA7gFK6DOs3DXC09bxTbKryqC
oeGHuJfxUJFclJbPY1fw1bcSj5rZDeka1deWNLulc3TBpDm9DI1yEwNeuNAdwYUYpSi8HnU04X9v
5Pzu6bTOSFeyckQMykwJAczEN7NpcsK9aSQxpntomvR2GQ9MHbZvuMFJYCXNA3kll47zrlsx0WWT
dqNmdC1xHsUEhBaQWMC6Xej62G6SqL9WWTOtMjMnjkGvjF1dO69FBzzNs0FHGA4ecZGgGYH/0m2s
qn020vjYCmPcdtb8oUs0sfl0b1bDNvnRhZGB5tc99J1PLKEwfvAFhCgBGokBjP1kCOLqqfO3YWvn
G1J0JnIXzO6iRRkfWiZfQKQoMSjjwqLBzzI5vqgncDOFSShu9k6NMbZRciwz+zC7mbZKiHAdl+Fz
ZKo7v0AjyQkDXT/q9jR58nWghSaWpUYP5TaRxgmp7rafzYNp+3RRyQV0puRBSzS1YqYYrUUNP83T
7HyrPpwE80fpUYQ6NFoKaUKXyS2x6fL+QdK2sGr5I9e8W6/FDE7UJvCl2d4kd01e10G2wDRh1t/m
ZHlMjqlvGBZYwvhoLUgOTdte5lH9zZ8gREgwCJtuyB8qch22kuyYtTbQA/fDlrSPeWHxaVkgypl6
BhiGsmkmGO3GNfg16dSUNyjWohN0CiJ8nqqKiBXLGt5CZBP4fNBiT93E6HqOnmRqfzfrKQyapfU0
z+5BFpQUTWaKO6uNA3Bs+jjUGwc68GXDERAr7b2RnB8GASmKAF9bmeWpb/EXOM6TMLqDXr/C/axX
lgmnoc2nPWSZG71O6q1nYA1NQ1pzs6jhTTE7i0PVbbXCe4qjMTnWev7iUujVrW4GZgfvowlplw2j
+zDPw84ILch5HKHpDFjQRRReJuBxYn9gPZszJy3luNMlloaszVjQh2+xjaQXBlu/67LylHTOa0cD
N/BbDBCT2NIUfe4JMDhifPnujry2I5ZpLlkkJmSuNZWsqb/pC3sJ38zYd6aNZxZAAA2r2uVm4Bas
NzyI1MHQNUXQi0Mb1gXmGrJeKfNrr6Kdl6TT5RBCJDMG8uvCur0zXXoatZ09NB1sVM26sDh7slQl
aDvr1T6TpnFU8bLEaxrz0JbtQ+Wzrvc6YF5d5fQby+31bWJT8XOpOugNOS4yAU+nKRyfkrxZjZAH
2AcwJcS8R6gitpQinJYHJtszhhlIQXa30ukmXiwdqsEO88CHFASUYjqOMidWsN9X5H3ZY37BidPN
Ope8vCW5KE0eQxqZZEyO3gon8I1pTw9F0dMUtpIhKHW6eZy+B8jAGtRaUGcEFjQxet+x3CnXbzdO
TrZCisMOUB8zbD/MNvxGqJf5lnkreY/gUGwv2oHgy9mxEgCPoVHTABzc6EbkbHKHDgjNCsUY5qJg
THdZR99xv+A+VoKQZbNKNvSE7mRXeNvOICRBjPdzaRUf9MWzOsbZZBh4FhnQfovS6FtnA8yTsqE4
MuqjNjJGL7CKzA41kMq2TujP1xmW4xqD7pGD6MOB7M5cBL7BhB0Lf6B5pQ15vAkjpMhjbz5HRhJ4
B/BH9o7VDo26pnrNm3GEpU42je/Iq1q4e4V1D3uXPwTwI4u9W1uBJ3dt1csD0VSQRL1cF0fflKcp
zoG869PdGJKZlmqbRqmtK1XPcibmIvEKAhxYKkj3id1jdDBdNUZCrd+vldUBKq3sp9of7qayeapj
xtmYd7511WgG2nzd2SHGKLM96TEliZ23JyR8Rz2ybrRGsQcGcTEQMety+K8YuF9Jp194XHW49pZ+
ZwNBqIPdXU5ibeOtIlaCS2PNeozviDGuWuBLToNoTRgF1DUIt2P7wJxArjzNz9f0/e9m46ZV8Jps
A8VT3UKaAzuy7iWb01ViN2vqEn2gvelHyDXCn5dSvL4K9So+YYu964ye3mdJP5LJu6Fdj61/ny/W
8CKR3YHWLU3pInGjjYRWy73lya5nvK4QB5miZLCUASDKNa3iEltZj5HJjKqLNPAijTSZyAw4Jeey
WHcA0FnAspjfubHYlIsx+nwjIixhdkzptDiDzzduOIM/FBbm7w4LnVhuGnTmYsZm3BTA7YEXP6P0
Cy+qQpgHsGQUiy3u7XZokuPgPuJyZE6gZfML6lycoB2slMXxCcZ/yVAsL8/wsvONpoOWO9/jcoXx
ioYQsK8FN4c8bqwlMb7YKdsYtzi0UF7aLtlvxhC129Jw9nazZLXRljoM50/4+djqcrGeIpzYEWzO
7uh0MkS631p0flDTY9Yp2c2Lyt0aWonAw4u+mSkJ1rSEJlmF+/PvLKyYFMrPX5/QfWvy0N/J3B0O
tKxlfuEXswqg9d1D8hgOzQuDZlygy8/PLxqxqW1GE1rqbIWcoFsSaFfIN3Io6UQxVKw/IqFXJMVj
l/SKuOCqSDdC9RNpwpDqSZwoVkWN86iAyrsq9B7bUUFZwTcA77K+3KRNnh3mK5DF5SG3Qz7OjKkc
lGay93EGbWkH7X7+cFm/84dkUDi+z55VMQNzcDVi8IRP0uZ8Eobdt2dG3flGcqmA5YgX11wsyVOC
KyKXco3a90q6ORrUClAoVZxxgWNcHcblBhQzkhnG5e1OyXlNmJaJb5JqewCe9pI6c7v3knSHlts5
iDR6q91a21gF39+2zYNuSltgjNzQz15DeKFUHjAZT9kC91p8p+cfnu9ly0PlVUxSWrJpgAHQbdFI
CbWW3prox6cmwx6Hmjkylg6OGWNW6x5LlwRYKEgvXONeOAOSh3aBAAoRTQ/2kmk/cgHouZC9f0Qk
DuEJHG4z75iG+pOd2Uwzw54ur/40s669QLJ6Y47WN8M0npweh2dLQLWfu3dh0gfTPEINNbs9NfF3
oj3W0WvkdM91zjgUZEbMGKG4FtpwiwLzqVn4jaH2OLpUIJhC8eHyu426XWv1u7DtN8SXt6NyWWxW
ZF6hWSKpFHAMTX5SdmmZmybuX6tFwE5pNjPQYtSXUzJyVioPpZgu03hmUbc89XnT0I9i6NDF+2Jq
L87PZ6Kut5pkzb787MtLk2z58p3f8vxjvWvFRo32ty+v6/3FVX9+8vy6uXGI46yJkE1zpkJFTtz3
ZBGLW+g/amc42Rlql9pPnqGRJWtFtymvJu1RUAFciBwycK/0tacdcxkCFcICvHEz/TSG4JGZC95q
jXcdKth+KoOBVmNpHyL+IPmAla8P72xrmYQ5WhClGFgsgoIcix81HqONPgGTNbaVuOeQg73W9WV7
XY2rpBiHjVOqk8HJ49IlQ37AJumlYKz8Xt6BRJNU9BQ3RZnKAyiC49jk45UTc1ippXcXZfAVtKp9
r5F5bkskn7WZ72gkmDutrB9Y9gtqunrrODanu1YPTDTKa/Bj88btjHtD1uPO7iKK7pBrsUeNMXG5
3lrulaX83RjXzc04Z9u60dtDHJp70u0E5HJfbaU37mKWLJSKKK5jROZbOpGs9VvjhxAjx6g9reFw
Ad6ziNAdS1o0NrBBrvnT8E03vP4gwL4ZSdYG4Gf+aDLvJNzmlrTJG7eNPmyn0I96rK2j6BK2Z/84
pFCuU+IXYWqsoC+CWW22reMRAOXHj7nyTGbDC3kznz4gHz7VphUFtUZzvynFFUfHY+LH6A0MLMMQ
5gJAwu/yv8k7k+S4lW3LTiUngGdwwFF1IxAVo2CwEEmxAxN1JdS1o/LR5wLf+2b/Z7aynY0rM+my
iAgA7sfP2Xvtfvpgtect1idpW5wlkuRVBvMdKmQzMO/XYPu3Zc5zpqZmP9btxMxFDwckX3+Mfzhn
TSA+3FfhxhPssNgL8U684jhRD45c9NZQRbJ1Y+9vU0/RodfXCBJ7wKTtgTlmGRjogrto7+T6RXJY
KQlhOIjy3Xblb6+qgD/TF9wyV1vgQjJJYho7e7weO0pXLVVDlBtDpGGMmkPalXdavVS5HM7tZDcZ
1nHoh0s163rvGNUKFh630kzvmKo+yTO5T/F4zxADQKIYNpMEdhBFcYdorKV1nYcOdEsDdxgR0G3u
npfGfdQ2w6scJYmF75sG0vwaC4bAVZf8Y9gah2trnKsW2K4/XOdy/ilzytXEnu557T11Lr0K5Tyb
0/ieFONHlSRXz5mPGT17J2sCIr7KT99Df6ZHQpwNHgs51eSQV7+4+viWZfzkFslvaq01njk5WUt+
YaE3mSv94/b1ZXCnP7OQfwZG8izQv+YCQVvvTMxOhjsw6W4rVL+CfSwAg8tX2ft/G4TmMD0xzXSQ
wZS42/0/aGC+RuF+Wq9qIJQPRTFIvbb+vZgun37yZ/bho3uRQ3T5nN2S0v6Z67UVYDGz6Me3JbDI
fkgzxAJ+zCOq6FCAj0Hg/pP7Mt1lJugfCu7bEptvynehv6ITpg9v7tv156AX6SjqMXFD0T3bfvci
fFwPPdNEWifl1okA3qHVWWWAHrUemWZmZTG7xS9QWPpie8QX17zwvDeb0JTTa9aq5kAOJ6P+9pwM
6qcqzIrR/3vq5+SksK2WAg4M1sng3M2wK7tmowznMZlJIRaVRRu0pUeBhlxUUxBOYr7ZI45zBAbZ
MuSHsWsv7sxgg8P1YwIFbV4em9U2JNsfHU1eN3YuaqF35a1rlgUENY6Sk5mA52UmRWtN/p7MlTea
teHii4TsnYHa1xxe/T57Jmdq09J5naFSZgOUicqg9YuTh9WKGzATFLC8saPRgTpJx1UnfMqm/mmw
jV8RfEw+4YVKhL2d0NCYpQfyobG44QBx2RjU45BHDwRgHzHwc2AgnaOc3mgw2eSWIH6uhoAJgZc/
1/XyMir93kzACwJRALAqL13BAMTg8owO+kdBA0ukvxGG5IX9ZOdYVDwVfOEm6AHPEteYEJLRpyaK
GoeIkCrtD5VNLkDUIyX5FaOl2wRj9Kknc9wB7iiJD4EpdXeib+QQghrmlYP9RWviDF6XZzlqfis1
v0v6OlnTk2uy/GkGZGidGzG7IpHAUP1bkro/mFrQRBvoIKfF9AcCE3um8J/MND4M7c/IjOYtp6yb
WRrXTOjfPvyFGd6Lz6QQQRx5rA4s2qh6Mzp22zpofq8285Haj42na/ejH4l9T2OfQEqOp7L/YJhE
bmrmN0esCti8xhFdm2VSPczLybJGgiM5v+SDvneuqTZRUpohshma5dVfk7Yom+v4FHcRDyVqAlgd
e47Jr7r/baTYjoYcnq+l1FlA8Ngwuad/VL6UHcEVVYuorSaUEysDJXA5/lpiL72mQfceVxBT3d4M
HmO6qRtmyV+CocAR91O6S8u6PCWsJdJgEIEwoQwNnG6hNvg8swgW7yJogWrLvtSaPqvpLW04JuYt
WGX0ZhM9xL5z82dXvrTLiz3mKPVq5BUCNZ4TqYw5hbvjXaL7WdtLg+f+jihqzq3u+YgnvCJDNB30
QJKXzUEMHEQKxouAAwgIyNdrl/MlWDjB+Ln/m4vpWATIntIc+nNiWYQ6omXc6A5pFeFwoLOVL/fw
Gtot0XOvkV80LyrLaaHIfjxQbqY7MmdpQCuQ1pWzPLXM8y6BVN6FUDNrj7ckQSjm1BdRBhAIhXUN
rOIrHj19ifBRnGZmYlPgtReo8O3Fr1PQDYLLi3fPBUZEEQLc/VzPtMjNhuTc1OaAmOdrZwm15ENH
BMp+tWEuRSmO9M8e3Qz13Pcf/kDkmVWGZesEB9J2loe0t9EE0daP3cmhtGYTFRIY5JQTK2ywldy+
/xALyj0jQGku9d1ncO9ugml1JSL63AgVXKIiQivizitaqEyOI6pfq63lZWYzJOhy6CDszOSVDL35
Qq06vninJjH1i+9A8ilMxzq7Q00spmL6NUKeeVViLve4IqgSs8w6+OBet7FyjCe7/hEPtXf//osb
k+ki1hk+kJzNKJ0Jpj+PVygtFN153xMiqxP2VZdqBkgpO53i43EBel8SEoF7qdKDbXXupdA4qwTh
3i4Tuq3b9nprJoh/vMi+Bd6MbG6IjB2wW/NW0AneSo/0dj1ZJNhYHPdUpt3NNEJJWMjdRXGi+Gnw
0aWumfIvJj0XFdxm/zDZDRAAywytTB0XNvXHPGtFKEdRI8Mb5607ufzMQ5Sm4gLaB52flSNmtIyG
izyThCkHjgyJPullIPF8tE9GgMUooZwoMpGdh3lkw3KPWdA+K020Wp6KfbL6LDHRMcTQxnXuHKJo
Emp3d0B5hzxGhTxmpOWqiPAJArsdv10QjO5Uy86U9nyzbcZ7l4/s0Lg04o2GvmLfKz+cRtQXiAcw
UcoHuD0G7bieWtF7gGd0r8fsJGj8UUEZPe6lN9/k7PFt6B0AAW/NmBgVzclvArt+sNlAd9LPoPHH
ywn7wZXkVe+aZHNx0Kp7bLS86L6s9rPX/cxH459AThItabkZ4lXeUhccCEo+CPQ6HF2jnLwEzMcU
gSTQzKwweviSy3LTY/VSV2POzHOONnBm/DChhrNrts0KU0vqGTuniwnvWUnmxSj/5hHgJEU3D4nT
fPOy6Lz+px1238ybCOoI2ncwp0TY0KieirMfWa/Nki6P/mRw+mT9txt/A7/ip1HUz3VvbGYRRwhZ
chRe8JvYXIG4MjsLwZawUNbSChFAgaqvNHPjQYZEAnwVWY+g1l5oDSy1vmbp76JyghNjNxqobk/G
YAd0SFbIMNMIE5rhOteceKGN12HJjgOaYATY0Xgly83O1NprJvk6MpmRue+4ZLK7iqePFtSxSAZY
qDEHNk3gcpD1AMpKCZxmWC3TwYzhmMxdoeo1FjCmmlHJ0SYQZJOVkGaGMt5b7RQ92G7BU2kW6tkW
pFTIf6I8IDSkRHE9M1o9E290H5zROIHOflexIKAkrfApJeLcZ7Mf1n6MAKsYy11Jj3C9x+Gh27SG
dZC350WJfUsYd7jM/ikZmu5kYr7KyJzeuaN+KkRxT9rSJc+ClA3mHemlchrifWbvkf3whzk3P3mE
zFNioPX0dRecvJXBVtPJs6z6zWIKdXAH9VVlGbw9J31GVby6TebLksmrO6Q+p2Dqi76a3rq822gX
mDixWPvZpTnrgt9NavLK3IwJidaf7dgNtBWdS29iH5ANJyoLzOqGKXKElTJ74P5K6eU1d6fTJEMN
mH880OQ+4QODRkoTP1XNKPGPO2e/MbYOomWmEs57gSLCdkZo9N2IobuSX0ILY1/lPj10JhK7dG4I
NlNf39b470+srBQsuvQRQnIf9dhC9Y/GOZomXbvG9849H21YdXUf1pISsRBQmXMqKxTmuD9Tj3l4
R5PCl9mlD5yncViomFYP8LfZz5yUcwZ5jzPGmVfWj6OPDor+WyOfv7+qUx0KzQBPK5iCFRhPDTIm
hAlCBQi46GBGHLVyef2DN7nBARsGVUHm34RNcHvQSqJuquy6hnUOLby4JvfFNkAcd62D3uZ7wQuo
dv9tzTRjA3Bf+cpZn5mZTo7MXs65yCk2cdPU+VcyxaSjuTSDey12uZN+VcA7OViYZCWvXnsxyv00
McCtSiRMa3AaHC3OnVpVh4SUNZlsyxUlgAEckyYyPUM6eBY+yXHE5o1sdFcvK4GUAadfYZ6LvZ8F
zbgtJ8zXTPIjC7sZt3EbnQpSlUJ0UQ8lRqtvcvvgoplNi1fZzvzqHKsxPZOjbMY7OMMeqAvfnkRM
v6MO9FcQDZvvr/QgJP17Sc0dssdjGf1cgx1itbDSMUNCvsZpd1iKcAqMv/Y4wlRriWcdNROaHAN1
hzUEndVWIzEyWusf1tPVwpbfRUMvzpoqIiZ8fkfeZiGg75IM6zpMMxI4HfuXJ1iPcrO7QYJmbNxg
07VY5xPmx8gZeRacR2OSXCTLeSZeLVp4VX5vvM4FnvImW36qgbOY2zD1MVIutmzMXbJkFEYGKrMe
4jveYIaRpFH5FHf9bAC9R+FBg/PgIS60S/INBpF8fe8nuvVORVydluw+Ws7vpOHo0AR8y3f7Do4M
B8Lka6aWnKvxI4HivhW1YeDUrLBDI0JJuXw3K3uUwq4ObjOXZ0IExLHDQNAPat6XCYdc4iQ5phIe
+cNN1PwwCUk4mXnTvdtfu3ZQ15qZe8nM9EQ0zXxaa2CyXtt7YbNopov8OcSTvI+UkeZsdRj+ip1h
W+M9V+uER4fM2qoQwl4G1d79CXiqOH//AbP6M0mMGBpa4+yKOr0Y8WACE1yQVwsOIedKe+/JBFUP
2Yh1XWYzPUYaJzjr6DPD9vGgLfO5cZRLbpDjnO0hOiNGoR6a+7DhiH9s/fYzKAThbL14SgZuUbUY
ZHGwSa43lak4LiWD/DA8homZWj8/2msPZJfa3so0lTRBeZeXOTgx7AngMHKanZW3QeBknpQPlrII
DjT53Q1aBAZ3rRkWk9lBq8fx9C27FcNIijJ4KmPg6lEYQFunTJjWk5rVQQ7vGcComtEfD2J8grP+
kY0oQXMPNwP145OTNzdvjrGU6bDD3dPD81stQNxLk3GrqWSQOFA0kYr5IpVTIcP5g8POD13AZOyG
M34vtEO8tmbZ1l27ayf3TTU+MQQl5VKMuqfq27eOynjbzqxB3wsR7ZUauIIdbJqe7TgqDIeH/UtX
62l08Dj7p+mjann6PeYSzO4pbkkcnMkRQBlxKj2m/nTWxp1XPpYmyBJSCNqjCSWCShG9iEUCF1Ng
6j1SIrdDP74LA8M1rGPq34D+N8dDoZqtKgCbigG17cim+v05ue6HMaFNkwLPvIVj6PsFN3rWBM8V
B3OKf2gKwZDSlb0eBgrc903KEJ0cMJLUpCX+LEsyhzyToVFL3FhE6NLEjihaZxqZuOroKPCspqaD
PbHK6BmwYFmCpSZH7qPUOFD1MHRIGmam3gkoqEfUY/LQecnXav5XffFVVtxNCGkRewsjtJbVdu6P
L7FQbwu3FR4lSCr/uQXNjqF3huc7lsOrCMecFStfWB+rfVe1NyBw7I/+iUSPD1z0PRFHGNGgQlCW
8EW18g5L6XD0jTpCR3Pzj4mBnW6ZH5odS350g7fLmuxOV1rXgEPBwWxTlJ9OjMgEfUC/5prwCWB1
EeUz5/gb2Yv0UgSCuXW9Gom3RxSBZp+VvF848OV8uYRHz8iSVcyzsq+gX67fLXVsJMAUOcUjk6hp
wWVLaEj34q19SpZ2vf9OqWnz8t54wzVlkdkY5ZcSQ4uNmHfTmOVOV5JZvz6WUZ+EDu1zwq65jv9e
EwfY/iKf9sGUfUHATLatjVmmAOFqjfa5IAdSOVNAqipPu788ciZJbi1TKGDDw/I+jkmLW6SOoTbG
y3uJ59CE5k87Y/iT0tA5tgAH735t/pnnlziorU8aFSieK60vqXSzo2PrbhtjVg8NGlS1aRYPBGGf
UscarvY8nsqRw18gpHUdqXHKQqOzrgmECNyA5ySCkFIh30Tbz+3cgDwgQ7rgB05FmHZ9y3y3+nIq
AcCj4Hlc75BODL9VsPyA23mFKXCbanAgUTdCc2TfJSP7RO+bQ84gGOvRZ57Wu8cxWxYpqkRzXQnm
gPArIjAY+xDiowqeOBn7nxr2rVfgc3Zl/r6uhzwnqA68XZOkX4kXEb7SPlVafqgl+aco3GMyVaxq
mTNs6GpsEc2MXFLvpaW8tic6hHa6dvYLyl25PkTtzC/qaxp72lmtkAAv4ybZYvXl9m4oO/DdAr1c
aL6ZrMhB0aVh4R2/N+yIs61pnTHNZZs4Bs+IB30zZOfxbHX+V2P6p1wGuAOtUyJIzWhU8zvqfe5Z
KgBzcF5nnzm5JIMmCqugXDbQ/TbugrZXV2y+/sitLRmksPllXy5manKXguP67FpZr/clL2c2/NdZ
sdx1hEttDEPdBpNacVjLidmO9rLFrezXj1HDw2BWuKV7Wt1OLG81OrzN9yvvRlzambs8tr7xMozS
YByP/Y0qotHBjfxYxOWajcD2sG+qgEWODE85e7c25/b/BlF9Py4xMVEYJK4G2ml6i1zfGBPCMGTZ
1mlYliLE8Rg23tz1n3ke5s3YkYTmsqvU+GtDGLFtLYLtssib0YI81dLrWMDM6G8qdXVY/91ckFpR
uvphMSIVQjLUrSnHFJQnf7nKKRqgKPK71q/tWeDAI23quIGZsx53Gs+0tpbNkzSkVxxRa5eeTSch
II34I5iWFu2QymBa4rLYNgM3hY+nqXA7Ll7JHjaUxZdV2g8d4ZbMGLk+WVodC4+OYhSvAjvwspyd
sgXE9dnx4VMl69m+NPQ1r53fTsNJJSrZnxNa0F7SBIfCMN0dlc/bGEQ7o+Nwx91PqByWgW9rLolT
DNCttVM4V7soJ8695yhOSAhLmh+EHvAjhjsYMozJfmktJ90gb3PZxbu1XZEgcOMosG6b3Bw1nnR9
wKJh7HSL+yzHtVG1nzVXbpflwY8eY41Ijae0B6CUlqTZ+nLgyAh5K4JxeBBtyhvt+xc5DW9qPWUV
nXdWo02ITsw27ZuMy5PpTvQYJYZOvyaLh76T7mEINCe2nLK2xcWBAak7xkj80VhqJCU6oGW83o/T
Nx+pHiWv9u/32o2XjkaDQME+18dRVQt1I5dstu0Xv22ym7fIP0X5BcZs/mAMai7eBRcdQvwCTS9O
5pOdp8tDKzpyjiNimx0va7bIGvLHjN4Dua1g+LnaoIvKgBl47b8wztlWEymK/Ig9RmHkQbjvBE/Q
SWbFbgrmH/mwJGHQ5Yhwlp4Rv6nSLc3DKUTSszMnEV0NzYplecurb6OJ4uHHrTEyWmkDfRz7/i54
jefMQ8i2wKGVKYnN3fLY0/HS6Jb8LHoLKtGdGmw56HDcA1xc9GsNPA2YESJNc6ymQbdX9sAeG1MA
YW6ot35SAd1t1R3sEaYWIMfPwkZ5U7N8Y6QZEfVZQ3btOcFvbZp4FbFx95nT4rNGwDmgJ/k30uc/
ESb3fzvX/49Elf/jr/9fBqxYNkKz/2b+XyNc/kfAyq3GHfC/tr86WmbVr/8etPKfb/0PotBz/iUd
y/Wk7zqeZbkr4e0/iEJf/gvwmStpnEuXlHYbVsB/IQrdf9HlZgCwAiIsvo3v+q+gFftffKnwAwsv
pCngDPy/BK3QRfq/KCFUCTZzeIAsyDwZ0P1PEouXz23JMSc7UojKgzs3PxyfSgK1Jspta3jKbLIp
QRw9VJzUDyZNqNCmUfxMqx8NZamHB6ck1nqq3GeYgvBVe6vap9qoLtPC1GzS0rmP0caPOZO7Q7yP
qXVfagZmRMqS/tsPTfNu49hB/Jqnpv6MhgrXQTC1NxJGm3Ouq7Vl3qPzSoX3xPPH5uBE5YtHIGge
u2zrqE+ffQteoLII+CKBOji7JKDsyXiMQitpnT1n0lXg28/UOMY14VDMK8dvKSuXpicKi8MolunD
7DpWx3T+mfL0GS1Ff8MIFZWvW7+TjoieMPHGk13gvyvj4ce8uHTDjKW5DkqrHzgIeVKBC4SN36xH
NZH8qGLUDiDGCzLezv1MOKl+WqKEsEy//cUQHwdHnrMsz8W+TB3yOlydHKif6afsmlqJm22n7wEA
5p3HrJYR7XgJysvo5wRLRajq+bDeTNWtBnf7lAX6tXZLe8eErwtdV/4xJh/QNr/O7DWoRk76TAcR
1EEcqpImOVYajR6Wcorrl4ngQJhlBGSbot8bsq8PRn3J2P7ecJU8Qbyo7vEwf0QTlMpyLka2yGwC
ED3UR2YlzPP3kMKJRRbVcZ5HcZcz0e3dKG4wt9k7yiI5BLwFy70YPiKkJm93qjYgyCPbOC7Kh5Lj
pYCaZZe9RRTiZLRXd8Pv6Pu2oj42EuOe2yI+RbtJ5LP5mCJQZXBnv/a5QYCF1+9mP+nxcpcWZpYI
ZyaVxIZOzXxoLPoQDhdnj4rqICmx9i5ZBifgS8Y2znLcDCXNHiNrB5QNaw5y4yRnMRl/6978agxz
OS5xaz+ZxgOoDPskrCq4OOQinGZ+6LaICIRQphs/II+HBJUSiz7aqbE3IvBGmCmqLehh+w5k32fM
WvYciIrPzjbzC0qd/OJpdQYzlx4TuL9nMy+47xMEuJiNyZ1GmRg86xX24kOnu9q2U1L/SjZEmb3k
aQPuj6QbP6JLNGXLg48+7p7aBjMa332abWR2Iqn4aw/hqSvpsfIyCFEz0wgrIt3LRi7zPYtLxl70
nB8QhXH5mdkadeoBNDcGTsTLW7VYRkiRU2Bu1+0hI5cFLxkWPNz0B2qqGsS4O+7pL+1Ekw2b12mu
BrKO6TIBZT51rYbS7qpt5aMAqk08536LwMXruuOin6eUcWTbeHfPLCvgdOvbX4A+MaOG9mu0OlS4
lg5qvVkJ0IadUbky7EWT75Yx98/plL8z1O/uHKZe3JipQWTbVytexRhRfS6mJGTWhW2PAIUPMpdW
2imqQ1ZgchvddxTZKSuX8Pai0E8a4uEJYCI3NxlyJJ4le9tA1QKaoggRn1AOIX8JsyzxNoM54sAl
uDqMipwHTbJMdHXjwhOarZudpu01s5ND1lWfUrYtzVuAQojw+xmiZrFTMh2ucMWxhHQcvgP4W2Tf
IHaibYFlWr9Vc9U8ehxyvZVtCnRjfDABJvkBczldeeUmc8qfZGSFtQvvhBNA/TPNCIgzvf3Q2s01
LlV1o/acn8lILbdYyUm4XJjFtT4nCxLAvC0yTZfRczk8AoKznjjbP1qtqhjNeE+UM8a2qxmK+yC7
bm3AadNvvS9isHdt7ZziJsNlHGsmQQ2j65B5VnZacBxvBsy5p5EjR0gvKcBIm65g/ASxmoVIN2uM
L2Ri00sWWY914exlYg9X13TJggL1smMfqi9uR6L6MrybCyu/+GMCzHhsuPt3iZmaNxrrJHD7Hvbk
eSWFBBry5tDRjxzpqnU9gXWt9wumQwAKY4lushPU/YQ4kaMxHYfMQECXlTP2SwPKrukw9dQZhzJz
vhNwVJOuPslHzyYN27TPZeeiqgTCYUWS1q7nh5bIxr2phr8ZrJO9YSJjyklQvzhVy+ZBvMqxRIJ2
bv38o0jFS5zOBlMvtPV5gUV6+d2M0eOQWP6PzDA+Sm84N5AlQp27CZLgiU5Qgm/OcvhoS3pxUNTb
7mYlJBLRzgKpvnxqs/pcXL5yLAmgHaAvnmKHozN5Jz3+C5UeA+74UEVB9xQYJ1va/8Rkdr61cUu4
oBnfiVLEnpH7yUu25OQBLenzbOYtth7+q2C+ldj2S06hoWiC8Sx7KzmmbfURJU67nfIS8G6Oxn3E
6XeYtZEdUIINe44u1oE535Fuaf06FAMWK0SDBxQqwaNvw+0hu2nvdZ7aOqNjXoK2UQynlX/wmQ/t
vLnUp7gyJ+avpA3jBI9vE4GOnL9QRQn0snjOf0yinuE5irtOS3ROOMCeJfdQPE17t4ZLpCIRQVKw
nAM7dRNahYF0qLX+Wsvyqxxy8baIs4nR+m0ppmcKo18YLnF+LH2wk3n/I0aXigzJHPqLbo0d4xMM
K8uqh54+mp7OkB2Ebtusvcsmv1pQE/69kXg04RPfZ1fMsKtLZOzHrmdPHAZFukjJzCjv2maXAGK5
Q4JjImb9slrTecppNZ7IlLEvVm6n+6xlp0bBhNy+r/xjpwb49yKpkfZleseY2t8NFtOksl66Y8HM
59xZwD3ISQNply8PZlT4Rx53cj6m327xXEQ6OrcztioISJws21w85yg7PDUGZ5so0HHqggfUat2D
Zz/GgzSflbrNfROfpUgfuqWuT02ubGzIxnmcI70XCS01p2/6J4Yq54AF6FJDfNgmeYlnGynIZayS
B7c1Feqg0tt4RfGn1S1VAWLA7TA9tSV3dhP383NsDi9oxh16UGpDcJSJia410UfGB4N4lEuZfRY2
LgxfLf/gC6h3FWarXaLwKKU+dD2d4kjru4bXk8d0GQgk2ox+ER24zpsxj8vPSbr+3uJsy8DJ335L
FNKCe79uiIJO6PjvudI2pOefPmnbLI310O9sZcSnSWeCJkUQjrU/PI7uQPGYTRe6zOIYTRFSoQ7x
lfRbHz27lVxcp/4zdHO0r2eBGgCReC9lBZXJ7+62YbyT+tydZfuiPKN+IcdpLSNys3a3WjxnZSWQ
D7c5zbWh+hjbHZbJeDY0h838N+N0m9MfjRcQAlefujBs4gYLr26JOAl+Vs6zkcjpUUbyl4Pf4VBq
kt5awEwi65+E5aIwVN7ZXyXIHH4u5DkoWVTnYlz+2o6dXFQUEygXazYFD1ZakJKklFVlflaiCYc0
WnaVoK+m0GncS0qtWU4xkaHDnZqVXFY+RXiLdMeljIsj3tF8axrJshmREdEFdd9Kq6fDmtMOKGtH
by0vJyNkNNU5p1UC749eb1HHx8VffiDrXkUncALxTdGpwzuPx/kxoXbbVJ0+4SyKtho1p1S8IsJ4
XzGOWJHffTB+4CeEGHXaxwbeph1PT4GVtqecnMAhq2mZkLoEHsl8cKwHMDbi1mbQkSlkmHsAGiNg
aJyfSwgRCfr6fHCakz+W7J2Nfs4FIbxpwhCVNL+Z5MV7HWOBslNx6meJzGQOdmC5RrgdFOHdVPf4
8nN6EEX1D/nPROUYdnrJK+QM6UKkeqI8kpnwR7PbuQQULasKY+UatYnh7Xtf11vyp5JLn4/vZZfJ
03cxxOuF0D77u1E1Lz24hvUUYD3qGEYMSpGLl0/TZiDK6NBZDQZbhNWpSLN9m+AkL2V25f8/FGR4
rgSFgswVwi9TR3c7MY3MpyXegu+ibPKm+ZIlMZ50lzEJLgisR1P5mdWq3HRGVVzaIWtPiNvxHKPQ
vzgTCYSciXaBtzQ7323hyFiYxgcSUvBI57usjflVc+G8dJjXQ7degp3JbrlzlmhnMVScnjFpi1vn
cXpa/2c6+gkvC/sjQvlDhbxoDpzyOSbqZFuzHCeuqU41/XPkleRDtxTb+wHRMiVGW1BVBifDpvAd
UmpqoOZbCGQELJbcla0hicK2raOn/GsVdBOTbAeJKeJHH4LKrh4+R4sKy+EcsHEdc5fJ+a/nIzaA
25QTvJ7/lkAuEW03GBkapv9ZnhjbSsI1iXtbh5Pu0kMQ+F3Idg9v2ygfimA8WZDjtmmvLNq3ItM0
dpLoaGOf2LFjgp6Js48M8MOOLjOB1OsywKUjAfstc1v9SOsXWC/m4JNq861OSIxS9TQdXTqCoWXF
t2CqqlfRVB/0toh3HINjTMEYWvMKoV1maILMG0rTxTGvTP8A3RsjIeUKILiCsDkcXeWQonSEgJPm
0C8dzwWqFtB59QB79MPWajSraD4Aze5certu1B08wxgPRba8B+i0bpHCHFr0Eb209bbEg4qZyR4f
MFBfm6V5TxP4gYULtsiv7PTcVMvPvoRUN8qlPmd15O79fs5oGzCqb9P8Ywh8uRkDaHkINhkR+e7V
sYzqwZnWSWBUe4jqsvhBIlemy4q/vHX+ET6wQiSj0bZeA6UwIBrHOY4m9lWkHNBLEav1uBA4cKf+
QsqQKl8Wmm3INsXfmvplN2Z415N4/L04cGYKAlqdVvoXxeFzm/SSN1e2/hGGX3AxJx416EvoZRcD
fk7rmRD/KoYPObOxGon2frF8pvtIhJGpVkcpggR2nekd88aisBPuNRdpfTWk/eB6VCsSMPsekWGc
bHrnd2rP28hs6501wflaIgVf5RCIPj4ka4qZYt3eR7L95TrL716faOYCDejn4NqMOUTfCo4FPulT
M+f9sSMzPRxAyz0La3a5hsuEtL7nWE6k07bBCVZZOsJyMn5ycuULCriQ2lfvvje6p8Zy1L2r73jt
cQYn6jFiPzpIWjlh2/C50LTCZB7auggueiJIQbk8i46jij00cBD08RygldN//EyLkPyGjFKcQxgp
CJeC/IFXN3ZtrgiGj9RDPQp/Z8PuUT3jRT7B4lSPBM8hl1JxcnD9PAz8sj911W2uLXmxJq84pVXE
dMurgDIIj0EN6XoQ1QI2v7ov00MZgU4wwPNQqZcTatBK3ExFxBd6LfIWo7eEsNrBbJCCwesLhU21
UyNg2gYa4HB5SPMmv3EiULTD8eCgjTUR22vmx+Q4bF0wRVuxboFzZ5kXwNs/mDvMl0awzy35Eer3
fcEqdi6LaUteXP/KDKHsbbX1MDAj1pkPmar8u5qRGzBEoJ/zls8UXaZL0MEQRzU1ESE0QSLI/cjy
9h0cVyPwYrFd6kMbOcOu7mEnp0iPjh7HzLJKppOh/SdR9uJe+59jj8DKnOp7I8q96FWAUbJ0QoPt
4CRsktwHeWZSYxyXagHPabnzPm9WpoQkQUsgWV3EdeA4fE3z6aNQBp5VHxjLWH1BlEpfZIG3KRvL
MxL7z+8dKyuITe+RUArRVvtaGz9GGjFauN1LkrO+/G/2zqw5juSMrn/FoWeXnFWVWYvD8kPvCxrd
WIiFLxUkQda+V9b2630KkqXRjEKyw69+QZAzAIFudGd+y73n2o19Sa1ZrBA29nsOOevIsULJ/mCH
XfYS2TZWJLaNts9ja6aOQIx8n8e9dR0wF6zLNgj37H+LbjcgjTo5ZXvwfNN8hhy/ohGBNWTwouau
vreWRzsatqBrljHQLtIcbFyXx3jau6huIayY04EUJIifAJpWdWIxazLDXw70WoiLzkHYRvs4UgJa
02OudPWesCfzuoTZkZ2Gu0U/mSayPKsi+ZXIRlxUpLBURzViAMs6JiYUBx8pwb5rRXTP0sjXUEzG
iZ15gp2ehTEqlGOLhuAcj/jQ2X93u099Z1GWBioT/VT6BMDPTSqOPQsYhaRm30c+MZJpUm7kFMWX
bFDWvspQyocTcmJ/lPI7KXzowdhFDO2b2fpIGphqrjjJrzIfo0OWBJT4rbvxSmTQovzwRiwf6M/X
zaJfjYT/jgCw23vMZ9YUe7i+uN1QiJiP8G9wzGi6GSqb4VZ/9ZDz7ga7IRuQpF0ZBOVdnhvqMYpw
mrTiNeo7+2tovAXwQNBlqxNM/eDoWG54TjxsDRADsDPLI4PcZi8TTxyymHOeWxwVhWEwjMlhOyYs
mavY7e8Hsz8maIpWqe2lT4Wu9/5cEPmtqnHbB7xmy2VYaw/to4obhpkeLJukwB8MBZglliw4LETx
ApRjdAjiTJTzw7Kj4URqRnGVEoKfHp7jMHWvcjhChFF3PveyZQ5Q3FrUX60z0doAdl/NjpHTiI/J
Nve8gHmjZopVuHyTJNMnRCAYdgaMdEYYGofYWFJK9RQiQQwWnAkWcYtUhh2rT/Rly8QC1hqRpoOb
7w1ICisWOShIQiPf1U2T7qq4hJrOW32xPjMEim6lMT2WMGDACMp7jQoVKxCVMvfz/QCat1el/5Qm
4CMrwILhyGzCk7fBQahhmoa/jJyTXZs7R0MLQiW9oH6K0G4YFHeXIUxfMZm25CyY8TpnzvDAfGRd
jjgFhnnMjyO1HmP9cIVNxT4U6bAxWBCcJhNtsGFDHI/rfO8N1rvF1BzRi0McSBe/Oi6e3bR5qdWP
vkctzYQDyY4Qv5wUABoCW8KKQyrnCF2U66T1qazqe8cZKGyBlT0kY/mExNDdU32Nx2yS95Q64TGE
+oeEEd1m1Jctsns2q1lpMXGtLefYGxZcRW2eFDZeZsGNRJWSNAcIW43nFtRH3BWJxS6iLdrvfRUT
EFQtwvnJvI05nBKUE988AxEza759jGmcGwfai8GRjNu3OOH1mQ5Zg48p4z5yUC3VoTvsk9CFA4Q5
rW/WoxYoXhLGxqz3jBnIxGId//SPi48xZjQIQOZgLbbnLlZPghHKrguCr0Y9GltZckxqZD0U9/Pa
aZi4Qsh7MopEnDwdHabcw4JTD4gRe3GlAiFWXDaY3FsYnp4GndK2RnkgvGSLy1EwNEe36TO9IvrZ
p/J39FWHVNVjBFo68SfGRvEWnCD63jAcTiM7do+njdkt8Di3iW60FZumVsYejOa9CH21E2CBWu2k
qFLrBxlYNLwZ3nwjD8vt58+Z9s7M41X02AsORNg8/375xdXlJZELkaZ2UAfg76Sk5nAtLQT0sWIB
CyBn/ePTq+4stnjS8oZ9PqXHGiPL6fNDSLmO3U8cp5rh4IBJY4sVt686XI59+lo22UdVlsQJQdzJ
2/8NIrBV9sst9bzVoUYhQZIFc5qCrIQuxf0EjmQY6x8QfLhFFx9Fepc0/vscvEVLYro1u/IAC2ul
lpB4d/kQpijQw2hCdbxEcAvwgsjuIdLK5SXy+YGRb7cY63mv+FN/kqpM9yhn7z5pABM26C2E7O9d
xI44tNInlzqIbDsEYojK2EsQhCwFfo8iH2gaCHStTJPfdJE+FlMTAAlbghFiAabPOTEdhFy12Nbn
PL+bvNHeU+raGNlPxYTGuUd3vzgoYsz1O6Pwv4d19lHKeY9f+Bkw3E8yf3ei7EOWNywyuCUdXivH
yYjak2mH0c6KxEuATR9OT1MiWpy+qoghZeWjje/JIh+NWzt65nHC8Dh7FlTgCDjKJJA+I7qA9D3x
i6iLL8Ke5Qa9OeJ7PBwnb7zxyuUKLNXlrxA5grrZpgfnErExCqFq3jOf4MUThi+97K0v5dyZQBfd
g+IQOLq1qxEelsFurqYvUM7szeeOZG7L5myjONroe1bxk7g3ALi8e3g8EoPqQ7mtgRpQPUcAR0gB
dO2TKKYXC9jNVsQEJI2ekqwxwn1qDJzZOpRvk2NFdI+n0Azkxk6ZcjOxgoVWsT6hl3G8NQ5XnCo5
agWTnLcttFKkFMzpF97AsHyY2qrZ0Wo+/vV1aZGuPjFnRCztfJFxf2km9zn3P1T30sTRozGhf5p1
/c31zYHJha9XReFcvVyo9azTX6OYNtLvpo1jwE41SIdYEXZ1ZCy8oDM6COIkHLDXkfbhk3Fh8MWR
hedXtvyOidF2l8sYrVVJUcSLEj88M8QdOOeN84MyxXfsrQ8UYRMb8m7I5CMTx3WmSZg0pP8NivpX
Efe8eYtzn1IAO09je5vD8avEvYjOrqLBGfo3o6he2x9eBL/c0VsjuBNtAidUL0219aURCFWwdAFY
wjbQP1ae3pDnvlhRaImYBTlab4SJdarO/S8pENfA8L5EfOqJzLztYCfpgWCQiuu3GqDpG2u862Fd
20e2G+RnRxZPsVPAoG81GyFNxTszIavrfVQw0WbJvHa6GAnRHZSVZFubxGSqqXzw0tEkv8hBgKGs
3EeaPYpVnqI1CUNmdxGJunH4mFo104iCIJG8Te8laSozV/gUo/czJ8oXUIY+105oD/MmshF7fuJK
GGmIk6uKVTU5+bbV48cnvqIgd6YjJaZhZGCQ+RlE4aaabLiDszxEDWa1kIbIdLrhYEOq11EoD+Zy
9mRLwqVI5EnXYLcV0TMHF3VeaGU7J/GLQz9wb1d1TZtk+x95ZLRbK5ypmXNroMln9MV8AJ9MQlPp
+5fYcd8oiJHEBvX1E7ihKw/EyKjMQ9iEsI9wIJyyYHpnM0GLkaDqVeQCb8xAJGd2KCiRS0H4eT7I
E/qrfDcT17wYKUfqSWZ4GoPqkv2xGPXymrJ6dGW4csbxNTd9cra96aVaviwIWy68mt9OazxQIeCi
yIKr4Pz5vO4+P1QLT0bGSbFNlHfDrnAerYjHBxgRBElVn1o7e6oVEp0wgKZQlRGqWBluOevwRswg
ePysP5VLxjk/bR3wvEfhzFu7yK+oFqA+Q36EFRPeC8E/4YenSupr1c0kHae80dNy+uYN1TaM2aN1
BVDiz1t6+ck//zRk3/o4sBBOo2ocS+ONBSaRzUX+Mj7YUHIdntiqamH6UvhWlDOMZ71gbRXtPqub
dSX7VZK7j9xXw7bp6ke/TOSOpnQ+KYHoUpig2ObcvcDwHtd90r9abv5Nhw7ch2kADpBR/uaWJemQ
7e8gn6nwtr7N8WwXLNU8xFYEMnuntDS9U+D2xbFB8Sot0wbdNLwoxZ3BcV5CeU2Zx/sYfJpM5ihg
awlEFxYbUVjhJvMDrq4MUWNk9MC1TetXLQHbKOaY42zvP+9tBlj6aLTf4G09y3i8RssrxbODcxg6
h9qUjy06nL3busG66lLgEZwBeManq26zcY+zchQOy8nK2Uu7fpn6BC9e0tyn3Xi2mQidpYi2k93I
R7vJazYS+IJANd/xm+wQAgzPYT9cqWwf6NawWihwkLlPViSk6l/K5ICgV974QirQMtmrxzup1tVE
6QifW1aH7jUV2jrOpNWjPFtcg2FfbKX42Q411VMJMoWTLtjHPcO8IQieGlpAvBltc2Ui2gQxLQuM
q8AqcHdnRF8NetxnWc0puAzmyK8Jd+lznRjQcaLoAbZRwFiRMYZis+0x2a5MTkYzbI+6GXBTpnKV
dK63Ynib38pckCfiGPvGroO9StvsEJqxi3JukmvLMAhBV+IovHZXhC3jgtx7jzMvPQqTIsadrj0r
kXMTe0wTUNxoOItdiAiAwiRr9LcgKb4LfsUrx5uAP5m6hb3I/nno66+FY30FBUcmnDqLyjZWIvle
mEhYygklo+0Zw3Fc3K007C1sKodHB67C6B9LayAYYTK5JVeJL0CnxguHj23Nxl8cnsHk9vg07Rd/
kNPB1B/CNA6taQVHm6CIrAZI6JvqliQ8eZ2bNnszdxH41smzy8L20E76kPaBeRrUz6AMDDZt4VHR
S64b+HTwMX41ZZC9+QXjlTY/Wm2UfvX32LGAk1JBHgZZyN1sq59+hbgUTr276ia4w3lwjqMENjJZ
H2sM6ke7hRjJAwh3ArPOWsI6YrhsbViApuvOB8UgR4xwgXReeBEQxcFAKGori/4IYUCYbNSymQ/8
/BoPWXiwukfRI92B7reeIF+3MdlKy9RZhN8w/OPP6cUP4ix8FPkFu22XrNBw2mcdWtc+AD2G5cjZ
GSFJK0V+BBg2sCEiEjGYhpBJ01MD9uyIBGtao2Ro73XS30K33VUpFHTf/GB8r26ednNaqUs3m92m
DytjDzFmH2OLxt2fXU0abJU7zqYNwz0HVHLwSpz5tNJvuT5WmfgIcH9y6Y0QHn0fTZIoq32g0Joz
GOK0okoRCdLTCygGYLgu1o4Z8N2IdlqSImQ0TbseJaotWyIbA725IToFqrgHlqNTbnewbPdnf5m3
Y8z8DywFVhoJ+gyLAMvyeTNuBQu0XZDIr1bzbLt2c9QDGoV4TOSyv0L5g/pjK1pwG+j/30pCIpG9
PiCu8HZumjUslJEw5OAepMF1lG4ZPtJBKchVbGVo4zVLx468FksMrLsKeR7F0q2h0CljuAiQZMG1
v7mjs8kdcp44Bd0aiTg1dUTXYeGMsTk0DMmyqU3z7/7QTCux/GCqgm9QT9OdVQTyELd1vY4j68Nj
HlyLs6GQF4dR+pxVBJBMpVrbNQwVOPZI5A2KZK45F8kMcrBmNTnRmkgDTb5E/UiXxyUtshrb3oyz
eNoQjzbBu0cH1OA5VNDPIuDcoMfzh5xBwcaO++9uo56wHAOCQrJdEX6Iudezc4amrI2YO64zX+Mb
iOCSAuMpW2vrTCI9dLqA9JJZOyAibA+Jmcik3e5GAnlR7w6PcD39dcSro0rVicVotq7ByyTSAEJq
Fkc1igryBrSM0CWVNGzNH6x+bbxwWCXaBILJbI03kST5Znykw2lOCqY1GpN4J735ax33eIEgPTL0
Gt+c8hL6bcP+Rn7PBlL+vMEVOx3zPs/L/h3xD3yDzg1WSeYTAWEa+6yBS8GX7DIPb1hBOEUZj8iQ
ln9lIJFxV5cVozZUTl2JwyH3joltVKSpFrBuOp+QQ+VsZDD9KkU0HuzCudieD6NBs46gV93YFsp8
Ly0xXobRNR0gpINePWjkeXnW34UFLi5b9kBveLVWdTVs8CmyaGZvsQln7l8GKYSb5qTJhO8NUWZd
gW8VeiOvKDlQWg948Xcx2U8gN7iLVC6Y9boDpAvh36EbszfsxMdtjsegL5y3IpvIr2g1Qhd8KnlC
c6/IaRzbmO1uvrwaWpctfGYBhkFpN3TzVojkWTvmq8f6KJcd8xVkop5Jel6QfMnQIe6QaNCm8/pA
RGa3D3bkRWfWVJcB4eGqJnl654PZ9JzgNfLhFAPf2iUhDFJHAnXKVXRYpvgdHJ5trhF2J9T/cAg3
pHLoVT4NJedDBFlG9Le6yq6BO7Y7E3Q2UvgmQNxXG8AH4lPeDNF9U03vyf2o5Q874+1KrNGXCnn7
SvQ+SaG+tYt8+CFRNiGDM5cxZH7OZlqLou94T6AGwwZE83YK7WRb1eeOVXxscS/7rMKo5+OXQDkJ
hQfQqSxkzilUR6Di8k4cqaE5+6BvfmbQ10L33blyvgCn645iqdzdhXX3+eGvf3VpnJxJOhsVV+UJ
BFzKkAM0d54DtsOqWZw+P5h//9P/6X8DN5bjZhJoyAF1Rh6D26Dsob4DC8JsSZ85weqCmOE9CVrC
tAwm1EYd7qAUAmDSDafPP0V//9PnX//Vf/v8lH98xb/6FClHmoUY/EIrzZSTBid80jbRNfITD+fY
PK5F2aHMm4J5Y7SMZ6I5IUK9+QLp4CPUYXMl5nXYBg54O1l758KLmI44othJ5MjAI+SH7JGZdnYM
5W6Lhqg6eRZuzHBi7ao7poVDj6O/pFxroZGMEzWJ9qPxOhg1oETCYmCWCEjFHZtKxhyKVe1K6vgc
8v+nCN0xOpa1ng8M24KvX83U9CG//eLMHNel4JjTLShQp+72SvoQoMxvYWLrzRQQQQGlTxkmpFEN
tGmgJ2T4bp7KwHr3ODqOAYCV0f5aWcFtCgOXfChmVCyxDT18tyrHPAdxtzE7lqBYYzbZBBwzja6N
nxDBpkF79D2KIsvxMDZQUTqB8aLzXxhn86fBfO/M6SfD1Qj2UfAlrAGvpva0t9uuOpUpHk/8Gxp+
giUJVdynlZa7YKCzH8byA4b5hdqFa1C0L+ihmUsTd7OdvOyecmHr0RGtItNNt7GpH3PybnrjERUR
QbiW+jI0zp4uPeYzRLO2rPhHy4ACuFM87ka/zw9YsZ4LI7J5qw0TuMS4W9MvX+05f/f08DTmFA4E
FlDx5H6GpgfAJijssxdpm+CoWZ1su1anXnvqJEvvOTNMTc1LRwckDE5U6oKsHSdvNzbNfaa1carx
c2Jjd8BWdB+14o3b1fyDZWsbp3JMGGQ9YDTBUtc1UGauFrvqFYembrYZF80mzlNSKEq/2EZj/gCE
5CnyPez5GOI2DRAbCHyje4IaRZrQlNdb7C7ymLBugbpzqwc/26ecgvx0zNLzfNr70MF837eOXuQT
EeSX0Mrz4SCXHq8vq5T9QYefuUErQe7OuDLD3DpLd36lUVzNHdac0B+iQxXgca1SNN+jefh8/GZz
tR2XEcoo7tmWM8mcHDrv/NVN05sa7VsyoHuLXmAQp2ds6gJZAoNlhtKPOqHeISLg2+c/5Ks72+Ex
YZi9ppFj7DpmBn2EXRjdxkTkNrNYMOIhaj4vOHWGtc9HfzjUUd8f+kntbSUmllbEVuTlOcUsbmf3
SZGcylzzfXtm+pitQpdsIxWc3NrghUM9jMaV7j/1dxR5701ELyjxt+VwItfg4vJVli7w5YunzNdu
JPrJ9oNvbWXe2WSrdJn7PhfZ29j0aBpxJrlD8G4HUcAWO9FPIOxWYhbRSUc5XQ0rM2lLJM9Zzago
eDNrLXYuwV7rOp7e0wqOcQW3g6whMhCCBFuqJyLxVKr6p8ghPEdp8qgRMqxE7ayTIdsPqYwfi4jN
lp6zF9dz/YtBauWK9mHrspFiNe0l1zxNDoLokh3+4eiSdA5pEgUELz8/aeAM4Hp946Djho0jltwA
owMa7+hqwm87qm+OlaV3xfytQF801e7jyCgnZONYIerYtVP0kC1d1OCWJZMpdAsemwf2jjjUs+HZ
w/xFRmziEkDD1qGs/O8J7gPUXLrYml42nazl5dcpRvV+y9MeFnNLboomJoGUF9jNci2oSMGLuaQV
FO19FDrsrarkNamw7mKrLTa4KerT7EJc5N4OobYPRK+TIJ0TPYIOWDtsHSbiwDCvrOfJ92lpVMjx
zy0b9cM7buLxZC9I2s8PfjUz8beYG0CfuBRm3+9NNhGejSgoq4m9nhPgunCFQlE99KB1u2Wh8flB
YxNlZmIIdIPBywjsZYXvgNwmFcPQ78ePXJTu2vOROtd6PlMylcCkOjslBc0Kn/E+5iucE0Q+M7A+
ORqesFw+wCtnRNixWdRLFItpxS9zxefmbc+t5lj6bBVL09N8WDFxAZ9fiAKAxmo504hz/uV7Xrce
Yvkim3EV89I4+LXNzrNvLh76pveqYoNXITQrgvG1WTbYJVi9jRjSD+RS0bH3KnHtW9TvrpYMA2Pj
Bb1iPgfxDZFxtx4NuJzCTQF44JHm1oQHigm7JGWl0BvGcWSfGb+AXGNW7OXZaWPn6nestIvZbH56
1bZYZ6onuWUwuVXst0GzKBYCMZYavPiayvqO+Xm2R5FRUJfpS85P3/hF+Ri46jscgKdQRvO7UZZn
3x3Gn7kdX/zboObovcnZaRMXH7PBwf85eAmM8xDqTDStk1kNuz5hgj9hGZgjlqi+VcXkP/nv9qCa
j6l9dclqygoBBks6dEuDIkHSBruOGDUpQ2OF152s696iNywQbNl4UTZmROaCHQc/01mio+7IkMBG
vwrLubhMLhJRktb8J3eRgEPR9L6aw7Gr2lsn1KNTx1hXmzA9th5wz7z+woyKxVW2uAXyeYcy7ptK
bnKMo+eiMRmjx2oTs9TnncHJ5tbJNytrwrMKUFN2na13VNnkUoeIStKyfMLdjfFBtOiL2wU6WT8O
yEalb/c/vM4buEr85rmKKpjMZI+r4tGZdEdkxbwlkqE4JbEZoBVA2DXVVYgDxsQUxe8RWHZ1DD1m
sNb007ezuyJM4LgO8pdVR0uubgTPp3QIz+OJ8rWtrtozzSNHod5LFBZPeL7oc/E0/VThwZyN6jBT
4W7ccNbnMFI4ZrR5axRSbXyKx9F1nDtLl/upHOpLH9nzTTs62qcWZKmRcdvFc8RDh1wa+XJbXMJ6
ydJYPJ59I6D1ZNp8b6053sWp5Z7cZU3x+SGnJzylr0PUVZeCgMBL3sRkGVZMV//6Vwb5+7aTE+kq
QNvlPNzgr75FEx6vHJs9B6r1mBDYtrH9Hj1VHcOrNurFJuIDoom6dWAol/NuTLdq7Jp1GjjdsXPb
N9ed07tQLc95xeRGpqa8q1Pji9KWv2UOUGy76JfpOssVOb2wDoKjMmOG7yVqacU6WAesmyhZq1Vb
pYhcs/nURiq4h8G/s7PhFEdTevOeBidFQgRMGTe4RiDhj2SSkTaCAxzqoZFTEluSWVKFaabkMD4Y
eeFtvYAkr9/4HP/mCP0vmPduZVx07V/+pJZU5X+KODalws9oYRu0XMyDv4s41lGQxVUXA1q3IA57
c2uRMiGgl3f+A0/XgreOoe/aMG6Y22wdObXc4mz+5wJTCqUUYvZsiol08ZKXHjAJ93wGPzuNjQPy
lTwnDzFPyRyy/2aFsskbXJeNm23Cqj040D9OEyU8ioHMee5IHsf7oc2znaLDL01LMEgQRGJ1aFus
KnjPCnu4tH6dHC1tX6tgDi//+ODlRXvIQv0MW4u9lqRO6lHAYUPG/zvrttpWwnzULgGN//5plOqP
T6Nnm+y7pOvZPJXyn32XQ4QhYra68NAN7kfVh+Y76BZQB3birTDdOEw4+vhtfqumFs2Pm9kbxvj2
I2pHhRwEYLCWmf3I/rW9whzcoVnAwCJz7C8Mu59442LG0e6zmFrjmPrNCn1JeBvThPTeOGu3QB1/
QGRvT4iDowdyIwgki6KvWZOhKRrn/IWgnmIDZ43BqYzcNfLP4J4UkaM3TvUZSeits/DpybY+duyd
qc9a8wW3ebv698+Tje329y833/YoAS0Hm6zrLv7VH98eY6bRf/mT+V8LeDtlhC7goK1gMxY5vMMA
VOFQ8nATa6KUVMkaxVF37gVS1qjfQWUVYAR1fGQ8fB8UvriL2FC4U9YcPg1sCfCsA2g6f5uzb1x/
qCoPr962HufpSz7G96PIx02QomU0gvzdSJL+yRjkGQ3Pv39sfN9/+eAcHqCDXNiUv0swX/L0NDnN
yN6dLDsiL2V8uhtKO/4aQcTZyLCseSvxi2B7JXd23Y6rigCc715tcneVFMFNVh1korJt4bFsZX/a
k9KnxZfGV8PGbXJG3byswKCViFfY2F5Dm8DPf/wpVdE9PNvufiLPAyBO2v3oOSIdMRWvTheAy98j
/hlPuHLN+7lsi00YCvc9qPJjLtnGFaN4EV3yDhcl/kJ1o/cZDpiDJA/4MUMIvkKLhBBzmAA4h8Yr
Ux/nCatECmYjltuGnmNdlr65rtmbHKbMOTr2xsSWdraiW+NZM+Z903vi0gPsy4ZgqLPorvKhrdDM
ciAEeCmbZAzObV289mDYf/YsuwjZ/VrqaULjjhTUUo9dj44hdRW4H9XJp4pZ/r7KxyX0b+S3DJ8R
5CdyPlf3zls9llezmdVPjtYD08/g7Dgjhto4CFad9sLnJJDZVpskbmCzw3EBUwjTJeQZTIZJtOPe
bnazgUWF/JC5akmTjBCOt0feu/h3B7+7sxJcLrLnOhqa6q1wHR8axfQFLZY8JZHKD53dTHvVfcbg
WS7Kqs7eQgFFClua7//+VWj/8SRSrmsq1/YtIVzz9+8wFjyxYePJPfgMTA8C6bLNaPPi9q9Zb91i
0kuRRDbOlmGiBVQ2JQMzTsMDEno6fm/ots2yc4yF9T1XzHklu7s9wbAPnpgUm94JkK2PvcNqcQro
RVU/dzBUOnKx8okZZNt4W7v0md8H0TvCNkQbTEfXMp8vouMzM29Qh5xd5X942Ms99c/3GGoKXG+O
DRzeFObvDhZD1casLTc6zG55BTJpXa0pDtcEVcX3RBic8wKUfREWz6XlI5PvhX6mo4HMBu2IBGF9
ayUeyx5KVTep8GIEEL8ZVtrIZPAsVz3q7zDvUQ4uQsh5/Gbi/lvZBg7AMEm+8CaqNj47sbRp7x07
OlmlOjCOTnfZGLCfdmsyxa1c7Wq1b9l/bcgg/k9Pgen88VcPkUAq38HvwfTRhDPw28PV7UWFI7iG
R2tV/XXKQu+iG5t9mfXmuF33MIdOdKrD+Icr0W7ImODVONg0bjjuHFcwkIPQ+56l1643nzIiM4hM
tOzn3A0hEBJH4S1pb6pu+lc/fg+QKdz6of9ej0IcrHrC5wav8sVO3A2KFN5p7RIIN5XXzg6Q77PG
jsrspWDxdp3j5tUIoXTEAUEErdHoJ989BUFRPWsmQps6H6uD1uUtqwTQXVbId2M4ffVE2yMzzXdt
NaEOV85LOyXq2llSXjkv3zIZi41jmbxMu7h7RD9k38EauLdgS9Ia5thDBuOicRWt51Aq4uPn6tqy
qtmQ+HH51JZwZh/bjJa/F6OHPKSeYcWZj56uyrOum0fb7ry7EUHUY04zWPkzimP0knt2rWejBP1n
dkW897TCTTETijT7507UrAoGEXPkeQ/KhHJuOCQLRF0ot4OBIBWbYljBCa/cyruzVGsgWkL+MiIt
2zH/+HAnX2xxU0NVJCVyPegsuAE7JpO6zvZJnzXbykNJ3AIwJbQd47wAOUoKiov4jpjuXUx63Y3U
qwOSU+R7MX15MDPsVmYI1ScakjOabnjWJFivVETatlmb1l4Srd5kLxRX1H8ZEz3SDPZJ+12ZFZOv
eULKNffvwrXb/RwhQsEZSe1HFBQSJEgKPZnvfFr0q86sG7rNi4lk6zrkDEclDlMPYc6qpu26LQDn
reMqeztODFziyUxZrRdoAV3UFlMsnvGZlw9ZNMJ4dPjKKHCo1WfvBaXYynbp+1CYOne5nljwVEAT
//3JYlr+H48W13KlY3rSlI4vf1ciR6bBYKh3jT3b1BF+b2JeMzcI1ii6yUue5UdPE/0IIyrYkMeY
bStXFiSUmF/7wg2hJyyhGglcidInC6I1rOiofa61PPKfle/FhwZkwa53B/Ng285rV4j1WE35RUHB
usIeRLpX9+3KjrLunkgksqG8kgbvNkZpdFvWfQ8UpHgrTMsF0IrqN2A57wkr2Xt9RzpF1/N1IeOU
0S1I2WLQcXFKxA+9GjSxF0JdlMxZm5cm9H6//MbanEm1V150FFWo+3k9xsp0762sI6jGidtdNAA0
mkys2/nUvUK6d29DGm9t3GaLTw9E5Ck3dPvDndpj7KO+NY2bZX1nfNETJMK2vEx2M0XEvUuFy00y
DAfgIehPnGQDerTfkjbcopRcQOV5MB9sJ7x1RYLkhhaM1dx0hHuhNp8+eOWebYexXhZUwN+Y2Kwy
Z/BfsNFe0qmGTiHBkQFdoPC2T5HysQN2bn3APh/hTPDtrcSGTShDYZPBTGmOMOkOHebaNCqKDYxe
TYYyZsCadHaKUOyQsS+itkUJgbgavYt6TnDeMPny8k0foMVM0nI++F5a38foQWawFVsZYsZDJQnF
Lf/hQ+deEcy1MpvAOlsuXsXPV+z/x/w8T9XPv/zp2weJMjiLuoYAhN+yekzMY5Tc/+1//o8f438P
f5Z/wPxcvsXFz3/xFX+j+zjOn33bURJrj2K7rXyauL/RfVzzz8JDPgFAwbEcMD30NX+j+0gXJpDn
Wox1hUXvJ+y/032k/WdBMaaEK0z0RDAo/2/oPp/X929LHLaFvi34h3zP9h3T+V2P2bmJMDocxAc9
rSCugH80UShs8KpZP4AhfNXPxjGkslip4xD+h8Zt4SX9U33ludQUSnmm7/NokEn9c21RFqqsHQEv
yx5Z0JDU3IHhuCfO1mFEGBNZRZ//0xz+X7/tUvL8pl8kM4+pSsy3bd50jdL4qo09ghrGIziRzqra
sRr4zUvi9tfn87cTkd8Xkr9/oL8rolLHbwKv5zuSvabnB5M5PnYi1qbxpkte/v33ojT9w7djwOYt
jbAlXGmavx8ctJlREU9YfwLYAjyw7AGlvUTrUV0WXg3tMo0oqNGcO37Ybab/xdKZNrWtbFH0F6lK
ag0tfbVseQYMGBK+qEggmqfWrF//lrjvVb3UvckNYLvV3eecvdcG0Hr1ipERnLSRK4qMSxr5S6mG
ooWV6/nlTADLuOIMFoUbzHBNEDGt3geL1N8R/hmbKjX0YC5aijbOrpVUyQe/MUdZckFek7TNottn
BMFAYA53MV7tECgyQMARSp8BQ3JpETNNFI9O4wYD/9uSXRl3lX60KvHckyVNkPdEv4ghLJXXtGGH
xkqaxIyi1ba01HvG1Rgc7HQ3ORPAvsuXCcXny7VPAK7Q+z2M48KASurRNgIxbcStgS/2s525BCwm
mLYFrH45320dS0fZ43LP7RP1ovRRrF4lsgFh26cy7o+j6P5SjzyIkLGlV5rfdtFfk7r5ADd8H+ea
Sq69avb4PuM59LkhciVKwai00KYyg4YebSSiPqbIX0gEzZ0/fdLWgFRREi2D1WwYWt4n/B9+XasP
nQ4nIRqVX0ILmtHUIz2RtGUnd9qa1aHJ/pKB821q/D1ctDy96L4cwZcSUYakwS18o1xulVHREcnn
neqZafO2HbRm/lVqGOKyYtd1C5VJDSk4NzDDGvQQKvQgVvUhocenCYEf/UzLe7rHFN92hD5UTfeZ
WfB6Ru4RgmCYlMu3aRb3qP4qi/azbym+Z65kHEstDmsNQVpa7Lh/fYQTbQRGTKIkBcR0hjvdlW88
h7uk6/Lt+nUKc7pTGj7O1ZPTANDMGPXToPCT2kZ8iTSQ1JzniHbqBi3KFjsi/0lVcexC40jC0ieW
fdz2Wo00Y83T4JZI2mbLu+bWYosM518reI3YksiULCrrW5Ou2BsUD1ahZ5tMewrFaGxkmvxrVwxk
0SI/jrXuklEl+oW5dETxql+pSTs1rdovr2LAr8WSCW+W4WPmv0Z7+K3TBd2sDtBQLI7vOViWDHQ1
jcsPggQIQEG5FL4+EG6pp+KakydODGDmxw0/s2zLm2eoZ2thmeSGcalSL/KHlQhk6phlcmY3BCXt
yOlkNNOwfppslZzkMGQBDmMQdphcN4olw18Ymv3PB+25bDpN+Ol67hNfKwLayx4f8maM2Olqii2+
OwqBeLwyUrnNMDJ/lm8p8CaEpEwxMBsoA/IbNvUUcieqPtTFz5lC8DnlvLpQM0gwXdCUmTbjQOlk
x3XdTHP5ykz6YYZXAza8+wC9FvktCXbVj/xPUuhqHkK2Qeh8AxJiS7v/zjVc4HOsHwb85Dy+Z+7U
6bHX8YLVprMbMvVEQJ2xb/v26tbdXSuVjX2Mt+9n5ekMuth3yzVIAH4uj2G+Gs3SFFWHCiOoAjwm
eIFYMHu9iQNvIPqZeHPpN5ZID1jiNr2od1lE1isSBZ7OLLKxcunfhdG9iDF9yJh5LBZPqrH+AiUD
xx84GwhlKvCc8T5I3uPWVh8yAbwpvf6mViQcN+y9i7Juw+M8+8NbOCgknTZprUUHKi9qJqSGNrOh
iFz1sC+w6JrfmC+H7SzYzChzydBN7rn5phphBbpbZ6uo8mZXWpA6PJAx6IwZJFdX1xRmOo84UOPg
h5r983mSGjS3eNhwG197u6fXlsdoo0JeFHom3eGbpJH1DXQFa/3MJ4KIGNnUuC1F+OzCuN6kfKjW
Ir5VTk656XmHxXSeY/QgDj9YN/GbpVfdEiu5qWHcA1260zlUAch3UoKhY6x/f1q6wJbVuyfGezPM
dCRXXj0ifYflrCeEYkXpdO+JwiAk6aVfGrh1fIjlSPB1xc9JJiZ7jCo+VGLfmxL7Yy3JSjO/q3S+
C2Bu7JkGiRbmbbTym6EjR/Oaf94it4MtNhF2C8SkfKLLxNvVUtVaAwoWpkhM9KHPEHM9Y14vTuHS
Xnudt6KY+HR6Ehti3lYsWJLxKHuQxHMuuzgCL5PiPx5BIiScP76ap6vKNU5Nj+A6ocQ3sSjsnWny
mnePQ79vFijc2WEa2D81j5cWMcPcTNp8bD31sb4ldAvIHUUmCxiYsTAqeT8blp8XaGgw8po+Pv0s
eLvuPggpP5UeWHZv2bV8T8CHnKNJZaOL735zIiNbFPFOpXzgHsArRKzFTVrtlaP9IzajXyqLDYbI
QB7XmdXMMd5T+hteAjd6wsbXCXPXq/wP9myMvuuuRvQJhgojI8JILQ1Cjk5tkjHZhSPea9x1Nxd1
6oEuBpmgdUhWoGxv6VzCA/aUsXNR9hixfQGrwiMUK7ymY3FTJQ+FmMYnq4ofGH5dm9LGI4XAN19P
Ppg5V6JXbpZW9URTxi+c0Wc+QkzOQwW/CymdO97rSWIFs2kP43zGoDF5/zrYP4XiBIgLoueMUt9A
UHH8Lk4I+7WJXVugSWs8sSeXmhdnD54wiQzWSfQdu6yGj7QQWzfBWZMQu87QSo2vC0FkjMfpGJE3
n8Pg2LqT+wvGAygk2CabmJjiBpFysQqfJYpRv4uo53WbL8Wh+tXaQI4KCym6MDgApwuOhEvV0RoD
5HCoxSCYWWo4Dop9PnCtCdP+PKZdf8YKzyq1g4GsmsuiUWBbvZZtkgQb52j/drArgika+VaT+BiN
8dQCtSgZGjAoW/rj4DS7aoy8x0VNNwKeNPZY0lXDDnYYWQ/+MLahn+clkQwmLyouXd7O3CmC1Mte
hwVhiiBAGNtG/kerMlgdzsJZgYkQoz4yiTlWYgURkfNemLg4IutEgDLYpbFDyVRCDyIxhhyPW++E
f6w5B+3ZaR9aR9sfXibvxjwcsCBUEXyiqRjdDRvfsza4SANwnKeCuAgC3QjbmwKZcoHjpdRb5too
ofvFpfOsLmJpHs3RKc8wzt4ijc1nIAJqZ6IGrEnmsAd9JQEUgQO9iLQ7MgSliR+yBVvYGEi4DXIs
DoM7/l1kzXjcVOC6bWM32K4/d8Or2/UW2O41/nOoWEQ6bgrdPc2oznxljfCX2y92uxHS6HSJTIJR
uokMc3fsCQXsK4g64WfVcAD990MkTeyjdDpY86PQlos3JR+Em9G31IlAIXuT7kGMbyyuKsC+ice4
M4nojuo0PUNiiLr64JiTflhq/LKeDqZoIo4JCymZqxShqPys19lMngEaFCvUKzqh0yu3qjOMHbKn
cmtUXH/qwUS+PrkPDA65B0LB5uxNYagc0Z5D4ZHALOWf0LXoPGsFGAFg0sv0NUgeqjA26muS5kc2
YC4FXYj6sVtFe1GtHzpRPZcrc0Br2r8tjyaCoS9YO+gXhxhQDh6PGYoCOmodUQ3CTY8b7zadO9q8
hHbZ09eiD8ZuKmkxanHFvr3Q1lu33Ebz0CFB9v5vRbFRJNJNeF7Ca4Kkf+tNQSgRoeOUyqP5YoyA
V7HeMyS3REn3liYKlQSmUANXXBqFyWXSaIXaX1HOh906FfOHsrySgJrvSLdO/JZM9KlCdIJSrdmB
b/yTdUO+Q/RPBZIyaccWtEPtj4y8odlkuRn+ibIz6Qc5yHoj5h+9AWRGE/odBuemx727y6m+fC9v
JJhU+7Mohi2XreMCpeapSGa2AZtkzSjchxzhQYoQh9Kq+zcpDuJxyv5QFRFBKWBv143FXbigrWVC
Jcf4zolOzCvLmI40VE9KHxt+q3izhWj8Di3wVkVuAlrpQSaAHM0Yk0vyE4AQZ8+13pH4CZE/q5Bg
eKjaNqrn2iLaBsNwyn7UCd+LM3bFYki3lW1erIQ8oHIsOduOqNILv0fV6AOZeHAq+6unYEXJQlgJ
0NU1zIdD35JfRST+ldaSnZTN1bausMg0gs/VsVpvPznNkUQ5Wn6o9n2I5u+5MzzLmvayUeE1sUnr
jFzFKhBhd0Pmtx2kMe5imZIf0f+zga3tbGw63IvTu6nnqOXEiH1oyR5scPkih8iUuGYVGGJozi1X
C0KxNL1ZxQkZsM1SweWqWwPUVk+xgSo4dnqmgXoWOHOCtECGgakmwAqt+6vLDFrUlvaS1PKZiQka
Wa3AjWcuZNvJCIhlza0Zl3ajWi6xc93iTTt4g51cTTt8Ca/EkdnPbVYpQomYFpYDAmqLXFzsGvBf
+bswodJK2lsixMsj//YHNCyCaM0JRo9oq8jrmi1RP+w2w9603tfxG1Gz3gt53+jGCaLd5JODFz2M
iZ/1sMux4i5chCEcTzzXDB8fx4V414SWQdyPs08sQYnoAM1Sp4tXUo0eNXf6Yyk075JImz6PHtLR
G48lAHYmXDTZ6+mPa9semyLPmdHqFb1OZGyTS4wG7y7LvcO9niI0wLrpoQ4oqOgshbHemaji2u4y
devjlqrx4PTOFqgx2jHUbGu1yfL0CPueIhWM0tb2w7iutNyC+2jre7MRO753MMZUjMrwAM6zW/oL
dgKdGeaJaL/jonHXx8Y3B3xUcRVt6UAcSldHHCnpPbT0G8pspw0Vew36RprnP71XTOX1tctzGq3O
vMcjupEJ6KfYWhRhWYilJiZFpfkbCB4qsCE7DUQJSC3+GJkmJH+VvpwsbjWb2m4+K0ujLpgMkuTw
jerhpRfEjbjTXhsaSY+kuOlL853Nq8mG99BTJbqFVJ/Z/1m/9AsPTlv+1vHNok1DblzVtyrRPusI
7Rr3bESuesNxggl9MDjTuObAkPGeu5iot0ejcggWUuoLESAAyBo7giiNci+TJlgyCYG2nzxm7s+9
TSUbdlXsrylfqRm1G70EqjNbkCX4Ni+lRecwW+ZDGO4G1yVktjeNSyjds6LvPdhvGvOB/eLYeDuM
4kG4tMASkkljeL+7okzsHdG9FWyiwKr776Ktn4cifpFl+PYTTuLkDHQg3jukiLOpSu1s6ra2LWJL
Maqr3uvOFtu8dKogdHcMj7nwjIBfiE/xiW9YzvVi4qrgJ+DdvUzKvOGHu5qOQhelV+k+rY2gz83p
aDGsLyAcHSzbungLWWvkJTCupZOS8rFxqzWf6NzzU0bzmosB3W7WrD0zROK0syIo8uauw2X2J6Ai
4URMQtYOFlqk4slpiTIw6CbtYBvgAoQouu252G+ckU0wrDV0/sNTZ05gN5w11kN33hwuSYEBlg4S
s/Kl1Ttn09WPyZOmkweLgWDaFGn/z4mdZpvuf2J0yposF9FG3JEkYOx8cRlj5eme4ogcksYIcVwj
ZSdTNS+y8uBUqFXpPt/rOfEg2w4csY1CBPwu6GAQt0cYcMn2lqbuPtRnPL0xr6CpEevzOMYYHi55
yvVnttC768g44AahstO31kweOAP9hwydFxsKhBYzcfaIWJYgRlfaGwbDxradkRixhcWrJKK0sDXF
0JiyabhO3USWfILuMKMlCKwEn9wMyvWgmcont3EMqrw239EdX3qydBFRqHJvwRQ6V9m0c9LFg6tQ
a8fBTp8lNJwjbJCb2ZgmNg+AButWn+nypK8giylteeZSbqwSAzKeizowI8YrjRbZB1MnvGtezD9x
q17Htn5EByC3ZoiO2ptnRA6jCoSUFo+zdyVebHUJ5sdBiMcc6vF5WgTanGZEQ8LpWgB6QEdOw4mE
a9Kc/zurHRhh/kiZlsZUTZ7HgW23MVfdUAKWlHoMI7B5h7+1L3qLu2bMzj4tdG2NNU5JOAyHpAyf
PLOCTtma/k++VS1ycp/pZCJVepzG8T1MK8SEAhZIPsenn9i2ajU1NuPPvpjeh/WHhxERnpyWrquq
ov2I19IfRJHvlEWrtbHfw2oxd2IKMcCqr7rQGOmzztpsyk9LxqmQI5Ua1zdQEHbBwNLlQukGNfki
oE4sMvISb1/KVPkDe68Rh3bQwtZ1fwbTFu9pmbXtznazoACImE4okWd1duziFmt0DVtodquPhBtL
BoKDD4I8w2B0iMdh1WyMOQOjtOYWWrrm+HE6B/Ow+ozX9YVTJtnrCJE2TLAJ92DlQPxpKd/+OqFF
u84Wb6QkX5O83LUR7pZMRZRGvx1ljBcsWPk87TF+gM6F3tGNNB/JvOdZMfJ/P8E2WZz2gW1zLccb
RKqjwZpncU9nOr5fUHRoCub8ZEqzrrmpPcISCoAVXBBLrdmAInuyAF2XoNqBSG2FXn/i5hg2I/F0
B44i4xR9ONo/sdTgnHI24IhgSeaqsbe3AbJvzIGhAnrlKQEfDPnlaqjiUK1RabwUbln9eEvMkokl
BYS3GLbfeAi/J/b3Gb3jvoSIgplP1qE/2DqYDNlUpK9xY8PXjzDLnnxzzRtrZXGxvZj2nM36czXn
wZZrNI4otVe5BqkliKr9To/j3RJanIwKo6Vy6AR51boBRSNdWhQf61fWO/e1daFVTQ1vr8j+juO0
JVusuCXz59J66X6V5zoaicQxWUHrKZpoXuF7eJ+0dmGg3OO3EHJtAi70xtEJP46CPAaKvc4nU+s+
dsA0IsU4IDQ4JZBHcLcWDrYrB48WDehOP5Kv7aO3eNW+7JAYWjBRPiFZ0p9RJK/Ck642iUzTLKhA
cdDUNWLK5rOxj7PKsFTDX922dvjHCRNciy7ynDnwLLVbPEKpZGKgCHfcd3Myz04Ofhuc+qbsjIvm
0MZu2qDADeqNvAq3Up9YemM6gmyn9Eb7DcJLNXx5gpZyYuQPDpz7lVq8XRMudhV4uVUmTCSfwHXR
AY+D7sWZ16kwQIB5ieqQkJjeeAWwxQ6PY2xYi4xYA65ok9JRxkdbVbgoK8Tvema+o5bBBdcAZJkZ
2vTajRvqZ01O4ExKWRq5F+YEt9Zgsxth3iSkzCxCfU7ZXMO9qgD98NLUVH3SGHzHHPK6aNbrmOVB
0o1XjZkjHjEPu0edkgRpFJ+YMl8APP8GAUBdh3TEa3t9O9twTjSv3jla/ZzXcQ7GniCKxSaRmKAq
+li/ftK4amiaBWsBB3T119Rwg3aK3CO1hh/Nb4VhfDSzy9tiiR1TTapEXOobWbGTI7D3G2z/GGHk
f7FLKqEGzqWfU1/ppIbvrQb/gFuMODWm+LqGNRmUtTnzoW1BSJtvW88Q9L0XwgogsFEEkqrnl2GD
NbZ1s72quXPbjFmcVDn+0OHzUseZRxL/czhgeSDPZHQLdLJk4d4AiByknD4EAg8K7ceW/hIIWRfT
rjM9UUhK+ufkEBb0mgT4z5aw4rmV74vt/NKdIdmKgqtTHFfjziof0BH+Pz0WFSM4yKjn0onL5ieO
KV4Tq36KvBxjvwEThPWfBrGW/FHZPD20Ntt+Ap8X7ULKz0D43TKT39VJWWOwr16MwURkBBTYnyOI
nKUz10ch6gZ/IILusdjrxfc4eH9K13zSBI+57TW/p4HdosMiM7ivGlTRIE4ReOTevIaGkfDFxWih
Mw0TaExY9WY601NeC9vOPNihwlvPY5WbBqmRxc3NOz7ClA1yismxIL8PpwHXEqSKr4MRPaump4E6
YGKZ69PPhaUhJ2sDQCg/29qtRedBBqt8mtKyupBAheEaQKKpvxWjkQSt0p2TPSXvad9EoNvzNshm
E08VPJiKWd1GV87dbkbrQBw3bYFkr0InPBfcXSxGTEAPxUEV2fMgB/Bzbn+sSIvcLy0+CcvYp+6i
gaY3X8GIf7UaYawaTf8zlz1sWeDKtAlAUInjDwEV1s9p4TRpMYE2SKF8gS7p5z1zJTy/fFCvyr4X
WhJBXcNNob03Cn1QR6tAQWAhKYR+CPfUn7Mw0vgCqXhGAcBpMDmrZJHpWZ89mBoNYIIhtV1uXxvT
DbeaXbow+eTrT8qhmmJgAp4XJGHLbHRijKjz4f1s9CgWwA6M4a2zCbBrSOj7WbpoVyjx9dyGWtKs
N9CYth/hKDn2gK1lAsEt3CedVNttkQ0PCXayZk1bw1TXb5x6+LAIm3MHQvN+nnPqlX+m4nMnFU8l
+Krzpv4H7Ra3Al/Wa+MUQktlQiyO9z+rYci9V2/9Gav1utVky7ZzaV00FaUFm5bfpBUciLJiJjbT
CCXtzKkZ9yLcOEwJIWdezWkWp4jtUnMJeoJ5QWLD/xap9wkyWSMsxNrVuTsf0owbQApQcaMb/boR
YVMLUXDy4YS33noxaSyeJLp9v8p3bD8kxuU9QWGKUg05pLdwKi9tz+hbjZTs2r90GOeTAeVrCwF8
60jJM2hiByJpAHA59YZYiMzuNCgoa7QYtZeJ8UvbuZP+L4HrAu0VoeMgT0bnfC1t7J3MNtI3qALM
bSy76eHnn/oWAAAL1WCgP+GfD5N827tkq+ZcBRKdI6KLBiyjJprBkduxX5Oht8Wpe7e7LDsa2UFO
N6HxzKZdYYOua+sNhqXqNLvs1pHxLpIV8q/ykzFoPMkxbQqSqY1HOI+kyY44wOg1bOM0ourhfDwo
bXoi20rSsCiSx07Pv3OLU2ZyVE9LgdTYUOS/GnzJSvf2Zm79rrJ4ui32TCmZPMV0ZtAKpl8YRhiT
CoyThGVtrT78sEFzMu43oWYWH3BLelrZObdGeS1xLi89vDSnSx+8NTa7WQainZPmHcom3SiKKe2k
J0Su4vH8RahHxDNJ2KOtqO3qCDRxRtHKoX2pbDoLojHJC2yAO8sK5BkDeFvkPLOwN33bBd05pvlv
WTVP43qgLfYj7BmdAw+tV2wSnsUYrCQ4bv4H2facdjhK0UU8DdQRGztpf5dls6f1/xXWyVXrSmNL
xgGtt5j8v8JjrpHAc/BlFL5HnaZ9yAG/abelAnqtGnzhk2y/PebyWOBpddLvrTuiFhnQkzybDlyQ
Ga1urTQhWlDaHyIRy0lHZMYPRblf0jo3kuZSlzFDpGJojw1cY7BNYl+KBldS1gaVyQALtvAn8LXy
deppxXpZvqevdS/nujqOCeEk3FgJ8stMkoqYfyamfgK/TAhjPTzIbF5TTMHPcLtZu+DTcLFqK971
I7FiVngXlGf1YNkbDK6vBmiGLQcfNr5yto4h/68AOzMdP4UOSQWjTL0T9IvrbKAiqgvjM8cjtpny
3NiPrEaU0tzlCFdcdpUc1L7QGH5aZXYxs/mfYCCy7Yd5OQl6S3srK38BkAPhLSaaQ0z5g3gKhtAZ
zxDbjm2E89+xO25HQuynVGPxLXhbUwdYvhGB0gXDpKM2SVIWzaqdgJBikZ3lzeX4UutztYXETS6U
wTakmPW5cmmepbWL+wYnYIW7UdDohBFEEe46h1Izs6BLB7ySo3Gql8L16bjuygUVY0I9FDW2SyiR
fKxlZFB2eFAXf36pOMVPplHGgiRb+Jf//0ehs8CM1kIvXNeWEzR4b//7q8wP+aOf/7bp1GL++vkK
iY6dQWxyxApUFrhUO/AIG8XnSD+eL5sWXRKYaXjXgXYc8UG+lomrHuGlRAzZIiz2UQYRaBAeCpTF
uwH1wY5Tg7ibiMc8GF6QaWXkT2n06MVK+3x2lkqBu/LCh1myWErxBxffd3abI804Jl1eBPUcPtbI
o7PYW554DclJr8ltT+2ddJN+U+uD96iLuvY9SPlzJJJbmTA9znuwH6r/tm32sUK3JMK2jPk+3+/F
4EBfSEcNUb1m4Mmx8xxLu6sC3Mi/IfYRIyDG32lhgAgMh6vuxMN+dK0CdQAmh9wzr5GyumDO+QzN
ZLlP9dgHzPVxlfdJdi7It/ES3pGiJoUS1f5wbSrs4Uk9HeoVGSW4MhUpuXieCUsrzLhZZ89FAYNW
y6r7hMfzhyW6oPtib574BIv+vavCCyC5lzmDymeI7slRGZlFzrga8dWZnhTpEwvp110+2CdNaGwx
BhlUJro/39antcLC3W0BmpXVP1qLXNLt/N2rCPpKZDASkcbHe1JRT6e02VRGetZBqqBeQZ7nmRMW
dbN6GEYpV9yt3AEY805M8Y+NznR5FFXQKY/SZ4y2aVEwctcdJH0zpzCBp5sxGSEmIfZ+6BduUFHb
PZi6gEWzYEajjebhx4y50dh2f0elQ5TTMgdxIuojDcDkEfLFYcz9jor0BNz4ey7d7B1BBbEBBmjK
aDqWLdqPJGba3JSE2882vTzALPjDPNEHWcliR60FUaZozn0bM/qqswjzmCM2vcbzj2//a4lNGdSx
+1zXI52JmiluMzOaTlcZ0hDb6dma7CAn/ek0C6dAYzr+E6Te9VgWqfEieHDVv9S03+xx/tvHDbKi
xLrY0j4ze9vSGKIZaUAWorP0jiwv3kV9+coith+sGfJWp7CkdfFivThPrpb0tx5mayoiGpa6AWdJ
X8ptSybC1jFGeUSpzQC7KIDrWeKk0KPyqAzyGnrWuLdlTtOMgpy0oMI9p7SLjnGreadhCL1jY7Yx
uDNeBsu/OEbgO8/ASFpqEE9cnD5c9lMmzGsa1m6QmYP9UOGUDtL42jZWiJAbBYvCtPQkjZCUj8Ys
DwvTHhQuwP+7qo2eDfqQW9uwh2c6sKjENVt7NkmFHjSu825UTC+dxWhdaV3y2lgaAbGq0V97D+5F
ZMnijmRH+Y2suADHUJ88BuVHI6SgwiebACQN1dtIGeMXKchoTylWOCCctyjkbjrpffnWNQyR6snJ
3wzXzegUMBfWVU0Yxdimb+36RcWs4jd6oYjmjCx6AyNX+B2X1PtUIiLIU8+9szHRkG9reUdeVfkG
jv6nMCOKZK4EHW7kUYCNOOvWf03jRTzYYaXvpuRXnztwZkZm66GnMVpstKc4te1j4rTjQxhZw0PX
JePDWNbmpY+ZY66/3zW4p8B6DcyppH1tje6sUgnRznHfusy9dyO6yHL5Q2Zjsu2zdbxAKjmO5eh3
ukDByWPF+DiC3e5MQM6cMp2CakwU4NCC3vrAB6FNlbFF6/aXeeUcJErZtKkdi/A2ZqNKN+ar4F5C
YyQzd1lXfGrzctF1oyLWJx33S/0wjma1z5sMnz0/sYZvAov4CcBR/lzAR1gnwAW9V4/9bCjRRfHz
h5mS52wUIQcRE0GrRilhlfYq2NE6HwAZDXBtp5LYQRcgB9wEA9OTEdYkoh0SpVX/3EXpuVMVsQbt
yLTGzp7Ijzv0akxP06r5Chc2+WFgnjyZ+SWs3NHvllPYSIeM5YSbHdcpDoHuo9TR1jNkAwQ9qy83
TGm4ZQ+kNGbnKK+1jVP0atuXBfWRspmNrnUtUxJ/RA7K5s4mUg7tpVEcDU7cMPVz9kuEEAshGFwr
IejyxCbpy0nmbMwKXBrMUJ1V5S4X03aca8plk6LJC1xz7s+GNVr4M0P5SD7DhcnXuV2ZrsDlqgCQ
qjiyIUwHlh+pM8WjNkwNIlaQWQMA4EnCUy9n2KzAXbil5bF96B0AhKs/FMOysSPsmMqBJBqufvfW
MZonQgDEBgTZB9v2sjerhihlE+0oIIplWJ4j2ggX2aBtKU09vLbxCP5Arbwj3TshifPLyrSY/eds
JRGm976R23miJ8CLXI553C1PcjHwIcHr043soXWdYB5765InA/c8Kd2TNTjJpk9wTORAXvATrXWZ
eGQqiFDVNN+1tP7GmHuPETKzsuZHp2ZYDk/WXDOYC/K3Qba17Fq4tG2alhW9WozSFz1saQqk8PdB
yTwitJgk2zGc4+LE2R/uQNyVREgO7yRxhcCmPSJt+lIx37HG80o62wv52Fl9tW1jBjb4/4uTFg8g
QOL+MiEvI498GDepWzUXbmYP0RIOQc96Y7Se+aZOGBtlnYHayDmryZsgv1uK3v2AN9mCGjIDgqIy
yU82IVa7cUaJV0W/NR3IukvLeD/3zdM84boylWEdOEN/CUEZFJskCxbaQUn14AlN9602T4OycfN9
mJnNziPuo+qc6NS7BYdnrW6tSQU8cCHYFj3JTwSz4BWcoGiJ8Mf3PLMYh4uURGRMuTpPLaDntXDk
ndyoAi5o3CwHmYNJz20UBIO9R5Pq3DQHiD02OIyuvJ4gF/KKx2xiIDc4uwxUd9DoAmW4Fj0shagv
GIyXnWbOOHwci7ZO6NElRIznAyijR5qmbybY0BNxvmDQhHP2nO6CF6/DvJw+2aQ9bcs8coAWAoKV
yUgt1EW5cY4qnP3LwHywXg//n9/7+WVY/zRc8NNtbDXTrC5aG6KiNA/KaQ+RLfUzMjaX2FOVBlbY
FEdzmvVzsv7Bzz+JkjF/6dlrR7wLt+7VJar7NoDlEpj9tigVnFNCfA3D69vwa0Tu/goB/Zhsjafy
F1Eqf70LNHgrfjeIeaXxu+NaZb1RLli3hoWAU+/mztfw04SYNN5aoinQEmqbta0y+60FWm5j/CY0
F7rhgZiLfblz/vIbj6Qa8FeR0RvUG9WmeBPEuT8svyGY8mAgsrOfypW1t1F3eUmC5aoR13p4g3xc
pTS5N8tjkfreKyNC/Y88ckqZvvmS/XFkACxzqTf6ftqSMVd+1a/kA3nNVdaPQ7x1btGbVRzahtSD
KxtCy4iRc4RRZnk22t0MY05siW/OIYFdUUYXxICUNOxI4dknNRVDHqSkLeyRwojn5k+lb/pDkV9d
+appf3npiPMC8551PtIeekzjF5lsYtsxivwkJW96sJBpwTQ+1fsmey1euHWTmwcCVkeuyN5xw0PS
H8u39E37QEpAKwnbw67a9/bOfAPfiC1K35CUtMTf3dW8e6eUpQrmyrfkIWKYuBnODUmfkIA26cfw
WQwb8xZv3Sde3Oxbf6f9+I7JffgVv/ZvRgBREqntVUvZ2TbzC6caEiJCXzfGDrnI8GDJTe0rIK3o
YO96tUVNQgYdZHgsc8Nu6LZh90Bc17gFJFcyz2HgQ7tyk9s+mR3taXkZD9hfqoBhjwa9zq/OMt7w
2cyn8gJ54dF+LUffcm69gIixCa/WSZD/To4Ic4gX/SZfxbwVLBztqLOum+2v/oQ3YKE3nPrapTi7
VxrHFJKvKQnH6wqIqDjmQ/TOwG4Iym91bX5rt+mUo9DfF8dlZ53vCCd38bXgxbzDK0ZQQzf5b8uV
91Nt6f09GF8T7f6NvW2wOTwqzrgP7BDv/yPtPJYbx6It+y89RwS8mYIgCVqJImUnCCklwXuPr38L
eoOuZCqk6OhBZWRVVoogcHHNOXuvzQScKpuc0N9w3atrlBgNi+rR2gSIr+uFscFjSVBadE8uRctJ
dtiScorRM3XaS7nKjpzD0RKMC0HcBg/JrKt2eCI1LZbKqfdgkrb+ebgX1tFRW4cb477KbrVwo5Nn
5juP0gmn6Ia9KTkN2SPWxfij2qULpkF4zXNtdeWrrDt2/Vw7+VO18ygDPrYr1RHuQoJg0LHZjRsE
K9QkwXF4TbbVwbgt1q9DsKj3yrpYosoFC+oMj/ELhpCzcULjkj+Rx0It2gf2sgr9ZWAums/ok0gd
xBMQCREhHkXltnFBkpB//sJUprzR55sF9SjA11S/E2R5R4Ubg1LTzc7WmxYvypf8nqjdnVWs1Uuz
A+lT9q70Vr+I8ZJGq7UUDuVGJJUZde9iWJhP5cY8S8GCgE87d6p1e5OeZ0cPUlwCid34nPSucKFW
FDU8UspB4gWs6J/6KXqFfl0ujbV2mgy7eiwSxzxzTpw+IUw2iZvuxbNysk5BtKEM5m0mCshH7hCH
9Wgbw3J4E1SnWbPdyJa0ifRtsM1v9Kd+Zbx4+2rnr4HVf2L59BbRWzl3mmwr3Rl0T/jhZE3b4F+8
3KVPt2uNu+SUUOtaERWQ3FO3fxKVRXwD2AliHAnLtZsyAWGeQQ306YsHFb1uy5JoG+/oOAFOm+ax
R1qjLMglqS54FkrWGgaNjByMAAqkeY7G3pMQKmXDnbeJdXwVoImRpPyHE+uwBNyMOpFmLA7WZe1K
twHq43UUO/qu3YcVD5vBlEmLeWmatQ+2eVOcxIYqoeOxZIVAQdYERSOARl6nL+utd68WCzhDYkXC
KtLYW+Es03e8A35KrYtSsJ2kGPqX0mF0Md6pLj3TZsGs+8c/mocicjpHXDZ74TzckqJ2I9BEZcdw
sGAMHbyP3lxEe2HFKREfhnJhRZTYuz1pF4Kzn/0zS8KzsVHehX3t8v7NEFIKBil+tEXgVg/VFjFQ
iFJ0Id7APlnwX5/1T3+HTNyn+WrLzxKFfjioDFV6pK6EC9gO1zRyrS15c0SCIwAWFceylua5Sp3q
U/SXeFRfRB7pnbSRbsr2NdqnjwBFqdrBjQh7u1lwakMmkzv8S06GG1PZ6AF1BzzWr9VNXTr+Jh1X
0afVPAiTbTraDBlUDwPXMttGHB90F9Mh6lqnfU43deHSUkJTAUpR3AgHWrCorEdHQSxDA8SdTkG2
JtAGHLLT9ItgaSDNPimjLa+aB+sgietihwlSM+xyPezJ0uM1kW6Ep3jZuGzdIV58+AfYY+a72EEj
scXbUQLKu2odI12jE2YTpP7J3GZHjxNOUVjed41NXBqJUsMOmW+wzI/Zs/XEHl3al4JtGACIHeGV
Oj9yXO9dO8ZgP2+BtFfehJ7FboDvo9NDYHyoPKYFRzjpZ7876cN22iVOvSZTEgPQujxgI37LHuXL
+JRGtvlG6SfYgjg9puqyfg4einFZ/+GVg7TY7JQ34Y67u5K2hE5zw4z+hhsxAfmDdn2ZQ5KsU0RS
qLSRaaMB3AR3z8/LbOUR8oBuLoeNFu+BWbsSHudl/dS4Dcpd0y4I3nj3CBAZnHqhiztPdIxD99mI
LgxgWaYWtCZSC8HgorsXnifuNPZsDmM3JigG+k3LbLxLdkTPei5RVMgG9oGrvqnWqb1BmJgPIMpW
9R9vo2BcD1ftXaS5AiCVe3JM8C/OqEs8W9y8HQbFcSmHtJ/d/kZr93qwxo0h743PnLEd2ppmGwd6
8tqpZbkXzuTxICTWHqpTj0z+DTqbt4RtPdwKKx9JDcpaA2WyrebEg7FfKdammzZuNd0wwurbtNhI
mROICxpWyB/aXUIgB1YkuJl3/P8GYSe4DbrleDd0OyNezdpKwCl4JlMoayslWwEg5cwe6id2ClF+
r6uHpnFq88JBUmgPbNiKj+qusc5N5HpsQ1+idCOdmKCQP8nhPUXB7K6+CW8yPJXbvlz65/aRtO6Y
xovGHIVxyDE2JhuX4g/g3oBF/0G7GQj1GwF/L1EG6K6fH8t4S3GO7RwqJDgnr+aLfGCSSD6iU/dC
8CookKXyku/LDfTLXfOs3hXJeqQjjKb0rOSBDZMfD1QwuQE4i2VpuNZLA2MBRVG6y5XFmN1khoMF
MFiY3o0/nfP34qUIcG7YHP1Ck635h6/BibCzT7xdqfqBt2x8wruIDSvRiQ9CO4+FccGesVkZBIja
4pYy6SWDMr+rz3Q7vUdioabD9ElC/Dl/isyF55oXn+3XNnvAg7ogUnHAm3coNKfgYWEd0RclLytP
icF2KqVFhQJlkdyzj2uyV3I2c0qjh4G63iPXiTkU8wDL1zZG1x3bJhHVaIQfte4k3KZnnDKDarMd
p3sdIRV9Q+w5fbCwlRgjdj5bCdv0duIjupVzzaljKyiw4WzvaLogb7h9pJ1qJ+2Ajj56GFekzKhv
DHxh2yVb9q0YfsCyL7KXkBC9j3YPIYRXhuUJVR2C/AcyeoQtIGs3cNJTvFMqR1vlW5BOG1in+wIv
mMkueGEcght2Dv4L70yy68AZYIFR1w3kYmLTtkUE0tseYhTsy8q6eFhjGG3aVjsaqT3sqKtTp1Bd
DwdfsYp5I+RFcab9679ITFjsqMjuZJ7dxaTIPniSM+Xvz8JLMbzA/ekSp3yi6uwLG7KXWH3WSBQQ
UrM9G6rLoJZr864tlqRnJ6cG3z57Hwi37zwMVtWYbTwHmo1skz9/Ge7N0O5eLMOptmD2qbK/wxSa
o5lgcG4l1ZluK1p+q/JRdHmM3p2HpKhnvdsFbPzkFYVgU3aDe17QHOX4St2mJx9C1cpk/twmm2Sf
v3am7e+Si38kkjknCvWRRLTog0LAnfpGf4aDKBtW6GBMfnsUy74dIxbfhrfZHZct3Yov4km5UMzg
Y3FHcUZ4xuvToUhGzr4jlvHNF3bJC7U7DgrJB/FVCEjmLvvFf2c2hvGAoqo5mo8Ydt+iz8qNaOlt
iqX6x9uDAiXH3sPnINr5wbrDy0hdr9j3W7BXJHwtg/c0oofFechtbFQyT9U2WrJGMV7aJ0oFrNft
E6UPOBwVxhZHdvwb9U54TlfiH3FckVtMOr1wGzMfIvzkljevc9TTn+qTVasvCRsmY9PpNwGh1kvv
j7erH/1qFyHm3ch7wTG2KTa3wCGppDU34qp8tnRmIt5QbvYnEnpBsy0QL7aBVsLxhpW2tk7VqblH
zPlojk6O/xHhJ+8qitDVuA9e2VVHn8x+UgJvy0neRgp8vv3RFagsV2yb0GezyjeP7SlQ9sm79sTo
vAtfvXXqkoM5hI61M44S/sJ3eguILqzpIaCAuTQUpPC2+iLsRbjDNuFVox06zP76jtaJExwYVkO9
hOUD8oMjvnSeJ5tZJMYZzthIt8V8iDXpMECVtf0jrK6np1KiLe9Q9qFpi+echbF8SdCyL4aVemTg
8JBA6+2CD+yv5l2S2+FndOn+sAgIZ2mVPWeXMV3nrBMnbz1sjDNzFC+F8U7Xba/sx22EUfgZACbZ
vNOZHzY8N77TThsVlDfRYdEi2LAj9j5QjnNcR3sbfRCWlLIzUlFO2sEBe5V4xyzv2wN2i0OEB+aS
H/NX5OjWfq5vCnR9lt6dfw54n2zvMflgDHdPbKHHLXpM8RTeMB3JTDlYzmzaXfVj/ag9149Mj8Gd
uMNIcFuu+kfOruoh20srY7eJT8ROPFW8bSWC0hya1zxZas/sre+7l96lG/NY3CNQExxw3jkMawe7
3RMHdi+0632BTrJ06pVIy49m34O1ZTS9VadSoCyziBGFZU5/MZ/GYWc53dH70w+PUb0S0rUmrvOZ
zm6j6neNI2AVjn6zw4dDHBAYyRaf5xdoOJb9rvgkEVB2J3UFtndoV2Lp+mv+x3yt7cZjccMsiObQ
2o5cbLWu7rTtsOYOiHtlWdMQvMdjHNgx9aDsgWDAnLoQCyXNreO8fcZL+JaxLYPItBTfS3Dp9ZIJ
/FFgIp+FC3bhGofitX7CTiFz8JROwn2oLXyt6XiVWnVtIILurcTbCrRmtl+/A0oMf4k0XqeeSEgx
CHwCT55jaHrxY4+Hp8T9RKEBnOMOr2wgkiL79d9jRFhpDBSeBLp4V0uduYwq1nE8T54TRhimCGx+
EsDfrIxG43vrAIe2opbxW0LFtjgO6fhFuEtC9l6olFGI9u1tLEblOsm4nqDosDqPvAz9/EuE7GbR
0tnA4z0pyODqvSoNbJfgx//vL4NZHVq10NexHiTbgXQ3ciLYUMKeLLfWh/WR1xacPKE1ydTOc4qw
6BOWaSFwUvn6RZ/uE0Pw1zQXKGIiMC6WoF/YPgTmIyLLyg0KNuboHrEgUnhW8Z6i5KBEO07vohZd
hPjWp2LRF76JaEDC+jynpMrvcgxRPCPQZ6GbJ4/vuw1L2n9l2jp5yZnLEzh/W7i7S3/8UArv4DWe
zBbWbzGPPUW6XPOqiPiPeRCtKoNoJx9M6Am7noaTUcPxmrBaUJmhceYVD2r9OKqoV+ffh+YAmzCs
36FNXsiAOldDfdcIZM3noIjzIXnt9YIS6vg4FoKyblTRpbK+kkbjNh59txDko8LB0+q8u0xSQRRz
ODJkwjD1kRNLpbhy4p08mjvLvjEfinbSVjC62SwN030/yTc8DjYwxFhSJyreTaELbKNrnUoc/piy
JmwtL8DRR/aGUu3rbCBpCpcV8wzUyspg62oMbi+OwbESMJ1gxhjXXtmuO9EH2UaiNMwM42Am1rCD
cKXbYP2BWaaUg4RJXcO2/zNSNF6aMmErIeIMhxxF/KOPU6t9qn2lIBLhrYvbZKUlbBdmtjYG9mNU
BpyGJfMXMqB0TeU0TcRLhjaDuyyJD70CuuhDImedQLAO0bkcoS0wBR3rheyFmzqFj5WW60qNtoUi
sxhX4y/4sH/5LvOnW5IimsD5dPWKm2MMAIa13IDEGPefHvEyYu1TOoioYsD0DW2v0ql2iXil/8//
JRt9g7GRwA79Dezha0uyYlimRnPrH7AvmUfFIA9SRaclJdEAp1ilk8Te35LlN9dMUNOn1QEb3kG3
0HPSTuZkmysbYiy2v1zK/B3/Ahd9XQrcUVW1LK7o6gkQDiuOyEMr1xPBIkSlABZC+AhyE1XkTXDj
F/QnZyAMw3ege9bda145wTlbEVM6/jIcjG+uRZbQoiqmqsnW9bVooSfJAhlubAXJZ8siFvgZK5CM
xWuAF43MSfWXJ6F8NwBlLB4GFhMR7O0VPy6mYzcVBalNeka5z+jTe0PR0Emy02qnBvEmt9+Qmpei
8ADGZGsi6lWoijgOO/TPdUIUjAfFkyKaiJXWjmX2+qrGX/LiFbZbHFdV9WCiASlGlKnEG6I6aWmB
l5AjOBAhDluGZnP6+aF+90xlRTGwyJoz9epqXI++WrAq+SS0pyyEOngYWy/7X16eL/r09ciBXiea
mgh/yzBknuZ/8E8DTuexsWRIvxWcNcIhu9TY9QbF74Y3pqAEa/TZaSo6cAwWv+nNzRBpB/wfA/b1
5KQHjKikLm77vaeaANTxQZvqh9XMzJLiheDFwzQC0ChgOIq1dyu2wWcOQ3P1882S/6Fn8QYosq7J
omVKQKKvyMCWpg6SLxONDE0ERaaRQyvQ0TjRahlTnulEOpWbGspmgPYkzmVlc5VVyYMv9QgcYwgj
+vDhW/KHGVf39cxcABUNDKP3b73UrH55R76dOxSVxh2LlyHrX3/+n9uu1JaeGyGXy8hatBJUGwxX
i2nGTklpdx/TUp89/S+DtosUapc+AjhqMsBdxea3a/nu7VGYuEUVRT3C0Ksh4CMskQRzrNxYo3ti
gJB3ZtrIGFATKmXQmxrvU9PRYvdpY/RB+v7zs/v29VUsTVZFOG86A/HvMWjhN/nfMTggKHIqiaSy
uAsRiY73ZhtFBCUQ+Di/efiyYoAg88Pp5HMEjNyecTIDNjls7MOHNwNRJsT+iyaSPogypODqH4qk
gN2TcMq2Guz946ULvDc4ETtslBRMo247U5aaGUP18xf7dmFULFM3WI1l1fxnXkKDygASK7fOd1pL
iV1XcAWiWluRwnNogIhvJsnaJBTOI8gvP3/6d+siI2wmnokA95SrNUEdPLVVU9aEceb0CJQm+olu
atdHa8k37iMto0DSN7985+9mLVWEmKTC94Fkd4WTiwf43GPSV+408CwR3LzoZv7y8zf77TOuvlmo
NTI+UQYsIj+ClKq1aqa/TL7fjkleBonHx6g0/hmTxGf1ldzwUpTSSulpAYzMItbAANPy7DR8YYLI
etfK9oBf5oSpiWY8+uEk2SdeuQur7gACWXcI8IYBmtClMqgYBGPwEhb+qqlRABObM8ICG+/hkFAZ
nYFRvnFXhN7bDBwzPVQaP9+4L0bz37O9IoqaCR9eJQmLN+7vN03VilYRgAURaUpFsWEZt9UkXcqI
oBZRymtm1Mk9ZE1aDuBuSOiia1Kw9S2szPn5Uq6RryxpomiYcxCTJkvG9aRTzjjksVBKt8w+BZ9m
eyBTvzYaiT7ueBqqxoM6GhHXtfv5c//dnaCaNBHWGbopK+bXHfrPxGv5UjNVcVK600TIi8w7WXOz
icHq8KMx6Vbeb/uhecRf3XO+n0kGhC5psLOvRqtVh+E0jibuMNWEH4Eym63sU1FFDz9/s28/R5VF
iQfMbK7O3/w/34zEVMxllZG75AAvJk9eC8QPh6X3y17T/Hfbq0jGfz7narMlKInuIRzJXZAUjWCp
DppvTvlkAA3IAqRcpa94l4T5Jq+jgXm7eFajDXktF74+tYaOdETBmjVXSrpU0GNJSiCuInZCkJJT
rjgbTf4M8kGPgq1UAdyQGM+x1Rqw3xditoYfKiwHTUTRC92HnChEFZ5P3iI+MNnjmB8pG60kDmTq
VnkapPtepUMndUa+sHwVAXxO/HI+/cFnLmx6DpR4JnvkkfTyi/ZPZ4rIC+KAaPcyw7UzxK+94XA8
pdXmDw16NfNZMlBKgH0sMDf1jZNvkCFJF3yMW9MPnvtUFxGuQtfRBvXkF8GnCBPPiT062IZmUsOc
JGNVadqTuJKj6ZZDc7n2qLDmFg3wTsduE8WIB8wheCCQ7eKHNz+PFOIa/x2T0DA1XkEg5op2vVtK
kklQOKblLoHYGTWV/twl2Unp5bNZWW9UIzpbHOMTdp5HK41uaytQgTT1WP33eahtx0w9Y15/0qRy
KQXF/SQkL5KuEB2gNBVpG/J6GgMKO6XuhKL/UHU6IS6BR7S7JK0HT3yvavzVRnzC1kaXSg0ecqj6
tgAQVLHIFu3PWmMdp6Y9yzEl185bqRGZGUJqHasyWKrYCBuVvxAl4UIZWifo8XJGp1RW93hJTnLT
nbHM+dV7NGYbRZHeR588VME4woOJbaWSXwmaXxcDrceQ2+4BmlfDMKHUtCwBby+EOTp6vk5Z7WOn
Ntoz6SPvX3+v0/d1Xp9Q3zp1B6FCRs5Hpsp2UDxXoy3YVuJrHXWuNzCnSeqTImcbfBbbhKyeKZBv
fU298WPYEEF1L0wgoBtKk0oQ3Ad9/FwFxbRvApg8ni/cNVl9UFvj3dJ0qvlm9ZhjR7yNOwvvVnaL
NS6/4wzKmPIwXP0yQuY939WkJVvQUik+aagyjavJxEuhlsrViDoaDFnuV2SXQS5d6BZ1yLTSVmFq
vYcI2JFkVMhZRB57XA80QT2ld3+5lnmCvLoWknNUcBMWLA/r+ohClaXr+iLNXXAgyNO3sSCEs1GN
pET0cq0udVuE94R2F/3rYDR/pFw81xXKGmIk1GXeFXQTTcHf9M3wyyIm/XvqUDihibouSyZUzOu5
vfLHTghaPXN9LAPUuwoTqSyNF8Tl/s4bqmcvnaATGnLi1gacrYAM77YVvV8WtX9CX1hN4duynpmm
xj/XZ8VmjM3eG1vwsuY9RIB0jf+PDLIvbgimDnuIhnGXJYgTlXxTzTSNZvacq52FrDiJcDTqfzTC
WrETUJYfbuH9TQeivpE/YSyR1XghWyhnvapxJl24VbqE7xI2MsQ52FpqPq3If7SxbPyWnvTdTMX5
SAHJoFHbkL8SYf6zqtVxU4AHzzIIre2xkS1a79UrDCobKv+l7LNL0kIsL5UJWEz++vPI+3cHTa4X
E6QBEtqwNO1q5Y67AneTFGFHMWk34VdyhnG8UK1bhXq57+X0bhIQD/38od+MKXbt4K4Ng42RIupX
p6GizvPW79rEzWMkn2gJi7h+nfQW6Ed0Q9zZXsnwyA2vaWScUFG///zxX1vAv982VVT42rKkSrqu
XW/M/DApMpVMeMKzSCMGlsro0GWkd6SoTepNlOinDnMA7W2NnrQA2qKnOlF25JGJ5mPVKpd2/mMz
jG/GGi9/MZhUTPLXcbxT2gMYv22UY9E3qt+e1r/TBBfOoYNNu6Zx+fOU9p+RUmrUrfU25cIx3QcK
buDJfI8w4YOg/OV08N3AUCj66dwmdkLa1UcFSIU9s7FiN47hGhg4PHxjnWpkwKDzxjLGibKxHn9+
MP9umPl6ENMVIOfzZHO97VILwJqCGaME4sdbxWs+SheQDI5YSPdftzz20qUqG7+Mx3+3larIkVz5
2qzzwVcvgVZTxGg8IyY1t92OSUe+XXwT6uL+568nfXdPyZeBvU1+HLf16mjCtmsIQ36262faSe84
w+e8aBTcWCrz51JQ9rFKDLqorUzYAmrNLFspOK3acRMiCgRSpcGBm4xHwfttZH0zCXEPJJH9uymL
OifCv4fWIMhDFkXYfit8QFMYnBVtYA7w9qSg7NruWfIiRD4RjCjpt6GmzSvt9fs4T32GBiSMlebq
s1lAGgvKUexaGnAJFaMfFRBYC6JBdvqQk6gI083GoAmuARJJphDJA94eV51/E2CCJxfZmxbABw9f
wFtTwgho8lIrEt7jIY0h1rAS+KHNa0/BTJIrB2ccopCizVZend0lKibyYSbIfEHHmkLFQI+bBJ9Y
MjvaLl8sA6E0l1oPvOjrfweIZ8FOAvqEiZxSKzi4vn9pam1bdSAZplycTfH+KjCVcgH7GCRH+EZd
D+XbANxPyDsXEJe1kKXyFcDzqpiPAb8MuPkl/efGmtZcmpFMS70ecFMEwzVQmejGXnjxIvRyATnT
I0nnqNEITll4WrvNM0gkmKbececslaK+/fkivn25iBygfWHJ8P+vJpJULdk8+Hni4ulEUsXXFmPp
YhrNL4e2b+qNjGBL59zLpE7OytUowu2mZAURQ26v0HRCm2i2IDuYp+uy27KFusA8QA/Os2kU7RS0
8r7yun1vTr9dyL87prlCL9EmMil+cvf/fpWmSMRGDJrVlWq4Fy2/OEO1rv3XOB2ftNnKWdfJW1Vq
x9kIn5pv/+83nLugsqCrpiheV+R4DfQuDpjNxth7n+93hb4srbxfJmv530MyRTBmRvoMlO/l67d2
qONMmnJmDD2mxWDB+beTIkGdZZziUYLywJwVKY0bdkSZ9Q2jHPI8mUjjSq6giMcYHjg5uJPFlndu
34Wq9ZjCzJE9wgYG5IG1hMDp92n4u9mGGAqVE771TVnG1CsThF8Xo+xst0LfbIWieOVWLjJZ3o/i
r7P+t/dJVmDdgb0w/+ncJNwkQ6f65Y7DDUHjIJHj4rWlbAoS0kRZk4RvbfKmAn7pBXBVPTtSvdyG
GQKYnweGMb8B19MBD4omryophJNcrXNWKwN48svYxWSMSwfQvwn4AQJlCbUyRPuFSSpv6tuA3QRb
ghMZ5WvRfDZM9ZKirck/Bh/rSph2bs12KWKBBDUdEOXAL51FFk4/kANkeYexkS/mQDGjYDCISvFK
DtSDpTTntMhfrUHcF4Dq7RrlpFo9V6a2LH2S9rBRvlKqpgRpXSapvFOgNRVWOIOHP8KcZntgpsoy
l/U9HuO7TgEBUxjVjlB38Bbiig6/4xkGwFP9MQs55jLsiY/vBhGspbwPGA52rIWwdl6+fm/oKVFH
3OWipKIS5G+R+Nuqqn777A0qrMx/ePuut/aVV88lhZSVray2GbAlM+62PU1OZ34hqr5HHxSMLoFe
FQeYN507HVnSJaqy18iv/rRBvZlE9SKE7DKbngm7rMozLI7bSa16tqXWIq6CP9GbZIEcaQNECfp4
i3fdzWGRxTNnykh0lNGC/t4xuMxCI5JbQfc4z8WKwR+JEPDBSxW4dTqcBLl/19T0swzhl2Xguw2G
JKocIzF4W/Mx7u9ZMTHaIQoBiLhCI9nSkN35g7cVo6Xkl/d5Nb6KBVodLzlZ+fjLGUf+ZgmSmAzn
TTPNWuV6vy9LvNUq9m138qR3cG1PwP4fDClYllZ2joqXVlJcxR0/9NlYpiHcCZ5I997nnvJK+tU5
KwHqmQVdv2KuVK3rAQGF7GUr6j1YqqzmHFTJ5ud39bvZlZqWpLPfZz/2z7G7g7Y6VH6euyScPxVG
tilb6jtpf67ibDMV8VbsjZUS4NBCpTlmXBw6ErsX23PSoI4wAqwzARFj059oUJ9SU3yfYMFF5r2U
jq9xLf5ypvr28UoSbUl6MZzprldfVbCisDLr3MVOdyz1vkI09OA35PWK4clns5Ulw3KM/PVoar/m
Cn2zseaz58ozwXwWc/XfY4spr29qtWRsEZ6ykBnN0qDueWvWWu5oQnTGWb8NJvG9SMR36tQriG3r
rPeOmtyesebbcWMiYwY+rYjZ4ecn+d1hl4vjOKOwB+PkdjXrpl6lApznSU5N/gRubDVO2lOkMV36
gWFzPt2LGbUlX9OOum9t1cF/+OUKvjlX8WRESzF1Dljm9TawMNSwSTOqS+XYnefn0+uW69dAzJsn
1erOohg/5Km+H2LzGOInQ+eRR8pTVE/vjeGfhEx9yoDsCyquWUP65e38ZjmWFFQ1lqKyJv3Tne/g
W2YTdWiU0C3n6vxD08pLUjOAQr88mW32WzP4u8GiELMla5KMuuV6ImJkeLlcT5lLdWBV+ajh4ZnY
kFedQg/OUTDyH4dfXuf5GV+tvPTrRU1R6ECrsjXPUP85uBdTP1SiR/EKx/LjhI5xwBtuNAc/z34r
fBvfPe3/ftbVeLOEKI5UdS6UWfCx6tDDYCpB6uKEI4WvJNkCYDORNarKOhDL41TkhMk25m6Oi2c4
OljWLzPRNyXL1KefVxXjRszVR0D1KZ180knALSXTuiBlEwyPuKmF4oIlNgChrzQUa6FI7Ixd0VaX
L/IxEs2U9iNsvuJDzSR3VNgXah3YlWja1IG0KTNjmeVkjYbvPvGDVp2hpDO2Jh5sSi7ykLtNPq7F
0toVVXe0UqAvwriupvoo9OUlBuDTClhNMYAm3SHtxo3S4lIr288oai5dzVX62XHIIJiQA3jWEjol
skWkUY5JexEaIGySYbKLN3MTxBzPcgK6F6knPhFl8xzXuluBLBNGZVwA0rYGpxMJyVEg0qxK/Ghf
hEuLr7JSUUnixlO3OpogI/LLVTqglBbT1wJpFpXFmhysZjf5YwILlYTPWi9J8skZgeAF1qoyyUCR
/HDLG4wTlFbLOvIJi++aHjYdoKh+jAiIaOO7NmWTqFgqYJBETPgRM3UfWSKsBO0YDEawhiyEZJwK
tk0Iw5NXorOOLGWdEQtkCsUJjB4eHUb9ZGYnUOeOUrAfM8RhU2cshRrUuBi/cEd2kBV/WNiDjLC+
mJ6508zqowvzk19lJ6Fu0FJ4aJ5ULO35H3LbH+UE32IW5w/RsIFlaBs6uFsaB48GcCSvwOQNpNgK
3EDjZ8WkqhNq1QIOUAJt1QibeUgMenmyRmNn6iMmUi5yngeApK/Rt66VGO6hF+z7sH3KyZx1snZc
/zxdfvv+SIZBhie75H+0InpZl82oMyHJNbm2OjNy0N+OBYkXqITUUV+2k7XjK/4yD363SaH+wekV
MQVapatzMnGwMFT8ERcZ7R9JtI5ZnFLPz36Zib5djjR2mHQ4KTkDvvl7KlIRBwGvtzK3Hy237Vs8
UZDgU9y6VFNy5HR2Qfq7VcmHkFicUvp9p/DdjM+iaujcY6qw1wdHq0jLtOg1Ogp4OJISxWmL/r0X
iF8t+iNCAQ59pu350x2T/zIIUbyCRNyLFYBkk+JjSyBP01S3sUyklqnvvFSmg6UBS/YIoukhZ9qp
lPEK1p7rJ9l77jd3beBv4YrvrLEDpkDaVKdVOBQyqvk+QSE+BuKUJNMx1y9KCwaOsNpFO849wkRY
yBW00mCcnU7i+Kpkk5tNBO4ExkKyjGMaiAj53+U6RpjTYcAn18s2lPCuLE6VmaNhVzENiM30Oj/N
HDIY/q8hdsxIf+AoFac60IYRfFZ0quAtQe5lJ/LiCT3ChbljFzBvKHD0HMkPKdR00cFkk0pWQQRO
gSpUnRqNI0edT5UBjKMEQjjxwjWRH6QQIFBvkuIDIxVgUhE299CB5UcY0fsqkQaNeimGvlyNaP6N
ovHBO1g4tCU4FPQejU7f1iImyqTy7XbAY9tFD1NcQN9IZ5E4ns/Q4wNmrODP7+B366WucES30Lsx
VOd39D/rZSjWWprFXQb9kB6TfJ/qyW7sxXUsEVfz//VR10e0roA3nIN8dAMDkmIGXzijxg4mcdE3
wi9f69tdss65Cl0KcjSOc39/L7GUi7xUK75X7NYBaXp+tgyGfDXv2yNpfJZ84sVwsoMb/uVrfrfr
oUpDSYqtFuewqy2yXiEryBKml4G2LwT0NMXy0jRHI7B2UsHz5d9/vrHff6JGJX8ONv2n2gCcGnUL
HEO3iioMYNUFqsyr5I2PeVJ9NKwhUJ2WP3/k19Rxvc+a9bHUOlErG9fin6kuoPqToOBGQxIsVEIO
OzSOmC0tgkbFyp4a/VzDZiILrk/OpnkpYyiO1cgeoernVl+Ox7w5CSxUNWZXfKZpw440nNbWiLRB
E3KoEySPGKm2ixG9UejyMMVNG70w9MVUTWvfK5qFYfK+9bjSyBqgtr3r4Og6vCu7MIQvRfO2Xkje
uUowxjUw4VJLcfNUvh+s8jYTstH2qMQiaHaCJoAmbAmxI5OfQG22x3U8u8/LGmgSAkBCwvIFp08C
kNv4OTKhTmjA8X6+q9+OWsasQiuI1jQa1L9HbU/6vAB5L3X7svhIxgcL2kjsTRvwdUdZXTatE+F3
nP6HsfNqbt1I1/Vf2eV7zEYOu7bnggSDqERlizcoSUtCRiM3gF9/nqY9x/byOvapGq+RRBCx0f2F
N/xTIfNHAwg9IAqZFHTtv2QG3ajNSW265R6F6s9s4fEFS/c2F/1bqTAYU1vfofvz+PcX+6PVn84T
iHdd/XOOrv8w8+hBmwNIRvkwZwkRyNWsA3BaaulvhXPIfOO2EM2jik/+/rg/mvH+cNzv8+dssYtR
OHoJsXna+QVjLPO7G2kaL60Yb/7+WMEPKtS4ELuAxEhLmRW+K5X30sfQA1OmvVVl99M0yjAFth5T
jTXbosfGpf5yMHOj+7TsZj2By+6jmUHd0OBBR1HnrZxub8XfCoH6ketOt1ls3aFVOZURAqdWAchP
M77FLlyszkYsL3JeMzCSG9MEljdhu9ehMZhkCOc4y1M/IGmy5A/MjWj3ojy1TaoLYlpo0bBNOtja
OLe9nMklrp/p2D5BuwtucgEbqdHINwzkr1dkXhSMBbG+Vj1is9FBCaHuHBm7eHTwuOs73PQwhgRK
takc+ToutsQEjrTH6J0dcK+byI1RcpaIX+JpwhLcozGRr2MTDeHcmu7sIjmouLlprRefiHjqGBtY
KmziZHqx4wUbrP4xE8MNdg/1xsu1yyl3NhL52VRLvrSlnTdO0h/wmO1vnDbBLQryKw69/7DE/Oil
CZQBNY0H3tbvQZ1FUXfgLmvq6jXZlbBeRuQoet1+cWrnkobvS49F2T/M9OaPBm8AJgM2hEer+Pvx
RH4Z41vIBOEW3o2J4D2w28gMjW7doISbKncoQ7XgujTYu1GGpWEZ3Uxplu3xMn9oB9qatUnbt8S1
w8y+qqj+Bbw95lbjoqQl8ku0eNFLGBBURzZrU4xQgA0HNYi/fy9+wBSw4ViA8zCZbqhVfvdexNpc
gKks0DyKyi34KRjuOhXvqTVu7JKrwn+rXqWQ+rQZ/fVcSzDbCwKA2bOgQh5DRNSCfjcOzMJ99YCr
HvgtqE47XAtg4qLfjqVH8Txa28i1EI+vUbzsNQwoCl1ZQ+v4vqZjsv/7i/qr4zfSj4AGDBVM+ZR/
1Ij5w4wWuLNf9qZV7Ccz2zQU1ZFS8x974Y7r1py2RhDVoSiRDi9N4zFBX4EcvoLeG+MN0lf5Ls1J
A1Ct9BP/H+ahHwExAG3TOlJRgveXwmw8OUsdjUy2tZ9cDWnxphXNXSIgRjs2ROQej5MWHe/OmR4R
f7xNpv7aofW1GiMyz77znuW2TKrPPudBoVIPzK38nHEr8CS7GCr/EtMa0D629vUP91T/wQwKNgKo
AAA3GjvfdzX1LIpdykYl+OwWI6Ucvt8wM21E+gHnZzAi3N1pEemFTA6BRHpAZPlyHehoN8jkmz43
5i0NNLrbBYpBVqT8OYcG1Jsxv8ULr8tcvOMPWW1k1d+ijoruCc6KQU2No3J5W5x01MIMXVV8O3nZ
ZlTHHT+9Z7JCoLIS3r7IAxu33YpcyrcOwsQhx0qoC6vOF7opyQEBNUT6CgoU46h0TaNPeIr3L11j
JWANA22jNzXIU8269530pQKGtLIG21jJmljJ1/yrPPjwJFOwmw3fYkcPI4dophr3ANnCxj2hWPoZ
R/FhitF+ijMnjC1xp9aT0XvCBvOkgsK+sF66tn00huGbSa+PvvnLmJoG3X92bOn9Y0LML+V4EdQ9
DfLkEtX6MYxT+XUd6dZNwGoQ21m+o1oIJb1tsEwJvDvskEkfUQRkih3R/Kr7/VIo3dFZP1Vi/viH
sfCjoQAgzdIBrZDUft9Vm2kmFF1vlfspEwWykNYKed/7Mu6mHfkc9ycN7kZbw8RTzV/wbPLS+Adk
yQ+CFgiCPjhzR63o3xd4sbtumlIFaIHg8cmifnY9JIbHoOHeACfdB3OzWeCRrlK0lv/pLf7B7E+p
hJ4OZVwixO+r7xU99kGWabXPB0wk6yrb2wINMw+h+9BqoFcJyEhXvvPg8A5syyhBPLTbR7XA9znp
/Z1ZZTfR0JgX1qwsAMcAEUJ8uXTnYhym6Bq1zBDDpMfUxziU2GJHVENM2La/rmL//TH9T/wpjr+m
Cd2//5ffP0SN8Wqc9N/9+u9HUfK//1Xf+b/b/Pkb/77GuU104qv/2612n+Lmrfzsvt/oT3vm6L+d
XfjWv/3pl00Frma+Gz7b+f6zG4r+fBZch9ry//fD//o87+Vxrj9//untG48ANWJozx/9T799dPHt
55+g3fmUaP77j0f47WN1CT//dP3WzsVbRUfo1/394Uufb13/80+a5/wL8WwFEtWpPFNcZ4jIz18/
Cv5FAA9PBsCaQn9Q9qpE2yc//2QF/6IMxbJESmq58Nl4sToxnD/y/kUIToXKhVLg6Z5u/fSfs/vT
c/z9uf5XNZRHkVZ99/NPxvcFp0ChIBT3jx4IBYXvX49KH7K2TPJlXy8DNvHjwuJgd/Qy0FiatRIu
NQWknCh13TSBQ8cYa6wi9/yV36CbNLvfAhD2trL0tDBr+MOt/O1k/3Ry308fnJxneZgNmlzmX+EB
AKsTSN1I8WndcFAYYSye0G1wenlLGx18QNk+zzb14XLcGaUH2tC1un8K4L4vPnISPqkd3FqHFe0v
AVwPBG5snGTaz32DeRYzJTUpCUWm5qZ4EYX8YlXG1g1E48937JWxhh0JjLQXPecUCzTUKZo/CA/B
sKy38b1Iy3WtFyd8320Nr6mg45y1xP8n7Kya4Ahf/pjyq+yQWQe6j28y0r6vZw7D7Kfj7PVYC3gI
sA0vo1fUGyarfRHh7ZZNeLL6ZXrpJZkeQlRzQtT3Rnd5TXWusteKI8HCuD7f6yVH7VXPWhAHuOpy
PPiC0Bos2LajoT9OZtIe0sDFXjV65SZZcAv6S6/iMHhK3/UBhho1zp6riXk31gfkPgYTZ+vGT/cp
RbLVsje8VrmKD+aGwHLGsj0jyi2YFv363gTGtY5sAx++RUnsZnIze6gjB3GhdL8bjOfXfpVfT6g5
R3opoYRoCILi7dD5ZoaoU8Ta6FQX9lA/xLF21KYYuULBNkXp8mQqJCdyzIy91NznLRdfRL5PBFKf
PHRu+slpQm8sd+iEw5tanDx0YHG7SJiHlqPupNq6Jd9ysyMC1dT9liFFcDImj6kRSu5seEWIaF/W
nrUxkLVFqBfNMKv4Ja68FE3FBkHtyEZMxIy/glhkFxI/rtXgOwnmmsMplvYvwqcJ0qgBHik/LBgF
OnJv1rgOaNPLVHDv8kvQNB+Fbuehlfl5OGtxAKztlq/DPbMdtN/NRiLMNhOApdXatUgr0+zZxsc2
xI4dSTKkrmxhXXmZma+6pT421IcQuytQacrcXRVgFBMFxFvdyVBOhf6tbWurpunmXS9rdImQ3HNq
lBHzPi5XXW1+uh4ir72GYAV8O8QbAC+d31Jt1L9ox606n4PwOsS+o5TOaZZ58qVzs5NTJTe1cuIJ
8lNLcGc1lreOyuCRFJQWVuKsad52qxY9oDnW9zM7Wc1tfCkRekgV92iyspfJyU/nT0qDxzRikjg5
9gPMlI6gEnmphXy8yxckMVHPGJORXrOrIQgkuydbR5F0zuxnLc43jRsVuItTkrYr0DhY7PUN986r
ea2bJfny6viKovMTNNCVqznotA4CSVwfuy/RptvcD9CEMqkSo+gnNRqHHpNHS/aLGXVzExkMxEoS
AhnYWPY2ba+i0un4IFMmhcG0XPvh+QriFO1BUc0PtgRVGQeM1KxFaEofAe+o576M9pd0gem28srK
5KNcymKtGQ1FbR6dyKnEdWScNdNSq3X5vQTeE00hrFoU8yVl/gj1yMpCddK36mNHC29DHSoMsJAe
U/Yw+zhl23mzGbDdw2bKi7HxQeDWizHXzFtRhI5cXrNRKfzpSuMvGW+XFB28bmL7mExgadCSxh0x
auhvBdp8Oy7FMz1/WnTSegfYDe14nvNtXIqnFvEnZo5PVEpqLIc0lFGlfK5moDq15hjoqiE0rCNO
kkUKQGkxetMAoD4Ypyd4+uTXBV8sqxmLnR4GcBfwSP2m4H5x54ROutDRIdnqCKqseymuQPN1q3Rk
KPGYvSSGxaQWmobeCHbz5m2sPYP8+xgcOhFAXa/aZqTGaKy9HrGNYHgeDGY2P4MLdX429cD4EEFx
mhedJN3fYZGERruiWQy8JLiiBDhxc4DEJaczauNaN+z3tmSJwGsR917enWFG6TebeJ2z2xEwxzpD
Ln1l57za5ycChUgn98dscNI+nSm5byfmiBm9Pt/mrKciK9fpHuAvhfuYq6vAA1cmIoxTwd7hHe1K
NN+SimckKDCI+jxM6TKB+4YTJRAP9NpwEk8L2Zk9K4Z1fjKsBmNfdSCiFN7o6eAMlolMfpvuCj19
7vzm1kLbBgE3Hjtrg7mJZXy/mHhoVQuvxthhSRa8ZeSAool/OQ+RRTKbFXr81QlEeIpEBz4Xb31j
RIkuvSfz8le4z5+CokUv0Mi/TJ0FqO5YPIYMCrhhYq0yGsWt49B0GdHF62IEkCb1AC2XLl4b5iK4
xTmaNI/WOYL3ITwZGWrlHPaG+RFDmFuB71bkvvpoRUhDwYUQXAPXCUCdD/sBaST7pSuUEMQUXZwH
ZjSzeGPs8oU5jx5qCL3OFpU8sXTvfRpRkANUjVDRw3kUWQHTCjWxNytBF7j1N17EKqGbPM5GDfAO
Gj7V+fJqNnEfHxplBgtN1R8WBmzL2G6xulxrrjiZBZapU5xv29F9VbWhwGRSKdUULdolLEvKgzqC
i1WDEvz5s7qsD3ncfFT0cwA8IU6Nhg6KSc3GL5mKFxp7Z66i1qsdjdB/q/TZVUfGVBmlv/y2tKpT
zbJKmQGDeszQRwQZEJoEViRqCze9gCkZhqrPJM+DB78KJXpZVnHMupM1WYiEza1hV/WaCtc3utUM
4rp56ri3kY+rrTfgQdM4/NqbMSiz4eTiw9LayjVp6vR1irbdecU24AqEQ5B8Zkm3pSMmwwIy39op
LeTLnaeRqw9Hvzyd4wANt234KSyTPJMVAuzM99XNjFr6OvLIfq3ppW9YVLKcbuTc5V95PbzWtncs
HW3tCHg4GHfSg0IQNMu/qumRWkKznpropE0MrtmrVeh8NQocu1lqWQbdXQmGbzXUTGTmUl5UiI4l
RC2humeWHr+NKcIxKvTQ8NxptHldaKxCi04gDfT1A5GlNBjWv70W3NMUeyWP2WZVd9zcX0MQA5vC
sSmVLDtFwo5h0WMYO9duQIJ5W1s4M5nWNkl4zWPZPIz98hy4FKLtFWJGN1ZebVLQcysbqujamxA4
Iyne224Sdh14e5wW6LZG2oaeFGD4/Lq1buZG+0ZSQj2s4FUZoj7fFb55WduBknCaXuICg5NaTauQ
cTpiH+5OK+oTvGsmUdhEa/PG7QDjWVjknO9FN+h5WJcYrApoFBi2yFVcEl9ZDqeQTQcgG6Mye+eb
MlpRLFG2t7zLWszObG/+FvtAhlybiZSCMdZKUOSwwdE+AxtEdT5MWHI31DciFequ9SWGpWoAt4tt
7VnI4svzWVqdgPGDZzhassEX+cbWqYMkbFmC58r8BRUA6P1o9IL36hJsU4iU592i4vjJxr+0Lx7P
htgWNrgsG/FekVI6k1lZoyaCRCPOP7O9x1KCsChhAh3nlOJnDqTARdnQxPdmVXXlRzcM92ZDDaqh
KhzC+LusM+dFgX9Ha4FY+Nqp+RYiymXqY1ltT8A7BvlMZYEu+fgVFbw6oMVQokc/jFeQ9rjZ3/YE
evh7JF++On455vSngNbpUm4KtzwObXHKsupYa9impAAEIwVwO6+j4tjHib73oK3bbn4qlBNdJViH
tLY/lFmiIWekm5tysC9nTBV0e9K3scFY7SzMFqDJnoxcnM7DLxhR0+9wKxf4DS3NW7mghDz518Bq
GEYqnhNTeTyHQan5WkhkHM+TcWb4j+cY5DyJZx2Lq5Hpd5GFpuaQG8Q9eUs5DWg2j3IYuqegxT6h
ou26sir/sS7T41R1p6wmqzEpr+HjkDxZtRHGC2FGELM6l7oSieryj3Ps67mwGiONNdzSLsuRGLxW
2EnmA+QM0+ILJC5vNwF30eWvAenNyhgJIV09OqRDigdhfkqilvnSLTElsBGwRyvSPhhze/SXaCuG
mfXPJ9POso4KZw7HToWoi5r+lxz2U+NWaIuqaMOnjecZr9HIBNu24z7pnFNespCCs3kogvyuwqaF
EKA4eZ2NMmO7hkNP7m6sdek/DmnwOFUWc2TvXvazczqvjotG4mq6w00p00NDCE5CkfZh5hyxfT+l
HVGN8JZvBCihp6L4ooweqX0SDHLtk0yugng8jipuCEpEqmOUlHyRff0K9GLdc+w8Wc1cEFQqtsnF
FZUPgoDmqu1c2MEE/3HqvJnV55AySSzChZaKuPOu1vLP89j3XJnu0igNcEFhiyJFMNLDkHkgiqmG
7qFEUcir1PqCr2VSpb+oeAHq8GPhk3SPKfGw5eaI13JvfLlcp5C3Vs40vov+lDcsmOfHvCR3+UCJ
OMjiBSp+cowNfw+65EomzD3NUJ3MjnPFw2mXgrfb0ZyBhdR90ItQNiZM1tmXSpFowKgJ7UEuzHbn
cazW4ca29/rMaZUDYXteHkfpX0njbobjRnBIiDSbwyeh5ok+y7DtaHqUTvHVW4DKxnHezK3Kc2VC
gTpGWY6U75Bq071EpwjU01Wtl+l1XeeXWs2DsLEWb9xF22ta82qlzlOv+29JENx4hTgWLu+XMOiN
F27xrXK8cUdBNt/e5jpTTDM+potbMynJEWlxTSV/YENZbAQWa5FcLzI0HbypF2qPpoeZbRDBLgvy
8BxUqhqA0ZGuCwfghI20+jnpFPHWpeBKmEdAaNQpFlLRL56Yrwarxg9KI7QAnPTkskCuAk+byL9Y
JBe6o6IUyKfb1lo05ryrU+NqqAOU+CPIfo2hBfsktm6rIvgaIw+NIFmEWe7k2+DdFE2/i0bemiGO
ttOog+ccqisW66vYJxLrluLCVHjBoF142R0XbVEMO7kzYOtbHpIa5543XjRjhmqlixQ+faEHXkZx
cIK0PvRejY38VIgoFNRvV3pVohk7LZ4IMx+R1QDmJ/LHWXuQx6pIhL4ZS9/YBjDy3LQWh9//qQk8
D3oF+WwlTfy761ikIVMDf8SQxy49Z08pD4+FZnyy1KHPJxGZBCt7WlLicP7jEEFfEJ6Rbkxa/Ydi
TG8pJrtbfR7Gw0ggdvAc3BpiyxvCfJmRlh+0pjqc/9ENExtWP9n//qdfNwF/HeTAV/3fNtS6hC/q
ZkoGHKE420x/3M35279v/PvOsI6ssN7gn/Pfzr+ef/r9b8F5z7//8fdt/p9/+26vaYlg7Eil5rfL
K88XOToZAnC/H+d8ep2H5HffY+19/uD8D17LhySbBVVDre3AoHC2NJzt8o83JfgmgnS6ONtAGTq4
IAsvLCRiSxtmRgvUbd2OMQ9klFGHsrNVwW7k99hz74bab7aRUVYoQXbmThbTrumr4aAnp6HHW4h7
KQ/RgE791EUTxmSFexiQ56QJ7/fugfN2Duc/nv/BqzsJrRgddCe2EECmkEQWlwOz6ybvEBeZfzj/
xHTqHVLldT71BsSZ7tjXkb0VmD4etLY2DxjVmodoHu/wN0eGxSXDpAXykbP+1hEJx0Ws7O2ngezL
KzeuUaLvUWCSKvVsx3vLBeqkIqUmcYhA9UAECF0k9K3cKs8RrqwBFgb2U6G5wbdh3mSzdUA/AsMC
4BrrGH1lw0Riw3FLd4PZ6vUoSOUvAgd7CV+P8l1jggyK4BuZKClslQlan9w4HZp9CbafrNG4+A2+
xUufEkB0ZJ0jmnX5eFePwLSNrrrR/KJbV21wE+loGKdPsR4fZAFUjS4iEFvpl2FnLNEePYgt/kjX
uSuv0i4FQ+m5H12UH2vLdlfAQwak6RdSmoJyJ46s68FZ/NUSxbcTjA1riI+LBhRTE9gnDObD4Of5
pSzSmIXOr7YoI36as/3hV7i5aQ0GGqMsv+HtDjaw6T8aIKXTOG2mpsD+2ql3Iu2PTjbcdLVBFFxO
VyDLSVdcJt7GkYjS2P4FbYLrqpfh2CHhWllyCuXwrTDm8b7rOmtj2Yg11KW3AVMAUJ0B4RfeXkRG
cTE5EhA17i1tYYnbqcSsjQHkUTPz9iV+0qu+hqdYqna7i7o1PbSc2g6q0Wab3E+l6xK05Pal7rQ+
GlXg2GN7wMauA5sl/QdH9ZcDuJtmQvO8gj9FnwAXDMTr1gvQ7zVYSmq+5Xwzlpqx97KZZiSSWg3C
bmu7ByyDOV/TIERhd+NlEPRijdPefAEmLuxqoKFUb3EjGU8GnrdUYMZQBg9mShkaptilKUeDuq28
qnvLBzPgozBeNfvaAsNfuiSZddR/4wzIV4wo2OVWDbAaB5AR5muTYidBScMHv76z9QRSPazkGLc9
TiPblCnibHEKbCUwxU2+eFf4FAG+IMIH3kw9Tl9niMGPeu9cBPi8WSNyv0NXf5Aa7uPaPNksjbuc
SIz+sL4ZorwmjaGGmLUcCrtYyqnJFlzEZaL7/s1I7ZoBBES11aFEN+nWRKTccZfQk8LeOl0PEdQx
Tr5TxPjX27e6jLZVp6Gf3hnYPFjy2e2TI2WEJzfyd4PFZIEB31G4wXVpeI9RREmk9eFkGeltp8n5
Uev0dxJXSipudjlo4sVIBgB13nCsO5TH0dpbF3aNEUk6+hdV0KDLk+1h1eG8NENCpYR64/U47eQS
blzfSrrY0wWZyjulofdkya5Hw7rUCsjdaXXj3thJNkAeoU9iyJTFmFZlF11pBTIuLvTKasKZvszf
jAF+etfFDNuIoo1xU03gc3uXclXsSvTEdWB+xOX7tvFe5skrbk0Mf1V1rnIXnJlF81kGJYLOREaL
OV/lFVWEEheNSJEls2VqwyVyj61Vt/sGcuRsJo99XV4HGWZU86Bqj4FxK8fxes7kcID9gIFt3q4p
fPOiFtHKyfwLv4s3S1RjjCqXdDPU2B+NOE9SW7hInA7nOYiyVYEbqCnni2zS0ou+zI+yz2vmTmPY
CNR/Lu+s0XYetJTsLHPHbZQgjokfKREMOi397D47toPTJrYQZC+iGzfagK6hKZ/nOTgSyYXBiIUm
2LR5Vfm7Je3eouXaKbNHBHN2THWPqZRr8CPrVMAwoLm3RnDkpR+p9zbOvnetQ4DNQWlOiClqwcoh
IMlFDGffah5qVL5rWkHRvAeMuqV5SoeDHFGpaSXKyroekfNyw8X0jnpEipOziPnOdFd0yYeFL0oa
iZsZ1Kw/zCudKL6ZSuDyRZgbGNJjzieRytPt4SNLJmoTjTDXfRngO+a826qWoVFhpLROp0QLe/ws
6+hm6czrWtSPvWucEG+8pbflYlt1EY3lOzCePY6yj5oRZ9ur0deSq15YGw2OgowRVR/Lq74WrJYo
NRSbCf5mWre3SBheJ03+OGtMG4EQ19kY2qP5npiEwWbT7ivdeJaxeee5zTbuefRQEChrOc3KNgjL
wSjfTF1zmWcxfYABgWkEsLnnZQvRbzF/Mab6aBTxlZnKW9OlfuB4FNoXYR6E3YdpgY2QXly1MbEa
7rk4ncUZNPHFqPBySihT2dkSdoV3b5FzrUbey2LBjiiZ0CNvnzXduiypR1S2/awejdoV2sP7Rmmv
UBkz2+vM/8VGoJaMHVxWO75GvvsxNd4jigwBOJVp8p4KHscw1a8z75AEtu8bKAMn7w7EHsyiw6hw
6Hgl4MkK7yJe3EOtlYfAGEIjL0xqLvKaGvzKhirmUwIfpv5Cm07TjEK9Rem08JsNOmohpL036in3
8/0c4wgf6/hVUfG0I8T3C4D4yRLcayUdCqalflcUDanq5aJVSyi58YhJPrupd9f55Vu1xIdeHH2K
OkXXAkFuTloGuddKtLeOmazPqCwhBonPhQG6hM79taXBjbnuJ/NKajhXtRmgTKPJ7ydn/qQm9kKo
EjZ1/dGml37GMKxYrtbUDy5A/SM9Xl5OJeAVAO960F0uSxNtXSMfyWz9u5kChyedhAxbYrWKIHeV
Z826MLyjPVfYt5FKUhQtryLU76iOOJcu5TUjaA8aL7O0L/vMh9xV3BBXx+HsdkuIePIJNbjPekJT
ve9wRDdiN9SNTVNqziWGjPusrpgNql51meqw96f3Lm/e3Y5Vv7IZhHpOi9WhqFxfIdG7Mahy+6CH
Eii7E2bMyQhAD+zeunOwm42qmjTKiV+lxlhTwutRQniAQ+hGanAmSt9ZQn3okaj1kg4r7eZC87In
ayY/akpzV0426UVS1djmklKV6Ona0vIusVKtMUi6p8J952qWtc4KFnoXE+nCxJLbnuXByIz7mSBJ
VV7yEPwDBWXSQWgjYh7kPtMwS5hye8fs92EY0bMTa+mur8fXAYWTLfWladVOw0nQQE1AkBnpUYjl
VZ8qsG8VazrSzviQYnKgsWLbNk5H4mU0GSMyK1+GgMJpDlB0W6USVA3lNhbXa3PGkjySw+uMx92g
Y/7liSZZLwAflBXvU1zY3JOiedLG+dpNk6dS79GQ9LBWW0Dc9HK4zExnJ10T9w3zNo+om3j4wNPC
Sze0QdIVALOvIKCuEjr0ulbCTx4bJzjK0lfeOq6Vv9sL8TWxnutRlZpLcuG8TO8yFAJlZO9ts34d
h1ujXzu+8d4sdF75bwYXQby+HqRJB05uXQfaKt13eNlyC4J3RY+XqhjW9iuwQ5Rh7ZWOS7D6ms/a
bf72WTqZa5vwvkUQjFWO5jO2UAwQnUO47F7tLYXn09TGbkzeWlB2//mqmdTMRoBF1CYBvasJ+DGH
E06wV7sYKvqcUbSevWEzszsiefWraVWhlT4taCCy37hBM17xiNg44hhDgvB/ZOTMhJzVZFXQa4Z1
mj9ie9MKCnPUzoIq3xosSHXihjU/W2Crzj+rz/ivhrYZMHJQs0HYjG0IUo1m2LTKF09/l/tWaCvL
wu2N/69p75JVAMfZtRqDEQetgO+fP0KxUf2sXseA/WRVcI137d4S4LURSLtlHlobVOzGXv9SJ1ah
yUaLkjJvKu/qzKQ2N257vgGLKeDXsQwo4VS8OLvadmChmmC3lSdKfUhEFapzdbqmwFExOlkgg9XB
63bYnC+AxrWV44DS305NFardqfNSh9XU5UCxPF87+2icXUy2pb6d+PptSyfbKKmYsGkro7W6Pery
1C38z6UGnJU5Ec1RN2sWkgkYXymNNTHZG+bvbZMx2vhbRwcMR/BQ/ay2EfT7dfddJ22xBdUMNu3y
XzdHKXCnpzjzsLs8iPCB7tcGdSwqFE3ibdWfYj4Wnb9Xm8BrDJeBDAVWg20UH2pXOm5YiBnzrpbr
uW3fpaiOapdqm0DcFMut2kKdUyU+k5v/nJTyT1YnHAvnQh2KQ1zLEQ9RkuesM86HU7tz5QA+8MbC
zooU5T5Y9uhcE71kG7cSV2WL5gFNLF/pLpoUFlsUHXuLrh6yUKtqaJtwNOl0xFb6BQz+0eKtyiQu
t4vm1rsk1jWW+/l4buDXffbFcvuoTQzX0mkQSigf4wxlO73U9wMdc1OatIMzHJV6atF6xVAEGo3X
fDTtgCN81UG3nya62cgopdsqj1audJq90wLJbrKrJn7D0lqy2Jh3ZAvv5TiVNNy92zMMwm4YqGN5
wyJJsUw1Rezm0RaYQ8P866AUzIJEvqsuIPIlZplcWHH1IEZoA4sPWgd5ioYYh3JDcejEeKf+K4PG
3NQKJqagYB2gIRN2/HbcGl5HB4tFBNFwRFCjUWxT7wMUOO5KzvzSRy1ejg4laj2l8r0QscEJMjdW
6z1ZS/ZqVZ6/dpsW7SgFFWaFqE+z0z/kMfHQ4lBkd026TdbMmmGPpHH6hTdVzsWsFqw2UxoCDUVj
XBqYu2L98VzuhlHDliL1Qi1sy/IKAVt6VaoDQ8GuWLc2/ZgUvQvNTvdBK5I1NVaGN0XhuZyP/YA0
claI6xjZwZWrWmZ6D4Kiq/IPu00xNY7JHk3J+Vefwhc0a63iFfzERtd6Iiaa+xeyNfZ6SQPJTPV8
rUebpq9fqtqo0KnNszBS5sCWvV0MGi29P4i1PegPULfokpnFKRKDciWsAPHSpBBxhEauRa5zbk4S
O+8rj9pBlVDoNsH1rfrI2i1RTye2YBlGaADu1byzXFFtTYz39LqwL+pWv2wDihGzxHFQqmamY4qr
cwm/uCgFp3lGXgmgYiu9luD/xm06wXTRI2rZhmpDSwPcWyEe4ogg9TzQfQ9jkqFyN60ROBvkyIdt
SSYze2O6qzqaflVZd0RY9J0HNeRrDaeTRTrZ1mmu3NmxLmaNpzqMPqJAxI2a7+8rZ5bXAMpD2irO
re4dAqE9L9H0kfqLsUmDbHs+dIPJ/crNtXQzmRUWk3ZcXWAvBv5LccdtQCSTJW6+kQqqvNIDx8jL
CsxNwcGq6jpbUhl2MSz/lHEhdfe5gBa6riWF06FwtmNA3LKkt5GAep/OfNPLnDWahLyJQ/JoKWSG
ZI7OoAtMGnx5kAy7CuWGsqLUnEhPgxQRHSzbLELw28XAs01fnEj4GC8FDy5Mim1l4Moppw8iToE0
yIxaRyUue7ShoHz+ohs0JxJZXJEHOut5WrDblNXRSsQH/e5kBfIm2CR2fRii5jh0yZXhZl9+cR0E
hEZN0doQLqg6q3chGhjbWjk9gXUZ1rXLHGCgv2COJBGG3l8F+JTG1AmnBPRWiYIzgmWgLM7tVNVQ
PKOkSsH5EOSh2Z+eXGldG8T7XgFEpJeER31GNNgxlCjbJEGiwyAmNLJdSatrJNAr0sPgA+GnXXRu
GrQFfTnCj1OuEPkQ/ugg8Ztui6OzOPclCEKaPTRueIFxor/pB+vZyUjgKu3/sHcey3Uj2bp+InTA
m+n2jp7cojhBUCIJbxIeePr7ZarujSpVR1XcMz6TbhUpbQMgM9dav9vrQI7ZUF0GV2w5DnZ66oL5
jH22Cz0QgaonxrjaZeH9pPcMcKHMLwu8uNKiKpNvMoJEl6HxLa+rtzZ3nrIYHpBkeXF0UD0Cli1d
yXSIBVxIy+Pcz8kk1D8lfqaIOcvAPsybnh0L3gSz4ptoDsFp6dHsGGUzEVQODabC7KeI+Zs1+GeR
Zm+mUdxbNc9CGcTftZFo0RZQ2+xTb5ePHut5wiKh1zdOyIHfLQFZhx0dqD59iyPiTOUYyBlg8iSx
06xQyVENTdmzsTAjKvmGzVRP9CRWtk5jEs7cCGIljgofEMQsQFUUfREjMi1CnEEF7m/cZjyMfU4e
lMiDS6H5u9oxL3Y2PKJmTBgd8oC4A806gUXSd6CkjCiabSWqdutX1lPdBuIEyLZJKsyoXAOmR5U6
+RFPuDurIq7TNX/WfftDxxJuay3UACXZFsnALQhs+otojQ/BL5gR/v4pDs0GUh20eTg9hCVmyHIx
jeRCSpipb+gebAKzkb0eCsC5JmqvmGjvU6zv1o0Hpu11X4TRPP8iT43te1l/aeMDPuWl3Z8ztGFb
BfnliXuzmAaJXjzmrWR64hdHEKrB3KQeINS0DaSRqHyTiB3JLTBwAG+285x8SVDQ9etra45PmREw
rKHfGGaeXgbBSPZq94Hn5rFstJWuIW1R2Bks/lVdBa/NuLyOExtQlYJ9iiBmEzbqCN1H+i8eDkp0
8Tsr2MDpDGo1xjvwzv8qempMFhoc2A6ZARyKuVegKMiv76dE1JfO0wI59FC0jBFtLWRoFqwVdyHt
uUilBuou6VF6x8Y3cbBLrpJIeBqqprrXJJPRiyiLwsA7qv9ywkk+7vkb10Sc4sjFcLxzb2aLDkev
T2ne078NwJGBBPBEL040oI9LxHX7Zzq583c6+a+vbXm4nnt/i0mCxlUVdSq6A23aIWfjmBbjJvAg
j2oczWTE3GT1VzVP/gYrJWclfIMoUkNyLqqUBUEnByuAcqWCfzdLmk8ME2ALsvRFEfIuWlmALcEP
XwwQTvxd73D11CnKgG1NStF5yDnWzLh4GpqQhQAFOdSSL1k2xfI5xe6Aub/F/fjFtZcEh7JkFBSK
+Z4q6/vYsGPLHa5wCUmBWnn0dZEcsvhcf4pkuWs0jJn/+aJZv+tnJIecL2paro+X4d/ynJDUZN6g
We1BSywIcHX4vIBR4ujGXiax3Kl56kyZiClZP4oeAepyrGzGcfJooWG5eFVAzqWjvQyldhsJc6fI
MQt2oatlYfPw3LmijcvPWddy5VweoViPHxiTfv/FZrOtl8EEx11okSS5IRqTw5I1D0iYOFTjo4xN
jBlKyxX4z1/f+/szY+EIYqPC8GEy/s0bIOpFZgYJMUy63pq7JN9ooR+tvZhjotAi8C2SahSZXjcx
gW395KxIeprFrUwKSQKXbPJwDu8czN0t4W3Z/A6Ly1ZXDMe2hmKpCoZJEHsB06CSh0pkF2+zz5Up
sfsr84I3JFipgAPB/qNh6jGCEQXLL+qQk8ZQ5mgr8lrHqmBst6NXoS3zYVKlEwyPfDp4OrL/ZVY8
pHS0xclp66PrY+iAOJ8GO8YN1knsYyWJWH5EfqiRAwNZjI/I88r2QQP7M3vTQ7hH0fySQU1YvBb7
d3m6AlfVFOQEr6tC2UyDDTxuBmD2UcDE2vzzHSGo4HdRFe6dlolohdgq5LwYwvx1A3NQ3tX5TMhM
WuEMOVCs7jufQEwTJVlRjrfu4mJkSv7PphT9yXWFuWmG+IszucZ9fWV20cssH75a8qyIKTsjD7vB
es3F449/pCXlt4YQz6AEv/q1KbXG0cYQsB1EutUM810flw8vid7gnu3GNnk2g/zLz9g4Cu2JwQcH
amOCocAqyxpXX7eVd5Pa/dtSECs8i5D74X4XkseJ31ayJT4w2cZzvi087SXsYjxa6n68C7xp2y3d
WROdvssGExPI0jmXxuicHeiuWYaurgEmiXnpy1BMpzAYGn5SGsdwNDdJIe5aZnUHXFUzCq8WO4aq
1WGTw53d1CPjxlwvtmxtiDeqN8nB94TLsJMNTzLDFJ3N6mCgO9aH3PGbnBpJFmluk3/lASk2PnuT
Y1MFKiaV+r1JIWc12oM+RF9lkZOvhO7NbD9UQRkV9b2rgWA2ZY+PjFwZkrjVeM7zEjYX2RdHdfLq
pc0xqMIXdso32ZrSRZOULWdDcd69joHzGur1JnNIRW6GEOlI0OwZQ17EQsUVaNQISzVI+4fvkhhE
xb+2kSPv4DB+2cP0IIribOqxS5MIhz6xqMIXgpLL6Bo1+UExVbv4vYr6H5opXyumh0Ax6pVIIpyi
wBzL1rZDxpOyxCB2el9ttYxONBHlpXG950yDwStZXbLibPPWlGSQfA2p/OLn8dGPHKSwv/htvew7
yoFFpxc9fWQjDgkcUp8hghcz6pAEOjsGdspw6LJLPq7ZFrjt1ybce7t+7g34/KId1r5shalkty3E
yF3bWw/Yl76GchfyFt5c78Q1EearWuBxU8cbpySROh1gANQRAhhh3tcprpPo0wxwFUnXdtDHNt/8
aLx3LI3Nhr5n5RAf5dCT+xq2jtiN0TwTkrjFQ/9xEtVjnVT3s9RNEHC06miPg5bDXw9zXBTs8Flj
eL4JDQLFLfKFVNvdaQxOBoNRwEJ5b0j6Y6XxD/HIipPx0kfvTPo1TT22cXw2jIbTA8wot/xz7cLw
TzsrOTdcZHupIUmU5etYLFvhI2TLRoBrkPGXPquMcw89DZOS9ThmyX1qjkdSecZDZQYMejyMhsaF
oBEEaYws8BGryoHzRA+cvb3E9w695VHL3HxThzoAoD9exnn54WSz+ZTh14v11gXX7Od6QcTSeS8+
lmNgMIWOMICJUwLfUycAvsFHiPFWyUC2S+xdGbfmejStYUuHTkIMwoq+z/duRw70hJf9pgomOSXt
6FRtgLtOEnsgaZYHr3W2ihjUIeuZ8cPgTpCJE4cnWGUnK6vFLtPK07Ik7qaZdAvV8HJjMjXfx4MG
kaUsj0U3m6clWG7i0s62SGDutd6oebl6IaGG7FV70SF0vdazID/TEdFudNqvyeSnjsaMocLp8gQl
zTp5XvvHn4ANDWzoT5qpPywGPrjQ1w61bpmb2LWe3aBaTkF3HXGfZb4EFYUEXIeMSPnHDjCo75J9
FWcTfEWhnU38a6E8TAcRLto58VLv1Cxf6j9a+RP1JxR1gKCNDc22nPGF9y0HAqB/s0BeP9i2F5zD
fkn3fml9S0SQXaZowttnKTaBUThAU7N+xuzxpqf/OVTjcht5XnrI09xAOdJDN88FsRgagRnVkODc
UTnOOR7Me0h0zl59SvUpLA8HjdJqv6oQDktYlQ3khwRIxZ+NdUgbuq5Gy8F1e9ib0Rwf3TwH3xEZ
UWFpsHYS3k6vCCLWdUzscgbnBuDh1pI5wC0MwbNfXEUPvc50omPmNe65lkVIaKAS9ie01IjNHuyo
6w6j4+89g5FKRt0J0DJd0YHvlmTeTKb5YY1ptk17sznbomvOU2z8FJDTd4XMGo7rifxgv4h2+ORu
s2kwjp5dAuYwJTyPpk14aQRsyF78FEb+NUsG0sNDHTpLiOiocNd4QqCDt9LzOD843XxbtiyXODDu
TeK8Sa9c4A9qbXqYnqJyMU5+clr4AP0SlQyG8CKB5DTsWyM/Rf3c7fXCpUsWYmlPjua1TDKs1bAA
oqzT2bgvYTidINinx7QK4R6jXGBGaGTdibYwQ2Ry8tmpOXhSb6NeI4LKi6ubNa1ND9u8PIlvExji
eIMxAqUZS/ANAoxrjZNiAGctSpSq6mBmaeW6aRHqW158UBKuquuYAGfDV4TRuuTVXdSuVUptBvTq
jzx2X+xieVHVBZaL1QacbD+awHlR176SuJrtfOA+mNz5m4/hSLZM3UaXegYHF3BoJdhfh1tFjc6n
KdnHCKpmByOsJvsxR9FZ0bNLM3fXHoU0cB2ZSyaitdHVbuFH7dSnVIRpOSJawuJ+ijeQGk9GbNwa
NnnugCrrpQ+Av9pnVSc1M8fHGBX7OIVulYdBs9bwP5ZkZzxt27VTLg/y+FQccsQvsPob9n6+BS6a
6SNxY1Bu2+xtlNRgHdo5ZXrzvIjiTfJhJfvctWCgI2wCSpw2LZKABBFkWBH9LKfmYzRvOPUppV1e
qR6h5uAX0IZUlx0iRCsDh6vFOiP+J2WuuOp73qeD+pwJSGdaL2it+IkSySxRra/eFLd/iOncvWSH
/T089WzcG/34vHTJcCwLHOkSK75p8rHa6e1OabYUQRinuGLd6PSiAzz7rSdQlkGk/LLIv14hnkNP
ZtHfimnxsQwoTkaH8jWtpAY1MA+TJm4bPXiOnAWs0rynu0Ub4o7PDszdIk++FpGzVoGgeu05k1bu
rpszyprfMG4Rq04XW3MW98KzD+XsIjRxDqqB9iTbuG+9O9gSd2PRWruhhcXVec0xV9M0qQcMtCPJ
VPe6dHQoohlJBLn2fXVqg3qz5NZTLgeatVTXaCnzGB3b0DHuKVqsi2PCm6LTH1qUL/x/MjKrnL0y
xOVvWqe6yMinZ4pmTicrtDIAGSQZUfg5xNgkqidiiS1mkZSRq9Ssbymix5Uatkwh/Yk35N88/F8w
Qn5FmnaMwFfQFWfjRk9HlER86PZY9NBV7InqqYyoi/AM3Vj9siDRLd5aTdu1ufZNvUHkhBB62B+s
cupWqdM+S9GOzf7Abiu+ydpTzQ9CfIw64UQbWZ+3onnKgK4RyVD7Fgxt0pS2PtaqS9JopGKM3mM+
W7dC624SDxZ02MB0bkm4IJYbUq30X8CffRXoNcKZFH9kF+cnPpreO8+jg6daNH3TsdDemh4LpBu5
PXgnmvAQ+IsG02dCJInzklPXZpQisKKSd8j99Ieg2g5uElw6KUVNpBQJDw8+mg1Op1pEjZcIvPjG
H6IPLbqp0JwzrX7RrfCr1hbSI+FPEqImNpNXUZOPy/1Y8llDXKVBj7xubQ/VHSEQG3YfpC5Tvk20
6IdRcg1llcqBTfaF97aM4u1QzcF3vSi+DBOxgFy3nRE/uPhKDF39mYXZ0ZADkILJL7pe/ZjNzcfA
5NSSn3Gi/q29HleKYOn4iAHMoZLuo1iq8LQ09bGwTOhieDHTaBxGjaUThLaz0TQcpwYLcWMv7L0T
w9a1pvRLTURwZd1ERJqvPQaBGxvQXf2YHNhVOBhPfua/+1NwywxqK+uleOi3+uCHkmvFFZDSoSp6
K4mZ2y49Fqntcs6k+v3XXhZxo8cqfQsI+iO97xODQ8E0ukZJ3Zd45mNlPhm7OaaThyTOdtiimyAT
bbJGimprX1c9DY7U3LV4iKwH4e2kaEX247IlcWbaa2oy3iSL1wL+zFwRcKj09an1jn8QgkGp8FD9
UR1zakdxjXimy3GUDJ6VcEopMAz5UIlZeylJay6RU6sBnJpbm7Jq9ogLzrsR9Q2GCvBKIyS/FH6F
5FPZY5mtLRZqxiDy0E8GMnsiGBUAoPQ5RCnyIMD+MrwBKq3sOgg8Xyct7ovHxnWoe6nsB4O8IR9O
R3DbL92+qEwczeCeHJPWgIzl+qA4SX5K5rjkaHnpbZeb4ZxTOzoatumsrdbDixg/uzV5NxoiXe12
WNzHri7DNeZZYDzdwNTb+jnLXTajBx27JlxpDcRz+jX0ZG7NIioP9rSrYyiteuJ6W9vamB13USli
9WTmJCqDLXLaKcdkyyhp9IuRbk99BDtlxx1D8d2OdfTpLG5tsu/aqeR0ZUdKC5pFYaPa9xjQ6i3F
QTbaWxHO98ZsQMBAdYHFLamCte6tiGBiPTXGSQlEx+hgOz2tUbdB6qmVdwrgVE2uOaDbs7wLwSfg
7Ezfm6L6bnXaLqqW23ZkoSrVbeiBVzpi6nfWjz6YngOtnTadjUAtmUr7mOrYMJL4VSGD2HWFd6mJ
jQFQY5BfzzoxfHjAVDGzB91E6RselE3H3GvzjWlfMdfW18U4ICyREx8nstH8tX55YTZ98gK0B3gu
fTXz+FVlGvxPD/9mfAjWeX6fJrCEiE5hesCyUZplpTyJF3FkR3sObPFdQW7zzFnnd/P3JTAuqb4Q
Jr6kK6jwDMaCTLIUyo0I0u9K8YZSlHM17n944XI3wdseK++5E9MVi0os4tznMRxumsrZ+7J/7RlV
wBpDsyV9HYhHrLaFVHlJuNkViGX58Kqf1HT8GkYtSldxlTHySSoI52KF4iD4dfKldXPfEtMIjTTZ
STWmWl2ZNe9s0Z790oS6lL3YEV+lSsUx6OHQhd0ql+Wd6Nie1ZIrJCKjQA0JFPXDDzwiKybguthj
Apnb9O4dD5eV3ieO/lH2rEtNi3eDy84ZFLgdyMmx78F11TGTVUeyn0U/tJR8RelU8AuSNppxBSXK
lZqoftEuoeZIK1R2ZXkPoVqA1acMnRvA/KZujr0HNtF6zwBNnCyyRqp0dqbeRy4H//o4TUWKxxaW
e7r2OdjDaxeOxGWCV4osIm33kLgsj5oBhnoatCapt2pdqBmCBsAC5MMLMp/E+9B7lDUzpM1so5AL
BWB1zjvZaE9KSxQgbV5pkBqdJcUgzo9mBonLNZ40KA1hvCuph5k98lnxiUIInztroEZePmMEJXIc
LfQ4RD3A+mCQiI2BHGdMyyWSD2Td0zvLWrq38FOgBz1qTXkfYPMK67C8GDmbb0vNlEQajAfY3hRC
08GSJ54P5RMpd34v6zELF+IC6xqpF8QbQs6+ZKVlUHqqq5zG9reRutOfGPgoiZfx4i1uyqfUwSVb
jVMsw0Wd1jfsz7MdfUmsL4nhpyzith7SvXotR6K6Sw2Smjbimcb/q9SQROPmdfK582slLJZOc3LX
Z2yHDVSyVzOgCdaJmjdPkQHhFExCoi7wz9y1TrUHglvvUrSHYuyWnYQwoZqBefnclqK5R9782tLc
LiJ4QfoAcMEsA0a9eZPl8ataQ8Iwxp03NQhWvGobVfPW71CYSI8aKYlzJ9wYcz+6V0JaXwrwpZrX
0z5yhhSomII92hLKDLky/SF/Y3CkL/TBaqfoAbSNedpmFEpTasqLcVUQx1JgSlC7T3P80n86mEuv
JpuzJ/Ru0eW8lbTUq4DRBf4MwEtl/kXO3ltSjPdJMCO3jAyFf2PDLyy4x0o/SYg9w92ak7Noy8ss
zQQKLyt39bS30QNUNn2DfFjnhNq+k9MpWbaAkSUbTOJ2SlUo67lEWiFYBfJXqUBUtBHHKna5nTIy
FoDa0KdQa2oHi0hhF1XQtkxCxsYpT61cWMA+J4foX2zeaogf87izETuPtY0taPWlCANQ7MFMy24z
WlG3eWsazYBRXtwnS0+BErlvaGFwvy7e2Ole9WDeyXYmkdpauy3uY4/qWILfctdL634L27+kOYqs
1TjlH3IGOfbUkErBzflxjfDSwcmB59rPkAbraH1knV4z+u3RiS6hcxxdYt7UV4gHzCODkgimiiha
h9gHOact5bM5+eGz8rXIkFlzRsL+7aJDhSdAVuv9OnPMN9xfAcVZV0nFPN3HqHzSAM4E7kX8Hr8G
2pDaRK8atZoLGRhNi43anBZCrCJDPM65K+h4af56bktQo4/tndWgISTmsVDFCkqo+7Ikk8qPv+QV
le8WWw0dmVR0tKb+ayZd2OYG9KxeOU52KZkgL06Z79SYX6cxNTZlU3z0eXIjK6clo0Sjtt3laYKq
uOTZAVa56gZjGNzW4ZVg+Wou30SPANdj0OHKQsIxbQP/juWs9oxW6tLTFEJThn5yhY7lHDbTjrH4
lo9LoweY/ksWT2Uz9R6ts88s18BhqXEZk1bTMq+pNjIkFXS7UbGRzheMiYB3pMKhaLpPHcBDw8Zk
bQ5sJMUX1FGGu6F37I2AeQodmC0Ft043bOCS4bCHtRdsjOGnm6Z7+birPTFLE96uT3cKD3F1VP+5
B6RECabKTD32ofI7P/0KCURfXFIbr2XfL8MTmOZ6FJq7kTNwZVngJ86OPupWWRUYUhQfz0x5Kwex
VEENqdZPbHkIOBjzroqcnKpmiS6y9rI98NA6Wm6nMQvXbdLA4vNeZtHW0Lhf1DBBzTG0dsZkfTCf
lDlGk8+wbbMWtid6oCFjG/WDmB7a8k4xvtFWzJNDlMQek99o1z4vNkc3UZ3MmYi96+uv2cYAiRjh
aS0c5ykGAV+V2nKYOp6BsuRg14PB2FXZoZc2L4VX3Wi9jQeJO7/746dSqYcig14ScM17ZjU+TapT
J6RPt+zmA0fBgq4rGE2xlsSAjo6IMXy9Jh6UZiRkDBmzD1mh4LhOMEQtTrHRg6OVG4m+6x7Tx0Ee
dWN97diS5WSlqJjHGPVB0Bl5AaQ/yMNfqoHulvbJsvrrME722uT+ZBj075XHUghcooHajr21mcYp
pj2HfDvSYJDf8ZnV1XHOdUpAl2RJT1J95aAedtn3OSnezZgtAnRuWI+Lzl4HZcv0IGdoiHQSsbVr
iFxj7p6TUJ+h1NkPhWR85ONwKxpzAa9Jbm0fDlazwIMrJHmqjijeHVYlw9ntwNESza69wt84WQmm
pBsdI1tFuegwml25TnRxKVLWImA/DpdPj8IWbg6ql9IjAfgX6roUr4VAjeE0uAA1Hq83YajJCoXY
lblbRR6KXbh0c0R72mJNisVn/jo5lmIxtMbwnnYYIid8ZK95s0wAWQdK7lqe5BITU847iQsAIhxe
VMMwVbP1rRqgcKsFVck3Za6SZOKG5MoneW4KOOgM7vszDlXIyGULn4IOeQbLvI3yn1X/TW2haj8r
07fEpSmwariU9rc8SPZhwnzAHSaiDJrmxgN73dHmv2lEVBpF/RCLz8Hv32sBru6n3LPcpGRLYNWt
Jw8BppVdWuwgFYynrEIoxmvy09fMX99kd1dGwcFPxtUAUccqXYY80V4sF3OIpT1Ay7wG/vLOroOz
poX7wsh+KFOOQmOHK+RoGg3BqpGkjyj0n4OOCiy0qMB8tnM5/fIwBVCcjnGJT6OfvMI4ZLg3rdSY
swbqWaMn3AeDlxyUMZRieo1iZUWcA4o4IMG/zIVE60fZJ5QnKqOwD1e2yD6VsRBmt8BLlUU+rPWt
T+3PtM1fpIGRPDb1KkWkUTUfftXeQKL8UHAdbL/93NbfFtJa6Ha7Gm8X6dvAlFNyhoYOtmULshvL
xdd01TMSzaMCgA0PxI4BzcoOgnu8AO9C6H5bRBlstRGc9y58ku3TNFHeY+MIP1XKzQZPOlhRHRaS
4tfbxY2bBeZ6KbVPNRw2XSknnkjdwOoFhAQiq8N9N1qY8GVD2gjNAQwiwll18DlERf1ugPy2Vg8p
wOiwdgZ3XWDtLYF4cjxgz8qrz8MNrwcAsujqC2PCi+QqoV44qNpP9W6VdpsU4XbxwTRzN8GOH7J9
VhGc10LMtjBogqKb7Cc723ep+80w2ZJhm/6IJaU2Nppt0JpApNQhVuM/Es0TnZKh/tYZvtgA76wD
t7uFawYRXlqJyS5tkpZI6P1skju+y5kv2RJYB2gMP+V4nWAlMn2LX0TWTjqNKRi1780Pxy7LTe98
5M6EolDaScjORk5HE07AssWPwZo8ZIm0bDm/9qR8VlJBbKgh6eDfzb1+E1cLVAGL/sx2xAm3TrbR
0nuXCyItoKaZ6GpkFa0IcORvStw0+S7u0oaGopBfNJYVQNffaQe3KcptOPm4hBjtg/LvyhaO68Tf
wZv36QBNvPuAW7cu1HCMxmPWcqjtyhnhtAlkta6xwTZM91lOx4nA/Ci15l06WsmeEeDjBU3LQeTi
XnqKVIlzWRh6MESmZpxs0NPgCdvSV1SE6DDZydnu2Ffui0V/Vt6Hufz4gXaZdE3figwNcSvd6HAS
KfahBU23PTPEfFdTFmNi54jbhUa0eamY8yM8TaABJtZGXsJ5yWo+8vDoSzJPRewfAAokGFotKy+v
ua5QdUWhlI2nWrmLdNeTPZiaPTGjOFlUL7ld/LTk/FReZb9eboraP3k1cN3i/ixGgUwGiq5efM3S
Lc6zP8xkepC3h+zIbBcDb9IWAwa4PIfcDfIPSjAb4VEfck9t8YiEjwMdGE/+Gn9oDgKyGISsrORl
VhWxHKer/nrCHR4QGdRD/u0ZdzjY4pTMqgPssFdAeZydZ7lRyBMczVFG3NuKnEZIEjXJtbMmdZtM
ti1t6xT0w3QNb+iSvzstG6/WuBTc+NRwJRZZavtyfI/X5Z1LnJZieS49jOtG+I/qJBlg+WB3pFPK
g++nNZUIj+h3F8PCYilOdhjh2cYW1d9kZf9d7jXq7CcP/taCeLSFJ2rPO2nF1stcMjNKvkJ8MPBo
T4gwwdswKevXrnqaLedZOUjJote1lre8DM4o8KT9oEXmVRR96271Nv5ea9ZH/WDvMrtyNk3NDZVV
hTpsNB816DzvoET6oSxVJaBg3raYJazsYTim5XhEJnUHRf/ajljAo65/LsfHuABJRhLxLEzTAkhM
2bqyN1XfEqOnkSu2SlqHwEsx/prGGQbDAMdB2WhG1i8W5B+ewX9xwv35v47GfzYndmzrT4yrDZ7J
vzkat+37z7hvP8Ex/2prrP7lH7bGbvAf7IJ9Zmw2TsSu9C7+v67G1n8c9k9Ilp4l8y6lqf4ftsa2
+R/cwOmoXd8l5ce2+NUftsa28R/TkvE7UFKl4TE2yf8ftsa/uxr7MGT0ABKi4eAq+jfj28Caseqo
tfqgN+NtZePAjrWsF9eExfkVj5mPjPxPF+m/eBX/t3c0iUq1oKtZUB9+I9XmpU3UzUSBPm5b/ApW
i1+/mC6aDrqBMYz7f6Fl/k6Bk1+QNyI7l1xP2/al8++fggsiDFVBU7L6YOQ7LAoh0nvztV6yd1cs
13/+Zv/lrWAJmwSI84Y67/bXt8Iy2KCSWuqDnDZkefYlOauJtZXzyn9+p9/tivlSvJPj2zJ+Lfjb
XetcZM+xw9FHwFewDXy2izZmDpdNyb9dP4Nn/i/WyPK9XANDdi9w8N5WyRB/voA1Ni5VzLeysgY5
nqVffUHKpe+eEQZAixQ6KST+0Wg6RLyz2IGL3FoRTvHmv4Wg/k6wVZ/ENPGIDyzDtf3frq8HOUzr
grFG46ftdHL/3F5Kpaeroc1XSPuPre19hpiL/PPFVt/wzzRw9b6W6zJyNuH1OvK+/+kKaIZTWZ5R
8QhpGdhCdzS9Aabz+Ci66RF0GkpEdEnL5Up0Eu2mlrw3dgPSgA1fYjdMIX33OXWz5//Jx7ItXNFV
zEjw20Jym6o3czTFh85uGQnlzgG/fplLPwIC+d0HtRyCO36Q0lTJEXhX5Q9zVpBV3Q9PvoNxNHXy
6Ebv//zB/uttggrM9kRtwPby18u19CnebfDHD7ANGqysTVSo/bCZZ8rC0WZFALJ6ZvedrOF/Cyc3
fichq1v1p/eWv//TrfJJ2Rg02PcHKvs7zHioP5iRr6IJJVEzXSed81tPp8Pouj+S5KVswn8Lhv1v
mwCG8//v2/92V8asiFEB8gmWmI4BzfPVndJ3ZaCdsiX886U2dRVi99eHkzh43+e5xDHINBUF+E/f
mLASxy8Qzx8qvd5BwTi7oDmjLpFundmMjYkO0tchB2XEq3Q1x3iB5/746DTWoQvISSeN8Ozzb+Z8
Pgchz46lBadpDHZ1q1/rKEFtNNziQ/5oW/1jlWILXX2TZVWQpO+uAYO3Habrku8C9J91tO/dosDh
g9eRf793pYsjpfBY7avZeppntLQVE4TWv0BuOguXBzTD1mzloNhZWf1tuTRixbyUZ8VhAjTAn2NB
TcP4aNvucTBBSo34gB9DATuPQaselDdq+q/Z4Epifh/b6T4R+AlF1imspmOFbTyKGeifWXnfeWS6
6LgkrYuit+TQ71iI6DCH1q5Nl2sn9IPdfmR9+p57+jmz8Jcegh3tO2zEcdiaQfolW0TZPcvnyQx4
hDHSsagaHyyn/enLrVheGT1DYx6b7a4emSFN5k/Nw7NOl+TqOJEq0xvsiMLVyPcyJvcAJ+U573p4
l8jKuJ5q8+jc6YzLDm1+U2vraS7eDd7TbrhAJjveGAD5jvP8aCTU3nr/Pmp8OX/p4Wp1DAG7GIyA
52DsAnLeDKDhwuO2VBOuu0UFT4wNTF7+0KHmz7KtWWnPDmbkcLuLL9whiXCG0eBFNyaMLihyBTaW
sX4Oh/onaQMre+KraiNbD75U1yEZbtPgc/JrlCD+eCVz5eqbCyYDAftiHZxEbNxBARhXIeGhWNgu
D5OFColDOPCHxwAhcVFAGcwG/n3QBtuHTLqfYvb8HjhcgjIUwOAfYpjOtp6/y7coFyplOKq0yf1O
vl8yi7cWGkeg5e9Iys6OvFIUP7dTjQVPpl/xdNzIsVRW4Z+TFu+DBzvEmq5CQC5jNOZX0YNVmTjb
NsZjikMsFAqeqcjpAFL7h6yoeHGrhY+D6Q8AQ1jQIl6GEsszEsHOtpuTHkp5sfCJ1mXc7USdaOtW
pFJoDDNyFnduNHz6MjzLtLhZjRvMe5HdVp+FsTXuHQ9rpK50T6yri/r0Hszc1WQMj/LcTUWLyuBd
iqWwWngfIZGOs30JOgaxEzAeXs3WCgnlVT7KhEGylHX3FrIqkYVhcUgN7k3Cab/H+hTrsOFqNWm9
a5uqPWbp/GIkZXOB6InFQx73/A/qQ4DhsKl3Qg8nng/LhN+V3qnHEbLQVyoX7iKbFfQ0r5YZPXhd
SfqAJ5OI5FYizTBHF25lzlqpDmy3oBnjVYUIYVOIfCfEclZDbxFVITP4IH7vBuoIO6tYnGQyz/NT
u1ATqm1rkEd9LNHMiUeojuz1NOUu3Kn5igCz2sBe0X+CbAy4oOgL3Swo7+O6zzCdr2oBR5mtr2si
LD+yF6/J3jVhH0TSvTmQlmbWwMDjYkSwWzTIxzoUYLfnyApGSuDJRzTION/aq78Q9Htsmllk3nCl
s8ug9/CxMCLjkpOCjKghQrDU55tGs25x+NbW/owrCQMj6Hregqm9jXC5mc56k2gbZP03OsI8kgm1
fj/qBycYtlPjMf8lanU3kilCfkGU7JxmQn3RV5t5Mq+Q4VhdblXzQmLldv3MOJaV/ouVZ2DDU3dG
sGXitqlEmG/Cm8WJnAucBfAsZu9bhm9+ZY8nbMzhisTjybLE0evYRdtaHpMVgjsNRtfO1bVn1hYK
HVe6wdHVml17A8MG49C4LNZRbT8xCYTyOtXBNq/TF6yo0FiWdrENci5cbujbVGNd5ZioI8Kfr4p4
px5IVby4ffoljwO9yL9Qlxw0nUvDFtd1mBfOnf4hQv0pjUukAcbDGAbnGUiGAXqFCb9PtsX/Ye9M
luNGsqz9Km29RxkcgwO+6E3ME4NkUKSGDYyiJMzzjKfvzyPzt8qhrMr+fS8yjKRSYgyAu997z/nO
/SOaO3gl+X7KQdnpi5+Aa4jAJ1v3wIyYC6pIindBhByoPpo8LX3bmUSqtctlHU1DuQWo8rOn90OC
p8ScoubjiG5WKLvYxbSMVhnAaJooAfOUsHmte96RsI13PqqKThnEENfiu+xbdxMsKfonlXb0CJls
yARfDTJPkl9CYw8qk6nLxPjStQyUDZhK42qBzDHJCEN7ePJGnjzKcVaYoNsMCPihti/lpiqrjTUv
2JOAN2Cymje18DvUwuoYFwWpXGhCGNBHa25ki0FZ+VBUkmnUwLHdn3/WfgcamXVrZs+kxfVTmjTn
8po3aUiBfmR2tO79qdrZLr9sYDGvE5vGXTxscSwx2NafXZlxDw0LDlHnDX/n4zRxuXR5A9ZNWe8w
mxHnm7GBALlG1c/ELcr42D1PvPMXr5bDqL4AvuQ4NDLvZyLw8h8qcSmSFG6o2YA0myJuqzL0MKUb
hYxVqS+i0UYECJ6w12fZoI+Sdf9zMnGYkKJRYvQhIa+8FZ18KyZugSjoX5YCwYZey115XUw3XrsA
WNfhaH/xCnAa9yXI7fHpJyLfRhWiB89imFR9VK37Rnf6ZzZx29q++UpAmblZioQAhQVkJHGe9OiI
8ODJLNkGstClpjxgBkAcZcVnbjsheBma3V3fQ1W13E0XFuC4qhiCPTGnMsH967AvbpZZlgc94fMs
wR3OwaDnXsZoNbmXvoijVfFidf7wUtTMYiwa9Nbif8z5+Cw8f/yehP46SuUpZDj0jbwI09u1nTES
H+lchsGuDhTf8SYZ4y9+O5jnXCXjxfCJnI2zYG+Xydmqh30NRuEhrCcA/6BX150VOhuS3ea1tsij
IKAPheV6XxDlFos3hVpI0nZcW1P2GrOVQqRAEIG8aa4bNkEz25v1Um+5oGOo/zqePvdLZDeGuZFx
PW9ma94SrXFsIvsBm+BLMUrQP9/uNbnDZY/8btv1nkbeCXItJpgW9qUgb4wuu/WENKTYiLJ8TCUG
CNfwDxXMeya+5B9nUb6NZ/9NxHN5BCC3qdNuWYd5/2QK5m+uR46O1YZnIhjPtdPXu16izZDdPGxR
MYCfqbsfxiivpHmTbWx1uxiazH6q8rOLbIubIr0pqP9u/uYj/0bewP2JU5zTq9lClETSgY5KbvMA
SyvQs1+u99FNbB9mP4odElcyJcrHxhZArpxiHRsNGXvJxvQ5bw2T88UxmJvNISs5ISoctEIKk9ru
uPUl9/+snMOQp6hGy2jv2fxCBQ4Jj6mrOT9sAYPVYz8jHmideFyX89ZVhNkts8LlMMcV+r9+Ezap
CYKrpGcoMZNA+HIPEWKW0ZvrS4RcE/xpz4407fq5Hfa+ah6Zr6eMfqp5U3TORnSpt2292eUcO3xt
Y+60ZRkH2GQNxyg/2xR+jAOSAFjPr8yN50XNQTNk9LStbseKDCIoGGMPuNcAagQiFdFeFMwbWZk4
HphgYR9VW2EE35nFcDlpnYyjf7vsun3nwoJ0JUqGBnarGrL9facr7JIiE9c4UE4sJFPoHElQJjmJ
PgHLmdoHRXGzasfaL5jjYz+0D71CMcyusEdwAYvRih4U8hzUC69ZUOe7eWi/Z7UR7OYQFS2hJ8Cz
OqUjiECO40i3hh0cWA5FXRzuHYy2fic/+V4a76je5C6Ihwc5t68KTNp6JhtiRUQ3aASQdqbF2WDp
/YM/hRwQC47porehqHERoATk8C6sgeRPBXwT0IevxBtWOjBAM8d0g2OyG+vYhSp71xvmb90lLBBh
uU5jzj8JDeEV9zpqMOczZk8UtKiNpD4UpN4yMGs3zqVRs79bnLOkSWUGsR7CFYtgHCmMTBxb08gm
NXrWuMzPWYcnI6CaSYau2jVoiiYlGcR54A/ExDO1+YBGA/uYnNb392Sx/U9lUT6xJn0u/fB6P+p2
CWUmKKNp1RKhZMGZJlahuwmIStbPbuZ1owZ8V9Ven5QxBr0VGdALiyG4LMxhH5tNsYqNry5rB4tg
sJqgCmwXG3Mw/xEZAnG5YTrUMPQcELsCXwoejQyAhyr4UTWipcnrfmdxtGsKDho6NUEwYjigmveb
5hL5W4fCdFfFxMc4DP8Hp+ff53TBQJRlg2SHAOd54GHVIyAINQcfY6KLrV73Wnr9LkQ+E5I+9l6D
NvkObwjMRmNgXUzfLYf3f1xaKk7qNDB6yanmE+t0qEhGRUJyIW9umT15w3TFMf6S+/IKiutXpdNL
k247+PW1DPQt5i5vLvv0uoprJJdVC5KgfoH7m29HABZks9cHo86ynfBB5JEecbYHFOuek+9CIoS2
QYxewUGOT33pESqDAe3eDQ19SlNbv7NQm4Hd3Y9UXfGMyBbUF8UXGih4ji0JbAsbqi5LZae+WR0g
+JjPFGnP/QoN+zZdNWo5J3m28asA8hzq6fvT7n3o6aUISZ2hWsDgebBs8xEASrkhHxUBofZbWNJ7
iTOlMwSQwObDzc7VuMojcQjt8WaP8zluOBz3Hm88J3sKNICbDCIJz8WsNdzSmnNPnoWnMC8fZEkE
ggsqF5PP2/0z6PUcFxg1qRP6Oeh1tSh1baHrYzOaPzvIVvq8L+GHxUj7AiVWno2C5l4l2xm6F8+4
mi5HLWnSrF64D8k04OLST8Jqy43SpW0h8wd9mOJ9Qieti9UqWc69++ol+I+Mcj4VlnWRNfdE687P
6J8vnjefs7R7tGhDzGI5MbIDDVfwf+h/Wvc/3HCA5PXqkF1Q9TM4d66Rwo6eFC0925KHsve/VTo0
rhLTRUCIYtwZv9u6RB9DjmTB53v77f7khd5zKofr1cppVCRsUmDNfnWy2Iwlf9NIc/q8qj/Sedb1
Lrbhlgs+jeU1wE6zEhM2O/E8iVjSgpke8Pj0a8N9NAaEx0RR6QWjZ4iWEYxostp4E5r32G64SHl7
jJpCx8/aCwcNDsHUer3Pyap+uXeT65CVrnG/Gb6keWZRXqbOfNb7MuJbwlyKn83APa2L+qHkyN4L
phVQEy4OQpQOsO+6C2Dg1aG/5Yihth2VMFewlm3YMdPpvTBhu+i7dtHdMQaOP4Cruev7Ne/bNX7B
+42286cTIQrf0okCRC+0kKfi4UdTD0B1+p3+VKOlP8jSfZ+y6D0RH5g3SHmQKTrwgmXGeJxRjpIR
NG+WmJetWxBDy90TTtPN9T6lffQB3Xkp6Ko00grZ1Y+kzRq4zXhPhuB5WqYv+mVKQ/eUWRSrTl5d
n2amByv/3rjsW4tqEhRnkbxa3B21pFExYo/bwuKMNvfZgN0x+A069DFBYCPBEctbbeBOrbJbTVLD
MpIsFnH7g9mnuCczHXOysb7LJQVSMuzCp8Sk6TUUX2aZLEiCqDt0w8cNUVU5dDXkyLOOWuPIqGcv
OCR6+tK+P8D+oTm1irUkqzZjhNhzRLq3vE56RN3WDJgYWGzlOD15Mpu398ZC9ClzwSQQ3Ufw98iF
F8YU4J3KSTLjAhdIPC0iBvRJoO+F4GRGnz2l65FD8rl3PGwFAbXpr0Nm7QZ6J9LVtTVXpQXgDTHl
Hs0Q1fq9fUZshbJTmH/Bw4jMZW5Z1RVvTmLxMnmJUzN+p3m4rRtSYPoAtYLg4JeL/Es3iIf7/dCR
XtLIhsoe1v4WxfQGbvsPdyGWJ61nfnPa7cKJUEX/MzHWB79buMTvtx86ADsAV3AvtQN0MOC4ToIe
41BSs80T5lcARoEu79nvhzr8JUMWbjdbtv1IWYRa69iM/S0bAd5VFiBfmv+rWTghdpKJQBZdSNKF
vVdaoW6VZRMrQ1Fhuupyf+Pr/ZGBy+reI80Ndt2YplvhwoClWk0iVgMZcnorcPUPFYTgLuIDcTMu
yXqxWEjp3OVM0aO4OlCeGjhtx5LOYLSvESEiv4CnVs/xSytrCEPH0cbv0qSZARcX7ahdPkfwy0BA
YrUO2quV8G/XLK9D8tqFuLOGliUmc8njaAZxvdeexSKxlPnRJmt5izovf226+TImKKLmoDfWWZeT
Med6757IOTFcQ9u5OlP+696lMQxedENSSl1B/5XgxGF5mGs3YmvDefDbZsdRkRTDmsvWpTRWLoCw
JOF4iiPNi1AbKN2SywOHiybxf/opJW+D3AsiJQhS3RCrKqSdjc17lyo0WoR6jfiensok93Z6KbnT
0yrFDCkSxWdnkr/6CQinTzJUSRcBryVS5ad8ZgtJFjpKS/mlXbrHyqD0DsqUIipzWVDZ3sAsw5LC
1X+vmYHd03LWe1sqOUZ3nvxZQwpGscPhSLemLJcbk6Qb3HblI12GFcNqgjjbftOEagd3LOF/QbXk
9Pm7prX48w46eP9wv5dbw6JGrZbH+2nu/kI5es2bynVYmyny6MzmSn/odsc/6hj7IbTi5xClcutX
3xUDxn1WP4jZ/EqsCP0GhgBBCEkjxrVjR3ZAywGyEDKntXQ4XY/1sSxCYBBc9VN6q1OgxAYJIhuu
kH1bzF/xuXG48+Lrop5HD5l7FQXd2c6oQztpkanx0LKXspQ2CMKK/JTw0k7OdDT9iqKgmX8EtvfZ
IGBtR3m+d0MgZ46ae0SU+ZeqxjRdoWSHU6rVS7MWROcF0qb6g3BFuSMqFErjEQ/N1yX0PXit1LpB
16ImDKtjkXrAZmUybACYYQmPrYfJHPqX2cxf83RAX+iStqXlk4baLe50I0TL2Hq079axSUAcQYZo
t0qjeQMPuUzuqQzA/ZSLjYPazhJ4es4ZpNymn6x+Zw71dUizcWVkQ7VLLXhKEnMzGtJeRxFn7S4T
HBuSfnpsARNdLBSh0YAKmMQAmkpBMBzCZPzU9LY85jHuIo7blEfvyFzIj/VfXfxdbo7Kq62Mb12p
dI80TA5LRVJnZaaf0dlh2kb0dBHAVBCNFU8EdIYCzLl5k3Xf7e4e9LyV3SnVD5DpatRm+EIsHcqh
HwLBQ/8VlIQ4cS3I3x/c0jt1yczx31QGjQ68Drthrp6zmhSQ+wOh4ZLgGYxMYVge27Din8+KR9hk
4XYeDMJKcXJGAh5+E9EvlhrqIOqwo0PIahcgMtzIElNzm2UfrWlYpz43vxYVAwXk7WKbQzRZlaPI
T/eHOA2+qmZWW8uu3dPkR398uP8swfq8jer0e0xCyZyV85F30zmRsOmc7l/95Vs76u196BIIXELX
cZx+2koF2NIoEvP0z4dqDDMailWyHeqAFk49xS3qIezsASHKxtAfwG0B5Y7qsc5XHquAHV/S0H7B
zwewXPW7yZ6mrRnFlzvN4v7QayRF0+r7iob/9p9/kAT8oiyloyEMW5zuD7T7rd++6jVOB3USf+KN
ujdpWg53a1w/KcNkuFeZtzYV5q0E27NLC1qDUSCPEXLxS2rFr7Zs6ovTQR4djTg/GKRSnfiUbmUX
rnOSB19M2Vz44+kqBTELdpolR5WBGPHjIl6TEwvov2jsZ1cY1nMcmdVWJkCBlEL62Am33TmcCLQ9
QuG4x8/FBaW/pdFeY5IM1/fvptEVWzr8BiEZZAL0PU8nHOfqtth5dYP37NEap09x/xmJtRw/evnk
GI8TGXXPuJVoiiEiQ/fomGX2GG8mSkPNo4oGuvuLkzpsRFBD2t6QtL/1l24R/RBTiNJRQ0AKzQS5
fzXoT+EPPzNluxtC5wvW6whLZdBvRsv7aphk4Uwqrc+QJsJzDvYEEdlp0A/3r6YheqFxtqzaih3c
a83pFMrsV8KgfZsyNjzdf3R/MFP1+7dVA3CSoOsM20RO8BNzBoue5MmNoBGI53TgKrfKDmNI5lzn
Z9UFA9MmHvx5/mA7clbSW4IXmJvl2Ly4SAODppwP5AVsLX0Xe/ru7GZl7nEFXOq8Dbn8MAEYRbej
447nV/ATK7Q4/7vmtpuuXt+kmgcJBroBrRCz1GyiWp9Pm+3cCTBi+hbH/wBrtqtIjYtNgFMxuMCk
Pw2pJGyEoIbulOmFpgzKfZz2am8D8xWQEIMINCxWHZOacp9N1jXyky2jROsQdLvKS/0d2mwQkwLi
kRwUfAz+KWm6+DZy/7FPugj+oVjW8TIRm7oYyBVl8VFDCj7Ne6c3eQpO05+I1+xZ14DgcCTkS9N3
CLTxw2RLK2JaF0GMkXQxndP9q/sDida/fxu7lbXLlc/O2R+JHcHfVtTDKZIOv2SMfv/q/jM3fCW1
YTnSPSYcNJhoj0fxgi8YC/LKwly4RezuwHpuv2E0ObuxxxY9D09VFH/JorpFDNxsoqqZDyLsXq3U
45OfVtE8m5hn7YzGwxhegtg/WfDN1oTcVpdKuTTpZHh0KHlI7sA1WJnfA9/ZJ965TcxDVE7fVF29
LW73OZ04MQoCzkfOpVS+VnKaLY7w4Wy/ugmW+T5uElaS6NEs6GEALqDv4XwzrYY+wdD+qDmUd03W
7xEOV9tfNoDhWIBJG0ffPUazJbfCQ0aGh8aXXrUpUzx+ymu/JG7+vZX+dwoTqITY49w+/E4G6fvs
NMj+21sRuizri8s8ZNqFRnTUL8C0xj0pvj63xBTBAtY+p2TmcIvHnYORhecW1CRNlnU1hLuYBRkq
FmsbzHthe9csYrVr5Lc4s782C/9IQ9i1P7HNjT1Iy4hWo3DzzyExZsw0/E+WCr/j9fmOQYC+13Oc
SuSfISc416X8XiBp45a8LPZpqS2GcRbzXpk3O3fRoIm5sy5EwH1hFXpIzQjuk2A8hd52b/X9k1VX
mPanfj4sWbfKG8PZEpiHsT5mg1uwFzCLG1bNMwTLcctptrkskg44o6hfuAem37o8jtGTYQnvmJcR
6UIgSz4NXgPllJmyMyGTZ14XqM4i2/KQB82zMAdstZRP945eosJfuhUEdIeCyqTD4udEgVsBmQ4a
3eKOb40i09M1tZqcNkQXUEDaa5dCxzKoW5wE5l7rNU+4lra2TN9jZb7YHBbpHVIzkzq3jolk9Qf6
AkjyOTUiJehpC2Vx9m7VvrE6OLU6/Xu9jaMlZn9S2yiTqgBZk2IqaAvnL/qidllCp29pX2k2YTFT
q1TCjLYCGPvEjMSr8u+c9EhAqTO2s5z+hG41KQZqPUp3FSVwxzh106CAZ5vryuD+Voa0GR3t+BuP
oU5v5cij28LtdUokU2aX4rIPqLcRgY/D/EvaXAR9wpnQ9A5x6aIIp9tTJlLs2vordIH3iXy3tTHq
1kG2A0g+c+RPNnlvXNDGb//9myK0oOtvbwoaUuE5rtY//lWXF4Jq8mmJHJpcvPXIiZqUklU/pZjk
UuGdl/EQKpKxJ2zR//53W//idwtTWvxSgQCK4Kk/C75aZ3BzWv3ZodIT7zyg/uIXiejNpc1gWO61
tOabRC0yT+LN96yjAsquqzDGordAkVPTIAXnHMFIuYNxo46TQ8vn3z9L+TdRGGxQ03OV75vKthka
/vlZFg0Me5JhuWx8nmXUUSD6bTuuWIYpJnHaIHARxCBIDHYY3t+1ZKwe019azBHHfIo5NFkUGf6u
pCJGa/Bu61rOz1B/emXxjsHxHbDTL66JnWNxKAuTCCBgzOH26S5BDE1dt+t2YFc71/pLMoMMnkKK
wrtOgzIBV3QpN14GE3ugkLfSrNonbLjhMp2h5PPL7Ig0lIFR3NRkD1PiQInCap67w40Ao59QbB6/
KpnddMFGn+ddNuMta1rtxPhs6SZjLOujW3C+BRm4MHps7Pklm6LDv3+vhf03cSxvtiss3A4edMi/
CVarKS4Nn9YHHv0U45PpbNGoUv1qvUmjVzKn1aqovDrSoxlW4NAwFOBLvYrB2REDWrId0FH2PQKn
jKxqYavF46EdjH2md+55pJ+z5JmHFzGkf9Ko4eYEDIArUV6WVuW7wVx+5YsxsLhB0Jb1DM1AfyYR
HQs7jNZ59B62BkI4Qb8aZ867HigWMU2yZGTtJy+EBGVSxO2cU5dFQ9ROrEPl0X2jzVDik1pLttBt
0j2NEYOplJwwTNvZF2+hImam/Z5boB0wQa2rmZWnCTx4Jx6nQv3nUcbDfd7aGz+zZKx29BwM0WHI
LboPDD56ypDnFicFDDDgFCKzeO8txpG5be7JV2DkBQyzCAdy3WxPj0ZiiHeF+cpBj34VHR+H1lxq
NReDJhcaBl61q7rbvddeGeXV8dJjVBk/S0vziwAYbcrA/SoGjnuBszAYSSmwTHRlbdiuG8a9ZD6P
eyO3CG9O6mrHuCQBy1Qdq3fLTubTiGxqnWbum8sfMiE4heX43RkjMjCKXeD0D+TSHistEiAeiUtA
yQPczW+hDsbUT7U+hmX00xinG/TD4XGWGRAijbQb+unNDlzEGnhu0rFrThiCXv/D5fovdhQBAEmY
OAFcRdjvn5eGsEdj4hhterD1S9a7gcfPOMOpH0Z3LryEohW3F4qcGF6eHt7pgVmplXRORJOu7rL/
oN/9u+Jb2YB2LJf7CJixZf3lKRGpNsoqFvEhI/GoypMnjs9H3frORvyrzXwMtOKsHIc3Lb3CV/0e
mPVn23f/w3vzLxZ3W6G3trBIOEgi/yo97+MefH5RxodORxdNPXcV3t6ExESULd0apfhHQ6k2LO6H
bJi/hEjOW93fkFo/hp5i3ZJXCsHK/2T28SfLieYtnbAAwvj0H5S46m8yeeWYrDko5JUQtvNXHS4H
bIcx+BgdpjQJNpB4YI/GG3NoE7w/lh5mU9YvGRgel48NguE5soLx5JlOs7X4izSoL3Maj9s+9vMt
+glvbeluVAwa1redeEOf1QZqjDCv7NUbBl0ED+aYUzwWBNNUg2qPYzq95nNSQpVAFWvlIP6C1Nko
w1VvilrIMm9W82KkWbO998RDI2b3aZaDldobOn1qO4w01rLPldulh6wuiNHp42jHbbHuUFa+ytwi
slhdZTQvD2pYVvHM3MKwYc07lTwlDbeNDWgOV5kA3amMz03VZkB5BpqryvwyZ4h1Dfuge453qWhB
T81XxqeIAS5B66vIip4GyYK8FMULuG9WTTufic4xjsp0n4Dh/nJLs99L+xAkWXMga4CGdjklJDs3
0Vou9aVWVXXLZhiKMmW1yuduOjRx/LMb4/K308f/WaM+zdXP//nv9x/kFW7itmvij+5PBieBkOEP
69zfrVHxB6v+e/Ev/tLvrijf+ocjLOUJR0nXt0ybk/Tvtihl/sMxuY1cUlgorh2JweD/2aL8fwhf
kckhlS1NWjU8i3/aoqRyTdvTphiWL8/9/7FFCf1L/nioRb9PueHY+OB9rNbmPRvgD7r6GvROR/NU
nI1AvHRNXT4Ey0An1nZBjKjvk5iaE0DjiCNTZ25LS0Pl6zk6q4VJhf6uF6V/yjP1PBMj8kwg5Je6
XMbz/TsX4hZSgijfkVzw4ZCKAfn5uTQM5xLR3FovoiICks7AyRrltmccfA5T6ZKKS6FgaOX67Obi
YNdFfZum4WuVpRIOGxm3EDgfLaqH1yBhzGRMZnuyPB8V/Jg/8l4/oRCbboUnUXXKgBGLMhtUh30e
ELI3HVwU64+OxaQxMPc0ZsJn4d6tGwW+SKJVGWaMnOy6+pBzS+/saDDZHUXxAmwhYgDjw+TTAC5U
Pcy9PNt5Xlh48aPLpyGwjJc8cTm5tubzRKPkHLsGT7r+kGU4vni5M+4XMg42CTnKOtf8W2iaaIZ6
1igvcYeVk8uG0y3QWysyIKe0krwXc3jJw+qAvkFd/B5kbRalOVmXUCr4+Jhz2dTm/kwkrQhamB8i
iS60Yx41uKAhe+woOmO4Eryxqwi/+TmLHvjY2KoXfwHUagFMH3DEr9o0MR9LK5CbO+UpHtDLh3E7
XGQnXyTwpb1FQA8HeFE8FiVGLDjJl6mbWaBiEu1bpskaOdK7dOdL/vcruNXBCJsnBu8wXg1cFglw
P4v4gDWvjiFFKJ+IwgzOkRs++6OZPuQegSIBLCn4mPtZWt0VGfe0NWwUCMbous9IbffkeicPUWd8
y+Yl2Xadqs/B7DP3q9/CvCvPYgDAQdP0NtZqXLsewKJ5SP3zBKIGUR/10eCH7cG3BLG7Vromu0E8
tWoa1wi50JIRpr2aba7tavwPpfVfTx0WFSL2PJYE5g6uy8Hjzwchv+0ROjdLcx4lp0po5ZKNe7jA
VS85jsUPrdlHR9eOXzqygI8AWb86BKpuIkB1TCSQdvxhwXr6rXz9r6LPnwiJ79r/+W9LWPo3/qGu
5Rk5ptBFLdZIqVgJ/vyMDFo5ldGX4VmF0XjM0pzEJUY266waOSrmztGklcE92aZrv5ffcmEaz0Hl
nhvST2plN5/Bosl1UIttl+X+E+kwtA7zIPw2OuNFUsLjhh6/enxuoPyS8JP6oL02bxyQYOeBCIO1
wAG4IoNa7glkCbZJ6656ZqXroeNvlGX0wCx9U5dQj7qevxjKatiEOp4OVuMIec/tV45H4di5/fLo
zSQN9/mhmmfvWA/IFIvqUWSOhNOMNsIUHeiNJpyujnns7CD/bnCu2piB4e0lCeCNsySfwr67zCLy
zl5A5JhvDjSXU2EfHSEfUkOED5xzU0JvEekS9ts95A0K1tmAhRLON78htwync2olzqUEACMtw3la
mmAfBSIiSXEkn1gNmy6prE/mGiodjgac3kcRjrepspID1Q5ZZQlJXE40HYXhQdocf+WB3e3pwb6K
RnJzx7AMSfoaNq2KrsSLcht7ZnlmZnUB7YOOL/+a5124jceCtK1MdRtGxu+Kepy40EXu077/7BEt
tcE3jt1vrDdVrrIjxMVw5VVMEKIuIgeqXQhozM8kwNGMCtEgNqk9PBfkNnICPfKUygMcpmbLgJj5
cUvWaD1Ol4kU9C0cUYQ6fd0fEk+sLDH8ACtImlyC8oJMg7UQobO1cm9em4ZH4ElSnjlaHnyvbTHI
+Jt2cEGL6kktc4uvnEjNPbEsQExCKfcOE+BN1y3G2jUAmFaMERG1cY80rnFYTFQ/bTB/JkcBx8uc
kLTo4F+kdCtRxaqcQYZFViCjk0yh5e8Y3FNmOM6ZucAnXtPj4gUvDr3xbeKgc4RmSaIgFo4MVOb1
DvPT/ARP+SZn9o5Oo3II6L6Hn1lvQz0j0uHuAO8aeDuvgRTCBGJtlaoj3Ns8lL6tLm7gIQtI0l0y
Iszws9yDeaOwi7nxYyOUser815qBxDFTc8LROHh3FQCOUIWQ/US0pxqWAKpejJ4SOyOm9cHRGIJc
pTfAspFEKFmoUu3VNFQYLBryeHt/AOBRb8sKtkYnppsPcsoz2AGCFijkTOe+cKbiaDgMrqfKfbEn
4TxinqzEYh9bG3dXbVXkGyFvTePgE+XBG4SIfGXYxZ72a7ytk7K8zNhmIZxDLZmeMgd5y5wW1wqd
4CawTLUNivgNGgOOM0lQNltxukkSgHBeRLuinTFGVVhxSm3qiNq8XxlDXOy15WcGNbfufJhceQE7
FRj0pp4a94WQhuaA2gfnUfbMmaTdFsKkHIhrhqPzpLZ+W76Gw/zdqfrm4NjhU0JPdtUh1dlr6c7E
xG1fE9dFV54MRL3y1EvzLTKBPZMbrlvVzdtQqNcW2NVKVAvmiwLw6ajfh7JxzyYiSRBfJKpkC7ls
wSev/0K7hNRU8dSZhuIINCFG6MMO5QtyGVgoW9KuDohb4ksZYc6KMmKJAcJ9gEt1rvZHvlglZ4Z8
04M+cFzxa4xzrkX0G24b/YjRi2yVvhmLIHiKZHMgIzomN0xTIeNofV/jqhSmWgNSmO6yfammoTvP
HbXuhNw/FyBPnLH5Vo5jcjB0JiKOhcbsvlV5WW8a30EMpzMFiYPYpzM9VjUD5kr0nWs5M+MNuWyr
EQ9aMBZMzW8uIgMSclugK5N77cbCgyTG/5zbMfSvqLx6XnOqWg5UDb3uw4BqCdJ39Uzs0Tp0luZS
zdCmagD6KMtDiRax+wkrrL3mfU9sZG8cAhDSQSP8J8R66sn3ZxSC4Qj+bgR2M9j9Ze43Nc8NLpSu
FWsmFOROwyC005ucjbNTze05CznClnF07FQ1rz3UY5rmhwhTqk9BZstDgRgCBaR3oQGBNsaCQW4k
myIsrAfIycyYloi5TGQwIPOTY+7jvivS0d3NvfdrHLn/IoDNG8ePzfNQ2D+BOCUHUmCAYwlYXFKF
3s4d+T84lQQwM9zilIXEYdp9+CNVafFcp/TLiRH8agZOcmrs/pn8GdojLCbXJnOtcwz1E3lKJy5U
D8cMNvaxM9G4tjTIoGfS5UJDWBZX3CnJsWXwYOcEc2ZWsB2dmbxAB0MWM693Y+nhm0qML/3ihU9e
qB5mNBlHM5PtRQ9zaDB3bEaPRTSRFk3CxmY2MQLVvUN8MOrSdZHPWIlEdR3NqH6A8uDAKRzf+w7K
HpLxdjvotFKwsshZ/Y6IGKF2/jAm+KVSSMkDFMQWJckm9yM2CAdiCPYSXpvBzegYtXv0mgbCZ0Jf
sIBccjGS8fme03n/bkyNdg2iLN6z1TARZ4t9yazo4JL4cqhdHSlZECOSh9OKa4yIroG1XITTkbSD
4JmGm2uae9v3g88k65AlMyCI7ybz0TQR4S2kr24X18ccy8x4wC6wBdkNdLDFakEg+OvcfKuYCW1L
vcDGeqntQ/CtcnHNteJWOop+/mLnS3Sx/GDAMiMIBbIQHiZtukErwhbf4D2JolvX+T8JPyzPqWWI
Ty26kF5xaso40nJuaX6IBA6574lrZYtPPJ3kUKTxzwlMIv0D92inEZ/gJPM9KTWvbSUQ/Tmd7kUH
3X6skUcP+mOP0eZc0UC+pWNfbViKTBow6MPVtauNo/ZrOnb6KzYx00TRvDe5Vul+MjmLItScKZvB
Ij6Ys6PX9+s9DfKtwU3GTbjhiU4oUHhz5wSrmlcYN7YuFMYC7ab5ZLLsHpyF3khO4AjiFHLjSUH6
ShRkcwYL9bxEdXGrGtj7DPKcbZkTepNV/0vZee5GrqRb9okIMBgMmr/prZRyZfSHKBv03j/9LGYD
M31UjVMYXEBQ1T1dSmWSwc/svTb59MofnyPTaraCacuDTNkYJIaDWUDXO3aK8g0z0dYHTxX5RXvD
QYOEySFgM1wEJvcvXW7+LOKY/9wIacBqPZ3DlrDAPjvHnQ/PjX9hbc1s81rya6A+B4uuofcPI76k
PXk1DIMcRbjRvYGsI3d+Rh0VRQrXE6ieYxnNhFrP+JAjqsENu92GIZO0FxH9eAjnALuBZ+lDH7SP
aY0isBxa4sFhdKysEqJmNjntgQH7ryBw/DX0/IH/FNWUo0P7CDyABQSxCX7UlV/vV2WG2eDWD+El
MdWjX1blLawWeemoyp2lxu8hHRLhN0SfQR22UMNQeZf2VLLxrz5bdHcLqZldb6NKsjYKse5zx/7G
K+PltZCyNDU9wQRJto/7Cd1oOoW7WTK6W45+SIgYDrplgWMleM0Hhza03ITjEPDcksW5yOW8cfOy
3QdhsVzp88E3su+B6TcP6B07cMgPtXeczKTayoTSnBXLszSiGJlEetaG/2PsLPNEaO4vxJnfaXFt
lqqVewD5IzBweNu4ZFM61jHpTBgxdj40sfdhBkhNStRawyXkIcetzN87+7rF0eEEnUAHiL6nUsz8
tHWUfS8ufWd9FxNVjrb9tZygeXUlrkcWOzPbCTwzboQJuw9tXAwmtZXywEcWIJcBeFpISEBhBjbo
J3vAhdk0fXBR7wvj8WHIxTPT7ZMB8wwYYa53JsCQVBXFJ1VE4zrIyaaea1diJ8RVkG7lUwHY8DAR
c7AvkGmgBGErbsDfsGvkrVnFmJ/yg2eFPP0A6WU+pL0GeO9XziZ3ONutbj5G0CHxMuivVeaRZ9Ba
L603IfWpFpri4F4kb9aWBt/CLq/hEi9yKvIY2cbb9m8+lehUlYnYZAuUTNdHexbDjlBUubKapjiq
MHvqqvhTEBXO2uqRkMfOchf4DjJCwQHgZ9X3gHSUi+qwEDS2exaYrB/aQw/i9JoOIE7BD0u4O0ZD
grB1LboAjtbgfgvG2X1SgZXhBlx2mpYyryY19y6pqK21fWsLQNBRU4dbVXF7yyyyP1HlvqQTID2r
Po55+0ANkFw8NWAubR4nIUMki8l0MxnkCBdIM14XuQ5zZDFcm/T/6VVldXkeFEkOmT+eVWWrq0jA
EdyrudwKUJXF+poGrrlTDp0DDrZ21VK7bzNTQmCeGv9iYl0bYk+c719mkJao0R+DEP9vHVuoltti
7bmFeXBymtrYGn4mFncSzmuYCNRWBDMZz0PeFeeBzeGelK/iShoogy/AW9QKDG/8msE4Bc8RJ0V/
rgvbWwdeUnBOOeE5GuPofP+uEtkm6GHs+3ZL4jvaZDTeRXWhQvMOUojHKDLjZ+aT+SMbMzo0DoK1
jvEOWPwdnoXumwzi5Ma9kpCAG9Yb2dE8llayc1GjPFZIsy4BMd/WqhcjtSi5aWdK/eSco3sEKh1D
1Dfn4FQDBSK6qm08SvT4BzxsG8Bknj0zABUHMXVia7WGZp2yjioUwnYefA26FktxuNxZueNv7C72
4MnSRvRuNa7t2jJehyT/TKXbIXCaUKVnqGW5JNcpaXBbqAPTo8jmenFCRQiViGZKmD1owILPBlnM
mCoTuTahRiNMFmcvtLLHYRl6GaN86EdAZMRR633U6ehVoxI54axFXxqZ4Sun9HyZCv0TYFPkvpiV
676EFXs+Q+So/CZVEyLbWnse4/FTMSXriNSus1mkdCo1Z+MUbxYF3jti1pCHmQKK5vTFHimgdeu8
4KWnY0fA55MthUUPDXxhHCHSHu+/NMTgXaFRAE61dcW6Ja73a6UV4kg3jDHcKm8l1uHVfQhZQo08
z4wyNnZg/Qycnrxw4aWkZPWPc7CdzHwgyY1hyZw0JxGP9Soihop62Y03DAMpgxtoiNXb7NbzpWYa
cK0N5zkAyQANV6zswjAhu/n2pbq27a94DolHGTiWYMth2zYsHrx1Fu9rSq+NiiL3XKigBh1x7JSv
rwAd4EJnycW1YsxzHljfsRuJEvCQ1JSaX0lEZBf6BZ9U4zWvmJbZY4xJe2jq+QHBIDbnNBiurMSC
tW1V0YPRYDJLUYFfpRmXGxPuwAZGRmavImS9ZLY9k7LpXRLbrg8pBzpPWxgH4Sx+5ZlfnpshJYUq
ok1Ke2HsA0i4eewT6jW2AWPXKVwNbJHP9y92YbX7eRheVG+5536JzyBWsTvcCxAS706zrrNN04yo
LwXQ2HkWR9a9mvx3M90sDvg9VYrMYkEU3/Cr9PPn0a3OQ25IOL/FNy3Z5kXMxrcWT6id33oYE/Wh
YegBOE96R0Mx+wHk43J199HOlqpiIfSAAa0BNlG91SXwIzH4b3l2tVD9ogOL9UOWC3FVBkbN0XAP
PDIsZP2coFXSeDcw9zH1rvfUuVizfcgpF38Gl+tF8lzV5WMdquI8Vs0XWQKW9Pzhel8n3x2nRDue
bFW8Bhlc7KWRLJqMvrHDJeIx0GkamlsjK1BGtjk6RH79hhyaVeEU36Jm/lXgHtz5zWcD5OEMhuoo
ZXQNtFntJtwikKDHeR3HzryfC1DgU9oRsFWc7mbZO1xCjv2xNEx5KYz+qc3D6Kp0/iWMjIHK0/+m
lhYvS9ewb8XrmPfYnSKSHZlq1E6wgYo/n/JzowZmCjG9ul1ZzJsCLtpsAZPbjLM7VjU7Dhq05Bzj
UK1ajNQR63uXNKQ9fZy189DFbwBRbzsq5bcYYR8yynDlFNIk4gkJbVPmrPPLAtDm8vlTuk1YlAhQ
cuzys9G3+R5eDK1Q2sc7BOvUzfITwpL2ccrSh54p6MV3Pbp7bV3mlPUCtEl7W6aNvE65tyOvyt4T
omPTVDDIrBPFzASXLiIEbGg8Kx/Z/Q4JSCbeRxJAanO8NTk3ulGXuAGcdgNN9PdgOdW14WRqOo+g
XSaduBhQ7oXmoE4Z4Bzby+IDsyQiIAYOwrpzOSol4WZ1Xm8MleMF8SDN9gGDyjKSr85AOzOWbr6J
DcjgunOrNUgAXDfhnjZhwBqPmE0lcX2IJl7cVKCn9vtTE+S8C5opJpVOdNpKQVTw0MsvXmLOD7Xt
PJPLVTPP059UCFs3BYwLuInpXouQGoZR8DPBfkA/zDPLzOoDYYjYN1U1roKcMdeKYTv869jluesw
XvKYDP92c1FdjFQbL6SH7xzSjf4zTOmC6gtrj+dyTPrt3Kf9AeUaSYqLR8nJ41P2CaejfYSKPqxk
TWllO8VPWUenacIr3Um6i9wgvkFVLaT2EH4b4tdlCopcVAfI0gpxmwjyxjdFJirVDNrcZl65DmMb
x2a+w/y9g1RBlm5XDvnWcN6TARF1U3DuoI7On6BL73SpTlRe9o6owH5r9tmA35xRUCzsfIs+HSnc
t7Dth3e/Va8FJ8ecs4iKg6uEHwAvRm9wTWCyJdqMNlOUXz1rwFzo58M2Bze16XtSAyLrtS2Ff9R2
G53HDsVGMMzOiev0y8g4K2IKep/cS65r166qB9lGz41Do+3PrCJa2ly/sMJ1GAX+J9KMHupkpncI
4Aj09WCcuwLA7H0i0UnOcDem2vJiZIJWSorvwP4L7mgcNc7BNWOEAVitLt4MVQZPdnTobUmuZU/h
x/HFjMsJX5DXENFQSYzuAekCjuzCl2aCKj0MRGkpUZLftHxBHHxFit9ikKRoCa3xyS0aY+enqM0t
Lh14xTjIvaDFSyyamNftVecYpMUyE8Dy5TvJUfFHw7eyi798yR3jk1MU7qrFerEWMFoeisrfdSFH
dduiLhcEKzXyN0w/ecjd/h2oisc0w6Z7qtx5O7Qkd6eNds+MSW/BYOenkbjOS4MOyJxKfZpj5900
dLUvijJmejAGT80Qfeb5/72oWv8FICsSY/yPG5uK8pDMxPMxtUlfUQkQoBQTpBrny/jIt/Yle1OC
h3ihtdvLz+Hc/kgamm+qInGyYkdvbLzM+zHpBqKz8lXmdQR7taLhOe5kW7ueqk08FtnrbGanyvKy
Y2vg52vHjv1vwIoVhLx6owQ69PhotkPfg5ROzeAadzXzGSs68S/Lded782uzJHLFPmsDPGIH1E3e
rY2z97ocdqFnWq+V/bPxTLR62jVvc1xd/CFKd5UVZQg1ZLG2B6Zgcm7fHJUHO1mXDDvEIM/CKt5M
j8vZlzMbzQ5irx7nLykQ4q1UXyRcDh6pQ8m6NoOePoyYqScKFL/P9hnLwJOJ8CZmriktaB5FyzqS
Le1l9u2bdnirSdcbPyM5/R0kM+0gU7eL1487k6P0S15azzpmdpPkJeliAw8WPiJjH5VRcwNdT4mi
Ltwd4hpHCI+DoIVknFPVzhFI3nQhtwCKfx61DzG7N/UOeTZhLiPC1jgOvxjthIMW5eFGpCk6ykYa
pz51a4ZxnJJ+S4Xp5ECnx6Aqv5boKCHdzSRaL/9fnpnsRc01Y8z84hgF8GaWj+typp+wl6BPOT12
GU1a3BX7Sk038DP9EdW4de1RS8bONNy4D6M9tzroKxwIQEi7tyD8VhkTIiUR2AgKGZrQEyG3Z8J6
tdXEnNqnlu9Itl25MAM+q+LnFOqYXVvBEJw8Ps6IKjzrLqx49mfjeQSJDb3Be6J9YwjLCnCuJ8yz
2Wxfc6cFhxTEiNVjg7vRNd3NWBN7giyJlQ3CoWiOKUiqunkcskxeTPGbpL//rLWTmArfT7rXoI3q
F2/4jN725uCWJ4vKnQmB8X70acv0OyLHEe1S+zJi5zwzzLkZ0/xz6PL2WcstA3x/o+wKAfgMjbgX
8W9cSqTqVvJbbpmvjnZ8FJF+stuMNoLHyTcIfdCTXrejfIQMtGuRu+6jWD/GqnuxLfjINB9b/N7I
+rnMHcf4GejG3oSGSFgJ00pUip7caK4tvS3vZbMTxgGhnXsaG26f0BRn+hviuAzsIgU+Ni/Pmj38
oTron9wkbpEAwDiY+uynMIVm97BeVimOmIedyL1xIzLzvTUozVm+e+sxnrjpo571gZFmzMQ7ZIEo
ctPy3Sgjsp3Zke/sZB2Xyl85Q3UxMyClYej41/t3WhuXBM7zEYJCR2RwKvsD+o4vg/YwcjAlUHKB
51ehZrXPl/t39y/G3Jin3jIO+VjrB51nyMza8GclJT7aJq3ChzIYjk3RTwhUlr/rlr8bGjD+rc1z
gm0rOkLHEThQXEI/l5CBh/sXNG1616HH+c/fBfMkdnXLhsS1x/jB1F78QOk/H7XObpjh44f/9/f3
74QJ9Gbua+IV3B3kJ8YpXenFJ+UUF/Ib6dCK6hcPco7Yyp2WGjJZt8QEb+J+NHf8++5a9x3CaAbC
mwoeMDOWxDxhF323JjhD8LqqtYm2vDeSJbU4LzbWXNVbsTACybCbt3CK8XKhpXtJGE1eSB/eCNN/
dpxZE00RxQeLEyFomfcxi79lvLNrg0Ow8dKHKGdCJgPnfaDzWpVF9AZE83c+RJ8kQj46/xPz5Jal
xETzXDHKaSeJbDli/F7bZzGyWslki1WsPblFxnp6+JnnXx2n/yZY/nW6Foeh2lsC92Xqfk6FYq0W
NrtaOxd/YlhMb0fV5nRkzuf6uWGPmigCULRfxeuZydmKpI/G9VH84QKYDB/HsArXRWJ+A3PVrML3
Tnx32RfRSdk4FEdyeSsi7USvAa/FCcBzwn/sHsRS3qUQUGOVoTOxxGrsD7ZdjI92jW/Edr7OIj1N
roetT2RIKjz3KXVSVrxl/aDmfkfbihITSguzNTvIWEeTnxoEZbiY/5ptqLqngJE4gX4BFtm0ezAO
I8ruz1KVLroV6oOYohG/GHO8Nr2Q0VUvGoavOa4Tc8objt2KYG3cN9GsINjwb5rp0hU2h8Qghiwv
vqe9AvKl4IX0M2lQRuBAOtryOtRGimRcuRNsmu/JSEY5at6lkCYnyxeOWA9+wthmx9aKejgDyW91
pLizz6PJkT/nIYCdYC+h7erFL7Ffz9FPYh8dd7kvajNcg8YhUb50f8xQRbFTJOk+9JC2l2Abs+CJ
3XGF6pkYIzMZq51TB2dLgu7rtL9tbG9aI7+Z8JOrV481ke+2jHgwpJK9oH75CahRl61pQ7Bc1Ejs
LB2iUfBzh0zLaSODfE+QY7uehqbYml174r9+GXqsW7B1z1ZMcG2TNzV9l/0SYjNeQibNbRn3jEBB
Ko2q/mwVyX5UQ7Tm2fFLueaBsn1nJWQ6Dm1y5IRnGB/uEM3yCZBLvc3mCpGoqnbZrHYeotW9NNwn
3x3YKGhcVj3oT93rckufiaFR3rqa6aMd5BsJ8XJrqhbhVfTLXaAwDdQplpVgPsd40/mN3rSBiYnd
rfeWyh9xR66lMzps6TNv1ybmO0vJr7yvUfkoR4MLHOnzuoCAtjVbFvSdsWVrzTOmYIxSNgTiaLwy
hcHnEyCJ2HYBUQZW0hzDtjnQcxJjrxVLmJKhfdJbkPJIsTcwxAxTfGtAi/L8U2JdEpuzYYLGA8da
uLWyqV8ci7K56Xc5GdPbPirYG9rNJm9gL84ZwiRAn/Wgaxb0xGOUI48K7VYX8FagAyDX4cImigRz
ROWIDZq6bYS8aRt75RqE9FPhxfY6gOKwng38GxFrnakzbA5CwjydnPmWL+QD61CsfGLGSYMaezX4
5vc2JYqZDG1CteuUhTBeNKP8ieBXrrOSof0ML55wgLfCtw5pxiylBkS5YeH+gg8pX4HLKewfmU7Z
rkzfUDZ9SzjRVi6R9asQQQ1IBWc3BOZ7NTHyYYKxIqzyE/yycOW+Zp3A9oCgHn7TwXXba5Gxqg0c
BnGgYTErFRu11Jv2oNpj5PQ4SSniTW9I9n35XiN5WQ8tpKVqbl6mISLEJ0dJWQBrVBEfqmM6O7tJ
jjR2n+M4+S5CQBKKwzivp60fDeHe9PzXaTyTYvfV4iTawDQZwbTYzybj+tBjuGx7dL5R8gV3SQjD
yvpRFvrTQmmMfSxXcTJSqBfze+Znv9y+KUmkBWbrHXVZf80cUuNBPrFqmC9FDayG4RDDiHrcdFmr
dr3R30QDVCU2ggisi/k9C+J2k5JvRPNRQOtzfqIOeNdFPxyd1vvdz/4vOAdiW6XGbqg98y+Worv2
/Z/iNNeV/N/d9iRxFv1TnFYVmSRjoiRoLMGEOXmfS6fEBkHe7TocCIGwYG0wlrAIlumCbZJiw0uM
a0Kjv8EmHG1tIBGIJZ1wr6mO/l07Jz4w/i2iDlyl0PU6iHxd2/8AwbaDOXRDdgknPGryWC/jL8eP
SA4M7S0jeub5qX/1JVHBTLRgPBC8vJujdeawmDUEddkwB7QombiQMGLuren5Ly9w8el9fPccl5eH
u4Cj0Pwg7etB9XWNr4OTTZunMdVQTeQI3ecIQCcvHKDNMAIaY+N4R5WmDllCsnj495fxh8aYt8k1
TeyhiI1Bk3/4DAVWQkMjPTyhpmFJMSfAJQmMy9R74VB0psuHWcLADIo0/Yu8cfmn//kGYEXz+GQ8
aQrE0h/UlpX23RJ1MKSFZSXdsC6Mo8jbqgEPz7ykomsSVVDIwE7799/ZWj77Dz9ZKM5PrlzTsdVH
L5zwirggw0WxgoqqR2Rfp3YwNn7QiEOro/00AE8Rzfiaz95vWLk14cs3zPxUexn2wcW6l40pKWXY
Dy51PoLXn7tzGtf9VaniW+ZQxKN1+Js89aOrjEuad8ozPdeSNpfMR3nqlDHy8amM4cnWzFeM+TQs
CoKCpcMmkXZ/k2LNpqA+INCzIXWsA2tO4cKyQg+qftqhSowHq7hAdzy7BgTSumumAzapp7It23MH
yKCr0e+50tizN0ZEPv/MBg8ecBOzcGA1scoQXFwwsKOVc501o+gY9QRJoaymyVOzxOu/f1J/Xp2e
cmjIPNN1LZaMH0yLRW5XJu+0c+qYG68abuCVKatt1XdfGkklGNUMgIUbf66dxNz9+8/+U3rLz3aF
8ulJlIUk+J+nWxpYA+r3xjkJ2Ev5PDY7RJq4Udxg4y5j03//aX8eV55yfeEp5WA3+sOD5bTSqlBL
OqfIMn4NRflW47i6T/cTkcHKCn79+8+zluPlwz0ANVSaeKK4rJgJ/PPXS6qsYvJRqFMSBO42MmKQ
tfVeNHZOKNoy7FhWBBExl2ttPJdlnSPzkjxtC48h4LIerSBIH6Uun++i0az043Uu6aoGrEeFIoyI
A2tutXrUTXWihvb/cnxYfx6gnqM4vnjDbMl3Hz4gYGjBRKahfQpjw4UYz/g+buqb6Dx9Gl1/PAhh
fJEswhyfl4ugqiPNeWTGtsgRBw+FSAnGJ+iiVWpPPusM5wp2+5MVlfp1zt8CVc37f3/T/8fl7FsE
hwjedp73H99z34IVMZfKOjFqYMCv2HYojxQsFIBHERSknC4ZFYzCdWae//1Hi/9x5nElu45kAO3a
zsfnocvwlp+dWac7srTK52klPJQ7PbQLIdnmB3U/XUXrEecZt+y6Fk1tPZrjCo1f/5er/aNfeznK
MMjYHtlBCtOhXF7tf1lbejMCHeg74kSCLOfVoh6aF83Pjesv3M/lG105Nxz1oeEaxV/u7LsR7p/X
vo9LRyGoc1nY/HmsLKRMMw/NU2maX5kJlihH5PRFeftMps9zxApaKhKusmBZ4ZgxyOF0cfyHzrsb
QepIDfG9Fu5h7gr12MsTk3s4IXW5qecF8gF1aRexuHwcbXEDHU/AZ2CftN+JMzyT/qQUXnqrN/et
yp0VxsKZxr8VDzrSW8mcZYVhRO0yeG9obh346UXqb2I7e+5le+gqPz+zlFh8pGoiAD3gBCPrHtUs
tDz8ZyHYuLShTPdrwbNM5O+xqZ/BNjc7iAj2cRDBQcNC4ELZRK4eLzq2nP2wGEx1aUB36qf3cZAH
A4zvYGTJc71gRilqL00/zOzFfJadDR1V3JlEkXq9Ryx9+tLq5NY1oaA7y8VfLpf/8cDGI03LSu6O
RQNxP8z+63LJ4aBFkxGokx5s7zwnao/S4HscNt5T35pnTyPDSCY0A/Dc8bKrdgGtv3YjWcnmXLNc
ZsiqK3TFVpfuodwyJ0DLyLJkyWGv1BtICzgd3Wz95YWrP+94QrI4ZbGz+p70PloyddojW6EGPN1l
ogqNyWxMvzut1fcsq989YzqRpO5ek3kOsD6l7KTz7tb6JNjSPYhXJDSAMlnkoXy4BMCfmT5L1IP1
CJ/ckMdEY7x04k+abdW2Z8u3x+yM5ahk19Cw1hL+FxlDOVoJI7Mhk7HJd5Cpn8RY3u6VVUvffyHh
OLc5GP3R2qZWxAyZ3TKYavk0GuxC0vpHjX/0vBlTsiSAvXaHiglePUwg2949WWJKycggRIfF70d1
L3mHH7NghPCMG+xQtOi8lDV8/cuR9sHvyiECbEHhjuNA5Sa+e3f/66owqyace49HWOodfIY9D43b
VlvkbPiL/MXt3uLbFItqNCnsAloXWb1jiCgi8UmJqZO/nO7ij0cqGV/L+YqFiLPN/vh6qqhhcVlP
Mzh0NRzdBkmF627HwqwfIptJQvuUtHmxdkt0j2CmduGMUj13WbxBZ24uXSTCv1S6f576vCRcTRJn
t8/T8mMB5c0WmmyGhycrjCQyU1iGzCsCYgsgKgjGMxbyOtcxpyvz/unopHjszd46A9qQf8uw+qPe
X14LWmNhyqV4VR/O/Ax3DgBfczopLRYWj8qPTVvtI9aAAGr40ALLQvrK3nPTOobYuB2vzRjKR52k
kMyq7MZeP+B/09mbim6XZjKKz/M4v//luvrz6eRQUCxNCeYmGoSPrRnk3Gh0Snc4GTVkSryT5jHT
5gV1LJxK1o4HBrAAFdH8PwaBfzD8fVVwa/tRFl6M6FnOwDUGV72Fuq6PYAw70t297JJOwzXcjQh9
n8tqzBbz+APg3/KFEyI7s7HEcDSUW6vjGC6SptxMdlJv58L/GuSkic/IPwkwCnaG2WborMrc34Q5
gnAV2wwXF2F1WAWwHzyFstBp9hKlvt246qgqCQh5ytxta1UN0Ru6OKuQ0TbKtB3wW3ffNbBXe+Hm
JJlyrHRUqbu5yKMNAQPTI/c0Jt15ODEbDZA3Er9RANk7j5K18P1L2U7trp8Ke39vQAoWeqhfZXuZ
cUviDsmdxxlA4abfZp1rvYmJcj5O9BuYiK9pQ4uro3Rr2K044uD8XZvoQXo5Exuf11cdwpR1us5/
vB+iMUPDs+n1L1PVfTWLGW+EsR1QWl0iYTw3Flh+PaKlcG191eVnFv4xngPSvx0oU/dOOgrq32OO
gj32yXYqeRKs81mLB5FGPOOy4NDYavxLzfHnxa8EnT5+Y19JOCxLt/FfZ1WU45BBzdWcokTSrYGe
W2rocth6eIB3ENHZi0z//3e/Etz2tkuyIzfsx3qz1abV9mNYn7wEYAix39e06/1zbOQp9EMn2sye
3LctkJFFlZVh5vmPXkF1jnf595vK+tDgQCOg1LJ4EmIGU+Yf91SO9UNUtbJZTRuvlevlF24iHsGK
gS2y3z32DfvohMHVsLtps/g1Zmz6R/iL/qc4MXZhPbAq84ZrFOXfKUQYHFuEHiB0HI2M2slnlT+H
T5L136ZAmU0AGKiqpNkW42j97aQnwPGf7ZPN7+JIx5H8LiAXqGD/+XnaKZtKG9H2KRyraOMZoTjN
mTJPGQSybHX/M5ZFcbp/l+Tpuimn6Di4wXyKyT9g9L186wVInlapl6W7SRqfgFPPp/uXiCoeiftI
4VkrqEX8vSITi+1TQWVQtfPJIqG5qtoWDBRS9M6s5CZJMFA8dhOgjJllSuzIU6RigC1hOf7fb02U
KQYIMFIhCnmKQ2/aKqf5nfmTAQFyHnm+N92a7K1AAUMsQkIJemRLqcwOtkoOMYnUpz62g1OKXDvw
Sn7tEYR/u3w7YRZiIXHKly/373zQ7KAzc5OvuJMpVqX5lKsWs0wdv4Atxi0dkH5GL5oeRsfeW56J
zGYMX6qOhxanGIq56jVrM4TGpPiyspr3bvgWZlrt3Qo7G7sE9OKGE62sOny9OzP/Y79CL4jljpAD
NeIH6ibWMmVqVzdQ5gKOSiAzGIo2KD7YA+NOYtMCbVFoQGJgUUe0JBbLjedY9OI1D7tNg5ZlOwYJ
q4KUBauY7Prs4wkiQJo/TpnnXdyMiJhBQfG3QfEs5+g0lDc7htNWash+qd2Ghxaj2P1VsgO/5uze
jyDoorXp5uqlhU658ROuBtoXNvNIhDYOqTUXQxbdJUb8RHNRIrm3gNTULbOmNu9vQVCZr7E2/b1G
O1zbfvCC53+dVNxDplFJnktNaWxC8Duo/eyrhmn7WMUIZgs4yGtIK87xbtfhsWWs9MDqyqh7xBTE
gGHSwy6PW+vANagBjIWIV6WR78Oxpl9oaKd9pYtd0/zAO3uA/SxeBxtCeFJpAw8oI/mpUBnRlGJR
O6mLSlCeQe8L96Ai4z3OLSI3Wvonv4IllgTOK4IxaxujrtkXGX7IBBh+60UG+x/9iRnRI1YrxlDC
PnhpKI5WZh80zT4a9dnaAqo+TdGwZvWR5JX4kmfqk51nX7xGIyztQnyluOKPVlfvDJLXDlILrHxg
Wx0Ti38Z4uqre+szwllq5zy1t0NtE3ofbgd+aNzV442XuWod7PH/mVCaCbJDr4Y0ikodI9nz3Zg6
LbLcsfJfLfRdLGGYZSpKv0s+do+FAIqUG2REeAPyKlIRP6OErfa9x2V0dxcHKGxvNvzttRE50Y86
/Gbq2dn7jUj3Q4i+bzJTiOugsbG10q7jMuB6na2nGWXM64BGHFB+GiJO4o9p1V0x8ghOW9NBN8J0
we0AG89g829RTdUve4hd5ELEh6YyL74y8oPs8T3Do0Kzh+FvaxMGgAs7kM/oBfjxcw1vM3U3JsDM
mLyGte146Srmybv2ElaexdGenPIFMoNel3XVsTyx07Wc2bDm6aI/wnpL6gppaFhOERCkB1sXPqIh
vTx6J43Y1kQCWYcXhiUhnEdOocbkhiCf3tjVMmk2LTCETc8C6+pY8ILhBp59iL9XLoWeFyBR6OEs
OA/7KflFIJI+o+0rL2YULcoUDCcpwsqLT2CiGNoLo950ywDSX1duLHckkrnr1Cj00esbqkxHV6/U
tevCy+0nKiYsK35zzdtOPPjSiPFEPGPcyVaYoThjmgYqct/6DFTscTjz+4fgcYBsmd54i1U+3VBQ
hVwBcKEHt9opO/Ruhm7EY8nNVNHOrjVizFOED34Z4A6nvjIuMczBQLMk68wvRTkyk8uH18TyA56U
07RpS/2IgNh7SZIfPBjYsDbSA/lL10MnWWkL2yZiXnvfYrLogx4h1M0fRUNmjBI7s5rghod5ehpT
fc7GExAgF2tJ+w2GTb2PMqnXukxgdCNLOheF9wzbFQKw/y3s9NHHJ3NKfERwE+L3XcRae+WkAiRi
3S+s6beukesRt9U5Qk1+6PvyxJYxPhuKR1ztqwAPSImu0bUpK0uOlGcj0bsSajiBt/5j0RIqNdZm
vQ+S+MnOGfW1JTd+Ueb2xjDxpHUozI9w782jnrI3HvkcVGhUebeXWCS/6TAkoW9bUxP7WJDGfpOy
DN7rjiQ1OF33bWpcoiKyveZcIp2OVgBbjYo0X6ZXD34sfyfa2UySOBd0Abik1ai2EaqpXLPvRjhb
nKeMcrkKNk5uvwfVZK2gIVi71lPUzWnyiOqejyEmkaiB9MAGeMD5Zex1ilEAt9j8wEqSQRvMpA2p
ov4uxLa8xRWT7YP5/7B3Zr2NI9uW/kUskAyOQKMfJGoeLA9pZ/qFsHPgPAWHIPnr+6Oyzq2qg4t7
+wL92KgDHUmWJaVMBWPvvda3GrwSPuxUqV/MXhdXyha0avBpHpQUOPmRtaJNgrxP7mW1GzsZEMjg
nRHQ9ZvKruIt0i2dlDg++i4nuaDJxoMtGjzny1MzFE7WxkJrQboDKs0dn+9EN5cl1GMNem7MKAUZ
14+IJ26WLeznhqWyIIjmNk9VuVNDp9azdDCcDBkWn7D3iFTUjQ2fJGRb18ZLSaQBlpHkDMQOVd4M
WVD3X53sStiP+82Bt9ECq8SvVVmrdFTDMyq19V37W2UJY5bY/ihcB1VhmscHX+s2TahZl6K0po0c
5I2S8oeZNHsPyOXB0AOLrRSF0fgDOQfuw6J9hOtF8ENl2HurB5OaRVeTHveD2U6E0dRhkEf52Wx1
f2/KQl/PAqktrEoC3iJl7NiibfpkdvYt5omVS+uSXhxVR0zgkzPRZujaAaCe7hyKrAEk11jP97FM
34ns4GiS3LS0fBc6Co5ucM7ECZ6sRWw9RgKYTXauUksezKxnnBxGGK2HzkKYp8a94FWMolYn6Fq7
JIqNsz04p9nLfzRd6l9DZEGCBs+um+WtGUXGPyOcyKud+2NihEE8n8rJr6/oy5AUW7V2YPIM5EWX
8Pr4OBIgDbSCIAhM6VNFeOjFxj5hTIZ3bqQTeCQbwe1TH3dneZegMWqKeCPn9kyMn0dCKgQZvyNH
eRmGdLXQVv2QBU1jGMGItHUzguVlw+GbG+b5aFp1RcRnHQdeYTzWdEfS/rtubxvECJYMyQ9EU7KK
Q5iDto7h3iqx3js11ne1WBhxiOITloJBXfyJtHjc1524oWgtgymVNSKAPjxS5KGTxxq9NhpPgg3u
611i2h9JKMTFntvFqJQeTD3/Go7K2jIPNVZxgVXCxeuT6GV3kq7z7Of1OrNS7RguqaJORQWa1eq5
FK1+6q0oYIg6rbvJKmkWt3sD26/J1vyJ3t5LMZn6KZ/Rq6gwO0CBtRlvD8MGQll8RU6yVTP2ZgAl
7tnoO4wnakiO9B8NsvhYfWkLFhTM9s3RkleWcXlUNI8eCA3mC+hUB+HFLCBddu1n23+gdeIkCCgT
JoIILBn7Ne3wTvevfnQe74CTKHPH230fimh6m/siPrPfFyzjSLq1ppMbjW8+oLgZZLUboSnsOThn
0vesrj8g8miDSHjDo+argz5G+qXrtRYlvA1lyHZI5Ivdh1S35E4rSIQKZ4R3MAsQqrTJpztk82FU
PY5Vv3iSRsYJrdCedSBtu1S0Pss9MMnZVpjBk/Dgj039VJLYJwzyFzlzRvuw5rXGIXsbRPvcFIRY
Gyp8oluEHqrOzIcBkzXtIQAzU9oi5su8Yt9mVC14m7DmDfMpafX5wewBD5Abpr1PIn/AidQ7mvsr
jKEjo636oB7WAml250QyHW1muqBdZhxkVrK/sTg28sVUhQOsrXEeDU6rzgJ/6N5pvE/oACbOsVPT
MSWbw6k4ZlVTbyzbFxg3oDv9FgG3wAkQjzJOxVy0gsWpjnB8vjS2uYn9mowreOmHJPZGRgH9oycK
90PxBfNnbEF93pbHCHHkU70EELKaHJLIw3489ikG9XA5Z1BqjUV8TK2vTqOxHyxbJMl1WxtBh2Tt
2NZNcoiL6RY1c7W1rDn86sSobUZnpap0uEUDOSJ22oqrO3NWlki/pyQ2b6GwHnwbrJ2hRH4mpx1q
R+6/wGA9Jcj7Ln1j0b+Y5KPd1u3jMKCIHOoZHjr1w/24VWjC10rCcGl7lL+9K8anUUnjmvbCf+Xs
42/sCT08Rp/tVAMkGNDHBtLtZeCr6TBr1HlU2K+Wr6yTVugYLHWz3PGXeSOE0WZGt2A7U4D/PurQ
UhbR44KUqSHdrqZstAA0ifG56IAWqGwg9AdjN21D7zn3voWzDQDF8J8V+JXfXBG+1nLdzkQE3ccF
vYntiaMN82IVMkYsAbe01oIozeSKxhmaq3I8FHrHeVJaIGoGsNVLpm3Vsx/IGzKrvDybd/4CyCXt
1TpzqpngQ5gIkOryF60Mf8NUBaCtLAivMkeCGgxcEeFoi22KSO9CfssWMU92Khg2HTq3O5tj3BxH
hiyeLW88HeLfdELCnGX1rvORaox6p+3kNHW7KtSfS2YAp4mG9L29Nbfx93JghuvjfF0VfZiesViz
NJvOCyP4F1VOV6nh6rLYwU1lm+J4hOustTEKdYnX09gRldCSeAMToU1tsMB4cJo2bzfh4mrCqt8+
1M3Q7srIx2dleKRJdMMOf7W3NWl+BUnffphdL0CSDTPTBJQ7qyFa1rBy0r7oyJcjm8rAmfQg98wr
w7LxW25jQZm2RZ47bG3JpggV8vaoJinMKtur6rrsCHf5WHR5dfKIvYi6BkxuNOLosJiCVYJ52B2R
1KGf3SDbIhYtI+WEFtQVJs62tFv5KFI2kmEqP6fYn9hqo8sidRbCZYH302Tu4iQjUcoMGE5D1Ilj
kdg0zCob0n7lJWe7ILVrji5jE6stJgB/JRmVIAEHc+IwZLVjPsMSePSavgV2s1Edelc6+yQcrxGC
y/1omr9cOdmXQvfOk4cvorXwpDRTqvYxssxA18S7heJ441BRUDQN83rg89u78lV5LA2m4LTeK/V0
B0GxN9L54vsrAzLbHTOB1Ny4hlOyGppYXjS7fyFkC1BPJyF9eg7xVQ0xWENk5CRKbUNVjWdlj0eP
GuJYgwDrUdZtUPxmULUceXJT88FQXvtEfc7huRhki+Q6eMXRy3zrAV/uqerzEdGtFd3o3y9hvs3G
jSI96FxklZMWN2fZ1ESSyubBIFDurd+iKV/VeiQfWoTogFLX7jC35DHYp2iI+cuDh9iGdvWuJA+8
Ww9tBVt17MuHDKtQYESoLxtcFavM616bXrwM2JCxGU3ATqy1m4ZgwmAQrVn5PwstxoOWm81F8Zow
ue1XrfLf2ausGsvLd9hq2ebS1NjlssRAk6eXpoWfvlSZspx+N0rz2hGHEvByazB6nW3OXfrStSQa
9NqYMRvePn8OxU8DGBf2cNJnvdnek0hnvnnhBxTFz2jEM2O5KtzEJllbuUHZP5rC22CzNIKw7aIt
zrZ9hDsmm0W7sQbYMbEfX3AO/oAwjXWDxsDKMRqbjDUcQQimcauZL5mgJWYYvfNjJsPyXZtFdKni
kmrHM158MsvbyPkmBnt4MJP8IHU3P6VN8RRJCi9LWHBfwvGRbHcNBZZGIi7BFus2qb1D0pmnto+m
TauE/TEYib3RJvvgZKV4oBY9c8hXTjseUKOYgUbcz+q+g6tYXY2E6UWC6ph/kh/kDhBGdyjRlHTR
btbdX7FBPwpXJkbvHlmAmviukty0jl3q10qx7Pit+NpyrK/iaOoOYh5GnFVaufH1acMykWyTTp3M
iRHoYDTX3yDIRUAG/GkM0lAXGBzoSoyplQeuTec9JMlwGHp0xmWFnYUkGr1In30iMiHrIBxE7bvz
GlKG0b/Va6GFxLInoYNhJr3gGiNML5xL0DtYhOZ5/Ok6wPlmPfXpCI7x4hVcFvT2R50mcg9LBOv5
MH9qO7g8OH78qzJ7dXSUqdajiIfgju+CKgA7aUS2H5ldfVQmzdq7aJJBcXZ0aF6uMhugix2NO8uV
dGEp67yybneWYtvt55RTnIKcAT1vibF81Q3Zxoyq8jh02UffOcmFrXyzko7g3MW+6RBX3aPqfHEQ
rcspZdLvTVM6ect9upzORmFEgbDLYRup4ZuyZLdVXV4SNkbaIBx3ufE9RaE3LhaVTiG0iVt9fz/j
9x0kiaoatpJqqxH4wjgmsaECtRvzQn11WvOQWLieXf2KiVa3R8KriORjiQAvhlUDuOl4Q+LprlzJ
pFSXm7E3SSpkkSXSsz3Nuv44e5lxVRJACPmFOLaV4rtDIeotxU7ehZ9SQU3wZM/R3ADZ8Oy2Wum+
So8W6K/17Dm7fBkm6njzKKMUcvqq2TE/EYcae9BqhpixD2eMVUbYvPMzzC9mv+mSxDi3qrmaanQO
2oQBnF76zT9WD2uILQ7dIhJSFU6XQ5rpbdAaNYmXTvtc52b7lMvUOhRWRytRK27y6ijberSz6Cy9
6rvu5d6mHqxm5yFOoFHh9Vs6vsZLw6nqUDL1qGR1y21YbirBzRdyQsBgfkDSPD0lOXgLUuEW/UZy
SZ/yhsAmp8+NgOXj5joTuADVRGszZYme48k5sxMdpgd6yIGQMDxSaKePaFYZ0jXORNChavk2ZtOD
wOWGcZj0PnyQ4lHzWGwts/X2IZAZckFxNFIr24wiliO3gQqD1bffAT8F0GWXEYPw1lpXnHLxYSsS
n0bTJcq457ymmbSr/cT5pqYfXow7SyMY7JoS833VAdSHfvne2zRNpvylLUzziznMuE3RP4L1qE+m
Pfyg5o8DTFMFM4s5fuBsFVjEsJ1bQCVbgWt7RVsbpkJkPUnb3swsnM8Vi9EUe0ebTROBQNZnTVjg
K3qDr55RE+7iy582/c4o++KVnjj3vR5fLBZkA03Z2ewZH3i0W/Z2Of8E7hxjbSDCDhW39RqG36iI
Xgo6Rk9VBN06ibOHrs91JhnJtJ3jGIOpSsgIiMCzlrTTtTScnmWt8/XpJhuPd9MTmamIUJvpScVO
1D7i8Xo12QJdRH3WzETfGSSAkMoTZz3ToOY1s/uW2HHZfPMWK0Ko6vGhaSr9URnlV/x09W2q2l9l
D43MVGm+y5Tmvs2TuRDqZu1aTXg/MjVbW5PSa9/2fsoGSmuv0XjroSBVOzcPA+GmS0pNhqtdhaxV
JDBlGJOa7CxRTx/DZKYBSN7UjEUGPw8yWXL0LBpdPqHKsVk+q3R8Cytt3MYgdM8ENp7E0hpxpmFg
t00xV1RyuqKjm64mS1mgjSNd3X76kvWRdRsmnnhl8daaRrHbzTuG0H0zPMdYNvfOoPPlWG5Oddg/
6/7BcnL9ISe1vHIr40sUq41r6sU3yXRll4Op2MrK6L64TXFg4x8MDm731SbEq8zxCKEGVKT2YdTT
NwX05DX2sYF7vrchadbOu+xczMjI/MI+uB30Kap4z+lOZPoCH+a1cYAQ+8BIOsXvAL6udza7J/77
+fM2rEjhW2f8x/l6g9ZyB7fqRCDQzXvJ35wfdIPNekVChyLgrITkwtgo6NhBJEGyBsZub3xWYegA
0x68sTwr7yFRz+jYa1jFMkA1u7OCzea6uX674ixbfRApsCbFajNuzK19bA7JLbkNr95X8QvsDbve
2gEsSDtnjUeUm+lT0216m9HHJiu23ufIuGqvH/LTdFM386X9BtqdYWSGJ4ocD7mmcR2S916RALrt
1Y5ePu5VlCA4SPRrPBUTWYPxS9zX2xYgGm4pBpV97dV7QIjDLkx7Cyu+9El0mLSDp8ortrvq6vXx
N1UVI19UZ8PcWnxmbARWbGc10KCZu4/K6pxng/qoamAA/ahVlwnJ3a1X+uscldtWDfkbV1KUSVXE
HjPJ3+gkr22JBCGz4wZvuWW9icGhY5ay3UzLk8DwUfImnt+g1K/w2EzbW6cCHJnHWwa4Kny+uY/4
KptaOYHdTs3xftFYdXNswH3+vunGKX3EGtdPaqby6EJtO4ZNK4/3m/drWcuh0RfF2WCcdmTyddbi
c0HndtuYY3X0a6diXs61f7spmY7sZ3sIUsIFj1XhQvKIo4ZLg3nZdsy9p/tP5tCx14kt6RAbRXkM
U3F2GRBu7z8Mq6E8NkNUkThYnJUytb/dX5cuTTg8OKUievB+EaVhwZebi7/uu18Da7Ms+5yzc1zL
xvKabcn5OpzDZl7f37qd1NSVzHTXkVFjw+nrY9hG1W7qyGc56bXZ7yrwbrNt//nsbZuUv1/n3+5L
GwBOhszlmjnpl7ls4q10TYxMbZx0ASc0iFBaUx6pfErC73I4M+m8Q8dosvSYMQ4hBtVmrv/94n5f
5Mqcll510pZP/X7BPJbeaeJnXI7OCO5GQyIhdFZ9gq6hbMmuOmbLCynG+7+1g/+f7P/fkv0p+/8m
LvlPyP5l+bOtOjJFfpJ7AyD9x8LOvv/Wv9D+/h+I2lHJ2hZyaxRcyG3+hfZ3/6B8wvfhOTqYJ2wg
f6H9/T+EB6cH3La56LNdRDz/QvuLPyzfB/qEdNujf/c/Q/vzMv+Uj+i+geIe6j1DRbgp5l2B9jc5
kIgzv+gsEjhKXavihpgcl+72qbLgZ2ymFhfrCS+V+ImndYYQQ7iYR2Iztn/3pUnNIvrlGkLZPzgS
K+2LFdKNfFW17Npf0WTl1cfsikH7MUDslgT4suTMYgZnMtYDs5vG8ygXV5z+4KdWtZO3z9J2JzKg
kX68Jiah7+Bs67iHtshJfVmVjWrrQ8UJv9txP0Zrkooi81THQ/6QaZ6og1Bp2KeGSiN319IBBJ57
2AJ0Rkt2yCvdiydUfD3e6h3JNrZJRBzafQZiZkQ+SZ+X7ySeYQHrXCIGAkm2cLUms8G3ViAcLHY5
aCCMn+Y0MmtuwSGPyDijol7FzdgtpBtMTDRo+tY5AybKhvihL5GdoQrrcr9tebV00rFkRjaW6CLN
7cT4cGOZRQcwQOki+8h1CM8qy8iHjgvFqDG2niyFwSQVc0M9W7lGt/AIa8bPVZh9wjYnAEGz/Dy+
dNFQACrI3ZDRtm5ZOaiKOYabhWzID79h94croIftzMncFgVA08SYjgx4RBoMbBwW97M7+bcew5r6
IpTXiGce6Nc/nHiMv0S+yr/rqBzbXZs1wFtSKWtABTazuPVki+7dYfMXbgQowmvhsziaZiheSgOb
dmKw5Qb8jNmOzifEQ3iFo3nMLNN6LMmDwgJAL6JZ10ZFdHzbhO6X3sXGvy2Huhsf/R6+I2temqaB
aYLhP0rJP5UhtEBqFBitST/UmjunvmGPsZNN4kyc7mXT1su41CQeGqxExb66j+d2WiXaUN5AY2ne
L9tVol1p/qxAbo704+CZVLgzVm4iXfb+QxIl2gn4ExZkUpco2a26nj1o2c5A1BJGXkXoDr4/b5d6
it5HnYNp3oR6WwAnoJ1k7kHULFExlFv6ta4H4xkvuZnSCrZVc8nRPUcXbYxG97W0Icbsof943jFk
RREWgz+nn7NNotf8VdSKNouiPCMZ15wYajpYa4/ZHGlfa6uYngdXiCcDessGYyanPuDON92dojPf
ACYlnW3T4NJpWY1dnvzIyfZ+0SRxUqqEwIQsOvlsBlB3o2baJ9p/Nd1RK6SgLsqdWY/dxkWDvaFE
rerVrJdyE+edOFnSaC4JmnZUNTRetGzGwJZo40suHXOnEq86FW7jnsdYz3YErBVBZBCuGTZWcZB2
pJ6dJgoDKsppDQIt3Ue9MA96GNmv+tSE8Sr2ExtPnvhpFWr6QB4qr5Y2WI+EPoWPaiAdFZBZ+ViX
Q8Tn0ca0/Yf20aui/nPIjfrQ64l4jil6UeL0bnzx8pEHAnrZkcZofC3KNiE7JGVCOvFVASeWbYWf
gMjx0qKFbVMiBUmiDG0tezGgd9E5qsgBXSGUpJ5lhXzAa1G+l6OVbprej26OI5GxyjTcuDZBtXDD
vc08jRJWndky92XQ4qMAwPLQyYvgUNwN0Oq2FmaC22CF2oeZADpv+qp+hd/Q3bw+peIutQl+WQqt
DxXXwUn1nLWB3CfbTqwbRnMTOltsFdcMP0EQp6n+q9DT8ln2RXs1SGcGwoEFxkG2UZgHQt+0N6St
wEIGN6cxME2YlPU4AxcrchzuA61XqOhRYDIEYvbmI5cdmJ+kFYIvuiH0/wSBB1AU+Jpjhh6fZqfp
t06I8c+hFMPgAKt7H0amtzaZO+yyghRur7VBoxc0DlbM2zF10FD43htmyhGCiVkSavHMpN+5ytFu
ASTF1Sbk77PHCGUfwMmNB7PuNKgiqbYlYV4cm8RYssOVzSzXHC9aauacrSboaR045rDw3aAMbfe7
VBbx13OTnHWxtPBljajBFPVOeSRriMRvIHE68urJjsnhVMdfwjafLnGPJtE0dQKV5nHcdWC+Nz5e
46O9JG6mtN7htTlmgA7P3PWxBTWqmLxXlAwpHLjUPuGoocGRYbBBPjM+hgUCfD4DlyW5TFNq3qra
+foyxwfKTF8D4ZhPbsxukvSUKnOut/QAk6CUVrzVIqM8NGaFkcAJu6s71Xi28qk/kvGyJNlBf+lY
Nzdj5NKkrwZjPztDCPgvGpB04mjihOBBV7CwpUdzuGvqmo6gRZhKB0HyB70m+BZpyxDLhS5RelWx
Qx6UrOssRd5SgFP0PDUetAzSXDr3TLBSDJDC7fmLT9NwiJmA7suiB4kkBOWD7qJVRwL25iJ0+5JJ
z3zQQpeoqzhyd8pPyZDvcJCGGpZtvt4sot0U0iLjbIHWato2lvB+xZYenYxEz7barMknKHH0tW0w
oamCfYMiEuVAMSM4nT0iRieHaRI8umM/Y5VNh149wA2uN1pfDFeDlWM3gzHd5K4TrudxiHapRbJv
SXQq2FYSDGwNqitthmSkFSKGdVJG6RFzfHtZEufwsIh+gULmweiHIhAVqTJ+j22NKDM1n6LKYds+
xzD9kAGC0BsWppgzH/qUprozk3bgglUMmPHTOTT4ZhRWOZGmLNtgLH2O4UTKbZemQHdKBbgp1ftd
rIrlBKIQ9nC+Y7Cg2yD0DI7SIo2CfAzRS6UzblRIA+kmHXTOoVLPz8nU90+aBpTfLuZyPxuVc+gm
XOeaTVwz1RDaT8ky0wpf29O4tzfIKMZNUjr9bs6cgeDCKWs/KlnD8tIHa1dWowAyMfYKh2NTx4/E
ONaH3PNiXBxeK99A+c9boeb6apGkmG9Ba5pukEaUc9s2a9vwMibI6gOdtOB+GxuOZ+8JjlLz2eND
YmDYkEb3MlpzTR0V9rILLBpzF07qebUWxtKmdqyJliBwij7ZppZvNOYKIf5kh/VKRr026eeeRKzP
aB4sk3HMfWv//7oK2v2srh/Fz/Z/LU/8vaoniSCm+9//vNn+vh39rJaa4h83NvdC4rH/Kaenn1SF
/CpP9Ocj/29/+Gc58t/WN0jG/+v6hh0h/6vr5J8Vzv33/lXheH8QlGEY2PRcwyFtDOfZvyoc4w/H
YvdnmFQdf6aWCfsP5iYCs6zNs2BCRc/+Z2kj9D9oY7oG/hK8+I5re/+T1DITCsk/axtcDrZPAKGH
hUaQSPjvPp/ETRo7qwFp5AO5ib7q3nvLuVLvIPEsx/Do8T3y0WfsihErTZqUh2iE0mt3sb6Xpkk4
as2mHJpOBugLW8z84IcdEl2t/sjHCgm00f8ci5ClOmJYnRUEIKlI/RqqpdVLocH5GpNVlM1bZmSA
pkCqRtNucmW/ibXhKtKv+lRtM7jbAdtWAoyluwhrrSWp65eklbAd7ehkqQKm/o1BFwiRun0vGgQy
9BXd7YR+AenOKu6/R7GI151nPTvlOKxlgn6BdNUsCGcIL3o47wvwV2NfswVbQs4YFWt7Z1E1phlq
gVkry20KMtnXwvyaaXZ24wzcr62ZGXqCfooVDruUUUTfNWn4zOU78dJ1ItlzyvkWizS5+tUQX92Q
MqozOKG5Yzid2e4rhHGDDiisOODig9pctrUJ/1rTNq2P3wwttU74BRGIsPN5czjpNraI9x7AqVUy
5d3FxNA/+XBz7Wy4TCzi+wqNQREm6pbH8zNp5wvMKcuePf1zHKoDrs/hp0QzN7chA6IeRZGPmUAz
Qrr/iF+CRgUNgoGtqkgiQRFQBJljvpbEngemMb0YdTnt/FbyRFVD8sfkomQbwoDUtZOn1HibXf6g
tYinXTVm1WHRLtqzlp9Zj/Bk8cTC0wRWWfkh4goMAo+euvhqV7N/GpOnIsxPXmg1NHY0b6XzhGnR
2AyIgI0rbP7AHNJqJWrN308yO4a+KXfY5onBFcZxymllul5EyGyXfB+IQ2KPwYUeqz8vaD5hSvqP
m/ef3h93v+8/u3n/QWilOmgk63y/peGUXhcDZwqZ9ovs/Z+vcX+++v6T+9W5oJPXRM7TX697fxtW
6nVkxPRvjWgLuB7/eKP35ySMnjCWDsvIf/327r97/w0k/cSx6bjW77/x1w/uN6M0Yup7v/q39/f7
kdr8ajv496IoIwH8rwf+7er9gfeXmQFTYvMlx8gsqjW0dP18v2gNE9LN7OEDU5xvFEkRCG6YIQ9T
1h3JtKV6iOB1FGdEAtnfLjTMGeCtkVnC96rWUW4tvW3uQwBobEW4cxv17f4793t7D1s8+eJ4aSPr
aAMC4qxebRrTpAks0qbdT8M51qi8xqpkZsahZOiFdg7hh5zv1wQcqQ0ZeRKv8didUBofla/mA0Mq
tSHWaFVmVbHSjT3QRHGm5BRnbbnw7cQ8M6+N2B8HnKDe4GTh3Fh+ZHYmrFWC/kJXm06lZvNR04DZ
DrWyzlHkWOf7NeaxIX7x6WlRwLfU9qHGgTVDXDtHpTasQ8xgsEv+dZ8Lz1b0tKTH5RGTDL9LP2ZQ
nok9qifnVBclsWyKSZ8RZ+jGls99HmPoZ2mNuDIm+sVPt0hmSLJobfRvuaef74+6X+hIwH/fRLWY
7mqVfcVQVbF45h8qbIqdIA1rFfpTeZxdqN2eb59aCuCWKJt9QXJKZ0RM563yO3wKgFhNWmxL3ahh
uWWvRFmQI9Gogqx5OgdTVZigyZANiBndiuu443lC6bjzi+qlKKfxXC0XY2ri9jOYCMP9GM+mvFHH
ihOhj8VR2fE1viXKcuC6wbXUh8o+kOINTr5ENblcDGMK75dwK31EsJmjMfZaQeaGyxMOCdtRJ8mq
iyjfcZbmZ7b6usJdIZnFE02tzWdtMuazTrzguU2L7DDDTYpn7rrfD460WemWR6bB8rB0OfLv1z4b
cC++R3JXflAamDRqftapRd9a+qrvmMMSBGTp0Le7wlnrULyNBD3yQFzbOfR5J9GspXuGELiunom8
XGWsG+dpBIc+FWpvEXNRB0QuiE2Jmg+AM8aqWtiv9wNLCoZ0TkxQBLLA/NJYVXGZW0yT2DQktQI3
CY5utxOu89WgT8UFQE0VKJcgcXoca6cNoxU4zUfwCTfJtmtTuUAWq2wg9DyCHw9hOD/0GTJAYGsL
ZTAyHlwbnyuukLeEec+eCIQH8OnG3lz67CN+NkYddlYdR3KVjxRX5XEKwdNEUg3bGS3PpukEjqt0
eYxqadDfr/2+86/b919M9Sr+85H/9vD7TZM/zxZE1MP9pV2zcwFqJ1D/lqf+6xf+9tS/r5YMJtrQ
jAlK+493cn+9+8vPBfgzzPNhvY6cBLLqX2/ib4+XZWusTaxa60gnFnGlNXRx7xfeMkf66yYjConL
8B/33X/aD1a8syxGrN4Oeg6h7iGAszJyr6JvkOzk4wb1JF8455Mu6yfi8ybQSQxxZvedcdRw6VPw
YhkBFgwvv9pgxkb+NYd8hEhhW2AJFrBVgJJmh/t0gGeauUE9OvyGiVKzs/LNOCcM+/J8OhS18UYn
5+DQL4E2D50Itp0ZGxH5n/XT4JT7uJyeOgPgFd50/s1a/KAxfu+Jjs4I3CQ9wwBTOSAKAAq1caLC
WGOFJDXQmMn6yvGVJWG3J2y1dcMqMIyjn7Y4O2imHhB2oORlvNd2PH2FaNhxUenakflVlQRVU326
W6zRBdr/i2s2uIC69gVvPCCzt3joxxXn5W4PRR5bqtWMdDS8a4q5NMtiCLmF9l7UxYCDFmFfNHr7
Js5MbB5GEQDSxhqK/fvc4wyExMPZU4fjbFTGwJ/9gNa2X5VD6zMeH9o1pNtkbVfhIQNSxxaFhmrY
jAeM+yg1khhqZEMFLcB1sJEUh9geJprt+rgxmlZbQZwDxt1246pBTB0krYL2yQ4sXDQimXAfNf4O
MmnTPdTzZFVkkc53pEWrG8d8CCr/qIf2kE32ro+wtmTiR7KYRwr92TFAJ6LbvkyaoKVStF9RImB1
Ca1hk0wZeiHM1WFeyANhUSRta9oSmZS91CaWrXFmwN7NzjvlYQQ1SrZbxeHJXsy5TcSenJHTvpev
bk+M6JzTGtKqFjMFfKc7sXx0P5WL5MckliLDqLmrHbo4PrMMJsQqMJXGpmIEvEx2Ef/6+p22URz4
F9dTt5pW9ibsCc40yEyi07xHS1uv8xQtoNe9Qdz4Gff+HuVgE7hU9DginIM/CzLnmXXLMhpX+skA
Nn/pOBy7xNeRt/sUDbQyqT2qVU5ak1Xp8gtA1dinL95Vv1was9DSev2EZ06p8qMCIhW0erWXBI0w
Bu/OfuqcaSzHF4IodrQ3Obs54xqzJcgWAKEDSs6TSAakiug6G0O8j/M0PTr0y2WcyUuiOJZQbNI/
IF7P7jhAvVp/kNrwXPRHfDsGlkyH7fNsg/MNsYg51rIm+1/8WOs3Dbl00JxDQOoi3yWoVYTggbrt
Vas4LbQlUS8Ksmg8Z8oVsKX9XWzz/z4BB2b0xWjcVyuVfKXCaD9IXex7Ze7j3kngz9L2KN1LNJVN
4OtHVPX5pjIqYl95jzZykv9D3Xkst6603flWXJ7DhRwGnoBgFiVtZWmC0k6NnEMDV+8H0PmOdLZP
+S9XeeKBWIwQCYKN7vdd61mFJYAOEXOXi6Q/9MZ40EBmGiGzbMIoA0M9DEhgnjyre0Sb9i5tuCHg
vwRVHd3YA3WtDdP2lY5hxcJHT7ksElBHSH3ApupsiXN8lK2BXbwl/aTKyJVq6nSPos1O2LdzAQRX
H/dWYeBWICJvRw/APCfpjU2+rV9HkYtLj/i8ijxViQGTxREROp54CVHtHMdWvox0S/BtdtcR8uEr
iL2vbkd6D9A28nXJZNUgxh9s6SnvMmqyXYFrJoROH+QT7zvBDrCx6jze5gQf57Chd5ZIn6yMrGE9
KuONXkVkOHrsn36atpORKKjHG5pHalQFsSv0LTlml2WKQ9lwY1tZtoe80/kw/eGGIaorhVgk4NOM
8FC5IMOKQ4b9VBl2Wldixx3FHRpEF2nuQGyFw/GooOqklANMXXNK/GxYEZnJF9JJN/LdFUXhA3vw
DhZjCGVeEjELUiWIVJv8QkewEDbe0VV/k8wUHmInRyghBEbvtOaz98mNhuOMRTi7Vtf2RZtR3XYQ
bit8G4k1io0RVz+FdZV0310DeruJ6zooYvnGipVOEPhu9IuMVW6ENJOpXXiYKw/tS1hyBBvDpXEI
bqVdECimzVZb1bhofe4THD+QIjkjPE3Hu2h2XrEYIIMwXfh1y4jXLpqHrk5etKLptlmIZof50yzq
dEkQjBYORc7Anm3IfF3ygsFKo6X8KfqTO4fhPdoGMrBuc+KTSbYWrj8J8zdRjKvQpz+gz6MZYp8Y
qcbI916NhQGSkdZHH+dNV5rkNOH3QUfG0Fy/NgUnJbPrflcxVvWcHY37ZdCDaFmORjrAEAVd6JzF
D2QasbLI81tjSWqM1fxHqHEG9BDYag2ZWrVFLsgI5L0kkG3R7wkIyQa6MxP0Fwq8PigXEDlRYMUm
b/EvaAWNsYwUMpdc9ti9o/p5EeqdGPuLijYTWquCT0Q0ZFxmDCeq+Sr07Al/OyVuLfE9SQE9I/xj
HgiHtkcaKsQFsvKsLeL1CqsqA8j6cOQgReGGAYgSJtupsN/MvO82i9oj0dpFKfpDJ5k26M2xwwQe
n0OnLjZq6xF3UW7q1EAsYt+S5bbpFVJRmsR1KJJq1e62ckuaG7V9X7jqt7RYIpGjaATv3/7MCnHA
fYLfVVo/bIrDd6byy82HQw/u6E7WVuzPrIZswgSNWjtU1vDSJEwsXLRNumDmn4v3An/6Rknrwc8j
wRR5BgO8xANiHCuxBkw68UJzFf8aa/PV7qibMIhIrElhSiAFTw/Dc7akT2VC50sk7Mdzka1xYiwC
e2DYrRb7fu7KDRxQ0MhJ9OrEeO1xQ/mGpLClG8VDVFC0EY9VPv+M5irdpubU74BzvMxgAA5ltGSv
zjdlyfdKIjmxLqWK3Ee+dSjZaKJNeLqRw0TyLq67jSaKH3YxB02Corliq8qBAKo37BJpYHVL7NFA
ok/SIONPYkTmWDTy1KQxbk7z9RA2sBfT8g3WM/LT9G4aEZVbuN/iDlDNMDV7GhoWlTjxSAuP3Ohl
yqVjyvLNhhO0lrA6zZa172x5hOd57smpxR7MBQoj60Kriy5/DerNs4Zdbdv1zhPxzkuBABPNtyGD
Kt427fxMPnblDzZLIIkVhXBE72ZyJ2CulnEeHMSU9PhwknuhXzfevJfE4IBuCGk7y5tp/G0ZXbOT
uVJAAk7NnTvTziVq9rlHWEjl27wvevVpihpj70Ys4ZP+gnXHOAvjhG58PL6l6YywzyY2Om4weAEj
0+UICEfH/z2Z9YvncFLNLeeX0pW/BNGPC57Y86soppHelsk2yvWSeJjrkihRYoUodSheiNnVZPUZ
ufHRdI9m5boHV+BiDsldAZYwdlfNt6Sd1SCOiavK3HJGLWASEErIrlOT9FcSFXGmPfB4MNTyrbK3
Ys6MozImt7EpQNMTp7fJUU8XHqouwtpN7D+LzbHtQubX4YFGurgZDTo61bBp88a+j3vztw4Kypex
sFAwAldjKB5gt6vtFfO6MtW+R0yaemgFMDEba5fUjutnLEp3hDPJ+dLj6a759Z+Q/FJ34KNPidyP
vfOchig7Uj0fgh7b8zY1rjRoqjlszFM5N3Jb5GN8hItzURXxWJQ1ov3ZbfwGtUXg2PmrYk333UAD
2ZY1alqveaUYbh9BDiXgjFL9R09lJrD0OT52hv40TvW5QYUaaI3hEi57k6ElIsOx4Kzbn72k56So
CHQcFYGqA64TGF4+UVrm1qhqUmJR4iZhSUabF0zSFrjmJnqAeFn9ob4d9OhO9cw8cFH1bQrZPaji
ytaKAcYjoIdWzttcpweV64qFz5TMBZFDyDblwpEFW0Gp9LkNiVLt4GamFiscJOTXTkslEAbOjZ2j
TJnpFafCukXsdLby7qJFvB0mVRf2E/FA4Y0eAYCyO/d5QoYRyLJ9qrzxLq3Mp9romfF23hAUSnqX
acRFRNVkbbOtFgMCi94y+vZ4obIhSBNibFCsUNrYT3IE6xm6h0qJLqpbO+e5T+zAR++QnFoXqoK+
U422wMWkjzsDkKRvN9ax1gYC0PriOmtxai2jRVURriGM0Di0VPmj3TjoL6ACkg2KhGhbGfq1LEBM
DlFqMJUW7tZT9J8VDs0ziyBA/xT/K2R53myV8MWPjWRzTlSdaV+6kFqQrOKnehqoXT/bUVedpOHO
SBF9PCHFTyO77+sUhr0Q7r5z07tYJx5oasjwQgVqBpX4RcLweFWLntZrT2u1koHqkDzjVi6LLzxc
W3TTBd9ike+gYR1kzkmRKFtmRUsJqzu41Mm3rHrsTcqc2MxJYK5t0od7WR7CluKCzdABfDfdDJFO
9m94IxzzkibusONIpr0uxwcdE2bjtu4mnKCwZp7y4HiiBUdOkzxtjyVyGG/umR11xzHJD+j1z24J
Ah/VQs6pdckisx1semZPbm6DOnXULab5lEhxijp7lpVHwtJ+h+qQHWJsrYzkyL0L8Adwqph8zN6p
7mccV0in9wPnQtqrqdzUHgbIvuwekrbVT23EoocIHu2cDw0uewBLpop+TGB3Anaww6n2oNkGAKm6
u5MOJEsxLPTm3qYWh4vdX8BkWO6CNuT03junoW+LnRNPTIKXDIaMA0oj4xj+YU36hIWdJzbzLQAd
ToFVgscRUAQGfyS+nC1rgn58OFO/HFWPcaGK1zg5uMiIONmZCXoj6w07IOMHmQ9aGmLkdJz3SVTZ
xs165sHkr/QozD3qzRuBP3czodRRTag57DGWNobtT/N4GKT90IQwbbUe2mbVEd1rMfQj5nkVGLfO
YeE+ibDp2ccF1ZolTcboWTyrBSIrAnmhLkTfKm3G4YExVaq0ief6zaBkrbVPTYa9HOVaeZljZeIr
ekmniNVso3xvKFJoqjSuWq2GmTKDDBQ7N6+dOyWDSEr1/dQVsqIMOIWUIcxf3iyeppZoszyCEcRv
CBqSsUii23xhSTzN9TWYU4xrUVHeAqSodzNz823RPBXkjXE+oZDjKNmuMwGSZPCOSb1BHZ0nblDP
argfxvzBEGG/lR3TUl0tnluDGvAML3JOZyJxUO7q6ragaVRN2beIb4wad8J5/tYYmUJ3KjUIKQnr
8OxvZp38xp57M+TDA24zZ+vYtDy0jpAofpUJC65ha7y34COBcNg4phEEBLNhNxtzih8yVmZHUGt3
0DpPhSP3satfGjVM9vT/SE/G4pXE+CCMfEdz8omqKMgXs7vrlh8p9chgYr2ITt88jbC+z8jI0u+E
xyyHmolhbpxo0xmht4tx4yW9gnAuMtFmzQcXQRvSYhJkvI4j06OluledcTcm5tNoC0KrrZZVWTT/
ntG2bTsFlUWNY6j+EYphb0Tj/RKn0gv505p7uY/gbTVuDYoAzQwmGXjvxhKHFHq/QeTJXVVbb7OR
aQdOm0jos3ba0Dy54bDotvmEnQLlN+yfHN9hu5wd3UlBkAR2xqu/E1mGiah6MIBV7OIQtEgPNapp
02+qaj6MmVxS6ducmr3zXOspTUgkEX6ubR3ScDbx/F0z4dHJujlHjYcrzmKpKBpT94l72GamnVwh
sQfPIlnpjOUNEc0hv2sPas4I2KkyspfGMKptVGkGjkaz9TWdqi01FmVTF553yHvQECqMMOFMR6Nx
mFqraBbMn4h0Hpqsv8nQwkGnku8FYUi+Nrn11jYwcHbthfJkAC4nOyj5/dB+T3DcEshgvOHzBjlC
71WLe6BlaqsebfmTOWZy79h0G61+gJ1RHlGOUAWsPBbl43aIkm1qWSzaYgQ1giqYj2e+Xbqiv+Zh
yf8zMWQ4zMjrtqXyUtyC3PH8CCJSAJCOt8aIXYHAhQRUagcr4eNnqvEzFQhyEKn/7KBoH9D3wgzH
GRZMfUjjiuml7zB4+lKBrJwxoAVKp1CXFAUE4ZIMNazEqj01ZEQyP8Rnu69csecH5GvJ2J9QxcRH
+EY7N4ZOlWZ4XJN6epw60GL062HJkebdxTXutiEhBdqkB1W69T7qecelNVv+UGjxlalcWkjFTK/z
GzNpr6aC4mHjpJh8KB2fUBBzOBrPJQ6kLQm89B/QasVMXy0oQWaPu7BTRnBqmnPgF0PVoEuRjCac
M8emwYvcAU3LlV2daIuj1MOSrnm3Xaa+2pY6bDTwVcNQeleG/ZjF+E2ydlkeJWAQCrUPGJ/2uVq8
s7K6zOpRnxX3Zqy9a4mrJ/Ck8tZV1MIGKgX7yUVUa2TtRYFrsJGgFraTRVZ1SfiWbxXXQ/Ezxtfk
W+MRoWLHZyIYcQBxPnjmj9ju8yAq743sduwnzPAoo7ZVKLptpQBvVQoz3NTWRMoJVQZFuXONAxoo
1qEIm5gE5gFFIOrm6q1LtXRfEP/JATUyqc+MS2zaD3gj95bb9ftmypqgGmYHkD72PFCmrKCvlvz6
DfbTMjAq7VvhTmcrQWxT4Ys9xpm86ODBgwoOLvG9JdbYimo0JqlWxlsjLr7Nqf5Ob0r3HXJjJonE
DiuPlsZUoUf4KbH6vYk8ccfYTD5JSBHFo9G/BE3vMhZKWyKsY6Tlt3EO4gIvPqAsIGW9IPtTyY/a
nDYH3Rhu6fy3dHEQTyeJxqwBV9duyihUD3XKb7EgW0wOzyTed9u5S9nBaY8/qiNVp+6iJ2YiRqBz
UOMn3ER1Fh/nlpLqpLyFIL7D1hxenMneK+ow3sYtoDDTRm04qWREIxaDRQwRYl+6EWkHxMJvaA/0
e87ii3xKvjscCTQkDp0aDRwfLXoHMxMbW7+yQNH5Yiof+6VPtFpC+sVTYuWkMX1YRNbb6yPN4hj5
fM76Elcobuqvz1lvfz77876YLja271jlp8AWCoTB8yafUdkprn7/ZTMf//VfN+lmhC6pU6sHH09a
t87ZcMkqX97wl60s3iTgkQmzNDgXURgehtQVTHiXj/j5/j62U+AmIiXGg828fOL14abpyQ9WY3iv
/9zyevvjiesnaV3rPcJUul03HVF6Ygt//5fPf7XuuPVmlBcRQe4QiNabn3tUtbRiHxvaOW6Ux5CQ
JLqN1CrjpHoDBgepSbXJEkQHSfFuiPwhU1i5DJwxpa6zkkw56eowhfKBRTFz5m/XcDnVwJW6d0wM
wgpVOOaioxIGouQxY4RLUJOamvjBkh/MSZnUuGf7kWS9iWE+z4gxon0PM1MJ+ySQEwpluygevb4+
TAZ6Fgt98YCIGY+tNSM4tfr0WlWXlskEQXFSHCKyxBW+y/NQJz+WFkYzESCT9NWlMuZ3EuCI/Kyt
q1E39x5aEkif5BvtCJy7NnJ8jNlMmJGBQi8gGy9Zcnr9MQ9vVYMBNXFQCBgkdbM+AmI2Vw62JiaA
3g3Ubmquw4I1hbyWeCe4cvk2NsxuE9v7nl68X2BGkPE8bGwbCTWo//PY5d9Bc5VBSYvLqJytUGGj
eEb72BVgsEVKu8bhoPWNTB45sR2Uyt1TSAOLZE/vBrW8aVRe0OkoG6HLK6Q5G2KhWfe6BEtZcbOv
EMZvo8jY4X97RZbDyqHboUsk8QkwninbcBuPDS1zs3rKM/tnORoyGOrp5+jkcF9Tk4HbKAc/EZwD
QSLl22F+iYT+UGZMbytGMsz5FXGYz71KFVQShk2eEdrgeINL0zqMi/Oh0CAeug0N9CSeK3RH7r5W
8bHCTAvDWAuaicqAacBg7TtG0yFjudE7mnbsRtPzZ6V/qUey0xwzfRhD5hV2lWxo9rzOIJEppDm0
o+CCBKLPvk+c1CALLlFhoHy02B7x0+lBbEJFo8RZE40I6YSuPOrPa4YxAEaIF6xOUdAtW7z52iMs
IPwGB9uiR4ZZUrb200hiKgxVGyhgVu+6acejtJnIgcL0Wt50s/eEe+QEQvI9lzHYNbqWZgT8WGIn
tbTMRMvjkF60aJ7symk/jGgf+sbbj1yE/1b0ZP/GRddipUKd+DUqhD6urcNCMPFGMVVC18fjX8xK
UYgANO4pTpFNYfj5oHgnJ6WzEGvZbaai7ojN8MHCD75V8oI88y4KdyD57X3el9pGMY5I8Alzx0sC
4ao/a7nifTPl5MvIyW9SDoTSae8ZCsR/8cZXF9WXnIf1jdsqhwMhJ4ZN3f+fb3yOi8aeqNEeaQSn
R8W2kGtQzvMlZEGyAsiCbROXnn4W3VhJRFi0QU7gF+nmv+y8Pwnsy3ug/sHfIoV0meX98z3EdZzY
Msph//bddIPx/5hqSXRk5qdtPBDHhxI8KMCVexdU6yXu1ROobIiI/wUs/8/woPV9AIL2sMmpSHvt
RbX55UtMy2kym9QReG5DHDkwi46LC7xVGQTHNnkZZuyYZWY/aK6oL/AUUGNTbBkqXMlhq1wGr6uv
mND7K4RZIJjhfJVxRtcwVJuCYRpFqHYJCWsOTQtwzIh+W2l1hO30w8mQqIMCe+i2xHxlu8NwkBAW
Uq90rtaLeLnWZfPL/3n3/8uxu1jsTA3E35Kc5CzH9peP3audS+J2JI62pgNlB7W1TTzSEDXh7CoM
25E5Q9CoR9aW8AQsvTqSsU5/P5uZtsurIhdEjaujedCsfDjCK4agI7B1NFU47GGD6YdeH+/7EFTT
+s7/XwufLwBgy7b83f1T6rzKlz910P8/yaMNbJlfvuRFqv2XsHpReP/P/379a3j/+U/v58dL/lJG
00v6H6ph2A7OGoJuKL7+rYzm0P9bEW3qKKIZy2inEsSjQiX/VEQvYmnL5l7X1Knvavb/jSJas8w/
YOEqzVOU1zoHIgER+v82BkSdKQcAD8YlEpzraEZuQZnA8Ua964uozzaxMgLczVUmde99TxJal0YW
fCSmDrPePIYlzbjBEmixlJATtA6TlwaS0pS7jqTgTddAhi31BkedJt+1aADDObbbvkdDtASLzoCt
jwM1jKzXih3Gz8cmD6etBxCHnEeSzdvS2mvuqUGTdRkwe+glHK65qSYasDH4OnU+teBPD03S3Ru9
BN1kmZDghAb5BrSg1mDQU8fB2bK0OIIgU08a7a2d1sv2qRPNg2X01LvU8hmX4s4o5LXnhu3R60dU
lcMoISwk5ck1yWJzwENPFtGShET8cBRPbMOwCDfx6GjnUDdPmcqJTKGr5DDuBJ7eu+ferlFUJtk3
BZBdl9KFJuv5GacTxdH57FnZoSR3/rUs29uYoAucDigzhlrz9WI8uRHYEVi77Vaq87d0fKV5SXVf
I5C8nmmvjLN2R0EKCsPyClt0TMtsb97oLuEIjtUTG4k8bgPOkv8t7QzpLuuzML21ED/tuzLHsgVB
L95rOSVO4KDs7Op33+OlLMHsRF0LRjsudrNBcKVn/kTlHm+IXyeQ1LDPYwplk4WfrZ1nYm1uRpUp
UpHemHVHwxdRYwAc77fTjq/SyuuDElJ2TWIn8NDGxD308IToWBp+hITHRdYe59CEia/WLIvpAjtM
GHyrRAbAXHWTmb1HHQaRG6EQRQsyiNRTyrQ553eHyZXBGitIZsw4g6LdVg3dYmNqkq3beBdwH0R1
OIgIM2q3iA9P4a1IlPgCmaHhJAuGbU6UB7pNVcYphBpHRVj4wO/AnXqw5UVaBah0s9uqVs9Mfror
557SujiItszJfvhtNZiqaq38XrAi2LcqJCI98UgzcaPxFFbqszCRDwp3NNk9IUwgINTIGUv0YqY/
DINxbbQY7nLRgKQgIIAS3XNauagpnUPcWOlZIiPPHM84s6YgSjQ050BbimJmLB49mtvUtQ0O207F
7Jyr13ok233U6vk21CRKBL7FMYYaHMU6ucJKKgO7hmutGpgGRyy+Ydu4t7zrg4t5FMZ6toTCipSO
aPFcojK5csuSPoPxYGRM7Eg3uc9E8aiqyhCUQ2YdvFjC1pBnOYzi3GhKdaRJ6ezGOHQ3kzbOT3Yc
o/ahePyuGPFFG1G/ZSq4uEpjDHFDyuAKkDbTUK+bGDpHCF2R8lH+DJevvOS6S7O+RJTpIBzYZ2Fk
XLu5exWZeo7Ix9oW9SZfAknRkr6qmXbpVLf/VfdVeeWo4RVltWEHI8HyIy2Mzq3KPphQtAQqXdBL
rLjqno7Vq25V4VnUsdyOskX5h535FLqd4duTbQazIrOb0Evbg+0ABI0rM7uQV0TFtAAqJZp2WJrU
wxaPOuqIoUTJRNQVzYyCKs3AukrVLG3fDOidkhxtiROGTzjdkoceJXlZu/jEdThTaW67p1JV9q1o
Z2yX1x0uvZ2rT9iTB32GaJJf4eqzPy6yJLkUFpkzzmJF5ysHykY1E+jgjWfIXyyirftUxGaQJx1x
r9Nw7gsJYoJOVK3ab5NSmXvC3M6M/eWG0ASQ7hqtSQ1T+Gm9MJZrtAwoPH7eXq8VBioBOsD9fx6f
Jg9+yHJ7ffzz5scz1zvRIrOl9aEvV9eHpGWzsJDa7bqJ9Snr/X9sEWt3eTJS/dF91924OvXawiGZ
5zijcQgX4+OqQpDAab29XluftF58viYF0YJsdXkiIcy8/POhz9d83re+en3AwdeJgI52z+Rk/Uyw
39//9s93oKzva33Cx79bt/Ll6se7Xf/Lx1XDS8783MnPXiEff2z68439+Z++3P7jc66vkQ3gE+k0
zeZzu5/PaxtgRBYsmi/7cX3Zxwf8/OifL1mv/fn09c4vn27dxr++s49Xftn8ugsc0XZEY/39yXHF
U3Rqs9KHbMSeXre/Xph2TYj3uv0vb2J9aL1zvVZ5LA0yC1qCJl+FNegfL/h4lkTwllLsxrKUBjbh
B9Br9dC6ELyqLTo1JJhRTNtQVt9yRStPzhSiqa6ydt4w/+ZwWe/9fKjDmLW3Q+X0x/3rTWt58bqF
z0c/ttKSh42G8HOLIdaCpDLak6zT+jwSYKCin44HF6PDelWpwfl83J5iKuARRvLgy51FmA7HtHz+
eMr6wPq6MJq0nVTHmzCNPcYBxa5PtPrpoxTTzNBPZyJzvXOdQp7BTwUoaLnWmNBojN6gQLGYVPUF
ITxfx5hC958/0WodCir9GieIzi8S5Jk3c7pK+c6YAxdHt/XgYgy/nPYXIzlxy8X0loFPQ5PkwAea
l4tpof2sF+RMl/968/N568v4NpBOwmesHBwaUlZn2bYO8hRyV1X5vYi8Ztc0LRU1jzQJKizja5jb
92XIaT6228avFnKRvZB/ukVxt96E2LEUeIvDNNITM+wTpVz7pHqKffIc1Jah7GnECzEuNOzxhEKT
OVqZ0gPP84Fs7VKwY/qBJ2fDSV2urTerbtb2ZMEdFYlVa70YSyivYuJsjitbKX3OwMW5zZAOMXUj
IHdxDqwXzmz4+hg65FJQRl1tBetFHyu/Kw36e1VWJYSs0CB2Udq3zdjG58mgFT2xqsUXTLJ0FiqH
TBKcgreeEjQ9d4o5yGZ7uwQpNjN17AygXLWuGSfHaY2TQlKcn4+JGkQkv56ShtWpOmqNbw/1q1bZ
l4YZCacz9lsi73KNcLaoijJ9a6RoDOy6CxeRYXhU6a5OM3r3JWxIM8+OOcL/IgIU59ziUhD6f6wK
Njh3im2HD/OETqk109RyW7BuORGTo3PGUv66Rn2WSVZpXYbKGD6+A47sujvAcMk2TADAny7731ku
xs7VjnV2hzayPKkO8Q4OIjdOXZkB6RTOxfoe6E7j1XSIOPTH5ep6O5sLpgZM8/qler66LKw6hOOt
UfvaxIvwvVsK1YBB8i8XYorcaWPk5vWoFNqOoE/q28pyfFuTSwFe1afhkJBvZi7H3ucBuF77476p
60mGkQJB+TIaeg5IM0XsWmaBUPMHszrpy0f6ctt2ohgcKoWAIl4GF3v53B8fZ9nZyP3+2u1ehU4z
n9H1rIfT+vHWAy6fJ36anyYWNzyaEb59daFfrR94vfZ5sd7XpQoofdd4CReUV7TAuFg/Fiel0ynO
u3/fCUkMtFyHqH391a2H0Hrt82LdB+tNziZMVxPzYHmc7CFwEM4BFOfj4vPmRNcOZV+2KSb1lhQH
xJBk51Wnj6uGKcmRdZHVT4QKnKjkcUCvR/Vy8cdN4CY7AkXCfVdbDYPZ+PUCLDDTneU+EBb1nsPi
5FIyhjY56r86dWq2hRF2p/UiijALypDvq63r8GAC5Bdtj442Nbftcjyt+w+Z2F/X1vs+b2KXO7U6
HbDQMimgW/YOZSaH0Uw82zQ6DbxMW/dlRUZPMup4K4SltfuJc976gUx+0lapkfqjYocqkPogPEYf
G+gK6R+Z1siTrpg01ptgUPUbN3TwuQ4QWOKJPjrExT5IIzUjQi+5EnHyMOIs3Yq2QpjVYNJa32y/
NnfCZUB3sQCun+fjp6AQfgOjh14CSvexFuKMZAA3/oQgdDkQOiNPdzLKHtKFD/fxTS/XPg8GBxzI
CbmjRN7UEA0TIHltzmb2LjViwbymsM7OcoEWeqfUHfbsEgNSt57VvDE+oR6E8k2oHlNrshOi3RD1
T33lKTvRZCKoMwMF5hA1ua9r1hUYZLmHpINv1iz6vdNW3+pUQdBBAZTfeUb4qmWWwVT3OJJVmgu0
3kD4Opgs21kHQaXGB61qj0aCBqMvRtKtluG7MxnizFBFXLDeJkPZ8gmCSwNvyYMoCvrMKEzrjecy
bVaXubZcZtFASFip9soTFmqKBcN1luNlcVrv1k1o2LhN8zDae4NlL4qtZesmqY+cb0MSqpb/O86l
sSEsKUdNJZym9mH9ImDpmOnQbMlbFd/fcnZvR6h+kVYqYIk1iqeqCqZuuW99dE4iuWna7iHqGWvm
WTyGYRbu0OmAVze/z4gMTnorUFzhhgdFdJJFSgRjPTxa1FV9kaOoxVKH0oas1+36xgo3afd9ql+V
XnnTUBfYqjNideV3BGzvHNXDi9ZCbsbBAOASQsTgQliWHoqrZaRcLwpFEfT91V9my2/RbQYc3eq9
G9bxAXJh2XWnbLlYr5Em1WGV1rqTbeKdcYYbx5XwMKKIiCvGEgRG2BM+nsCv95ja72DOemgbIxoE
RCNDR6saNtb48dmianCwV45gfuxl0F0uhhxVz0CRJch6hpkJCfDUPAmlm1lsz0vgPVp0x06fusjO
tlMaAuhDVnZJOpKy6Hlh9eHssO6dfFrGXTPWTbo+BE7lI2hDFpv5ab3munjhOSf/505veURpp3Ou
qNF+vV9fflzrtc+L9Wn252vX2+tW05gs60rjC1y2+eV561VVt1OcqPbvj9eu98EbP8aoqzeF9SNV
cwJ8sqwORvjYpNoAoW6t5B5p93zxZg0JdgNhIBnvksZTtoA24ds6SwkNZhGKy9an2+dbk/ddjPnT
XAFBXzPLejnYfjUPCodcbZMcVj2jVtmDBd9SsjC3TYSWHfeT7kOZDwPRyDMohOYHGOsZlLf3Rrif
65cTNaVwqJ2N2fajTyGVNBE1RWkCR/Zu1qMf2kLjMcw3kqjgEokxvHEgyV1CTdE2RRpP7w6JQLMs
7UeU7riZBCQjbbCGt1Q5r48TO4HVTxuzE+LzkAZb/2jLWb6bEbipOA+d61pU7XXRQkddSi7vkV7e
EbesXomsJMejja1jNyNeWR8kiA29Uvreemm269HPHxPhFI9NNF+vW2WvcajHlnkBQzXeWNSF/fWB
zlVeo8TM70cAoyfLRN+fLxQglX74banCS5De/Fpr0tkVBVKiuvVmYHzRcf0QE87wTdnGxlXV1tot
qx9+EMzXb12beI92oq+MWTz8hvdPOwPOm6iu8VFmagqzZ6cvOekse0d22l4DkvWCnwvXAjuhnyIJ
cMqmyQsbEGy0Sxt73TtwUUjUi43bQUzaVWFM4mOTk2MiaLT0p6lIukM5ld4O/ff4mkfVxyuj0k1g
qgJ4agGN3/eDfFu3qGax5ecilDf6RGYhvBi6Jcu/QsJz7WZq/UhlsDy2ssl3GqSud/Qv62c3aw4n
clXs4zCq/UOcznfrBsfKyjcDqhiwsJV9TYICfuXlU1tu8airuOlqmWbbtu+JdrAS+fEFqu3ZwxDz
Nttuh5jEQLWOfvVx1rOrdavg8zS0wRxifWiHN+tht27VrNUfVKP1O1Od4nNEQEGwvv0C+2mnO+VT
XNobLVflbqrpdkVO6X1LBAVWbzKKH0VvkqEW6c8Ss8COhbI4iaSR34RU5MczelEcLVtJXpQY7SnG
6PpUMSB9a0k44zeYlz9iaRIjFU8QmAtvGxn1zPyN6ih4oINH7/JjOzneDmlm0SuzLRIQid45aV7Y
3k6dS2lz2Q4aIBBMykAoBpUwxSF2QhpFdNs06GTWZ4i8DIQ6hK+t51TbtMrHMwsD7YYyMZiR5fM0
EoZiOXVvYtL5ukM89w7S0hs1jJqPbYBzZtluuW9z7XgB2KPkqiipQ8P9QAa4vI9+EP4wz+07aDED
E5DZXeVTrF5bISCr9b9IxgAvcd+z0pVBIRWkrHZUoWvHiLVuwhsOdkuuzPoE3JBt4GDvvHSd4104
RcBJWv6Rg8wlmZzvQ08yo2c77YVkh5lDUKNpObTZj+yvN1QSnS3N0bgY5lhewHVgF21G7Tt1zY/3
U6suBiIlug6VJryKY8RpmAkzYiDO63/S5spAFVp21xWuxqs+JGoJiov+PpjP6xPaSU6bRq2xXWhT
9b/YO6/1xpEs677KvADqBwIBd0vQiZQXZVI3+FIm4b3H0/8LUFdRnVMz033fN0iCBJEUCRNxzt5r
X8o6JbDLb9TrvOXn6TrK1EpRfTAkpxTZN+q95QcF97ap3iMG6O4nm2CFTjPLjzohU9ps5c9ST8kX
CtlHyfF5zPiMmy4KlSel8e+/9uYED9icjCdPSZQN3az4aGmKvOZgQsMWkCFh82Mtm8Z6g4SzDct7
nAsdtBakDHqeG/c5ZMyvTYBJuRnF2Z/kTQAVjcvqWmiyP8ZGrW9EV5TPalISPsWfwdlzatWqeaK0
Em8bTolDOdnBTY9vhZFPVr/pJCjJeVOdSe3KbEzlThvBLjJ4UnaTqSO79ClJZ4zyP1KOStXplNdI
kdkagJZS+9eBNchj49vgr1JOL4mhZfl6TGE/dWoVPknSwbcQGrWDoJF/M9SK6kKcnEdGz8uWU+sR
TNJp2t3gYSfrx4aciq46QulpH3oLTsKy2ehjQ5XO+KrgwFx3bWNc9aofXA6tSo/Ms4KXqY3hGMy/
XuG8qF2rP1qQgrZTZjeHGK7SjWYpvRtStnnXuqvlCyqZyWEJmaq7ru5j4pu6cddg0ngIu4k54bwz
z0S0Tbvq1SNWYG0Lp8deruSXnsR6YoR186Kl2nHZlErdzzDIuE+mMMcszNQ7TRlgHmWOfWeCDqf4
qsv3Nq02wqmUHzGm2XXfEBqfGRqQmwihDIPI5i2178Y2Nd4HhXSGzrGUGz1VxaEoQdnBe26fqx7A
3ryvoFF/KZEfnegvWEAZCfiD36Zw2EKe4VMb713o7IfR014cLH6bCRrpMZoy/yatcZl97WPe0bLa
Yja8tlUOJm2+NC1vm9+/bKb7h//0xhcA2f+FDgN5T2/5/32Hk/3WG+//6/BZ1Z/jP5HDvt72j/64
pf/hMLa0aHzj7HZ0UMZ/ksMs4w/YXVLaAmQDWpVzs1z7A/2MRei14QjL0iU99T/xYfYfMzWMhrkj
kNqp/2azXFjs6p/VRqrBfdsmuNzmRVQb/6zYEGWVpXprAO4cmB4hkwdGh4fYd5hjwb7t3ZqGCwQ6
nRzINDgRieYRM5Omhzpt1m3slSffae5bv0RS3kTxZVb3Bf3jBlRKldSrYS6WRkke0QxBFG+3syF1
wMnL/avKB2OrjROWHcPE5ALDrHTMYqe/RH1K3DP3zVWeSo/FrFdryCOiaZquiZjCDxvq40P509Oi
t8rOo7taingja+s6owZ0yQTyidyQ3O0VpzwmNSPrGhQXNAKFbPNekTsMebd21jTXdpec7GK6Gg0w
YHgncU6hRFNUFWO8UDago0OSVsZfXBTXsDK42M1JAWCZTSwHjazBZ7VevfOH9IZT0Du1mXzHCvha
om7a5ard3cJdXRdw1C8Qu9toBoBFjTGarkxf4aeJ3KsK00Qu9OgqQmYHvQBWol3n0yoeUKePua9c
VDI7RZNmAYHBAWWQyANca1o7fpTuKr9/HNsq3Wf9zvZ6MLakrBEvkJCWk4YkNoYMtfNcPXSK/+IX
E6G5lXOqKESuAuuUlxE3sj68TIOaTMdypWQBhdei2qYtwbzARx23yKcG7CKqMw25m9LD88haTOEa
hB+lUhu8hhqXP4en+RLXVUdWJw3Vbl3W4lWGc9Q3VqUWfywaQB4QqLmqm6bFHlS7eUSepTWkW2vW
0iVefEx080fjMEkCHJBz2b3P8UuvlLTTCW/DRzN3cmWqjqtFfdebGPojTyEaJNIKov/YC0nqhBYb
9W3TjHtS7JBRca9Bx43BpCNUcqqeVGXgRwkuRjK91xRqbXiXcj+101M2560YU7KxI4gMEyS7hwYH
M83fK22yzEs7bsD3w+iWo+jXGKUIddY6aiSUC0Q8bJTByjCA8/USyAuU496pKnNLxDZxOvFhtJ25
0qkh3u45NaCA7EJNv6RShsbc28dTaa9bnJnBRCYlh1olkx3H8LAVifAIlFCbaY4anhugU3mBz8WN
BiSYvpNOW/IkxkzD2W8RqSpyYHtWS7Rrrys3Yxi/ZHiXpW2RlhculM5r3YBYYgCI6wf6rLFTkvHR
hxzzXf9mmi9FpHUPrfJsQH2Zf9TpgA2BH9VUdhHG8Muh4UuKp+ClrcnvhIpJ02n0zQup47zFeLsL
IpE/lVa8pRVm7gYMHcjQ+AnMMjMuco2cFw6FS9tTC1dtAF6At7pjQol3Vut2Ztrc5VWLlFHQ2Bpk
Td0hZTSaJLG9CtAkM/Ipdl6loLAllieMY0L4ciBezLKxsUG8Ir0L7J8itGlfpcWlAjQp6KBOJPow
B0ZV1JWJgS1yZ68TIm3a4lVrjDtSfkFRV8nDSHzo5ZwF6Pq3Y6oAjbez+gEZDmZQgjM0q0vgncC1
sPlJ12rdfpo588XIJnu2N9isEb2xjRWQHp5VwGLtTyTfIg0ZGLN6SQDrInS4LNb6CkJNtitkQUBX
n9M/o+LWpckbZCkT4Gv0QaBNRApfeYprj1K/kTQuIiMbODnhHPwK7dqqY4MyAqGncMpRjLR7+Qt/
eojUMbkG0D/tR0Z2k1VRRyXG9BL3CgFCFhxo2+oekjlAOtELQGyV1NfMEp4UfNBgsDVUOhkWE+Uz
VuNHfxrttaZ0FzqkxVVQ07XMrJ1f5p92nu0LjwqmUBk5B+GbMps3qSPtm7gQmIWRgIo8fqtqBY0y
ZL8uhKtC64IDGjyPUXACVSImf7oEORF4nKcDw1ijtbdxOByTyko35rwR0Uwp31C296dUJyQ3Abts
kNCYmePawBy2gb5FhfhV6CSVo/ZCfjqWMF399GS3GUBEfbx0dA6FjOiUi8xzGq5x0p5rOe1VTEYY
szNMx70XrWVeeNs2s8JVHvZYRfOa+nPof0ZKsW/b+aIafvhBd+WTwugqOCrWtFY3tT1i9VNS8EXz
VKBmMtp0M5nZp9AjFdRVWe5fx6rOTCIzjK0Z2r9CSxGXZi663ZSZP+pCNS9LeO/bJPXhteueej2Q
Wa9L5E1VqiOLn3FvBP8Ebqt3MIZFU96KESVTlih7vyruYksWN1anhJdZ4qOcScFWCIrXSGDvGIh3
Fz0vXiI9PaRaFd8hqLGA71crJVfKnfQV7w5QMS6rqDwaVhiDVrE/mFYefEV4V4AeB5Ro4tckYNmR
fG1sMwFigVTo+qqsM/IPYi5NDadnJmTGARfqm9Juj3U+/FBR1uO4MubDAPIcMTYDdJy0g4gv5/tW
a9O4JxhGjjjvgBMqm5FgHN86MJvkvM/N68Bsoehg71x5wRt3e+BO8+6GtHsYqp/MZeDZY+kiT3tQ
0eKV8balu+daeXjvYJgh3/WqHX18Qg6VfyUMHuuyCrZpQyyorzLxWE7GCVcbVH6ktGCNh5wZhWH7
myKW0152dB4jMmjNQfuRCN8hZcGBCjpgVayeRE1keu+ohC769EIrLjUqu+UohqAcDtdtpk57zfTe
bSnBE9JBcwkh8FZZT9wh7eU9GQXUf6xI3etdeN8otDv19sEiPUmaiXCbPqSl6xg/J2HTxtCwmjfk
4o12z5ykxQduy4xoW5Bv67hUmHZnvYBJrv3ixiw1Ip6idiRWwWyvAdHvR4oClK8aAbG8+qHrDQcG
V1sSOTHDxuNWLhXpUXtLvfiZWZ249BgWzrcyPcgaZooYpGZIjNGXFhCT2rW0BJODKnbIZLyDFmCQ
6pts7RGNvQLHug2jH3Wo4rKNBm3btMHJkfW1TgLutndG/jC+XDf2UJJNOaa/pJDPhdJFKzhVxioE
WXAx2KDom+qKePHtGIiDGuDI5CLH2ISuMxcGOJFkxYFthnsLignHy6geuReGbmT6IOXQY8D6M/lB
21kKiXBsI20il7kpVqskD6nk16giExAG96PdvNsTvFnkx7fUxrYVCvb7NHvIMVStTBHWxxhn/5H6
I94B4zLn3pxybyRbWecrihtnD9FS3/kQ8lVsEym03tuCYJ6DH09cUX3Xhv+8niPGTpWtO5dxqX9E
XjY9xCAIBzoB7XCIar/DFc4CRMEjdZHourfq7iQHPAzccDsI9GWyQZk/bWGeq7uigsgbUpMx4I88
NCgI7hSFG30uxRogm8Y1MOSLKDNi/YrGAOioctM2vBO3xPxaep66JQG03ATGYMFXEBZKNgzZZBci
1Zsa60KnjHXVlNMPiC7OBm8OnNu21+4ZK68c8pROqjEaJy+Ot2qm1XdfTzlUMLJezUjILaD4N/IE
9YoxWZlTPmEyvq77Eii8oowbgrvEtiVa/FFTOH21xIu2RsqfQGLcu0H62hoJ5doUjcJf8U7wqrEW
g8ggfBXeyi9MQL2pOIBHiTpruozrQwiOjNM1JgpJjdct7uEQMx3OxwvbyieENJO9Imc9sO81bY7Y
M7vHJEksrMkVne8CpYmQd/iRbizyGFwo7Yeir+BP+Jq/r1F6uVPfnHSkmA7G1SdzCC04UHM5odv0
LY6jCRfA2svCp8Qfq70UPY0PZU41TLlD932ircJce+7BmMqAIEqMWjA82vzFpKy0UWYSXtCJfSN2
1TQS5oillgBdyCLHLC13A3etC83JHsnxHHYxyAy/CPZGiyEET8xKY7iwzyrRXjPhuMv8dptqZHqU
IGDWLTc7LLgrUJjdJipaaxuE9txGpQfcdNYJcT5kZTJC3KnBP2Ck/rbCPEo+lvZGAku3ToGdrwhm
h85mymPLeUMfaFj5YGO2mDglESilhld7mqKXsAWvUuUt/ImiKTd+qCqrASDWOLQkSZF3uMLX+BG9
1lRg7hiLAMvnYLbjCnPhyTSc+mhZBpls8wilU4rLSlinLHXKm5JIUCMw3hicNwSkOCo/dXuInf6t
jgv9jsvNsUK96Mai113K2XiyNL+6ZDY1aKbKuEfo+04RjZuazCut+Fca9BAyTU4Bs4wf1IgEHWO8
sBmbrACnMjnW7U+YbycEo8o2rQcAhGWxtxV7q6T93QAsirxKTl3cX2EAGla++DQ6dD+sd93csmyA
+miQrrEfq/XayKIHI9BeUESo65SMz02XWivdRkrrEfydAfHnAcG2eXdJNfWVaBJ7jUD1ocs81L5j
8+Fz3516y3YbunduZ4kXu2SCGhemv5kGorLqIIDV01mvI+XWdUeY5gVd6mljEBdsKhRnHbJBad3F
JvY2ZhFqAl1WMJDgr/PrVSmi9hKr29onv/CitreJ7+v3tIPm26DAtWbP3LbwV+HnW1FP3a4ModWX
CSrX4MOyemMHHiJ3CZke9pFJuZTuE/nBJrduD6oj5W9qce6QME0j7HFj5FiBwfhSQm+9x9i3LbeL
q4sBYzwzqN45VkSLOy2NFMFN4tRN9s5D+ru2YQTsPZICaZsVR8cvIMOkDUVU+cMW6F7DQFxLwoX2
ce7fjCTYXNR1c+Wp7ezhG601LP/CbRxcUv1k3pQDkz6Yfz8ZHrzHlkDdxfzBgQ085NPemoqjatUn
Pw6hEIRk+PWUNGeRWOMiXeCUl8qTQdbNrufkWmHux+UmAu74KSZHWZmMWkoSHmKNi2Q9R/f6hD1n
yCl2Wkwn0tQAlUdWY11NQlxBtiTysXozrbY54kW70ktAPxGphxmw1utMYLhkdFheOCHXh5ba8UXb
t8Oa0lKPNJchtV1ifRKM8uKGimp5FXA/uuCI9DhCsREpxGkAvr9oNZqNmdYD3FIKztHWedQkCm4G
WJ9ZVLwhG47RQnOcCM5YhMGMwpBSgAmJkM+mjnoyynfMThEgvjbbp2W5NidgTUrBhyPUfZfXZrXr
EJ2ZTGQkSHaquuoPkcFbHxxkX0avi20ccCvHo8id2ZP6MZP1rS8gBpRV8iMHSjkSWIUbI99C9xT2
/UgU1V6qVr5JZsRnEQyrgJgXaCqeTuNkZnJJxtmTD30ZEl8px9VYHxE7ey6jME2lTOgHK1Gtw65v
1iUYYSupnd3kBD7jlAyvR61dAdnT7q5pS+CrpyE+OL86UqqRPzh3pW7OasZ2FdWc3J6PxV3vqVNh
MtzXuaNvmj5VXUWVDynaD9fCMr2b1ACEyfCcBKq6a5thp2lU0CqUepU6fUoBEzE0w1ePAThwHQfv
0/izowLtwt4p1ndR7r0aHeZvO0OrpydMJowaVJs+yXdaRbjt2mqjm8ThqsGbpPCNHnhQ1q3CEM3O
h2Sjk5I1NQwNmfpt8tQHF9PeGFb70MxZxskQ7cGuAZ+mK7BJNYPEKWhsUSx9POXRU1gzl2kZGqAO
iT2skvDPcut1gh36I575yAYp01VA5jQG1Umh+k1ZqvZfNZ0dgOLKsO7Dje0Lf+Po062F5hwQJ5S4
jtmrKUwmB340bXHjMy2hnLWpRmeTDYac6ci1q+GVWes0v/oBxL6fRG+IXRxXAMlkMBMdM5Pwg7T1
8KkI0lHjwjuNxjTrpdLnZRYXkSC9VvRrj5vZbvLHFrH7OpF8z8tUwsZI6yeMGAOarRWdyiG3nE3v
DyCk73oSZlFJt4pb05MYe5zKNT0IPwK0w2iiIsaRhv887i+iiaOo9I5Mz4yt13D6lowK5xqaOlVY
OynVpFZGAhU93xUoxH5Tl9jozRSiYt3It0ghVaDp1YMMmCNnApybnV5YyYOiGS/ViD8YAaDjZiUM
A1Os/blUOXYYgAfVhxGDOtRBxkbCbId+JYG858vyNNp4BtsovfVGWjYJiACO7xTiZeHdJEycrrqc
bCHyWN97WuDkRiYPsh2To4iiuwYHLq5xcUn8VotrCjI3VZJplQ0UXVACjfepHj63QPyokY9wqYpj
TfjAEeZeAPSn7Let1h48DzJQkOLLlsXwEE72pucYqSMnuwRmuqogDR3/08H4FzsYOhbM/72DcfU5
hO/5bx2M+W1/OvxUHYOeNA3d0VXTJD/rrw6Gpjp/qIaOzxXvnrSEyUt/RqBY85tUafEua24unNMd
ddobwtFMDKoOU0FN/lsRKLZD9sr3FobqOHRCDASPhqGZjiF/a2GUkUym3s+iy5obnV8C+VjpJMnt
4mQA7T77OpwZ2B0Ih/w206HeNmsXFGVOlArrclMGxrtMA0Q9zOB6pIR1YKKFnhczGvXgCVvitR5f
Uw2BpV4gk3SyEiDJ8jCznU7bLA/JgK6+Xl9WY+68IC2BIy4I1HzWZxd6eVumbb9dMmGXhUbGIgWF
WTBYQLa6CNMPHD7IcGf107Kw/nq0rLYIOjejpqAImjVT58TWnC4Ts5pZ/tRMsmCsYY3rL87GXzCJ
8+ryyNGAanvjtA9n/bI/L/RZc3deGC1g81Yax3iW2g6zmnhZhPNqrxjKdgrry+WpwoPACKIVYljH
+AruDTh0urOzPrnL8/tEIxnc62ADECeB1vfroYWl9yIe7o2iovCuz/m+pZyjfefFshpBQ4Ggp/yq
FLvtjxj4mtVUWx3FdyUaEFTk6yRg4GJ4HozQ7qNJx1ul1XvGHiB1awdOftDeVJHqb8e629kZKCdL
ibnUtGGzS4bu5GGr17xK3Wt2emoxWTOKqK57LTZIsik3ahH5twF166Y6TiC0jzgCq2Ob4uGmH/6T
me7G0hWQmb3stqQ1KisSAtNN3kMi0wkkTjCELnm+y28TmeVjMhEqM11RH3tafj962yECIeotza3M
yTnWAAwCs4CFSKtnJMRdNT+bPCO5HcfkgeO5PSyPSLr5x6Pzc3rRE69zXl+2Oa+e37c8pyK1Txit
d9xl22J/3u7/2M3vLy+79UUACWd5+PV6DAwSy8f5/zSWD3deP/9///5zFVN/N86AhC7vXRZppf7j
C/ntOSiwJBMbzja3yPDjSzx/LV9fwXn9t5eX1SGjUaW2FFGX1aDXil1Fywzgf4bMGC/Dssj+Wo3r
AP3jeX15ucqieHKX9yyvfG10fqcMJ1KarcANGDSQDfTfd/vbc+f/vlj0lr+9vKyetzl/mqwpYbIQ
mrJeNlle+LvtzvtTmA1sq9ghdu3PT3V+6/m58992fi6uxU3FHIsjfP5OaHA/5mget9/MUXVeqZvF
zPTNHfXt4WKpUkb/Jmo1bSvM2TGlalB4gYn6X661894W19R5ddntl5NreeWbyYowC7lvPGAls/Pu
7963PPfNBrZ8kK89LO9Z1s/v/u25PB1AUFRqftFTwwHh/So3/ayxbWa1LZ2YQf1aDxNkdVhmeenb
w8VqlSTzZfT3l4p2z2Brt5gVSNnkYjHOfaMwBFZ3Ft9Xyy3h20b+sulZmH/edBG8tyZBPWNsUCbG
NJXMi8V6sCxqLeQKrSloivFH3y3PLdstj4x6gCp+Xl/efF497wbr7j/2GiBzWDmZMCig8e2kWdkd
lkfLwsidzi3tCYD2+YUG5GoYUyBuNdTQXKG/L/7uuSbmHlnBoJlNCl9Oo7/sL8tz8eIPWV7xwXAU
stN2A3BLCuPorGnY2rQms/D6942/3rc8qyyHNZ3ZbSSSYB+lDB2WBcHLfPrC79wmsMqDOd/clkU4
54gsj5YXtFhhHF7kz2o1YOmffRnLQlgqDtMsEjbgXf9lmL8qvabvU9S6cvDVst+gsAhXUqPMZGH1
oarN5a+X3BTOi+W5IDfe1GwAhh6K6TBY3nTo5gUte2jxhFHUfoH+qjYbLEg8ihoP5mmO9bm1jUM/
L7ShGXcYNQ6BmvYqAGtRbX053WPHlCswOcjr5gNm+X0Xb0riTRwwy5PtcuwYs48mOU4J1T/X03Eu
x5lZuAQ6VVQc569o+WI8ae+RbVkYp1V5cFpHHpZHgVH949FotvkmbuFQpUQOTe5inhGTZKTBCBBn
FL6cA6ZoyhNSjdb2SJiUwNRtkL3YPyyeKEMHAljhtnMNo9KnjQP7G3EcJQmsIs0GWiAutil0Dkna
MiFFUAg2yCKHDXMlk+k59A27mFxGb4vx42z3+HpyWV9eWRZwpRjnFfTxXT0fKN0s6+fXv210tpBQ
pTK3QjRXX7ucvd9rx4tqJPX6g62RyTSgzceEZXE50RnYfC1oF7pe0et7Ld2bGoj1xVa1LP7WZbW8
87wNSAk8Er9tft6mMumoCjCUVL7+tHxN7ew6XtY5yvCdne2Iy5PfXh9NwlCQISOK/MuyeN7Rv/Dc
ssnX/7K8j5i8D9/xq815L8uj85/aDVgg5JhSJJi/qOXbOv+5v60uf2is7IzprpnvCueFNnu0z6u0
GvKDN7uatcbb6tVgcsDO3m0QMtzNzhsuj4bFX31+z/nlr92GkOn2vz1pIQvhivvP/+2yzf/4nMkY
3qUitCXGm557xXh9WQAGYVe/P1zWs9kS/Ldb1sZsIfyfX/+20983/bb+9fDbfz2IgbNOgYm87Pq/
vb5sOoU5Mnft49v/8fcP//5/On/oeNRO9B+j7bdPsDw8b/JtF8srv68vT357+9fr3z4OHHpZM+8i
L0t8WyR/raZoYiRBi/tli/Pz5zdYUvU2xZQg2/1zH55sxEEYCcTN5eHySpvY2td/kY+zPwYkJyPX
w7JY/FZ0LqtDHMkWm9P8cHlyeRmAP7Ph85bLoyAJtPWYAIKOzi+b7TxZXl7/tjsxe7pEXxRIg+eH
y+tf/9OyHlXTaSJGeIuZwKE2NH+u5e3Lo2/7PH+k88v83PeKlsG3SQcFIYp4Ws6V8xmxrEof3Pv+
67wwu4gAsvNWalrA2w4ZhXA7zfDGgFcFkjFPinsDs+d5gfIvcB3SB1xrKCW3IgdX1WKyWhaw4gRD
mdl5lZJYrrrLQ+ezao2QOvU8n03mc0bOTniELsXhvJoO2ygiPNtGBKbgg6vt4JWxDxWEUUcag0xo
bOUHHVQEJXPzLvfXhvaAk6A6EBTzYgWr9BjWuNsbTb4Go3SA1nEOx+yGhp+D13Bzpj0uc/jzlH4K
qwA6GLcZpc3IymzRL8Q+A9wZ+E4eYHFhNpYblxHCB3KXyd97TPhbiEE51jgPVbCemBEPWpWifjOh
HyoGGqP45jx3XUoRyyw2HfBqlybVcqfvtP9Ijj//tYKdKVDo/i8Fu7xqgv9a/4zz5jco1/LGf5Ts
HPMPw6TfbFFc0w0ctee4YmKM/6CYZyNKho/HP+eSnaSYRyIa1TS0ArMs+Fyyk8Yfjq6pVPJUAXmb
FNZ/i9Fl6f/M6EJQYc10Q13wCTn2tbnc+B0UJx27qM3BEpfAABLMlssiwUcFXkufdqFq0XSd/dHK
fI/tYgHd5Ly+PNmotD46JSNqbh6IjZUOuh2Tc5dK7YIcWs6CpPI8N+5HIi1kSzZEkifMk5ZjuEJW
hmdXuVn4qcui7206t6HeORcxbf95Ig8Ip8y+amPLuiG8oz6UFMT81EetDC/HTe+zTsClDdInhHOc
svq96sMczrprJM8TiIlwY44a6QPdTawArMki8P9mWTzW/nSCdtciJ02JDxEbJw5V+DxxQU6xra0t
385cX9p3fRgdpTdDwCc9p5+RH0vUMmtAYjDiPc5vjfw7n3q+m6eE5QRZ+a7nXPWYaN+Cs3gpSWOo
S/9uVJvnxECqI4yy4C+MNp090ZFK8VorYShWpuFdlhmYfvLXfqGRSbkSrEiBzHnC1lYkgV7BnF7b
aX8lG0RXymQ8l+l4Y8TZnaaHrway43XSp3cZV2LMgcl+Uu9NlaAZu33tHALJdNQP64Fw53SgHDPv
sAnq58EIDhKF1DhkwcpIAarGPchK4oPGbRoWzs4yBtLZ8k6u+uw+VwBdevTh6HOtZKRfBk32Wvh8
q4OF6CqGD0EDYjoGYfWDdJcTnY4Hraxu7doilU17olOGB7eP0FqZV47m8b1HQJ3LO/KiSHYgtFNi
ToTA0aPyWAd++VE2OhhzPfuw5WqgdIE8iOQOMwNq2r/3ff1u6zQDSVra+jGy12wDdJnWiQFWI2SE
Xmx1NRwYuHur2DIvKlUOq5qgVyqkhodbpvwlhInbVp2w2eI1XPl3jiVukkb7JK9sLZLilHZMBJts
BBYbGL/ItHSNyDziXi6hq0ISN/uCsB/+aCUyaOdrfJdWy4FXBa9hXzI5tPIRP12jb0keC0sipkjX
eytINUPiVt1k2Uuv6kRfFGGFOw85MBkgD9pzLPiqqDrjuZLmVu28S8Sz2/l4KgjZQ95+52sjsm0V
k6iYEtIOLrJeuYknue5S86BY5o3oyBvVJwMUe0g7PB+ph8fjx6QN14lJC8pvopvWpg3axMR7twbv
1NI7skdgrqnxU6V5z3rmXKPVVdxWHRGOMG/rU3QkSiE+ZKNS6z1YjZYRXwWdr7CjvYGG15UEmc3s
0a1dFI9Gb360eOrXcSpgenvkiSPxxUIzQWiLyCEcbnQbZWne5+Va6OFB6Xq3LEn6aGt5m1mLnsG7
NhLicv34uQT55rbxvtJr6aqjvtNEeFXZzYkMNDKoHLTHGUcyEiWaY2ZCLoJvr0haNJUKdS35qQ1R
TtVD39n8yBYMOJ8y0GhcGRPI3DYmhqE3/Ltm0Jkqq0f83QZfKjkXqmvHAplBMf7iP/iRhvJWCSjk
EYfyhq/iQu1ApNXVg2dGbzwOV3VvIkxRnBWSiTa+KMKO7GYvugxL/z7AEc4goMNpkM9/T234/FDC
7jlJSSQRCApcA8dhOiK1iLPoptZsNCDlr6hBZepcZ051oj0KsK+IXQKEMdxF+i1Ji6h1KZ4k9Z2p
h09zSVwhrmAFRI9M3R6ied7fCgJIrXaXcJfg8IpeO92G3lGbv2pUKCtkmnD6lIFOtPrgRBzMEHOJ
jWz6T9W4JsZ4jwz4pk7CT2BI2qpI+vtGJ/GdWLITQAXSW0YBlWDKgk1Qmxt74pYStN5DF3TvtZ7f
q0X3OhR8SB1wsIRfAlDc2fGXr21L3gZORvQLXWerTX8qQ/WokQHZCfmYU9yo5WQzglqVWobhLVHv
PW4CVjf+0kSGHhP1bBj9GvzsiDRmq4iCcBqiuF3YaCDRyBEKnTXzwGalIeONMFKI/FopQxiQ5FVi
rX5U2b2wrWijerSHY0Iak9TcVOS6l5PrvJsR14o2uI1s430a5bAZApudhOGVYyfjxkAO4E446VCF
y+uwk0c/yfaM0J8x3HxanjjkOVrkYJLtJpDWpQeb3hn6ozVq5L2k023ogSwnARQhZslnQpifDqDc
EvDkDA/9e9WLE5dUTV2/GOL0Vqbkv1IU4T5YGJuqdQ5hLl2BfzpJsrukSz79aPYw0/dxOiIOke3C
Es9vu1Jzw/nsGnD56gp0Ti0IPicDAXpvzGHpXkAGJqKaMVnryqs5g4Pj2tmXNno1v0fbGpMgxHjl
2s68947cQrfWCqQr01sj/KdhCO99oDV5F6XE5ZSEbJtLWq36knk4DRBRUPy2x4uhhBRnQf/HB3U5
KPHtGDCcQBhigONgcuqt6QLuVGO619J2XJURWkWaepU5sN9YXlGEQIXfxLs+MvdFr21Lw3oeBlrw
89HuiELbQZfU1340bv1B/PDRj7t+rb+lOlZGoOPASMjNfskCdW+Nw6czi55T6yrp9UdgSA/U61Cj
DO2PyPKa3WTTlpxIAWtNkiWUGgkWch8uDeQv7jUmGu4w5Hf67L2egqPtkOmkoQ4RaCidyrzVREVi
BRvZ2ckpsR4U8U/ZC2T6YfRUTByIajQbh9Ij3k8sBUbB9Y7wEiW3EBtmOaLFidTvzOC46QjQrLyG
mMAJSridlC9Gj5ZQNXi+UDlyQdPPxl/h9jmJlYIjRJfVzidi2izkwaSs15l84CKcHp0BZF9PvzJy
foRaF15Ek/kRxGKHXiJZ48B+cyTitsKYsdHORR/rV00SmKu6TF4bcI+7vCBjr9Z3XdzbpDbE6rZH
EbuTVJaPIanJbStyuNPZySw4xc20/KlDKkR7Ha2qqvzUxxobRPmox6qDCpIYySxJLgtkTSsvVzgd
9Me843QNCvvJwpNQ2I8hiAzAF94zcr1gYwTVD2EnN+iSirWfR/dm6n1mGSUggim4BUUo/cZnGnoH
D3Y3qach15u+Wenp8KYXiCGETzak/jYRvCmRMmsOAmvrR3rdSTIYfQ2/SJVwRUxlfaIPjxUhVZ8x
HMxGIo4Ej75mV/MWNbefhyI3Z43JSu1Q7HDFPEg5NKu2RdOVmylgye5Bs4t3w7nVHfW1N+yPOphh
mHWPUtYWK0dGV2OQ4h/KHz0HLVUbqLe1RYRMNAFr0YNqJdCB4LqWaygCQHtsn0i0fSuJFlfxCg6x
/yPR47eo9H+W8XQd6NF9I6JrzSPweTTRq6TqUa9hdNXpHMDCgSiAivx/9s5jOXIgy7L/MnuUQTqA
xWxCK4qgTm5gyRTu0Fp+/RyAU8XstOq27n1vwkIxggHh7njv3nMxvMJK8GeYe/k4edZ7polzjoFy
haT8kcBiMjP4jTUMIgC+O9gd930uX518GIGQqrNTWoy7hPcw/G0IEnnSZrmdJkBs4CeYg07fnGgK
GLyK+4CFNT8Fjf8oKpA+EZOQkne5Y5Ible598+Ak8c/MgB4hJ7hyLpOWN/6IBFGZkhJw5aKL9cYJ
HZlzZkWu2am3IsB5N5/nZR88hTUSWw98KR6F8Eb3ZbuaFNomt7vmFjS+qGaAG1XyEGiIGv1G8gUO
deW4C74jBHoSHrpKvCIk2I6Ejdp1/hobudyJ8kdW2w+RVkI9StT3weupGHQ/x7b5ZU4CBGj+EfpI
1gqdbaWC6IHgGNBjLS0Qn8hQu0HYFbQPhpnuR6e/GFVwhkYP/FFW762sPdYd1S7M99QQizqKDuBt
3wh9PQdl+Vs1TLGjkbz3pkfNwjsQ9ykhJsdXgu7I8qo8hF4auZVZf0No7Z1vdO7KVeKjIQsqyNyW
9Kp5wiN9uf+VtyACZF8RdSLSoyc0tN96yfTfPtq592FFgWLd6+0ZcId0AmvkRqtYt1n/txjWRm/4
wYDzYCloDsG1L0wi++BgNNE2yFUM9hzPpRuX1z7KfJoDeXVQBlSl6HnASUlsLtM/ocROssY3J7nY
ICRQ6RrHS2SfWRDsqPSQLecMJLYgHMtbE0q8e9cH+p1ZYGunnXBsyoGLoBrJrId6zmwvZd4/mlWv
iBrIcXebG0/3f9hyfKgtmLJVW96PvfGiF963oIguGjQRTl1OMA/1m0DSkNSCgxfZa6+Zxw616AFB
7s+xNq6x5mFNpZ4XT+FFZYxQpf9iGoHcYWyIyKYh60V37bvKCtdxY7zErtoKz9mXQYfauk8PkQu7
IniK+plmN+fXtXa76kXEBEhUmgMco60xwYTW0M7NiYM1Mkb5fuOtgm9BbzRHtA4AtwhIxQKsC2OT
uTh869ELTiK9WD2C5SB1ny1bvUC/xbXp3hZsV1mgEsuTX62p742yu2SAB8zuV6iCn3Lq34jH/GiV
eJE2620iSrn+vrcL93cZF9fAA2XhAnUeVBGsa1ZIyieI2HB+RGZ2NIzhUoV3Ax2prQzyvUerEO/o
3rAgwpgsFoY0yVYtSOJtKPCfyrx4QqN9aiKSHuOMi1pfLytoRsn3tOQiclKDxhWf+qaqOzuuoWYU
TPNQ/i5NGD+YEwlj/qh+RYjjW/nkMO+ZYvsDz0N6GuzQPUAwJs6b3tZyEy9lhuUuXTS5EsIIt8vD
FL2+KjjWBygDOHaLfi1n9c3SRVyasr68U2HZH7Glllu/KH4uf0e2iomosCTpY+HPLU/m89fjYIvg
GtHg/HpuKMx2H2ngbQg7Aok1/2MLsa7rDI2cnzEZtjOYYoGXLTc9Z1pbZVB/M0HkXFr2gmy+EtcH
8L96q806I+nPwCaly/eup+xKthGtfGFH6a6JEaPPogARExsFyWaHvHEuxvRhfHR6UN1zgSZxxzkd
N2w2Xz3nbP5djkOCydJ9XvrUy71iqdoudxcGm6PM4GBx0C4QPkRgUKYWBuHyOCcWaUPHpsQvwuTd
I7FYfhYhV/YEM5oy+efd5d3ugi0MZ8HV590J7YvIRPjJfBvqmhzZel7WvU6D+bnlPrdSiMQ7dxKE
z/MmXbZK3DDn13gY/9j+y7Ze9s7yvs/DYXm83FiJn7DWV4fS9klHbB+WHf/Zw182zdfRsLxSDUAm
Sz/B7z2TGZeNYi61bdhlJqttyh2jU340Q019mdTW5UPszO2wttjWLvUDh6OOEkjWHKWldtmUT5vG
HB/+gCRGwkUJi4NIluxWnWsgHJY1HRpKO1Bd/vriP/6H5a47pyoZJoTo5Z2fey9UOmvoDsLf0lxf
CIxtpeUzimYzPGDkDT83Lo4Jjqw/zhpQBSQbLRvv7y1oleoWDbinTfUOD5oxbSMq41qb6sitOB+W
GxCNgCTnCvxc9l/+pVzv7tOq73bL/9IF5V0iJn1X6E4HJS7lRO9Nbff51vlzlr9cPuw/fc5viwlH
Inak5UjoyKGi9xZQ/+HgMAfhHuzA/ERFLofP/AZRTrzBZllcyPGwHMFD6/SHMUMD0eKLgxVzCBa8
2X/6vSJPjoGyCxoYuIyX716+cvlvp+jGY+nG0jAX1fHzSJpPzeVIWh5+PZe7NnHM+HrMyd0SBN7v
FPFk7pLEtbx/ufk6W/84RD/vLq9PlEEP/lwHmTf25580ytlrL4Akdp97NStlvcdQcvw6w5eft/zJ
8tzyUM5Hod51uxrVxl654W55zV4O9uUdX3//9yG4PF722nLv82+Wx593/3p9efjXc5+HbVEKwRkw
/xjA+ZSOE/sI+axdJSai+ISsbUw8q+V3mr7TrqRZr8zR3GHRW3lOzdXQPN70JFNshXuHYe7qRjHl
Su9iJiwD9RxJd0z4HNF25IM5sxCSWuM1S3EpDuS6+ESlJ3msVwcL8GSBifOgYYY9LTeQBptTZVQC
Q8H8pIuphl67Tr6Vm7vIIs3AWHtZh9tJlLyyvP/f3828oNj1BKfFSTEdiaIZAW+d+/mGhjqzwPI4
MAW8ruVua1YV+H59DyMUC7fvCHleXpCSiUJ47U6kjNB/sfq+Hn5x+QZrYBMvDL7Pu8tLfxAB/37r
369/4vvm8zQc3PxgV2Y0XJyhmnbLO/9+++cnL5TAP77k86v/eOLrW78+5d899/Xty6uDcN6xYpEZ
adXO9q8Xv/7+8+vM+eD46+OnWQtXhM3z58d9bZy/3vfHv/r1MQ0lsBWmBNJo5+2xfD1i4oMBRFZl
CbKieBbl/HF3mPVXZjr6hzZwVvq/2i/GrJlZbpbnlntLX2Z5WA8YqcFz7vVF6eHPfZly1m8sN+Py
pIwxcdSDlFuK5kwjap5jF2XzH4/jtBBrClUsQpdxf+kmLjf+Mu4tzUa/gkCSW8Z16cw4ac98v/Q5
MUtxwV3PmZBzj7ebImoaAlDH8kavJ4Zz+OzplJ/St3jmWMfelutlOkKgY5W+/RI7662Guz/D1TVz
hRM7oM+0CJ2XxziWitPykD76e0rvYAv2gW7VfNIu9zz0mr2aKiqVoQTUjYpXcmmTwGLQ7VVUdHKT
lRNkT9jMcKH+ee+v56pKd7kK7UGzzJjeZkbyLje9pC38+VykY+4kXEGf7NXyWkf61F7hmV32Jzrj
8rTcM2Yg8Ndz4YLTdQwS+4i2JRxsRog7DjjhYfJnlc+8/5fHgpZ7kOfBdmmvLd22kM4I2uB5N391
38aiisFqgB5ZGm/lvLhb7i17+q/nrHn9yLXPj2hZFH924D7vLzu6y6ipNR70h3l3frayl7TE+Ub8
FQopJpZeKFcPSzMu1HPEKcvdMaUjwpg8N8rD8lcXFsV22YP2Ij7/2qPLk1GWU5tlrdouOqdJVTUe
fvuoRao8/aFMXx7DNI92ZZo8E7qHIhITVn8u8qg5juJboNMtX8wFXzf/7jkqMActrI29MmDhL7KA
5abJKAPULtmgX8+NBHsCEqe67OuBvalmLd4UfljSJyyrJUy+r7s3kCyIeZb9JJddtNxFzf4cmFLt
Pi0FX3ti2TFfe0dVBhep7jiul13wdePOg9PXw8+TshEo7cb413KCLTvo3+2qJa6yx2J4wLm1WXZK
IfydXaRiv9gKPnfRcuZ5UefAtu5picySPwyc63h0xwM0WSLOolkaOa/Oj6j7VxarUJoJcfEjoJOw
7WdJhQRYfkoWZ8fy+POuL8lN1hXXz8sm1Oft+Lm953vLQ8PuuHYMaYDNZ0s4yyrr2HtdBsjljPFH
6KLr5e7nuQTO7yhy6meFR2tapN6AH5z0cnMeGZRmmHhlCSxWOthkuC1b+pcUmpdXp3mkCECybMVU
vCzH0mJpyGdfw9fD5d7ynKNpNB5YQCxHmpo3gzZ/xv96of470gqLTML/UlrxQu5UmIX/QVbx///o
nyw35x/m7IOiImbPjiYD1UL/q27+7//RPOsfwnVtnFAuYyWcN7QT/3RC+f/AmYSPVNctIUw8U180
N3QaloDI6wpgb/R4/0fRZwSc8S1/WqFsj++3IMYJOHOOjinrP8oqvE7keT5K49BM5VX4BpH3NO62
7sVpwprOSZRhnM72bglkYHLPoGVpdRuwlhwMI+kMex/nyOveGC0ko7c505dhDv1hWQvkjPtE4CJT
QDB5SgvtuYahNHba82S0xCFBE/d9io3Em86NWtyf3YbFyYPLCSdbj8SD+lGYz5NXd6uaqL+VCzvU
EO3WVbfx72mqXotgeIOVpO8snxbCKIf3nhSxl8qhWlz15ykEo+yaxTtL7Y/l/EwVoROFeAhNcfHq
Gg6QsODXHsG10eu1XRHsZJ0hcaLHMx6Qw6xDOtongJQ5GavUSYNM3OWZa57q3LYOngsn3gmw89oU
hMCxeMfJtsWKjCTq8AWzj49rX8uy326KxzXlj8vKh/eJjYq08fJ7NHAt3sXRQ6W/JP5PgIBPVtjd
RKH/PBgWABAMF5Qi0Fiz+x7CoENAvQxF800K90WjA6M7AxovVOPbvKVwbMOAWcMDQ3msEwiwNucw
BG2eGwaA8LZL4liV2W+Rxpp8inAEEDu2Rt3C+8nt21Yc9s/ksLzlzoYaPfwNt/49wKu9FKGABcbP
TttWO5kThcDcDu9NSoFrJ8jyc4dEk8ZcJ3eZL6kJyvAu1ZufRU/bWCHf2Kgw8F9GezRexsk4FqOx
MUsdK3WfgpYBoQQdTKYbOxbGwYuuFi56POI98gFl33XwtI9Ez9ByrtBNxD7VUeRnrQZKm36tvSmy
Z5zezcmXMHSFMvhXbHnuCBPGCU7TtRpIwqgGjb/rEmAYhLSO+Nal8d7CzlgFFTy2tDZfHLjgiGFZ
f0F48Y+DOECaz2HP6XKTsmgfo+SX0/tPvTL2rLd+Tp72oVgN7nozhugejMChwEolKJ0RxnChbu0z
L7tU8yLNpAu8C5V38oi0DSe8CSk/C1lH/JAbhrWLJfRvLU37jUW5m5ZJfhxGdY4ru151FRGttGQe
iymqd7kxfgyDSXDyPO77bXeRoov37nyqIVrvUdNEdIz+5c2r0oHYds3j2nOeijT4wrTmoWx1syWi
mW9s1rZknhBnNk/rQ/ItrPxvtp5egsrRVo2/stPmR+wBj2toaEdVRmXOJsokrQYIWvjQt0hPf6dw
Bj4P2bCWF4aXkA2d/0zc9LVK9WAHoQSMG4F+pRMhmSRYo+eqQmhufVpuYOkecQL1+2VWWyb8JfeB
PuTcPHbJiV1HStPofXjDwUc3ZM0bRkvLmyitnmPo2QCgyUGBmwuEUEzMqZF+CjDfbXuI9yzfZX3O
9fpatSLeT5G49UQkKEo6t2UJgEFAZ9OK6N4tSRWoHbhrEAsYC4m6IQoYZp8dbhOyUI8NrahG6vPK
rr1TkV+uC8id0EoG2h49Baakr7YAzPKD25KmIGq7XHez0yLqPGtXdfpdWZJBEgpcSS7lvc//M3Qe
Q0n3nAw1Ump0gEhW3u2DknWB6tV3T9XtDnb643I5UaXxeOgR708/9dgn1GK+CSZAZ/1DDFRz3be6
tTIaPN9cSliud1tIl01LYyomS+0IQ2NdDyyljPlAKTUj2aRBPdL+K05+X8m9qyF00rLvfWqlu3Y0
7ulIF6xuQlBCYIZH1wx3RY5ttG5NQgOM8uoYjDToeBw4abF7YrGar00zGh8Sz7uIdlIE02rTvjnm
UlT3NvJByLQp3Sl3OhvRVnDw7ryhck9TIZ8qNWT7hCrsKuh7lxGB7nk/Gng97b0glw2xc/zTHHu5
FYKSrkMB/9yg8wA6qO/UGB+XiWio7JtaEhUyyqy/DEP8CIUg2Ad1fI3zqrodSNp5qHx/L42qehmr
nHGrrL8tj6Sqo51rhaxRm9c+M40b06jtW1Llq3WZaHKfG7EB3g1TWUZow0McCLWRvq5tzNiwL0ZJ
MkqnTmmVV9fYu/Q2rMsOSvZ3zCa3qpq7tDNsjY0Nwqf0rVc2LdjTsTmPejEn3DbrwQTC0arQohBL
wAZoygJJjwVLSwSEmtACjso1aR+4Vsxiz2LZXsWUmQ/uEHA1aWsoMRItONRWKsgnF+6JA7/e+bUO
VXPK5b0E+RBMzpn4y2Q3VoWxVUN7X02Tx5Bf0onoid9zOKdu8kF+FEHkAZiP+0NseEfHyV0u9ciH
Eiq8VOg0927V50DF41eQBPrFCXLS1UVmXfIm6lbtVMcbz7PDDeg4e0uiBn152dRbs45exJhIsHL1
sOmdAL+lQbpCqhLv5JfqVTgpfv9Wa+jMBw3wdJRKw+iZpyan7TQQgPzojBs7SOq7ICvu6P7kx9bV
xT5uzG4dK8IoAjxFpzT5mVnMIo3PPi1j79yHdntEsfYU9oZ+oA5nME60+XmCK3BI6M2R/SeTG53P
2iwvsAnR+hTtfgKnCZ8xvidX8j6a2u4xszIBs0TSRg3g/EdA8YSfZTdFxSMQKg8JLe8dl3xPEHGO
mma9BFQu32sayWukVsVNBRi1i+LHzpooGNjdyRumdoNoqTl5bth8r8Z9ovcaYIk6BcpBCyuyPThV
adLuARcGO70ixaWzaat2hRgeeqs+uq52H4EGv9rkE9FbKatzffYticKrowY5uFZN4AB7dWorlnEG
rG6UabnXkveexi2HVfJda/0HSxMEgosKzV1XXsDsjJesuCDcB1TqIBVq3eHGbTqxUZVv73Jp301u
3e/C+K4dLHn07E7igeJNk2BdVgT9t3by5L3RgPcwS3/rNB5EGw5ZfN6P7KLTpGjij7J50MaC7HRD
e+vCNN3ArkqfU2nfkP+4h3RZXYI+VmtmoemsV49UVzTssHAskcDqmzElkc2s7UdHB3UVppV2p/RR
3dDpJ2vsfcykvGcRocNjDYBsY16PIhC3RYwbptDc9hk6bbpuYaSdjDpsn1svdhgzexPdVDmtuPyn
u5yXz6nxNrVGdZA9uwd/W6oq98ZAkDALh9gdpmsPm8RC9xM5UNbC0Lg0QP72jZ6br6G5R14gkOuj
TDLcwZnlJGfNN5l82ya9RNF0E2QdHLEa5lCn/ImQjJh5v+RfsDRVQAMlxKLvlHMIBv+iD7q9sZzG
eiYcKKAz64xbRfZDxcXIXThr1SiYOYdIcqlaW/BVeugtxwRZwnXoqjs/Gq/dhFxvUuawLV0L1KVL
tILaRZWWnIH+Y44pIve5skxkAKh052pkODQ7S45kwSmOOFZhKTQp9KapCpOLW6Y/otnyZ2norqao
dd5i2h/y3Yyz7k6xRNyOta5gudrNxmCGvBtb68EffQoYo0GIaF7j/3KU2Dlh0exZN1d7rUZsOk7S
PsnBacCHNdXBkDLeTLFFnwtTxGNe8HFxVgfXIW9eG6QrKxQZxbNuDvxjna1+Oh386Q6NTjUh20ip
VJEU+ZxFRrVOB6hYzJzFtzoiVi8zNHlGA2CuMxd8CpqmDzetupMcrW4l8gysZV0+A6b0CkN9RKhk
nTzFLs1Ab+emAGpYJBsjbGuglQJUMmX01dBwoROJ9kWlsX4MQB1sHKfI4frqe8FoxzBVzW3/eiJ8
/ledUscfe5fFE45Pq4lZEHeCo4PtCu/S32UQg45B9QoXvrrYUnIpB4J312nCOjrpaB+0ZtyYkRJz
RmG8kWmGoqF1vTeVBmd8xM51HMlKsLzqEiMVQGGVJvvYLYfb3I++8ykBOQgw2FAHO987X5p3lurq
bej3cs9133YKBuOt4dqwnOSDHCQ85A72ag4smh+h13MjnqWjtLdF4473SZYBocuImyWjMN2gQel2
iXKNPcTa34OVq8c4HmyEU/1rVnX9JrVYHOro42xO/+M0WTeeoZpdWtocxih/JqDL910SXFvlQBpt
td9ZYUVHoR0Jw4Wo0EIFSmPY5Q0FPQ60bh02mrlOZW8fvLGASFtrN0SEXSKmz5rB/s6NUPLSMRw3
Wc6Rr8K0pF3agWcUGhxurC6x4srIjG04NPWRSYJaDTbTI6jWD0U89a6mR7XSfXyt6GXcPcyocE37
Mb8ZEnENWyTAfhEfWP5626ErfK6C5aUoSS1sTDPnkydOCekfasikJ3hAv50AHWxp6tXGt9HYMtyw
3iiM+qGKhgKNkOrW0J79LaMk7fMgImjLcslvlinQWVYY4Ajk7ZB67W3wjRJEv4r9usIajrqkHsie
zlLbOjajew1rrSFXEqSS7MJs5YpCW9tYmWhL3UxOGaLFbE1Ajrmiu+i+jRYpTAh5nzNELxoi3ixV
hPVO5AalZby3pwhFBnstKiJ+mzMQndxn5daJqfu7FSkIWZmfNUlKuYa64NSn8cWfbHVu44mNHLhI
beL2qrkcmJGxJYaJsMWi+TW1dnnuzJj/PhPfKwlzkrof2t+s0U8aGKpV7/XwDrtoLl6C8KhFe42H
4puhzHGdFKFk1Qdzw8hncHYk+203duqQEpccxZF1GAMUzaD2hoOjE+JTjuk9aRIeqZO5uYNZ05yK
yfvRjH5+dijKrls0hIGDPq0p4/7iBv2dnTXb3p38q59ELbSk+ElLH4hcV4/Ck+FNaRv3uoZsrOjw
s1W5DzNQouypNPsGRu0ljVjozdrbXAn/Tjko4InX9tMSH19j22fN/amDFz2Tx92s3KhkX9K+0fPH
vq2tUwyXl2R2uW1FIo+ploRHD0OFWZryXEu8wmNtBU82GDTl+vl2mIr3JkV4Hhn3WeWqb5CgqOIQ
9KHMW6j4A9upym7NXI/WFuRcmnpxtfHmGdcNDODTQzocmlEH3ifb6+CSFzunaB5gvOxrW9RrJdxq
XVStu8ps89zlXnOOIDsbOUzz3KvxXY7dVjYahI7Erzc68KitqTshkj1CyRtCu2vXx3joRO9M1Sas
sWw8ibbf6Eq2R1XbZKqn0BJxqqE+avc4/2fwaoZycM7PxL+mzaJXVi5lkuwGf7bH1O4Co3oRVcKy
JuF8MtneO6aAVfHRQx29ghJEJt11P0kTf1J5a++j2DlYfelsx9D+Veo+vovB3KdG+sMRsAfV1Oxw
kIobLoazVSnAypSVMF8sAowM3382/ew7PDnvMPkTi1ejIIukpaQiypsmg6sMuTk7twbcma5ui+/K
QDCjzDe7TvtjHp5ZCqprNh0wKLBCNPXkTTW3JRr510BOzpFzzkJyZqfgtbyjn8vxqLnRpevaF1B9
ZBjaPtOByu8cTvGzhpMIXSupJ1PjedccTlDtm0fp1M0PbiDkxAjYC/dRRUD/EtT5Pbou1wX85nSA
LyuTcB+WS3dhSPa33Y20tCg7Ca3exzZbdOwpGwai+ibcNF0pmHBkLNkricz1IdPCx6Fj6TlWWrBv
38aa7k4EL6KvjGLDc9GWQlu91rJiBxQ5EWGPY8aZTSAFo1sToliJCU01O2icFFdIf59GoLO9t2E3
pWugnKDRje/llObbe+D6rx3Bsyikc6ZC+tPI7vQ1u3y8bXvPvmfod+7Rz3doSJkoRYuurM69s9Dd
dm1qHisyZ9iUVRF+M9VMNRfJezrKre2S0kC4j7pJfbwgHnR1loglJq9SAamsqMTQqq/vDJ36i8fP
2ggkbYg/kvVUIbK1q5FKqpZGxy5qaPVP1n2tkWZQehpYQIuyB2Hx7WGK+NEipMs/OGPNssZQh4pD
rsyrFXK+VW8Vv1LJVb8hy41ho84qKbDe25JI+T6p6CnN6GfdD50bXxh0vMbW3Tae+T2Z/BVisZsk
IwhyZEIn3xvtLkI4Yab5rRkjzU70/BwhkamtNn0icobzX4S7trUfw97LcWuYZ7Lrt5i2yIiYgg1K
t5jtX6qHbr5RInsv3Sa9OikHKFd9Qha7pCdv2OsQPbe1cUf0utue6iju1kMZjCupSD8d5Y1ZA/we
yZpvhKGvamxVULI4SYWfriuADOtc4wjLCyDymHAcv3w1Wvu2bMfvQ2i+V7LdV4FDtEiV3VW91W6K
iRHLbzYq6axntnJXUSYhUq74Nnvj4oFadxpeJ+ZB1jkkwCG9wGiDJQqRMupb5s7nCjl04aG7NXtr
NUcogpEQ9W8bBiOkArX1dGCnCSseiN3m3SCQm5rOvu3bM2XraoVeaYAm3CBYVM+yH2/ouz+rhKSJ
PNSes2SB9IHAM+NiQGuoOOXab9ZokRXn3Lghi6Y8BCRI8IWz63x8cEOUvvYmC2sJE8ShNqKx3kDw
ui/H7tJmkNANuk0AQ6ZvZnivFCuFInnjmCRdhRjCDmHQrhD1t0bZ4R6h6AvMiB/xENv7WNPPxdj2
B+b4dc8EYNoGnreYRbY5QnWIjAdnpHBKjQLd4tATwYmIdz54bUV5hcQio4Tf3FvumeLbi0TzDkQw
K6gQ2KSJpubeHgsC1Lzo2c7ro5kk0A5RZqzbXJs2NhuSAIFh26IqWufULPOK3adn0beW+iDGOxGw
xLRQCPNjm3T6nWjeJZYTgGfmSQO8OVRXbwuYix1jw8Bx66TCilF+tN7w4WoFZWPKB3HBUDuO+qFK
NedsGNvakAL/EOjGkmpyNZS/RBgQblcjzUewvsmT2zby3K0kJYs1A7FPJ9cvDwbcM3xQhC9M8aWV
QGDRYxNQYbj3eUyVpgNGvO2a/uD1jtpMef0exN7VNWJyDSA/7gyoxagtuQSMD7Z/KvsObTJlFi6m
0ddGqPcIt66K4ock+01MYbiryi67Mdyz308fepISQikbf6dHKIX68EPafX2MvR5QkHUf6aNxNErP
XZUhaQUtY5TnWhfBS8QLyU2gyE2Ni/pXUDr93VRhsDKgOpp298ZKhVAWN7txQnffB/2Ly5p7bWtS
UfBmZZcD0DtUBeaPvmjL9zjQYYpqALCbkZJDqUG68fhts3J91ThUvEefM4Ad123MogLVmyPrjOxy
1UvPWuu2eStBKF0y+h2a1b54pXGCcemWxHXplhZtUo10LLM9tRNHXDJXFxwA6r1GYKwOzY2BaggI
CMOTM7pILZ2ufVb+QApBUd/7rkvRhlzCxtI8jMS4JfD9tDdJw4FAe6N8cljSDobGzJFxNZvzN3aH
gzSuu3bmpDf7zCaMrZ6qb5EouG4dOoJ9ncnakPwKCDogFyWl5LVi1YgWC28jlPPmxgMX6GfFldWd
sW7vtYnwD3wu5R7ApyTSNZ1V2h5kTlUea8WF59Blt1kxPogBF2ZsEtbCtecGPf9V4ATK8/QJLChX
28hgmMPww6je07amRoW9zLV7K781agZeswB+1OZ3U588THpTkFEYx+voFq9uuXJMy8az5KlzHak7
WRLHUnfTe2DqH62J2rgauEjiOuaD4QZoSb7HRYI1pya11EhIFb4Ju3ae1LuR0BYnn20hxTbBO7wt
AwsTl1Ckl3H8RUSZXDI9yY4Z6wOvrWn1969qDNh9tdx27QReuCeSoskqDvesgzwS/Cay4vcY2/bV
0Wnn+NFwjVuuJMOYSWGuWtkCsJMbMgboU2ZvnEp7ckuk+kwMziTflEPqUk0iRjlcjdErt7Vpfkf6
7JzTULvPYjT5Qx6dEt1oNnY2o89L69Y3iw+OiNnS2gVFQfIcCUiebsQ3mc+KgsaSxDbWPJNIQsux
nfC2ER7QNz6Jb56GQYmcJeAML5HfPGBXRRdd0pQjLmJFJ4gVuki+Z0msVlTmX8ZcUAKYSmPThigC
u2oUF7doNlPjkjKhGwQr5A2k/rw+VKF5tvRoz1xHVo3mf/h52r8l+nuu0D+icq0PY5m1u3LUjMM0
dYqhqQ4O5bEVPZc5/c6M3VerTJ9cas7bwK+H156QEjQ96zAI91Nqvvd54KyLST0bXYmdztDwq7pu
vcOVBYq38ra42NI7N5UH2pLYfAiUGSt1yMK3jmXlTeRH61GjBjuJ5EwNPl0HlBGmVD+SUQnYHa54
GljttrToEs4RFuRBPWiMkVwfGk9REDAfFchJAnEaVWnQ0x2qXQFZvrT5pqIdxboY8l8Z1vxdLn7i
X6Z2Xthqk8czHHhg6V+md23JFiNr0ZIm/TsiIlJ6SYc2x3HvYFbQu2ng3yiwwOXtQ2Pq7yP/HJBJ
zJ3kLv5MhUJFQVjUFfIF4YGMW+VQ7uzKYRIT7dwM6avbhJAfbzzrymyvo5lTqqpOQcT7Zoo/rdeD
nXlHSurTRvTmXtJ7W/cyHY9OXeyKqEtPRt++wo/yVrb5UtfduGqITuim/Nls2kcRuduwqA8yFgeZ
YvWXnR7fFx12w4hl4cnR/UdZdPrZs6nLKdHdOgyruSW0O3pforhJgfhcuoZJVnfDI2GJVMlMLqXR
I2Rv4KFXhcHgjXvrfkjLe5bahBgr6+hp0rjVyO3ZhwVzVRq+xBijLylVk8oJ9HvOYRbAJfMWE826
tgtWF7NwWOBpbCDP0SNoGM7TltR1auXYAb2sh43OVTcT61gMR5GU184iQHmwy7f2R5jq3SGbxLvj
O+E+01O0si1BSqbDdgt1tAhDsdU67C4tZUgvp0RhCNrY0zbu0QqUo8/Vz5RmqzQCyeKM5rUywl2U
hdgeupguRQq8U2P31AcR+E+xPbQ3Pi2GtGqx/GGud6ukOHmxZmxbjHNh5KtT7dL2j0qiRGiPlMp+
xsawZlJjzIitc+Sy9NLHC6ATDXdnTjfVxaePNXjfGAx1ypkvOvy4uoFDwLB+bZp5bA/VtNeH8mby
oYYbo8noRBeA9gFreA5M1XxEhQG/QWW7fCCiifjo+P9RdmbLjSNpln6Vtr4e1GBxAI6xnrogwV0U
JWqNuHGTIhTY9x1PPx+YadWZWTbV3TdhEaGNFEG4+/nP+Q69Ms1wT+a+LwMGmfP07BRcKIE1kJvm
UCkS8yud2MYmM+PJUHNe7fhXF1tfw1zflS45tjGl41sGOY2eJaKejGoOsfFIZ5fhPrqBe6B6k/Qc
Cq1XvaKvQYG12le3NPrjaNuXiFMps5bMupB52liD+pm4ZrsSQOoP1QKAH4fko8uSYlPZ9GBwHyUI
+yJneR1VDTI90M27Uo4H0xkEJ+Me7bMufsxdzNFhToJ970qqps12Vw4Wrwbb3cbTw03UjR+9AdC0
LzO/dD9Gl+q4Jv3wDFLcsvJW2Ccz2nn0kTS6Va27aCa32BnW2rIi2y+0+L7PgPVQLMC04SJ1uok4
XjtKPRAKqQh9tvu+U349zHQ9B2AAuH4TP53aBy1YJle2nNhUl+vOS0zGYcPBmK37aSrcnSu7L40w
f8ni7MpyWzvW/ZyM0aabCx/PBzMX6xHt992o6JhxOVzS3CrHSAOw4PBT7QcqS8P3ca5pzu4pqW7T
mkE1p/qdzCl3yexx20blPVHwn1pBNFGfhp88IUy3Vqftwvpa6PnVe6SMfnhh4LW1HVmenda+txkh
QmHs6YfhQAvX9ppkrkTsLEDizzZZkwrRJ6l2XD5np6ovTGsrX7Xh1YiCM7D/hoA5ETfLdo9tiBMm
i2NS4h4Rzah5I1u1Yc4x7KKOF2hmT8Kk1du1/ZJnyKsjwzWQAGqmQMRFyEh7GpPdgIP/6KzijLtr
kTYbw6lwz2GOiV2HuHlVD3ttIBE5mdWlL8J3Rn7OJoq+F4mnYbNxL6myHyvDvNN069pVCZtMkZ7t
ABsDacRyS8Ls2Rt/YOQkQTyZ+DKgchopJ0CHKKtveU7ul0SYSSilJ1JMXWuV7yDH7dPibWLvmrIt
aoZ+U/QqXmlTve24Ina1TpTZqrrSD90BsKNMOdeElFjSS9ETR3JIaPbFFtGEUg2HmgUVTu9ACM5F
PqSnKuuOY0BDSto6xyAy9rHBsUuMIxaUtDgB6W22XVQPK8MQ911GCM1h/kSllVesw7z53oVLAtLL
yO8yXFHOYYTO4CcTK4vsWDVHb6WX+cfy0WggTli7l0rzThy8Nkh7RH9fYx65A3ykdFAkBmcrBOac
cHgc2+YVtvZmDrXnou2Hu7Q0n/V9k2Ss5PXZsBhVNAkkgy5uiJs6Vy/KxmdFrzHckdjH/ISrtQq3
1Kn1qyCAegGlEn2gx5ettYYGpYYH6E7lee4YBCxbYNO9zfIin6P5dOmdkKEYEV8O12trIkvrRH7a
2XLbjjRxGWySAk/oG0HL8crQnXSXNjZskST2NqXA0tQkQb2a6LPlZdPFxliaBxFV5gea0s7ugCiq
ojDyTfPJxvYB5otlrVD5WVFIz7zINA4R267MkICBqnXeY5AakuJClIgabY73Q5DOd6YaTwmvydqW
w1YGKNhWPnwME2NnWyDGNNAIDr0sDmjffmLJjWV55VaQr11bcMYaWiJ8ZCVNJq4feXO5Cb6pZHzr
VJpsrFho7InoGnCwo4Z0CTrAqXN5Didv5HQVKgzbBNeFu6A0Rz3fxLG6tLn9odOCZ9iRRtyTQ8NU
IWbX9rbo6Tic9B5AzCZJ6u7eMe7CWs/IoNYfo5HAslRUNyQCALWpB5cuRtmVKv0S00wTuj7+DEve
1xzVrLinMiLgjGyVfffoaPsSkxQFIJPaxEa6jxnC9JQrEs7M15GbAknSrGHjOjquo4msbu9edWHv
InZcftjRUdoXZe/r0ojWs91eMDNGB1NFbL4lhHHwMRa6GO/8J9NapJsw31tte+osuWvoctr0Iy3z
nD+EX+RAh+KCR+aaWoKLZ36KVVPtnOqlm/PJ1ycXdzs07mRqznozvVCH9kLis9xOcbvDUOD3LqJR
2k8VxukPryAl23+2k/M+MX1YRQL7zhAZ1zSLnY09oYt4kfMZytTwo6gqNl1R/cJMNGrL8DYf6Tq0
2bJXnEbcIntp4Gmk8RlbcCUNZnVBo+87j3BM5GxyxsvstPLZ/khiMucai8QxZuK1CdtRIH/l5ywP
OV7yfgKonb8nSbku8/hnTpCoHgL3ZFFRmHtsAkeWqwYddMOZ+FCwXXydqnNTT/13aowGnE46NssD
ezG64xLiaaNdnEHh3Ak0eRTmp9yD8tCZzZ2J313VPAERFAkVPBaHT2+kes515b7ouJzYdtUrayqL
D6plq1VRmxubu9dBi7xdZ/2KJXlnnUx5SAKz0+yDXWLcdDIoEREWBG4CeLmSpVgM9OpdSGfWbBi/
olHRxxt1z4aukA8c970T3S7KHOPB0DrjAXXOWPUBwrDFWJjRHnFMRnI79PV6Mw60V469/a5H/Zbh
B1QRjtwh7bpisL9lRjRcUvNx9O6jlrgw6wTPO3ZGLNuUe9hzh6YiTQoBcVMlUTFsBJzsVJ9IrPO6
lglarEG2cgMPlLYgiqdWaWy9tv13xcjwNOt1uqNw6pGrKNv1bURxprpLtZrNqbuItQyamvKBVnGo
MXXbryrOd6ukjt5o8DS0Nnup6flt0Ym3+aC2OcvMJmSctw6onoqm+MxLUD3hjHqYgE6tvTRkd5pe
J0ee+yr/1rqSoJQH9damnbJNxpyGKbbEpsM4asIR25ZUeTSW5asSw1WmXFLsNdUYKdPpifIy/Wg3
ts2NIURJnbXHfkzYQpYew25iiGNhbe2WJidBGmVtFsvJQDTpLk+or4dEvWlU5bKm+mnFlIetEB0l
QOjnDLumLqgmbY2KC1vnvjfZ+8nN5kMWKjargGAYPHNP7TEcrumn/+xZ8I+zlHAQvQgMF/IupTVv
9JUlaNvqghuF5j89nPaoBk2d7SkayffOErIBzwU30IOVnMcHo8D74rUX6lOVD42nW02VzWhNZVuc
V59Z2Fe7xAQSVGc992V+3VaN3GRyUCe9rTU0TAHgcMPYvSeuvpUzfcwJfip/kiUCS8hbcPLEme6i
Q+HSExf0hNcjWzs3Vfal4rjfcpIe9W91ODOdm0e8tFebbs9T7dbtQUuNfV307O+zmcojOrAjK53x
ZkmxTzHGTAi4cV/4BQxlerzmde/E9n3Y9pgY0dFYUjnA5djyuOxW6chlmbXphhEQp7GWncvM3Gwa
42u5JNKtRr2YzcctvnPLJ6QpTXmUK7h+Q12dHwo2K1Npq1XpVngnFs9fHkWHSKTdRo+Nr3nKkk1g
LVblJYE6oVNVkzMcNEr+Dlkd3uNvc7a/sfRqvX5OPTPdAq401zUFNPzBQK3HQBiMKjnq1ehDo6hY
Qdpom6ZUJdtLV6ogvIAzigKmCnFuDF9F9OTSmsdEXl0tkmbbm8Uzhy+XqgaQhhwrjoeQnm9mS1aC
i5ixkHlEdB3LhEnhReORd9gZ6RlxpSWovwSK+qk19uFSj4Z26ToA6pRCAF81Sx9ODSNoDhUEvuXh
qCX+VfFPP4mfhpo4EzMc4VN+Ab7j5v6el2Rb1LdXxO5qe8vKaGZdwkhRut/38wBAGk0PM8KsSPPa
3WOnyolcLBubGGdHJcldectbM+NVdaaQDmPDQxJfCIUBUO6t1KqLwBCwpav6RymLPTBBuXI0myZs
Iu9soCka8byffdNX26nHMm44+yGOECabeD0nXIhNll071mEwb4upFIQFPQ9u/lHomblRMqRXgciX
P8s+hnkwfVucGIxp3OdZ7ySuQ9yca6MOBKw88BNhlm2aWftuoEAwXslBGSvbH6iz3fC2PeNDjxmL
mt+hUOtH5kX8UQ3FIQIsUoa0Z4uAPYxnzgb1EwkbLxtGhXlNoFdsYlEzEks5qy9/VEl45A03QidK
p+OQRO/U2j5Fhn7vtMlpmNC1u4AWy4gWRTtnVofnJOC/oFaMl1qGL7P7Qdldj6sDy3BKps2CbMeN
yz4khvkr0HqPZRZEF0UqxlqkMS+zlDBwykpsKixObDMTNpIqaTfYB4uVsLFtk5B7tUzD2lXc5DyX
2E+M7n5UiZJHQhy+mYNxoaDGWKNJLV7acHI+U9NcLIx5tQ6pNWL5d6CgteUHR9w3CWuC0mj62Ayi
dELvpmORMuWXRSy2VVtdsU4PmyhzqfvGSM+JJBvaXRZItU5zVM2JCiWU5wq7E+FAjaPNE7z815mG
VBBJ2rvTjLSoRQTG+/Tj5hymNBub8+J1nhBRdyL2Hjk4sHmaPuxkCQe0M5XXortonhccybLnXXCP
WxvuBeUi65i9cBDMEca8fCThPohjngO65SXDdrrVbd4JHUs04y3D1zykzNKG/VJb6dPtXWUo1JDB
DJtNqYcnTagHa6lhuV2WN9fz7Y+5LpjsqwuFaBx/tUe3ImeCIq4fi7LKtqacXlPD67dsOt4GF1gs
Sw8tLHaojhr9MbBoiBM3mXHsIGgwsLnjto0xeXm0dYF7pVquFF3p8C+nIPT1GG18dMCeUxL77Zbu
0qqAb2ETeSlJE0DIZIkZiPfbM8eVqlDvuaWd4eFFe4t7ktNn15R8wta45crSUOP59cEX/DvWOQjw
qwmDM65RkC4Oolpsavu2Wq7uWPyWBL1lQtsQqq45cdh3GP7QtoJgFigQbQLnpZUdoAn5CHP0y6pu
hlBD8/JvFNG6G38ikLPuLz2SDgv67Q0YWNwSNHNgkqkhVkcggoJ+ucmZyROVWRtLgw6T3HeG3a3p
oMMYFgXXPmGg6vVpgP1j62L2gd7Y8HYTBd4rN+GM+gfS7APJ9aDI/y3vsgcCr23zf/99iTf9KV3k
6ZZNC61hocoZ5F6W9NGPj2uUB8tn/6/AGzoO5mONQz0G1iaUH9vwVHOHYdIU2uRde65fk6YmsqUl
Da0uU7PJ+fCQ8Xb/+rHwRf/0YIRlSNsUlstRxLT/QpBNw35ybL0p9rqOfdq1Rb1NpwzLUaKfzbJ6
4kTih6qeSUlWJVIQ3CqjtXK/MeSMb7kIXoviKeGtdUfBdX63OKGRmq9lmCT3DkoZlQjU300h6tOo
NkMoc9814cXCG32N3QRZnFrrY5tmVAbWSXOnhIuJsmXSaURtvW5lPB1lzsZpSLJdZIjk2ramwBh3
XyoV/WJy/6n3utwbZhniy8VqxJJDOVrOPFbPqAlvtU68TPaWSAA9wZBhH7Uy4u4+9PYhTZga2MVS
GGuz/wkAez8HogbfFBtbLkftGxlHkIkHaJvpeqi0e3NkWJiFY4T5SY/eZnpOfSfNN1hHSKiEwSF2
ZH/oRHtQeulcRFS+wzLK7gK6GE+RxcFmUvlVK2t5RIYgVlD3xn0uuc7LOuI2aQMf6a1lxZylddGX
+WI+qjsv1oJXRJQ0YGbOqdvaSnvpLwZV4DRMJbDcWrACFYa2IpYH+HEzU21K3U1upRuEn3aH+cHY
Fpr+ntpzdtVseRVVOp8LxGi/LYW5qaKy55qOmx32rEWLrj9JkganEbcvGYmcXm0z1e5QDn+yVBjH
ZOJhJjEi4mBkErCutYvcYbxzc26CxdSOZ5yC2joT9kUfquJzDBPIDo+sEvkHRoOI9uIQNkNsf3iY
Hn1plq+RGhOIThImaSy47lVyF4IWnVAqQfKa5rOpkXNK5/gbsZO9W6Z03omekolezG8ZeKo1zSq/
rNI0d3rGxUQeBZhjm9Svntt+N1JjaZtACoOHqJ+FU2cHobIHavn0c+z0A2LH8tecC+pswYPZypLm
CyWrtOJ6cWcUQab9+tgRyAtcc/RvX3n7Gm4FKEZTHv72ibqrub7TT9NeQVeno7ROjqIt2eKTZVvN
tbmUN9OdFGCjO4S2N16bESqEMLC5jTAyAvkqYvwDOYPoEJjmugjcGc9s+lTQ/3cuPEf39SQGtFWi
pdJmTBLHoYmL92T+1AwnvEPZg565wb50AB3GcrrzvMFbpQ7msbB1Dg4g3y2c3q9KC01W9qahtQcV
g7RXTh9sLa7sN3FVU2ZYLbU+ncL3G5qCWL4iDsUv9tIOsHq9IZFnnTomduLCJbw4zFf857CPpBcf
lGgYeCtSe31uro0yLi+J/asK+uFF4qSxjTYgOYxKhzPTPkWxvk0VwZdEUofspDh8XSdGC5zcT0mC
fy/NXtxRDPrUaEF5HnuHOaYxbqPSGrZtWRNb7GakvKKmxNblRqbEzCgXIUfDU0GUCIbR6KwYdRRw
HKz72NGppivoO02K7hRb9U1jggfdA04OilCs23EA6gl+32c4XW8xjEY71wGO2Zc1VWJxutOnYi/p
uPTtAFnmX9+cjT/TvW3qAF3bEYJmHJveVZeCvz8tFEltmMppAATjKFiz9a3XtLnER93M4jt7oCU6
iJOvmuuYxEyKZUBGBf73EWSrrUd3Zq9djIqDUp4TImHW8gs18b94iAtV/S9rGQ/RcwQpXgHR/K9r
mawdRD48UPvRiK1NE9TGepAM8PB6mSc9pVOny7L4S3ErF0lWrdvUZHdqW9pDHw++oT+mOdJ7iHy4
Jr/e7vp6dM/wCdZRIe01viQDoZt5FZphuWrY0CN1FuZ/sQoaf6k+XHoXdUt6niOF7gF8B+b+xxW5
1LDS69NYYBvLq7MI7AcCeCuHwweAPjs/N9mxpDY64B6IhlXtojEXTDQx5HH3GfC3ly+ijiLfg80a
1bjmigqo9wBye/WvLwlh/dPvG5iyqUsPUp/l/dPvmxiipgpV44SPQWeaRPL9ptSd/QLdzQNqtvtm
+DEG9WPVyvq9dX7AaWrvXKepdy0sBClVdnJoZvFH1Wu7IvPe8so90f0z3klM3Js6Yam3a7CmdmQC
pVTZAtUr7WMvyJDZDEBXZebCCB3qBVKV7UzOFG/KGb/6+aLBE3wsywAPdCr2QeQ5pGWx+ust8k7i
YoxA2Y9Qk/a1ziTv9qv53z/G/xN8Fb/vq5q//wf//lGUU03ar/3LP//+jLmjyP5j+Zp/fM6fv+Lv
5+hHTW/Mr/Zfftbuq7j/yL6av37Sn74zP/33R+d/tB9/+sfmFqV/7L7q6frVdGl7exQ8j+Uz/7sf
/Lf/XteBMC2qOv//XQeA7v5cS/rbF/wexpf632yDN4BucrMxPJtKgn+E8cXfpLF0H3iOjVvWWjay
v4fxhfE3EvpYCS2DTIfDl/1nGF/+zaKP1JCC24HhGvJ/VEv6Txe863mGNG3bNSxAASTz//zWVAPe
95DUwAEihO9KMV3UIs32OBeZcdmfVjetY/kpe+NaeoUONFwkPgaFd0xD+dYWAij1EKhNLfoDnF9s
23zcs6hFTmT/kBYZMMRhVEfK0ud9Livf9mqGldjxyh66KdVQJJoUGGyLd0cQhd5hju+LFjD6RA8n
q8u3JGH65+boFM1zXuzSacYnbyxVBo1JNgrd/g+v3u/X+R/PD+Zf7wH8Skz6JdisY0NynNv54g/n
B6+TtTIGj6SH5nr7wIzQmlLtHtP+hA+GpG7OOzdsSoVv3brXg3Bvzsl3zXBoIWF4XE8807b0Eka5
Oc8muPNKHWp27K3MpHC2stewbfLencg2HP71Yzd4rH+5g0mL0w9Gcxt3sHTEjb3wh0evQjMtHUzB
BxWo9ww71Lq0ssdsdHTcQF6xIwJ/yQm2gEZbTyWD7Qqi2oFN+VtBNn+HNGOtxgAU6jCkFXqsuXGG
ad+1CT4crOmxa/tmQ111VmERWGLQJj6PQrKBDMKROEx6YqqAPYzaBMOcHyOjIqXNRiizk4ZDfnuq
0iglxzCepj6AszmfE/aYq3CU72YfvOBDYjcWGQd9LsMVQyYmcdHJkcRFC3vVlF23hfbzMt+lvZr3
Wm+SLmA4Bf/UWXNI7gVnIiw8fhKFC4PoE8W0WmFW+THlx66SYp3xdeshvEjNqFlQNc5bTu+tnPan
GWJ/W5o3JDrxIUjxP4QmkrBw3qph5POaqlvhp0Qvey2rFlC6qf1o0cIIMbT2JUyxeZruAl5jkgoa
HMmn0++qgasFZMCyU8L7IJxnzAczDreM+gq+iVYE1TrqxKPI8h8BDa8rc+h3brxEpCbjI5mex56Y
D4EkQtgHA7LxSlXtQ2RzJNBLwWa3o64ha04JI29Kxr/NDAU8hUzOLlOwppOijbKGwMdsbfWQ8gR7
Nndunn/MySTX5Fv1JVLod339XrIy0S0QleuqG0ngFeR+BS6bOjxldEmyB2VlQ/ZK11HK8clUKMSG
6VvKoBK7IuCiPUlLJnu2lhuPXUo2GwCA+/GYue2nIoxqLyP7dhbbMMrJdWFQytqBMiS9z7fQHh8B
HtMIUU7fsv6lZni2Tqv8tZzE97ptPt0UWUl0764c5Qqf0c8mjh7NEIHUiKJLnbQ6v8f+jVHFt9le
IwXhb3IRP2Zt3gSS8nShTuUM7HHUxTu2ic1YmAysZraasbmLODgyQtEwnxgE0Esj4/rBrEoDHER1
MR30sNrODEqStr8gje5Cs70LC9Z9LV7LcTg0Sf3DNR8t3EGdx5DOWJAD+vhBC/qm6rpjYsWbGTRx
IUnvFkwpRhA8IyPtlZxc+lhc8v9hR14OTzBq15rW6jfmuc8LfxI34F1cggSDZ5GB9QzobYHU39Fp
0kfFNXaaj8JsvmEt34kAviPvpFUedt9bubeYmtF6Dwo7l/vGYIS4KJQrHTur6ylurM7zXCxhqPSz
kfKX4rHUKKS5sD7oiyxRFrmhu6i/zegxcbLfY15PA9dmoqJTUsW7tq5eyAAfAWw9gHv5oWyeQC4+
xDTUOzzGvsrVVcYlTj0NfXqZuGj2NRX1psXvwaEXGAvuu3A9sw/NAuMr5523kiGmg16kL10ybR0d
RiCBNrxeOrZzkyPIyqKbMGLzzny1uLocJjEv8T3aNOaugX+2TC2QKY5fdMyvs/5xcuVDNCaPsTPd
exajZqzMsPgxU9pod0jE3K494JzN/RQlFoNSGgJg1B8a1R3iGvtnqj5NO7vT8vCJVhvACtP4UqYk
Mmdl14AC9Ifffm7Szr5yim0L0S2Y4490mcnz/p6aYgG5h6c6iw4k0BnM6xtjqlezCL71VYGM1o9f
aYYxCiAyvySrRB9+UKXxuHwg9tz3BOeKM3qfZquuAepGM9SEoBVndim/y9EiHX1SycFtvGCrqv59
Pkw6BrnK8NhWql2RziOhSX0dVh2iKRz9FSLKrjBVw0kQm1ZEzmvbOeGzWpTKOOoOJqXiGMXAoWNN
3xpiuMASO+St8WbZGxFzEkxc995xi7fAq09JZL/DvI85J4vKdz6wbsNEiMa7OSLUQRHHBvEXYGoo
CcrhkC07KVYdswECRRzYGRcOeAQOgyedNUgRuYbTr1i/XpkW7dNFXqBadNhawrqkZf2qwvHBcXt3
HeTuq9GAfk+an2FEOtfrrJ9WQ/tAS4l3zl9qFdHClPX17UOTV11L4d3lHhGgUgJzD63v5gglvExz
qsQCn6hzyi1kKdPMwEBMMOWdBOuGM/ckRPEqRN56DLJPh8jzcazjgeoG584bkHYD+C0wAZkDmpN9
CWjU2ExZdijS7nnUimEV6BP3F9aeyeA5J8aPrKr71ZK2cWGLMHiwvyUj6NlYmR+lpt7qsDtbqvNW
uVXk2xEZ2RLkPZR+zhZkkWniCcTCS+vMlK88bxJncqG7YZJPMakhTbrvmZw8zole6H+Py+hjwlfX
wY/6sNmIxG24rTUMdgqbIjbiNt8ktXsvpElPT8elWLbOwyx5groVEFhDhca/smdYBEVjwV1jfMcL
TVONLK32EgL/WcvMwx+WRzpQjODnLPXnauznFc+BIB8XPHb1eu0ye+90IkY24JPBKb4ivaxXqYEi
NMGxziZC9oZ3aAN6Y7LWUhtpP7dBFNz16uCOmL3qzH3QxcCLLYafc4QoVpnTDsTpC6C8fMeZHhQP
9vXOdZ8HhxU0wHbf9vcI0CIsj05hWyul8Wi5b6m5/UgdZ97ZXBLnrY27Amvg2yzRXHC8Iz2ad0Mr
nuiZ8N02ab8tvzpSrmAMbrK+/R5U3c9Z402chfr7gF/T1rBgwT16C4zsCTR/yIVOwKMw3t3aLLeu
QFIS6c8+76GnsttuAfOvRq86ean2MHT9d+aPDI8F+QKVvzicINd9yhijqopXSdJksNL70MFoPTlX
JPlLXHKyjJJntp9EgfFQhZGNeajj1jQTRPVWDV+1mgP75fbsWB7XHDmRmqb0sPxYsGSYtb0nGTtf
TTxyzY/ua+lGjz3P0BENAjFpZXXvTBWjnJoHDu0nTAlgpt6qrSUFUp6XPnT959xjkQ6SrtkBLKTZ
zdo45UCRZgMuPJvcQzuimYF7pwIEOCe3eqypmyovX4aWcWGFGgqxfL94X9AiJ5R6eyrW+RC567am
17CYq7WItHivOex8vLogQoQYJedoA8avPRXe8JC6pkl2PyY5m5tM302LtsAwAldF0L3ryzsigs9G
K/ttTM4Eupj1Q7axcRqykck+FKA5yl5M2glXoxalzLTlc4zlGQc+Kfq2a9cq0Z+Mbp3nUb5RdrxD
qOftbwwH9iXd3su9ryio1Saf8VfKmF98MgzR3WSC208aJm+8D2lcVkBgpk6/5vnIQhhEj1UGHhwn
IpwKwh7csLpmXZLqTZvDGGBH1yCINKq2/FJiEAAxNW/0Es9bOuiHytVOqbBbH9QZdU6Mlpl4ZWci
M09hiIxez2nr9yHR5tTUdrQoMcqpcAE5s0NuVoXpnioRMJrWFGV+0TDWoe64PKJE0ER7q3b9xz9v
HzAm4vwYpne3Dw4aSTmQY5V/++BvX2A9pPU8sjNi2P2f3+L2N0rE+q3baw9VB6S0GPTFYKaztlu7
MJidg9a5tGT1EajLcCEZamYw/daffms6v9WZ377R7Z/laD7ki02iWnicsCQAdd/+muiK84Uq14GU
37AXQ6IPLbXObfIiLlOzQ4lBDzhHuIJX97vw5MIRweLCtJLl42mZBnbxRFrZLvm1LN/+xlxe/nb7
EcEN4Hr7z3SBg0phjH6juDHRcFll+8lBpTMynderGu6gU+HgcbEqZvgKS4yaB6/W9ZPyOqaOoZzv
Y285MVl2ubO0Zi8jMZ+4ZMJLrRnhZZShsdUwTnEfaPIN02VjHRhNfI+vIMW0hPG0hMnDu3J+GkYW
hVG15tUNAvrT4i7csoNhN5dWpJ0p8vLFUgVjaMJ+tE0jgrabGH4gcBVOLnwKNzOsDQUPq6yYtHOB
UM++faCEBWX8koQQI/viO/uR4sAYPrqLwvq1zbSRXWLOyBsXswEdS6co8UHL2DzIDBMaRapbzSjt
bWLw8xt7DMCH2N/QF37M9ZwcsoxdalMrCGvbtCHiEmVkIIRWimtoxEdvwu5p42O/g2s1wm1hqWgz
okYNxoPv8wIxii3sPmVfn6rlPitkb20qBLsMS+rJNGoXC2f9JAyT+QlWeIZYU7Ntu9w4OUgdITmd
izFGnNVz+8AZXxBMUvFj67UO/lMmB7mbf/bt3ZxoHrwVFrBGy/JTbrATi8GHvwQTPoqQYbdvuBo3
irBP3103eCwU9iATT962iPrgeZjzX1bF/XuA1gYuqj14g7KOUz98q5Js/G3MwSUiGdy0OYfxINg7
Zs8e04UdhAnhhOvLs+Pr1JaIJxj5UGE47pXedBFO/5BgYN0lXfBpk9I/lIX4TEcXpJsi2jcy0/Lx
y8T3rWqjezyVAkv6WPudSQhmrqZnzdEMQgKY58l+XW3Pk8+B1uQHjdjVmlDLilO98zBOtcXIr2RQ
ufiLVnks8d4vf/S6eJgGjOGhZyQbe27Nl8h1HqAn0VzZjedm0soHz1P3DALTvbTa5hSMw0vqpgWB
Rp96avdB+nnegSgESEgM2NmHZFvR4afrNOXMcGvbOA6leI+cmlaaLMEiZRM7D/FBUxkSmJvcY1XV
q3fFbsRnEbMOjR17h7THnJ7V5X1ZYVW5ET0coo+RbQEZw9KoYcvjiJS2+7QxndXwbDQID7NwzkRs
qBAyXYYXqVnsxj44RtTbbYGY/GyhKF0NasNiTKm7KRSLBdHmF2bM39Dck33U7rRRhw2VJyerJ9Rs
c+XWjbPFZ/5CG+aRvkTrwHyv2ZLHeFNkMa5ujulc1c1pIMRU6VlEMIELop+Zs+NDPwWoMksvXTKu
QPQO99AtHDpqxsdoMrxtYc8NRiiIAfrC7zLs0vbbxqTJVAu1kxLwmuS06Wpmf0HXfcVpG0JMovUl
s157j50MgQFCElP9WHPlhlVAfigo/LmbrYOBUbbsQ1pFp5nN0VIgMNfRdysq+msFV1trk2Od5cFj
PJX3ysp6yBmMggsCPOFMV1qunUo58eysjL7p+ZVoj7f14izfRXFKK7GJ9NK65O40BkVAycSQdCcM
B3n9aEegMNjSwNWSYsRr21Rr2VnlDmYbHYTaBEStjrfwIshCabs56bwLs/eetRpXeeBO9yqZzWO9
WHL0zPR2Ues597ZDeYWo82mn6+ooOid/sbXhve0N/Vy/VbhSnzsiADhbugcVtiuMSR/UW9lXPVhA
kOQgcd7+P/bOY8ltLdu2v/Ki+qiAN43qEAQNmEZpZToIKaWE9x5f/8beeU7xHEW9e+/r34YQIEhC
TBJm77XmHFMLWhxqucPofOjqjkH2nO9Lo9eDxYoQcS/uz7gs1+M2j+1lISjDsTaARoOFVGg6NLFL
ac2mmY5t8zRZE9MjKnAofb1To46T3yEC6PKXTs9unSmK4VXMUbiSaDQ0lxIdS7gV/UWve/WBmuXO
7Tk4dwiqibwgRs2D4sJCrqXpTdNyS1bw0zA1EqtLd8MUGGhLkighCvvTDJDnlOGeCyKVWpLSLR5R
0ApxdqsxUrZRGgUxeftOOPka9EKTl1EvRkHvjUGarxHd7LE2wo/VtFkMKgptEZbtmYa4Gt3juDYQ
iaF9sxmXUF/MDvOSb6EJrmQ3lFkZFJazhgKtkThE3zDDcH25SS7W3ntdRkodEOeQ25mpvoWTo09/
rOZ1m57VKffV0kKYJBZyjf4/tkp6Sn88HlagffQZS/zjkAhNHGyhXKuYhwuFW16HNjwh5jvIGMVL
xjQGc7og/erEwKXFUBPqme3t1Rpuo9wWyaHL9Wmbe38Q9/k3LvMg5XMPmei/3yt3IBe/bbs+VNUM
3SUZryggY+ag17e0DuPZuKIDe321fFZzVd7yl1WNBDuqb2BOr+/+y4vkRlexJ5/TqfB//wvk07/9
F56rNUyBk86XTyRtZO8GfUGGKL6S//SO/7TtulNt4cxNB7JOxGiRC2G8M018BFEt0pbBb8IHqZMs
kE+3psvXPgswfNY9pjE4T/IfBiZ1LJyIzj/FUxi28jEOviHElUrpLirqoFlXJm92WU4oCEbuoqvy
VFTus+2BrdfFEcB59eZR8gks1ABqwCFeh7Q1eCLumOBH3UJQsF48gU0Lywhwg2KUyXop+o6iAI0F
SgBQWDNT/bZU2xmC1M+krBHwJr4dR7ej3oRVifGTgQU3SFQeXDIIJOAoIo2Ucbo1vdDLTXc4Zp/S
1HlP6ubewzcVG96nWou/23UOHHDK76jEvnfjvp/ST+0yqrtlTB0EtynxJTHMOpJ2aRUQk2v8sHuF
9AVFHXZqp3wf4UbY6M78bGtOSru85cAgqX0syz5BzeMT6Mz/Pqy3Rq28RzI7XXuqZvMly+fnpF2b
YNTdT7KDUEXEDxbF/GbMqJZrZka23nzuzF/uQiXXcidQvNNJL88T8AT+85mg4mT4he3ZT4zl4iT5
pYRmqWuCyMbfrNCu6A1f19yLY2X4DyzMInB2UNA8ZiNR2GNN6lVcPaEVveBL8gfgLnnr4HI273Vr
fEXRaCQU04v2dVqtR6vucxxc5nFIlZ897em916f3ers8udr2ktcAljSTCNzOq2+Grj81Ch4Zxm5Q
+fKwIRXrVHrrYwPk9m6K3p0adnDeAj6EHIfSqO93vW3ctrFR4MrCx89Fzdw5UQeKl7zJWWM24BUv
C8JR7I/bwb10DLaQ/7sevWyEcMiKfIdrEgo+hv+x0j4O7cuar/M7iadkw3k5CYMrKM12ic7aGN2B
SDh5kweuB6vTYIjh+Z3qZs8oW1S8Id4TvtBsvW0tk5S56bZ1rZOdwoMevk1zb1LeVN5mr73JJw1R
Zmy+Ntlro2eflwjdWRyNxtFtsosywtDzhE+bIsIjRPAIYHXzozZKPnLvBRMXkqORGY6/jkZ6mFt4
IBw9MzrMVmM33rqPaCaJlpc/NjQhSphqO7OxlpOBjR1drHYwawbysZjIwAKP9m35s1Pmxd90NNv9
yShMj0E0UnVkRqA2Mr7AZq6oP63MBZmph+Bb/PXRU1IV77j70xmLe9MxB19HFe5HLTnjdfSAmR+z
dpXHPiXFZxdnS+BY0UuKqbJS+1cmZZBEGcCUE78d0gUAP6b1CVV7tAcqkXGmbxfCG37V6QER4xOC
r3d3VtsAm1Ho5TjfcJRyPfD0b72KPs0EIUp2IBgOKqq+XlRo/224c+Ro7x3q9/rnuoANUZcOhaAi
pSMBFWyHQ7eBEl3np7wp8PyDVTFRSjdbe5kdvjcvzr+snnoeFxyHWLl3G19BUynWfqm+FdzkcAZw
rjV2yaQlbCztTvyLMqgGBUNXCpxGkA/cXxWre+aA50pj48LwOnwj+ejuEbCSSV1QZYC9ijEI9IzZ
LXCPVXKu08zGJ0VGXlnU+xRDMt0b5MadjoaXVgF3M4dMJjUmXI+QSq/CGaXoQRFz5y5mqAvD155y
z6Wv8+SA4m7lr+0WrPMQTrYetZibf0HNis+37CwI2+1TVDiopMziPu83yk3Kl3JxaFDNnFdCPx/Z
3/Tai/i8fJHwGul/WeUdsxW6WtETIgqgpt5bRz2EX0P7BjS6W5Cll9j+t+XXQB+yy/PHFOYY1j0X
PlT8IhrSdLswag3JcHRxAHYz+Fm7xPWDgHJCl+iStIa+fKfl24KGE9DKOgOOcPH9VWUJZwOZ5G4d
HFSLZJi3nWFRyXOOSLuYMZvMBxcI5w7zE7+31E8DLs4AOtGbDj7hmOmQnFr13NNI64qSQ1A36fmZ
75PLbLjFN4rOaBEFe2AzmV+N56qo0dKOsJBFLkfiKW96kt3kRf3WiXq6PmUZ3Q84Wbcg3Xxr8rBi
GIpQVp28ZWjOkb6+QTZxO8rOiqa9Timlm2FNv0bL+wLzFL+Gse/r7g7D9t5QKH2DCwbhMd2p9jvo
GwpuwqVORQa5UXVKrK06MXNCwMZkhggWt159uIo5JlC6aWNqEZdL1zjL34xCLwKr2KgIZgCUvHh+
2IjjzLmGNor14uTahVjVhhhN/V4pJ/g7mvl96EdseGOBWLXnMxWQvSuFBEnBxM/ycvTtqheyvmHP
2c63b6O9ZgSRtfKnMJ9prBGi6UGNm9uVAyJSO7LmlEeX03JXNoPmD4LFQkLhcTG8fE9qeKH8AsqG
/yemszNaCmScEtxoubSveXFf1N62B+8Aviz2DdSQt+PYLjuSuoN8vFNV8ILNSNqrge0f5OuOqCqg
zRuDA72IT7Lh/7+qnOe1+fWvf3z/WabVPu0p7L4N//hDsHP++a9/6JYtdBv/b1XOJ5KL+7WYvv8W
lfHHG/+MyjD/aaPygg9taqDtLQ/5y59RGUK442nkmH0IcP6qztH/iSbHdhH1GPhnkJRe1TnePx0N
4Q66HOoSttDT/ClN+pvE6iq5+qsURUMk9LucwzFNw8Asqpv4kxDQ/V2fUzB93ErcjqelaJ7IXkJj
WWZPNPVrbs6MlQiviRUUHYXKVFKly+vqZn8oXdXvK+JcPcIxHxvyDHoROTzgbvQ21GJ2iqWihPS6
cxY1RQs6LTe10z/M8AuCUhkaLFPUgwhA8JObcsI530UMtEqgO6XB/D42lsdlZhjsaZ/hj2d7kDkk
VJmr2BeXetdAyl0kQwgQrbCiT/WPrJvSc8eAa2f1XLRnLzmlSWwHZkHnN6/MbN+Tp7o3uSMdV8cU
Rcb4s2cUGtY9i46Ax922Iwr2MvbDS5Y8plnXHCFxHJMBdl+sO1+TaOyO2tAzhYnf594GGadFQSJE
BKC+bsyaO1yukzehFAVWIlJHaYqnx3IizKe1jf7QL8yR1AozGQEsul8wgKdnpSGhT3LbV5WFzqre
/aA+/p5QC93XhvJC+7ENtkxFqr9SNJwK91xOicloUL+lM0J/Au8q3rf+ljhwsHMO7LAYrdWEGb3y
BKAQM99oOi459cwPHG9sz5uucmf08vRuhVQEDJdCoz3d4rYYsPL/6JM+vzEm89ZQDLScDjWVJevH
AD5XfuTOx6TXbvX9tDj5QdQeYJVNvrO2Qu5TMIAbEExTn2PAA1KDYVyKCAfRdCKoNXWMADFtkn5f
bxg0AWk/kwp0maBWkHngnhKGDK5F7KAyvEUabt0Fi/Sy2fej55T3lgkl2kFOvCeYHV1YP9xuRaGc
uV/BJK5BnKTwPD1KUIAQvzpaOdxHcXMDOKm5KFNJLIujnaiH0Q/c3COTj/UZPge61AWJN+HHl3Wz
HLqP3bkAA84sNXpZPIKUbMRlAVlrZbAWxu5ApQnhdp7MDHQABrpxC7TQNqdT6eqgtouaVA1uxsc2
+dkxqulSMUgs++moOeXBqpRfbW72fr6QbU2sFfCA2Hgc3EMyKw6Z79OeAsx4Az0YtvC8AIi0C+2G
t+CjJQjZjwq+OCq/Iw6XmHYYg5t50cfzRkl6n03OtyFJ8pO6cKtCqIU+ux2Qsg3qlwWXHpIiHZU0
zBbVaX/OxPXts6V/8uzaRSIdfSuV+aZUq6ctAS82Vumt6cYAGMk1roh4DxAhqhBMjC9eVzyB7u33
dE22PUkp5y6CVtQVTX+sV/u2/p5uNj7ZZQFVpj+tqVqeCCl48BT3oGrtabR1fd9j9T0WafQcz8ov
l7xuREh0NQxrPWsIZhzUsCvUMMyiquhSVe8lFZBNRIqTS2JwvETqTnUgsMXdjeUOqOep5fpAsRPi
SfoLH9YAibv9AAweMuqEysIFKSh050fr1EI7294bnvfcad1N35nG3mZGuGeWPlyG/AUz3Q0510ez
2bDi21v5IOor0898XvkQy0gbDGB0kqrgFpoBBlc9LrtszGiBblv2JWo15pHMjgUAYwPrUWGKmJB8
l7Z5iVyK2eWwaITEA1YAafrDsAvI+IAowKO1x1mIDqII0Ymle8+VTZCe5qSAuHPNOahmik4BXETe
ci61mgplKx590nsPam1RTI2nO7I6yhPFKBHegzV9S0/CZRKvR0CHXvWCiNs710SeNt4lH9tj0uHY
ULk+WN6Rzrx+6nTcChFFstJtv8CM6Pdzgau+rnrqxAbTjIbcesIOD+O0JqeZaQrqCgvu6JIz3Jui
/dynsG6rjIFof4bg5fjLYPWvlLmJfxmeBwu+Qja78UnbuFxsZXKZWi3ybaO8h+n04Ez6Ya7n1W/i
hg55tqKEYQiMptB9/LIVdGByHGXB5p7Xach3pWMxnaDxtDB1XgWJyVVDIytUFBj0qI1wnvPsblsB
UIxjXN/mdmpjVXujnKoIwQZ5RrStvNJ5g4R6AqsbHRW95PgF4Bz0g4nEJaeTb8+hAjJlc6yfZqk9
qhZKkDHKlKBztD3dfQaHdfpjw17FqLT6DLCL4oWSOcxaYi3bG1q3HyKbsvHJGVVsT2kbDOCllc2k
hdxop7hmeO2hB1JwbAEO3LjCgHyJjXdQu1CruGCsnaftjA7+hMaMS3NRWo3YvxilF7fRlj/q9cqh
MOieTxf3ydDTW1RpmJbaFmQfVaEdAuLjpCJXwM62pxSSUXBfDxaqQgx7+7odUM1Aiyc+y8DVcTdM
0UPbRQezROlgQMliHkjIkPa1TQogBv0KOiWhfKro03lQZ6ZlujYQxE1jo3Cf1JqMltIBnGANFIgW
dTrjutUPRgO62yxMzF74sGAKpBXfcWzXxxaysQ/KG+TVdq70JEBK8UAp+1yDktqt1Vj4SZR+m1TL
uo0VNchGtIupNTKno7mzaxfhgzXuSnKboXniZyZ+aLd5uFxJcZ+xu8xv7tTCGXGPehZ9p0DwAozf
3RltF8RWuYTqBjq5Xd/Imo/3gxGn/DyoVj1zP8Q5tQ0H8hyBI631OV3dNyspgdx1r72rHOd8+ISA
6XM8EZCVtf29kt1wUYh8zfEug53dR3zAoaJuAd9MoVu4AzxPbSe3z2nBTdbBCFVxLfBHZl3c29Zg
iJirMNo4Fk10Tqcz6kmQospME3Ltfyw7t8TkruR2Euqde6M1LcMRMz6MOppgJC339TS95ist+HRx
b+OBg4uKDn1WqisZDghfzeAh1/VnuNWUlrm6IccF5a71L54HXcBYCaFZWvewKMZ9U00vW4Y+JCMY
xveQAcyLo1/igY5GrAU44CgcNw2/+8h4pS32TVE8VnBgq7b9qUz2IS8rkGIRMYgempHCfTbpLuI2
d46RugZ2QmSQkXD0mXl3AA3eMLZqDKCypYW/e7QRDkTZRJe/eolddTZO3Nlx7c5/Zl3Pg4WBi/kt
zJiBG+6s2JybLRHR8byEXVP9dSG32Us0fzzBAcCQk5wpLuBAxot/L1yLMnCncsoquHVFrGYG3ThM
HYvETfmYk7NAk5EiVy77MFJUcBATZIexSdDRpvUKGP6JtBFAM2mn7Cr6OmEfk2UpF7mIQJNr8gmr
mcliEX+IMpDdvYtEYJXMapfB1pg0z70pEABiuysWck0u5CsgKrxZGUPs6ya5Jvfxsc/r7jQc0T0Q
3Lw5Z+0PAqOMsJ6e4lT1zraDwqtR8rskhu6IjiQ1Q/kCZ1vVY+qikML99Ef0vLtBc/kIpJdB3tGY
jZSp1cKnuFiFncAYoKVCAipX5cbr4rdtcg+/bYvSfl/2Rnf6bfv1oRvRPiFMpOe6xYWcHhP2ScFE
6MSCLIM2bOzZQRUtHpuO9VrAwwhm8Ytef9YsxoqNF4rfVv7MBZa+jdE+L4IA/FrmaCoruU11YoIU
8M9f3yzXftthJyLqbAddEI6dJrwuVNQPJLOzkNvSHpcNGQPrTn4EuatcHmNyhx+rSFg/C31/gCOI
NpFQgsi1fMPzD5gLe8NgjJAV0I0AXNH22zxzttoVinGZ/y3y0oWUwwKnTzvg42f7yLn/WJfffWZz
Na+tIYJGvPBNoDKtw0an7CLXbNF5kIt5uM0bCpz6ZlKjpOzGXyRX4xbVVeHGR6tV6DY4w2d5GsmF
42T8Co04oyoLFLmbMqnRGlp/oBc6vg1OopWQ4VA+lGuqeGhOWUtEiFj1yBFiJjoEwNTsEymkXxXP
HS9C9LBb2LIiZvnEZr/HpftME7/quJToA5W7FhLVui2PWn8DQiV/dFPrCLX3Sxd1RQgBMw3Q4eu0
/PBWNg6Q9nQI58pssIUYCErc8qEy6GZbcZUdk3rldjkaUCW1nskcVfCg3sTIQydf2bTQXicjA7TW
LTJSLuw3HZYghD57b+TAybTNgXiZqfC8YTJ5qQEIrMNxqS2MIuJcObtUpfze7vPLLCCO2hSVdyRn
cIdET7UfHKbWjWGDjnJopGNevFcRY+IE1y/jMpFvUKUHs0GQlcQdjv5CN/a4Z2CNzNU7Z/izyY3+
3HnMyxQF7euoqsWB/EPSKhHdYYv/NJBaQzXUjs+rguTTA+DgcVfYJaRm3OkGI0JCxVKMB3ZdnnId
+tBGBZQRBYefTOCehYpplUopuXrd+Ntr5LNeCqrl+rq6t792ndv4neHdyueKVsTRy9VtImO9RpEV
CX3fJqRjmljIhx8LIebyipz7vGiEZkxnNr/YWvucoDVslpxBwuh9tCoBa3xahFhM7gjFMzn0Ym+d
aBPipgPvuXy6PhcJCRrM0nknt7VSoIZSTb5xFO++7uL6sBJyN10I33qpgcuFHG7FACJ7vpTlaQbL
1euicHFyz3BrsoJCsWlRM13k8e+OnCPQOcQUFM2X2HZ94vrQ7rxZ5G/HzRHaycdL5LNxvn4nlkzl
QvLnW5u+MX2NcR6SgD+bzhRQ02OGjKNJYcntTNsEEKW5BxkfL38HCqE8IX/XuKy9FdQHd2Nd3Jcg
KHzWDINCvujcy8Uq2vXSAjN1m+tPnhPtR1ED76xYD2e6FyeXgRMxSH9kqcs1ma/+2zaT7p2vzzq6
3hr4AirejpQVrhw4pMWfDBcOXlWaBdH2UJeggRRaME3KIBIkvYyJxIfM1UpckyehlyiU+RQbOncG
W+BuJv3ExDUOOk4NUMgpLVn5CTZ5QazFtZCJAze1mVjEulITss353xcbSkHdGHdGp7SwWpT+7E7f
PoJkx/VITVs/RvVUhbqddujG3AdD/K0S89NlxJxc5OOlQIGKCNMDELfEIhjUQu7qxNsamkW3nN2c
NsOfGeH4rs3yJEOn1VJByRNna40mtggRulcfi37AUgTxGCKYEBjIN8tnRyvjUlXI+wcgVu4iY94B
uis5tv7yKrGj6//4EXD9X25z+4R9Xfcg1+T7rtuuD6+7vn6867as5WTFaSYwd9lrdN2zfLFTzgw9
Pj779T1E6yUnnEHBddPHSxSdYFvbGkSOtTGF2zpOxNPE9oEsGAQjnO/16oA95dbLFJ9TWSKSKF4l
WLgF40hurLcFJTGydjMj9WybY1/CVupYRIJ2BtYXecjII1ceJ9fFQlIlTgH90JF5oQbzQ2aQcir5
QSnYoN28OQigKuKrduQy0YAV92ECybiZyMRH+SHUbnqadbs6uMir4tQoTxIZ5FSY5VyXprwLPS7k
T6i7YQixPabnxOzgNylE0Z5l9C76rU9EgYAA5pYN7oyUVLkP7uIbSpDNAhiqFWEDXQT5UvneDUn7
4YT+38bCf9dYMMmr/q8aC/d58T2py7/lb+sfb/qjqeCZ/4T5Qkvrz+7AtamgqcY/VdWmUuXoKs5f
Uc7/M3/bEc84+H1dPL2mQ8j2/6EoNST/+odBardmWZZr8x+J9/5/WX51NFd/byqwwXA8HecvHwNM
Dhbiv/nxuyl3qwVERaikzqUg3wIwB5obgSRFCP46M6xulg2qfL7o+1F5yml2+PWIrjlhbEQ46Hyh
I03/UTGBVK4cni0uEDUzzbMXKUqomtwDTUhOXdwZiEXOyVylF9QFjWrlvjGR/Dx3w4+lVbHc9Hhi
ypRSgEvwxqqdvMSjdQh5L9yM0guxLUz7LEEtode2wzzBem0QMftdz6WFO5cdTv3iiHuY/ZeFYvqL
DrFtVUFHOJ6CI57ndcbXCN7EKhQxJ8xLgUJT8legabTOV250chH3jQ6xEs1ebtF0lg/RyBSMURhL
Xl8sn5CLVLxDrl13QJETyJRVBdpCh6Ts3kmORcnkltR7QZlDeWRBwkB56UimOTExDOxV10OvF5FR
cm2o92XuUC/dSKeJNQfsDUTBbNuKi1t6mN88T3kY29Q51NGN6W4a1mxqO64RV5frItNoNzA8w+yU
UzRk3jtZ+8kTMkZLby7whG9wnG1Bf1fagD3bXs+AMdYp2qrykz67b3bDFGLCFxEwbfxSbKjOkrT5
5sJ4E8zlh2jOOrgnNoE8mVvR7a+Qx8Xicqd8HV1m2sYEnIDphg/3k/woG76tS+dgprKxp9qtU/3Q
tdtlJqQbfyV2NA/o1AHQ1Qk2Y34m1x4Qax9Tdhi15EZZ341Kq25J8IGgvZW3c1+dRse8dJkx3kTr
SGVMJyqC4n+62BjPaOTdkgYy+VrHBduwavrNnQW3ZJpdNFfT04oMfsm99cZeJHa+R3eqWMmtPnUc
ncNWHGZywU4zKeQ9FMQ7MxFDbeBCR2OOESGQpIK5tZvXo9kqx8XE4OsSDbbTy/mmciLzxrBh9iDu
vUDisG7gGNpHx91e5XNeM/PtUSwrI32ikc0LSIZ2z3qnHDX+9NvVXY1bTXxqkiRfJ0VfD12aHORz
m3iBnYqyrOXsE3V7AXOFKdUc4Kvm1XbTzfxZs00oy2wVRw/LsrMNRLCvSABmbcuO1jre2qOYSvdC
45ah6zkwsfnbtrkDPZnDOo0Zp+dJeVF0Tz2tCoybKh5C1FPUSfjPGd2JVbnxuqgS0vVIsNxxARyo
YXOn1gjmO2aExMlHuriZ58TG00tyBMEvXndKGgVt97BZ8Qt9OUxnq6lfcFDimO1Ca+FkaQ37UxFr
MCyh3AEmUkSO+Z0hsqhHa2uoKHYmzLEU76iNOPfsLp9yTLuhUKgHk1t+kzWZWV9BDntIi2RNR1as
PlYbx9x3Gpg1NWrAab4VIMaRBi/EP4vFXHw3LX45V0DpZH2oFOWiDgp4nxfLSW7yOnRaULengJFH
F3BJoFgmKoTAoBJsb8ih1Doug67NwXfj/OjCXGfMUdgiCGmagkSMezOxWNPxjzW5bXEn4uAK69hr
CrzJCPHwBqyxHOz01EzeFphN36JF874bnVccrlWsDRq2lnZa8PFNjoj/a3dRfAoJjNNhxKXGMp9I
ymn3ugVYkdtYF3jEJO4WDmyUNwCN1IEMMSMmGMhRyGakzfNnrWRQmcXZFKSFIrdXKzUcMoZABglq
qhWf0oqYq9FLDiTVwLvPhhdjW7kau+5y0Ovq2Y740sGI4vlTCHlTATH4ygqTmlslP+NgkHeC4p+5
moHJpd+oSlc3wCoTeCoKCcuTd04hToyVdRJZCbLaYstRqFyVZRkynf4o0KDs2RluqtQ7wF3J0SNH
ECsSkyRZkJFrfV0/DurYHGShLhUVM9tKuV3JQl00iptXgXeT5CqIGQ41kzQb6EN0+RyalTnuDCYF
+3gw1lCf9DfdcdTAgiJ4MLb+QUqu27k3Tojh1v6r1f+KNaMP8QatxW5Dhxc6MMs4UytAaP6iJYaf
uPZ76maUw8Uri5rGGA3U+uPVQGvR3gkkYpSNgVNmDZFPenqyjOHQree2Wl0MNTOFbi6HgYsSdk93
47NePM7tMp1/+9vlw0lOL/Mtvl37BKi+mD4Sl+frkGNP8pFcyOKUtdg3hb7+mCu8cbIgaU5GFVhI
DHG8A+/Uy9TBJpP4yBXCPhcHKLF6+22lidfpSMejVgR2CpjmdkdCdM3YmSxTPHWhW9Hws+r8iHsN
L6WNNHj0Mm0fafAnUtscwy7GiOpwjmgdfQKExDSn0cczClCn5EkduECMJUVpL5txXi3OeFIt4jwE
VlMumD1wAWPCiITTKpIAYDoC+HMiclJElQ2kBQ7jNDoVNveCpiPES0wzryU3uSa39dv4oMYdUQni
YicXxr/X5ENZkCMPCBFk7HTEBpIlz2FGqYazP1Y1rgZyVS5cCkECsywMncNNFoNWaFStwgtOiVwu
Bg27JYl1obwGlRuX9GRIdlUFB67Xp3tmSht+e/XbRyFQXG+vH0NefuXDLVKVYwVVEmINA0LP16LB
PUd5Q21nagleg576ubcwFkgNvVz0SmHu+5JvpFZj80Zz2vaoD9Z7yfgrWBIlIZpMYdbULHTunpXI
zlW/EkcmvZCg1ifOpY+iqJw8CmocjoZ08GkhUXKKWjx6hKJO+N70Of4KmBMIRBykbjsfekfnwtwa
+WVE53uU9VZdTKKJY2SKK1dN8Vg+c31aK0/9OBrn63PypfIFlFSaszN9M8R80wEIdYLDhhGVR7JE
KlsQ14cfa1T6zuRZ78bWptkit9UkeXPFEt9jY9n1dMna+mhWjnU0+IsrnYaHKTqgSAK2G2v0zlOj
oE5zyjVIu+pXWk5aqCmGFrbE50ET9wAIUOkuRBH8o6wt1qpUKNKvZenra/7TNuibYO+VGLjOv0vr
cq2sHDKs2+mjYH7d/W8vk2BsuW1cWpH9jCpTnnpNUwJEl6ttZ1caQAxdDNhRSi5c0EeUQi0+khPh
ylwW/30LvT6Ua9OGhmMnn5aP5W32+rA02n1J8y6EXkk8oqYuH3V7WaiHFsIsXJbrZ3EeWXBL4MxR
b0pE/UkuXHXpVQ6u0T1NLZRCoxlv5GIhWHq/ckcWdWJ6vRr5h5EOBX3ncYmm4k0hIoKS0Z/SKY+O
ojA4tidzheFqN7GQb4vVhfQf+NnCLfD7U395VTpmM7U9KB8fr6oCXPDNeXO4+gSVuPn0okYr1+Ri
LMl8+3imye2tu8itzFrwlsrVTZwomiz0ytXVWDhdr3vREdH7jbNMxQXqXk4TWZRqNVn6/dj5X7dc
dxmJmq/co9y29Lp7HtE9iM2/vSpZE5dABvHMx6r83z8+iHypfJy2Dq+Sjz/+x+uu1Aycse7ZQ3Vx
HGJcf9v/9VN8fOzr09e9/w+21SVRSi0FmgMTISDa69ozHxUYW3LS0Yg0xnaiSf5M8xUpejrr+0Vr
78xM3XA10+actuo1S10ypL3mNadGxWB2Q/bRqeZRi5xPPclRX5gKvzNE/z44aGO2RM/27aaQsKTz
cuKeydvBhOunffICaBpxSJZHoe0RjpCMIqrMQnvbI1QvUkDxQz08G3XKnYZ+AzYzEDr2ND1vMzi6
sVU/27UJTwc8NIIUMj2Q7idptyOIwvMR5E4HU6QskMgMP50bn+0cBuQxQcv4FL1H1nEuDOBj+wpO
f9cUR0Ipf0FiSQXPJvITdfqqD+QM2fYXN0O65jRZHuAMJji2O6yL9o1cdEzqh6nGGqe36G43WzHO
zmhji9lg6PV5iIi/wr5uXup6GLn0pV8TpEB3SfJzXn8UXnTMjIrYkYxw87hKPg/4REBgJGezZUJa
1UsYG8bRGJp7DUo9P1Wr7Pp4/GlHdLBVzzrqERUJumiHuGPmNnbDZ8Wxf1rKvrNFAaNcubfyVkqn
62NOOqORH6wO7kHflDT6CztICgMOa/HgUZp4ncofKNeCkSEX6WrF97JjrAtcdG+k6qd2pZeDG0nH
MkScNPp2ZhzmiLfc/rZ5rro3K68/1zlsCpVQ1XNmkOHJLPu4dEiRS5scl9gpEEKY3tFzh+/q1if7
pYtfIetklxxHi0/hZNg3TB+DSpuOipnbu6W0ggVB/AFZXuVDcfuecaSHGXdqH/raBtMpfd4W7SVy
hG1BV243mwFoyTCtsmyihIYonNUq3iWY8E5zrD25cwe9vKjPCWmaj6npPrlNQeSXxuw9zqkMa4S2
9NlxaEm53HQlAJTdgLSJimNqe0eyI8mXKZHApVmEdKC/4V8L2ZQMdHorCKpSLnCiEY4KnMskyYSo
kup9VoMEs0zsnZt676Wdeqam3oUqEdEqJNd7b1UQvCsFxlxzt/Qcrxpwb99E0DK1BAuLNCdzxtUA
hdQ4LDo6sxHUg57Bv8azHvbD8EMXgyxXdZbz3HxWTJfLKn6SwmjQ0ZngZAj5YEw0WLeuiP4sJsqm
updD7dYnGOzEyVS+ka3qgUSF6FhZ+ZfWsH5YvfVIIqz6penrzw2XKH+dSLlx21H1Z2GS1TdyCFX1
Nu1NRKXEeu1MHVYuDkpuB3gWMIzd1RVme+xRc6492GSefFqrd3VL4c32NKd0lw5twrXv2blpVS9/
7JoanN5iUsBSfsJyf63S6FAA9PUacEl2Rr5FGdvDMS/QNtBSTUkW6n/StbL2kek9oXzqT+1lzHrz
aJo11BAbqADOa9hqCkmathlxulnhRlWLYR6YX0VgJKbopsfaDHFk/MUgNyNCypj3ERenuiSeGbYS
WVzYMcreC0sITXiMs7s2QlFkxzkRWir3ANhrPdojwU6CMNUyCB2o++hN1eGhiT6XkUgRsrPct4pT
MqtPjaNEYTHkh8SxvGBozUuO9vFBWSCfZNqcHxygPvPgIavgGoUMqsRgOjDHNWHNpkN/h4jtUzwZ
NuCi41y7z/NIP4UYrgHnvPoTIe7FWg2dhlT6fZsL33QTUvv0GDshx9eh8qbbSO9ejc7CwqGuFTRk
vmj9dZqK9yYF3eB6nXNCtyzUspbZfKdMwd804YAwtfyrFy0nABrPxPBVGBTzn2ONsa7ekuKYmQsk
ANMA/2K7B7qzexf8FmySm54I72NfF4/TSnh4TO8umInvCiAYI6lewXtkzRDQFG2C/8veeSzHja3Z
+olwAhvAhpmm90lSNKImCJIS4T023NPfD6i+VafP4N7oeU8QmaySlMlEAr9Z61vR8KGC/hcRdDC5
+5c2SE/MrwCHNfgPo+4FFgQ7PgNTfxOeR22454b9CU2tRW5FZhLEhA4AS4VBqHDArQ76dx+W+qYX
3bdLclQSdjpDOafb5ROnX4Saj1HmdIOvSPfghskuDQhaHbwWY5LlbzWR4ekit3hTmjmEUuqjDbbD
z7LfumkBn011CK0UG5yqxidP6+lyqyJUyyPpFgX+1vTAlwIIr9Z6Ln6PrD9XcfTTsirAcoWFhrzp
PpF4C4IsSr4XRGdFoWjwOGJ5+dU5oCn8MnEOzKEgxrKAJ3I7aKLZggRbbBxdQoXWdosxw8vsBPRb
+G5JomP821C6jK/7Itpbvnq3zATN6eju6l6elW3bN5GH11ovwN17Vrdjz3tj3kz6CzpQWjScTYrx
8Coay0e8UgfuwgRltNYudiJza8TTG97UclXFrY21x8g3IUXjqscotor65NGOZnghM3YzHD4sAxti
zCfSNOkrfMKBmtH4YxQPgWQMZRVjvxmskUvhq50Y5+ajDOMXa9I+2AdVpwGV+xpRZnKkXb3BrMN5
H4R3sxNXKxTQ1st7losHdyIUM/fiatcRYz15bbEO2kDAH+RiHGJLUp350lYhMtWQ+zIDhCdLM18c
nwtkEpX6YxnkBJjnMfmGgfaEeH7aksi56joEFqolSy0soDYOMYLV0NP3E5KEBJWq4YDLGdR0QVH8
MBQ6w2o+ssyBfBiMXB0QFW6F45y1PAiPRVHKg1WnOz9eQyxM7lR+7TpwnJeSHTH54Q9OVDXnorM+
Z4+mKGuIG1G0jlqAQQPxeUMYEw+rslmKRRxQ1PpfIhye1cTvUcMABNYGRRz3sdng2SAwr6hgO+NJ
SMQdAYpTZ1oZGnk5Oh7zbdkQ2gHZbmN1+Wda9MVOEhcIrqxbMfwF0SXdDzRuEUNUSkDTa+76SBDy
UEIzMp197AJVkUXwh56DKb4VKO+t1vInj8S6lbCikZFw+aBHSFaKfZ87Kb5xsq46Xfe2ZAftStU/
0eVyo+ZbVwsIdZaElD8i8hmsQF8bYnym2fsB6C+59JHY9lgiMtIbuJp713BuQwDPS7rOTaJ3G+Em
03U0y0cR6eKsYfYroS40bKRXoi6JpEVDhha6Kh+9rmbW7EL2DjCnTkGJLKAqiAHZYOpOqG4dGk7t
J5h6PMtzckACOGpdJO6OaVP+AIfYuZOuPLSF94vLEQpxivkdxipvm6pB3Lo6Ode6fgIP1WwjEZCH
3eV4u9KIDQxxbiPgCzLfnkprHB4cU8+2OmzODTPwaK2iEsntDCe37BhBrToYAaMvEibPY5N8A1CA
gM09aaOr/IuMk9+RRq2VOtBjAJowNU714d6TDJj0zzkl4d4oSntrp+pY9nq4LnIxHUigdLkgevpj
3w6XMKmM++TKI1CpjZv23pYyScNGl2Di8rn3yeaWWGFN7zWQykoG8dpzANBoehPt56iuOLLqYy/q
eG/a5Gy2cGP3uHJtrMHr1ojsHcp23IniE6FquZtSrsqRAdtJEvEV4/ek0Aq/o+Ya52KXcX+ljPQP
aAyeTPuHg2Hp2YfE3gd9QzgR0lwz2ciqem86BueqNV4tg+Lec8xH6L1v4HE2DPAehWvP4uEclL+Y
gs3QeOjHiumpMLQOwh08EZ3f+BgCrBF+AEiPXPV0OHcqgbbj6AyThydoFjoEpp7QjuEE7R2ba2Y8
tCw6160+fMmcjL3O7XGdKn6k+Rrx2PX06jpzX+AbW0AUOEtxFKP9bH6pgM2cKKd24xD0sILt5CLG
zhTG03zkbtO36fOY1cPaibLfZo6AOwOiRj/momyKNH1VVAZjuz9GmLW7SvrDpk3UKRq9Q1ED4q0d
toMJzvkD6drpOnZK8sGRbNDlwI5R8Y7d4jW1+ZfTQpZrr8GX3pt3HZslVVeyBZcQw5AVBFJH6hfC
K5x+RL7ucQK9122suOC5oAnAw4lafdhD+5wo79GqmKpXEzMGaGNrnyTYhhQecxw+xjzj3RneW5cB
JdOhn09lhQJ2gnkXhyNBL6onS9M6OzPglRUTI30GQFD+j0mtze/SWAUSjXK5d7oli6Y7Fecuij4l
YB2E8CBapPGKQey7Bq8K+U/u7KD7Q+biLUvmDxDWMJ8ZbRveqjSrx13vFS8ueDSI795bMol96XR/
VDa8GMRs4A3fU9Z/+EkICtejWM49+0lv8muoDc9JjHkg1dpTK9U+LySBgUjIEx22LBi2VTFY0aYz
h2sR4OzwfSAmzocxoXMv+8DbTiUAoQjU7Ss0lGbFnExclI51yLar4dxaN1ZDwcaeyFsgc/dFT3AF
TLN9zczMzZiOd3oXJkFSAy+4bbkKe4xr9Fa9ThASb3QpBpSjFbY5MqJIel/ltbUbw/aLve13qIAV
NRODxwAmDukAL1wlflcsz3ZlZu5FF1R8MUJj1XpctX3ipLg/wxzUOm6igbuJ2ayvgpbVgie7radV
r3agd7sN+SHuE9+eXpYJXQr2gNFloZdGv/UpnFZOJt9xxTaEna0JgHc2XvTp1JKhH+dk48zae9bV
q6hDDJpP0UYTDBObuviGXpysQ/Lpwmj8FHlrrEnhPJIxxgvQu/wgwlohIlsnlfaT/CowP+A4qRHe
zNb8UcOLArXzSB7m3Yv5lLI4YJSaQWvwpn3Vcn+ika8UOrAIJXhAbiOpJt7ODBKXOU47k45DOuQw
ePCMQuzDLKTuC4kpVakSWzDHORU4IMOGq9oojPWApdpMvRHuItW7GnJ+IT63SOIuNz2iVXgh7G6w
5BkrfSzUKsKWeZmTjCM5K52c/sOsmnd3TjWZ5izFEnRt2sevcJDxLbwHxAOjvIcHlo/cnQFFR51o
bkSrOqnGomSwr4bpSBRx3JUt4IDIKUCj6GemT2CFKy+F6aRXtw7ek6XUSzRK/1r3iGFx6eO8+iwU
qv9EdWqn0cbzqH8aS2cnWl3fdkny7dXsp7WKvCsnD3aNGQbb0EmpNc0eZ/uILChrBZNEHHApcR87
JZ+GQntR/bcXMvW2xUsvKwVj2v01250dm7ucSUa2hTcO3xjs0JZF96wndQL+/TqNscvo+TEsnZss
9Wo9FYG45GPH/0SlWsVkcxpYagaibtcCPz2ED2educ1DqLEUxJTG5SF+8MJyA4r6UwR+vQfLRfKI
4MrHaw5NlxxtduaCcrT25tAWaneftZrwSZO2bd7SoBMkqxDH27rYxZphwN+QlN92Za5KmLqtHm21
Pt0oLyi3YvJeEPh+t1nxPWtKZBbdu7wQKzoVn8+4qaLXEBjDxohcgjFTqnPtJ3RX+KRIMK9O9GWl
2YPMJnnEMQ05groT3hXizMq86o32AjWVLbENh5pQvJV4zXzE7LQCXIynfCPa8EvrgmhXJYeB7h48
SPnMTfNqlhPZ45ye2dacPyeo4t6670zeI3zldVcZcHgDzhY9xDvoRMY2wHjY6d6T2Yv3Ip7xVMhf
TPtYxnYMu8T5ETKAXrnWNZFIDFI/P5Go8MA8DvRnn0BCZn2KzKJq+md7jJ/J6nwahugxiMZj1Ja3
tsl2dX2TifFe8Bb8Dpla9VWCUA967aEBDNWY2mWYIS75hKmMxnRSxYovLgVtIO5mEnwYvvkC2gvD
0aT2Kq6+49AhaokuocswLErtxfXGQyn1a6ewJdXR7HP3ebuyssGLdo8Gn5bpW+QZr/XQ+uFO03Nl
DfFBvLNUwKyPDreF8Bl32a7NOGNqK8c7KbFJTd420utfk+P8srOKEYK46iL7Vo33y1TqM88/e6LI
V9iS8Sv6L6yRHiuNOEk7/zZ4selUfgcQNVJZPOcdfB8mloiuc+fT43zeN4l6zymwiZXkkhRXY7Iy
2+IjjfEx1s6PPGJFZKUMCoajNeab1Ch/SBmf60Z/c0Tzo8fHGeLl3xSu/+gO8ELRcXwnbvLoBa89
UXRGo13wDR+Vnn6VOlulemZnamqHZIQAoiC0dnVXZSBLQccZonrToodyit6TtvmTBTezqZEy4Qjj
1+NeEZyuChXefWTslWbC5pLfUpB5HFjzsMowb11nFGt2aEyRqLQB2kCKOPntm2k1UO1+1kOgHbN2
fNR8WkEHtGIaPU3/FUX2v4K+/6+gjynn/1PQV/8hUe6/wQWs5Y/8l5wP1/2/LNv2ILi4Npo+69/k
fIb1L2lLaTu6sLn8STR7/zfBw4YRwH8DDwASUBJH97eczxL/YthjOY7pwv+1bOR5/xNGgGfPDIC/
cvBmFILUcUjyEsirgEcgXXyz/13OlzRqSnrlRQ+5/8vVqwa1NTttHKsEKpLdMKbQwAv1GpqVf2JQ
3TK/T17cIfod6CHR3HDi1t681v/n4M46aD82L4MtxSYdTPIGZmPVfKhZt7ZVwXxrscDAXWH11c63
yUG7poEy2FFyKByMKlMWG5sWFB49ZnW0hSi2bYhRNAa2vLeHiYiAIERulHQ97XeWHJTZnX3T+kKe
7T/gvWAFYnqvuYu9bJLY9FmywFqrg358wL0RPWL6OPqUjGJw3YvRZFeJRvrIJeUzwnZHbLB2Dizk
NpXW57tKuAzLll0SEvD8r92WmrdttjG8lj0zpqqwmaXk5V6m8pZ0esJGJc5ZUDNcHfwv8hPs05Ai
7C3KIiFXwWad6WIU7rvIXte+2uWCgVI5H7xuME9m+tFD8TxXdFWb2qJSC3g3WnxaFOv/CMyXp4vU
XOT585AwD1206HlAKnrr4E0Gq3hOpqad/aAUQCT5/rPw8hhgHagtV20C5Hm9vDmdfw1sX0mQb99G
W8YCz70ZX+JQT8/jaKjNWLiwlevEObkqlBsq8Dud60yDhc2KgkJo6EL1wCBEj4Eu1Dy9a9gaknDW
g9vBplufotY+Br7bMCrPiQ4WLTMDqWxyjXqnPvuTacA0J42bfNGdkQXOXnc6cTS9f//V/8cn8c+n
U0SJtdVq9W1a+V6nkj+wyEVM5Q7lFhQieo/5gCap3rqF/KMD50pXqm9OgY0ATlWyPtnzl2F59M9h
0MLmZKSFv7fwAyxegOWwvKH/eMquB4/ahFy1NiBoh7OKYp3M9sO/Hk6YXPqUfjsSxrs17x4WBfry
6J+nizR8cmrw2UhIl096MSksj/45LCfD8nQaB/YdkpHT8o1cvozO4uILZ/3R8sPl7ECd8NPMGEAu
69XlV/fP4Z+fmSF8vCT+y24QzN/hv0wF5iyNWIT6i98gnfrZ7ovRM5qlBcnfh2EWCyzf82yRGzSz
b07OvrnFqFGbM59QLJ652bjx1/M02dlj+2g1iF637rIZZpVPS5x+BImusKsVKL00bPcZiQkn0okm
wJ8clqfLwfDQVFlBSSCefI8RbTCw35ddnhxwaJoblJIIYA0X0c6iQQZoxEM0Tvk+H9pz3ftvbsGc
qTD0jRMp7eSa5vPoToCAFqnf8qIsTOBRetLnC97yAzFfCZeD+fej5anX0ALBat6THJafxvkPgPky
9jT0UDh00spzcUzaoDjbGas0TdeCrWYW04ns3Omka9oIfbOPdpM1/Iyy2jtFWhierOmF3yyW3cBC
aeCbHLrQUzizKq7aoWTp1AbEfFvPgI2z3fISF+x0mFF+DraRbYZ5/7/8hy6Ks+qno3vVcewrW9xE
Hz+PY0sYkwAGkUyPjVeB+OotoHpdc4un4bOt0UqbWt+v9O4CtLxezXe6NdC335EniJquSrGriA81
/PpH6urRIUjUq25VB8/tIfXl3kdWCsSHffbo7RTkiVOU6RfC2Qifr/g/qqhlXF+AoeiJQILZcy1d
J9+7w/A+kCQrhuQ9sArvaA4xq+/MnZioTtR086kwDHezZi8qlP7ujxRYhSAvalDqFhlFsCti4rmN
XLEI6qJmH/DuKI5La1uPNsm26J6SML+k5ZRxieiii0UwEUqzTAbZdQYJMnSYzvSeaH+t6Di2xlVU
kAHDhpQ9SfoiCY8eWaVETI2K+5t0hwMAvvMU9+pUunOcxxA2Zy8ZX4ea5ewYazMzJ/+dkFCxGlz1
paGIOk2lcLYmKYYsbRrkSt2j72rh1vC6l4j2fl/GI150tz0GY9/tyL6jC0/Hfk3zfTfB7J2dRmbH
PHHbVYwYHXQN+qnM3ko/AePO3g6GfYtIhVDZ2jMRsFXoEoam2jeKlSx57Rj+I2Vsgv4O38XYSsyF
a9NCTwj6hFX/BA9GgmFSJo13GruCa3hh4sU1zZ1pKhDPWfJnFJOONXx8VgxgUrjvzykBZVtQxIgU
TAfgBaGp+jhBgWP47AmDSW3sl7uq5C8dm/ShnYgS5oMfzkaeaHDvQ/5w8DscU/vmplq6qfySYZKf
vQxlO2wTh4hY5BK/AAuQgDppp9xckpza4GFMy7PZuvpuYs+jabV2U4jKaJzYiqqsk6tOJgOwpLoh
oAzPZMDOynGVuLolDPdMNHBqqZM+U2Q5C6Z5FREJD5+zN9aua75Bmg1xrHo62LPcOBZht9H16HcC
SQHWij+R96Rd2SOsxViN6477+WFOslx1efjeZF250SdCjbqyEkdCIEY6KW9rJLZ25cX8dqyRhBpD
aFs8FY01/Ra5+eBk/iP+oGuS8ju19eIX+853FG4rf/CufZHhieZ7mxgVSqY4uPVm6B6M1GEozlcV
TwY+Uhj/K+mrCynV8mVyfG03FkxAJL0FAYMvyUi7I7WTqgexI1RSbVKdIOA4rjZ9iChMWeFrYXtf
qTHnTIIM2Li61G5Tu1VZEe+d0eY7KbIJ8qUOwy0kM1qN6sGb9QGdJ20qg/4rQD6MT9KPD1OKsKY9
hrZ46xvd2JSa9U7XfurxpSBbfGmx+22IePgmbEQ+5vVzPYYXkPvD1gnaBFCUjZDWyo1TXnS83Ng/
NCamaF8m2bZ0D7VmDA8GaRW80Idoxqs0yBKu8UwsHINjk9l/4tH8OZWBsbYr/WLqvru19K5eB2a5
iUKLjGpqSzZ1HrBhpREmomvXzO9Jo0ijs25W32XBHr/u9HBXpLbGKlrLVyaTGcaKxDjWzidM53us
edVu0KsrROp4W3ShvR4ScWnVcDNHlvLQvh8Nh3W+nibrpmufLbUxm/DO1r4+h3a2qp2MeaIsECwk
nVglAqkXHTDRnC5AVS79wZyPK7ZVyRitG5q3PpnUprxHRTLO45lwNc6eGbtJ92aitKs7x7rIXzCq
/HPtVznMX2IZAEmwWWf8niXJQ+9QyugWahpgNU3efDLlT3cOC8Ypb3ahyn+GQUQlPjHETREcg8d4
C13k3ypCXzrh6CzDXh1UqZ9BYjHKtDzAd1r1m4jw9sgvguCc+F7KlpxvrcaaS6gntFcnlgzc8aFM
JbcjjEf4Y6Hm9cUwgq8PvNNCpjRLd2Vwxz6Pc5Zw5Ksb99JgXaqHGr0Fy4lI2xjAuVQ+kuJmC/gT
elQAloppc/Rum6A09OM5NIJ1A77QuR5Zni+PFtLA8rSfA61GjZJsbl+WA7Up2pG/n3JLzHcYS14H
i/Fyl+XxloNc6X1MRNBcRC2HhQDwH0+hishjMJxyg3rP5G6CAmz8YZq1jtCpxIAEfefsKBY2ZcUG
cJFO43NM6ZKYebPTrvehhe0hT1/MQh93mteMW6izFDfsQHcqDb8W8Xc0K8AXlfhyiIeBCtilDCIc
zN9ks+nVsWAmkdfH8mG2PuSm357S+SBYaO2jMLosyAVGih9JoI1bE1Rv1HfdfvlxLSLWsQbkLN1e
mUU1nuzZ50qPgeFCl+1Gmtl8eiGwBBvze8QetXURvVMNRqWE+XtShC3826Gdq3IjyBCiYRy3/4YV
LKLprGQ+5y385BlRsAimW0uO+jaYn3upP0Ipce6LDDdb5LXLw0Vuu8hyl6ciRoWIAYHG4gTzBUAs
RprqxLUL4YdOYaj6/ezhvY0NsRuRJX5Is3hl/dwduIswqRz04Bp01XWyMuvZCvx1bLokWBSc3IXQ
7mz8f6vQTPazhYwtpAIGXaJa89t4uLnzAUD8nym1092CKienlpyvmv4IOZSHGKIT2j709V9RPoOO
7a8ogKhsjQRuoI6XazmfImSOVoxqM/suOkKuc+qFPLQ/VGHJSwWnPQ2j4JZ7Ja1phiAt0VLU4DY7
waY2PgZaLqdviieWmVn5Q6sKeO31G0Si4Nl2NXhZZSQ3dOPa7FuXLx2abFpgUkqs7nvEzXBtRWus
SN8ItsncL+qmYW0ticcJQlt9D1VQ33tbzsSgApVALM+ceawxQy6ZdiRyvpUFFITIlsHG0sLhangj
lKDmWtrFjQ+CJV0q4wdL/GGUltys6hjnE0FHYQl+IY9rRtMpYooJIXpGvNuu8cY5iSoa76AC+p2w
/XWXCMjXxTA8ZspEajxU167P6P85YRjAsoopqyX8adjq+oRhKcjq40B6Asn19c0bo4YUYcIWSgaz
6Fui+NrY2Bv0vv4jR4YGXuDvCRyqphbTFbLQYbQemsgtSLfsERxqdDJZw0uXZrC2CGo8sCQ72dT3
MBn16UzHdGw6kq8IA41XhGgYAMqb35WBlSwGE3LA7LvTIAVuiwqK7Bh1fMvF+ADA6CcprA8hi/Mj
LIyVBnThMR5CmIrJ8FF7wS8tH82Hdqy6G+iLNXEk2lXqpr/3FNtvrGr7guRANGG6ejR1NjujHNid
+tOe8uHWiTw957KjnnPXOTYe9Jx2vurN3mQmzpUqRrC+Vqao7hm6Rie6I8W/YBGzbrGhnXVklAdr
yL5aE6LtOLP6QzeOb4bLFgT4E4kNVZAfOm7SPQe65vHiDMZJp6LYdnAr1lMtxLFOf45uTHtS8Lmm
mLk2oSLuSPW+sQmbuIH9pZskuTQOJ1cJ4zF0PQg+vJqICj7nMrNvptFcsxrknWI5Yw1SnAyGDgdV
xW+FTSM7Je0FrICW+I+oJ55g+IoDfy3JNAGxZi45b5ZWw4EukmrF57YlRQOTeUTwROT7F9cfTGLb
rBPz5EfmzP2lzp3+sjyiRTHWiRbrG9uu831KR40dPC7pe8gP7VlB0/VdtZDMnRGJVzyrSnw9Pnce
MyCtiGcmryXwsqPPLSIgsRhiVsJ2+l1M2kLcd1u9YgMOgvRkZZX9I0lU+IRsYvVWJXKPlGd2oumg
UuhxtCCGvXgfSDRgAN+9hIOvP+n5u2r5fpEiuau6TL91dgGtKXeTdV5/CnSna2wWLdo3HW+pkQFe
aGZ4dKeoyXqR3htEX3e3xPGXNp+9HsxqYbM+hmBNnsspOCH7dY9VzV+RxsXvXhDG6tqk8IUsn+oW
/VxQFzfdkvsYgdsqrKv2XLTth5MK8+LB4FuDmLI2sZB8qqnP1kg26iAL7bcqnXEHDjNFHWa/JnXR
IeSPf6jWq28ilMSnWOgf5mtsMzVPAdIEyE+yv4k4o70fsYAQfHRq83qtFxlABj3lRCCYftO64gEu
X3BVErxZ0WQPoQncRdbvjS+wvbnDo+OyxIgKzsDWVxAIcOjLNuu3o8UUgkApbTWm4B4dx3vhQpMe
SS070gJ/lbJOr2OA7rG1nWHnp62zP04Y5raoDtxN0Rsnww3VLnVhd2e6SwoQ10jOmJ8Jjl1KzBbh
qCHuUeIJHH0doEPc4SgucT5pdoJqKcRlWBr1fZh69TRPU4dDqmLnq7X7fdvYpIoKnAl2BRqgAG4f
NcU+yD+tXtf5OgBHLUJxGsQnJUZ/SPIRQ6OUqywOSSe2XWjKqqlAF7Kl16Jhj9Hv4KXOn5iy/cWi
ulfkEa3ZJ9pYUMniyqrDmI8fQA8k9FK+SnZHNJ3FYo/biuG/JNfMk8c4stNbl8A7pLwGoV0n0Hr6
1l/PhGiWIt53QzLyKrfbllIXxbljS3IcNd9d+QUFthL5c2UGBC+SYeWGQE3lYLhsoZBKDhGQ/8ag
gJ1sqvnFYlP1tbkjM/22lGJsQUlAW0ASRfPast/dhHUhTp40Xyqu0xZ5T8gNlcOoIehXlQoSlJHF
hc1hcJH9QJDlyDCGYr1tmVtL3y3QI6AjNOAVGb6GMmTK9oFKv4Z69DbZ2D05SG8IAwUSollnL1Yt
AHSjIgG3XjkAqI8uaQbPSlezBvHD6qfw3IPMQaAgOi5j+He7iSQutIdXD7AhXlcibrMQXzDMcdZr
55x8kSvL7rIrHApfv9sRrjD+CBCeJQ3pjIyiQH8j5NwWjY86L0rDWyqpvR1rSnYe7WsV6UDkQnIi
S4gROi4ypK39h6zLpygps62sEkh0to/Sc/CfpzExGWsCuUjgV189ltVb6ekXRDD+Vne08DhR/qAb
8OhajR90Ut/dpA8Xp5lha0U8o76Mb681GJsY5pG4qy1o+GgTJPDSQ7fAJdUy6FCGNLelFQ1nhWTL
q5FswSvIX9CLDXdl+ncbAHgcqzdLxdzZprRetW7z5SYQtMi/am8a6Avy9qQ8g4PembrVPVY1OmQN
PRJXGMvfy6TWNlZZM/5sxFPOjS6oMu9C7PnbmHrUiNXsRNc4OH5RnTO4Sk1ngZbhPjNvThPuhwO5
ISG6GBZ9qXYJJLzf2Gtqcsj7QykQ5+fzCWvWpPtZwza3y+FqeQ1Rfnn5U6/c+lL0cXh2ePWD5hRr
lF8AehmbHdLJ/8iCsnwZ+SJGHfvBUHrDk1YRQVhqwY/Yh63eSM6xnP2HiBEkTY1b7KWL6dFr1abP
emuT0tpuMz2Q65YbzRY6JWGRDcF1CSvuQ+/l3Tms8Ulwm9c2fmsa12j+V1hjYo4XEzdSxBkblzV7
ksVYlVspnk3W2Rt7aPq1y7KG9qFCXhU/FXbubXP+0bXbNQayFCrUpCpubnAb0lqeofv4KC7T9Ngm
6aPQ8P16PR+A4xFz1AcIt9hFcwOgxV67o6aOkQFjOgjTK4OJfW+BamAZ35xx07U7q+ngDpB5zCrI
EcfWLr6wJA/MGtx272uSNEqPkURaieBAVbTDjM9vZEIPHE0uo2OjK4+ycOnXirreMIPsNk6vmRC0
tHy//KJFCI9CiPGmVUiaTF8/OyV1MO0ZUpzdNFO64so9tBAL/MipH4VurPuy5HLbS0ZdvzTLq9a5
WzzraTwdZGBqpzhAJjsa7bXI+vcunQRXWTTP/mAxUczURC4eY9RL3yQ/rWrAEpFN5gW6trevxuyz
zZIaKYnnEPOhp8wjczYnZn6JbIoLElRreAl1fJ7VqUIrCbIZ2FgeE0R0RxaFZ6+I79yTg7Pb+unV
ziw0Sklxa/V2Z/LO9uUQ0RjK4MlntnnNkW5E/c8oj/qLmwB3tH2z2lpua59Sx6NJK7QnGcfOeTm4
dRfz19XxWjctaM/wpndWT2iOG1BCVplb76Peca5oHPMrb9tVkXa3YvtdSuyN/vysdeJ3kM31maa+
Y4DPtaA37bfM0XJIa3qB2NEgbWWoz3HUEkZEz7p1kmFbGmP/lM+HwWu2aa6evI5OldjM+l6RYuJ4
6mxJVGE0D8ZFc1AtTBWS6ySNq/MUifhYeJB881Q8GAjYfiDK4lwna3gTDROyL2vOKeeDW4dN6Rw1
FbvrSLd2pWRh2ZFsBlOR2tXj2rWuIMoCDpnuWFTEoSiGT6urooPBh3rLiXLXsjG6eoFy1+ixoZfH
6qsfpPUIGGPjcUv+0UG/DFP9pqF7u9HzHifdoalDrY6bh+I8PVqFbO6ecNNdXaIUzBt1Z0BIHAji
EebbVnK2c8pGyeA2HRHWu/UG4QE3A1pToNLJJk9kfSwzLsIZKr2rB3U1ZuL04LacRCZ6XMrMi6rz
6uowOowkRre0NJ97aZzLunL3WhxEx8BFsGdULcuTykvuJGHcyQzqsJzH+ybx+pXlFRF5jTlzGizS
vYV2NWa/2gh8wiwwvRUp6QyZM1Y8LVLnrShyE/QsWp088/hedxjZ4/qPHtvV3svdTyLQT33TZbei
xVbWwzRHcFupraynW02CDAxC9Mkhw+lVyX54Pw5Du7dSbvUxbdOuzwiFUHlV7iKt3LsVktHQCNRr
JuuLAuV6NB32zdPowI2HwIRHqw/PMm2fdFcB3i5aXutAmV666rn0PffCAPc5ENxLEPew643QM9vK
OcKqLZqqPIITM4/03Jwciu5tRAqZSWa7YqoIjTCwl7WV+4h/rjj0Eh+DpmkW/lpJ1aOYKFWi+WMG
Q3HOK4eceFkcojjfmjM1pFHNW24X72jkCJAc+w+lqGzdId4u70O5FSbiyXnrw5wTOArSQy/US+h2
ahsWRGWN7X3yX+0B1mynVROXQJsBscfmFjEtGvrWei6Ts7D04ScS82jT1xbRHVD2/9rlz9u+Zfn3
z95vebT8jJCg57Ai9ZBpLsPebJ4llfMiVjXFVvmsRgtCAyYXLy3Lp3yjeSrlSoBZZgFFiFzP1qkz
axCW53HTkDGTgcSf8QCjh+zRtGG0iD6kfLes4YRgPd1GVgQZRQ8eA1RmqzaMI6Dm7O0Xghg1VP9/
2DuT3caxbku/ykWNiwk2h92gJhLVS5Yt9zEh7LCDh33fPn19ZOb9IyuB+qvu/CIAQbLDthrycJ+9
1/rWHsEtGvAQaYKafqQGBMJBVfZudYWJm8xJ0lz/Z54CQYM2wLKCQHNL64+BnhGJZswqowjX3HIj
k+jObxrIwrRqjvUIvEMMHNwpUyzi1St2yqb+wMlSrUhxeTFJAmHPEqIXYy+Tn6JEI28oJWpNdR3a
GJZWFKeRM4Swq/GQzOl5gTHl62h2+tszkdZdBG4TNiv6oM9apBCfHKGMdcHmrPyZCUJUArFcMZLq
5ZUsN+78o8nc5Pv9NcXQoy2I5ud/zKF9gyopZjdizsSA5ZUv9/KZu/v74XLPLsbIqwwmSWwPqYJn
ksVyz/nXveWhnN+wXNefpqa8k2UKh7YY4CcEXbIZTYnrcL5x4TFigiOtqBNVe1xuTK5ehwlnhjO7
qydgWBjl57sFNqE/b5aHk04xGkW5S0zncO6ceDzVwaRSB/BmzM8Ndy1Hn7fIMOJFpBCzOtNVZ2jM
tIKCNzLmmHJH7upCfdNGQ8FVRdOUkIH6GC/9UmoQyIQgZ6FJEIXOZPmY6lCAl3vkRVDIE6QBgyK6
Ll9ikDgcpP3SzC8nD6O/bpqF59Jh9+vm82dRygSWcyQ6l6BnpXBXk1V+dg5NMzD3OErwsGB7+8+b
zsjPra5Vu07GqEbMDjDt0hFmOKhtXCOK90CaaSPSyQwHcS+cWNv+d5RMRndq/H8IxAyu7iim/u9R
Mo8zhe0/1h8sFGH2f3Df/vrRv4RitvOHya+C3LZIwXTzd5aM8Ydh2qi9wK7RCHf+liVjmH/oqsno
WKdjJnT+1790Yob+hyqYstkIzOZNEsKz/4JOTDf0f2DfmMNQAqpIzhxC18m7+YdOrA31OKsirkdV
3gQY1jv7HJbtU8pmE9vqa9V39Q0rL15eyEOEnmvmORpPHe65VWtazo4qxM0hY4K6xaHpY9z0XFat
Xa5oRyMPBk9I39/4491YFdUe8ezPKEqY80wxuQ00Fxg6R/j5QrAvvTXkXnCHICZ6dGN1o1aZ8Tz6
NJHTgZGyNrW+N1gMrtmG7hrMfZ5Jgvc6qZxgKzDHUmXgD1dtIkfhj0d7nWy2bTG4W4TZVMFkKlo0
FGNd0zYY85nvNTLfuBXVVu6HR7QHg1epPcj8KnB3WRFu4lG4W78JWGF7667GAljXRfJoa+zZUtyl
+zKe9qHS5V4ZasVJHfCDlT1pL/RXd7ocnl3p4JhEonpWzB05uuGJUHJrzSWtfleMYUDOb+yCKHIx
F4eCC8wMYuN4OYL8/ariMaMjBD2oy3WN8qo1ieYiREJDkbgRYf1G7NV57BRJNyPbR1EIUy0sjR15
rgedowoAiq0dk974rNC6r526zA5acLBDzXyCKkWbOSzh9eOEyFKZngMsRS0m2CMdf7YVm5Qp3MeE
lTs1nk1gM3Qx2KFHfn8zIDMwzRWYjtXEQdy6CjpyzlwrvZEdbdIHrcUVNld6qN2A4a9ELOUHtnoy
W+XEFDc5SmYwd1Hn0oh3i+cOLs3WaMfSm0Jpos0gaFhKjGJ4j/26oo7EsYEHpt9WNOofppyAIaLw
zmplvww5nm/DjNGu+ap9Y7jDMEUhCKlsxzn/EydWyxYF6QtJmzgeUQ+bLz6C9galNBa34IYi19iW
SbR2ykJuyjS7V7FbnQyrRESvhzEWKGs6jTH0sKEhq8M2mN3W+DHcmSSKlLtQ3GRdu+CtlQRfR9JF
ljcVUOTiOIdUFQcGIIIvgulop9qWfS/Qma9y471IteJjxFx+Tvwue6DzP7siakJ99c56lSGUmWg0
9xmDJC+3k6uNtY5hZhFw3FuUPuV4SVEd3NfdE4aT4iSH9OZk+iZsm0fhgtoaKzlD/iXaQ+vs1r6B
vKg396VtgOdjv1qgvztoWbCn0V6dwwHvmtEI4yDZqEEwbjeNQ2YUdR79KrOtT40yPZR5F+8nN2YL
9RUpiJjsUK05gNJHDE/kO4XjQx74X2nrpJ5uQ1wyiFGZ8QxkYpekzkUpSchaOAej9/iohT54SpH1
e0XDkaj7J035YY/uUxlW5TVmYBlR1/JBMV12vDFyzsw9exQ/wPhgKrvAnuNnlR2YYrruGcLyVZ0J
wY7RXgd9SK7ZLrijS3XKrSE6DYajQIvAtyEinQGk47JzJeIHK0S/JYvo6A+oTeIukpt6oLXao5V1
m3LrGpl8qvQXvIL4KHAMZ6oW3oFo0taRi/JIU+wZa/3EEmTf930L09GA/puR9xjmhBtY6WidZ9oC
MhBj47ZAwqUqrF1UIv104hwpk1XewQ22z3kD/SJxlH49hsxR2obxvXDaW1qUFKLIVz2np3agpWFs
MLNifSrckPdH/6HZQtD0iN2dKtuv2oq3AVignRIk8T4yIMxRm3zb7ZhsBnADXqMyPewjJ733ABc4
J9oxz0nk69vQiIn/KOZAPYsNEWG3jMIC5X6SDCKmQc70OeeXcP2XypApppHMWIWKJXb5K1UT8VQO
8oSo9H2e93DlraXtOKa3MvtOk6Z9rnAmYAWDvEBoiyoAks36K41u8uD06yaIukOl6elG8TEa9KY6
eHjuUQRwEYARknj2+O0XGW6AEv0rnctp29Tla2RqIFu6yvIgenmUl2+0nBjogPwn7Xx4zmwVB84A
rqQ2/TPecRo2avZzcspjm2uNhyLnZ6oF6VqPm0Nb0e6yR7yMeZJsDI1s9zTRdnR5sC9BN1mHSBR8
rWHPEYxbAOGclFJ9KcaB/qYx90sndnYBMtEtT30/uPJQOrF9FkIZ7h2arcB6mTpaDMJtdhAZKYob
SAN08IM+ZZmHx8CUmQBt5VWEwfNIBBm0NNc4jC6RSmP/aQ7pQOqOM+zYvqUHJFDvejB9OjLxH6oK
9LnobjVO8zE2HxxVhLhxNXj1DVJdDLMmIl9eRC3Ch0pinB5GTs2KBDevnZRNFpMh5g/IpTLb3Wpx
MOPctbUCQfGYaA2+W3qYmymhRaCqF6czp7l/g4K5yNS9k0Wf08R8t9fwok0odVnpdrnq9CsbnUBQ
m9ldiq1/DuidgPTNWUWWrh/JtEeWkUXmhnAzsMZTufGRRO3dGEHaZFQY1yy51xsmJFoWZpuozz4w
7zGAgr4/TbE5hz2Rk24OHCUcYEmJhCe357yk4t6yImQTqbInqRH0TjBB9hdfo23LyxRJg30IWECt
+TWmjvaU1XuGRG+a3Re3tAte83L6iT4i2OBlx7I+Ao6d+zAlYjygNhG27xltq7XVu2PF5b5Mgt4D
3dl5Pt2xtV3b1s61p/RR05tD7CvgNli/Z2sqIHxegIHD+gGh9ibKlPANqCnBXv6eMKd4o9uauhXZ
4B9NK2he4w4rTjg81Jkm31CKrTMTw1wRteYTgajPLEuMDWSD1QX5nOjqtRXH9R0KV2T2VDAY/XN1
HyOZ8OKmTR4Ze+UYmeEBEPTe7tTSSNeRrP23wRp/6GPT3GnE+3hudLaIHv3o1AA3tN37ZOJodw5T
g5NE84UspbE/TOm8+YX/AeqzP6izPoJeBl3xAKiFrCbx1NnVayfA+jZa0EHALoObadErqiSBV9OY
aMht0ZtCo4qPrTncRNp1FzpSmadPSrG3AqSivvzGK4SNyqqiR9A87a4DnEED0TCvUc/7YYrcYlag
y71RykMR9+IXwkaWxuTc6+O3pLtqS7s44PsvVyauNTSswa5n+43lDAlxBXXjqOAss8eWIXF2i9OK
KZAk1Bfk/tOSRISxo/s55Nbsc7uFDtwwzN/1ARn6hgC5R94q8i7qEFNtY7Rby59A2iYVfdcy+iCP
3IJ74LR8KKaXV1rJvjuUTxYjWeqsLiWqMSFpx5aZCaeifObau7WqID7YJanArWre2qKGvHvw88r5
4fioSWucdY+TXRu0eKbsElKuslbDmU0m+Dehj0U4kGtBx9YrUEp6ynzgxJUTbeI8IPNw1pmRUfAr
qtGVyUZACs3Ue4d+0VS/it6svozWfff1InxTSTdcdxgf7/tIIBo2+61BWqIV5C8DM3kPZgdUJAYm
mzqNcuTHk3z37zMjvPh2P3wH9ECkkNP7WBuPim1+1m6W30BzAp9oL6xHrCCOARJElGerd8KrxmG5
Gtq+2Vn9m9lj50xNqtJ87RZEdmjVt9/wOdo1owanEyeiZRUIAb8MsgFPpZO1XqRGc9sLl/8AuBa+
RIzhVxH9KtH7Bj+tH95bwkuDUHlxWkGPsQe9imbnmvvMsWDMfBVOHHt1r4373B9ey7xGcKcQUTFO
7nvcVRe/5OlHsDv3JpCLIRQvvkMPy1b1X/0MCKHuwcjOeO9ohHGGsCP/MgAzxJbeMpfq8FHMnlRd
D18W1CFbD5yGOZGH5vwzyw/2cz9BCvRUZCKQkjX4jwVGeaYWdFLZY0UJqhJVvjAItOkUD18AlAEd
6xBGkrIh18mh5afO85UCdn4bYL1eblifSdUoHogXUr08maKjDA+Y8nFkRNZdrqH1ogC7DHobbPwC
sQoq/b8Yff3Mzgy7/l1DpIKvkL6WoTKzJ0aV6O9qg6ygp1NoueuEbjzkCLyP2RhMnmozAeKct8sj
aOjMi4vCQL8TvWqArLct/SKlJr1CM4cM9SqtrVAvGF7X7SmwWwIVpKjZcZaIgWa0L+KS8dhTW5IS
jfZGqNYnSA8FHklkA+PGcN75zVM50LaqnZA93RRssa0Q4TfandeM8qE0bWtr0pM/UJ5MpX3LaZXa
8tOKu/jcfEmUGewfomtqtozQwp50Ng3uyJAEB6ZM4jzAAMxCJBeN5R7Ql8uLpvhkAcYIXU0nujo2
+q9IRhscyjYKPNu90Mp/yWVeEiEowlvcJzuttNbMviiQZRzdNIK1CrP8djGcPiqRD3SJtAdGG5Yk
Oy9C/Tp170qvYEKcMhWysfOW6YgF82bOcDXRynBKIpWRxwgRaNMbzeMUue4aH/p7NOT7serkXs2S
tzax3xnC7JpCO9u9/GTshV08Fa9KdZEkIGMDZyNaMobWIy5anT9d22Z8p3+/ndR6pfZJwPaDoVlg
+Sj/WNmkOs7m8wMbk1OcRcRe3CWhufJhcpSJ7glTHXc9u+JKdt0+Y9yzbxV9V4+Oj28avgnmXspd
9oArVAEWEoVinUhrBnaoV2HBcvfNc8eE8Wi05UcXTS0UEPOm1BhTkGSDz/XT+BTKl7h3IC8Y95y7
91kbv/pGYR3dBhbioN4JiywJCvvlFxEJoe3LIt6XPllFdcGFozA0oEGk+NnTK4JE/eTnnMcSLcKm
7NAp9HmB5mA+/BDR9+yCaB9INzn5rqsffJSc+ZxMMqbGnqBo6whlO9nFsXLtCLFvzEwciCwsN/Yc
oBLovCb4HNNKS/TOC10QFurYPrLwPIQtfNwopYgE/g00oWI7sjF6DNh9ih0LDE4Q5avxWgyRdihq
xovtbAQjk8U/KM2XApRjXbl2uyYcSGETWN05A1SjMIY4Mqbwp5bXj5SkZdczs7Ec8yiM0iRzZzKP
roTJb/L7igI6mghMdDczTXqc1zS37R/FlL4nVnPVW4Csbd+PXq5QR1HLPGklwUJgieE60zNdEVr3
k2qIkO4gAPMhzZ2qm8/94BPe2Cm3DBWl1t40R4sJo++hydop8ZDJnToBuwumIlpzeX1RLdhaiiUv
gPK+Uof0X6fLBLHiO3QjUBrjBAV+IiNUDTHE8HbYiY5MOxWLsd2H0mu18bvP3utySB91/dua3Jd0
CIOtHkPSwVGDpd/ASzw6+i6R13REnE/gArwlBWlRUnu+HDQQkc2nVmr7TFIyTbq9a3TnPgq0H63m
1VlrHkSrvjf0AI85lgxzZhc3bRvtczKH/DrwZGSg8tY+XDoSK7Ns0OiM5gZDP7uYsaT7r38XSule
7trRdX/odMrwLZRtiv2YzljgBCerntGjNT7/Um+ArI0q0IRAgJFGJBcb/bVBEMiEMtK3aFN2Q5hG
Z51Sf91UdbBREyb1XU1aitjgv18BIwWLZWpf/ZBAOK3mPQCdEY5L6+QrAcSvGV2Uz5q/nv8Vmfmz
WjTRZrLQYKbm5NUDXhn06cM6ARW2UQTAKbsGr+EYfex1LWZCXOXhKs6xjSjhyOSCHXDJYb2vEoa3
U3IfZ+WhGfLvkr0u2CZA4HbnrJVkuBbP0m52/YA5XFYvroJrMZHJfT3DgurwB+PafKWaCSbCKWZW
bj+jQnsXOa2QSb/jvEY0V2AUSr8LVPc73ShPwseVYVY9qJIOd5mPtkcnxLlDHC2K7EPFNFIiqyvV
iLBKIrhifxaQMg2DrtxCahn2ncFVzjVqgrQgz6ds45AnbZRmuti2yXUhp2YxgOKx/wjFlxPJL/qG
roweB7iIm9gw+ICqt9iK3wmI+q6bg6j45DRGk8Jud6ZvPoBros3aJR9osy7dQORNxpA28XsvlsrB
bvx9oGZfDuKjIR+yTdKYR9IA1yqirQ0ssFlIZnXrrlEPgjTFM5uqkxop9wWWD7o916CKnsKuwMqE
moEVfhtR31Ac3ThHMEg9ZGH3belpRFlpvQYdeEKLN4cWBXLLGw2mY6grn6FvWCuAXdsC7yBDUqBF
LPNgxPY+fEetTLcsasoKr9N91ViMxwdW3E5IqtbXya1+Tr34JvPvORVI1HB2RE7/UhN04WbDz9CP
sThW40UJjU9lKB+xj627KPzqVO1mTz2zM7JI4wwBhcbwOqd/ZMZYlGByDkpBinU/fGE3hdLbcPrw
ObBRuRM6bVO2CQc3tPKVGWjPhmUexiI+BCFOwZrBUNG856X51LML6PNom7CYJ3m8R/AD54wkUqns
4Ax50s7pupp7QnoUgw8Uv2NcaBHqNePLkS4qTg3uKrRx2jbJCzNtnqNf32x2ISo5GWiUlBILW+2N
TvFJG/heHkT6lUPMUKrqYmAAYM2Kgbb3aOcSMV7ypvxsdKKHzREKOzNiAkBfBjMA9qDBQYipyxp1
9uwm36M4ZIrPEZ7Muxsn3Y9iBxbpq/L7d9GZ0KA16sc8g4xWZNeS+G7FuAe7xqz0JeO15+SguhxT
ATCMMvR8WPske/DBxr6Og2grZgxGAxYCagKInBp7qQUfGaJKIldQ/RBDttTW0lQeM8kuyI/ES2w8
xzBjXJP+R86PT/SgmwwBY1ANvwpBLHYRu884DccV6tl36RB6avrGdDAidR1BP+MDlb/qzLhrTBA4
JV3t1mk3etMSyysz9VLm3yN9MJxMm9CQxi5rMV1Z7a2cUnGAOyTpcYD3jMeNgBz1Yra32h3Ia3E6
/9C48uIzHmRXjiR/8rONEoZXYJcUpjRzsjKcJQMsvZqpYXPI+h22H+OgSexCkz984hr5gawAfgYS
LjmzJ3yaKlqKMmqsZi1se0oYTci9KMpu16l+xl4x8JjgMkKuaEuJgrNOaWFQqhEUX5crnlPTKKkk
UoYQayHxDfl4VjitdJS1zDMRxCcEVNd2IQ5CQ+A/pC2FJzNhJYs+LBn0h0GFDJS6IeAspJfmAF/G
sRGx6aFpnYd4ZwyIHXRFoWGe0uC3j2noUAO18NI68znQeJf7O9z9H1nyk/QX49mRTAgqMMP6LFaG
s6KtJ9vsD6iJMhS95IUqSQWnqqsIkEGLifsEf6vYyIxKK+siY1vrcCuiNqddLnAzljQ/S4TtbhUw
dvWJganMYl91VXtnXqf2p1pAROun3OEqN1I2Sgjvyph72E+eRl2dow9vU4FOrLZpSai2KzcSAFBM
ZjSDnR5xTw5HioyiHddFsdeHFp1fE9eea85cND97gYd5XwVolt3EXCEaeI0bbBhmL64di5arlfou
tNx7tRTwO4GMoNMNL1YF/glRhbFuOvNW1EBHRinYtsTdZyWDpwY+20rUAetOQF8116uNWtePTtI4
rAau7QH/wXjFZvLQwLeEl8J5FRVcIQoa9USLcXY6LmnqtVCpRQzp3guMV6ZGtTaCn2o4Ds6VO0ET
bPR93JCKojvOryxy0zVq9b01admmK629LPNxE0av1agU9yLAgldxGDZZsAGtV2/UFIQo9NvQVQFt
6dXaLmzcsvREqECSn22ukI6nPwexXR5il02Y6aYQ0ILpB3ZTi+MamFYnq22alM9kD9RbA0vs2hzB
x2Z94Smp/1G0U0IDUJerznABDI6wt2BZruKO/XbZvdDtR4/XoiUej4ORgnHtvFoHnDAp1ruwsusU
QKXOC4CABvDhbnrL6pjJt5s9DjZPSn1wbDzexIZS8cKXFz90u390MloYrgZkuDBpKAQAbZRsKrfs
KkqEQ6gQLE+0PW81JABKLmycariNRJbstaHeazbi31jB+9IgTh99gj0ffVo6IeS2lY3abaWiKkh7
Hx6L/VijQaUsoPUP8oY2ZkzMleHZnONurffsNZGiIC2jWW+0t7ESxJTb9NJrlRQx/nMsgl/p+GWO
1cVWcTdoBWM/nP43HT2US/hOIHbpGN0VafWj6huO2OTdpNy1huGM6APVM313pcDSgheDVbm7j+e9
gQEVCSN1k75aA5NDqHTUXGqJ6wgoGfE8vku7y9jNHhB96F+ZLuJWMbxKt48Icn5NvCWdKb6dIUFh
XPBb+mCfcuyFxofh1zgQ0y+Cs4fAfchHa1hrwNlstz/rqsX0FT9x2lkPlQkGqI7XbhBvbCu4lGH9
o7bjTYXkmipPbMPWuWsH+6JYkRdU7FpXqpY8dW3zVpj+cf5dlRlfslycqFh3jfFWutWaiQWbLegT
XFtD0e9IDj5hRijt7M3V8ceo1s1tMYj4O2vq3nTdPvNJEivp6dj+0Vh7tWlTp7D64N/ItJ3OEglc
rfWq3NwkLFJVM+9PVHTZ+cRWpxhhQ7FUhilg7HF6CuvsbaDR0ZC8PtjdObXwGvf5cyKeeNc8ztID
4KNNyzykGtyr2bfX+fNqYVdHaXTlT94RMqvm1oPf1D/6gq7WFMFdslr22kOPNBpiu+Lv/b7f49KM
CKmouLSkXBkFvfXCqNDhj+UDiMpXhMO83TVXAP2mWw6p09DbrOkevsUGQRzqwOw9Mo16lUclzv6H
TLPuylEeKmfcWgCIM8riFfLml7DVt5YJtqzNLmXVwu2KFSD30OTd/iGK6FQpEJxWuQRamSTRy6AM
X0wV4QTW+KhwXBttjEyOVK8i6fZDU51EwtygRtAmZwtO0YlrqQfbqJVfecLAVZb4OIfwhd6zZCWs
AJbpsOssGCPWnS9+0Ng6JWOne+Q143qM9qob7LJe3+fsktPJQ7JMH+o+sIZNwzGiaOMFo94ujOSh
jeSTHlF4K8Z2It08rou9j9sZmTd+BKYuBeSaYmCqRDaM4wf4i9pHnybwnHDPsrsbBDBnFsWznoeb
NMwe5wO/UaKPPKHrwTUt7+56AKcdcRNgFd/IuzpVinuXxOambpxnBu1vfQzP3BxO7LBZrkr1Vesd
rKHjr8xwiDlO64eRU36lWQEfTtcr617LTpQeePfEQVerXVprUML9J53uQ0H9kqf6Hb4GYNbFB+Pr
93pw9lrUMBvX053d/8xEBs7XPQtl8ioKF4UV1WmUz0mrv9pUPI+680wAF7uuxPrKGutpjK2NouA6
a8oX5pg/8M4TO/RDNbFDTfWvuCT5PYu3sRk/MHM+9Mio45FBK/oKN4uuKvT5vHyyZOsxpNqGbvKp
q8yBLeMxCxANm+1P2jB78J1jG39Uinqrkvo95axXsuIMaPJNL/r3vgHLF5BQ1IFsBjV+PzGCRclJ
e1MHPBhzAZrlw6T8YQ/2uMYcHCt41g3tPuczMRzna8YVl71El1vtcliQTNIIO0M8md5HwxPzpW9/
dO7KQL+rk/hHUjCMs6N9IoNzOOHGxG9sKIiRDXGqjOI77MgNjLuTqbRvBieVRV6XNWqpFzIzjdWH
pA7fAXUek0qnn8cGt2Ux4QR7NRXzTOoTxn7g1XaJPbO4kzZGr45hitr0V2Mqrr1eHZvJuFNSjfYz
10snONZ+fMYD+0Rz6bHimrKamIjkGqS/kTyenEOb1dPU1BkXefThqbYF+6dbhoNxBQqZ5Kq11TYn
iPHsvqpqA6lksq/miLWkg2bPRnuU6/lg8fX03g/uNb/aSkjXq5D+FesM/g27hkLrZzStMET7qTGi
nii2COJBXV9Fl+zdJnvShLPpDOj1uWmsGkDejVrgUh83rf1oRP0BhDriBDr8gf5mjpmxSwdaQPb4
aFtzN6Zv6aRV16kTl2jU7+FifhqD3AdVsZPpdPaZotbTTCKtf6RteMvTJ1dKf2XY9uvo/PDd8TCY
w89cKZikaDpwvPgGmWIOctXKj77ddlWNYL5+k2J8t0FPprH7Ih1OuUysElE3P0c9vAi64IxFdoWa
M8VEuUefKj8MjQ5mJtjHto2jsWGygS4Gb8Opd+nFpQyj4/wSyWnnx9RIrBgbbABszADv2YNlr9Dc
6LMdaVtSZq0z8QgXKfA6W3tmunVxM7isAbGUIt6HInkRHad9PwX89umk0n6AwLvPtIrDj8aTKe6p
eb9Hvu9rzsZ1x+2gXa0yfcqTahcYD8MUvtZ99QhzDN4gpbra0i6HU1xAgY6KraJIGtRw8i1N/Jr/
LibAB9VwT7KUF6nRF650pDrzH0wxNoMdxVUi3fMQoJiXEG5qjhQZPuupvm26/MVeV9p0MTVEx/gT
2IfIbodrCOgV8+f5Pw1p+draeKRk+K3XsoFkaj3levHQyi3eQdIBkjx7dJCUCMyDcep+EkIFAdow
b+o0cSV3vYkNHKYuQGCCNJLaml5mXGFk4r1V8HHCgbQETRGyBGOm8kUDkpsGcx0rl15L81ml70Fa
3ld2d3V9izahOMBpuI6KjevOOASy2UWTcRBvXUsTe3zq4KcO4bh3nPYqwvdgbmX2+XfUO590W4Fh
MAMF8mgF9mfpPjOi2Qd+8u0L5+JLQOSjVR4ctf4gkvPmp9Gmb+XByejgAELhD+grpcbXObFEFmm8
o4W3bkf7B5nAqmcyIU+S/KjFPW9l3IrNxFVrbWc2/hfGquuoIfilQzbABCpbw6Cntk3193nJDOrh
DZJitmb6A7y8vlpOY6zdSC2PuIVdshR8VBMXc5T7hnrimCn/Hfj7/f8l/7Rc3f538s/Xkbc8C/4O
CDT+/Jm/dJ+aKv5QTWxpTDb4XbbxN0CgpvEtRJ+G4TqoP5GE/icf0PxD1QxibPmnCoop/V+6T6HO
fEBm/qqDRtOe1aL/Bd3nnOX7dzggAlJVE4Zrwtzl7xg8heLnx41XVP+v/6H9T20CF18Bnrozyjdk
CIi7gOFtKflYjCg8/vbO3P/5a/8ja9P7PMSsTTIxwMN/+9fm7//tr5WBoRZDz1/zL+MvNJLWSz4w
dVz5D9B/uOKYr3l8Ci7GLn8Ki5V4o53zHezCg9imcIypBdby3L9o58GzD+oKqyj1I1IVfOr56d8/
Vc2Cs/iPJ6txieA6bxgokPjw/qGHHbVaS8xEaBcbe/qqmKGJCznR7Q2E7EKx62MHnpA1CTemkT2R
Nzkc8Pegym9nkEWzwC3me1iHGka2mJolFlGvFBmr2OxGWG46Yla3PuF75Sy3V4J+OBra1K8JwUOz
NH8t83u279ZYeCVDPOylsGP8suy20FOK1eJyWG6cJSMvm1A5Cg1/nzET3EKA1clqUZwvj38L0Au1
u8/moLzFumGZBM/lGqjg35i73+i70Y6sLQ6Hu4Vvt9yklQ8VnNTO31+CCMKkdrKpXnmTXOhdVYGn
gnC81i4IYGtb+NfNYM+Abyz5pk1NT+/szwj2Py0f1mL8WDLZFwHfJEgnlgkNqd6p/J3RdducTtpR
dIKE95nlstxDnU9e9XxTY6dsNP1g1mN5TOGrEEswj5qXm3K+p9Ej9no1ZOWfTRL+DCixFy7J78e5
gMqUDP4rPYN9U6r6rptz1vGvN8fJxE1PmsR2+VIzKSpcFR3ige+E744KVBBI0S+ni0pgTTxavrTc
/H6olRFiBriVSkmfenm5i70mauakhuWVL5+KUwWYZlNiSebXu7zK5R4tOeq15a7qxMU2naLH369Q
jxUm7Mtju+lpaqlG+1VIpSZBE78IjEQO0t8vdrmHTzXZczpsFsvDYoFY7oXoPHedmAjIhTk3WyGW
7yWhD0mJwX2nYy22lFpZD3MELXYI/rSrEyLstPnLnw+NGUw40v3hSDDnzMPl3nJ0zNhSkpMZ689f
X77EJ+6sG5djPiB9CayNTo5midJnWmuyYRfCYAFWuGIfG7c0gZQ0safIksIf9wzJuz0+JjRlY4nP
k0nTsOgUZmZljzABkeW0t+e/tRy23fyc/7xHKGdq+s32b8drgY8dWs18FJP06mxrv7osz2YhNP75
vOYnt3AZXfAlx+Vrfm1wxuWTue9GDhrfYakAENMcl4fLzTB/4/fDf/yXRFCeVxCIPJHzeWH4JPUT
6OGsjavsneXmOwIpGFbP38UaVR3/8TDzR53tLNpkEYGZrhNjxlP5urZZfsTSJntTJO3b71+/3Gtw
Te1bukTLo0rWnHUIJ9aV4P3qa+xbsNrwRM83y9fGYmD5zqpQrOOOkn354qS1AZNNjFl/fvtv/7NR
v5VOSQ/RDFildsuOy71BREX1ttwdAyzHm+XuclM65ofkkrGpAwV+zO9vLD9d/v7i79+2/B+C1JH/
gYb1lnc+/tfbbwkYFitFv7Wy7A8l19lpzTlSHANzXqK0tHT3/YTzdHlpdsDxsbze5UY34CIB6jj9
+V1hTf+bvfNYjhzrru6r/KE5OuDNQJMEEmnpbXGCIKtIeO/x9FoXbHV2lz6Ffs01KASQjsUkcHHv
OXuvzXgXzWLU+34+Uu1t3Ggv5UwPxUyw7s7WFm0Jw9T62vVV63GpQA+9HK5762PfH/e39xRSn0P7
yU4KFbqdJkv+hCabc0F87G8fc3lMHTUbcnbT/bJawKua06G/raBZjQY4k8x6X48S8ZAszlcE63AQ
xOGItQAZEHuXze+P5RM3FdPQ6GHwbeQS6mIqObyvWKKvWfzy//K969suz5Tr+y7H697vP+qf/6UQ
FJ3s8DXMKvJ4FFakU1cUvLnNapGytaYq20uF/KoHsbH9jbxFI0tkAahTtRtUmVM07OidlUi5lpgi
lNzN0GuF0Grd2IZ8D7u08dfY0MsGaxlJTUJcftkUcf2J3K/arvGnclUmbtEmk7vGrBYjePRtNxIp
oYV94/Xi5F83a67s5fBvj4m7XgMBjfEqE6e9Rfen0PmSixEMDwYJ1YUCv09G+qyqox/sDNBU2nRv
fB3DAQn9ORE1vthEHF0wQMn5gK1teNBv9DRFXCn+C6vYzFqvoFov6QCnqADtCS1LbPD1NBiBZ6O2
9kUcdzTb0EcE4n75nZu67rKm/DM8FQcNPRT4X549l/40wuOthp/rF2RQYyn3JT6NQ6teXxJq17jY
1GpvEmch0qNtjW0+Gl99QpO+RwcwT/Z73UbgHa0QAXCLCpgWL9ZwwpOeIkwDh1bMsNaccjQuuewO
VXAflwPMPYEfFqcDZKps30zJyN1QWpzDqJ5HhVsIovHWiwKitxTnuWOuO89heozHE3LMlC+GADaD
CCqs8CqkY0353ix6f+MYZrofOjhHaWlfVzbldRUuPsF1SA3y44BcOFaY4JQKuc2GRBsvKKy7BFeS
S1qm4skCx7puxGB7XEPFL4/JkEXcNCtI9RCcsnXzfQasu7GZMglOx8GNWWyz2pCukbIit2yXxmsi
/Yw9BpilyhqS4vuBvJ0QrYGh0NSCgCl8EFSarRtzySbqIMbADTVXvtqJUKU15XndKOtd2gFXvB4i
zVR2kGBgIem/qkm5LTIUhKktscoUewg5QC5EwEiikosQxxNzi3ThL/O3Y0dmsKM5Jx5OHRDL63M2
Q8dgNEij/npofcX3Z0CGEZFSJpFUbYjEpBU3oVpssswmFGDd7TEO0HAc0FfqPTMieXSgDa8vrVJm
G+uL1j0i8erjund5Yn3d91sWgOdZoqIqET/Bose8s/FD0SQnXFxs5EU4mtdjTnb05wveYOZs1AjF
05ak83TVnGEakQ4lHlqfpBn75x6ZvCFREvz3sl6EkZMAA4TYPqAZup0Ck1CBoOCWrkaHjGb9biQ0
UQYaLh7rgNTbJFupKIOO60NGrkgepR0a/+IVlycuhyOyMET6yMq2VJpAqNuQbLnBYTXeKfZwje85
8TvthHHdsLfjS/FpK/kVgY7QiRHkeeZjds2y417aBg49PG/I72cR9rdD/MMODp3aBPjozc19CwAr
vharpMRLQujEz736PgwlrSc8LOC3tlH6rCc3SkJpG7/rCTWllaCc4prZWcoJWIjoejjFuSAxcjr3
0xlJQwDXBJ25dLApcxp3obwZHQ/0QJofMDG7DTQlfi/fPBZn5GkLd2y3+0l+Vb3Nv/B4Nd2uj1xL
esNKjIthfOisg9Diy/MNVbg8fcGhDeEERdaTSWX8Q/DuYN2qjz2dZISkiovuONkQDtlJPpHIuraz
ZN/MDz0Bp7GfIozQb2ykHU9NctvKH9kVofKbs3Gs3u1Nck1xj0vUJd3qSJycm7zNZ8J0v6DQvLfl
BkWVJ93ijcCPM705u8m1D+ov5a7Yjof0Vfaq59ojj3GP6xvM737YIwHaxLfWFtioecuiEwzIATvk
lbKvPmIWluj0kdVX25SSZ+wH0qElx/OsDV7V+woz7A5t3ibwPtqNdlMcDH95BFZOQMyddB1+zr+i
5+qrPNdnnIjQRbf5KyxLk2X2UwcK6Vp9bF9177PbL6dD/xYc+F/Fu2VHqsydwGgey9ujNu2RrAo2
0RaYG23ZxPIWY4MWI9+a9WuX7OPofgy3Km2TxjfrfUAJ095kObXiBnCgaz7QLdYJdv+ll3fo1+Yf
YYm0j3qrt8werSraf4BFJ5a1Ijaceifpl0e8N3AsFmVbKR2BYm/N6WzdkZh3VxxMt3gwpyPiNWcb
o+P2pOAFVF8Z7hZ8OgNqHtd66n3aLtHeuaPZdBX601uH9f+XegZ/lIPEdvZh7FWIJR+y1DMdv5v2
nbMdgwPQr9Ik+HBTvGv4PRf/R5d7iXoHfbwqr1E9/qwkpG1buECo8/hHD2H+sH4RAzrA0zVOKYHJ
ACaZCtMmvoG5mj6jSzsZjwNy/JPiV175YvwC1LQRLFLOpHNwDyDO+jFAkg7c7M3BrITwn5y1k67v
h7f50anOqr6Xz8y97rI35ZO0RCoT8geK3uw4vMuclfVZKV1mP7si9cg1Cw9kHSVodieXbExMNSQq
qS/FjkY8yZvWM1mhd/mt/YrO7CqXN9W4qYozl780HOzAG+E6IaDb9L9Ct/l0uHwU4EZugOhf8TOs
wISE4e4zod6x6HeJ2Tlqd8UMR2Pr5DgaN/GnfDW+Sz+zWxyoLmLyR/U1/JVi+SMRmGKBa9LlCK7T
l/qlPMl3ZB6FfrTtT0Q8oU3fE3C4vMJDuX6e740Haa/dJp/gBAhY1WhnefIX1GryGHwyjAAFzLvm
qduRarOno3xAR9A8q5E3vLM6Tg+tN20wKb3KpWv5gUdAqdc/xiOF6Y3isipI5s0Agxq3XOSmDNks
IO6Gt/wAD111+BXpKW/kc0iUafgCvI9knIcy8PjVyy1g3mGjsvodNwQq+Pa+uMM14DnP0xZz6D59
y3eIBys3tm/o1crtlnDuXeaFRwR9owfLINiUZy63xKdIB12dIhnn4ZnOorKh9IUUYcOVrya75TqJ
4HX7xm66+4lC8MzKc487lwsVvLB92+3lw8jIQ9cYywAjIGAnfKhe/cB3euhOGBJSjygaErlnFJj8
DgMUaC/hsr51XmsMLSTZII7U/EDgXjf0NuprkqkM1+Y83IEv6ncQQd16l/wYr8rmibVXIrkonArH
N16ovpeceyDHz7YXHupz4OdH81nn/7yTNsp+Sl0c5K51QgdZ7TXuKfhVPEF985EH98n2c75Jz867
fps+QWDdRR8FXh+wUiitLrc/u6gp+Ky3SI1hIx+ybk/x6CjrFthcLSAOjIlNJ1YqGDVhvYm1EdJl
rIuQdbcol16JT2ZuDTx7VDdaVSHWJfzhOIi3rHuhWJCse6MBpWz/vQtDTd4mGZp3nXDsWLwmW1c3
//27tbRmFoNOZGPBY/TK3nTTrmxPtvUVlSSAQjwFeNH/tUkauT9KIgNg3VufwIb+JpXwd6Xarulk
NPoxXBY/SlP10FK5skcJodYCKeV7d5KpPYKFrz3L1DF+txETzrEmSTu0hwmAn0WWR15gVgCex7pj
PQ4snrI0GhspgE+zQVCxkQvQIg7O2+O610UtD16OG4qOAITlkznoZLFnWLdVhegEWWwskfew7l0e
U5xh3OVNfxsAiAcSi28NtYTL8oSVLtkJFZ5fyLhBeBOasnyEDcIcxCRTIYmadrfiXtZNlxqoHNAW
rqEVl00omMyXQ3XEMEq68c0FZbPuNZXNkHt5UDfJeLZi7NOqWPGZKllY+qLv13JwJ0qC654pqsFx
qsr7PHIw8SoPGdBV33YoTVUTfeW54jYR9FV9amRF8XWN8bh/nup5PIxA0CRjcnaXAhJiit6lRy8u
xrjPN3FNBka+UInRuoZR3QGaEiFDMvuBbpaBZGM9lMd4cEkpIrM1eLTCVj5G+YQnBhf3YwUh26cH
MH1zc4gr03Yamr9wEX/xRjde8rmiyyvYx24i6nV6qiHMCOzKA2ry9/ifS+zIujcM8nxQg/MaOKMM
sDARZ5T0kfX6EenbtcWqR7NQ9g6iELeW6EQXxDVIC3ZjEZeiIyHnol2Lx5disqoOb4aBrkmWSh0M
Nnk5xdydWPtGjKz1x4wJhWuEBqhfttrL0NoKKzc2MsrlQh77bduYyvZCLfoNWGR3ZcwvycJQZk6+
/nnXlBJCahUWRrVjCI8t2nhUupyCouj8vRE1ZKNqeDAEhJ87tEe1WsArF4UK3VphXek938e2POXb
tTnxf2Fd/xOLRcMV8rc+jvfevf+/7zbe9Xv++e//9vhZFJ9t+/n5j3bc97v+bMfZyh+wQuH/qLS9
DIMW218cFkf+Q1MMzTJBsFiaALH81Y/TzD9MW5FNKAQyEBfFoHPVlpxaNLn0P2jgmbTkHADiopH3
v+nHqfJ/4bCAN3UoO+g0AGlKQYT5Z5PMmhtNikaDXEfFktwV1bRWoEdd6w6d/Lw2l0oNYZC7YKh2
AXhj4hYFsPWZdfPdhrp0oNZYo8vT6xPrY0XP4DT1WbCxLNwq4ra15kzJIdDF7+PvXRvCr5o53a4w
uZQzPaASpeRHS4zn69666WOZyx+7y+xLtXazjiNK2xLtuO6OQelQ3BWjSz1wUwUeirJI0SqkPqLF
D2gDl+MoHWrdDF11Qv0CyujZyJjW1Sg30TniZltOo0aiPTeLI7ydjJk8cjmqGwXlP7M4xYuCzLOt
MckxTiY0V/00Ct8R0DKxmaqnRiFirEutn9KNpss/QDJE17NK5lY0SX6qL8E+kkBn572OBqHKbjra
ZKMe4b6bx9IlZgY/PUkuGKpZyIeaGw2hvAUVgKUpjAESw+MKp/jUdRZsS0A1chG9Vo12mifW27qt
KRsSf66skCQJSevvAJ/vYr0zXHT6NbdudXxKoyEi3LnCxjfplDQqX8WRJ5vZYzuiDjcDB0xOhgu9
mCwqOPkdVmMCJBDbwE2rDG47D3aoUJBauF0tCt7ABYd41UyY45CnzjKAjEEmHzNHJg9GDvgu8whS
Phxumw26IalOth3CCRLanySWbV3yI6OkW8TLguUDzRWKOY/bg+I7Sz9C79TxjKMhG20JaCskbDU0
HnJLYTUSM0PGxZsGve6Dy5E2YQyXRcFNpdrI+JLIvsJyN+11XfmSCsn0ilh1jnVW3WqAG+7U9Ghw
S9nOkAoRX4A+ky3dt/OxQSOl6l6hKD0S2OXeArjqRy3q/dmWdnHmnMLOCjaE2OQbImx/qDHR9GkZ
K2hqbEiQgfkBHJU4o/kqTabXAqPDHto73B57eYtx2/kK5fP1Qlke2qzMvZlQEbmAvh8jy6VSTniR
Huk/w85kcaBZqZdZnDZBUh0gE6iY/5pdC/KOVG8TkE66a/IMA6Y83tOvQexZB60/1jZhbeEs5Lf+
FHWOZ5JDuQ8HbWt3Jo2fIfaxKoEIHVnxm4h+aWt4wR0xmAcAv15hD4NrNsaDGg8fWS8lSE/Ku66T
AYkAQpWIJtIZ1vyqUedDhO9bAaakBBUuWEmFqhy390UzYhyZYrecQItKhsGcveVC7PaFWbQbghMI
rab6llY1OfFh+tjIeBJjSWHRu691oPJqjzkrzY29WcpnYBirdD1C3znMWMDKD84OtGT9GG/l2NRY
W5SRV9SgECVWH9rs4G2y4BQ2r4PRh0hHd+SooZKhsx2khX5S5BHh/AzXv8PIA1FzYxuYPguhZFLt
FDgGCgEyAzICYCT6YTsTiB8Un+quZNJZzfNrS02QGQ7ZObMOvremkOn2WkhWXhS2BygFuWK+pRay
N8WPDdmjpv5mtg5kBSUaN04w0N73xytNsz57w+r2BEEScMsaw9NVvfSatH3JOM32lgZtIcS73S0U
LmlCILSOaFxhsqucK4CK/HkoYwxCcmQUu0RG2h7RpPPoSCRkhzGBtkaFuOlDmOMPC3EbK5WG+rWI
sMNzaUBJgENQ3Jjih5R1vlsQj+4iC35jQEsab6arTY1x28v6rwzIVRmiD4un22mIu+sZI5E7NA1d
W+eB4KDwubUMXAdzPO3xDBwIbXLlfjbJnCdBMFKlejOTPbEbkLwvQpvhpA7mC/mnmnIETvg9lFwa
fyESOXxCAmCTZ+Auovs5DCSgV4ycg4y1hymc12XbsK04GyMowjUEakc3n7VJ5jqISc6ZQgGRh1iE
EpxeetjnrlRYIbgunFbLSDYkGgvKHqz44xr2BBaMoUBFZYyzuR1G+1OfGF4GeFL72eE6rw79PCD4
NItDFXCnspv81dC/pJxoK0UyBrfLYnxoMRiB6ssuCRIiE3wvNUq/D8fsccqDBBRz01AmYdmf4D++
NZB0J0XroTwLDovCuElHvYYhQo7hszNjJSfaR9qk7QiiqXDULWf14FNiDCvKImE2HyzrPrEpS0oE
+kKsYHWPZ41TWBoPzGvxoyv5QNnzA1MLn6N1xgm9GVSUt2Go37SGcC9dQdtOIPcMExzXoZMUH/in
36fZr4ACuL004VsSC1bZOSKFAJPs3MgWaXNzkWYHSw1+NKU8HgRunvUPzIw82hkGhGW9Kyw30xZa
Z9kMAQO30mjoMgWiJb+FI0wVydA3gawKq1DZHqLZ7Ck5NkdnOrUKl6Q2mQENiORunpLBbZ8bkClA
T/nyqqUbEIPMu8mZJrzbBFUBrN7TWCs5hd0UqMtNIQgiZRrRRuFetKgj5COZQnFaMGiM6ZcRDjgU
Ri2DqTFbbiL3LG4BiVRQkOerqqfsaM8zkv/sBcoN0/aa/CqBjSS37Itkesl1DNSxRYR7quCmEraU
gNPlsTHbzk/NZCbBHVGnAtsO25J+HyoxHeiFIl20kM3ZXscmKWOGVj83rNF2s2xeS4k/tHRRpFa+
AVMb4Qaqly2YO8ltC5xdpm7eS5KxdwzSVopSJSOvmgh1CDwzzE+JIl9bhfHAlfMqC35BXVXTrkkj
UJMs79dNykQibRN7a6n3FUnzko4n0ohGpg8DmMg6KiknQ37JCZo5EJoiH0ux0SL1LeeW7sm2fTX1
Bd3nlEF9AbcdUcyAlu+8gRcjggPh4BQaGktqeWKs02thczAe5YECUBTMP2QULFuQ255kR/gG0aET
e20X75WgWvaiTTqkVCNIyMrv5TQZ/JliZJiY6Gcr0GJ2hxCorP3A+RXMbY2MOQB6g2wVEweMGuYT
+1GSPhjzWx9F8E2In8pfo3xMSddcc3QotZk69ywngwVQ2zjlZpAO2ez2ajwLiShG1dQLcgmaODnu
op0li/E7wZ2P0pV6jVrQDETxcr+mBY2pipoEpAx+9NjSvFGj659q95CQiMowLY2bBIs8ACcAZ/mZ
rVzIx7wrWUHjkG93pjAZEZRIJUTZp2ISi07nUUsUKpxNfLXyMCxNHXZTmxAzGhn+OEU3kwYGA2J/
Qx5cV9PXy/AxoHnqxDKSMCRW5Zl9X7Qddsf4YY6ececiJe/xZq3/HZPGPedJdLCcPPazAf0sMYQe
UR4pdSDVLQQ3CZ13TF9FYU7oqJkvddVjsmpnZmbSfk/07uKkxiHvV2qMTsYjc/ewwnQnz3m6hRz/
WRtSt01zk66niUXRqqEy1kqA6xjdcBcPtSfHLd5XihjcGFAeRHCtjnnwprfBU7IwWW71PPS4SGTN
vs87rdmP+Cc11Wx9qvRDhOALkUNA85qKRmrp3R7P/3YZWL93jflqi3pFS4wKLGJ9IN0+XI6lLJtb
y87fSBZtd0tGMqzgsVrMozr4CUZYvNXDQ57Yn2PMeBHJJRYJqkSlmpGmqT1NVLFJmH2Ma0mlO0y3
sm+Fwz8x351Ywoi6Mmht/vLyHOBvGhEdCvqsEmbPi9PjCsH4Rj7gK/PAyEdmey4Lk9ZPKfuwGj4H
QE5bNCxBmIJpk6OvbkKk0ZfasZIfKyRhh7DTABWLRYReSn5ktgam06pxqY/Q5y1li9poWW84jXCR
hdtCFnj3qrJwvtCZqY0aT/tAe06u92uOVpCVRDKLwklFoMEhd+7JskRfLjZj+BN08nxYoA35al08
a1A+8428KM4OjAp4Sg0OThg14A2NdqexcNOxgfnkT/xgRgG4JWewsXSvAxAHj0UmfSRfqNVOxVPN
YOvTiYmqeTjFcf0wjNT3iMgYTpJN82CxySPq99aSScc27t6ZPTxnNeg4yWxPhAmAXkwQcaYkKEFu
VonT3qQORUiihfVjDw0krgGktUZPPIJIhq7yTD2CpoenXb4AlZu2GWP590WtEyWq1ioWu4n6D0j4
+qg29EVNNAy7KbNmAM6l4lvDmyVEAkEl2MOyRLhfn52zCVNQYkpoEx0V+MZaH7OBbrEixLneUYwl
/YkIQSf08h7dHSsr4vvG+Djf5kbWu2g5NNfSwsdyDk2/S7ro1OeLeSBaSbhvsWmYSe47kfUcWuDS
ImsRYDVOEqOGyw5fBxF3kZFPSoYMicw9wYthwJq5bJ1n2KHMF/6KbZsjuDEMPOnWMX9YsfoWpShC
QS+dE1U5mYRvQotbTiQMMRGiyR9XqABWckcjM6W2DBpr1Xiu02w4RPpbXmAVV8t88Gr7awWCrBtZ
jpiBBYZ2h8uHc1SsXfWw/HOTVf3zULaTLyIwvh+vTYTBWjRU23UTmFYD2TTsz7JMnAeTdJI7lTtu
pO1RQWFzJHlQgY5QvxvaAjchRsCOgwy5zWJ0Xk4c6TFG4k/ocGRTeTXhoVOSMHO986MMAUwmIXTt
XmIGo2OwyPoxhjrxvZeOxAqlNaM196FikxptgwlTJptDwjqNxUQCZ0DPsK3xt48Ny0q9vnWKMNrJ
JrqWBYSQVTsOog2eu2zWx7KEtk8ooS0Coso7yzw4mklyj4vO8qe5TGE53amCzhcitvupU1xxZ8FP
ScqUGyhhmde1FNKmENXq0rFoKtUq6VRCQKo3NnmTafk6igIyppSEaB6iJkBSf1b7KgAI2lMryFPS
YjdZg/MZINMdS7H6uGbYrZtA3CWViNluIqrD60bGJLsvCHPVWpPIFpFBu0YerRuB7NQk87De1i4P
q3j4DK6hOccCKIvN0lePRafTRbX7mvAx/T1o09BXApVwW4uTKlkYfBeG4n2Yg+omXv5UmENe+n0B
pB7Md81SPcMpBgUIi3mg0v9xJpm7S0TnKMr123WTS/KH3JcPRme16D2Vp9rRem6cAQo64gHSJEaO
Y9A/U7tq17TqcWJSumtJerHg1l9FnHmuroSFp6WKfpYTqyVP4TmdtfDHVNzjbSr6jr59UdLix3X7
rg/YpNrMaMkeD+4ilJQPVcXUQLbdChLGri0C4zZwYsbVKPvVNXQbnME+xhVM9lpfCPmZIF+C0yvB
Fg4DOgHtZFg4t1Mc2lBEyNVo1LdFzg926vQ/ijYZsPdtyirRXtoqUUkcCVDhaHF5SuWaLytMXXIM
RrenRnxAgv4JkO8xknNnD/gL849m7aKR5VkQldP9EseHpSjeyQJRfhLDdKQo8DKruYa3jqgvI4HS
p4ZqdBztYcPiabqu4voXkPkFWBRLS7j+FrXCZDiNxCkbnWpdDXJX+gQKgUGxR+ccVx/KmGmn6oam
mn7PCkTFF5vD2o0d4M2MiOW8VIdEZeUbVopAevXY0EOq87NZqH4zgi9hdes1dQFPPmga9EhTcA71
5N4Y3+cpSt9UnbgHuYNzOGmPmB/e7ZcsVLBP2sBsm85QHiFHbPIO8sYE3XNTRcV87oh08xfJMQia
bZ1zVCJySNpOcZscfhB5kXDRp2NVoa0fqhRFifZF4PJyMI2EoBymIyxAbGmbtcFjuczMYskBQp+g
T1d1S3YmTEl41vb4kUlxe2MU7UtU2sTOCHHbKnMjVcDyqFoyDxRacUloqOc4zaGwtH6g9YobYDh3
cUbKR8zty9FuesA8UvK4PsRcaD7e1oJev27muaeFN9KkztRFRtKGKGoVMHaiiCuVtueghUttB5Mg
RDRE+ZyAmSKXuNTDp1SgnJoBblaoRf6aDuqI/sysNres6uklrdnja9G1Us2nTsi2VaFZXDeretE2
ax+mCABTccepI7ILS3o4q7BR6MxblmdIDRF1ceecKtdUWybXq2Bv1e+tG3UCYBJw+soy8p3ejMig
XZFY66QHDTScT/GbZ0qS+WmhPK8rnZJljZVHym6alGI/caKYivJLqe1oBwTvgHXc2Utm5ZzUUIRE
oYYIHcoqgaJSbplheVchf7xhykxmuU6/59ejKNLvuGDIuAwixg/pdlKIpwL7poCRBhWpT+YnMWTK
adbtk20nCuU/IdylRZSV91EI9E4ZBcQNLVkSpChj0AUtFtXjWFBwyH+gi1fWN0nNzxpqnRTQ2rgN
1TDYEo6JdH0egyvOVlIFiNlm1UNKHMTTeNvYS3Rjd8QdFsOuRNcY2hkCPorslI8EH1QMNeFtr1m3
yaCn2z5FQlCTBmkl1n0aJl8UtXCRSSKMwK8inOXw7JDGVMNTmsDX0utwO9t9CpuEmkHDn2DTSHO6
jWfgzzZRK36TPGWx9tnPRcHiCEfZGEbvrONv+nBCdpdS6SEB3G+cxFUpLjI8Dv5Uc4u22inY8FdK
FW2PPwAkmwQMF8gDQgmhsifDm7HcnguvivmyraXOPYvgFygEcQ8MYqOP9jmFxgdM1vooUgfQSnbO
aXjS0uDXd5YXY7SOSbpFMp/eoBanRgfo3qtawDVAeiuKvB4/mclNClev68UYtiz0/5R0Z/XLw6QE
BJlmVbJNYqrXLXlwWa2hgUlzSptSotyUM+05VeIEteOzxpeDL5Kh3FRHn3YGSBunvjKplWZS8jnJ
1HRHBwUU/QBXa/I3QH/GXs2DmSyYzANEdq200mnGy7CpO+mBQv/Dtg7ov1TK69BS9hXT2GJ8l1ld
E7out/f5Er8CmVbvWxqJtGgSquddTsGZ6WCchQ8sBBLtqpuRcIRx9NCS6eXqAXe8xTDcosofTTW8
spgTD20XXU3iD13TVT1bCKDKENGJqf60anvxre65cDITNZX1ROvn2dBbZRv1CHDIOroaiZjbOCak
K8rNuKFtJDugA7llKERrBtahjVCIFYFyRcgR1TJCMd1e9u1meumTmMAjZX60iRvCgeTQygfgUw4N
XnXDgxg87lNt6ijmK5XfK1ixoRXuM8O8V1UaAvHgkAcXjttFMa9MSnFtC1UvyyuEogjUCvId79Lg
qsdpslnURtmSzefLwTh4s4mnfZZqCgEj+hgjJQhPIRcmpNWTO5rjqdqn5HS/NDW6VouyQidSZkyM
f4QR8ajw72ZiNKgahnhfUgSw0UgBy0DfbJizy88+KyTjugoIcSsfY7zAS82XJTOowDGUmjej0b+m
nwVdQmJXiitplo1zHkYvRfKTlWpE8a7DypRydsOZlk2VJVt1Cz8eSpRD1UpHpJ+31WOrc4JYy0Nt
yDbrJc3TQ71A3vxGc5ErbSSrdjFfE2UcKQ9oIKxnFFNpiEgcbGCVgrGuytkfRkoCBEaBZZI1wAWU
WQTU2siJYlFfyyQZvATIkt6pH7EGBKkeZWwJS/lc5JTKFaxmiLvgFPRN6XfTxFSZamIxK4+LYDbN
fhhwzVW9/hjETrNH7nHOy/Qx1Xsdj+mCiopgAzN3bD9KMJSr5GCECtLLyjCpSDWLq9E5oWN+T4Qn
ui4MrJ02+mYBZBNsdarTHoqr/UJYu2db0j08vu4h0lVMEs6PIq1IoVUiZ9cxpLeRea0G8VeYIMWc
R5hbaG8B4iQJPSNyO3OSkTdJiMSnFZAoK2Pu0c7Rsc3oKQAmkQ49anHfQSuyNbUS9AuaZIwJxAJp
g54gjZQ+WnzFRkBOudLCpBCifRQK+ha1L0oP0mQN6ScXO5GQxJ+BXRZES5XFNdGIlnqj5adB4Uqr
kydYGviEQb3DtaZZ0YbKs0Vy+44182Gx8ewWsADjSRTw4EHoZXNOnQWWXeYzp7lpMYo0GRx5WYta
PuZqYXXHF5E+1JX2pTa4o2mZcO7ASbDAlQfIgA55nV1Fj2nKunE8mUZBB6g2+RqQT1NgqeqrAMF5
K2VvckqenxR3LzQRDCRbKtHIjgysSTrVBtIxfYGvp5GBkWXdDbRAEjMI8gD8WVr+AjgHIFpFuidg
aL9piK3vLMK5JgDvUl2XwMydnx3yKTdaKvMqTJbDIC6olhpRIMErcUgJqCuWA0bFJcJ9ojUp9Rbc
LzeGGqIynFiDzn3LGki2trYJUboIoNWa9BzIrIZJ+kZ182ddFmjVMIJO48HC4PQYlxbtIDJDNDFJ
DLWfMXoQpMDygbHGW6b8YMr0iBwr3Nq/EDkXeAKywiJjJBElI/TIOarDSJZvMjV5p8NW+3EHRYPq
veHpUvLQlKkJ8zO9H/A5beSJhl3BJQ3JBkROVpHzlRbkS5gtcAmrPOZ5k/h2TVrIFNGBjCrZA4nS
cHVFDKqWXfrGvImBCiz0jY5hY/mZFTQQF4XpkOl6PeV7Zr+vNXHXzAXBEdUDIbM0OMeseNd/Jkam
XasVpNe+Qa9olPrBQNi8jKRtIkkwN1FBrBasc3PT2+0XY4zl1liG3WIaTl1Id2FizNgpA5XXaOm3
oDQ+wNaerIVWcDI2VHugYwSgdhRROiwHHbMJ4k892q0qlstmDaJaRS2/PXY5/Fa7sBxDIli0irs6
TotOC/80n377UKki1KDFgsqd85ynuLMhplt9qkKg9f36JlDpf+fZU7W+fX3N33bXT143pSgmmCqX
hyI+QoQ9KIuy0MXjs9bN+t7L4fd/4vLz/vbRv738++fNI0TZUFkYqoledtc3riKybzmZkaBsWH+0
YkbKPl/knhww9UleMEZZMBrB5SFJz6R533cVmfClXe4LZtfbKjF/mjNOkuEFgyV3Q9Lpojkqyaho
iO2C3AP87y0iMKqILOtsqz1senWhYiVWJc4oJHi/7xYi7au2WeAAHH1bba2rs3PdJLb5n55PVAcO
qVHCyxMhJaPNI3Zb2UqOuUG9FwhNmZ9+f/53m+yaLba+aN2YavKfn/T9oE5KSmRiK6q4B19ed/lv
fVtuL8f/6jX/6jFd6uyD1e5WL68hXL5k5eKh1WfNWw8jlei01fy6Hq5762OXw/Wx9QPWvcuLf3vv
b4fr6/KeLJeEjDbaBTRHhOd41YWF/LbUAP8yIv/+oLZKxi7Przbm+PKm9Xh92qxZ/YCjHkXroOk5
pelXsxuU1vzn7vrUuoHhQYlMOlze/tuPWA81GYnr/6nQ/r+QEOR6/Q8qtOm9/acCbX3Hnwo0R/uD
yR55OaxmiO1asQ8C8/rv/4YtD52ZpqqWbCvqmgX2dwWa7pi6g1wD2NY/FGiq8YctpGy2zkKGHHLZ
/N8o0KgroXP7O6ZBUVRDR31jqUjdTE1fFWp/wzTInSQNdcltVU+aYW+2w0M9tLhLQqY5pcVE3oGB
owbVfR5yO3OWGcKsQ5XJADvHS/6DrvPabZzpouwTESimInmrHCxZzuGGcGrmWMxPP4tqYPyj55sb
Q6KyRVU4Z++1jbS8MX0yDG1WjLZL983OPmqFMEQTDvYIhLeie/QsKAGmF97R3HzoG/0GBBstZHKM
/S5sCUOxnhINBWwiDHVjm/VHLlqaoAjBSIcaIlBhOguBCGteTAelLf1dzWoFQPzLRMApjOn8hkhD
XESVTd1TnUHzu8si79nbeANSkQrsaUseQK6mbe8mG3to4DE0wQr9NE36L0gLAbYfw1n0tQPlF/G+
oxsrMtRZNOngqZ09yE+BOFgv124ybVu9fc4oPk8AXvhg+VbTokflsZvsHezEkMkWU9U3Cyp6xlYE
47Jss43rq/fK1Tdtbd20V44q/i+Y0xS3zJ4MQ51ATrKG2S5W2bHoNd6AESBw6ALjlGUjgcSo1a/X
rKEyTtdLek2caSrEyXUs/TyxX6YGGhG/Qv4Un8JSNwJQ3VFppkT5M+kr+jHabW4XwQXoanApKg2z
Xz/dTCMzVZ1S0aONLS7BZIMmZfj7e7Ut/Ooyh7mKyNuYxhhiG42sR6ejUls4nUU/qQtPXeG/BH6u
3QovYIcYsFFwNNe/vf4BRafdlkbx0JmfmTdgJpicBnB0KqFBBQXpCJmxLa2MY6KugLbxLceRFoPj
zQB7T4kqVqZdmKzjDfY3Ze5QieD0xrGVuDc9S7+besSXShn/aHeDcwPqp2a49EmFTLvwMtROdI76
lDyXNnUXTYjnBE/xsE37/AKZRTvJBBS7GqNwOwaRWrWO3TzktW3d0cHvPNoqev2EPpk/4p3cTv/h
esWwWbj2RXdx7HBB0Kl86jLcN3O0C8vX9GgKymlQGePXqQQbyN6SgqgyX4dCjY++2Tx3ftF9xn1G
QMBkWXcd3KtDUeUDoFTRo9cULYUIpNVaoP1UUuMEHspzV+kWNhW3WAsRINjGWPhoSPPsybg5S8Th
iB+MB2Dm47dbZfugp8sACZgyD0z1t6LnJ556qBBo42IDlvdhn8Tvuo+qpdcL92GMWc4jvws3qpfe
ws27aZ/Cq9hVfM93gHNxpSau/e5Owb6kNfpJ3X7po0nxhqZ/Uk4x7cJZYukqU71iu14TcmLcUlBq
kTiSfjeQ2L3y2PQ9AwsGKw0LcY0bOXjOEhNhuh0I9nXc6vXGVm/JA4otx90lZTu+OEp/GROtuCiL
KtBQqwR/kg0fU6nuO/vQdIzByaRMNEbVMc0676wGVFmBLr1tOkQuQVDI4ajil4+hhDYV89Kp0rU1
JZuOWJ1aHWRnPHmGdaKZG3xkWlQt6sCaLoUuxlOYgM4xMrSaLj82DCymcxhcLDZp6g0PhdYPD7lh
7FqbdLhe5Qgz5+N9SEZhExHgeb2Ho2oP/C2gYeQZSwD4411SO8OdbTX9CQv24fcQ32WyDUR0jKSk
ozHk5YsoTeRgbqGtr1dHxIrUzn3eVUZXou/SF4Kxbv0iUXeo55KnkWA9mfTvkvLRCaRg/qjy9Bzl
Kri9XhuCPlih4ZrpLi0NTHhujECsUbMxuKH2LV5QgK3c2rYfx6FvL7XtPduIQh1UqvcwCdK7pshh
NirERRK+PTT17GTVQ3rSqOQUZsvGCcJ8sijphxx949EyTPJiI9fZFI5vP5SWrBdj6lc/VAZauhY3
XeUYK6kRzTulSX7C51Pf8v2xD+y6kMaAn4OJLJ4DS1MPWq5nx5bpEgMp+GanLKNdKc3bAEHlt+vq
t24qtK+BgpXcp04wvmhWbh9aL2W/OF9dFV1oreq2Mva1soA8zrXFUE9eLNBMbJ9QkLF9cV/BuEFd
5/RaIB0wUR8HxSs5ZqZTvxKB5B/TCEmRXjZ/Oo3fkyH127LPumepEWIpIh3/WOeDcvMUuSqB5oPo
tGcSOX16v3GcldtV1qUeVb7sBD/hiiT5Retl+apra38nrbB8dqBTLTOniY5DlJ/9ovQIq0M+FwZO
cOAtx0+OTcpwmI6vhu8BaLaC6CETRXvndvhK0EM+VL3FWO3LckfyXXpjxM1NUrndhQwFFJpu3L7U
tkahpMgPkly3p0HVWLOcXO3LKgIWV1cUnAWf6HorPRsn0VgRZNM+CETrL+gPTxdbtnd6MBHhcj02
XwUKXazLTDyTK9Oc3PnP9VKf8376zg4xDUJjHByDzex8iYgEJLxTSVE39MnBCJh9h5zhSdRKrtyI
1MvIMEpKYRRgMy+rLinRz06i/gD50LdeR5B3auFcQ3rONCjTQ5T79DXRLUL0w0RJs2xnIvdYcuLD
HK/eTEKgsQoGuzAVVF+KCHJjzMTeo802ase/KXG96XkTnw2KdfUlQ5ZypzHKLtqABF5N/ugTCyKL
SWGbiWmETK2qY5eU6VJG4qH3o3ipx76+m0yfXrRbe5siKfemWb0FXrYlJMtY4x7qd3ZffzIIT4ux
0rzbYCQBB+jjS+Uk8amzhg+r8pZWi7yLjFf6iQmd0XJ8iDqQ3EYHgtVsGl4W2THZgHTknS9njB+n
mETDkR6khp1d1cOdbpNnoOrqjx+xzWhrsaqkaKjm6RfKonTUje7bHEiprgeS8GipbhrNrhaFFVc7
l34a0VvqdUJsC8gcF7FIjY0jh2rTR6VPjGe8Kr3yK1D4OPm1PsOrnQAgrj0bOM0YZGsv8p7NyvjS
M+3UOOKsCX9YttabW4bbXnfv2gIrWJz2P07rULesspb+lXwKWvWcOPZWYUzYVi2m+XL8SUpFJSfV
lm0zvNh++dUVJCJ4oBVZajhmD4hhFCtyGBZ9GN4BtoJlvxG96NZ+578XpEEu8u82kpzMTbskGlZt
g9anBl3r2NYJkOophNr0kpddFMyS2HhB7/yupP9RpV8oAl8nC9VditN2rEklibIbX08P1QyOnGz9
pWjEA7KPezT33iaT/J7EH4BHZKg8+6O5Lg32zYENt1M7BF1z60/0/EYc1VlJWEKwnLrLoNwlutaR
k1W770ztI+nVnQjEHrQgGm65G51ilzASw6YaHhEjIXbVSsIC2gJ9X4vTFxUzsbzguNN7ZFePRjRl
K4Q84cqMqxW/fmTKLlUKklM2rsFPso73lWFjIIfKj62MX7YpUZeQ/WNVcG8JUvWY600a5tVtNXfp
6lDdsH4imIPtOZLCxaAPFOtx8adWr1Z1twx9ZMqe8CuE0M6t8koK8eYyJzHzaFRcmpfdESj7dRa8
AqjNz6nXvTlZdSTl7CtvRLlV2vgo+D2umrrHC+2Yu8yYbvqyotZY8UP0hL5kIzYLrcaLPiI0NeMk
Xzauj5mZrwfK/sOYZMdMAI/PXVEvRxONv1/rG071kMIaUZtTIJ5FYZ4pV1JT88xoXdnx21SZgBxT
Prdyg6UXIV31DAprqntWmflG9CfyHd1+Q9N8Nls6RaOL7Xgkv87iN2Jq1VdX4jFWLbpJ+eRk3ju0
v8/Y/WYGuNA9562WRGrQwMyV+8fNxk8aPjdGA3UZz2UNzqe9JMrumSclEFOi40z3edStn45YkTGq
bqwSsxQy3qzIbqw8BInGV04wxFdoR3fE7KA6sssPHR8siXgj0xfCb8Fc1EXlu4w5l5kHtq497Iow
PLFgfqVLOleU75WUZ7f07lKY26S6zJFAw5twwa2DO7Mq7cjSCPl5HX6Tp06jghMQhDVawkJtujau
F9SNb+tEHlus+MiXJD5/Mn1Whasufo4Grq9zTpIJGqFJo67X+oumx5e4tN5tQYol86/UCLYqholq
tGrhY1o7KPHEtZJjic4+rrNL1/nlluYjMgX82nWW4RxtGbKIcUdpizkiBBUBmr10363ZSYj55qd1
ewIsiLRVSHzBe0Jd8ZcsGghLmOC+mH10q1KDKDq9u7gEawJmhU/b7gvNwdvT6dUyVWTgDtGprTro
1I2ub2UUrHSrEruxAhGtFR9oCNu9RdMBl6Jmn9nvUyYsAbi0hcFqif2x7vI/8MhYPVmxvyDtM7w4
tU/9u/6TjIrw0Y58GTOFGmi5X8F9/OC25oP08ugxKcwX32dqR26vQTzoD52tsg2rLLW3PU6p3GvR
+xv5rVU1L3poEYpYGx2C2BHcMxF59Yq4BYAIWn+iYSnutfQxwhKzMOzSWqVmiHWiIxmvIm5oZDQJ
umFcVR5GyjEkJVS6/rLqYnurDUjdW0T+YRNRonbzWycZ0Ux7KNiF7xwTvrWjxiels7kfzS5YlyK9
1bTeWFW2e9v3rkJdkW1k7MUsWmoaj4KmjMvQvzS14V3WTgv0SO5tSMFERRF0Ai7+LYoL41Bn7OJz
JYiAwZ9fphr9BY8MlpKAcRbE44b40upVQXZqahfE0dA80DKebWTywzDNHss6Y9+7raGMd0NrwkXN
vlny5S8qE1VkETl34ejTNcvdZVW793LuIAa1+SwMyXRZp2Bga+h1jXtL0Ond6DPAO6k4qVbr1nns
uxRXydkVKwryDWIRTKh5OWpPitwWDZfsqvaiVztNab7Y/anPxZ9wRPzeNtDZyiQL1nplsbEOvI1q
UWvUEnEHJgUEa7/XrwdNT74kBqy36/E+mx3Mavx/73e9ORbRgd1Ytb0+tCZLq4goRvzzlNcbhc+K
0BrEzfUpr4f6CgdEBZ99otC89M0gPwrUOnCyYWFB6lemve/r4hyPFJLy/ifMWMw2o3gdDMaWPSZc
xIlasy9UcwvvBsiugVy8QcrUylcbe1NSTj9OPP5UJhaRFiG9IgjX7PufKSFxoyjCRyaxYxYuKw/Y
BPJg5P+GJQifNX5Goj0R063qUj8VY4SI8nuaaHWlRCpBytZvqpJQiAiNBC1asXTIhFkqt9QZOZHr
/bLjrpem1HeBeFTO0middtf2YvUL8gubJttMvf1UJWQQdkb0gZZMHggj3nW9hSqqdJC+o+cZDLhG
ceH1C2HB9aBXRe3eaAH0QCZGOTlfL9njH8qWlI/0rrB1gfYN4R09H8AUVJNGKNmHRKYkH9qsziYj
e0mtKdxMzuyvxNND7yB+n1xQUZ0ZGEfRmbi25j/G/70kqf+xlAr4EQ/k5rkdzjKaHsAd4od0jqdT
5llz7G9DUoMTD40RPKd9cFRJtiKE94Sv4gsByZODSo0UJNsYzplc9Ul205vE1WhIjHU0YfF0MnXY
E9IybjD0ry3ad0YrVsC6tgRrsJ9ZpWSN+pwbbFKwncyBezSSZssQMcEJTrW7q3x7bNeNdNaNp71X
esDM4OTnaPC+y9HdRwpdA0sEm6gYCBC4EtO7VrePDnykproDco1Gh2xJAt+8iKKH0N4bRDjU/lji
IyZHqle14bs+iZNZYeRWU9BRo0O/IHCrx5a4uLlXrcL7PDF8qA/92cNzutCgX07pZlLWkUhbSY5z
opU3mL1msA3ew0pn3jduDT+GNUCs1xC3EtZtv+3YUNOjBQqlHM7gvEofCxKq6MEdbHZRbvo4jrSs
EQ2+6Fq3BdbO/mI4eMat5dQQZtLm03fpP9Wxb68gEF6MeG+KBn+IWf5JSvJJEWO7o6uORgOCSlIR
cHM2PwDeziUD/2Jg1YJGdG/kw7hIy67cKztbD26JWre9AWn2VJRSrISVoHxyCrxSt6OVu9vaeht9
/4GI+znmJDwU8aW1Uao2qnSWoQ0Ijio2KtJmm+W4EDGxbPoie/Fbdz3oJgr4KKTCGkaPpbVtM2eW
VLELYMHBqU/AUFk/TCz3F8ATjGUt0QAoa3xCKM440tU4Naq3kLKDOxEN7YIxqdWXVcACxR+DEij+
iovMxUfJijUZ+5XRn6wkfR/8tj6YcN3Ip61JgSp3BEmHxJtjZC788HsczfYcWaweCWwfEqax1PVe
4gT1gN+2jzFBRY4EQGrlPe3aaBk36U8v1YtuISdPpi9IpB4SqYSWr+EwMvg9npyH1KiNlSdaZD0D
kVxCe3IdXHRWCFpxbA2isuyjiAjViO4zR9wiN17kzXjXBaW215tXy1I7rXlpnQhbT7nu22ovUus+
zqFfCUc/9yg7lmkVzZYA+0+tmURh+Ouiim+LalywQj+lvtIXkzma1FDIQOh+qgnmeXwx9eoF7USJ
aAXGvcglBkfJiGbbDWKT8AaARPDWlsWXLpO9qbSbAfSdHzy7/BDNjlWIS/BS6fp3OiL8VcBSROrq
oVLixbLjI8GtD4GRgR3FbJYmxwmloaodjBr13mqKj6QiTUlEPnZOE016k7RvoeUhAJysTz+WoPXJ
WllmdvEYhslDNpXwULqtMVV/SgRBqEfu0jnS0QEErXyHEubnFA2fPoOCrmd/XE8/NW15INj7fYzL
95ZoHsaplbJy+DMFtf9OL7IN2uulk0woY6KF8VZbQwxsa3oEIPGAftnyLXC+2hN+ubvUdd9LIgyX
avYH9zRPeYPTyR3Ac41Pbda4m2Ckdz0vVYmk/9NoDV5whAimbz7VTAFtoN9aHg1D1M4Lfcw3xeRs
xoitYDwFJ6a+DdW2uxRJjWZ/GUxhJRZBzuA3Uz+3rN4goZyLqSciMbhD4X0vLRZlE5XilrKHXa1k
n1zwrfR8FO12IOJU2QgYPesU6TgsI9N5qGIJxXXc2yD5qfi6VKf1t15492GIpdqNjLXD2lDM2W59
hWnRSfm4xAHz3ya4fUl6DtS6tQxY8EzFcDf/i9usfPRSD3EoI0Iiw43RhF8a+7LVWBYsc/gIIV1s
nZqyyleEKWGoir0nY9BPveTKjHmtp5rRk8TXvZ3CmYq+OmWPJysKMaPY2msapW8wSuatlbdyp+S5
DjBw9U99Xug8LLq9/pCalFO//MPi4ymL8IsGA5bNBvFO5V4qSaheP3pU2zXDWDoEvVA70xajGF5g
BYD98Fmza4QmUZFimkymk6GzL5LJDe0xnqsjFZ4zhhm9WqJfgSHUik8/LHFSh5eo1z+x3DDIe9Ul
0Bt+9+jJxgKGdmrwD6xjKtjzdhu3D5LGQL+RpaAgmHhnvv09Rrto6ZL8udAGfMmBRdlo5h0Hrr0b
mTuW0pE1+fFPdiXfB7uiuqM/+SEFjq7/wxr3uU0fbHxim2h0VyDCixXnFgASk9xS2k7MKxHIv5Y8
TdaR48GvSRFi0/fH7qVAIuZukmG8D0pePwW1uEH/xYRqGJ8Z8mAyCA7xaPsnu22feihhmRLVeUKm
uYNbCTRFHI0UGkAq2WjPYoQMFw8lV9aliuKTcBdhp9N0m0CrohgKU4PWYQ5VLTL0t0n/QIjzPNKC
gcOHotSbR8hKvWEL+ZAmvFO3D9cy6/QbN2UdmrqErXCq1IuhsAHHiGY1+Myt3ZBTdzcsNHcTSptG
IX9xdILu4Da25GPUiOJpiGA/ocAdUGnDPF82aI/Jzro4WigRyjZz6TVxD03oorpx9EUchU91aw6M
WDVxUN7LRGCx2TdfbeVaxBxClXLt4NZJvTtlUCVtzIemGl5K0zt3Ab2MtNJeqdjaIgcfCMdphy0P
Zh+x2kbOhBZF42cUjrtoIqCPbd6fSU4Ymzr2rPT5YGwZBHk5TAS9F6NJs729H31Stnf4CU2zU3eZ
m8YboHem7DT6HqBIWpnDFwfyaT2Vyy7QnfuFVKgLcdw9h1a7Boeu0VQQpJXUVJUxtq31rAhuNFyl
SNu7hV7M3c2OUJ0qM7cV/tJNo3tfLG+egoldrpq0VdBOHWsSsP1h85VBxmwih7WrFxkLX0eD5vsb
kZvFGQPQs+6xf2rVLeAbvt4juZfYSIr+VitCc9V2MyGg9TC2JE8OIZ6LcMViqbXOjqyGYydIE0sx
cN0go2X7gDTxWZQGgMY+8NZ02HDQqw9rkuTUdWA3/e6UDxbqSJfwnSaEE4hXgOF5XNk9+3R6UMSa
wMvQhkeRlGA3GPO8gg1aEmLJ9soPy6CdFAb7JhsoYnU/binA5rJv0mNjgU3yicyxcRNV6IS7MN7Y
Er5DIqZ1oY/nsVA/OTa9jQa/waLOr5fPekNfWkYOxbwo+iyPg8o6IIRkFOP2t+NbmSVE4I3uT6tc
6v/09XLK1Zo2jwCZRQu6X/PWsk1WZTXouEyiOUPzWAbYmgzvRQ78x+ug+8jbMVoQtubps/vYbAVq
eYJXlXPHhvYx9PsPYo2dxdi4a5P8+W0jzLc6c8at37RwSIf6XaXUt/SIEM1wQHyO04zJSSe0LFrZ
viiXocvIZ2qkEJXRphtCi6J6vE7opqwNnymdJXu5U45HE6eWLEFTd1dO6jC29gB4baZIyO/eEuxg
HFgjrUmAstAl7CYdn4aKvytaZss+jx8dQqQXBpWAZU0q6AJdec0rG3QEVrBVIFxp6t0mmAbvDAtj
gvLWnuMCn6ynZ/xFPmMPQaO9i1xS5u64asXw1TocsklMckmbgoqH2bXPVhTGODrcN3Y7kfCOzCAs
jp2ndrMefeETqrLU9RpKA2r60tDQtBbTPZYTfzXqgEXLKgeE7Mps1UdiFhWwmLRffMe8swYABn5E
ldDVsW84+VsRADlon9uYOMGw8MYdzl39aNaoEp1qQxYta9tHp0Q33DHAAPdKzwwPm4i2PhloKb9k
Ok/mLnY0e6EFlsBn0pk4eZlkSlmPzD/6T8TmD3YjE61nb+oChRBQjT5LwaOON2Gv+l2WTuk6teS+
95ji4rzes5a+gzRXgo4OT5pJtyFKh32UePToUrEPUh3lqcsyRFoWgtdpOXjK32ptglzcjDa5Yolg
gV51u7ZggmmQsEs25JPSXovawZznJ1BzVqqC2Bgg7RUBBRWzdiHPj7Fx6NIO93UyMRYV+FvGZvwE
4jGdUqhvdM+QUmf34HPg4hHg47fJQJOWHwaEnaKIk5vcjx78tmfhAZyF8uzM5bJxLcBjiMJkE9Od
XDR1e88+dtMK4eFsplPbAdM7dHmxnaKDMvKLndNYKNlnLzQ3ve+7wHsB40sNpyht7Zvq3Hpq5Dbt
0IePTDOWp259A9wKDgiCGGz3A/Mjoyb5tw3i8eVgoXU1u/yT/OVVoeIAsIjDGKuZzXqkImIF8dmG
McEUel86ct85Mzm4aWGkWAWgVMl6E/4vcloH6CTNGfQ/ORawjBSNEACAzhwlC2WsC8On6UDFp6cf
GTj6Z64F6tiW2m1FFDw6wSd3BPrp+2lyq8VLyMqbko+0CwpY1mxLjppF0u8UUA5BGrFPgIgjOQL3
JrLL2E43phOlK5o7kNDVJasTWh0mbGd8QcwOFaaKrgloLrFjqp1pPSXhg+nm5rIKCE1Ko5I8Tj+g
laiZT5VX3Hdhgy0HTgGjmPkU+dVmmvPaLJqO+07HyVp7+AKo+W+EyiCY5NMl1c6o+/It593JTLQz
ogKUH0N9NqaOugR7OMQ7EfS1SfuowvjJfaWgf0y1594a92bBdq8PbAkfj6lH/Jg93ONGpc+Idq+1
IDoOLfaM4iBLFELIG+5gFCNXTvgmJ3Ng5epmcm1JMsXpRr90hkv7LTc3uN7Ikphx62N5142BsQgD
WORJBsnFLKRLHck9z671jRKs9ow8PGV16py1xDkGsY0IygRj5LdvEeqhLZi9gdPcp1BxElr4RnWQ
nUhD7rg0lonRugt2FOQ/wRyk82Gd0w7XcbtkupA7J8uw+NNc1rCxdARdGlSymW6PCFn1Zam6T1lY
2sK2KlyR3Stje0l/En+Vcqtl7MQR1E/hrjOvPWVb1+9WfR3ufA3Qz5Cw/k3abuul5LuRtzC2EVsq
ivKVCZeFniWmP4PeqJdY/lpPGLFtKDd1R+HblujrK98fz4SSQOaFcDGU8KeSFkkoUpOd5ag/gR5T
5kr+IIR3V7OU2u2kCRo4OqD3RheRkxhmfY5RD2JdOxh6vCY6gXtF3VNTxA8x8SR8ZTHO3/5p5NMY
XfM+Rh+NDfSYVErSbAW2K+mguc3zdF2MglO9g8aSZPF9Y2Zym6H/AReFxdNb5XxrbPezh8QamkU5
4WbvCsixhO59GyFdHiGLR98fdsgm3lra7wuVMBB5FdFfcbhjJS2cyUG93dHvLoo/NKqeUQkzlPP6
VG3xoLfPjj6c1Oj6G3+kXNd3yNHzAk5LlH7IEfdJLI2jZ4hvX+asaFn7s751Hzu5DTtTboq4B0tf
nT2vIbkuCncIa9q1TxF32ReG2rqJ+k70PmHzyQo4FU5111bWMXIIgMuaZFM5mo/5znhomh1p1gmN
QhEzaUNBLhHWU6zgu2kIKy6ID0sUZqSMydOiorGMBghIrtOsi3lacsOBcR+kDPM44vx4W2adWmvM
mPbAfrKUCNeLTP3QiiNy3UR4FeQ0kajT5aOXHgLdPMiBzjagywUVTWspO044npqRIVbWtj5Kp6LS
YXkPWpjaiC/UN9IuNlHYKRaGHJvtaJrY7BT0N9sA7xCx2NT150lo33UwWAdVFvtaeMm9e0Pu4BDm
RxVg+ixiSb0zeJDmj0xjdSni6S5oYQABJvCHcDgPcKzbecdFCBZ6OzvByDpB18FIMWXdqWjASbkm
oL0IVP2ikg1gDAWX2RXiFZbDfW3an4WdvAYZifFWPIoNo1rn3NsUWLcmAI4j0iiwrBMLziJv7JPM
GCATi2x11MAr4QD5CGwXq+tLoqYBVgHkK2FXnwVeikNWkinnt5emNBsGBpaYRUvBp6w1Al6bchUE
9jZskEiOqgzWVWUtci09+yNhs3o3jre6E9+kAZQeP6rFXk7ilsIB1ex42tYElFYMxiJsgcRawIii
qJ8zKgjZUnhHwFgpFti9uimi2P8OM1psQ1Vi0fC2mvRToDGqXAlDW7fVADI+ibaD7Z8B3s7JT5wG
bhefx1E+6IVv3ltpsZ/RtNsh0B8ielE7MLQBS1P/UNhSBxFOGAWN/YPueicNTtEKIs2TToXQtrpp
k/hCm1lA+sEw3Y8YS/CSKOV0g2Od5iGOjULv2LVAxtOttuH3jocEfVdyhMn7rE8qJOm1+VAp4Y8h
I00u8b6NNRUyn3BA3GtqqacWmjU4CeTreGqPDkQwlLynSCqWWZ9rG3rv9bKMaANxiSzeSFxUlQGf
6aHrtulHZ1f6rY4bus8+fWEnz6mf3kWp+Wmnct2UGQSiFPtJ7a+Tytu0YX+fciqgqG1q4tDn3a9G
wKnEdN68aFULsFzmG9+B95UWhr2tmJdFWX/DDmJh6mGXtxoSRRuDmbI79AWg8Q4MAuMUu6k8fOlj
jdHXRNqXef52mHec35Hb5Gcrit7Kgnk5o1wNeQu8gEoOGSf1znStg0CZtDcr1tZ9MYcirx2T5dNI
6LfJZhig1VKWODZFQRcjal59o47WXtK8KaP2lz4lPKwfzU9fl0Q6qDxcek1D3npE0a7KWSC3Pd5U
x9lkGufr1LfEmiMkSUXNmzVybxlAgeP9x7QhnGPJYOPMcchdJV4Eq/uVg+deBMQSV3OZ2Crw27ZF
85hFXoNxTo7UnGwsAGE74ojicXHiH0ab5MVYEWdr2NnSKMCVlYZJcsyk5RuBvB9JZ1itA3P8qJvs
T5MMJUIp51LUwtpKb7I3acndEa48JxFLwH7Kn9ue/5tlkmiZOoSgi4oarzFB8C/7R9FBYKhWxGOP
RMS7yBCUnSxpUe3xzw98UCs8egQv/40AuV76Jwfk/3vMYPeeLH4fPP7fJJHrsZKl0FJWYZMf9Tiv
lteD1/uUlURod71OHd8dl7+v6CclN12vR2PITdcH/M9FMb/I71NFQC5wru2vR663/fMu/r7Jv6/I
fKem9f8eCSw/XjkV1KOjrE3Oj/k/cX31v2/k+owGlohs9/vCpZawhLjetUrkVP/9//198uvR32e5
XhLOUPN74CTde917MLNF3EwVe/KujX0zY7z/YYD/c8ydJhDQv/eJEVlRVUMlcbje83opmEfq32MK
ziMOIWt3Pf73Ga63/n3wfz3un6exgYXA6gx06NHU0ddRCyaahtjt7xupDI0OxPW5/udioThX17/P
ltc5fv/Bfkqynq15l0CScFsoZXPkz/VPPONowvnPP8d+r14v5Y1z4yTA2/85fn389dj1SX6vTqxC
2fvkDeUWXuz3ht8X+z12vUt6TSz8r+e6Hvvnaa5XvaaCgKXscEkFZPv7fH8/7vX69eXytoyn5T9P
8/dO//W018ckk3fwVFtuZSEbYFQsy3RLI6dyvur4wGnt+c8/V8XQgEH75+ZegF91N7E3V1wEsLTr
g37//HNMFB2BxwPwut9X+Odlfh/7z0v91/10z+c9/T4X+kKSY8iKmw9fH2CVPT3Af570f27/50Wu
V/+9WfOycjfG7fo//wX/9b7+82mud/x9r9f7XI+FKMjWvQO/IMKKjM4XGaFOC21BpBatDyzcdXMJ
mj7a/B0uevNZs2GMAYcxyqfraFDMpLMwLoo9gboOzLK5+kDcUZJolBTZsklTmycx4Au6/tHgOtjS
/a2PIzKkoz1folpXW2yxJTFjemJv+cxnI6F0JtzsUfi12HlhvE2G7rFqI0qOGiVNB1j8YiDOHPVC
sCn97lbpxcmG30I7kTWzysbLWHbfFj7kJERPYMYNew/6sNQACRBPxxGAX4Uizfg/7J3HkuxIlmR/
paTWgxYQAxuR3jj3cBKcbiBBwQEDYDCQr5+D7N70bmY/mxTJehn1IjxArl1VPWpG+9Iyf8JifLJk
mO+SBlNEOdaYi1p3BY443dolU1KcX8q6SVYtGUfSMzI5e7igLvGiw9Q0SwxTeS3pT8QB1LibEGDL
yWQURkWX5HBVdC+b/jiaE70kw2zei4Dq4xn8ueNxXB39V0YTjjYqt7CwM+jYAenpFCZvC93V0CVH
fT7TTc1ZhZPerbCh4qH5UB5EXI9xECso2RdzmJ8dURwrKS+4dAk8d+K9GaixqycAA+Dsty7vdiaU
cxKjSEEVjjec2OtNVx2npD+zleCMkbEGNEwAiHFmke9HBYiUSHdDw2fnKucQBUnyFKMhztImfx8F
3UZyMO8CKiT0+Nf5fDCBDt/R1JFHdXiOoQ2t04L/n4XhYklojGhnZ1ubCaanjHNLm7w2+i+LGCBN
k4lgnN1gH80r35DqoGzkb6MNADl7fNKCdbrsBrFlNn5hlhx3XUOzSKG6Hz+9K+MlNIrXdsUuqMr3
jjFND/ZSoAeVgcm8mNd+lH90Oky2yPflQRosCGSftLtgtoa9UMUuwKOxtQU/eIyvERjh/bgk90F+
mOdxxvMZEwUAT8gvWu4cuujXaJCE6ePARDbgXlI2J/vE+FNROW/a8bJcQXbmqQs1gL9I2IzJHfJA
Iz6U4UfX2u6/m9Ie1za33xoboF6NE1a5JPHlWpiZ4Dzln5Ephk1LNkR03Uh3SLlzRG7s59zE76wm
RJESbRHny2tEV8LG88BSVBivptLiG+bv8nCSbSo163U/6onoo4uPztiVcRfdTxT8zE3wJQta3WPw
s5M2diqALzVYzGWWc2GfkJySiihXmPwQaIYXAnJoa43zW9hMZPXFwTJ+/RDYm5066dGxzHLp0L6f
VUQafiqA1+qnyQJzACG7D5i+a4PNa65h5Bj5d95Y1AU1DMYsHuXOCF4gpwHGzcqIlFTVb4Su2IUY
9Xnmll4PamApblm38ch2okR97c1Pt6HwZMHFQgx/7PLmGTN9sQ7ZVHqhfLeUvqKhlevAUbtC6Zfa
jKBMdxS7tBHUNVzwnDes0VyFcR1hn0LuyPzk4ArDZE62QFmKF8BXjSC2VhSckbqyMTdVRldhYMVb
E8Ct5WC4LIrpFa7OZxQ3Lapx/ZPNb7MNxdDHHWqmCdq9/Rw0yTNB+OpUpQow+Ak6uOnp8FONfbBh
XQX9AxgrVQ5wd+y/iq4YZXrv2eBe8WW+Agk4Q72M16UFO9nEf6dmkW0XCoOS3TnCH8JqatrnSeKt
0rlKDtOXR9NsVDzlVf9h9RW6kJruRGZshp7MoMcmkZAEz24KOHAZVpikehas7bCJuSbWbd3jjss+
aVDH/yMxwhCzOMqRCBYxrWatOCMmJjO7T96nq0+O3LUUvt7jRlFUOkHAWSRkbyw3Du0bRNbYOBTF
2wA2cGOFxeKMZx3RdeWrdC1n7appUwDm3AB/nDdea7KQGVHEcNlvQTC8eLRB6XFZTr9qD9W3SXOi
lBgiUvuHKrifMrW/u4bYNwvXdW+6MeD0ksRMz7hWRjkoCIw0Abwf+kXjNwuXwlji6xym+tHMmmtD
N2sJG0v2LDo7Flb2wDec2LuwI3pnKrvdjobHXtOUt+hW1NF6YuP4MefWeDzWkAn5jVS5J3f4RViP
KoD7mXVsUdX9zic8VNTXMmex5fjHpvE+u1Ru61HcAekrN8IsDonlN6s4UmrTDxH+j2C4AZm2ir0F
bMBbd9s79B8JYH4bz0C7wdw34W+oxk3kGN9Bg8AX6ZEOEgdlYMCj5EPWHdsnYc2AWEqxr4W9d+fh
kifVczWaO2EVGNET7CFTU7ynLpeZUb+FZp3d6HWcBCtabR7wAD/BaXyZFiyLaLsn8CTf9ei92jW+
GlbDJdAHLx4vgC39nIWr1WFltTzvUktsNHWHklojyniiO+YRDpXU2w8pIIwUp9o7qv1HGBdPnuzP
o+euMnPA4FocOlG85yPXRKa6nd0zGzj6nMyYiOCxb82WpVYu7buU2gCn5f7MsdMWB07duA/psdml
g4fFvp7W3Jsfkxo/4g5NkKrS5y6oWROkKL5l/j346bPTjO+ghn8zRFodOyDA02Mvyif0VRQ5s36Q
pEr71EAdzy3+4SSPYsaQUs+p3gJz6kFUzHsRxp9d0B3jnlgO281tFZRYP5T/24lu3ijesEDXsTBU
AvnJxG5hiAFyullRD0hGSFX3eQxjhp5yd0soaj+CaHovu2xZkAXHekSmJ6QWr42JjrQk5d1s2KeG
ktIrAFuIXL59WHzUjYyqlfTzk3K/zZLgkTm89XxTR1O+pjIHBDUVL2FrnHjyPaZtRCVC7/PRx1dL
Mia4NmWEw2Gso113gLy9A7nn8pDAKpESuVoNyIQfyYQwSP/4NQ0W94LqtmY3eZsxPOd1/Vj0AGER
hQipcPcOQfRbFICa8wEC09i+4go526G664Ni7ffDvVTxh1tiJuhD1lDZULz7YYj/gLDnulvaph3B
bnjm2ljYVyseYq9Naw1MNCPIDvPMLbkX/TQfYT5GdXklG4DbhjAQmRlul/7Vo7hzNRfBuJRe3hYZ
CxJSPnyaAj+nU8Id9YpfuQRXSlUMWK/755RF/KFNUFUw9PikFsgY4DuvYn3CupUA9ok+iMFseOTa
9Bc2O7/TF6cNL6qWMKEivPRFSuYLad0x8BUQoaZrmuhX7BsrZ3ZZ8jt8yD4fo++TIChxWW1626eX
kww7exaU1fIRP7XkmsPMhId65XZt+qD0VkWeeuIFxyR5H/6YY9+fwSCvoX64hyBST4aYOM2F/Qee
X5p2DFrNhv6j7cJdrANUjXTiT7HMFSxpWlSRoq4pbzANbh6GsAZPYBMjn6H1YUgtcxAcOjgGgMB9
hnrJG7zXEh84szEELnKdEHOy9CzIY+l4uB3DjMulSR8sHj+brudei6IcmbA5x2n953cp63HarNe5
8xx1wRXDyZc14kqZ247Rm5BQlAZ0oleXPgbvyrAYs2TTYXxlBFllrXux0/yFWfsl8By5diGJYNMd
v9lKIbZQuHUNQl413rQBtfkZy5S3uXdvxNnSLthg3W64OwYaHtjdurpEbfIK2pUCZjCvELssTv/0
LhTq5NZWu0J3p0htHJ7dethaNpDwqTR4t/qcg73+jhgqYq+R3znsxtFcv1iJVXtkttuGYmQG2kTv
8eU6oEM3VlA94yD64qTcrN28wfZqofj7XDTGnx3Zn2mdHyMPdZAi2pMU11KasKISzMRFySA6uyCs
ujxYh4Rystm9tH34VBr9L9KOE4pzOkZbLO90amCwJGq0VTpeEHgCE0nzPrbZTV/ND7PDykXLj0YY
uFVDTGNmnTxLgWV0lNFzQFHDqjFj5k5C+XhlCYAHeDlMEAKYU5BX5gOdAFQvup9ZXyYrPUwAxDyb
+q3pyTYJL2XcgQmfcC5SKstd49fFULIpAMpwRkwsDyfI+AGvDt3nufC5S8tyoF7U4nMSg7jGY3kB
JE8yzgtsxrHu0uXuqwFjQBAjw66q3+zuRBmZZ47IAK7xKGp6CgTHMR5SNcHAgBzo9BIs2d0hgsme
82AznBNMqHedOF+2Z0y7yNaP8Km3k7KAYsUF2MaWidANufprYwq3DCZwAxMaSZnxVYqlr86dPwe5
gg7P/hdR+5/nJt0Jrr2ebPM+xV2/Shqfgku0eyPkKvFd+9MNgt8UfYmoYH107OGgJ5s2Qtt6aNwQ
65QVYiqGP2bmtbt8wTZNQfhiwDqMQY4wbk9rC1Okb+mAOSCTayvEwoO5A8BZc2wjdTIwKIK7AdpV
yOesqC6J6d3oFnhTzfw8qBAN3rKblVcskb9ss6q7+coq4E2KnwlLkiznDJQWZjKn6+/9anj3u+E7
LWkmRdT2bOsDfycMQWfI1xX8uWhsifXNA4IAF48Ujzr373vE0NWUlRdNYslAo1zVWfieufhP8D89
ReqhFyZCKEd3eL1AiU3ovYhKl8IVZ2GhfOax2no0Bm9a07+VnDo0YAkqYcy7UAzPtjaezbCvdnEy
PZBw0xvQBvclrT1aZxGIy/ktCB8Cdu2YTEofCt4SWFAZAzYDpueTS8rsejMN7g22sZVu+73yE/xD
pJ6L54YE6I0JZI9rct3KxNmOmcVJTGN4I29AAY7tsXm+6WJCl1ZHzi9O523Ykz2lDGBozDejKG4g
lNr7aJz29Rjtal0Qemn8HkuV+k4auJ6uQ0esJhPOgLEUbTBVcvoabs38yCTtHo3FeaJTuu5qTUlw
Rw1HEYL6dcK3qnHw4AXZz+Qnb4lKtvBO6fPQvbPOQhvT1fRai7TYRjatJnawqjSEt45Ui5ch7Yn+
La9Q2CPUzk1E76YZei1emHAg7UiHZOgf+M+yxXzl5c/jyNvbrTG0SoB8a+2pdRh0EtxfX2ESCm9E
/SMj6rjzRF5VnOyc3E0JvY4nmdvwXiPYulnPoQ0/cqO+02F6znGxwVANw1XDHQ8mCZ6WE3IrDUN3
raZdCGl6ohkFr6eCd5bHSKF1BPQq2opCS8C0HsJAxC4kTX/qqDibPp4mjmAux3pXrua0OyRjrVYB
c/aqre2fwSHUUTwDlq72GN8+fNws/gx4bgppOnbkT40GtPPr4icriPoOetg1UA/nGKNqwz+WxonV
aM63bRIefCCw/Qe3IhUV1WdqRzvb1X8gWa60OOtVyjOKZvJtqf2X0BpPU2vg5Gg4xdcUcehW4CtD
/fNRr/LQ3hvLKjyR07nAdLkt0qrfpRgYPcRmCqWGF+5R3CCWxOQyCG/b0hfD162gDsYbKGhHusSf
yaAamxT170XYeEcom7xXyU84vjaB84p/5skve6ZNqCsuPot1F0XpClMHjiS8lD6nBQZe7k08u3Wz
b1pv57ybtKI0lvMylr3BB9o+1Hx4LAWde6PIp40SzpuG+2HFgCRnvFr8ZsL4TITgKZ69g7X43kSc
dIzClKhgGAk4wxJSJN/VOyV7OFKP2r6j2O9e/vLgjWBtDo1zHhN9XwhOal4Lvz0bwMcJ843+SXs1
2fXVLYanEZ/CjjKGuwyIohPiIwvQZAUy7IZDIDxkBs/JebQ+sVJ/+iSXO5MLM3df/MR7tD0Yt3F6
ScJ5nysiKDSDdC13S0x0OoCP75hvvXK/DB9LCD/XkVDVjjQuy5iM9z+oeYoMbH1s+mveeJeOB0Ao
KIZplfUeLYfXwIjPM93jjVWfc9ubWdx137IZF6/AS9HTu8uGdED8Y/A2XcwiEVcLU0xf1eFhNklT
uSjIdaS+KqHvZdLP8AFczjT9o1+IEyaLbo1IwUyF1T5AseQbM4yNKLNfBgALUcZWlGzX30mZHDI3
v2nJFps5PcdBy56qbeVGFBY1zOnenuQ19/Jx3TbFUdI/OvcmYMva/cyt7qa1UWJDl5qWnPxtppyv
JKru29Td8i2c+uTWh4bQzcO5MqDf5B7WjRT8xeA8RMognRH9zZXxZC+ZNRI7T0b+ofE4uLNNQYIp
mblsvJ2l3DjK+vZ7dbTD9BEiTnysq/xHRcuHnRQfk6VfARvzCHNIGnfU2wbpcJ1y2m+z9JEIxScj
xKe52Jz9Wu9cOX30Mh5WgcmL3CjDHIAiXVSz7WNv7v/ZVI77kUfmxplYzZqpfYNrnW1C8kFhVLpo
queyiE+4oB8gdouVbxrvczyczSa8ScLqYvMIB4qyV3WNxWCwcdWobTqkb2nRivVf48pv1ym+Iimp
4bDr+9JoVljYeLh4pGMiwh+gx+Zq2EbEXj02ekVuyZNTlI+YIVeVj4ekwv0yDUSYEit6zTJcsW4P
+QUmIcV7wkGmxkxvULLtNRVo6LWa6VD3/TTfzbF/Kurq0xPNB9bxW11GwTblOuUOeSXt4G+NfhNW
9SXtg3hvt9naH+jE8I1q7WTz1YgoGiz0vG9cZ+v2kH545Rlbt1gHNncXLkp9cDUO88VPPQZE7JYf
Sjrhw+izvAHTxKmciY6ruLo4xQsEmU1S1Hdtot4Sjfd1uQTnqbFXFePRLva4UNjlX4n77dmIv0W+
urK5vY26yOSUQFFE0dAumslTIcpHldjv5ejRrKISxtpB7gOaDhMB6VxX6SPuBd7DJksZlsfywGns
Eezvm1TZN6ffpyFQ6uiTB3GqeSkKKN5ceW5l9M540B+ThBElYlF/NgKxbfFRrTHb56CY7ENrCNZ6
Gei7zG7iczkZ59qXxpWz5utYstude3/XSpqwcVosRWoYcQjUsBkXRX6o2ktVGwgE/B/AsDK+Ofeu
pl4/iTQKDuNsXCWncurIcpaYQXyj04FDI0WNztQZa5lhupdQj6eutG6MAi9zMwMbj3Ofg1qQmPsy
svbTFDZH1wiw409hsCYBVj4YU4enBjLH/p9//a//LSoPGfflUhHjF/QZtpW0eVcpl2N8We+LhCqS
anwLRHpB+Ol3nk+mqgmnY+2XOYkD/8Njj2wRoF75Tm8c+Hl2s8Wg2ouITR+8eo42L3PRdnvNhN4O
vMN0ywIyVY9yrD97BQIq9Xj7zFRyCUuHez/6832aWqYCaahhbzx3jcYuiYugI5ti9JMiwsRo7w3W
L2lgbhom7DKKvpxMgM3xWKFDVRIhEXnKPPiZPB5LQXNDcmRZnhuYNoODH/nfSWgTfgFrP/EQjvro
6MzpGUw96NXQfg3za48VgYzwpVn+unRRYByPnssh+RjC4CUQEDGC6kCzJDb1KTvPpvdQyluZgWHA
WfNYxSTcCTIdWylYafq3ZBhXrR/8tCNQZBFD8nKLewojWckbJWvDsT0JwM2kIBzuiLCatr2pbnqN
77GJm3FVT1jWMLpxWzvHSovfkIqwnQk/BZ94kydsQr2oX1m+7LiyHH9lTwTvQEjdtpl+g43MODRm
xBqd8m9I5+6icrWPWW+bLidlJw55wcJCDklVbcPEfEsn/xLGf7igspPZLlkEDpwyDSoej9ljObxE
DrEUHXBGS2LssTXR71HRZTzWODPCjLOzjy0Phsw+S03rNQ95WlO3zemWFQs0KHdvUXDSs33xtLhy
xn7yzPK1K4Nia4AG3mgLBEVswAoL7H26WOEyHJn8EmMO7eZBsDlkSYVPk7Unwd+5QCsh0ixpppkN
7zq6eb7HGcRX2ScHLWxnBt7nTCCxHFhVRhpxRcd8Vbcw3tTIGc5wICxVRbDOPXqMo1k/WUXNoOo0
JIsh/awcFlau/Mmz5q4Nq+FQTEu6qCAzYoujKhVFpTHCVDezfPL9/LNnycfbpjYIm7IxK+rkGGd6
GaDtd9cj/8q2Mt7zX7d3ZolnabCxty3SU/TRsGEhuGQwu6ozwQFCgwQq4wKaHsPIfQTmBcgcy87e
NMK9vmr6tNay7KlPqdyWmR/Zw9NDcOwbNn7p3A/oZVwwoRPTjJnQW8N4txrbvL9vSkSgzu341Qw1
FYrZJXbhKoAiP48FduSBtSazFEUUmggNp6l90giwA3TPXhSyO4lSHmK+7ZOxSS+VMG9DKZy9MPtm
pyf6SpqMgEZebRObCsk55uUQx6I7Dezb84BIQ5aPL15FDtRUz6hm/P6rGdgcG9kopdmrqFmrc24t
Cb56p9bRu8p0WkrUq/SsfPTTpmVpL53ROLVcxTDAgAUq7J4cIN7CkBpVd5k/a+WeZn10c56kRQqq
m9aBA5mzjEdYPd2IbtGEWtNY9VZJbsvPW+bawl0t4HB6FLksjEHYJ/TGUnGjcczy3JeyIDbmW1W0
psCisqFEuIMkN8st2kla/LzoloJvFtATt7BTtLTOCuHgomvO5GtflcdnG1nKg7KX46Hhtt+U40vr
8RM3Ln+lnRMwG2OIzR2SjBfoVzd0Kfwh8B2wlDzF9b3JCoUrCqGb38o2yTsojyARthF/tyWnndPw
CLWWKctH69l6tCGss1gfBAd3qr5LY2v3otojFkN5rnYhNswk0fx9zafpCfVQUkKos+kVHMNZal9D
Tchq/JREK2hBIwYPQGBMZ/4j40+UlHy5bvwlHQoL/YB2GTRUFoehHbYALFibe/LHVgUf0ZTd6SWp
G0TBS5Ho4EBOiXYTmvlWCg/qxm6aQ1+d2oor2Y1ITXEjQWaRFzFRb1aPFa0NNslOxgqXa05I64d6
vU/T/tPj/NNXzX1IVYHrNndz59F0lhIs76JPvHt8tbA9At1PEWSpzSh5ZBZMPJ4x6OuAxuyRn8oS
ve0S4z1sRYBVoTXXPO+wFAjDpxQi+E5ygaaD7AUmn0mHcw6tLEysnGv3ds2zshynfMNr+5g50XTj
EcVZpRx9RNUzzMb1uKPncV/I9FEZhblrgztbGAyG5vSiRwBVnclWeGyflUYR8QZyd3HVgQGiJtUb
i5nvPr4knXqHjd51AMx1ehdw2ucQzFtR6/FV2BwHevJqqyQ0mNkPbe0mtzFIb6N2kA2YVYYOP2+t
34FH4OmOLnmfa9omfoaAhb7MWMHr2HhSLAUoeAtXsV15LD+cZ5o+2LYWqtziBfk0OLq3iT9BDkvF
scyye+qcF1o+dBt/ltROhuyvKapXK6hxLP9l9Ws6w5fSJhOLNxwsnj37vKphfRZfJMojvpZwiRFw
Mrb99oGfKOOqIlfUSrfYJw4YT/jjuZEdShO2UBs5d00XZjc1vuS108BHIgs4STpNSPLCySdrk6hh
uEqiWaLFyDKCzkr6z2mqb3nDZkzBlH3KOoWJWuEDkbspqzu6dTl3EMGSd+Ysf7IOL4hKskfbDKN1
0rB6TWoXQl/D4oQAXX9beeu0NL7ZtQ8fRnxAfcXGboir7pDZ5rH69n34oL7gaNR212ZJ5lBMOe9j
qHa36fIPl+1baYSwy5d/I6fyrV02D0svAa+C4AlwwXgoMYivciwQLIjyXWCEkAVbPW1kw3M4ktZT
1qcZ14H52slk2Fi27a9j5xB4ZMbEHL5SfQFUpmWnXXflsG0jDjLlMDMLrdqxbo7N2D1pX857mwDS
VgNTGnMRox2jzsECafbcPKSIAyJKKiD7a6HEMcLxjPVw2XPyyuut03b9Vcvgoaj4QKuZvKq02qsK
FQWBKUhKvh4DvKGQN5ohu22jiSU/a0YShV9Db8Ek9ZHls956cbzGx93xIZsq2icjAesadFnr35Yo
YtSdCuzEOOcjaew0EqtVGN2mBlqWEdqKPE00nN7zth8BnDfAw6IrULJL7HFW4ViGD1bCizWoAqgt
/NChpOkvHX955AJj84M7y2nvmz5nDeNB4pjQPwXvpbhQnATIZkb6LotIjaeuozeqKilhLcC/NVbw
57ua7KF6GRVOM0E95tqfcNh2E89nZ/4RI6V3DnTW7M/3uEDnsvhuwMez/FTMfgau/2qKaV6Xz22O
mUJxcdnd05h3p7DF4UNOc4vP/NnK4RpQ+fwtdEtO3rFAy4W2QwmYTyu4XBXoL1sde8cQy8+NzMZn
aybCF1N94hY1H4AvfuAG7Hv6FkiKFIDXg2wzZMUThAh0U58kPzZy7HTTrXZQD1wRvSd3OFB4qqyj
Yd72ttoYur0AHiv22DKOk45uZYdA7LOLyC3qL9jpZTz+p9eycn/bebwI8AZMqbShJCcCydWKq9PA
ENTtckFOK1+mM3SUWy9LiHTnHYFN7RwaVx0tiEl9OT4a02xderxAtnR5DaQHuBQuw7vza+cOOGNY
EUatZvZcOS8DPjeb1uwG01MbJCeFlsbO7dMWSp3xf/K0D6adoVS46eAoh2LB4af3BfXl65hnfU21
uLCOni54lQNI3haWpO04JVo3Eleyjd/Y7T9zkX8piMpc/fZ+aPi9iHRYw8TJd97cgatlCZll5dYw
MhQ0hzyfXYMEEaTY2DCg2Lp8zBrPMsYnnrA3mcqe+f0/+F8teclNzL6ANS1L/y40yR1yrHLj37Eb
Hzrb/5WFeg2m7hEVAgppZlAq7yt0Z9JlTcRxQFiLewcd1SBz7QnwRmYSBiu6FBuO/LT+YDtyTrKx
vqxoALNU4RNb1KxK0SLBSQ1YWCWPevROmjIu+oV97qAK917JgzvyjDenT/9amyQ2LOuRig5sbRHp
+fa38rtXSqLZRlf1bSPotePNyTOdJtvwUAp9GQFKkJ0dEE+2fZBiqTNpv4wZVBvpF1t3ibnw8Pnx
7V8EzWCbzOFlxJK2qSzxXZTxPWHh5AaG0M3ozv8Eyi8SQBiDe3n2AAXmFdXdanLNLbY5ulVZ/PSV
t7eGMT53Sja7uGseyIFtTZdeG5mLm5ZDaawaKp970ANl2Cie8ATJst8E4hqhBXV0KoOfG5yi8Nji
MN5yCPPirTENRCCS8MRmYz121fIeTGl096unRLZ3Do00I1AHvo10M5Cj3QRsy9ctOz8PYO6qQS5f
pxMMPd/Jz5lHdzKs25U9ShSrERFjpIIG59SeRiQAJfJWzaYFtVnvSE2AV8sZymR3qCtQHz074bSC
vKPGahsk8yWFX72meabamlLdxEF2pIoYozqOIwsA4xZ+zWvKYbEYybvojhFAxXDgGPoBQPzECHpN
BlghjI10Y0z2p6eaW2GqQ0lh8FZZzLuFIh3CXG1QuVnD2h7uVOx8SXGKHZ6aYzr4yGF/IR6HWrgQ
K3X460/qk+WXaIIXFJT9WMVoJfnJ4VCaxIwRY2zf+tl4S2X1bTpQpN1bRxkX5c5iPeCV3t1oE4Zj
PdXuZWPewJUBbdbar90I76ZhYeqWYFaUztZh5V2r2XmMnOxB8EzZBdTn5e28DyVNl7zJRZCt+xqB
jF6UbZaxjSQClxGRsJvR2WCj5N+CmGFH4otZWuZNVR7TGlS1pjFSKaYSlo1hNWIBMIqzGNufKNM/
eYdWQRWV1TwUTd9z00xEYeo3fPc/6ej+9rreUre2ccxC7k1jRC+jWs1qOLV7yRcrWQR7AmQsz4xb
p54p7PNfMn88mPTdEspsNoayzykFU+Bl8ej0vBDdjqzt+Q8v9bYxJS+Mrl3rUOzchjesOXxhWb8r
8i/hLICD/MhS955ImM3vr36do3DTgj4g6mQ9h3WLGyl8T3qs7SidZwNMwgqjXY9xdjy7ZfBI1ooF
dxk8m60+91F9+/9bD/6vWg882wz++ai+x/8d/9abT/X5r99/vvL6Wf7+579ffzv1r5e0jbmHP/9H
+8F/feV/tx/4/n/4tuuQ5GK/EVqYYP79r/9uPwjs//BcR1ghhVAe/QPLH1XYB5P//Lcw6UUwLdMP
/BAAiOfb//5Xx0mXP3L8/7DgkJomY4kp7NAL/1/aD2zX8v/9P9oPBM05vhUI1/cti82cxXchvz8f
0iru/vPf1v8iTUn7TkZimhcglGq7/i01Uqu9sB+J6TICsRIoJG8U7p5PxVLlyNY1B8Z0pQM9WcL2
vca5HbMlmrN1VeURJ8LSAKmCFdzzPzlR3PYk4La1R8deF8do7Bih9kWWcNCPo0vqneQ0A+c3SbxN
4bqNkVZ7u823zDevAxt0FwxsjzjWz4egl0SjYnkAXgtToM4bXJrhVitnMzeo7sGI9V0QedMTxy6b
gjo/TuCBBsMu8xYqSgR0Iy5gpsInnhc8VZw0t6xV8JKE7F2QN+Cbr4bCto70TCX7KqIOrbZAxGba
25Iv7ZMypYO11zsWlpfCdOY7VBVjW04eFuiO3Funsha2RB7yCJfhdnSAvLlWUu5FgNRUx+A/2fiC
/rLHx7xfAtNI6xAnVlNF7NzuP9upEEwvarrNCPVtCtuHxpCxqh6HLdTSSzuMPSt+39h4TU4bkIHo
wFDM0YttA78n/GcEPXfQjrKNLeNdMk/jk6MDZJRu3dXkE3GslRvb7S6kClZU+Uj7SSqNtJIYT5Zt
Yb7oXrxkuHcFjy7seo3H2NKCMcK8UKevM9iWNJx4vEF2BMINxfOi+/DZ9CGMkMPTEo5K7oCczCci
fzTYLH/qUC3HEcNHL+s+hoyVpFsRA1JlCC/IEleVtsseFVMhdsyTQ2UmttCK1VlCAb3yaCVDJISe
eRPXbnEKTH3Bsf6W1l1Od4MdbOzRgr3jMDU1iISpbUQbZmxF4l1Ye0hSvFICt98AcFH7THQYAZJ8
VYK12dZc4CvlUqpuNj5gH/on3mYHJbFiWPVbLri43jQBJB6JB3ANymNdT3a8Z/yBaTR+E6R4Mu1S
LuxOjB2EE+wWF2pkOg/Sss955N5zhL+tczBFzfAh4sJflI23RibtbVsA9k7n4WA4RCPyHv/B0qPW
M1JvDaxhaWt5qxGCy7lzyULAk2PcsPYMwjOfZHPT6X8E6XDvTD1gQ+BUBPwMzhQUdtJ5/WoXBfUH
UZ1tMdVveBJwm9Fyaho0CFPMeY5a417bgLX8pr1FEL1E5ICtTsPOEjRb1iXdBaUPmIHSxnwB7E5z
qEnVWbSm+1clyubiA4zTSg3PyROLjwckatSaxd5QseSS80+mSvCMiP9u0FxJzu/CyuReFF35f5g7
s93GkS1dv8pG37OaDM5AdwFHs2TLtjynbwjZVnKegjOfvj86M3eVsvaEKl+cRJWRtpwUFSQjVvzr
H9ZNImFatfAbh1F2y9ypg+eOYGJ4NBuSSxRaXZUOsc7eBC3IYfxMKjXgXDhrumLR2iJc6pp5ZUvc
vUMf4vjwlGn9aVBa0oRb86q0+i34EXoMONG5yT5jjLUcC5gWtXmQIKk0aSE4NGploywi4rO1xC3X
lucfmKpXmDUfqhY/DKR9EsEnN96VnRHdosfQTkTBntk2bHa2Iy4wPt7Ac9fE7AduzEatju5AvotW
Hfu+IS5UtReDrx7VcbpA/hjMNZy1ba9Z223AVBZV/kYhZgLenHxrhJosUswg14kct6VwxWXStdBD
dO+2L13vIUix107u0qBEGkNC4dBg4Z/rgY+OC8qOzINTQZiX5nY6hRtdmUS3r3Xfa3d90D3atGh2
gfFIejvdHFw4J6w6jAPn0EJyi4s2nfdTQp7j4kAI+R58KghMKt76MnXMkxV9JaX+MRlpsqeDWy/M
WJw6aA1dqgJGW1RYiqnCdEjRM1Vvfqh3VwSXkO1LTstsis7WSQfAOObVySBipwNmpa7OhFXrND8d
uXAKZqYyH9d93lJeolc+sGOwG7mvFcD4Iiy4ujJM1545LKwaemILrWuG7fBlbANTxjqWDLgNBi62
ZIHxAF+PYNugKBdVtB3GJNx5k+dknoilrtQFon1SmJHAYCIFhKjbzb5M/QdMjOleXcNAWYNSgkBH
mb9oWSU9ItsOqatCpMP0uizSDg86pV1oJoinuagUV0BO6pcQMhzGhlT1Mk5RZGAHRITsHSTYYQ5F
I0Ir4r5Yrt1u0q9uUj9HzmT+mZSHaij6rUZLku6BEw/XiQqpwrKY4Zhe6qJZkCdJQ6vWnUUI3xor
O7nWrSIlmbkMsCbyyT30VBJ/XHpQOvdO+MhagO9KrJImq/jaFXS7LZBFyTaovNHjyiHbA9RUgUNH
2AE2tSh3rYCG+WjDuK4zwn5lnV+GVrGvNpluKdcGOHAUWC2QGryyvFXpoLl3YaXoO3KM4xulUfmS
dOlWiaxNwL7IjOwlhll3o10+mIZ7H3vcKH5M/nTm0MPunly6pTttstAvmqnRWfb4fuhrJESgpbq7
LcMCjmO1ZV4tySaodtiKXWOe1h5i56Jg36yXtrxyuwH/ATIpQbH4PTm6q6F1D+yLhoPXlBLzZhDq
gR0wZqzOikftpZDdbVMPyrbyuf9dIHsCd9itl3a3CT1Rz8dBJz1uJijS2MbmuEZh3JDHSLIzFxec
Dtgc+/HcNJpV2eenshlI6isxqtNCgn5bQxLS12mYQsBUiwf0/1VAA12/lw1ZTBBBb30KkDCJ2hkO
+Q25N3jaNbAa1FTdegM9KIlxpc5yFAJ8LVqV3qpmtXsb0xMRkiPUOwvgFXZk/sakEX6tYvUchMJ/
KW27WoWaEm/UFrlcPiJyyT10zal4Cbxw3Y0uCzzbM7fqnywJN1WU6b0W208moB0Hnlu7vFNxgC20
YFnWmdhYbo0wyJ82uhq2J314NJWxe5aq/5ZPAYwSdqQu9Aur7KCpO4yYquiAl8J9aKE92qFjXYJh
ot3wCSawJvG6bwqaOdRdiKSOuBnW7IVQBJQ+OQUlyZuK0t6mQw1ppx0XyP7IZq/pm48lubdujVkD
m8OR5khJg202RsxcFagivBQ60TYo+B4tB6HdsJ6KV+z3dZxbsI2xLZq6YR/txqHepmFwCLXCvIgL
81i0oVxiuHUI4ZKGROtYo/8MpM2MWL5YUrmPoxp9SUDEr+FDjvLw7CKBINhXRkynOxkPCTR1/LMj
8+A52teU3OuZgW8c5QNNacqnqSEfbcHplokT9Qtio9gLuyspopXNdd5SrSSXjtZTIjHXhZ0nVyla
lmVdIYVzfDOfh3E7rMpJEyUlukcbU177NYqLbtZ3bGUxKUwg/SmYDM5bAelXEepr5YsXQ+TWtlLC
64RV9EJLXWMBRaKckYmlMkVn3Ygj7pDdemWJp0aVz8wmuqU/U+bBwTPiFEtiPIWDxMA22Z18yUZM
o4o8vbc7WjuVcRhIBFnQL50PpaqvJDZQed9mVzW1jx1QorsO61hXTOYm0+QeGeWaDDMoOremisFE
n8uDrZuXTkpCSgwwnrd9s0kUi+XFQyNqKFXFKjsC5fQtRlhWgYFVNcovSEmfKHmp7Soa03qL6gc0
5qbJBnREmkJkCB1geqPlPWyziYgZNXstQdtX6YrD08142/AK6Efd+G7fr422eehh91KWS5q4DtTR
kTzri1aZ4ol1fQbyjpHeODmCRKLZJcpX5piImrxJX8x2a5cAG3rzKNVqRSQrRaohME10kLjxmWfd
ZJOiFRLAFvS6d1EhVaak+8K8amsYxRYKimoMdSA5K3Z8HXmYsVMnlS8lKi9IWFhlj97Iuqb4k31k
iWTY6x6N0F6PUPQHm4SHvE67Z6+I3lqHapRO73UVtCe86YADDQvEKjVv0JwYl2bDjELfok9hy6Oe
1mDB8BL3X+6hDbK68LXS2wvV4R6NeQCAQ8RrkFwqqclbKUTFBF35NJjDSZTxbRXR76RihefYi8tq
T2ttnZXweTXkcHlVGbirSVpRCiC1Grz6MUARlchLWsmtYw2sezcywrysKY7sog5WOzx20HBUOtPw
ry/SpESn2UGgyOCEhKN7m7Y+Ice0SUDrsP0xiLBIYGndWoV7a/b+0XF8RhhcDQQ9EcStS//oKc3W
lRoOYxr0J8B7o9uLGDN7T4OY1eY70mF35Jdtw3TSc+FTZBrBwqqsjeUFr6720I9wSdm9tX3xpSDU
QrPcB8OGVgmW17v33uC+UX1+sVvmEMNTSU7/IvAQp2MqkYJGLC2OmrA3yG7GmunP9m5GnMCzoHgM
Mc4vyDYeneoG7RLJ3ol9a0YQbQNQSlXDbyiIkAv1eP3V7Dd9LBc5FKFTh8KAHGbpOy2FGZp6IkWJ
1l+bVnBZdPIGxstzJnPc8JCHtPUu85ihFW+ZmPjXZf5VbkKg1noo6cwLPaPJ7YiCDBTwkKs0g0q5
SRCmsWibr3GLOCrfjwo9zrCMSTjU91EhrwdbuRG0uivrC5bKS0yiL8lgp/WiLAqJSRXpVJfPMswI
OtDV+yBTN9h2vara1ssFvIPIuO6l8VLmxb1aib1feldNjLc6orTCxu02fqEHT71Xmq9N6l5S/2Ij
FvQOPILmrS+t1UCJg0f+vNCSRYzNO7bqfAhweEo7K8qubNEs0yp4c83+kOCMp3kR2z5h35iOtdCL
9j4MBf1ZQIPp0mQhlD8Xf0qJ7p3NO00+RZR3Ue7HC9yoZnZPM0M43bxQ0l1PHAM9kE0AfOqY4smB
+IFk1HvqWJGmMVc6517mxtr1g3uv2LddcbTx38wEkGRrYe1jYlg6uDewIx/9FjS8apeuFxVMQXNg
kAfKikfQi4Qyit2zEng3sdWu/CjEoaU1zLvbwgrkBSzQZtnXMTKINL7BmT8kOYB6CsSFPDJVvQzN
ir7cWG3rlkmDFlzbjeyjcnxnHS5Tolpbv8Wv36oKNsr42egOlkN1BqFAr/ehr173DQgACxdGYUW6
tzrlLszFCuGj3CiecZNhJbVgBwithzzFZTx4F5nfX46xzbwLQUTm5SmnK0Nt0851nqER1uJ1VdpP
btq2G2yoCdPtxlnfVMigI+j8ozJeJfSmY0jsoqFPqKrBEQT7ELa0XROakqrmXOpg2CBXlHG+fkXL
ulnZV5azlyVlQRQINvPBntrx1SYWCdZbJSnjoo7Vwqo/BLEWLk60r3q2aLM+CTf0z18Je3e2qVHg
BuRq3VxLu1XgVjeFTzZ1reRP+IHRewd+9yr1VSodAT3hdYk34Mz14AV7tXlv+M6epe+m1SNQc9Ve
24Nyb7XKdaN3j6ICgskr0Cq1cFcKUZ9kmLEu5uOLhhSJdmWA/SxeZV7ebLgvV0LCeypScPcui/eh
6jhXoa/RyCNGmvAobKbDYKfEyarFZmaelzhdJdx3plY166AQL3qeU0QXtCzpVfU05KM8Mbc62eSR
IA6CBvIx9wqcp2m7jDYx7pC9VT+s77MQFRSeqEEg64sExHNh0vnxx7Xa0W4MWxjWdjUZbsS05PXi
ItM8pJK+wb5d697TqMLq1gYoD0a5gZ+DSypQ5zKNu0u8C6cujbgQJluOvL+D/7Gg3PIQ/dYvmiMm
FTX0r0QuOkMZtuZkqOib9cUQALDVjffsG6TUSwUrp1hd4WpVLUapaxtNdle0EfFPMAEnw5EOU2l9
TVse0MYu2Uma7bNFaPss7+6SREELIGWDehjrwMplV9Iltg6AP1orqG2HJhF4e8ciXmK4kc1S0173
eh1vhPDY3Y3mhjUVJbpDs7NtK3YJFGcuSZfzzq6xKTUno2trJwNEkGVqLw3DU8BRgDdSbWhv++Y9
17seXkguWbk70Cp9XzaGs4U/1C1co1piTEBdAPRfFwCVSVFddZG8sft8rQHFzrqeFB4cBGKtfDM9
oEB80N+RVtjzmA3dnEr0DVHGKYUyhfuzB9nKsaOLtlDvJK6wKnlZC6Pxb2rVP+ihcuU5KJswRUyh
CyGAYJdDLYj/quag9Yz96KZIjLcQ6sfCidrLMPf3o+bR0yetT6AsWEi7RLJFM3Dux8o2E/femGFS
aHPgBDLNkFwlKvBlFuFwn+v3jZIDDgzKS6YIfUFCAGo4ewqmI1PWV5W9p1OZKMUqVHFDtjBSqFSd
sK20pa+/Rm71mFc+eKxvLQuXPq9B8iIxi9UcwREiSl/smmoZdNJ9V1TxYI0gUlbkQ6kz4dQBqG68
Nt1Ae55SKhI8tWSf7fw6XBd+BMVWm6JIbIpfWqBQsYllFNvSu0wgPdayfIOYLDArjLtpy3SgIyd2
9vTFrwqBH0tirkgMuNH7WtuEkTZX4ojaIrfsXRdU3/8mfXycug5Rrespyo4HhR0he52F6YB9fnz5
CFcZIIDsxFByA378EBUZqWhY284r5swdmbPNSgewgvkkyp3faEiHBhPd+xSxkiHaBJoh3ycs8p0x
fdF9H2NZFIn5bqB5lsxgo6LMdCSbjUjbGEM4oAlvyl0xtpuOFN61jt3LTm9xZv34W1dT1Djk5BUs
YIkVbBuo9lpJQBg+gxfeR3j7x7sHGmHuRFAsLAQW6NUdduwf7/txMh9/AxKfRJCcy28/owpd9FEh
NpXJRWynmJbORaPWyRGKHvSqGTC02GWW+P4lIIdjTmflSdew2usnT68gxZR4/vFXRNJY6pRVmO2c
0Et3Yc36gzj0sgxVXqgME31bGJGtxwek6VbuggIOCc7Rxvwjp+bjC0JbddkJ9fjbj4Tp7Khyi/W3
YJvfXvgItvnt2wgDkMUw+Tr99kKX08DAiQe6VsH05sPaZiuZ73774kodz5SP78OwXpZochCY8RTg
913PUtEoa7tRdkSa1ovaJ1DPSUtkKl66z33q4RZqYN8BYJepd5HambqFWY4ZHaGsGlZAC7VN9YWs
JcxT8kSCGM+EiPKhqQiRZrMSuQpWfCn2JqwEhzRj4e+GRr1NPHkVwreH5wt234tRsJ5CVbQjf0QX
BchroYJaBq11GoVSb4qs3bInMC+x815DpEmXBaiU0t8JHwlISnULComnjuHcdzyGC00BVRzC9GGI
Krxghm5mc1NeRIb+FgoWlt6cjFdJd9Q8YrgVBN6FZhOlGYvd4PfTIoCRuCk63IS95gZdVHWhjsFS
ywe5KrJsNToY+ue9Hm1glbKqEiM6EiOFIQv8kLGFROI2KnEAsbrJ1KFBDNR+KZX0Qe0xKI7Ag/BF
a7r0wD4RhYZZ2NvEa9guSRtBEIavZbVWooYvOUWc8F/Z+yY3hUKWJLaSsGBwCcwMXGSy4r0U+XWl
XvmG2JQ6WxVIHqSzHqzUfIw1TJBiqZ+ghNxJNtVJiQ4jGZLtZD7ZKvCBjSTa67p4iJEIwNYjaMDZ
4gUnaZ5ANPXb/r4a7F0U37ciA2/Ru2uvMW5dWeCVHV2hyoXAlhOxINnvZwPkbC97mIxW9RFSedu0
L0Hq3kxvWzgarRKkZLZVYBsZRu+kbc9gpmJsbA3PXqkuU08ncE5N70zDfjIUOjgtoGwCrT1rmFnz
Ub53Un+u+YRmBDBS46yrN6L6Egxg2Lm4k/VlPqVRAlRCnRmqp+nTwd10nT3kcCgDY320kVC7iGXM
3OQsA1yiqScwlIl8h50b5u2qeV941D8jj0eCjc7aK9SHsu7XsNXZJYbNe9XVlFfsc0HAWSvFtlAN
5aKq70WEYNtEC8J85mxFGa7DyWCEWNSZNfnUd2F6ig0joWPS5otsgKaQE1DoS1bLSYfuSfLqtOG+
EO6b5ZvjRVWAQWk4Kc4JtKuvlQFxituV1H3oPWolkCAOa7MBpncU25zriOU3ZRBaNxkoZm6OZIzS
y0BOlC1TSUJnNvIRMjp709DRKNKPZTwsW115uSJHOlgIjyaE3ZjPioVdTI0xaRNhWpEbe3iss6hF
7OMJMG9PA/D1yr20dOIEuB4yD7MVBHUXUVO11wbnqZUqbiiZvshy/UsLR429LJ+5lGSFtMNbLOGZ
KsnSx/tmXXdJx8vy3jJiAITBorAhhhj7q1XXlVhqggvPwsi81ADrNpadq7ukjl4HKDmaqA6hVX0l
owbdCTk1QwpD3zeVbg43M5nHNCJUruJC732CvvSXsXC4PEhsSsO9HN3yFqexd+KG5azywFzzCi+B
Gvq2wV+ml8IQAUyMibCoUEA7xqMV8pB6YcvjmD9KW7t2B6SmZtxCyjTgBpdkG7juXKd3P/cxlcfc
hUhQF+1rhX3wLE3NezrqBjcp4K/bTVETugLaWC6J3MSBpmopncNwUX5RG/iyJtnM3CdcEgenNTt/
UglDRK6YLIARMP56qtoSIUN3XaMIDGuLdxaw2uOw2UKT1pD2B/dRYJYrx4L07kuad45irH1/oDZW
oEWFCKXymN2WK5AokWkSCuKInQ1o9rMSEBqPxskYLmJbu5TSeikpwSoT5i22iTCpnNvStV4d3F4R
ND5nenMS+XgoyhubXJjBAAaEmQjixwsoGWkEl97zdMNPhLsmdJcIs7a6oez6Cr590BiHOLahKUXH
qvU3rpWT9EugYWOBxbmdejN4IDEUC2JhDv0DyQoY68fKbRonsNxfFaJnMFGrt6OpbocywkNZ+nCE
NZqHJixiyFGEZfpLUSBXL2138tjZxNZwBU4Flca60ZP6kCGWzTILNqp+/fG+A8R3DItipBl4ikk7
vw0wMIfdxeI+UnIbKpKa0Jr4/CrCIFrXq8ZIHuygR+Kb+KhbsuGkuJjLOCJg5Zn2iCYgmyngKzW3
FdK9WauSHObIbO9m3q2lxQt96OQ6NY4oGouZZZpvBfNWN9C1leVDVEbrSgYXZqZc6W67CwNmxd69
cUCT9BqgyK8DZjBDx8532CmD/VI7zlcneVVzmNz0zu4zuA9VFEHyhVcY53TdMehjcu0AhUFYexVT
O/kCjMtm0YnYRtbrjIlWycojvuW3kCmuEZbOk2LKfUSgsGhTvO6pQS4D1d+prnFvqsZTkTNmKR+A
2nKLNCkhuJ60KR82wxSvWEClKGjDQGLEJlCPl3RfdwiNl7QDj2oDZNwk+B+gam3DW9Ws31SfGkfE
8xoWZcJzwkK7xv/rWmUx0AJaNsawLXJgYo3wdmxlEbOVGt12Ca8yIkx5VkRiLdURiDkXe6Kwl9if
P5ejOnWvvAsUuwt84paNPSTsEuml4JFhl8WXqGmfqrhW5yIMr3XkA7M6Cg9dnb07DggS5NdnJymX
VV29loPxkpbZY4ZOGAvzh9Jqvxg2EvQ26w/UGtmK/aPNAhD286SLj0Gtr1y6EzPgUnxw5KvJ9fSc
HuMJGvp9ri2dRIs3znDnR0p9iHL1sugXQsVwhF6ffp2QlzxnpcFxqGzRhvMo5foitLmiRdP3y6wL
uRNMWdKnLJ4B9CdyIaqIsqYvqcXo9WAEYOM9oy2mr+AG7tWUfrHBwEAnwI+9xbqoE/6XSkF7MZQX
WU3lYzislFBILkBeb8wplMUOtlFvHPGxgpE+3DuDdgQ0SyYTvLWC8yPrZfY2Pd9e7qNehxcNxIZt
tKjRnhnWvaHa2zZomX0sunCdPlwikCHlUWJkZQkif/yk2fjIHK+rJmYDKlBhlhzFVB4zZk21KpuZ
lVK3mNJ4ghqwMTILGSkRWtsAyPij3Lfrd4EzG37SCrmxijYtzddZ61GolEyZOL1qcf2mGJxFpWiv
Fa5saBwXRHVz+2QYL0zOWNJ0oXVo25h/t1F2pRY+YBnRrPw8NtlY3ZAEFl40dEp0mJf5ONKRQbyc
5t69G1rPakBfwPd6/FC8x1ptESY5eO+V1YXXBOT4ZCjpS3wKhBgPGQ7kKIIn14f4Imc7BKpAK6R2
SgjjEawm+6hX4Tgj1XuBSFADSIqWEA83WUqMCB1+XCd84jKAQfAN1Lt1rphPJNt127JKQek0+pN2
+FSK8bqhiFxDUsYxT8QHSiA4CoP9DPFmQ/iYiyVQIOeeilgg1+lxN8OS7I1ymTRXA+Bq2yCT6lXr
pQeuWI458woX11hlSnBLaGa51Dxs+LpoZeX+dR5Uz2KMtGXX6+NCgZhEQilIqO2vNRLOGf1m5/rk
idK9gXs/vtMMuigqdhV5ZV5pXmuvdad/4FaQLCY3wuy6LbSfA9HCD52K6wT0HX8eZixkJbk/Ud/l
C+hhxL/1iUbVzCdnitpmcIc8jJTmVUV0VsGzgl9aTJFnYzw2WG6z6rCH3hT+dsRCANpktlNLNJ5t
R7tUq40OnMC6cQeIIchJ9gm41Zqes7putfjWLKDP+nF0qZpbRKmSTfah0cYLMsb0LS2zWiX32a+J
1iWga5Z+iAt9Z9waxUjctmrOxiKCKwWah00ZdWSgzqTbP9TAQp3IblGqXJatQFqgyse6yrHiM5/d
4s2q7WqhIJnC3iC8TcPxFsW9xSaBJLfK7269+IBP2gV5AHv8ODsKxPzCapJulYzKVzmOtJRC0tUL
KMvzXCC6M5uvwkV7mXgDvv3qg6G8JLF1UglD6TKRXegZzBm9DS9xZMY8xReTC5qOlD4jiiR5NExu
64zsOwWwLRoxknCSbKVYgbVC4L/pqvqqxaVxYQwCcBAmrhdoqB4M3ABFXOIBpZN22wwkA+msIVw1
aptoWzXD1A8MkBt7xOy5a6s3HLjT9tpBkDgCuFeWYq+cusW6ibZMWnh3XW8/a6J/BI54aDI0OHBh
5FohQ6jPGrDo4V2TILIJ4hiPyE32V1Y4TxsPNyJlOxYqjGMHLabW+eaCNZTbNKluIgthJCKDDIu8
dlVn5rZ0wephaB/HhF1bkz53CfQnr3mpSH3OaklfviDgxXO6PQ3x/dDTOVBL3zrQmyWN9mRlLTJW
j65H0/TIOdh++mO6qUb72gnJe8O2i5hUluyNNYpr0zcotIA6TX0VVCFybUHGVK+9dgOOp3GiLVIf
/RiO2etce2iQwMxpE0M+SdJspeN4hkfhTUQyNNVZe3Azcdfa72TnLlyXVGqq9deibp5JRPQKmeLq
g713zf8jlKUZiSekG3iE4ahYCKSiqmaZMHa0uzdxiJe/O4KlV+qGXZ8C7rfs2Ijh+Ihl+UMYIsNM
0VwWhtSJ/Rz7BZZCXpN9LTM0SG7ja/gIWq/GgLqXVBJkwqF2Gxhqve07mPm40j03r04ugk1c0k0C
YmxsDc8NnEmxEGXLlRWrwGNLG3cPjllicmyFawcRcj0i1DRLQnaqEn/i8c4SSrwLeX4p+JJoWQvC
uwkCrFYyacQSlsxa1DWdtQw70BrvLxo4o++JGcF2pgRZx1X4aDki3LYC62IFMrrsG4yxoPsTO98P
i9HACDlr7VvFxHfJUi8jRe+WAfAKdMoM2rrEgg9ZW6glG5o5pJIOHf4MCvKYtsE7kDMTEQp7vaWH
6xdLXe3fP9jH//2NfnyTJ1RTWfXr//D9G+WXhMtW//Ttr/c02fP0f6Z/8/ffOf8Xv+7DN4lF+tf6
X/7W+pRPLOfq5186OzLv/v3sJnL02TfLD6L0oTnJ4fZUNUn9r1/99jm+s6xv2GHW9/kfDvEf/dLH
p/2nB/pO4L4fCgjcb3nDk8r5YW2X/Z7ALQzjY+h/I35/nNLHp/lXR0iOdVg37xxad38xVd20LFt3
P/7AuWZvTovk42UUmb/QjNJV4WrfXodz/d9nQ/TPBuFff74fY/3TmZ8N5tknOGK7mi3CqpbhW/37
MTBN1/3PBuGnQ/xuEOxfhGlY9MRc9eOPdj4I9HZ+sTQb30QVx8zpz/9vgyA02/mro2DYv6i6bmqu
bXwbBf2nUVAZBcPUhKV/u+t+90j985vgP/ilvz8uTFDJ+8fTFJ6q3z2S//YXftxrfzzA93to+/6/
/zU9LGe/OD1c3w59+pgEpu9/PbtJPmaN3734Yxb5eJ/v//z7B/zjW5+9149P9eOHm/AkjySwE33C
ozh8P81veo3/lxxfj+mZUkPDfObHTf9tTjg7z9/d///mwFX803EN9ROOK+lGZucHRpr1GQeOj1l1
rH4cabqMGrYFP77/80MxPybhV+qkc0HMt7nktwv+v//1Z4YZanAuj+/5j7Ocztq2dGbOv37kLDu9
1eFbczYF2raLAOivHnxxSo7dUZ5+HGk6bcfRP2Gwf0zbf8u//o3BadLX82GHK/sJd+GKUQ/fz+9C
TdXRI/3VkaHGoPdyfmShqsyCf/XIG0Y8DH8c5+P21i3zE+6U7fsxOLsBNYO2zo83+vPPzZboYpok
50+k4UwCtL86FtvsPTz+NItg5vMJ12+bd+cXz3Ad6py/esIXf5ybLARHn3Bgzqx5i4cfR/q4LyxG
+ccP/vz1m5pR1R+G2RXOJ9wb+2OYnc0eUGI+Y3nZTyKyY/b+49NPwyFU4zMu4f5YVUcwwOqEXPr8
+KbxGUMSvgWhfzwv2iknP+EJ34esBVVen93ZQjO0T3hg9mFVTf/BbzwbFI1uwo8f/Pl7cDp63sif
D/0pJ05W409zyPfS+K8+7FenV3n8qXoSwkHT+pfnkatTezxft+Cu6Z9QPl2dur9tjinM/PB8Wef4
7idMgNPxdydZnc5mKoFzyCcdfH/qw7ezZYyDf8aKPp35l1zGPy7ex5Sia9YnTN5Xky76b/OjzFkp
zx9OfP8+7Q0Wx/jnZ5/27ieUJNdBeD7iEM8+YeG5jhMqkvNdjUAU/gmT7LU8ATidXUrD/IxLeXPK
smpI2uNP2wRhWuITzvs2yN9Pf9tWf1jbbMv6hAt5N6nw/+GNqLNKfMIl/fYGf7wRp8N/Qj14z+if
qup0VlLoQFGfMDPen/rzXaXOSX/CcR/qY/D7G1HHLuET1vrHk0xZ2c6OzFL8CWvx4z+yhTD1z7j/
no6sO5lfnz+aMOSNT5gE/62nxd8RnT+3h38KqzdA7PBsWtEty/mEB/NpyMEy/bOrabni366Z/whp
+jsU+0f86QfE+o/+2Tm4Nv3GW3I6yl//DwAA//8=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Calibri"/>
            <a:cs typeface="Calibri"/>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2</xdr:col>
      <xdr:colOff>2152650</xdr:colOff>
      <xdr:row>4</xdr:row>
      <xdr:rowOff>95250</xdr:rowOff>
    </xdr:from>
    <xdr:ext cx="3048000" cy="8858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xdr:col>
      <xdr:colOff>133350</xdr:colOff>
      <xdr:row>7</xdr:row>
      <xdr:rowOff>4762</xdr:rowOff>
    </xdr:from>
    <xdr:to>
      <xdr:col>6</xdr:col>
      <xdr:colOff>190500</xdr:colOff>
      <xdr:row>21</xdr:row>
      <xdr:rowOff>80962</xdr:rowOff>
    </xdr:to>
    <xdr:graphicFrame macro="">
      <xdr:nvGraphicFramePr>
        <xdr:cNvPr id="2" name="Chart 1">
          <a:extLst>
            <a:ext uri="{FF2B5EF4-FFF2-40B4-BE49-F238E27FC236}">
              <a16:creationId xmlns:a16="http://schemas.microsoft.com/office/drawing/2014/main" id="{1CF08A39-3AF0-FD80-820A-3190760431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309562</xdr:colOff>
      <xdr:row>52</xdr:row>
      <xdr:rowOff>14287</xdr:rowOff>
    </xdr:from>
    <xdr:to>
      <xdr:col>14</xdr:col>
      <xdr:colOff>4762</xdr:colOff>
      <xdr:row>66</xdr:row>
      <xdr:rowOff>90487</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3FCE7618-6CB2-7707-730C-9BE70FE0108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958012" y="9920287"/>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4</xdr:col>
      <xdr:colOff>190500</xdr:colOff>
      <xdr:row>13</xdr:row>
      <xdr:rowOff>19050</xdr:rowOff>
    </xdr:from>
    <xdr:to>
      <xdr:col>13</xdr:col>
      <xdr:colOff>285750</xdr:colOff>
      <xdr:row>27</xdr:row>
      <xdr:rowOff>28575</xdr:rowOff>
    </xdr:to>
    <xdr:graphicFrame macro="">
      <xdr:nvGraphicFramePr>
        <xdr:cNvPr id="3" name="Chart 2">
          <a:extLst>
            <a:ext uri="{FF2B5EF4-FFF2-40B4-BE49-F238E27FC236}">
              <a16:creationId xmlns:a16="http://schemas.microsoft.com/office/drawing/2014/main" id="{4C1350E9-8456-456C-92BA-3C54A95A3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276224</xdr:colOff>
      <xdr:row>5</xdr:row>
      <xdr:rowOff>85725</xdr:rowOff>
    </xdr:from>
    <xdr:to>
      <xdr:col>13</xdr:col>
      <xdr:colOff>457200</xdr:colOff>
      <xdr:row>12</xdr:row>
      <xdr:rowOff>123825</xdr:rowOff>
    </xdr:to>
    <mc:AlternateContent xmlns:mc="http://schemas.openxmlformats.org/markup-compatibility/2006">
      <mc:Choice xmlns:tsle="http://schemas.microsoft.com/office/drawing/2012/timeslicer" Requires="tsle">
        <xdr:graphicFrame macro="">
          <xdr:nvGraphicFramePr>
            <xdr:cNvPr id="5" name="Invoice Date">
              <a:extLst>
                <a:ext uri="{FF2B5EF4-FFF2-40B4-BE49-F238E27FC236}">
                  <a16:creationId xmlns:a16="http://schemas.microsoft.com/office/drawing/2014/main" id="{75474E2F-06B1-16BC-7E09-C53FA366BD0F}"/>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2238374" y="1200150"/>
              <a:ext cx="5962651"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15</xdr:col>
      <xdr:colOff>57149</xdr:colOff>
      <xdr:row>8</xdr:row>
      <xdr:rowOff>123825</xdr:rowOff>
    </xdr:from>
    <xdr:to>
      <xdr:col>22</xdr:col>
      <xdr:colOff>742949</xdr:colOff>
      <xdr:row>26</xdr:row>
      <xdr:rowOff>123825</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E4EE835C-6F77-46BB-9566-8B832AC425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772524" y="1809750"/>
              <a:ext cx="5114925" cy="34861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5</xdr:row>
      <xdr:rowOff>0</xdr:rowOff>
    </xdr:from>
    <xdr:to>
      <xdr:col>2</xdr:col>
      <xdr:colOff>666750</xdr:colOff>
      <xdr:row>12</xdr:row>
      <xdr:rowOff>104775</xdr:rowOff>
    </xdr:to>
    <mc:AlternateContent xmlns:mc="http://schemas.openxmlformats.org/markup-compatibility/2006">
      <mc:Choice xmlns:a14="http://schemas.microsoft.com/office/drawing/2010/main" Requires="a14">
        <xdr:graphicFrame macro="">
          <xdr:nvGraphicFramePr>
            <xdr:cNvPr id="8" name="Retailer">
              <a:extLst>
                <a:ext uri="{FF2B5EF4-FFF2-40B4-BE49-F238E27FC236}">
                  <a16:creationId xmlns:a16="http://schemas.microsoft.com/office/drawing/2014/main" id="{45B19823-7D74-3193-9F47-D214303F747C}"/>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0" y="1114425"/>
              <a:ext cx="1828800" cy="1438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12</xdr:row>
      <xdr:rowOff>114300</xdr:rowOff>
    </xdr:from>
    <xdr:to>
      <xdr:col>2</xdr:col>
      <xdr:colOff>685800</xdr:colOff>
      <xdr:row>21</xdr:row>
      <xdr:rowOff>95250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EFCB550-12C2-E613-E6EF-7A1EB71D18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2562225"/>
              <a:ext cx="1828800" cy="1704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152400</xdr:rowOff>
    </xdr:from>
    <xdr:to>
      <xdr:col>2</xdr:col>
      <xdr:colOff>666750</xdr:colOff>
      <xdr:row>31</xdr:row>
      <xdr:rowOff>104775</xdr:rowOff>
    </xdr:to>
    <mc:AlternateContent xmlns:mc="http://schemas.openxmlformats.org/markup-compatibility/2006">
      <mc:Choice xmlns:a14="http://schemas.microsoft.com/office/drawing/2010/main" Requires="a14">
        <xdr:graphicFrame macro="">
          <xdr:nvGraphicFramePr>
            <xdr:cNvPr id="10" name="Beverage Brand">
              <a:extLst>
                <a:ext uri="{FF2B5EF4-FFF2-40B4-BE49-F238E27FC236}">
                  <a16:creationId xmlns:a16="http://schemas.microsoft.com/office/drawing/2014/main" id="{068C93BF-C120-ED5D-3946-8D8A7761902B}"/>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0" y="4324350"/>
              <a:ext cx="1828800" cy="1952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cuder" refreshedDate="44930.902750347224" createdVersion="8" refreshedVersion="8" minRefreshableVersion="3" recordCount="3888" xr:uid="{7E8AD40B-4D79-4F32-91E4-72B2529882B6}">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14691383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8D876F-683D-4253-9CFE-5BDC11D78B7A}" name="PivotTable4"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7:B30" firstHeaderRow="1" firstDataRow="1" firstDataCol="1"/>
  <pivotFields count="13">
    <pivotField showAll="0">
      <items count="5">
        <item h="1" x="1"/>
        <item x="3"/>
        <item h="1" x="2"/>
        <item h="1"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h="1" x="0"/>
        <item h="1" x="5"/>
        <item h="1" x="1"/>
        <item x="3"/>
        <item h="1" x="4"/>
        <item h="1" x="2"/>
        <item t="default"/>
      </items>
    </pivotField>
    <pivotField numFmtId="164" showAll="0"/>
    <pivotField dataField="1" numFmtId="3" showAll="0"/>
    <pivotField numFmtId="165" showAll="0"/>
    <pivotField numFmtId="165" showAll="0"/>
    <pivotField numFmtId="9" showAll="0"/>
    <pivotField showAll="0" defaultSubtotal="0"/>
  </pivotFields>
  <rowFields count="1">
    <field x="4"/>
  </rowFields>
  <rowItems count="3">
    <i>
      <x v="4"/>
    </i>
    <i>
      <x v="25"/>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29" name="Invoice Date">
      <autoFilter ref="A1">
        <filterColumn colId="0">
          <customFilters and="1">
            <customFilter operator="greaterThanOrEqual" val="44197"/>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E8980E-6F6A-488E-869A-D75DAC2C507E}" name="PivotTable2"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 ">
  <location ref="A8:B18" firstHeaderRow="1" firstDataRow="1" firstDataCol="1"/>
  <pivotFields count="13">
    <pivotField showAll="0">
      <items count="5">
        <item h="1" x="1"/>
        <item x="3"/>
        <item h="1" x="2"/>
        <item h="1"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h="1" x="0"/>
        <item h="1" x="5"/>
        <item h="1" x="1"/>
        <item x="3"/>
        <item h="1" x="4"/>
        <item h="1" x="2"/>
        <item t="default"/>
      </items>
    </pivotField>
    <pivotField numFmtId="164" showAll="0"/>
    <pivotField numFmtId="3" showAll="0"/>
    <pivotField dataField="1" numFmtId="165" showAll="0"/>
    <pivotField numFmtId="165"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0">
    <i>
      <x v="1"/>
    </i>
    <i>
      <x v="2"/>
    </i>
    <i>
      <x v="3"/>
    </i>
    <i>
      <x v="4"/>
    </i>
    <i>
      <x v="5"/>
    </i>
    <i>
      <x v="6"/>
    </i>
    <i>
      <x v="7"/>
    </i>
    <i>
      <x v="8"/>
    </i>
    <i>
      <x v="9"/>
    </i>
    <i t="grand">
      <x/>
    </i>
  </rowItems>
  <colItems count="1">
    <i/>
  </colItems>
  <dataFields count="1">
    <dataField name="Sum of Total Sales" fld="9" baseField="0" baseItem="0" numFmtId="171"/>
  </dataFields>
  <formats count="6">
    <format dxfId="207">
      <pivotArea type="all" dataOnly="0" outline="0" fieldPosition="0"/>
    </format>
    <format dxfId="206">
      <pivotArea field="12" type="button" dataOnly="0" labelOnly="1" outline="0" axis="axisRow" fieldPosition="0"/>
    </format>
    <format dxfId="205">
      <pivotArea dataOnly="0" labelOnly="1" fieldPosition="0">
        <references count="1">
          <reference field="12" count="12">
            <x v="1"/>
            <x v="2"/>
            <x v="3"/>
            <x v="4"/>
            <x v="5"/>
            <x v="6"/>
            <x v="7"/>
            <x v="8"/>
            <x v="9"/>
            <x v="10"/>
            <x v="11"/>
            <x v="12"/>
          </reference>
        </references>
      </pivotArea>
    </format>
    <format dxfId="204">
      <pivotArea dataOnly="0" labelOnly="1" grandRow="1" outline="0" fieldPosition="0"/>
    </format>
    <format dxfId="203">
      <pivotArea dataOnly="0" labelOnly="1" outline="0" axis="axisValues" fieldPosition="0"/>
    </format>
    <format dxfId="20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41" name="Invoice Date">
      <autoFilter ref="A1">
        <filterColumn colId="0">
          <customFilters and="1">
            <customFilter operator="greaterThanOrEqual" val="44197"/>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F7B2F3-2227-4811-AE9C-1ECC5089CA24}" name="PivotTable1"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3">
    <pivotField showAll="0">
      <items count="5">
        <item h="1" x="1"/>
        <item x="3"/>
        <item h="1" x="2"/>
        <item h="1"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h="1" x="0"/>
        <item h="1" x="5"/>
        <item h="1" x="1"/>
        <item x="3"/>
        <item h="1" x="4"/>
        <item h="1" x="2"/>
        <item t="default"/>
      </items>
    </pivotField>
    <pivotField numFmtId="164" showAll="0"/>
    <pivotField dataField="1" numFmtId="3" showAll="0"/>
    <pivotField dataField="1" numFmtId="165" showAll="0"/>
    <pivotField dataField="1" numFmtId="165"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1"/>
  </dataFields>
  <pivotTableStyleInfo name="PivotStyleLight16" showRowHeaders="1" showColHeaders="1" showRowStripes="0" showColStripes="0" showLastColumn="1"/>
  <filters count="1">
    <filter fld="2" type="dateBetween" evalOrder="-1" id="31" name="Invoice Date">
      <autoFilter ref="A1">
        <filterColumn colId="0">
          <customFilters and="1">
            <customFilter operator="greaterThanOrEqual" val="44197"/>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3ED9D9A4-2717-4B0A-B477-6CA44E5CA4B7}" sourceName="Retailer">
  <pivotTables>
    <pivotTable tabId="4" name="PivotTable2"/>
    <pivotTable tabId="4" name="PivotTable1"/>
    <pivotTable tabId="4" name="PivotTable4"/>
  </pivotTables>
  <data>
    <tabular pivotCacheId="1469138379">
      <items count="4">
        <i x="1"/>
        <i x="3" s="1"/>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22627F-0F75-48C2-AC37-0FFB8623E5FF}" sourceName="Region">
  <pivotTables>
    <pivotTable tabId="4" name="PivotTable2"/>
    <pivotTable tabId="4" name="PivotTable1"/>
    <pivotTable tabId="4" name="PivotTable4"/>
  </pivotTables>
  <data>
    <tabular pivotCacheId="1469138379">
      <items count="5">
        <i x="3" s="1"/>
        <i x="2" s="1"/>
        <i x="0" s="1" nd="1"/>
        <i x="1"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187C2262-1A9B-4B88-904D-9B24107C5940}" sourceName="Beverage Brand">
  <pivotTables>
    <pivotTable tabId="4" name="PivotTable2"/>
    <pivotTable tabId="4" name="PivotTable1"/>
    <pivotTable tabId="4" name="PivotTable4"/>
  </pivotTables>
  <data>
    <tabular pivotCacheId="1469138379">
      <items count="6">
        <i x="0"/>
        <i x="5"/>
        <i x="1"/>
        <i x="3" s="1"/>
        <i x="4"/>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0DCBBFFA-44E3-41D4-8935-A0397AF31B7F}" cache="Slicer_Retailer" caption="Retailer" style="SlicerStyleLight6" rowHeight="241300"/>
  <slicer name="Region" xr10:uid="{F22CC15B-1AE1-4A63-9A91-656EBF86C341}" cache="Slicer_Region" caption="Region" style="SlicerStyleLight6" rowHeight="241300"/>
  <slicer name="Beverage Brand" xr10:uid="{D3BDADD2-A03A-4BE3-BD97-37BAD8DCB346}" cache="Slicer_Beverage_Brand" caption="Beverage Brand"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1CCB0E-E877-4B56-8DD5-D128A3933EAB}" name="Table1" displayName="Table1" ref="B5:M3893" totalsRowShown="0" headerRowDxfId="208" dataDxfId="209">
  <autoFilter ref="B5:M3893" xr:uid="{891CCB0E-E877-4B56-8DD5-D128A3933EAB}"/>
  <tableColumns count="12">
    <tableColumn id="1" xr3:uid="{B4D98E18-8F46-46CE-8DC5-3B2925FDFFBE}" name="Retailer" dataDxfId="221"/>
    <tableColumn id="2" xr3:uid="{81316545-9C6B-48B4-94B1-ED92DA13F09E}" name="Retailer ID" dataDxfId="220"/>
    <tableColumn id="3" xr3:uid="{39BBB42D-189E-4C03-A80D-A5B7C0107C29}" name="Invoice Date" dataDxfId="219"/>
    <tableColumn id="4" xr3:uid="{2A75D42F-7C38-4B43-B80A-E0257D58094D}" name="Region" dataDxfId="218"/>
    <tableColumn id="5" xr3:uid="{F8A86703-0A05-408C-8E37-B34023214FDF}" name="State" dataDxfId="217"/>
    <tableColumn id="6" xr3:uid="{361B8C32-CE71-43DD-BB68-DC29B00C6FC1}" name="City" dataDxfId="216"/>
    <tableColumn id="7" xr3:uid="{41989C7F-522A-4AB9-B41F-2ADAAFC73A04}" name="Beverage Brand" dataDxfId="215"/>
    <tableColumn id="8" xr3:uid="{073AF3A5-21E8-4464-8F3E-C62763F24733}" name="Price per Unit" dataDxfId="214"/>
    <tableColumn id="9" xr3:uid="{943A392B-7E5B-415A-9733-5738CDA36FC6}" name="Units Sold" dataDxfId="213"/>
    <tableColumn id="10" xr3:uid="{BAA3DCF5-52AF-46C3-B11F-756E1473FFFC}" name="Total Sales" dataDxfId="212">
      <calculatedColumnFormula>I6*J6</calculatedColumnFormula>
    </tableColumn>
    <tableColumn id="11" xr3:uid="{A18882DC-7BDE-438C-9827-903B65AF1446}" name="Operating Profit" dataDxfId="211">
      <calculatedColumnFormula>K6*M6</calculatedColumnFormula>
    </tableColumn>
    <tableColumn id="12" xr3:uid="{2D389E90-9C82-4B13-9710-3567CFBF4E74}" name="Operating Margin" dataDxfId="21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BEA2BAED-9437-4A32-A4F2-DBC7B0713BB9}" sourceName="Invoice Date">
  <pivotTables>
    <pivotTable tabId="4" name="PivotTable2"/>
    <pivotTable tabId="4" name="PivotTable1"/>
    <pivotTable tabId="4" name="PivotTable4"/>
  </pivotTables>
  <state minimalRefreshVersion="6" lastRefreshVersion="6" pivotCacheId="1469138379" filterType="dateBetween">
    <selection startDate="2021-01-01T00:00:00" endDate="2021-09-30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01395E11-721A-417F-9E3F-23AB278D490B}" cache="NativeTimeline_Invoice_Date" caption="Invoice Date" level="2" selectionLevel="1" scrollPosition="2021-01-01T00:00:00" style="Timeline Style 5"/>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 TargetMode="External"/><Relationship Id="rId1" Type="http://schemas.openxmlformats.org/officeDocument/2006/relationships/hyperlink" Target="https://www.careerprinciples.com/courses/excel-for-business-finance?utm_source=YTDownloadFile&amp;utm_medium=interactive-excel-dashboard-may-1-2022&amp;utm_campaign=YTDownloa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A2" sqref="A2"/>
    </sheetView>
  </sheetViews>
  <sheetFormatPr defaultColWidth="14.42578125" defaultRowHeight="15" customHeight="1"/>
  <cols>
    <col min="1" max="1" width="10.85546875" customWidth="1"/>
    <col min="2" max="2" width="8.42578125" customWidth="1"/>
    <col min="3" max="3" width="110.7109375" customWidth="1"/>
    <col min="4" max="4" width="9.42578125" customWidth="1"/>
    <col min="5" max="6" width="10.85546875" customWidth="1"/>
    <col min="7" max="26" width="10.7109375" customWidth="1"/>
  </cols>
  <sheetData>
    <row r="1" spans="1:26">
      <c r="A1" s="1"/>
      <c r="B1" s="1"/>
      <c r="C1" s="1"/>
      <c r="D1" s="1"/>
      <c r="E1" s="1"/>
      <c r="F1" s="1"/>
      <c r="G1" s="1"/>
      <c r="H1" s="1"/>
      <c r="I1" s="1"/>
      <c r="J1" s="1"/>
      <c r="K1" s="1"/>
      <c r="L1" s="1"/>
      <c r="M1" s="1"/>
      <c r="N1" s="1"/>
      <c r="O1" s="1"/>
      <c r="P1" s="1"/>
      <c r="Q1" s="1"/>
      <c r="R1" s="1"/>
      <c r="S1" s="1"/>
      <c r="T1" s="1"/>
      <c r="U1" s="1"/>
      <c r="V1" s="1"/>
      <c r="W1" s="1"/>
      <c r="X1" s="1"/>
      <c r="Y1" s="1"/>
      <c r="Z1" s="1"/>
    </row>
    <row r="2" spans="1:26">
      <c r="A2" s="1"/>
      <c r="B2" s="1"/>
      <c r="C2" s="1"/>
      <c r="D2" s="1"/>
      <c r="E2" s="1"/>
      <c r="F2" s="1"/>
      <c r="G2" s="1"/>
      <c r="H2" s="1"/>
      <c r="I2" s="1"/>
      <c r="J2" s="1"/>
      <c r="K2" s="1"/>
      <c r="L2" s="1"/>
      <c r="M2" s="1"/>
      <c r="N2" s="1"/>
      <c r="O2" s="1"/>
      <c r="P2" s="1"/>
      <c r="Q2" s="1"/>
      <c r="R2" s="1"/>
      <c r="S2" s="1"/>
      <c r="T2" s="1"/>
      <c r="U2" s="1"/>
      <c r="V2" s="1"/>
      <c r="W2" s="1"/>
      <c r="X2" s="1"/>
      <c r="Y2" s="1"/>
      <c r="Z2" s="1"/>
    </row>
    <row r="3" spans="1:26">
      <c r="A3" s="1"/>
      <c r="B3" s="1"/>
      <c r="C3" s="1"/>
      <c r="D3" s="1"/>
      <c r="E3" s="1"/>
      <c r="F3" s="1"/>
      <c r="G3" s="1"/>
      <c r="H3" s="1"/>
      <c r="I3" s="1"/>
      <c r="J3" s="1"/>
      <c r="K3" s="1"/>
      <c r="L3" s="1"/>
      <c r="M3" s="1"/>
      <c r="N3" s="1"/>
      <c r="O3" s="1"/>
      <c r="P3" s="1"/>
      <c r="Q3" s="1"/>
      <c r="R3" s="1"/>
      <c r="S3" s="1"/>
      <c r="T3" s="1"/>
      <c r="U3" s="1"/>
      <c r="V3" s="1"/>
      <c r="W3" s="1"/>
      <c r="X3" s="1"/>
      <c r="Y3" s="1"/>
      <c r="Z3" s="1"/>
    </row>
    <row r="4" spans="1:26" ht="72" customHeight="1">
      <c r="A4" s="1"/>
      <c r="B4" s="2"/>
      <c r="C4" s="3" t="s">
        <v>0</v>
      </c>
      <c r="D4" s="4"/>
      <c r="E4" s="1"/>
      <c r="F4" s="1"/>
      <c r="G4" s="1"/>
      <c r="H4" s="1"/>
      <c r="I4" s="1"/>
      <c r="J4" s="1"/>
      <c r="K4" s="1"/>
      <c r="L4" s="1"/>
      <c r="M4" s="1"/>
      <c r="N4" s="1"/>
      <c r="O4" s="1"/>
      <c r="P4" s="1"/>
      <c r="Q4" s="1"/>
      <c r="R4" s="1"/>
      <c r="S4" s="1"/>
      <c r="T4" s="1"/>
      <c r="U4" s="1"/>
      <c r="V4" s="1"/>
      <c r="W4" s="1"/>
      <c r="X4" s="1"/>
      <c r="Y4" s="1"/>
      <c r="Z4" s="1"/>
    </row>
    <row r="5" spans="1:26" ht="64.5">
      <c r="A5" s="1"/>
      <c r="B5" s="5"/>
      <c r="C5" s="6"/>
      <c r="D5" s="7"/>
      <c r="E5" s="1"/>
      <c r="F5" s="1"/>
      <c r="G5" s="1"/>
      <c r="H5" s="1"/>
      <c r="I5" s="1"/>
      <c r="J5" s="1"/>
      <c r="K5" s="1"/>
      <c r="L5" s="1"/>
      <c r="M5" s="1"/>
      <c r="N5" s="1"/>
      <c r="O5" s="1"/>
      <c r="P5" s="1"/>
      <c r="Q5" s="1"/>
      <c r="R5" s="1"/>
      <c r="S5" s="1"/>
      <c r="T5" s="1"/>
      <c r="U5" s="1"/>
      <c r="V5" s="1"/>
      <c r="W5" s="1"/>
      <c r="X5" s="1"/>
      <c r="Y5" s="1"/>
      <c r="Z5" s="1"/>
    </row>
    <row r="6" spans="1:26">
      <c r="A6" s="1"/>
      <c r="B6" s="5"/>
      <c r="D6" s="7"/>
      <c r="E6" s="1"/>
      <c r="F6" s="1"/>
      <c r="G6" s="1"/>
      <c r="H6" s="1"/>
      <c r="I6" s="1"/>
      <c r="J6" s="1"/>
      <c r="K6" s="1"/>
      <c r="L6" s="1"/>
      <c r="M6" s="1"/>
      <c r="N6" s="1"/>
      <c r="O6" s="1"/>
      <c r="P6" s="1"/>
      <c r="Q6" s="1"/>
      <c r="R6" s="1"/>
      <c r="S6" s="1"/>
      <c r="T6" s="1"/>
      <c r="U6" s="1"/>
      <c r="V6" s="1"/>
      <c r="W6" s="1"/>
      <c r="X6" s="1"/>
      <c r="Y6" s="1"/>
      <c r="Z6" s="1"/>
    </row>
    <row r="7" spans="1:26" ht="27" customHeight="1">
      <c r="A7" s="1"/>
      <c r="B7" s="5"/>
      <c r="D7" s="7"/>
      <c r="E7" s="1"/>
      <c r="F7" s="1"/>
      <c r="G7" s="1"/>
      <c r="H7" s="1"/>
      <c r="I7" s="1"/>
      <c r="J7" s="1"/>
      <c r="K7" s="1"/>
      <c r="L7" s="1"/>
      <c r="M7" s="1"/>
      <c r="N7" s="1"/>
      <c r="O7" s="1"/>
      <c r="P7" s="1"/>
      <c r="Q7" s="1"/>
      <c r="R7" s="1"/>
      <c r="S7" s="1"/>
      <c r="T7" s="1"/>
      <c r="U7" s="1"/>
      <c r="V7" s="1"/>
      <c r="W7" s="1"/>
      <c r="X7" s="1"/>
      <c r="Y7" s="1"/>
      <c r="Z7" s="1"/>
    </row>
    <row r="8" spans="1:26" ht="27.75" customHeight="1">
      <c r="A8" s="1"/>
      <c r="B8" s="5"/>
      <c r="D8" s="7"/>
      <c r="E8" s="1"/>
      <c r="F8" s="1"/>
      <c r="G8" s="1"/>
      <c r="H8" s="1"/>
      <c r="I8" s="1"/>
      <c r="J8" s="1"/>
      <c r="K8" s="1"/>
      <c r="L8" s="1"/>
      <c r="M8" s="1"/>
      <c r="N8" s="1"/>
      <c r="O8" s="1"/>
      <c r="P8" s="1"/>
      <c r="Q8" s="1"/>
      <c r="R8" s="1"/>
      <c r="S8" s="1"/>
      <c r="T8" s="1"/>
      <c r="U8" s="1"/>
      <c r="V8" s="1"/>
      <c r="W8" s="1"/>
      <c r="X8" s="1"/>
      <c r="Y8" s="1"/>
      <c r="Z8" s="1"/>
    </row>
    <row r="9" spans="1:26" ht="28.5" customHeight="1">
      <c r="A9" s="8"/>
      <c r="B9" s="9"/>
      <c r="C9" s="10" t="s">
        <v>1</v>
      </c>
      <c r="D9" s="11"/>
      <c r="E9" s="8"/>
      <c r="F9" s="8"/>
      <c r="G9" s="8"/>
      <c r="H9" s="8"/>
      <c r="I9" s="8"/>
      <c r="J9" s="8"/>
      <c r="K9" s="8"/>
      <c r="L9" s="8"/>
      <c r="M9" s="8"/>
      <c r="N9" s="8"/>
      <c r="O9" s="8"/>
      <c r="P9" s="8"/>
      <c r="Q9" s="8"/>
      <c r="R9" s="8"/>
      <c r="S9" s="8"/>
      <c r="T9" s="8"/>
      <c r="U9" s="8"/>
      <c r="V9" s="8"/>
      <c r="W9" s="8"/>
      <c r="X9" s="8"/>
      <c r="Y9" s="8"/>
      <c r="Z9" s="8"/>
    </row>
    <row r="10" spans="1:26" ht="21">
      <c r="A10" s="8"/>
      <c r="B10" s="9"/>
      <c r="C10" s="10"/>
      <c r="D10" s="11"/>
      <c r="E10" s="8"/>
      <c r="F10" s="8"/>
      <c r="G10" s="8"/>
      <c r="H10" s="8"/>
      <c r="I10" s="8"/>
      <c r="J10" s="8"/>
      <c r="K10" s="8"/>
      <c r="L10" s="8"/>
      <c r="M10" s="8"/>
      <c r="N10" s="8"/>
      <c r="O10" s="8"/>
      <c r="P10" s="8"/>
      <c r="Q10" s="8"/>
      <c r="R10" s="8"/>
      <c r="S10" s="8"/>
      <c r="T10" s="8"/>
      <c r="U10" s="8"/>
      <c r="V10" s="8"/>
      <c r="W10" s="8"/>
      <c r="X10" s="8"/>
      <c r="Y10" s="8"/>
      <c r="Z10" s="8"/>
    </row>
    <row r="11" spans="1:26" ht="35.25" customHeight="1">
      <c r="A11" s="12"/>
      <c r="B11" s="13"/>
      <c r="C11" s="40" t="s">
        <v>2</v>
      </c>
      <c r="D11" s="14"/>
      <c r="E11" s="12"/>
      <c r="F11" s="12"/>
      <c r="G11" s="12"/>
      <c r="H11" s="12"/>
      <c r="I11" s="12"/>
      <c r="J11" s="12"/>
      <c r="K11" s="12"/>
      <c r="L11" s="12"/>
      <c r="M11" s="12"/>
      <c r="N11" s="12"/>
      <c r="O11" s="12"/>
      <c r="P11" s="12"/>
      <c r="Q11" s="12"/>
      <c r="R11" s="12"/>
      <c r="S11" s="12"/>
      <c r="T11" s="12"/>
      <c r="U11" s="12"/>
      <c r="V11" s="12"/>
      <c r="W11" s="12"/>
      <c r="X11" s="12"/>
      <c r="Y11" s="12"/>
      <c r="Z11" s="12"/>
    </row>
    <row r="12" spans="1:26">
      <c r="A12" s="1"/>
      <c r="B12" s="5"/>
      <c r="D12" s="7"/>
      <c r="E12" s="1"/>
      <c r="F12" s="1"/>
      <c r="G12" s="1"/>
      <c r="H12" s="1"/>
      <c r="I12" s="1"/>
      <c r="J12" s="1"/>
      <c r="K12" s="1"/>
      <c r="L12" s="1"/>
      <c r="M12" s="1"/>
      <c r="N12" s="1"/>
      <c r="O12" s="1"/>
      <c r="P12" s="1"/>
      <c r="Q12" s="1"/>
      <c r="R12" s="1"/>
      <c r="S12" s="1"/>
      <c r="T12" s="1"/>
      <c r="U12" s="1"/>
      <c r="V12" s="1"/>
      <c r="W12" s="1"/>
      <c r="X12" s="1"/>
      <c r="Y12" s="1"/>
      <c r="Z12" s="1"/>
    </row>
    <row r="13" spans="1:26" ht="7.5" customHeight="1">
      <c r="A13" s="1"/>
      <c r="B13" s="5"/>
      <c r="D13" s="7"/>
      <c r="E13" s="1"/>
      <c r="F13" s="1"/>
      <c r="G13" s="1"/>
      <c r="H13" s="1"/>
      <c r="I13" s="1"/>
      <c r="J13" s="1"/>
      <c r="K13" s="1"/>
      <c r="L13" s="1"/>
      <c r="M13" s="1"/>
      <c r="N13" s="1"/>
      <c r="O13" s="1"/>
      <c r="P13" s="1"/>
      <c r="Q13" s="1"/>
      <c r="R13" s="1"/>
      <c r="S13" s="1"/>
      <c r="T13" s="1"/>
      <c r="U13" s="1"/>
      <c r="V13" s="1"/>
      <c r="W13" s="1"/>
      <c r="X13" s="1"/>
      <c r="Y13" s="1"/>
      <c r="Z13" s="1"/>
    </row>
    <row r="14" spans="1:26">
      <c r="A14" s="1"/>
      <c r="B14" s="5"/>
      <c r="D14" s="7"/>
      <c r="E14" s="1"/>
      <c r="F14" s="1"/>
      <c r="G14" s="1"/>
      <c r="H14" s="1"/>
      <c r="I14" s="1"/>
      <c r="J14" s="1"/>
      <c r="K14" s="1"/>
      <c r="L14" s="1"/>
      <c r="M14" s="1"/>
      <c r="N14" s="1"/>
      <c r="O14" s="1"/>
      <c r="P14" s="1"/>
      <c r="Q14" s="1"/>
      <c r="R14" s="1"/>
      <c r="S14" s="1"/>
      <c r="T14" s="1"/>
      <c r="U14" s="1"/>
      <c r="V14" s="1"/>
      <c r="W14" s="1"/>
      <c r="X14" s="1"/>
      <c r="Y14" s="1"/>
      <c r="Z14" s="1"/>
    </row>
    <row r="15" spans="1:26" ht="29.25" customHeight="1">
      <c r="A15" s="1"/>
      <c r="B15" s="5"/>
      <c r="C15" s="15" t="s">
        <v>3</v>
      </c>
      <c r="D15" s="7"/>
      <c r="E15" s="1"/>
      <c r="F15" s="1"/>
      <c r="G15" s="1"/>
      <c r="H15" s="1"/>
      <c r="I15" s="1"/>
      <c r="J15" s="1"/>
      <c r="K15" s="1"/>
      <c r="L15" s="1"/>
      <c r="M15" s="1"/>
      <c r="N15" s="1"/>
      <c r="O15" s="1"/>
      <c r="P15" s="1"/>
      <c r="Q15" s="1"/>
      <c r="R15" s="1"/>
      <c r="S15" s="1"/>
      <c r="T15" s="1"/>
      <c r="U15" s="1"/>
      <c r="V15" s="1"/>
      <c r="W15" s="1"/>
      <c r="X15" s="1"/>
      <c r="Y15" s="1"/>
      <c r="Z15" s="1"/>
    </row>
    <row r="16" spans="1:26">
      <c r="A16" s="1"/>
      <c r="B16" s="5"/>
      <c r="C16" s="16" t="s">
        <v>4</v>
      </c>
      <c r="D16" s="7"/>
      <c r="E16" s="1"/>
      <c r="F16" s="1"/>
      <c r="G16" s="1"/>
      <c r="H16" s="1"/>
      <c r="I16" s="1"/>
      <c r="J16" s="1"/>
      <c r="K16" s="1"/>
      <c r="L16" s="1"/>
      <c r="M16" s="1"/>
      <c r="N16" s="1"/>
      <c r="O16" s="1"/>
      <c r="P16" s="1"/>
      <c r="Q16" s="1"/>
      <c r="R16" s="1"/>
      <c r="S16" s="1"/>
      <c r="T16" s="1"/>
      <c r="U16" s="1"/>
      <c r="V16" s="1"/>
      <c r="W16" s="1"/>
      <c r="X16" s="1"/>
      <c r="Y16" s="1"/>
      <c r="Z16" s="1"/>
    </row>
    <row r="17" spans="1:26">
      <c r="A17" s="1"/>
      <c r="B17" s="5"/>
      <c r="C17" s="17" t="s">
        <v>5</v>
      </c>
      <c r="D17" s="7"/>
      <c r="E17" s="1"/>
      <c r="F17" s="1"/>
      <c r="G17" s="1"/>
      <c r="H17" s="1"/>
      <c r="I17" s="1"/>
      <c r="J17" s="1"/>
      <c r="K17" s="1"/>
      <c r="L17" s="1"/>
      <c r="M17" s="1"/>
      <c r="N17" s="1"/>
      <c r="O17" s="1"/>
      <c r="P17" s="1"/>
      <c r="Q17" s="1"/>
      <c r="R17" s="1"/>
      <c r="S17" s="1"/>
      <c r="T17" s="1"/>
      <c r="U17" s="1"/>
      <c r="V17" s="1"/>
      <c r="W17" s="1"/>
      <c r="X17" s="1"/>
      <c r="Y17" s="1"/>
      <c r="Z17" s="1"/>
    </row>
    <row r="18" spans="1:26" ht="30">
      <c r="A18" s="1"/>
      <c r="B18" s="5"/>
      <c r="C18" s="18" t="s">
        <v>6</v>
      </c>
      <c r="D18" s="7"/>
      <c r="E18" s="1"/>
      <c r="F18" s="1"/>
      <c r="G18" s="1"/>
      <c r="H18" s="1"/>
      <c r="I18" s="1"/>
      <c r="J18" s="1"/>
      <c r="K18" s="1"/>
      <c r="L18" s="1"/>
      <c r="M18" s="1"/>
      <c r="N18" s="1"/>
      <c r="O18" s="1"/>
      <c r="P18" s="1"/>
      <c r="Q18" s="1"/>
      <c r="R18" s="1"/>
      <c r="S18" s="1"/>
      <c r="T18" s="1"/>
      <c r="U18" s="1"/>
      <c r="V18" s="1"/>
      <c r="W18" s="1"/>
      <c r="X18" s="1"/>
      <c r="Y18" s="1"/>
      <c r="Z18" s="1"/>
    </row>
    <row r="19" spans="1:26">
      <c r="A19" s="1"/>
      <c r="B19" s="19"/>
      <c r="C19" s="20"/>
      <c r="D19" s="21"/>
      <c r="E19" s="1"/>
      <c r="F19" s="1"/>
      <c r="G19" s="1"/>
      <c r="H19" s="1"/>
      <c r="I19" s="1"/>
      <c r="J19" s="1"/>
      <c r="K19" s="1"/>
      <c r="L19" s="1"/>
      <c r="M19" s="1"/>
      <c r="N19" s="1"/>
      <c r="O19" s="1"/>
      <c r="P19" s="1"/>
      <c r="Q19" s="1"/>
      <c r="R19" s="1"/>
      <c r="S19" s="1"/>
      <c r="T19" s="1"/>
      <c r="U19" s="1"/>
      <c r="V19" s="1"/>
      <c r="W19" s="1"/>
      <c r="X19" s="1"/>
      <c r="Y19" s="1"/>
      <c r="Z19" s="1"/>
    </row>
    <row r="20"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sheetProtection algorithmName="SHA-512" hashValue="vI/PvNPvKwdLBaZwwmQMFpAfxgAsQRycunsZKgkqe6kON8vWRjw+3lTiqZWwgz+6WDxqxM6VSreKaCP/yNvrPA==" saltValue="rsYUeJVvEigVfnv6cv0MRQ==" spinCount="100000" sheet="1" objects="1" scenarios="1"/>
  <hyperlinks>
    <hyperlink ref="C11" r:id="rId1" xr:uid="{00000000-0004-0000-0000-000000000000}"/>
    <hyperlink ref="C15" r:id="rId2" xr:uid="{00000000-0004-0000-0000-000001000000}"/>
  </hyperlinks>
  <pageMargins left="0.7" right="0.7" top="0.75" bottom="0.75" header="0" footer="0"/>
  <pageSetup orientation="landscape"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workbookViewId="0">
      <selection activeCell="M30" sqref="M30"/>
    </sheetView>
  </sheetViews>
  <sheetFormatPr defaultColWidth="14.42578125" defaultRowHeight="15" customHeight="1"/>
  <cols>
    <col min="1" max="1" width="8.7109375" customWidth="1"/>
    <col min="2" max="2" width="10.140625" customWidth="1"/>
    <col min="3" max="3" width="12.42578125" customWidth="1"/>
    <col min="4" max="4" width="14.140625" customWidth="1"/>
    <col min="5" max="5" width="10.42578125" customWidth="1"/>
    <col min="6" max="6" width="14.28515625" customWidth="1"/>
    <col min="7" max="7" width="13.140625" customWidth="1"/>
    <col min="8" max="8" width="17" customWidth="1"/>
    <col min="9" max="9" width="15.28515625" customWidth="1"/>
    <col min="10" max="10" width="12.140625" customWidth="1"/>
    <col min="11" max="11" width="12.5703125" customWidth="1"/>
    <col min="12" max="12" width="17.42578125" customWidth="1"/>
    <col min="13" max="13" width="18.7109375" customWidth="1"/>
    <col min="14" max="14" width="8.85546875" customWidth="1"/>
    <col min="15" max="15" width="10.85546875" customWidth="1"/>
    <col min="16" max="18" width="8.85546875" customWidth="1"/>
  </cols>
  <sheetData>
    <row r="1" spans="1:15">
      <c r="A1" s="22"/>
    </row>
    <row r="2" spans="1:15" ht="23.25">
      <c r="A2" s="22"/>
      <c r="B2" s="23" t="s">
        <v>7</v>
      </c>
      <c r="C2" s="24"/>
      <c r="D2" s="24"/>
      <c r="E2" s="24"/>
      <c r="F2" s="24"/>
      <c r="G2" s="24"/>
      <c r="H2" s="24"/>
      <c r="I2" s="24"/>
      <c r="J2" s="24"/>
      <c r="K2" s="24"/>
      <c r="L2" s="24"/>
      <c r="M2" s="24"/>
    </row>
    <row r="3" spans="1:15" ht="15.75">
      <c r="A3" s="22"/>
      <c r="B3" s="25" t="s">
        <v>8</v>
      </c>
    </row>
    <row r="4" spans="1:15">
      <c r="A4" s="22"/>
    </row>
    <row r="5" spans="1:15">
      <c r="A5" s="22"/>
      <c r="B5" s="26" t="s">
        <v>9</v>
      </c>
      <c r="C5" s="26" t="s">
        <v>10</v>
      </c>
      <c r="D5" s="26" t="s">
        <v>11</v>
      </c>
      <c r="E5" s="26" t="s">
        <v>12</v>
      </c>
      <c r="F5" s="26" t="s">
        <v>13</v>
      </c>
      <c r="G5" s="26" t="s">
        <v>14</v>
      </c>
      <c r="H5" s="26" t="s">
        <v>15</v>
      </c>
      <c r="I5" s="26" t="s">
        <v>16</v>
      </c>
      <c r="J5" s="26" t="s">
        <v>17</v>
      </c>
      <c r="K5" s="26" t="s">
        <v>18</v>
      </c>
      <c r="L5" s="26" t="s">
        <v>19</v>
      </c>
      <c r="M5" s="26" t="s">
        <v>20</v>
      </c>
    </row>
    <row r="6" spans="1:15">
      <c r="A6" s="22"/>
      <c r="B6" s="27" t="s">
        <v>21</v>
      </c>
      <c r="C6" s="27">
        <v>1185732</v>
      </c>
      <c r="D6" s="28">
        <v>44210</v>
      </c>
      <c r="E6" s="27" t="s">
        <v>22</v>
      </c>
      <c r="F6" s="27" t="s">
        <v>23</v>
      </c>
      <c r="G6" s="27" t="s">
        <v>23</v>
      </c>
      <c r="H6" s="27" t="s">
        <v>24</v>
      </c>
      <c r="I6" s="29">
        <v>0.5</v>
      </c>
      <c r="J6" s="30">
        <v>12000</v>
      </c>
      <c r="K6" s="31">
        <f t="shared" ref="K6:K260" si="0">I6*J6</f>
        <v>6000</v>
      </c>
      <c r="L6" s="31">
        <f t="shared" ref="L6:L260" si="1">K6*M6</f>
        <v>3000</v>
      </c>
      <c r="M6" s="32">
        <v>0.5</v>
      </c>
      <c r="O6" s="33"/>
    </row>
    <row r="7" spans="1:15">
      <c r="A7" s="22"/>
      <c r="B7" s="27" t="s">
        <v>21</v>
      </c>
      <c r="C7" s="27">
        <v>1185732</v>
      </c>
      <c r="D7" s="28">
        <v>44210</v>
      </c>
      <c r="E7" s="27" t="s">
        <v>22</v>
      </c>
      <c r="F7" s="27" t="s">
        <v>23</v>
      </c>
      <c r="G7" s="27" t="s">
        <v>23</v>
      </c>
      <c r="H7" s="27" t="s">
        <v>25</v>
      </c>
      <c r="I7" s="29">
        <v>0.5</v>
      </c>
      <c r="J7" s="30">
        <v>10000</v>
      </c>
      <c r="K7" s="31">
        <f t="shared" si="0"/>
        <v>5000</v>
      </c>
      <c r="L7" s="31">
        <f t="shared" si="1"/>
        <v>1500</v>
      </c>
      <c r="M7" s="32">
        <v>0.3</v>
      </c>
      <c r="O7" s="33"/>
    </row>
    <row r="8" spans="1:15">
      <c r="A8" s="22"/>
      <c r="B8" s="27" t="s">
        <v>21</v>
      </c>
      <c r="C8" s="27">
        <v>1185732</v>
      </c>
      <c r="D8" s="28">
        <v>44210</v>
      </c>
      <c r="E8" s="27" t="s">
        <v>22</v>
      </c>
      <c r="F8" s="27" t="s">
        <v>23</v>
      </c>
      <c r="G8" s="27" t="s">
        <v>23</v>
      </c>
      <c r="H8" s="27" t="s">
        <v>26</v>
      </c>
      <c r="I8" s="29">
        <v>0.4</v>
      </c>
      <c r="J8" s="30">
        <v>10000</v>
      </c>
      <c r="K8" s="31">
        <f t="shared" si="0"/>
        <v>4000</v>
      </c>
      <c r="L8" s="31">
        <f t="shared" si="1"/>
        <v>1400</v>
      </c>
      <c r="M8" s="32">
        <v>0.35</v>
      </c>
      <c r="O8" s="33"/>
    </row>
    <row r="9" spans="1:15">
      <c r="A9" s="22"/>
      <c r="B9" s="27" t="s">
        <v>21</v>
      </c>
      <c r="C9" s="27">
        <v>1185732</v>
      </c>
      <c r="D9" s="28">
        <v>44210</v>
      </c>
      <c r="E9" s="27" t="s">
        <v>22</v>
      </c>
      <c r="F9" s="27" t="s">
        <v>23</v>
      </c>
      <c r="G9" s="27" t="s">
        <v>23</v>
      </c>
      <c r="H9" s="27" t="s">
        <v>27</v>
      </c>
      <c r="I9" s="29">
        <v>0.45</v>
      </c>
      <c r="J9" s="30">
        <v>8500</v>
      </c>
      <c r="K9" s="31">
        <f t="shared" si="0"/>
        <v>3825</v>
      </c>
      <c r="L9" s="31">
        <f t="shared" si="1"/>
        <v>1338.75</v>
      </c>
      <c r="M9" s="32">
        <v>0.35</v>
      </c>
      <c r="O9" s="33"/>
    </row>
    <row r="10" spans="1:15">
      <c r="A10" s="22"/>
      <c r="B10" s="27" t="s">
        <v>21</v>
      </c>
      <c r="C10" s="27">
        <v>1185732</v>
      </c>
      <c r="D10" s="28">
        <v>44210</v>
      </c>
      <c r="E10" s="27" t="s">
        <v>22</v>
      </c>
      <c r="F10" s="27" t="s">
        <v>23</v>
      </c>
      <c r="G10" s="27" t="s">
        <v>23</v>
      </c>
      <c r="H10" s="27" t="s">
        <v>28</v>
      </c>
      <c r="I10" s="29">
        <v>0.6</v>
      </c>
      <c r="J10" s="30">
        <v>9000</v>
      </c>
      <c r="K10" s="31">
        <f t="shared" si="0"/>
        <v>5400</v>
      </c>
      <c r="L10" s="31">
        <f t="shared" si="1"/>
        <v>1620</v>
      </c>
      <c r="M10" s="32">
        <v>0.3</v>
      </c>
      <c r="O10" s="33"/>
    </row>
    <row r="11" spans="1:15">
      <c r="A11" s="22"/>
      <c r="B11" s="27" t="s">
        <v>21</v>
      </c>
      <c r="C11" s="27">
        <v>1185732</v>
      </c>
      <c r="D11" s="28">
        <v>44210</v>
      </c>
      <c r="E11" s="27" t="s">
        <v>22</v>
      </c>
      <c r="F11" s="27" t="s">
        <v>23</v>
      </c>
      <c r="G11" s="27" t="s">
        <v>23</v>
      </c>
      <c r="H11" s="27" t="s">
        <v>29</v>
      </c>
      <c r="I11" s="29">
        <v>0.5</v>
      </c>
      <c r="J11" s="30">
        <v>10000</v>
      </c>
      <c r="K11" s="31">
        <f t="shared" si="0"/>
        <v>5000</v>
      </c>
      <c r="L11" s="31">
        <f t="shared" si="1"/>
        <v>1250</v>
      </c>
      <c r="M11" s="32">
        <v>0.25</v>
      </c>
      <c r="O11" s="33"/>
    </row>
    <row r="12" spans="1:15">
      <c r="A12" s="22"/>
      <c r="B12" s="27" t="s">
        <v>21</v>
      </c>
      <c r="C12" s="27">
        <v>1185732</v>
      </c>
      <c r="D12" s="28">
        <v>44239</v>
      </c>
      <c r="E12" s="27" t="s">
        <v>22</v>
      </c>
      <c r="F12" s="27" t="s">
        <v>23</v>
      </c>
      <c r="G12" s="27" t="s">
        <v>23</v>
      </c>
      <c r="H12" s="27" t="s">
        <v>24</v>
      </c>
      <c r="I12" s="29">
        <v>0.5</v>
      </c>
      <c r="J12" s="30">
        <v>12500</v>
      </c>
      <c r="K12" s="31">
        <f t="shared" si="0"/>
        <v>6250</v>
      </c>
      <c r="L12" s="31">
        <f t="shared" si="1"/>
        <v>3125</v>
      </c>
      <c r="M12" s="32">
        <v>0.5</v>
      </c>
      <c r="O12" s="33"/>
    </row>
    <row r="13" spans="1:15">
      <c r="A13" s="22"/>
      <c r="B13" s="27" t="s">
        <v>21</v>
      </c>
      <c r="C13" s="27">
        <v>1185732</v>
      </c>
      <c r="D13" s="28">
        <v>44239</v>
      </c>
      <c r="E13" s="27" t="s">
        <v>22</v>
      </c>
      <c r="F13" s="27" t="s">
        <v>23</v>
      </c>
      <c r="G13" s="27" t="s">
        <v>23</v>
      </c>
      <c r="H13" s="27" t="s">
        <v>25</v>
      </c>
      <c r="I13" s="29">
        <v>0.5</v>
      </c>
      <c r="J13" s="30">
        <v>9000</v>
      </c>
      <c r="K13" s="31">
        <f t="shared" si="0"/>
        <v>4500</v>
      </c>
      <c r="L13" s="31">
        <f t="shared" si="1"/>
        <v>1350</v>
      </c>
      <c r="M13" s="32">
        <v>0.3</v>
      </c>
      <c r="O13" s="33"/>
    </row>
    <row r="14" spans="1:15">
      <c r="A14" s="22"/>
      <c r="B14" s="27" t="s">
        <v>21</v>
      </c>
      <c r="C14" s="27">
        <v>1185732</v>
      </c>
      <c r="D14" s="28">
        <v>44239</v>
      </c>
      <c r="E14" s="27" t="s">
        <v>22</v>
      </c>
      <c r="F14" s="27" t="s">
        <v>23</v>
      </c>
      <c r="G14" s="27" t="s">
        <v>23</v>
      </c>
      <c r="H14" s="27" t="s">
        <v>26</v>
      </c>
      <c r="I14" s="29">
        <v>0.4</v>
      </c>
      <c r="J14" s="30">
        <v>9500</v>
      </c>
      <c r="K14" s="31">
        <f t="shared" si="0"/>
        <v>3800</v>
      </c>
      <c r="L14" s="31">
        <f t="shared" si="1"/>
        <v>1330</v>
      </c>
      <c r="M14" s="32">
        <v>0.35</v>
      </c>
      <c r="O14" s="33"/>
    </row>
    <row r="15" spans="1:15">
      <c r="A15" s="22"/>
      <c r="B15" s="27" t="s">
        <v>21</v>
      </c>
      <c r="C15" s="27">
        <v>1185732</v>
      </c>
      <c r="D15" s="28">
        <v>44239</v>
      </c>
      <c r="E15" s="27" t="s">
        <v>22</v>
      </c>
      <c r="F15" s="27" t="s">
        <v>23</v>
      </c>
      <c r="G15" s="27" t="s">
        <v>23</v>
      </c>
      <c r="H15" s="27" t="s">
        <v>27</v>
      </c>
      <c r="I15" s="29">
        <v>0.45</v>
      </c>
      <c r="J15" s="30">
        <v>8250</v>
      </c>
      <c r="K15" s="31">
        <f t="shared" si="0"/>
        <v>3712.5</v>
      </c>
      <c r="L15" s="31">
        <f t="shared" si="1"/>
        <v>1299.375</v>
      </c>
      <c r="M15" s="32">
        <v>0.35</v>
      </c>
      <c r="O15" s="33"/>
    </row>
    <row r="16" spans="1:15">
      <c r="A16" s="22"/>
      <c r="B16" s="27" t="s">
        <v>21</v>
      </c>
      <c r="C16" s="27">
        <v>1185732</v>
      </c>
      <c r="D16" s="28">
        <v>44239</v>
      </c>
      <c r="E16" s="27" t="s">
        <v>22</v>
      </c>
      <c r="F16" s="27" t="s">
        <v>23</v>
      </c>
      <c r="G16" s="27" t="s">
        <v>23</v>
      </c>
      <c r="H16" s="27" t="s">
        <v>28</v>
      </c>
      <c r="I16" s="29">
        <v>0.6</v>
      </c>
      <c r="J16" s="30">
        <v>9000</v>
      </c>
      <c r="K16" s="31">
        <f t="shared" si="0"/>
        <v>5400</v>
      </c>
      <c r="L16" s="31">
        <f t="shared" si="1"/>
        <v>1620</v>
      </c>
      <c r="M16" s="32">
        <v>0.3</v>
      </c>
      <c r="O16" s="33"/>
    </row>
    <row r="17" spans="1:15">
      <c r="A17" s="22"/>
      <c r="B17" s="27" t="s">
        <v>21</v>
      </c>
      <c r="C17" s="27">
        <v>1185732</v>
      </c>
      <c r="D17" s="28">
        <v>44239</v>
      </c>
      <c r="E17" s="27" t="s">
        <v>22</v>
      </c>
      <c r="F17" s="27" t="s">
        <v>23</v>
      </c>
      <c r="G17" s="27" t="s">
        <v>23</v>
      </c>
      <c r="H17" s="27" t="s">
        <v>29</v>
      </c>
      <c r="I17" s="29">
        <v>0.5</v>
      </c>
      <c r="J17" s="30">
        <v>10000</v>
      </c>
      <c r="K17" s="31">
        <f t="shared" si="0"/>
        <v>5000</v>
      </c>
      <c r="L17" s="31">
        <f t="shared" si="1"/>
        <v>1250</v>
      </c>
      <c r="M17" s="32">
        <v>0.25</v>
      </c>
      <c r="O17" s="33"/>
    </row>
    <row r="18" spans="1:15">
      <c r="A18" s="22"/>
      <c r="B18" s="27" t="s">
        <v>21</v>
      </c>
      <c r="C18" s="27">
        <v>1185732</v>
      </c>
      <c r="D18" s="28">
        <v>44265</v>
      </c>
      <c r="E18" s="27" t="s">
        <v>22</v>
      </c>
      <c r="F18" s="27" t="s">
        <v>23</v>
      </c>
      <c r="G18" s="27" t="s">
        <v>23</v>
      </c>
      <c r="H18" s="27" t="s">
        <v>24</v>
      </c>
      <c r="I18" s="29">
        <v>0.5</v>
      </c>
      <c r="J18" s="30">
        <v>12200</v>
      </c>
      <c r="K18" s="31">
        <f t="shared" si="0"/>
        <v>6100</v>
      </c>
      <c r="L18" s="31">
        <f t="shared" si="1"/>
        <v>3050</v>
      </c>
      <c r="M18" s="32">
        <v>0.5</v>
      </c>
      <c r="O18" s="33"/>
    </row>
    <row r="19" spans="1:15">
      <c r="A19" s="22"/>
      <c r="B19" s="27" t="s">
        <v>21</v>
      </c>
      <c r="C19" s="27">
        <v>1185732</v>
      </c>
      <c r="D19" s="28">
        <v>44265</v>
      </c>
      <c r="E19" s="27" t="s">
        <v>22</v>
      </c>
      <c r="F19" s="27" t="s">
        <v>23</v>
      </c>
      <c r="G19" s="27" t="s">
        <v>23</v>
      </c>
      <c r="H19" s="27" t="s">
        <v>25</v>
      </c>
      <c r="I19" s="29">
        <v>0.5</v>
      </c>
      <c r="J19" s="30">
        <v>9250</v>
      </c>
      <c r="K19" s="31">
        <f t="shared" si="0"/>
        <v>4625</v>
      </c>
      <c r="L19" s="31">
        <f t="shared" si="1"/>
        <v>1387.5</v>
      </c>
      <c r="M19" s="32">
        <v>0.3</v>
      </c>
      <c r="O19" s="33"/>
    </row>
    <row r="20" spans="1:15">
      <c r="A20" s="22"/>
      <c r="B20" s="27" t="s">
        <v>21</v>
      </c>
      <c r="C20" s="27">
        <v>1185732</v>
      </c>
      <c r="D20" s="28">
        <v>44265</v>
      </c>
      <c r="E20" s="27" t="s">
        <v>22</v>
      </c>
      <c r="F20" s="27" t="s">
        <v>23</v>
      </c>
      <c r="G20" s="27" t="s">
        <v>23</v>
      </c>
      <c r="H20" s="27" t="s">
        <v>26</v>
      </c>
      <c r="I20" s="29">
        <v>0.4</v>
      </c>
      <c r="J20" s="30">
        <v>9500</v>
      </c>
      <c r="K20" s="31">
        <f t="shared" si="0"/>
        <v>3800</v>
      </c>
      <c r="L20" s="31">
        <f t="shared" si="1"/>
        <v>1330</v>
      </c>
      <c r="M20" s="32">
        <v>0.35</v>
      </c>
      <c r="O20" s="33"/>
    </row>
    <row r="21" spans="1:15" ht="15.75" customHeight="1">
      <c r="A21" s="22"/>
      <c r="B21" s="27" t="s">
        <v>21</v>
      </c>
      <c r="C21" s="27">
        <v>1185732</v>
      </c>
      <c r="D21" s="28">
        <v>44265</v>
      </c>
      <c r="E21" s="27" t="s">
        <v>22</v>
      </c>
      <c r="F21" s="27" t="s">
        <v>23</v>
      </c>
      <c r="G21" s="27" t="s">
        <v>23</v>
      </c>
      <c r="H21" s="27" t="s">
        <v>27</v>
      </c>
      <c r="I21" s="29">
        <v>0.45</v>
      </c>
      <c r="J21" s="30">
        <v>8000</v>
      </c>
      <c r="K21" s="31">
        <f t="shared" si="0"/>
        <v>3600</v>
      </c>
      <c r="L21" s="31">
        <f t="shared" si="1"/>
        <v>1260</v>
      </c>
      <c r="M21" s="32">
        <v>0.35</v>
      </c>
      <c r="O21" s="33"/>
    </row>
    <row r="22" spans="1:15" ht="15.75" customHeight="1">
      <c r="A22" s="22"/>
      <c r="B22" s="27" t="s">
        <v>21</v>
      </c>
      <c r="C22" s="27">
        <v>1185732</v>
      </c>
      <c r="D22" s="28">
        <v>44265</v>
      </c>
      <c r="E22" s="27" t="s">
        <v>22</v>
      </c>
      <c r="F22" s="27" t="s">
        <v>23</v>
      </c>
      <c r="G22" s="27" t="s">
        <v>23</v>
      </c>
      <c r="H22" s="27" t="s">
        <v>28</v>
      </c>
      <c r="I22" s="29">
        <v>0.6</v>
      </c>
      <c r="J22" s="30">
        <v>8500</v>
      </c>
      <c r="K22" s="31">
        <f t="shared" si="0"/>
        <v>5100</v>
      </c>
      <c r="L22" s="31">
        <f t="shared" si="1"/>
        <v>1530</v>
      </c>
      <c r="M22" s="32">
        <v>0.3</v>
      </c>
      <c r="O22" s="33"/>
    </row>
    <row r="23" spans="1:15" ht="15.75" customHeight="1">
      <c r="A23" s="22"/>
      <c r="B23" s="27" t="s">
        <v>21</v>
      </c>
      <c r="C23" s="27">
        <v>1185732</v>
      </c>
      <c r="D23" s="28">
        <v>44265</v>
      </c>
      <c r="E23" s="27" t="s">
        <v>22</v>
      </c>
      <c r="F23" s="27" t="s">
        <v>23</v>
      </c>
      <c r="G23" s="27" t="s">
        <v>23</v>
      </c>
      <c r="H23" s="27" t="s">
        <v>29</v>
      </c>
      <c r="I23" s="29">
        <v>0.5</v>
      </c>
      <c r="J23" s="30">
        <v>9500</v>
      </c>
      <c r="K23" s="31">
        <f t="shared" si="0"/>
        <v>4750</v>
      </c>
      <c r="L23" s="31">
        <f t="shared" si="1"/>
        <v>1187.5</v>
      </c>
      <c r="M23" s="32">
        <v>0.25</v>
      </c>
      <c r="O23" s="33"/>
    </row>
    <row r="24" spans="1:15" ht="15.75" customHeight="1">
      <c r="A24" s="22"/>
      <c r="B24" s="27" t="s">
        <v>21</v>
      </c>
      <c r="C24" s="27">
        <v>1185732</v>
      </c>
      <c r="D24" s="28">
        <v>44297</v>
      </c>
      <c r="E24" s="27" t="s">
        <v>22</v>
      </c>
      <c r="F24" s="27" t="s">
        <v>23</v>
      </c>
      <c r="G24" s="27" t="s">
        <v>23</v>
      </c>
      <c r="H24" s="27" t="s">
        <v>24</v>
      </c>
      <c r="I24" s="29">
        <v>0.5</v>
      </c>
      <c r="J24" s="30">
        <v>12000</v>
      </c>
      <c r="K24" s="31">
        <f t="shared" si="0"/>
        <v>6000</v>
      </c>
      <c r="L24" s="31">
        <f t="shared" si="1"/>
        <v>3000</v>
      </c>
      <c r="M24" s="32">
        <v>0.5</v>
      </c>
      <c r="O24" s="33"/>
    </row>
    <row r="25" spans="1:15" ht="15.75" customHeight="1">
      <c r="A25" s="22"/>
      <c r="B25" s="27" t="s">
        <v>21</v>
      </c>
      <c r="C25" s="27">
        <v>1185732</v>
      </c>
      <c r="D25" s="28">
        <v>44297</v>
      </c>
      <c r="E25" s="27" t="s">
        <v>22</v>
      </c>
      <c r="F25" s="27" t="s">
        <v>23</v>
      </c>
      <c r="G25" s="27" t="s">
        <v>23</v>
      </c>
      <c r="H25" s="27" t="s">
        <v>25</v>
      </c>
      <c r="I25" s="29">
        <v>0.5</v>
      </c>
      <c r="J25" s="30">
        <v>9000</v>
      </c>
      <c r="K25" s="31">
        <f t="shared" si="0"/>
        <v>4500</v>
      </c>
      <c r="L25" s="31">
        <f t="shared" si="1"/>
        <v>1350</v>
      </c>
      <c r="M25" s="32">
        <v>0.3</v>
      </c>
      <c r="O25" s="33"/>
    </row>
    <row r="26" spans="1:15" ht="15.75" customHeight="1">
      <c r="A26" s="22"/>
      <c r="B26" s="27" t="s">
        <v>21</v>
      </c>
      <c r="C26" s="27">
        <v>1185732</v>
      </c>
      <c r="D26" s="28">
        <v>44297</v>
      </c>
      <c r="E26" s="27" t="s">
        <v>22</v>
      </c>
      <c r="F26" s="27" t="s">
        <v>23</v>
      </c>
      <c r="G26" s="27" t="s">
        <v>23</v>
      </c>
      <c r="H26" s="27" t="s">
        <v>26</v>
      </c>
      <c r="I26" s="29">
        <v>0.4</v>
      </c>
      <c r="J26" s="30">
        <v>9000</v>
      </c>
      <c r="K26" s="31">
        <f t="shared" si="0"/>
        <v>3600</v>
      </c>
      <c r="L26" s="31">
        <f t="shared" si="1"/>
        <v>1260</v>
      </c>
      <c r="M26" s="32">
        <v>0.35</v>
      </c>
      <c r="O26" s="33"/>
    </row>
    <row r="27" spans="1:15" ht="15.75" customHeight="1">
      <c r="A27" s="22"/>
      <c r="B27" s="27" t="s">
        <v>21</v>
      </c>
      <c r="C27" s="27">
        <v>1185732</v>
      </c>
      <c r="D27" s="28">
        <v>44297</v>
      </c>
      <c r="E27" s="27" t="s">
        <v>22</v>
      </c>
      <c r="F27" s="27" t="s">
        <v>23</v>
      </c>
      <c r="G27" s="27" t="s">
        <v>23</v>
      </c>
      <c r="H27" s="27" t="s">
        <v>27</v>
      </c>
      <c r="I27" s="29">
        <v>0.45</v>
      </c>
      <c r="J27" s="30">
        <v>8250</v>
      </c>
      <c r="K27" s="31">
        <f t="shared" si="0"/>
        <v>3712.5</v>
      </c>
      <c r="L27" s="31">
        <f t="shared" si="1"/>
        <v>1299.375</v>
      </c>
      <c r="M27" s="32">
        <v>0.35</v>
      </c>
      <c r="O27" s="33"/>
    </row>
    <row r="28" spans="1:15" ht="15.75" customHeight="1">
      <c r="A28" s="22"/>
      <c r="B28" s="27" t="s">
        <v>21</v>
      </c>
      <c r="C28" s="27">
        <v>1185732</v>
      </c>
      <c r="D28" s="28">
        <v>44297</v>
      </c>
      <c r="E28" s="27" t="s">
        <v>22</v>
      </c>
      <c r="F28" s="27" t="s">
        <v>23</v>
      </c>
      <c r="G28" s="27" t="s">
        <v>23</v>
      </c>
      <c r="H28" s="27" t="s">
        <v>28</v>
      </c>
      <c r="I28" s="29">
        <v>0.6</v>
      </c>
      <c r="J28" s="30">
        <v>8250</v>
      </c>
      <c r="K28" s="31">
        <f t="shared" si="0"/>
        <v>4950</v>
      </c>
      <c r="L28" s="31">
        <f t="shared" si="1"/>
        <v>1485</v>
      </c>
      <c r="M28" s="32">
        <v>0.3</v>
      </c>
      <c r="O28" s="33"/>
    </row>
    <row r="29" spans="1:15" ht="15.75" customHeight="1">
      <c r="A29" s="22"/>
      <c r="B29" s="27" t="s">
        <v>21</v>
      </c>
      <c r="C29" s="27">
        <v>1185732</v>
      </c>
      <c r="D29" s="28">
        <v>44297</v>
      </c>
      <c r="E29" s="27" t="s">
        <v>22</v>
      </c>
      <c r="F29" s="27" t="s">
        <v>23</v>
      </c>
      <c r="G29" s="27" t="s">
        <v>23</v>
      </c>
      <c r="H29" s="27" t="s">
        <v>29</v>
      </c>
      <c r="I29" s="29">
        <v>0.5</v>
      </c>
      <c r="J29" s="30">
        <v>9500</v>
      </c>
      <c r="K29" s="31">
        <f t="shared" si="0"/>
        <v>4750</v>
      </c>
      <c r="L29" s="31">
        <f t="shared" si="1"/>
        <v>1187.5</v>
      </c>
      <c r="M29" s="32">
        <v>0.25</v>
      </c>
      <c r="O29" s="33"/>
    </row>
    <row r="30" spans="1:15" ht="15.75" customHeight="1">
      <c r="A30" s="22"/>
      <c r="B30" s="27" t="s">
        <v>21</v>
      </c>
      <c r="C30" s="27">
        <v>1185732</v>
      </c>
      <c r="D30" s="28">
        <v>44326</v>
      </c>
      <c r="E30" s="27" t="s">
        <v>22</v>
      </c>
      <c r="F30" s="27" t="s">
        <v>23</v>
      </c>
      <c r="G30" s="27" t="s">
        <v>23</v>
      </c>
      <c r="H30" s="27" t="s">
        <v>24</v>
      </c>
      <c r="I30" s="29">
        <v>0.6</v>
      </c>
      <c r="J30" s="30">
        <v>12200</v>
      </c>
      <c r="K30" s="31">
        <f t="shared" si="0"/>
        <v>7320</v>
      </c>
      <c r="L30" s="31">
        <f t="shared" si="1"/>
        <v>3660</v>
      </c>
      <c r="M30" s="32">
        <v>0.5</v>
      </c>
      <c r="O30" s="33"/>
    </row>
    <row r="31" spans="1:15" ht="15.75" customHeight="1">
      <c r="A31" s="22"/>
      <c r="B31" s="27" t="s">
        <v>21</v>
      </c>
      <c r="C31" s="27">
        <v>1185732</v>
      </c>
      <c r="D31" s="28">
        <v>44326</v>
      </c>
      <c r="E31" s="27" t="s">
        <v>22</v>
      </c>
      <c r="F31" s="27" t="s">
        <v>23</v>
      </c>
      <c r="G31" s="27" t="s">
        <v>23</v>
      </c>
      <c r="H31" s="27" t="s">
        <v>25</v>
      </c>
      <c r="I31" s="29">
        <v>0.55000000000000004</v>
      </c>
      <c r="J31" s="30">
        <v>9250</v>
      </c>
      <c r="K31" s="31">
        <f t="shared" si="0"/>
        <v>5087.5</v>
      </c>
      <c r="L31" s="31">
        <f t="shared" si="1"/>
        <v>1526.25</v>
      </c>
      <c r="M31" s="32">
        <v>0.3</v>
      </c>
      <c r="O31" s="33"/>
    </row>
    <row r="32" spans="1:15" ht="15.75" customHeight="1">
      <c r="A32" s="22"/>
      <c r="B32" s="27" t="s">
        <v>21</v>
      </c>
      <c r="C32" s="27">
        <v>1185732</v>
      </c>
      <c r="D32" s="28">
        <v>44326</v>
      </c>
      <c r="E32" s="27" t="s">
        <v>22</v>
      </c>
      <c r="F32" s="27" t="s">
        <v>23</v>
      </c>
      <c r="G32" s="27" t="s">
        <v>23</v>
      </c>
      <c r="H32" s="27" t="s">
        <v>26</v>
      </c>
      <c r="I32" s="29">
        <v>0.5</v>
      </c>
      <c r="J32" s="30">
        <v>9000</v>
      </c>
      <c r="K32" s="31">
        <f t="shared" si="0"/>
        <v>4500</v>
      </c>
      <c r="L32" s="31">
        <f t="shared" si="1"/>
        <v>1575</v>
      </c>
      <c r="M32" s="32">
        <v>0.35</v>
      </c>
      <c r="O32" s="33"/>
    </row>
    <row r="33" spans="1:15" ht="15.75" customHeight="1">
      <c r="A33" s="22"/>
      <c r="B33" s="27" t="s">
        <v>21</v>
      </c>
      <c r="C33" s="27">
        <v>1185732</v>
      </c>
      <c r="D33" s="28">
        <v>44326</v>
      </c>
      <c r="E33" s="27" t="s">
        <v>22</v>
      </c>
      <c r="F33" s="27" t="s">
        <v>23</v>
      </c>
      <c r="G33" s="27" t="s">
        <v>23</v>
      </c>
      <c r="H33" s="27" t="s">
        <v>27</v>
      </c>
      <c r="I33" s="29">
        <v>0.5</v>
      </c>
      <c r="J33" s="30">
        <v>8500</v>
      </c>
      <c r="K33" s="31">
        <f t="shared" si="0"/>
        <v>4250</v>
      </c>
      <c r="L33" s="31">
        <f t="shared" si="1"/>
        <v>1487.5</v>
      </c>
      <c r="M33" s="32">
        <v>0.35</v>
      </c>
      <c r="O33" s="33"/>
    </row>
    <row r="34" spans="1:15" ht="15.75" customHeight="1">
      <c r="A34" s="22"/>
      <c r="B34" s="27" t="s">
        <v>21</v>
      </c>
      <c r="C34" s="27">
        <v>1185732</v>
      </c>
      <c r="D34" s="28">
        <v>44326</v>
      </c>
      <c r="E34" s="27" t="s">
        <v>22</v>
      </c>
      <c r="F34" s="27" t="s">
        <v>23</v>
      </c>
      <c r="G34" s="27" t="s">
        <v>23</v>
      </c>
      <c r="H34" s="27" t="s">
        <v>28</v>
      </c>
      <c r="I34" s="29">
        <v>0.6</v>
      </c>
      <c r="J34" s="30">
        <v>8750</v>
      </c>
      <c r="K34" s="31">
        <f t="shared" si="0"/>
        <v>5250</v>
      </c>
      <c r="L34" s="31">
        <f t="shared" si="1"/>
        <v>1575</v>
      </c>
      <c r="M34" s="32">
        <v>0.3</v>
      </c>
      <c r="O34" s="33"/>
    </row>
    <row r="35" spans="1:15" ht="15.75" customHeight="1">
      <c r="A35" s="22"/>
      <c r="B35" s="27" t="s">
        <v>21</v>
      </c>
      <c r="C35" s="27">
        <v>1185732</v>
      </c>
      <c r="D35" s="28">
        <v>44326</v>
      </c>
      <c r="E35" s="27" t="s">
        <v>22</v>
      </c>
      <c r="F35" s="27" t="s">
        <v>23</v>
      </c>
      <c r="G35" s="27" t="s">
        <v>23</v>
      </c>
      <c r="H35" s="27" t="s">
        <v>29</v>
      </c>
      <c r="I35" s="29">
        <v>0.65</v>
      </c>
      <c r="J35" s="30">
        <v>10000</v>
      </c>
      <c r="K35" s="31">
        <f t="shared" si="0"/>
        <v>6500</v>
      </c>
      <c r="L35" s="31">
        <f t="shared" si="1"/>
        <v>1625</v>
      </c>
      <c r="M35" s="32">
        <v>0.25</v>
      </c>
      <c r="O35" s="33"/>
    </row>
    <row r="36" spans="1:15" ht="15.75" customHeight="1">
      <c r="A36" s="22"/>
      <c r="B36" s="27" t="s">
        <v>21</v>
      </c>
      <c r="C36" s="27">
        <v>1185732</v>
      </c>
      <c r="D36" s="28">
        <v>44359</v>
      </c>
      <c r="E36" s="27" t="s">
        <v>22</v>
      </c>
      <c r="F36" s="27" t="s">
        <v>23</v>
      </c>
      <c r="G36" s="27" t="s">
        <v>23</v>
      </c>
      <c r="H36" s="27" t="s">
        <v>24</v>
      </c>
      <c r="I36" s="29">
        <v>0.6</v>
      </c>
      <c r="J36" s="30">
        <v>12500</v>
      </c>
      <c r="K36" s="31">
        <f t="shared" si="0"/>
        <v>7500</v>
      </c>
      <c r="L36" s="31">
        <f t="shared" si="1"/>
        <v>3750</v>
      </c>
      <c r="M36" s="32">
        <v>0.5</v>
      </c>
      <c r="O36" s="33"/>
    </row>
    <row r="37" spans="1:15" ht="15.75" customHeight="1">
      <c r="A37" s="22"/>
      <c r="B37" s="27" t="s">
        <v>21</v>
      </c>
      <c r="C37" s="27">
        <v>1185732</v>
      </c>
      <c r="D37" s="28">
        <v>44359</v>
      </c>
      <c r="E37" s="27" t="s">
        <v>22</v>
      </c>
      <c r="F37" s="27" t="s">
        <v>23</v>
      </c>
      <c r="G37" s="27" t="s">
        <v>23</v>
      </c>
      <c r="H37" s="27" t="s">
        <v>25</v>
      </c>
      <c r="I37" s="29">
        <v>0.55000000000000004</v>
      </c>
      <c r="J37" s="30">
        <v>10000</v>
      </c>
      <c r="K37" s="31">
        <f t="shared" si="0"/>
        <v>5500</v>
      </c>
      <c r="L37" s="31">
        <f t="shared" si="1"/>
        <v>1650</v>
      </c>
      <c r="M37" s="32">
        <v>0.3</v>
      </c>
      <c r="O37" s="33"/>
    </row>
    <row r="38" spans="1:15" ht="15.75" customHeight="1">
      <c r="A38" s="22"/>
      <c r="B38" s="27" t="s">
        <v>21</v>
      </c>
      <c r="C38" s="27">
        <v>1185732</v>
      </c>
      <c r="D38" s="28">
        <v>44359</v>
      </c>
      <c r="E38" s="27" t="s">
        <v>22</v>
      </c>
      <c r="F38" s="27" t="s">
        <v>23</v>
      </c>
      <c r="G38" s="27" t="s">
        <v>23</v>
      </c>
      <c r="H38" s="27" t="s">
        <v>26</v>
      </c>
      <c r="I38" s="29">
        <v>0.5</v>
      </c>
      <c r="J38" s="30">
        <v>9250</v>
      </c>
      <c r="K38" s="31">
        <f t="shared" si="0"/>
        <v>4625</v>
      </c>
      <c r="L38" s="31">
        <f t="shared" si="1"/>
        <v>1618.75</v>
      </c>
      <c r="M38" s="32">
        <v>0.35</v>
      </c>
      <c r="O38" s="33"/>
    </row>
    <row r="39" spans="1:15" ht="15.75" customHeight="1">
      <c r="A39" s="22"/>
      <c r="B39" s="27" t="s">
        <v>21</v>
      </c>
      <c r="C39" s="27">
        <v>1185732</v>
      </c>
      <c r="D39" s="28">
        <v>44359</v>
      </c>
      <c r="E39" s="27" t="s">
        <v>22</v>
      </c>
      <c r="F39" s="27" t="s">
        <v>23</v>
      </c>
      <c r="G39" s="27" t="s">
        <v>23</v>
      </c>
      <c r="H39" s="27" t="s">
        <v>27</v>
      </c>
      <c r="I39" s="29">
        <v>0.5</v>
      </c>
      <c r="J39" s="30">
        <v>9000</v>
      </c>
      <c r="K39" s="31">
        <f t="shared" si="0"/>
        <v>4500</v>
      </c>
      <c r="L39" s="31">
        <f t="shared" si="1"/>
        <v>1575</v>
      </c>
      <c r="M39" s="32">
        <v>0.35</v>
      </c>
      <c r="O39" s="33"/>
    </row>
    <row r="40" spans="1:15" ht="15.75" customHeight="1">
      <c r="A40" s="22"/>
      <c r="B40" s="27" t="s">
        <v>21</v>
      </c>
      <c r="C40" s="27">
        <v>1185732</v>
      </c>
      <c r="D40" s="28">
        <v>44359</v>
      </c>
      <c r="E40" s="27" t="s">
        <v>22</v>
      </c>
      <c r="F40" s="27" t="s">
        <v>23</v>
      </c>
      <c r="G40" s="27" t="s">
        <v>23</v>
      </c>
      <c r="H40" s="27" t="s">
        <v>28</v>
      </c>
      <c r="I40" s="29">
        <v>0.6</v>
      </c>
      <c r="J40" s="30">
        <v>9000</v>
      </c>
      <c r="K40" s="31">
        <f t="shared" si="0"/>
        <v>5400</v>
      </c>
      <c r="L40" s="31">
        <f t="shared" si="1"/>
        <v>1620</v>
      </c>
      <c r="M40" s="32">
        <v>0.3</v>
      </c>
      <c r="O40" s="33"/>
    </row>
    <row r="41" spans="1:15" ht="15.75" customHeight="1">
      <c r="A41" s="22"/>
      <c r="B41" s="27" t="s">
        <v>21</v>
      </c>
      <c r="C41" s="27">
        <v>1185732</v>
      </c>
      <c r="D41" s="28">
        <v>44359</v>
      </c>
      <c r="E41" s="27" t="s">
        <v>22</v>
      </c>
      <c r="F41" s="27" t="s">
        <v>23</v>
      </c>
      <c r="G41" s="27" t="s">
        <v>23</v>
      </c>
      <c r="H41" s="27" t="s">
        <v>29</v>
      </c>
      <c r="I41" s="29">
        <v>0.65</v>
      </c>
      <c r="J41" s="30">
        <v>10500</v>
      </c>
      <c r="K41" s="31">
        <f t="shared" si="0"/>
        <v>6825</v>
      </c>
      <c r="L41" s="31">
        <f t="shared" si="1"/>
        <v>1706.25</v>
      </c>
      <c r="M41" s="32">
        <v>0.25</v>
      </c>
      <c r="O41" s="33"/>
    </row>
    <row r="42" spans="1:15" ht="15.75" customHeight="1">
      <c r="A42" s="22"/>
      <c r="B42" s="27" t="s">
        <v>21</v>
      </c>
      <c r="C42" s="27">
        <v>1185732</v>
      </c>
      <c r="D42" s="28">
        <v>44387</v>
      </c>
      <c r="E42" s="27" t="s">
        <v>22</v>
      </c>
      <c r="F42" s="27" t="s">
        <v>23</v>
      </c>
      <c r="G42" s="27" t="s">
        <v>23</v>
      </c>
      <c r="H42" s="27" t="s">
        <v>24</v>
      </c>
      <c r="I42" s="29">
        <v>0.6</v>
      </c>
      <c r="J42" s="30">
        <v>12750</v>
      </c>
      <c r="K42" s="31">
        <f t="shared" si="0"/>
        <v>7650</v>
      </c>
      <c r="L42" s="31">
        <f t="shared" si="1"/>
        <v>3825</v>
      </c>
      <c r="M42" s="32">
        <v>0.5</v>
      </c>
      <c r="O42" s="33"/>
    </row>
    <row r="43" spans="1:15" ht="15.75" customHeight="1">
      <c r="A43" s="22"/>
      <c r="B43" s="27" t="s">
        <v>21</v>
      </c>
      <c r="C43" s="27">
        <v>1185732</v>
      </c>
      <c r="D43" s="28">
        <v>44387</v>
      </c>
      <c r="E43" s="27" t="s">
        <v>22</v>
      </c>
      <c r="F43" s="27" t="s">
        <v>23</v>
      </c>
      <c r="G43" s="27" t="s">
        <v>23</v>
      </c>
      <c r="H43" s="27" t="s">
        <v>25</v>
      </c>
      <c r="I43" s="29">
        <v>0.55000000000000004</v>
      </c>
      <c r="J43" s="30">
        <v>10250</v>
      </c>
      <c r="K43" s="31">
        <f t="shared" si="0"/>
        <v>5637.5000000000009</v>
      </c>
      <c r="L43" s="31">
        <f t="shared" si="1"/>
        <v>1691.2500000000002</v>
      </c>
      <c r="M43" s="32">
        <v>0.3</v>
      </c>
      <c r="O43" s="33"/>
    </row>
    <row r="44" spans="1:15" ht="15.75" customHeight="1">
      <c r="A44" s="22"/>
      <c r="B44" s="27" t="s">
        <v>21</v>
      </c>
      <c r="C44" s="27">
        <v>1185732</v>
      </c>
      <c r="D44" s="28">
        <v>44387</v>
      </c>
      <c r="E44" s="27" t="s">
        <v>22</v>
      </c>
      <c r="F44" s="27" t="s">
        <v>23</v>
      </c>
      <c r="G44" s="27" t="s">
        <v>23</v>
      </c>
      <c r="H44" s="27" t="s">
        <v>26</v>
      </c>
      <c r="I44" s="29">
        <v>0.5</v>
      </c>
      <c r="J44" s="30">
        <v>9500</v>
      </c>
      <c r="K44" s="31">
        <f t="shared" si="0"/>
        <v>4750</v>
      </c>
      <c r="L44" s="31">
        <f t="shared" si="1"/>
        <v>1662.5</v>
      </c>
      <c r="M44" s="32">
        <v>0.35</v>
      </c>
      <c r="O44" s="33"/>
    </row>
    <row r="45" spans="1:15" ht="15.75" customHeight="1">
      <c r="A45" s="22"/>
      <c r="B45" s="27" t="s">
        <v>21</v>
      </c>
      <c r="C45" s="27">
        <v>1185732</v>
      </c>
      <c r="D45" s="28">
        <v>44387</v>
      </c>
      <c r="E45" s="27" t="s">
        <v>22</v>
      </c>
      <c r="F45" s="27" t="s">
        <v>23</v>
      </c>
      <c r="G45" s="27" t="s">
        <v>23</v>
      </c>
      <c r="H45" s="27" t="s">
        <v>27</v>
      </c>
      <c r="I45" s="29">
        <v>0.5</v>
      </c>
      <c r="J45" s="30">
        <v>9000</v>
      </c>
      <c r="K45" s="31">
        <f t="shared" si="0"/>
        <v>4500</v>
      </c>
      <c r="L45" s="31">
        <f t="shared" si="1"/>
        <v>1575</v>
      </c>
      <c r="M45" s="32">
        <v>0.35</v>
      </c>
      <c r="O45" s="33"/>
    </row>
    <row r="46" spans="1:15" ht="15.75" customHeight="1">
      <c r="A46" s="22"/>
      <c r="B46" s="27" t="s">
        <v>21</v>
      </c>
      <c r="C46" s="27">
        <v>1185732</v>
      </c>
      <c r="D46" s="28">
        <v>44387</v>
      </c>
      <c r="E46" s="27" t="s">
        <v>22</v>
      </c>
      <c r="F46" s="27" t="s">
        <v>23</v>
      </c>
      <c r="G46" s="27" t="s">
        <v>23</v>
      </c>
      <c r="H46" s="27" t="s">
        <v>28</v>
      </c>
      <c r="I46" s="29">
        <v>0.6</v>
      </c>
      <c r="J46" s="30">
        <v>9250</v>
      </c>
      <c r="K46" s="31">
        <f t="shared" si="0"/>
        <v>5550</v>
      </c>
      <c r="L46" s="31">
        <f t="shared" si="1"/>
        <v>1665</v>
      </c>
      <c r="M46" s="32">
        <v>0.3</v>
      </c>
      <c r="O46" s="33"/>
    </row>
    <row r="47" spans="1:15" ht="15.75" customHeight="1">
      <c r="A47" s="22"/>
      <c r="B47" s="27" t="s">
        <v>21</v>
      </c>
      <c r="C47" s="27">
        <v>1185732</v>
      </c>
      <c r="D47" s="28">
        <v>44387</v>
      </c>
      <c r="E47" s="27" t="s">
        <v>22</v>
      </c>
      <c r="F47" s="27" t="s">
        <v>23</v>
      </c>
      <c r="G47" s="27" t="s">
        <v>23</v>
      </c>
      <c r="H47" s="27" t="s">
        <v>29</v>
      </c>
      <c r="I47" s="29">
        <v>0.65</v>
      </c>
      <c r="J47" s="30">
        <v>11000</v>
      </c>
      <c r="K47" s="31">
        <f t="shared" si="0"/>
        <v>7150</v>
      </c>
      <c r="L47" s="31">
        <f t="shared" si="1"/>
        <v>1787.5</v>
      </c>
      <c r="M47" s="32">
        <v>0.25</v>
      </c>
      <c r="O47" s="33"/>
    </row>
    <row r="48" spans="1:15" ht="15.75" customHeight="1">
      <c r="A48" s="22"/>
      <c r="B48" s="27" t="s">
        <v>21</v>
      </c>
      <c r="C48" s="27">
        <v>1185732</v>
      </c>
      <c r="D48" s="28">
        <v>44419</v>
      </c>
      <c r="E48" s="27" t="s">
        <v>22</v>
      </c>
      <c r="F48" s="27" t="s">
        <v>23</v>
      </c>
      <c r="G48" s="27" t="s">
        <v>23</v>
      </c>
      <c r="H48" s="27" t="s">
        <v>24</v>
      </c>
      <c r="I48" s="29">
        <v>0.6</v>
      </c>
      <c r="J48" s="30">
        <v>12500</v>
      </c>
      <c r="K48" s="31">
        <f t="shared" si="0"/>
        <v>7500</v>
      </c>
      <c r="L48" s="31">
        <f t="shared" si="1"/>
        <v>3750</v>
      </c>
      <c r="M48" s="32">
        <v>0.5</v>
      </c>
      <c r="O48" s="33"/>
    </row>
    <row r="49" spans="1:15" ht="15.75" customHeight="1">
      <c r="A49" s="22"/>
      <c r="B49" s="27" t="s">
        <v>21</v>
      </c>
      <c r="C49" s="27">
        <v>1185732</v>
      </c>
      <c r="D49" s="28">
        <v>44419</v>
      </c>
      <c r="E49" s="27" t="s">
        <v>22</v>
      </c>
      <c r="F49" s="27" t="s">
        <v>23</v>
      </c>
      <c r="G49" s="27" t="s">
        <v>23</v>
      </c>
      <c r="H49" s="27" t="s">
        <v>25</v>
      </c>
      <c r="I49" s="29">
        <v>0.55000000000000004</v>
      </c>
      <c r="J49" s="30">
        <v>10250</v>
      </c>
      <c r="K49" s="31">
        <f t="shared" si="0"/>
        <v>5637.5000000000009</v>
      </c>
      <c r="L49" s="31">
        <f t="shared" si="1"/>
        <v>1691.2500000000002</v>
      </c>
      <c r="M49" s="32">
        <v>0.3</v>
      </c>
      <c r="O49" s="33"/>
    </row>
    <row r="50" spans="1:15" ht="15.75" customHeight="1">
      <c r="A50" s="22"/>
      <c r="B50" s="27" t="s">
        <v>21</v>
      </c>
      <c r="C50" s="27">
        <v>1185732</v>
      </c>
      <c r="D50" s="28">
        <v>44419</v>
      </c>
      <c r="E50" s="27" t="s">
        <v>22</v>
      </c>
      <c r="F50" s="27" t="s">
        <v>23</v>
      </c>
      <c r="G50" s="27" t="s">
        <v>23</v>
      </c>
      <c r="H50" s="27" t="s">
        <v>26</v>
      </c>
      <c r="I50" s="29">
        <v>0.5</v>
      </c>
      <c r="J50" s="30">
        <v>9500</v>
      </c>
      <c r="K50" s="31">
        <f t="shared" si="0"/>
        <v>4750</v>
      </c>
      <c r="L50" s="31">
        <f t="shared" si="1"/>
        <v>1662.5</v>
      </c>
      <c r="M50" s="32">
        <v>0.35</v>
      </c>
      <c r="O50" s="33"/>
    </row>
    <row r="51" spans="1:15" ht="15.75" customHeight="1">
      <c r="A51" s="22"/>
      <c r="B51" s="27" t="s">
        <v>21</v>
      </c>
      <c r="C51" s="27">
        <v>1185732</v>
      </c>
      <c r="D51" s="28">
        <v>44419</v>
      </c>
      <c r="E51" s="27" t="s">
        <v>22</v>
      </c>
      <c r="F51" s="27" t="s">
        <v>23</v>
      </c>
      <c r="G51" s="27" t="s">
        <v>23</v>
      </c>
      <c r="H51" s="27" t="s">
        <v>27</v>
      </c>
      <c r="I51" s="29">
        <v>0.5</v>
      </c>
      <c r="J51" s="30">
        <v>9250</v>
      </c>
      <c r="K51" s="31">
        <f t="shared" si="0"/>
        <v>4625</v>
      </c>
      <c r="L51" s="31">
        <f t="shared" si="1"/>
        <v>1618.75</v>
      </c>
      <c r="M51" s="32">
        <v>0.35</v>
      </c>
      <c r="O51" s="33"/>
    </row>
    <row r="52" spans="1:15" ht="15.75" customHeight="1">
      <c r="A52" s="22"/>
      <c r="B52" s="27" t="s">
        <v>21</v>
      </c>
      <c r="C52" s="27">
        <v>1185732</v>
      </c>
      <c r="D52" s="28">
        <v>44419</v>
      </c>
      <c r="E52" s="27" t="s">
        <v>22</v>
      </c>
      <c r="F52" s="27" t="s">
        <v>23</v>
      </c>
      <c r="G52" s="27" t="s">
        <v>23</v>
      </c>
      <c r="H52" s="27" t="s">
        <v>28</v>
      </c>
      <c r="I52" s="29">
        <v>0.6</v>
      </c>
      <c r="J52" s="30">
        <v>9000</v>
      </c>
      <c r="K52" s="31">
        <f t="shared" si="0"/>
        <v>5400</v>
      </c>
      <c r="L52" s="31">
        <f t="shared" si="1"/>
        <v>1620</v>
      </c>
      <c r="M52" s="32">
        <v>0.3</v>
      </c>
      <c r="O52" s="33"/>
    </row>
    <row r="53" spans="1:15" ht="15.75" customHeight="1">
      <c r="A53" s="22"/>
      <c r="B53" s="27" t="s">
        <v>21</v>
      </c>
      <c r="C53" s="27">
        <v>1185732</v>
      </c>
      <c r="D53" s="28">
        <v>44419</v>
      </c>
      <c r="E53" s="27" t="s">
        <v>22</v>
      </c>
      <c r="F53" s="27" t="s">
        <v>23</v>
      </c>
      <c r="G53" s="27" t="s">
        <v>23</v>
      </c>
      <c r="H53" s="27" t="s">
        <v>29</v>
      </c>
      <c r="I53" s="29">
        <v>0.65</v>
      </c>
      <c r="J53" s="30">
        <v>10750</v>
      </c>
      <c r="K53" s="31">
        <f t="shared" si="0"/>
        <v>6987.5</v>
      </c>
      <c r="L53" s="31">
        <f t="shared" si="1"/>
        <v>1746.875</v>
      </c>
      <c r="M53" s="32">
        <v>0.25</v>
      </c>
      <c r="O53" s="33"/>
    </row>
    <row r="54" spans="1:15" ht="15.75" customHeight="1">
      <c r="A54" s="22"/>
      <c r="B54" s="27" t="s">
        <v>21</v>
      </c>
      <c r="C54" s="27">
        <v>1185732</v>
      </c>
      <c r="D54" s="28">
        <v>44449</v>
      </c>
      <c r="E54" s="27" t="s">
        <v>22</v>
      </c>
      <c r="F54" s="27" t="s">
        <v>23</v>
      </c>
      <c r="G54" s="27" t="s">
        <v>23</v>
      </c>
      <c r="H54" s="27" t="s">
        <v>24</v>
      </c>
      <c r="I54" s="29">
        <v>0.6</v>
      </c>
      <c r="J54" s="30">
        <v>12000</v>
      </c>
      <c r="K54" s="31">
        <f t="shared" si="0"/>
        <v>7200</v>
      </c>
      <c r="L54" s="31">
        <f t="shared" si="1"/>
        <v>3600</v>
      </c>
      <c r="M54" s="32">
        <v>0.5</v>
      </c>
      <c r="O54" s="33"/>
    </row>
    <row r="55" spans="1:15" ht="15.75" customHeight="1">
      <c r="A55" s="22"/>
      <c r="B55" s="27" t="s">
        <v>21</v>
      </c>
      <c r="C55" s="27">
        <v>1185732</v>
      </c>
      <c r="D55" s="28">
        <v>44449</v>
      </c>
      <c r="E55" s="27" t="s">
        <v>22</v>
      </c>
      <c r="F55" s="27" t="s">
        <v>23</v>
      </c>
      <c r="G55" s="27" t="s">
        <v>23</v>
      </c>
      <c r="H55" s="27" t="s">
        <v>25</v>
      </c>
      <c r="I55" s="29">
        <v>0.55000000000000004</v>
      </c>
      <c r="J55" s="30">
        <v>10000</v>
      </c>
      <c r="K55" s="31">
        <f t="shared" si="0"/>
        <v>5500</v>
      </c>
      <c r="L55" s="31">
        <f t="shared" si="1"/>
        <v>1650</v>
      </c>
      <c r="M55" s="32">
        <v>0.3</v>
      </c>
      <c r="O55" s="33"/>
    </row>
    <row r="56" spans="1:15" ht="15.75" customHeight="1">
      <c r="A56" s="22"/>
      <c r="B56" s="27" t="s">
        <v>21</v>
      </c>
      <c r="C56" s="27">
        <v>1185732</v>
      </c>
      <c r="D56" s="28">
        <v>44449</v>
      </c>
      <c r="E56" s="27" t="s">
        <v>22</v>
      </c>
      <c r="F56" s="27" t="s">
        <v>23</v>
      </c>
      <c r="G56" s="27" t="s">
        <v>23</v>
      </c>
      <c r="H56" s="27" t="s">
        <v>26</v>
      </c>
      <c r="I56" s="29">
        <v>0.5</v>
      </c>
      <c r="J56" s="30">
        <v>9250</v>
      </c>
      <c r="K56" s="31">
        <f t="shared" si="0"/>
        <v>4625</v>
      </c>
      <c r="L56" s="31">
        <f t="shared" si="1"/>
        <v>1618.75</v>
      </c>
      <c r="M56" s="32">
        <v>0.35</v>
      </c>
      <c r="O56" s="33"/>
    </row>
    <row r="57" spans="1:15" ht="15.75" customHeight="1">
      <c r="A57" s="22"/>
      <c r="B57" s="27" t="s">
        <v>21</v>
      </c>
      <c r="C57" s="27">
        <v>1185732</v>
      </c>
      <c r="D57" s="28">
        <v>44449</v>
      </c>
      <c r="E57" s="27" t="s">
        <v>22</v>
      </c>
      <c r="F57" s="27" t="s">
        <v>23</v>
      </c>
      <c r="G57" s="27" t="s">
        <v>23</v>
      </c>
      <c r="H57" s="27" t="s">
        <v>27</v>
      </c>
      <c r="I57" s="29">
        <v>0.5</v>
      </c>
      <c r="J57" s="30">
        <v>9000</v>
      </c>
      <c r="K57" s="31">
        <f t="shared" si="0"/>
        <v>4500</v>
      </c>
      <c r="L57" s="31">
        <f t="shared" si="1"/>
        <v>1575</v>
      </c>
      <c r="M57" s="32">
        <v>0.35</v>
      </c>
      <c r="O57" s="33"/>
    </row>
    <row r="58" spans="1:15" ht="15.75" customHeight="1">
      <c r="A58" s="22"/>
      <c r="B58" s="27" t="s">
        <v>21</v>
      </c>
      <c r="C58" s="27">
        <v>1185732</v>
      </c>
      <c r="D58" s="28">
        <v>44449</v>
      </c>
      <c r="E58" s="27" t="s">
        <v>22</v>
      </c>
      <c r="F58" s="27" t="s">
        <v>23</v>
      </c>
      <c r="G58" s="27" t="s">
        <v>23</v>
      </c>
      <c r="H58" s="27" t="s">
        <v>28</v>
      </c>
      <c r="I58" s="29">
        <v>0.6</v>
      </c>
      <c r="J58" s="30">
        <v>9000</v>
      </c>
      <c r="K58" s="31">
        <f t="shared" si="0"/>
        <v>5400</v>
      </c>
      <c r="L58" s="31">
        <f t="shared" si="1"/>
        <v>1620</v>
      </c>
      <c r="M58" s="32">
        <v>0.3</v>
      </c>
      <c r="O58" s="33"/>
    </row>
    <row r="59" spans="1:15" ht="15.75" customHeight="1">
      <c r="A59" s="22"/>
      <c r="B59" s="27" t="s">
        <v>21</v>
      </c>
      <c r="C59" s="27">
        <v>1185732</v>
      </c>
      <c r="D59" s="28">
        <v>44449</v>
      </c>
      <c r="E59" s="27" t="s">
        <v>22</v>
      </c>
      <c r="F59" s="27" t="s">
        <v>23</v>
      </c>
      <c r="G59" s="27" t="s">
        <v>23</v>
      </c>
      <c r="H59" s="27" t="s">
        <v>29</v>
      </c>
      <c r="I59" s="29">
        <v>0.65</v>
      </c>
      <c r="J59" s="30">
        <v>10000</v>
      </c>
      <c r="K59" s="31">
        <f t="shared" si="0"/>
        <v>6500</v>
      </c>
      <c r="L59" s="31">
        <f t="shared" si="1"/>
        <v>1625</v>
      </c>
      <c r="M59" s="32">
        <v>0.25</v>
      </c>
      <c r="O59" s="33"/>
    </row>
    <row r="60" spans="1:15" ht="15.75" customHeight="1">
      <c r="A60" s="22"/>
      <c r="B60" s="27" t="s">
        <v>21</v>
      </c>
      <c r="C60" s="27">
        <v>1185732</v>
      </c>
      <c r="D60" s="28">
        <v>44481</v>
      </c>
      <c r="E60" s="27" t="s">
        <v>22</v>
      </c>
      <c r="F60" s="27" t="s">
        <v>23</v>
      </c>
      <c r="G60" s="27" t="s">
        <v>23</v>
      </c>
      <c r="H60" s="27" t="s">
        <v>24</v>
      </c>
      <c r="I60" s="29">
        <v>0.65</v>
      </c>
      <c r="J60" s="30">
        <v>11750</v>
      </c>
      <c r="K60" s="31">
        <f t="shared" si="0"/>
        <v>7637.5</v>
      </c>
      <c r="L60" s="31">
        <f t="shared" si="1"/>
        <v>3818.75</v>
      </c>
      <c r="M60" s="32">
        <v>0.5</v>
      </c>
      <c r="O60" s="33"/>
    </row>
    <row r="61" spans="1:15" ht="15.75" customHeight="1">
      <c r="A61" s="22"/>
      <c r="B61" s="27" t="s">
        <v>21</v>
      </c>
      <c r="C61" s="27">
        <v>1185732</v>
      </c>
      <c r="D61" s="28">
        <v>44481</v>
      </c>
      <c r="E61" s="27" t="s">
        <v>22</v>
      </c>
      <c r="F61" s="27" t="s">
        <v>23</v>
      </c>
      <c r="G61" s="27" t="s">
        <v>23</v>
      </c>
      <c r="H61" s="27" t="s">
        <v>25</v>
      </c>
      <c r="I61" s="29">
        <v>0.55000000000000004</v>
      </c>
      <c r="J61" s="30">
        <v>10000</v>
      </c>
      <c r="K61" s="31">
        <f t="shared" si="0"/>
        <v>5500</v>
      </c>
      <c r="L61" s="31">
        <f t="shared" si="1"/>
        <v>1650</v>
      </c>
      <c r="M61" s="32">
        <v>0.3</v>
      </c>
      <c r="O61" s="33"/>
    </row>
    <row r="62" spans="1:15" ht="15.75" customHeight="1">
      <c r="A62" s="22"/>
      <c r="B62" s="27" t="s">
        <v>21</v>
      </c>
      <c r="C62" s="27">
        <v>1185732</v>
      </c>
      <c r="D62" s="28">
        <v>44481</v>
      </c>
      <c r="E62" s="27" t="s">
        <v>22</v>
      </c>
      <c r="F62" s="27" t="s">
        <v>23</v>
      </c>
      <c r="G62" s="27" t="s">
        <v>23</v>
      </c>
      <c r="H62" s="27" t="s">
        <v>26</v>
      </c>
      <c r="I62" s="29">
        <v>0.55000000000000004</v>
      </c>
      <c r="J62" s="30">
        <v>9000</v>
      </c>
      <c r="K62" s="31">
        <f t="shared" si="0"/>
        <v>4950</v>
      </c>
      <c r="L62" s="31">
        <f t="shared" si="1"/>
        <v>1732.5</v>
      </c>
      <c r="M62" s="32">
        <v>0.35</v>
      </c>
      <c r="O62" s="33"/>
    </row>
    <row r="63" spans="1:15" ht="15.75" customHeight="1">
      <c r="A63" s="22"/>
      <c r="B63" s="27" t="s">
        <v>21</v>
      </c>
      <c r="C63" s="27">
        <v>1185732</v>
      </c>
      <c r="D63" s="28">
        <v>44481</v>
      </c>
      <c r="E63" s="27" t="s">
        <v>22</v>
      </c>
      <c r="F63" s="27" t="s">
        <v>23</v>
      </c>
      <c r="G63" s="27" t="s">
        <v>23</v>
      </c>
      <c r="H63" s="27" t="s">
        <v>27</v>
      </c>
      <c r="I63" s="29">
        <v>0.55000000000000004</v>
      </c>
      <c r="J63" s="30">
        <v>8750</v>
      </c>
      <c r="K63" s="31">
        <f t="shared" si="0"/>
        <v>4812.5</v>
      </c>
      <c r="L63" s="31">
        <f t="shared" si="1"/>
        <v>1684.375</v>
      </c>
      <c r="M63" s="32">
        <v>0.35</v>
      </c>
      <c r="O63" s="33"/>
    </row>
    <row r="64" spans="1:15" ht="15.75" customHeight="1">
      <c r="A64" s="22"/>
      <c r="B64" s="27" t="s">
        <v>21</v>
      </c>
      <c r="C64" s="27">
        <v>1185732</v>
      </c>
      <c r="D64" s="28">
        <v>44481</v>
      </c>
      <c r="E64" s="27" t="s">
        <v>22</v>
      </c>
      <c r="F64" s="27" t="s">
        <v>23</v>
      </c>
      <c r="G64" s="27" t="s">
        <v>23</v>
      </c>
      <c r="H64" s="27" t="s">
        <v>28</v>
      </c>
      <c r="I64" s="29">
        <v>0.65</v>
      </c>
      <c r="J64" s="30">
        <v>8750</v>
      </c>
      <c r="K64" s="31">
        <f t="shared" si="0"/>
        <v>5687.5</v>
      </c>
      <c r="L64" s="31">
        <f t="shared" si="1"/>
        <v>1706.25</v>
      </c>
      <c r="M64" s="32">
        <v>0.3</v>
      </c>
      <c r="O64" s="33"/>
    </row>
    <row r="65" spans="1:15" ht="15.75" customHeight="1">
      <c r="A65" s="22"/>
      <c r="B65" s="27" t="s">
        <v>21</v>
      </c>
      <c r="C65" s="27">
        <v>1185732</v>
      </c>
      <c r="D65" s="28">
        <v>44481</v>
      </c>
      <c r="E65" s="27" t="s">
        <v>22</v>
      </c>
      <c r="F65" s="27" t="s">
        <v>23</v>
      </c>
      <c r="G65" s="27" t="s">
        <v>23</v>
      </c>
      <c r="H65" s="27" t="s">
        <v>29</v>
      </c>
      <c r="I65" s="29">
        <v>0.7</v>
      </c>
      <c r="J65" s="30">
        <v>10000</v>
      </c>
      <c r="K65" s="31">
        <f t="shared" si="0"/>
        <v>7000</v>
      </c>
      <c r="L65" s="31">
        <f t="shared" si="1"/>
        <v>1750</v>
      </c>
      <c r="M65" s="32">
        <v>0.25</v>
      </c>
      <c r="O65" s="33"/>
    </row>
    <row r="66" spans="1:15" ht="15.75" customHeight="1">
      <c r="A66" s="22"/>
      <c r="B66" s="27" t="s">
        <v>21</v>
      </c>
      <c r="C66" s="27">
        <v>1185732</v>
      </c>
      <c r="D66" s="28">
        <v>44511</v>
      </c>
      <c r="E66" s="27" t="s">
        <v>22</v>
      </c>
      <c r="F66" s="27" t="s">
        <v>23</v>
      </c>
      <c r="G66" s="27" t="s">
        <v>23</v>
      </c>
      <c r="H66" s="27" t="s">
        <v>24</v>
      </c>
      <c r="I66" s="29">
        <v>0.65</v>
      </c>
      <c r="J66" s="30">
        <v>11500</v>
      </c>
      <c r="K66" s="31">
        <f t="shared" si="0"/>
        <v>7475</v>
      </c>
      <c r="L66" s="31">
        <f t="shared" si="1"/>
        <v>3737.5</v>
      </c>
      <c r="M66" s="32">
        <v>0.5</v>
      </c>
      <c r="O66" s="33"/>
    </row>
    <row r="67" spans="1:15" ht="15.75" customHeight="1">
      <c r="A67" s="22"/>
      <c r="B67" s="27" t="s">
        <v>21</v>
      </c>
      <c r="C67" s="27">
        <v>1185732</v>
      </c>
      <c r="D67" s="28">
        <v>44511</v>
      </c>
      <c r="E67" s="27" t="s">
        <v>22</v>
      </c>
      <c r="F67" s="27" t="s">
        <v>23</v>
      </c>
      <c r="G67" s="27" t="s">
        <v>23</v>
      </c>
      <c r="H67" s="27" t="s">
        <v>25</v>
      </c>
      <c r="I67" s="29">
        <v>0.55000000000000004</v>
      </c>
      <c r="J67" s="30">
        <v>9750</v>
      </c>
      <c r="K67" s="31">
        <f t="shared" si="0"/>
        <v>5362.5</v>
      </c>
      <c r="L67" s="31">
        <f t="shared" si="1"/>
        <v>1608.75</v>
      </c>
      <c r="M67" s="32">
        <v>0.3</v>
      </c>
      <c r="O67" s="33"/>
    </row>
    <row r="68" spans="1:15" ht="15.75" customHeight="1">
      <c r="A68" s="22"/>
      <c r="B68" s="27" t="s">
        <v>21</v>
      </c>
      <c r="C68" s="27">
        <v>1185732</v>
      </c>
      <c r="D68" s="28">
        <v>44511</v>
      </c>
      <c r="E68" s="27" t="s">
        <v>22</v>
      </c>
      <c r="F68" s="27" t="s">
        <v>23</v>
      </c>
      <c r="G68" s="27" t="s">
        <v>23</v>
      </c>
      <c r="H68" s="27" t="s">
        <v>26</v>
      </c>
      <c r="I68" s="29">
        <v>0.55000000000000004</v>
      </c>
      <c r="J68" s="30">
        <v>9200</v>
      </c>
      <c r="K68" s="31">
        <f t="shared" si="0"/>
        <v>5060</v>
      </c>
      <c r="L68" s="31">
        <f t="shared" si="1"/>
        <v>1771</v>
      </c>
      <c r="M68" s="32">
        <v>0.35</v>
      </c>
      <c r="O68" s="33"/>
    </row>
    <row r="69" spans="1:15" ht="15.75" customHeight="1">
      <c r="A69" s="22"/>
      <c r="B69" s="27" t="s">
        <v>21</v>
      </c>
      <c r="C69" s="27">
        <v>1185732</v>
      </c>
      <c r="D69" s="28">
        <v>44511</v>
      </c>
      <c r="E69" s="27" t="s">
        <v>22</v>
      </c>
      <c r="F69" s="27" t="s">
        <v>23</v>
      </c>
      <c r="G69" s="27" t="s">
        <v>23</v>
      </c>
      <c r="H69" s="27" t="s">
        <v>27</v>
      </c>
      <c r="I69" s="29">
        <v>0.55000000000000004</v>
      </c>
      <c r="J69" s="30">
        <v>9000</v>
      </c>
      <c r="K69" s="31">
        <f t="shared" si="0"/>
        <v>4950</v>
      </c>
      <c r="L69" s="31">
        <f t="shared" si="1"/>
        <v>1732.5</v>
      </c>
      <c r="M69" s="32">
        <v>0.35</v>
      </c>
      <c r="O69" s="33"/>
    </row>
    <row r="70" spans="1:15" ht="15.75" customHeight="1">
      <c r="A70" s="22"/>
      <c r="B70" s="27" t="s">
        <v>21</v>
      </c>
      <c r="C70" s="27">
        <v>1185732</v>
      </c>
      <c r="D70" s="28">
        <v>44511</v>
      </c>
      <c r="E70" s="27" t="s">
        <v>22</v>
      </c>
      <c r="F70" s="27" t="s">
        <v>23</v>
      </c>
      <c r="G70" s="27" t="s">
        <v>23</v>
      </c>
      <c r="H70" s="27" t="s">
        <v>28</v>
      </c>
      <c r="I70" s="29">
        <v>0.65</v>
      </c>
      <c r="J70" s="30">
        <v>8750</v>
      </c>
      <c r="K70" s="31">
        <f t="shared" si="0"/>
        <v>5687.5</v>
      </c>
      <c r="L70" s="31">
        <f t="shared" si="1"/>
        <v>1706.25</v>
      </c>
      <c r="M70" s="32">
        <v>0.3</v>
      </c>
      <c r="O70" s="33"/>
    </row>
    <row r="71" spans="1:15" ht="15.75" customHeight="1">
      <c r="A71" s="22"/>
      <c r="B71" s="27" t="s">
        <v>21</v>
      </c>
      <c r="C71" s="27">
        <v>1185732</v>
      </c>
      <c r="D71" s="28">
        <v>44511</v>
      </c>
      <c r="E71" s="27" t="s">
        <v>22</v>
      </c>
      <c r="F71" s="27" t="s">
        <v>23</v>
      </c>
      <c r="G71" s="27" t="s">
        <v>23</v>
      </c>
      <c r="H71" s="27" t="s">
        <v>29</v>
      </c>
      <c r="I71" s="29">
        <v>0.7</v>
      </c>
      <c r="J71" s="30">
        <v>9750</v>
      </c>
      <c r="K71" s="31">
        <f t="shared" si="0"/>
        <v>6825</v>
      </c>
      <c r="L71" s="31">
        <f t="shared" si="1"/>
        <v>1706.25</v>
      </c>
      <c r="M71" s="32">
        <v>0.25</v>
      </c>
      <c r="O71" s="33"/>
    </row>
    <row r="72" spans="1:15" ht="15.75" customHeight="1">
      <c r="A72" s="22"/>
      <c r="B72" s="27" t="s">
        <v>21</v>
      </c>
      <c r="C72" s="27">
        <v>1185732</v>
      </c>
      <c r="D72" s="28">
        <v>44540</v>
      </c>
      <c r="E72" s="27" t="s">
        <v>22</v>
      </c>
      <c r="F72" s="27" t="s">
        <v>23</v>
      </c>
      <c r="G72" s="27" t="s">
        <v>23</v>
      </c>
      <c r="H72" s="27" t="s">
        <v>24</v>
      </c>
      <c r="I72" s="29">
        <v>0.65</v>
      </c>
      <c r="J72" s="30">
        <v>12000</v>
      </c>
      <c r="K72" s="31">
        <f t="shared" si="0"/>
        <v>7800</v>
      </c>
      <c r="L72" s="31">
        <f t="shared" si="1"/>
        <v>3900</v>
      </c>
      <c r="M72" s="32">
        <v>0.5</v>
      </c>
      <c r="O72" s="33"/>
    </row>
    <row r="73" spans="1:15" ht="15.75" customHeight="1">
      <c r="A73" s="22"/>
      <c r="B73" s="27" t="s">
        <v>21</v>
      </c>
      <c r="C73" s="27">
        <v>1185732</v>
      </c>
      <c r="D73" s="28">
        <v>44540</v>
      </c>
      <c r="E73" s="27" t="s">
        <v>22</v>
      </c>
      <c r="F73" s="27" t="s">
        <v>23</v>
      </c>
      <c r="G73" s="27" t="s">
        <v>23</v>
      </c>
      <c r="H73" s="27" t="s">
        <v>25</v>
      </c>
      <c r="I73" s="29">
        <v>0.55000000000000004</v>
      </c>
      <c r="J73" s="30">
        <v>10000</v>
      </c>
      <c r="K73" s="31">
        <f t="shared" si="0"/>
        <v>5500</v>
      </c>
      <c r="L73" s="31">
        <f t="shared" si="1"/>
        <v>1650</v>
      </c>
      <c r="M73" s="32">
        <v>0.3</v>
      </c>
      <c r="O73" s="33"/>
    </row>
    <row r="74" spans="1:15" ht="15.75" customHeight="1">
      <c r="A74" s="22"/>
      <c r="B74" s="27" t="s">
        <v>21</v>
      </c>
      <c r="C74" s="27">
        <v>1185732</v>
      </c>
      <c r="D74" s="28">
        <v>44540</v>
      </c>
      <c r="E74" s="27" t="s">
        <v>22</v>
      </c>
      <c r="F74" s="27" t="s">
        <v>23</v>
      </c>
      <c r="G74" s="27" t="s">
        <v>23</v>
      </c>
      <c r="H74" s="27" t="s">
        <v>26</v>
      </c>
      <c r="I74" s="29">
        <v>0.55000000000000004</v>
      </c>
      <c r="J74" s="30">
        <v>9500</v>
      </c>
      <c r="K74" s="31">
        <f t="shared" si="0"/>
        <v>5225</v>
      </c>
      <c r="L74" s="31">
        <f t="shared" si="1"/>
        <v>1828.7499999999998</v>
      </c>
      <c r="M74" s="32">
        <v>0.35</v>
      </c>
      <c r="O74" s="33"/>
    </row>
    <row r="75" spans="1:15" ht="15.75" customHeight="1">
      <c r="A75" s="22"/>
      <c r="B75" s="27" t="s">
        <v>21</v>
      </c>
      <c r="C75" s="27">
        <v>1185732</v>
      </c>
      <c r="D75" s="28">
        <v>44540</v>
      </c>
      <c r="E75" s="27" t="s">
        <v>22</v>
      </c>
      <c r="F75" s="27" t="s">
        <v>23</v>
      </c>
      <c r="G75" s="27" t="s">
        <v>23</v>
      </c>
      <c r="H75" s="27" t="s">
        <v>27</v>
      </c>
      <c r="I75" s="29">
        <v>0.55000000000000004</v>
      </c>
      <c r="J75" s="30">
        <v>9000</v>
      </c>
      <c r="K75" s="31">
        <f t="shared" si="0"/>
        <v>4950</v>
      </c>
      <c r="L75" s="31">
        <f t="shared" si="1"/>
        <v>1732.5</v>
      </c>
      <c r="M75" s="32">
        <v>0.35</v>
      </c>
      <c r="O75" s="33"/>
    </row>
    <row r="76" spans="1:15" ht="15.75" customHeight="1">
      <c r="A76" s="22"/>
      <c r="B76" s="27" t="s">
        <v>21</v>
      </c>
      <c r="C76" s="27">
        <v>1185732</v>
      </c>
      <c r="D76" s="28">
        <v>44540</v>
      </c>
      <c r="E76" s="27" t="s">
        <v>22</v>
      </c>
      <c r="F76" s="27" t="s">
        <v>23</v>
      </c>
      <c r="G76" s="27" t="s">
        <v>23</v>
      </c>
      <c r="H76" s="27" t="s">
        <v>28</v>
      </c>
      <c r="I76" s="29">
        <v>0.65</v>
      </c>
      <c r="J76" s="30">
        <v>9000</v>
      </c>
      <c r="K76" s="31">
        <f t="shared" si="0"/>
        <v>5850</v>
      </c>
      <c r="L76" s="31">
        <f t="shared" si="1"/>
        <v>1755</v>
      </c>
      <c r="M76" s="32">
        <v>0.3</v>
      </c>
      <c r="O76" s="33"/>
    </row>
    <row r="77" spans="1:15" ht="15.75" customHeight="1">
      <c r="A77" s="22"/>
      <c r="B77" s="27" t="s">
        <v>21</v>
      </c>
      <c r="C77" s="27">
        <v>1185732</v>
      </c>
      <c r="D77" s="28">
        <v>44540</v>
      </c>
      <c r="E77" s="27" t="s">
        <v>22</v>
      </c>
      <c r="F77" s="27" t="s">
        <v>23</v>
      </c>
      <c r="G77" s="27" t="s">
        <v>23</v>
      </c>
      <c r="H77" s="27" t="s">
        <v>29</v>
      </c>
      <c r="I77" s="29">
        <v>0.7</v>
      </c>
      <c r="J77" s="30">
        <v>10000</v>
      </c>
      <c r="K77" s="31">
        <f t="shared" si="0"/>
        <v>7000</v>
      </c>
      <c r="L77" s="31">
        <f t="shared" si="1"/>
        <v>1750</v>
      </c>
      <c r="M77" s="32">
        <v>0.25</v>
      </c>
      <c r="O77" s="33"/>
    </row>
    <row r="78" spans="1:15" ht="15.75" customHeight="1">
      <c r="A78" s="22"/>
      <c r="B78" s="27" t="s">
        <v>30</v>
      </c>
      <c r="C78" s="27">
        <v>1197831</v>
      </c>
      <c r="D78" s="28">
        <v>44198</v>
      </c>
      <c r="E78" s="27" t="s">
        <v>31</v>
      </c>
      <c r="F78" s="27" t="s">
        <v>32</v>
      </c>
      <c r="G78" s="27" t="s">
        <v>33</v>
      </c>
      <c r="H78" s="27" t="s">
        <v>24</v>
      </c>
      <c r="I78" s="29">
        <v>0.25</v>
      </c>
      <c r="J78" s="30">
        <v>9000</v>
      </c>
      <c r="K78" s="31">
        <f t="shared" si="0"/>
        <v>2250</v>
      </c>
      <c r="L78" s="31">
        <f t="shared" si="1"/>
        <v>787.5</v>
      </c>
      <c r="M78" s="32">
        <v>0.35</v>
      </c>
      <c r="O78" s="33"/>
    </row>
    <row r="79" spans="1:15" ht="15.75" customHeight="1">
      <c r="A79" s="22"/>
      <c r="B79" s="27" t="s">
        <v>30</v>
      </c>
      <c r="C79" s="27">
        <v>1197831</v>
      </c>
      <c r="D79" s="28">
        <v>44198</v>
      </c>
      <c r="E79" s="27" t="s">
        <v>31</v>
      </c>
      <c r="F79" s="27" t="s">
        <v>32</v>
      </c>
      <c r="G79" s="27" t="s">
        <v>33</v>
      </c>
      <c r="H79" s="27" t="s">
        <v>25</v>
      </c>
      <c r="I79" s="29">
        <v>0.35</v>
      </c>
      <c r="J79" s="30">
        <v>9000</v>
      </c>
      <c r="K79" s="31">
        <f t="shared" si="0"/>
        <v>3150</v>
      </c>
      <c r="L79" s="31">
        <f t="shared" si="1"/>
        <v>1102.5</v>
      </c>
      <c r="M79" s="32">
        <v>0.35</v>
      </c>
      <c r="O79" s="33"/>
    </row>
    <row r="80" spans="1:15" ht="15.75" customHeight="1">
      <c r="A80" s="22"/>
      <c r="B80" s="27" t="s">
        <v>30</v>
      </c>
      <c r="C80" s="27">
        <v>1197831</v>
      </c>
      <c r="D80" s="28">
        <v>44198</v>
      </c>
      <c r="E80" s="27" t="s">
        <v>31</v>
      </c>
      <c r="F80" s="27" t="s">
        <v>32</v>
      </c>
      <c r="G80" s="27" t="s">
        <v>33</v>
      </c>
      <c r="H80" s="27" t="s">
        <v>26</v>
      </c>
      <c r="I80" s="29">
        <v>0.35</v>
      </c>
      <c r="J80" s="30">
        <v>7000</v>
      </c>
      <c r="K80" s="31">
        <f t="shared" si="0"/>
        <v>2450</v>
      </c>
      <c r="L80" s="31">
        <f t="shared" si="1"/>
        <v>857.5</v>
      </c>
      <c r="M80" s="32">
        <v>0.35</v>
      </c>
      <c r="O80" s="33"/>
    </row>
    <row r="81" spans="1:15" ht="15.75" customHeight="1">
      <c r="A81" s="22"/>
      <c r="B81" s="27" t="s">
        <v>30</v>
      </c>
      <c r="C81" s="27">
        <v>1197831</v>
      </c>
      <c r="D81" s="28">
        <v>44198</v>
      </c>
      <c r="E81" s="27" t="s">
        <v>31</v>
      </c>
      <c r="F81" s="27" t="s">
        <v>32</v>
      </c>
      <c r="G81" s="27" t="s">
        <v>33</v>
      </c>
      <c r="H81" s="27" t="s">
        <v>27</v>
      </c>
      <c r="I81" s="29">
        <v>0.35</v>
      </c>
      <c r="J81" s="30">
        <v>7000</v>
      </c>
      <c r="K81" s="31">
        <f t="shared" si="0"/>
        <v>2450</v>
      </c>
      <c r="L81" s="31">
        <f t="shared" si="1"/>
        <v>1102.5</v>
      </c>
      <c r="M81" s="32">
        <v>0.45</v>
      </c>
      <c r="O81" s="33"/>
    </row>
    <row r="82" spans="1:15" ht="15.75" customHeight="1">
      <c r="A82" s="22"/>
      <c r="B82" s="27" t="s">
        <v>30</v>
      </c>
      <c r="C82" s="27">
        <v>1197831</v>
      </c>
      <c r="D82" s="28">
        <v>44198</v>
      </c>
      <c r="E82" s="27" t="s">
        <v>31</v>
      </c>
      <c r="F82" s="27" t="s">
        <v>32</v>
      </c>
      <c r="G82" s="27" t="s">
        <v>33</v>
      </c>
      <c r="H82" s="27" t="s">
        <v>28</v>
      </c>
      <c r="I82" s="29">
        <v>0.4</v>
      </c>
      <c r="J82" s="30">
        <v>5500</v>
      </c>
      <c r="K82" s="31">
        <f t="shared" si="0"/>
        <v>2200</v>
      </c>
      <c r="L82" s="31">
        <f t="shared" si="1"/>
        <v>660</v>
      </c>
      <c r="M82" s="32">
        <v>0.3</v>
      </c>
      <c r="O82" s="33"/>
    </row>
    <row r="83" spans="1:15" ht="15.75" customHeight="1">
      <c r="A83" s="22"/>
      <c r="B83" s="27" t="s">
        <v>30</v>
      </c>
      <c r="C83" s="27">
        <v>1197831</v>
      </c>
      <c r="D83" s="28">
        <v>44198</v>
      </c>
      <c r="E83" s="27" t="s">
        <v>31</v>
      </c>
      <c r="F83" s="27" t="s">
        <v>32</v>
      </c>
      <c r="G83" s="27" t="s">
        <v>33</v>
      </c>
      <c r="H83" s="27" t="s">
        <v>29</v>
      </c>
      <c r="I83" s="29">
        <v>0.35</v>
      </c>
      <c r="J83" s="30">
        <v>7000</v>
      </c>
      <c r="K83" s="31">
        <f t="shared" si="0"/>
        <v>2450</v>
      </c>
      <c r="L83" s="31">
        <f t="shared" si="1"/>
        <v>1225</v>
      </c>
      <c r="M83" s="32">
        <v>0.5</v>
      </c>
      <c r="O83" s="33"/>
    </row>
    <row r="84" spans="1:15" ht="15.75" customHeight="1">
      <c r="A84" s="22"/>
      <c r="B84" s="27" t="s">
        <v>30</v>
      </c>
      <c r="C84" s="27">
        <v>1197831</v>
      </c>
      <c r="D84" s="28">
        <v>44228</v>
      </c>
      <c r="E84" s="27" t="s">
        <v>31</v>
      </c>
      <c r="F84" s="27" t="s">
        <v>32</v>
      </c>
      <c r="G84" s="27" t="s">
        <v>33</v>
      </c>
      <c r="H84" s="27" t="s">
        <v>24</v>
      </c>
      <c r="I84" s="29">
        <v>0.25</v>
      </c>
      <c r="J84" s="30">
        <v>8500</v>
      </c>
      <c r="K84" s="31">
        <f t="shared" si="0"/>
        <v>2125</v>
      </c>
      <c r="L84" s="31">
        <f t="shared" si="1"/>
        <v>743.75</v>
      </c>
      <c r="M84" s="32">
        <v>0.35</v>
      </c>
      <c r="O84" s="33"/>
    </row>
    <row r="85" spans="1:15" ht="15.75" customHeight="1">
      <c r="A85" s="22"/>
      <c r="B85" s="27" t="s">
        <v>30</v>
      </c>
      <c r="C85" s="27">
        <v>1197831</v>
      </c>
      <c r="D85" s="28">
        <v>44228</v>
      </c>
      <c r="E85" s="27" t="s">
        <v>31</v>
      </c>
      <c r="F85" s="27" t="s">
        <v>32</v>
      </c>
      <c r="G85" s="27" t="s">
        <v>33</v>
      </c>
      <c r="H85" s="27" t="s">
        <v>25</v>
      </c>
      <c r="I85" s="29">
        <v>0.35</v>
      </c>
      <c r="J85" s="30">
        <v>8500</v>
      </c>
      <c r="K85" s="31">
        <f t="shared" si="0"/>
        <v>2975</v>
      </c>
      <c r="L85" s="31">
        <f t="shared" si="1"/>
        <v>1041.25</v>
      </c>
      <c r="M85" s="32">
        <v>0.35</v>
      </c>
      <c r="O85" s="33"/>
    </row>
    <row r="86" spans="1:15" ht="15.75" customHeight="1">
      <c r="A86" s="22"/>
      <c r="B86" s="27" t="s">
        <v>30</v>
      </c>
      <c r="C86" s="27">
        <v>1197831</v>
      </c>
      <c r="D86" s="28">
        <v>44228</v>
      </c>
      <c r="E86" s="27" t="s">
        <v>31</v>
      </c>
      <c r="F86" s="27" t="s">
        <v>32</v>
      </c>
      <c r="G86" s="27" t="s">
        <v>33</v>
      </c>
      <c r="H86" s="27" t="s">
        <v>26</v>
      </c>
      <c r="I86" s="29">
        <v>0.35</v>
      </c>
      <c r="J86" s="30">
        <v>6750</v>
      </c>
      <c r="K86" s="31">
        <f t="shared" si="0"/>
        <v>2362.5</v>
      </c>
      <c r="L86" s="31">
        <f t="shared" si="1"/>
        <v>826.875</v>
      </c>
      <c r="M86" s="32">
        <v>0.35</v>
      </c>
      <c r="O86" s="33"/>
    </row>
    <row r="87" spans="1:15" ht="15.75" customHeight="1">
      <c r="A87" s="22"/>
      <c r="B87" s="27" t="s">
        <v>30</v>
      </c>
      <c r="C87" s="27">
        <v>1197831</v>
      </c>
      <c r="D87" s="28">
        <v>44228</v>
      </c>
      <c r="E87" s="27" t="s">
        <v>31</v>
      </c>
      <c r="F87" s="27" t="s">
        <v>32</v>
      </c>
      <c r="G87" s="27" t="s">
        <v>33</v>
      </c>
      <c r="H87" s="27" t="s">
        <v>27</v>
      </c>
      <c r="I87" s="29">
        <v>0.35</v>
      </c>
      <c r="J87" s="30">
        <v>6250</v>
      </c>
      <c r="K87" s="31">
        <f t="shared" si="0"/>
        <v>2187.5</v>
      </c>
      <c r="L87" s="31">
        <f t="shared" si="1"/>
        <v>984.375</v>
      </c>
      <c r="M87" s="32">
        <v>0.45</v>
      </c>
      <c r="O87" s="33"/>
    </row>
    <row r="88" spans="1:15" ht="15.75" customHeight="1">
      <c r="A88" s="22"/>
      <c r="B88" s="27" t="s">
        <v>30</v>
      </c>
      <c r="C88" s="27">
        <v>1197831</v>
      </c>
      <c r="D88" s="28">
        <v>44228</v>
      </c>
      <c r="E88" s="27" t="s">
        <v>31</v>
      </c>
      <c r="F88" s="27" t="s">
        <v>32</v>
      </c>
      <c r="G88" s="27" t="s">
        <v>33</v>
      </c>
      <c r="H88" s="27" t="s">
        <v>28</v>
      </c>
      <c r="I88" s="29">
        <v>0.4</v>
      </c>
      <c r="J88" s="30">
        <v>5000</v>
      </c>
      <c r="K88" s="31">
        <f t="shared" si="0"/>
        <v>2000</v>
      </c>
      <c r="L88" s="31">
        <f t="shared" si="1"/>
        <v>600</v>
      </c>
      <c r="M88" s="32">
        <v>0.3</v>
      </c>
      <c r="O88" s="33"/>
    </row>
    <row r="89" spans="1:15" ht="15.75" customHeight="1">
      <c r="A89" s="22"/>
      <c r="B89" s="27" t="s">
        <v>30</v>
      </c>
      <c r="C89" s="27">
        <v>1197831</v>
      </c>
      <c r="D89" s="28">
        <v>44228</v>
      </c>
      <c r="E89" s="27" t="s">
        <v>31</v>
      </c>
      <c r="F89" s="27" t="s">
        <v>32</v>
      </c>
      <c r="G89" s="27" t="s">
        <v>33</v>
      </c>
      <c r="H89" s="27" t="s">
        <v>29</v>
      </c>
      <c r="I89" s="29">
        <v>0.35</v>
      </c>
      <c r="J89" s="30">
        <v>7000</v>
      </c>
      <c r="K89" s="31">
        <f t="shared" si="0"/>
        <v>2450</v>
      </c>
      <c r="L89" s="31">
        <f t="shared" si="1"/>
        <v>1225</v>
      </c>
      <c r="M89" s="32">
        <v>0.5</v>
      </c>
      <c r="O89" s="33"/>
    </row>
    <row r="90" spans="1:15" ht="15.75" customHeight="1">
      <c r="A90" s="22"/>
      <c r="B90" s="27" t="s">
        <v>30</v>
      </c>
      <c r="C90" s="27">
        <v>1197831</v>
      </c>
      <c r="D90" s="28">
        <v>44258</v>
      </c>
      <c r="E90" s="27" t="s">
        <v>31</v>
      </c>
      <c r="F90" s="27" t="s">
        <v>32</v>
      </c>
      <c r="G90" s="27" t="s">
        <v>33</v>
      </c>
      <c r="H90" s="27" t="s">
        <v>24</v>
      </c>
      <c r="I90" s="29">
        <v>0.3</v>
      </c>
      <c r="J90" s="30">
        <v>8750</v>
      </c>
      <c r="K90" s="31">
        <f t="shared" si="0"/>
        <v>2625</v>
      </c>
      <c r="L90" s="31">
        <f t="shared" si="1"/>
        <v>918.74999999999989</v>
      </c>
      <c r="M90" s="32">
        <v>0.35</v>
      </c>
      <c r="O90" s="33"/>
    </row>
    <row r="91" spans="1:15" ht="15.75" customHeight="1">
      <c r="A91" s="22"/>
      <c r="B91" s="27" t="s">
        <v>30</v>
      </c>
      <c r="C91" s="27">
        <v>1197831</v>
      </c>
      <c r="D91" s="28">
        <v>44258</v>
      </c>
      <c r="E91" s="27" t="s">
        <v>31</v>
      </c>
      <c r="F91" s="27" t="s">
        <v>32</v>
      </c>
      <c r="G91" s="27" t="s">
        <v>33</v>
      </c>
      <c r="H91" s="27" t="s">
        <v>25</v>
      </c>
      <c r="I91" s="29">
        <v>0.4</v>
      </c>
      <c r="J91" s="30">
        <v>8750</v>
      </c>
      <c r="K91" s="31">
        <f t="shared" si="0"/>
        <v>3500</v>
      </c>
      <c r="L91" s="31">
        <f t="shared" si="1"/>
        <v>1225</v>
      </c>
      <c r="M91" s="32">
        <v>0.35</v>
      </c>
      <c r="O91" s="33"/>
    </row>
    <row r="92" spans="1:15" ht="15.75" customHeight="1">
      <c r="A92" s="22"/>
      <c r="B92" s="27" t="s">
        <v>30</v>
      </c>
      <c r="C92" s="27">
        <v>1197831</v>
      </c>
      <c r="D92" s="28">
        <v>44258</v>
      </c>
      <c r="E92" s="27" t="s">
        <v>31</v>
      </c>
      <c r="F92" s="27" t="s">
        <v>32</v>
      </c>
      <c r="G92" s="27" t="s">
        <v>33</v>
      </c>
      <c r="H92" s="27" t="s">
        <v>26</v>
      </c>
      <c r="I92" s="29">
        <v>0.35</v>
      </c>
      <c r="J92" s="30">
        <v>7000</v>
      </c>
      <c r="K92" s="31">
        <f t="shared" si="0"/>
        <v>2450</v>
      </c>
      <c r="L92" s="31">
        <f t="shared" si="1"/>
        <v>857.5</v>
      </c>
      <c r="M92" s="32">
        <v>0.35</v>
      </c>
      <c r="O92" s="33"/>
    </row>
    <row r="93" spans="1:15" ht="15.75" customHeight="1">
      <c r="A93" s="22"/>
      <c r="B93" s="27" t="s">
        <v>30</v>
      </c>
      <c r="C93" s="27">
        <v>1197831</v>
      </c>
      <c r="D93" s="28">
        <v>44258</v>
      </c>
      <c r="E93" s="27" t="s">
        <v>31</v>
      </c>
      <c r="F93" s="27" t="s">
        <v>32</v>
      </c>
      <c r="G93" s="27" t="s">
        <v>33</v>
      </c>
      <c r="H93" s="27" t="s">
        <v>27</v>
      </c>
      <c r="I93" s="29">
        <v>0.4</v>
      </c>
      <c r="J93" s="30">
        <v>6000</v>
      </c>
      <c r="K93" s="31">
        <f t="shared" si="0"/>
        <v>2400</v>
      </c>
      <c r="L93" s="31">
        <f t="shared" si="1"/>
        <v>1080</v>
      </c>
      <c r="M93" s="32">
        <v>0.45</v>
      </c>
      <c r="O93" s="33"/>
    </row>
    <row r="94" spans="1:15" ht="15.75" customHeight="1">
      <c r="A94" s="22"/>
      <c r="B94" s="27" t="s">
        <v>30</v>
      </c>
      <c r="C94" s="27">
        <v>1197831</v>
      </c>
      <c r="D94" s="28">
        <v>44258</v>
      </c>
      <c r="E94" s="27" t="s">
        <v>31</v>
      </c>
      <c r="F94" s="27" t="s">
        <v>32</v>
      </c>
      <c r="G94" s="27" t="s">
        <v>33</v>
      </c>
      <c r="H94" s="27" t="s">
        <v>28</v>
      </c>
      <c r="I94" s="29">
        <v>0.45</v>
      </c>
      <c r="J94" s="30">
        <v>5000</v>
      </c>
      <c r="K94" s="31">
        <f t="shared" si="0"/>
        <v>2250</v>
      </c>
      <c r="L94" s="31">
        <f t="shared" si="1"/>
        <v>675</v>
      </c>
      <c r="M94" s="32">
        <v>0.3</v>
      </c>
      <c r="O94" s="33"/>
    </row>
    <row r="95" spans="1:15" ht="15.75" customHeight="1">
      <c r="A95" s="22"/>
      <c r="B95" s="27" t="s">
        <v>30</v>
      </c>
      <c r="C95" s="27">
        <v>1197831</v>
      </c>
      <c r="D95" s="28">
        <v>44258</v>
      </c>
      <c r="E95" s="27" t="s">
        <v>31</v>
      </c>
      <c r="F95" s="27" t="s">
        <v>32</v>
      </c>
      <c r="G95" s="27" t="s">
        <v>33</v>
      </c>
      <c r="H95" s="27" t="s">
        <v>29</v>
      </c>
      <c r="I95" s="29">
        <v>0.4</v>
      </c>
      <c r="J95" s="30">
        <v>6500</v>
      </c>
      <c r="K95" s="31">
        <f t="shared" si="0"/>
        <v>2600</v>
      </c>
      <c r="L95" s="31">
        <f t="shared" si="1"/>
        <v>1300</v>
      </c>
      <c r="M95" s="32">
        <v>0.5</v>
      </c>
      <c r="O95" s="33"/>
    </row>
    <row r="96" spans="1:15" ht="15.75" customHeight="1">
      <c r="A96" s="22"/>
      <c r="B96" s="27" t="s">
        <v>30</v>
      </c>
      <c r="C96" s="27">
        <v>1197831</v>
      </c>
      <c r="D96" s="28">
        <v>44288</v>
      </c>
      <c r="E96" s="27" t="s">
        <v>31</v>
      </c>
      <c r="F96" s="27" t="s">
        <v>32</v>
      </c>
      <c r="G96" s="27" t="s">
        <v>33</v>
      </c>
      <c r="H96" s="27" t="s">
        <v>24</v>
      </c>
      <c r="I96" s="29">
        <v>0.3</v>
      </c>
      <c r="J96" s="30">
        <v>9000</v>
      </c>
      <c r="K96" s="31">
        <f t="shared" si="0"/>
        <v>2700</v>
      </c>
      <c r="L96" s="31">
        <f t="shared" si="1"/>
        <v>944.99999999999989</v>
      </c>
      <c r="M96" s="32">
        <v>0.35</v>
      </c>
      <c r="O96" s="33"/>
    </row>
    <row r="97" spans="1:15" ht="15.75" customHeight="1">
      <c r="A97" s="22"/>
      <c r="B97" s="27" t="s">
        <v>30</v>
      </c>
      <c r="C97" s="27">
        <v>1197831</v>
      </c>
      <c r="D97" s="28">
        <v>44288</v>
      </c>
      <c r="E97" s="27" t="s">
        <v>31</v>
      </c>
      <c r="F97" s="27" t="s">
        <v>32</v>
      </c>
      <c r="G97" s="27" t="s">
        <v>33</v>
      </c>
      <c r="H97" s="27" t="s">
        <v>25</v>
      </c>
      <c r="I97" s="29">
        <v>0.4</v>
      </c>
      <c r="J97" s="30">
        <v>9000</v>
      </c>
      <c r="K97" s="31">
        <f t="shared" si="0"/>
        <v>3600</v>
      </c>
      <c r="L97" s="31">
        <f t="shared" si="1"/>
        <v>1260</v>
      </c>
      <c r="M97" s="32">
        <v>0.35</v>
      </c>
      <c r="O97" s="33"/>
    </row>
    <row r="98" spans="1:15" ht="15.75" customHeight="1">
      <c r="A98" s="22"/>
      <c r="B98" s="27" t="s">
        <v>30</v>
      </c>
      <c r="C98" s="27">
        <v>1197831</v>
      </c>
      <c r="D98" s="28">
        <v>44288</v>
      </c>
      <c r="E98" s="27" t="s">
        <v>31</v>
      </c>
      <c r="F98" s="27" t="s">
        <v>32</v>
      </c>
      <c r="G98" s="27" t="s">
        <v>33</v>
      </c>
      <c r="H98" s="27" t="s">
        <v>26</v>
      </c>
      <c r="I98" s="29">
        <v>0.35</v>
      </c>
      <c r="J98" s="30">
        <v>7250</v>
      </c>
      <c r="K98" s="31">
        <f t="shared" si="0"/>
        <v>2537.5</v>
      </c>
      <c r="L98" s="31">
        <f t="shared" si="1"/>
        <v>888.125</v>
      </c>
      <c r="M98" s="32">
        <v>0.35</v>
      </c>
      <c r="O98" s="33"/>
    </row>
    <row r="99" spans="1:15" ht="15.75" customHeight="1">
      <c r="A99" s="22"/>
      <c r="B99" s="27" t="s">
        <v>30</v>
      </c>
      <c r="C99" s="27">
        <v>1197831</v>
      </c>
      <c r="D99" s="28">
        <v>44288</v>
      </c>
      <c r="E99" s="27" t="s">
        <v>31</v>
      </c>
      <c r="F99" s="27" t="s">
        <v>32</v>
      </c>
      <c r="G99" s="27" t="s">
        <v>33</v>
      </c>
      <c r="H99" s="27" t="s">
        <v>27</v>
      </c>
      <c r="I99" s="29">
        <v>0.4</v>
      </c>
      <c r="J99" s="30">
        <v>6250</v>
      </c>
      <c r="K99" s="31">
        <f t="shared" si="0"/>
        <v>2500</v>
      </c>
      <c r="L99" s="31">
        <f t="shared" si="1"/>
        <v>1125</v>
      </c>
      <c r="M99" s="32">
        <v>0.45</v>
      </c>
      <c r="O99" s="33"/>
    </row>
    <row r="100" spans="1:15" ht="15.75" customHeight="1">
      <c r="A100" s="22"/>
      <c r="B100" s="27" t="s">
        <v>30</v>
      </c>
      <c r="C100" s="27">
        <v>1197831</v>
      </c>
      <c r="D100" s="28">
        <v>44288</v>
      </c>
      <c r="E100" s="27" t="s">
        <v>31</v>
      </c>
      <c r="F100" s="27" t="s">
        <v>32</v>
      </c>
      <c r="G100" s="27" t="s">
        <v>33</v>
      </c>
      <c r="H100" s="27" t="s">
        <v>28</v>
      </c>
      <c r="I100" s="29">
        <v>0.45</v>
      </c>
      <c r="J100" s="30">
        <v>5250</v>
      </c>
      <c r="K100" s="31">
        <f t="shared" si="0"/>
        <v>2362.5</v>
      </c>
      <c r="L100" s="31">
        <f t="shared" si="1"/>
        <v>708.75</v>
      </c>
      <c r="M100" s="32">
        <v>0.3</v>
      </c>
      <c r="O100" s="33"/>
    </row>
    <row r="101" spans="1:15" ht="15.75" customHeight="1">
      <c r="A101" s="22"/>
      <c r="B101" s="27" t="s">
        <v>30</v>
      </c>
      <c r="C101" s="27">
        <v>1197831</v>
      </c>
      <c r="D101" s="28">
        <v>44288</v>
      </c>
      <c r="E101" s="27" t="s">
        <v>31</v>
      </c>
      <c r="F101" s="27" t="s">
        <v>32</v>
      </c>
      <c r="G101" s="27" t="s">
        <v>33</v>
      </c>
      <c r="H101" s="27" t="s">
        <v>29</v>
      </c>
      <c r="I101" s="29">
        <v>0.4</v>
      </c>
      <c r="J101" s="30">
        <v>8000</v>
      </c>
      <c r="K101" s="31">
        <f t="shared" si="0"/>
        <v>3200</v>
      </c>
      <c r="L101" s="31">
        <f t="shared" si="1"/>
        <v>1600</v>
      </c>
      <c r="M101" s="32">
        <v>0.5</v>
      </c>
      <c r="O101" s="33"/>
    </row>
    <row r="102" spans="1:15" ht="15.75" customHeight="1">
      <c r="A102" s="22"/>
      <c r="B102" s="27" t="s">
        <v>30</v>
      </c>
      <c r="C102" s="27">
        <v>1197831</v>
      </c>
      <c r="D102" s="28">
        <v>44318</v>
      </c>
      <c r="E102" s="27" t="s">
        <v>31</v>
      </c>
      <c r="F102" s="27" t="s">
        <v>32</v>
      </c>
      <c r="G102" s="27" t="s">
        <v>33</v>
      </c>
      <c r="H102" s="27" t="s">
        <v>24</v>
      </c>
      <c r="I102" s="29">
        <v>0.3</v>
      </c>
      <c r="J102" s="30">
        <v>9250</v>
      </c>
      <c r="K102" s="31">
        <f t="shared" si="0"/>
        <v>2775</v>
      </c>
      <c r="L102" s="31">
        <f t="shared" si="1"/>
        <v>971.24999999999989</v>
      </c>
      <c r="M102" s="32">
        <v>0.35</v>
      </c>
      <c r="O102" s="33"/>
    </row>
    <row r="103" spans="1:15" ht="15.75" customHeight="1">
      <c r="A103" s="22"/>
      <c r="B103" s="27" t="s">
        <v>30</v>
      </c>
      <c r="C103" s="27">
        <v>1197831</v>
      </c>
      <c r="D103" s="28">
        <v>44318</v>
      </c>
      <c r="E103" s="27" t="s">
        <v>31</v>
      </c>
      <c r="F103" s="27" t="s">
        <v>32</v>
      </c>
      <c r="G103" s="27" t="s">
        <v>33</v>
      </c>
      <c r="H103" s="27" t="s">
        <v>25</v>
      </c>
      <c r="I103" s="29">
        <v>0.4</v>
      </c>
      <c r="J103" s="30">
        <v>9250</v>
      </c>
      <c r="K103" s="31">
        <f t="shared" si="0"/>
        <v>3700</v>
      </c>
      <c r="L103" s="31">
        <f t="shared" si="1"/>
        <v>1295</v>
      </c>
      <c r="M103" s="32">
        <v>0.35</v>
      </c>
      <c r="O103" s="33"/>
    </row>
    <row r="104" spans="1:15" ht="15.75" customHeight="1">
      <c r="A104" s="22"/>
      <c r="B104" s="27" t="s">
        <v>30</v>
      </c>
      <c r="C104" s="27">
        <v>1197831</v>
      </c>
      <c r="D104" s="28">
        <v>44318</v>
      </c>
      <c r="E104" s="27" t="s">
        <v>31</v>
      </c>
      <c r="F104" s="27" t="s">
        <v>32</v>
      </c>
      <c r="G104" s="27" t="s">
        <v>33</v>
      </c>
      <c r="H104" s="27" t="s">
        <v>26</v>
      </c>
      <c r="I104" s="29">
        <v>0.35</v>
      </c>
      <c r="J104" s="30">
        <v>7750</v>
      </c>
      <c r="K104" s="31">
        <f t="shared" si="0"/>
        <v>2712.5</v>
      </c>
      <c r="L104" s="31">
        <f t="shared" si="1"/>
        <v>949.37499999999989</v>
      </c>
      <c r="M104" s="32">
        <v>0.35</v>
      </c>
      <c r="O104" s="33"/>
    </row>
    <row r="105" spans="1:15" ht="15.75" customHeight="1">
      <c r="A105" s="22"/>
      <c r="B105" s="27" t="s">
        <v>30</v>
      </c>
      <c r="C105" s="27">
        <v>1197831</v>
      </c>
      <c r="D105" s="28">
        <v>44318</v>
      </c>
      <c r="E105" s="27" t="s">
        <v>31</v>
      </c>
      <c r="F105" s="27" t="s">
        <v>32</v>
      </c>
      <c r="G105" s="27" t="s">
        <v>33</v>
      </c>
      <c r="H105" s="27" t="s">
        <v>27</v>
      </c>
      <c r="I105" s="29">
        <v>0.4</v>
      </c>
      <c r="J105" s="30">
        <v>7000</v>
      </c>
      <c r="K105" s="31">
        <f t="shared" si="0"/>
        <v>2800</v>
      </c>
      <c r="L105" s="31">
        <f t="shared" si="1"/>
        <v>1260</v>
      </c>
      <c r="M105" s="32">
        <v>0.45</v>
      </c>
      <c r="O105" s="33"/>
    </row>
    <row r="106" spans="1:15" ht="15.75" customHeight="1">
      <c r="A106" s="22"/>
      <c r="B106" s="27" t="s">
        <v>30</v>
      </c>
      <c r="C106" s="27">
        <v>1197831</v>
      </c>
      <c r="D106" s="28">
        <v>44318</v>
      </c>
      <c r="E106" s="27" t="s">
        <v>31</v>
      </c>
      <c r="F106" s="27" t="s">
        <v>32</v>
      </c>
      <c r="G106" s="27" t="s">
        <v>33</v>
      </c>
      <c r="H106" s="27" t="s">
        <v>28</v>
      </c>
      <c r="I106" s="29">
        <v>0.45</v>
      </c>
      <c r="J106" s="30">
        <v>6000</v>
      </c>
      <c r="K106" s="31">
        <f t="shared" si="0"/>
        <v>2700</v>
      </c>
      <c r="L106" s="31">
        <f t="shared" si="1"/>
        <v>810</v>
      </c>
      <c r="M106" s="32">
        <v>0.3</v>
      </c>
      <c r="O106" s="33"/>
    </row>
    <row r="107" spans="1:15" ht="15.75" customHeight="1">
      <c r="A107" s="22"/>
      <c r="B107" s="27" t="s">
        <v>30</v>
      </c>
      <c r="C107" s="27">
        <v>1197831</v>
      </c>
      <c r="D107" s="28">
        <v>44318</v>
      </c>
      <c r="E107" s="27" t="s">
        <v>31</v>
      </c>
      <c r="F107" s="27" t="s">
        <v>32</v>
      </c>
      <c r="G107" s="27" t="s">
        <v>33</v>
      </c>
      <c r="H107" s="27" t="s">
        <v>29</v>
      </c>
      <c r="I107" s="29">
        <v>0.4</v>
      </c>
      <c r="J107" s="30">
        <v>9500</v>
      </c>
      <c r="K107" s="31">
        <f t="shared" si="0"/>
        <v>3800</v>
      </c>
      <c r="L107" s="31">
        <f t="shared" si="1"/>
        <v>1900</v>
      </c>
      <c r="M107" s="32">
        <v>0.5</v>
      </c>
      <c r="O107" s="33"/>
    </row>
    <row r="108" spans="1:15" ht="15.75" customHeight="1">
      <c r="A108" s="22"/>
      <c r="B108" s="27" t="s">
        <v>30</v>
      </c>
      <c r="C108" s="27">
        <v>1197831</v>
      </c>
      <c r="D108" s="28">
        <v>44348</v>
      </c>
      <c r="E108" s="27" t="s">
        <v>31</v>
      </c>
      <c r="F108" s="27" t="s">
        <v>32</v>
      </c>
      <c r="G108" s="27" t="s">
        <v>33</v>
      </c>
      <c r="H108" s="27" t="s">
        <v>24</v>
      </c>
      <c r="I108" s="29">
        <v>0.4</v>
      </c>
      <c r="J108" s="30">
        <v>9500</v>
      </c>
      <c r="K108" s="31">
        <f t="shared" si="0"/>
        <v>3800</v>
      </c>
      <c r="L108" s="31">
        <f t="shared" si="1"/>
        <v>1330</v>
      </c>
      <c r="M108" s="32">
        <v>0.35</v>
      </c>
      <c r="O108" s="33"/>
    </row>
    <row r="109" spans="1:15" ht="15.75" customHeight="1">
      <c r="A109" s="22"/>
      <c r="B109" s="27" t="s">
        <v>30</v>
      </c>
      <c r="C109" s="27">
        <v>1197831</v>
      </c>
      <c r="D109" s="28">
        <v>44348</v>
      </c>
      <c r="E109" s="27" t="s">
        <v>31</v>
      </c>
      <c r="F109" s="27" t="s">
        <v>32</v>
      </c>
      <c r="G109" s="27" t="s">
        <v>33</v>
      </c>
      <c r="H109" s="27" t="s">
        <v>25</v>
      </c>
      <c r="I109" s="29">
        <v>0.45</v>
      </c>
      <c r="J109" s="30">
        <v>9500</v>
      </c>
      <c r="K109" s="31">
        <f t="shared" si="0"/>
        <v>4275</v>
      </c>
      <c r="L109" s="31">
        <f t="shared" si="1"/>
        <v>1496.25</v>
      </c>
      <c r="M109" s="32">
        <v>0.35</v>
      </c>
      <c r="O109" s="33"/>
    </row>
    <row r="110" spans="1:15" ht="15.75" customHeight="1">
      <c r="A110" s="22"/>
      <c r="B110" s="27" t="s">
        <v>30</v>
      </c>
      <c r="C110" s="27">
        <v>1197831</v>
      </c>
      <c r="D110" s="28">
        <v>44348</v>
      </c>
      <c r="E110" s="27" t="s">
        <v>31</v>
      </c>
      <c r="F110" s="27" t="s">
        <v>32</v>
      </c>
      <c r="G110" s="27" t="s">
        <v>33</v>
      </c>
      <c r="H110" s="27" t="s">
        <v>26</v>
      </c>
      <c r="I110" s="29">
        <v>0.4</v>
      </c>
      <c r="J110" s="30">
        <v>8000</v>
      </c>
      <c r="K110" s="31">
        <f t="shared" si="0"/>
        <v>3200</v>
      </c>
      <c r="L110" s="31">
        <f t="shared" si="1"/>
        <v>1120</v>
      </c>
      <c r="M110" s="32">
        <v>0.35</v>
      </c>
      <c r="O110" s="33"/>
    </row>
    <row r="111" spans="1:15" ht="15.75" customHeight="1">
      <c r="A111" s="22"/>
      <c r="B111" s="27" t="s">
        <v>30</v>
      </c>
      <c r="C111" s="27">
        <v>1197831</v>
      </c>
      <c r="D111" s="28">
        <v>44348</v>
      </c>
      <c r="E111" s="27" t="s">
        <v>31</v>
      </c>
      <c r="F111" s="27" t="s">
        <v>32</v>
      </c>
      <c r="G111" s="27" t="s">
        <v>33</v>
      </c>
      <c r="H111" s="27" t="s">
        <v>27</v>
      </c>
      <c r="I111" s="29">
        <v>0.4</v>
      </c>
      <c r="J111" s="30">
        <v>7500</v>
      </c>
      <c r="K111" s="31">
        <f t="shared" si="0"/>
        <v>3000</v>
      </c>
      <c r="L111" s="31">
        <f t="shared" si="1"/>
        <v>1350</v>
      </c>
      <c r="M111" s="32">
        <v>0.45</v>
      </c>
      <c r="O111" s="33"/>
    </row>
    <row r="112" spans="1:15" ht="15.75" customHeight="1">
      <c r="A112" s="22"/>
      <c r="B112" s="27" t="s">
        <v>30</v>
      </c>
      <c r="C112" s="27">
        <v>1197831</v>
      </c>
      <c r="D112" s="28">
        <v>44348</v>
      </c>
      <c r="E112" s="27" t="s">
        <v>31</v>
      </c>
      <c r="F112" s="27" t="s">
        <v>32</v>
      </c>
      <c r="G112" s="27" t="s">
        <v>33</v>
      </c>
      <c r="H112" s="27" t="s">
        <v>28</v>
      </c>
      <c r="I112" s="29">
        <v>0.45</v>
      </c>
      <c r="J112" s="30">
        <v>6500</v>
      </c>
      <c r="K112" s="31">
        <f t="shared" si="0"/>
        <v>2925</v>
      </c>
      <c r="L112" s="31">
        <f t="shared" si="1"/>
        <v>877.5</v>
      </c>
      <c r="M112" s="32">
        <v>0.3</v>
      </c>
      <c r="O112" s="33"/>
    </row>
    <row r="113" spans="1:15" ht="15.75" customHeight="1">
      <c r="A113" s="22"/>
      <c r="B113" s="27" t="s">
        <v>30</v>
      </c>
      <c r="C113" s="27">
        <v>1197831</v>
      </c>
      <c r="D113" s="28">
        <v>44348</v>
      </c>
      <c r="E113" s="27" t="s">
        <v>31</v>
      </c>
      <c r="F113" s="27" t="s">
        <v>32</v>
      </c>
      <c r="G113" s="27" t="s">
        <v>33</v>
      </c>
      <c r="H113" s="27" t="s">
        <v>29</v>
      </c>
      <c r="I113" s="29">
        <v>0.5</v>
      </c>
      <c r="J113" s="30">
        <v>10000</v>
      </c>
      <c r="K113" s="31">
        <f t="shared" si="0"/>
        <v>5000</v>
      </c>
      <c r="L113" s="31">
        <f t="shared" si="1"/>
        <v>2500</v>
      </c>
      <c r="M113" s="32">
        <v>0.5</v>
      </c>
      <c r="O113" s="33"/>
    </row>
    <row r="114" spans="1:15" ht="15.75" customHeight="1">
      <c r="A114" s="22"/>
      <c r="B114" s="27" t="s">
        <v>30</v>
      </c>
      <c r="C114" s="27">
        <v>1197831</v>
      </c>
      <c r="D114" s="28">
        <v>44380</v>
      </c>
      <c r="E114" s="27" t="s">
        <v>31</v>
      </c>
      <c r="F114" s="27" t="s">
        <v>32</v>
      </c>
      <c r="G114" s="27" t="s">
        <v>33</v>
      </c>
      <c r="H114" s="27" t="s">
        <v>24</v>
      </c>
      <c r="I114" s="29">
        <v>0.4</v>
      </c>
      <c r="J114" s="30">
        <v>9500</v>
      </c>
      <c r="K114" s="31">
        <f t="shared" si="0"/>
        <v>3800</v>
      </c>
      <c r="L114" s="31">
        <f t="shared" si="1"/>
        <v>1330</v>
      </c>
      <c r="M114" s="32">
        <v>0.35</v>
      </c>
      <c r="O114" s="33"/>
    </row>
    <row r="115" spans="1:15" ht="15.75" customHeight="1">
      <c r="A115" s="22"/>
      <c r="B115" s="27" t="s">
        <v>30</v>
      </c>
      <c r="C115" s="27">
        <v>1197831</v>
      </c>
      <c r="D115" s="28">
        <v>44380</v>
      </c>
      <c r="E115" s="27" t="s">
        <v>31</v>
      </c>
      <c r="F115" s="27" t="s">
        <v>32</v>
      </c>
      <c r="G115" s="27" t="s">
        <v>33</v>
      </c>
      <c r="H115" s="27" t="s">
        <v>25</v>
      </c>
      <c r="I115" s="29">
        <v>0.45</v>
      </c>
      <c r="J115" s="30">
        <v>9500</v>
      </c>
      <c r="K115" s="31">
        <f t="shared" si="0"/>
        <v>4275</v>
      </c>
      <c r="L115" s="31">
        <f t="shared" si="1"/>
        <v>1496.25</v>
      </c>
      <c r="M115" s="32">
        <v>0.35</v>
      </c>
      <c r="O115" s="33"/>
    </row>
    <row r="116" spans="1:15" ht="15.75" customHeight="1">
      <c r="A116" s="22"/>
      <c r="B116" s="27" t="s">
        <v>30</v>
      </c>
      <c r="C116" s="27">
        <v>1197831</v>
      </c>
      <c r="D116" s="28">
        <v>44380</v>
      </c>
      <c r="E116" s="27" t="s">
        <v>31</v>
      </c>
      <c r="F116" s="27" t="s">
        <v>32</v>
      </c>
      <c r="G116" s="27" t="s">
        <v>33</v>
      </c>
      <c r="H116" s="27" t="s">
        <v>26</v>
      </c>
      <c r="I116" s="29">
        <v>0.4</v>
      </c>
      <c r="J116" s="30">
        <v>11000</v>
      </c>
      <c r="K116" s="31">
        <f t="shared" si="0"/>
        <v>4400</v>
      </c>
      <c r="L116" s="31">
        <f t="shared" si="1"/>
        <v>1540</v>
      </c>
      <c r="M116" s="32">
        <v>0.35</v>
      </c>
      <c r="O116" s="33"/>
    </row>
    <row r="117" spans="1:15" ht="15.75" customHeight="1">
      <c r="A117" s="22"/>
      <c r="B117" s="27" t="s">
        <v>30</v>
      </c>
      <c r="C117" s="27">
        <v>1197831</v>
      </c>
      <c r="D117" s="28">
        <v>44380</v>
      </c>
      <c r="E117" s="27" t="s">
        <v>31</v>
      </c>
      <c r="F117" s="27" t="s">
        <v>32</v>
      </c>
      <c r="G117" s="27" t="s">
        <v>33</v>
      </c>
      <c r="H117" s="27" t="s">
        <v>27</v>
      </c>
      <c r="I117" s="29">
        <v>0.4</v>
      </c>
      <c r="J117" s="30">
        <v>7000</v>
      </c>
      <c r="K117" s="31">
        <f t="shared" si="0"/>
        <v>2800</v>
      </c>
      <c r="L117" s="31">
        <f t="shared" si="1"/>
        <v>1260</v>
      </c>
      <c r="M117" s="32">
        <v>0.45</v>
      </c>
      <c r="O117" s="33"/>
    </row>
    <row r="118" spans="1:15" ht="15.75" customHeight="1">
      <c r="A118" s="22"/>
      <c r="B118" s="27" t="s">
        <v>30</v>
      </c>
      <c r="C118" s="27">
        <v>1197831</v>
      </c>
      <c r="D118" s="28">
        <v>44380</v>
      </c>
      <c r="E118" s="27" t="s">
        <v>31</v>
      </c>
      <c r="F118" s="27" t="s">
        <v>32</v>
      </c>
      <c r="G118" s="27" t="s">
        <v>33</v>
      </c>
      <c r="H118" s="27" t="s">
        <v>28</v>
      </c>
      <c r="I118" s="29">
        <v>0.45</v>
      </c>
      <c r="J118" s="30">
        <v>7000</v>
      </c>
      <c r="K118" s="31">
        <f t="shared" si="0"/>
        <v>3150</v>
      </c>
      <c r="L118" s="31">
        <f t="shared" si="1"/>
        <v>945</v>
      </c>
      <c r="M118" s="32">
        <v>0.3</v>
      </c>
      <c r="O118" s="33"/>
    </row>
    <row r="119" spans="1:15" ht="15.75" customHeight="1">
      <c r="A119" s="22"/>
      <c r="B119" s="27" t="s">
        <v>30</v>
      </c>
      <c r="C119" s="27">
        <v>1197831</v>
      </c>
      <c r="D119" s="28">
        <v>44380</v>
      </c>
      <c r="E119" s="27" t="s">
        <v>31</v>
      </c>
      <c r="F119" s="27" t="s">
        <v>32</v>
      </c>
      <c r="G119" s="27" t="s">
        <v>33</v>
      </c>
      <c r="H119" s="27" t="s">
        <v>29</v>
      </c>
      <c r="I119" s="29">
        <v>0.5</v>
      </c>
      <c r="J119" s="30">
        <v>9750</v>
      </c>
      <c r="K119" s="31">
        <f t="shared" si="0"/>
        <v>4875</v>
      </c>
      <c r="L119" s="31">
        <f t="shared" si="1"/>
        <v>2437.5</v>
      </c>
      <c r="M119" s="32">
        <v>0.5</v>
      </c>
      <c r="O119" s="33"/>
    </row>
    <row r="120" spans="1:15" ht="15.75" customHeight="1">
      <c r="A120" s="22"/>
      <c r="B120" s="27" t="s">
        <v>30</v>
      </c>
      <c r="C120" s="27">
        <v>1197831</v>
      </c>
      <c r="D120" s="28">
        <v>44413</v>
      </c>
      <c r="E120" s="27" t="s">
        <v>31</v>
      </c>
      <c r="F120" s="27" t="s">
        <v>32</v>
      </c>
      <c r="G120" s="27" t="s">
        <v>33</v>
      </c>
      <c r="H120" s="27" t="s">
        <v>24</v>
      </c>
      <c r="I120" s="29">
        <v>0.4</v>
      </c>
      <c r="J120" s="30">
        <v>9250</v>
      </c>
      <c r="K120" s="31">
        <f t="shared" si="0"/>
        <v>3700</v>
      </c>
      <c r="L120" s="31">
        <f t="shared" si="1"/>
        <v>1295</v>
      </c>
      <c r="M120" s="32">
        <v>0.35</v>
      </c>
      <c r="O120" s="33"/>
    </row>
    <row r="121" spans="1:15" ht="15.75" customHeight="1">
      <c r="A121" s="22"/>
      <c r="B121" s="27" t="s">
        <v>30</v>
      </c>
      <c r="C121" s="27">
        <v>1197831</v>
      </c>
      <c r="D121" s="28">
        <v>44413</v>
      </c>
      <c r="E121" s="27" t="s">
        <v>31</v>
      </c>
      <c r="F121" s="27" t="s">
        <v>32</v>
      </c>
      <c r="G121" s="27" t="s">
        <v>33</v>
      </c>
      <c r="H121" s="27" t="s">
        <v>25</v>
      </c>
      <c r="I121" s="29">
        <v>0.45</v>
      </c>
      <c r="J121" s="30">
        <v>9250</v>
      </c>
      <c r="K121" s="31">
        <f t="shared" si="0"/>
        <v>4162.5</v>
      </c>
      <c r="L121" s="31">
        <f t="shared" si="1"/>
        <v>1456.875</v>
      </c>
      <c r="M121" s="32">
        <v>0.35</v>
      </c>
      <c r="O121" s="33"/>
    </row>
    <row r="122" spans="1:15" ht="15.75" customHeight="1">
      <c r="A122" s="22"/>
      <c r="B122" s="27" t="s">
        <v>30</v>
      </c>
      <c r="C122" s="27">
        <v>1197831</v>
      </c>
      <c r="D122" s="28">
        <v>44413</v>
      </c>
      <c r="E122" s="27" t="s">
        <v>31</v>
      </c>
      <c r="F122" s="27" t="s">
        <v>32</v>
      </c>
      <c r="G122" s="27" t="s">
        <v>33</v>
      </c>
      <c r="H122" s="27" t="s">
        <v>26</v>
      </c>
      <c r="I122" s="29">
        <v>0.4</v>
      </c>
      <c r="J122" s="30">
        <v>11000</v>
      </c>
      <c r="K122" s="31">
        <f t="shared" si="0"/>
        <v>4400</v>
      </c>
      <c r="L122" s="31">
        <f t="shared" si="1"/>
        <v>1540</v>
      </c>
      <c r="M122" s="32">
        <v>0.35</v>
      </c>
      <c r="O122" s="33"/>
    </row>
    <row r="123" spans="1:15" ht="15.75" customHeight="1">
      <c r="A123" s="22"/>
      <c r="B123" s="27" t="s">
        <v>30</v>
      </c>
      <c r="C123" s="27">
        <v>1197831</v>
      </c>
      <c r="D123" s="28">
        <v>44413</v>
      </c>
      <c r="E123" s="27" t="s">
        <v>31</v>
      </c>
      <c r="F123" s="27" t="s">
        <v>32</v>
      </c>
      <c r="G123" s="27" t="s">
        <v>33</v>
      </c>
      <c r="H123" s="27" t="s">
        <v>27</v>
      </c>
      <c r="I123" s="29">
        <v>0.4</v>
      </c>
      <c r="J123" s="30">
        <v>6500</v>
      </c>
      <c r="K123" s="31">
        <f t="shared" si="0"/>
        <v>2600</v>
      </c>
      <c r="L123" s="31">
        <f t="shared" si="1"/>
        <v>1170</v>
      </c>
      <c r="M123" s="32">
        <v>0.45</v>
      </c>
      <c r="O123" s="33"/>
    </row>
    <row r="124" spans="1:15" ht="15.75" customHeight="1">
      <c r="A124" s="22"/>
      <c r="B124" s="27" t="s">
        <v>30</v>
      </c>
      <c r="C124" s="27">
        <v>1197831</v>
      </c>
      <c r="D124" s="28">
        <v>44413</v>
      </c>
      <c r="E124" s="27" t="s">
        <v>31</v>
      </c>
      <c r="F124" s="27" t="s">
        <v>32</v>
      </c>
      <c r="G124" s="27" t="s">
        <v>33</v>
      </c>
      <c r="H124" s="27" t="s">
        <v>28</v>
      </c>
      <c r="I124" s="29">
        <v>0.45</v>
      </c>
      <c r="J124" s="30">
        <v>6500</v>
      </c>
      <c r="K124" s="31">
        <f t="shared" si="0"/>
        <v>2925</v>
      </c>
      <c r="L124" s="31">
        <f t="shared" si="1"/>
        <v>877.5</v>
      </c>
      <c r="M124" s="32">
        <v>0.3</v>
      </c>
      <c r="O124" s="33"/>
    </row>
    <row r="125" spans="1:15" ht="15.75" customHeight="1">
      <c r="A125" s="22"/>
      <c r="B125" s="27" t="s">
        <v>30</v>
      </c>
      <c r="C125" s="27">
        <v>1197831</v>
      </c>
      <c r="D125" s="28">
        <v>44413</v>
      </c>
      <c r="E125" s="27" t="s">
        <v>31</v>
      </c>
      <c r="F125" s="27" t="s">
        <v>32</v>
      </c>
      <c r="G125" s="27" t="s">
        <v>33</v>
      </c>
      <c r="H125" s="27" t="s">
        <v>29</v>
      </c>
      <c r="I125" s="29">
        <v>0.5</v>
      </c>
      <c r="J125" s="30">
        <v>9000</v>
      </c>
      <c r="K125" s="31">
        <f t="shared" si="0"/>
        <v>4500</v>
      </c>
      <c r="L125" s="31">
        <f t="shared" si="1"/>
        <v>2250</v>
      </c>
      <c r="M125" s="32">
        <v>0.5</v>
      </c>
      <c r="O125" s="33"/>
    </row>
    <row r="126" spans="1:15" ht="15.75" customHeight="1">
      <c r="A126" s="22"/>
      <c r="B126" s="27" t="s">
        <v>30</v>
      </c>
      <c r="C126" s="27">
        <v>1197831</v>
      </c>
      <c r="D126" s="28">
        <v>44441</v>
      </c>
      <c r="E126" s="27" t="s">
        <v>31</v>
      </c>
      <c r="F126" s="27" t="s">
        <v>32</v>
      </c>
      <c r="G126" s="27" t="s">
        <v>33</v>
      </c>
      <c r="H126" s="27" t="s">
        <v>24</v>
      </c>
      <c r="I126" s="29">
        <v>0.45</v>
      </c>
      <c r="J126" s="30">
        <v>8500</v>
      </c>
      <c r="K126" s="31">
        <f t="shared" si="0"/>
        <v>3825</v>
      </c>
      <c r="L126" s="31">
        <f t="shared" si="1"/>
        <v>1338.75</v>
      </c>
      <c r="M126" s="32">
        <v>0.35</v>
      </c>
      <c r="O126" s="33"/>
    </row>
    <row r="127" spans="1:15" ht="15.75" customHeight="1">
      <c r="A127" s="22"/>
      <c r="B127" s="27" t="s">
        <v>30</v>
      </c>
      <c r="C127" s="27">
        <v>1197831</v>
      </c>
      <c r="D127" s="28">
        <v>44441</v>
      </c>
      <c r="E127" s="27" t="s">
        <v>31</v>
      </c>
      <c r="F127" s="27" t="s">
        <v>32</v>
      </c>
      <c r="G127" s="27" t="s">
        <v>33</v>
      </c>
      <c r="H127" s="27" t="s">
        <v>25</v>
      </c>
      <c r="I127" s="29">
        <v>0.45</v>
      </c>
      <c r="J127" s="30">
        <v>8500</v>
      </c>
      <c r="K127" s="31">
        <f t="shared" si="0"/>
        <v>3825</v>
      </c>
      <c r="L127" s="31">
        <f t="shared" si="1"/>
        <v>1338.75</v>
      </c>
      <c r="M127" s="32">
        <v>0.35</v>
      </c>
      <c r="O127" s="33"/>
    </row>
    <row r="128" spans="1:15" ht="15.75" customHeight="1">
      <c r="A128" s="22"/>
      <c r="B128" s="27" t="s">
        <v>30</v>
      </c>
      <c r="C128" s="27">
        <v>1197831</v>
      </c>
      <c r="D128" s="28">
        <v>44441</v>
      </c>
      <c r="E128" s="27" t="s">
        <v>31</v>
      </c>
      <c r="F128" s="27" t="s">
        <v>32</v>
      </c>
      <c r="G128" s="27" t="s">
        <v>33</v>
      </c>
      <c r="H128" s="27" t="s">
        <v>26</v>
      </c>
      <c r="I128" s="29">
        <v>0.5</v>
      </c>
      <c r="J128" s="30">
        <v>9000</v>
      </c>
      <c r="K128" s="31">
        <f t="shared" si="0"/>
        <v>4500</v>
      </c>
      <c r="L128" s="31">
        <f t="shared" si="1"/>
        <v>1575</v>
      </c>
      <c r="M128" s="32">
        <v>0.35</v>
      </c>
      <c r="O128" s="33"/>
    </row>
    <row r="129" spans="1:15" ht="15.75" customHeight="1">
      <c r="A129" s="22"/>
      <c r="B129" s="27" t="s">
        <v>30</v>
      </c>
      <c r="C129" s="27">
        <v>1197831</v>
      </c>
      <c r="D129" s="28">
        <v>44441</v>
      </c>
      <c r="E129" s="27" t="s">
        <v>31</v>
      </c>
      <c r="F129" s="27" t="s">
        <v>32</v>
      </c>
      <c r="G129" s="27" t="s">
        <v>33</v>
      </c>
      <c r="H129" s="27" t="s">
        <v>27</v>
      </c>
      <c r="I129" s="29">
        <v>0.5</v>
      </c>
      <c r="J129" s="30">
        <v>6250</v>
      </c>
      <c r="K129" s="31">
        <f t="shared" si="0"/>
        <v>3125</v>
      </c>
      <c r="L129" s="31">
        <f t="shared" si="1"/>
        <v>1406.25</v>
      </c>
      <c r="M129" s="32">
        <v>0.45</v>
      </c>
      <c r="O129" s="33"/>
    </row>
    <row r="130" spans="1:15" ht="15.75" customHeight="1">
      <c r="A130" s="22"/>
      <c r="B130" s="27" t="s">
        <v>30</v>
      </c>
      <c r="C130" s="27">
        <v>1197831</v>
      </c>
      <c r="D130" s="28">
        <v>44441</v>
      </c>
      <c r="E130" s="27" t="s">
        <v>31</v>
      </c>
      <c r="F130" s="27" t="s">
        <v>32</v>
      </c>
      <c r="G130" s="27" t="s">
        <v>33</v>
      </c>
      <c r="H130" s="27" t="s">
        <v>28</v>
      </c>
      <c r="I130" s="29">
        <v>0.45</v>
      </c>
      <c r="J130" s="30">
        <v>6250</v>
      </c>
      <c r="K130" s="31">
        <f t="shared" si="0"/>
        <v>2812.5</v>
      </c>
      <c r="L130" s="31">
        <f t="shared" si="1"/>
        <v>843.75</v>
      </c>
      <c r="M130" s="32">
        <v>0.3</v>
      </c>
      <c r="O130" s="33"/>
    </row>
    <row r="131" spans="1:15" ht="15.75" customHeight="1">
      <c r="A131" s="22"/>
      <c r="B131" s="27" t="s">
        <v>30</v>
      </c>
      <c r="C131" s="27">
        <v>1197831</v>
      </c>
      <c r="D131" s="28">
        <v>44441</v>
      </c>
      <c r="E131" s="27" t="s">
        <v>31</v>
      </c>
      <c r="F131" s="27" t="s">
        <v>32</v>
      </c>
      <c r="G131" s="27" t="s">
        <v>33</v>
      </c>
      <c r="H131" s="27" t="s">
        <v>29</v>
      </c>
      <c r="I131" s="29">
        <v>0.55000000000000004</v>
      </c>
      <c r="J131" s="30">
        <v>8500</v>
      </c>
      <c r="K131" s="31">
        <f t="shared" si="0"/>
        <v>4675</v>
      </c>
      <c r="L131" s="31">
        <f t="shared" si="1"/>
        <v>2337.5</v>
      </c>
      <c r="M131" s="32">
        <v>0.5</v>
      </c>
      <c r="O131" s="33"/>
    </row>
    <row r="132" spans="1:15" ht="15.75" customHeight="1">
      <c r="A132" s="22"/>
      <c r="B132" s="27" t="s">
        <v>30</v>
      </c>
      <c r="C132" s="27">
        <v>1197831</v>
      </c>
      <c r="D132" s="28">
        <v>44470</v>
      </c>
      <c r="E132" s="27" t="s">
        <v>31</v>
      </c>
      <c r="F132" s="27" t="s">
        <v>32</v>
      </c>
      <c r="G132" s="27" t="s">
        <v>33</v>
      </c>
      <c r="H132" s="27" t="s">
        <v>24</v>
      </c>
      <c r="I132" s="29">
        <v>0.45</v>
      </c>
      <c r="J132" s="30">
        <v>8000</v>
      </c>
      <c r="K132" s="31">
        <f t="shared" si="0"/>
        <v>3600</v>
      </c>
      <c r="L132" s="31">
        <f t="shared" si="1"/>
        <v>1260</v>
      </c>
      <c r="M132" s="32">
        <v>0.35</v>
      </c>
      <c r="O132" s="33"/>
    </row>
    <row r="133" spans="1:15" ht="15.75" customHeight="1">
      <c r="A133" s="22"/>
      <c r="B133" s="27" t="s">
        <v>30</v>
      </c>
      <c r="C133" s="27">
        <v>1197831</v>
      </c>
      <c r="D133" s="28">
        <v>44470</v>
      </c>
      <c r="E133" s="27" t="s">
        <v>31</v>
      </c>
      <c r="F133" s="27" t="s">
        <v>32</v>
      </c>
      <c r="G133" s="27" t="s">
        <v>33</v>
      </c>
      <c r="H133" s="27" t="s">
        <v>25</v>
      </c>
      <c r="I133" s="29">
        <v>0.45</v>
      </c>
      <c r="J133" s="30">
        <v>8000</v>
      </c>
      <c r="K133" s="31">
        <f t="shared" si="0"/>
        <v>3600</v>
      </c>
      <c r="L133" s="31">
        <f t="shared" si="1"/>
        <v>1260</v>
      </c>
      <c r="M133" s="32">
        <v>0.35</v>
      </c>
      <c r="O133" s="33"/>
    </row>
    <row r="134" spans="1:15" ht="15.75" customHeight="1">
      <c r="A134" s="22"/>
      <c r="B134" s="27" t="s">
        <v>30</v>
      </c>
      <c r="C134" s="27">
        <v>1197831</v>
      </c>
      <c r="D134" s="28">
        <v>44470</v>
      </c>
      <c r="E134" s="27" t="s">
        <v>31</v>
      </c>
      <c r="F134" s="27" t="s">
        <v>32</v>
      </c>
      <c r="G134" s="27" t="s">
        <v>33</v>
      </c>
      <c r="H134" s="27" t="s">
        <v>26</v>
      </c>
      <c r="I134" s="29">
        <v>0.5</v>
      </c>
      <c r="J134" s="30">
        <v>7500</v>
      </c>
      <c r="K134" s="31">
        <f t="shared" si="0"/>
        <v>3750</v>
      </c>
      <c r="L134" s="31">
        <f t="shared" si="1"/>
        <v>1312.5</v>
      </c>
      <c r="M134" s="32">
        <v>0.35</v>
      </c>
      <c r="O134" s="33"/>
    </row>
    <row r="135" spans="1:15" ht="15.75" customHeight="1">
      <c r="A135" s="22"/>
      <c r="B135" s="27" t="s">
        <v>30</v>
      </c>
      <c r="C135" s="27">
        <v>1197831</v>
      </c>
      <c r="D135" s="28">
        <v>44470</v>
      </c>
      <c r="E135" s="27" t="s">
        <v>31</v>
      </c>
      <c r="F135" s="27" t="s">
        <v>32</v>
      </c>
      <c r="G135" s="27" t="s">
        <v>33</v>
      </c>
      <c r="H135" s="27" t="s">
        <v>27</v>
      </c>
      <c r="I135" s="29">
        <v>0.5</v>
      </c>
      <c r="J135" s="30">
        <v>6000</v>
      </c>
      <c r="K135" s="31">
        <f t="shared" si="0"/>
        <v>3000</v>
      </c>
      <c r="L135" s="31">
        <f t="shared" si="1"/>
        <v>1350</v>
      </c>
      <c r="M135" s="32">
        <v>0.45</v>
      </c>
      <c r="O135" s="33"/>
    </row>
    <row r="136" spans="1:15" ht="15.75" customHeight="1">
      <c r="A136" s="22"/>
      <c r="B136" s="27" t="s">
        <v>30</v>
      </c>
      <c r="C136" s="27">
        <v>1197831</v>
      </c>
      <c r="D136" s="28">
        <v>44470</v>
      </c>
      <c r="E136" s="27" t="s">
        <v>31</v>
      </c>
      <c r="F136" s="27" t="s">
        <v>32</v>
      </c>
      <c r="G136" s="27" t="s">
        <v>33</v>
      </c>
      <c r="H136" s="27" t="s">
        <v>28</v>
      </c>
      <c r="I136" s="29">
        <v>0.45</v>
      </c>
      <c r="J136" s="30">
        <v>5750</v>
      </c>
      <c r="K136" s="31">
        <f t="shared" si="0"/>
        <v>2587.5</v>
      </c>
      <c r="L136" s="31">
        <f t="shared" si="1"/>
        <v>776.25</v>
      </c>
      <c r="M136" s="32">
        <v>0.3</v>
      </c>
      <c r="O136" s="33"/>
    </row>
    <row r="137" spans="1:15" ht="15.75" customHeight="1">
      <c r="A137" s="22"/>
      <c r="B137" s="27" t="s">
        <v>30</v>
      </c>
      <c r="C137" s="27">
        <v>1197831</v>
      </c>
      <c r="D137" s="28">
        <v>44470</v>
      </c>
      <c r="E137" s="27" t="s">
        <v>31</v>
      </c>
      <c r="F137" s="27" t="s">
        <v>32</v>
      </c>
      <c r="G137" s="27" t="s">
        <v>33</v>
      </c>
      <c r="H137" s="27" t="s">
        <v>29</v>
      </c>
      <c r="I137" s="29">
        <v>0.55000000000000004</v>
      </c>
      <c r="J137" s="30">
        <v>7500</v>
      </c>
      <c r="K137" s="31">
        <f t="shared" si="0"/>
        <v>4125</v>
      </c>
      <c r="L137" s="31">
        <f t="shared" si="1"/>
        <v>2062.5</v>
      </c>
      <c r="M137" s="32">
        <v>0.5</v>
      </c>
      <c r="O137" s="33"/>
    </row>
    <row r="138" spans="1:15" ht="15.75" customHeight="1">
      <c r="A138" s="22"/>
      <c r="B138" s="27" t="s">
        <v>30</v>
      </c>
      <c r="C138" s="27">
        <v>1197831</v>
      </c>
      <c r="D138" s="28">
        <v>44502</v>
      </c>
      <c r="E138" s="27" t="s">
        <v>31</v>
      </c>
      <c r="F138" s="27" t="s">
        <v>32</v>
      </c>
      <c r="G138" s="27" t="s">
        <v>33</v>
      </c>
      <c r="H138" s="27" t="s">
        <v>24</v>
      </c>
      <c r="I138" s="29">
        <v>0.45</v>
      </c>
      <c r="J138" s="30">
        <v>9000</v>
      </c>
      <c r="K138" s="31">
        <f t="shared" si="0"/>
        <v>4050</v>
      </c>
      <c r="L138" s="31">
        <f t="shared" si="1"/>
        <v>1417.5</v>
      </c>
      <c r="M138" s="32">
        <v>0.35</v>
      </c>
      <c r="O138" s="33"/>
    </row>
    <row r="139" spans="1:15" ht="15.75" customHeight="1">
      <c r="A139" s="22"/>
      <c r="B139" s="27" t="s">
        <v>30</v>
      </c>
      <c r="C139" s="27">
        <v>1197831</v>
      </c>
      <c r="D139" s="28">
        <v>44502</v>
      </c>
      <c r="E139" s="27" t="s">
        <v>31</v>
      </c>
      <c r="F139" s="27" t="s">
        <v>32</v>
      </c>
      <c r="G139" s="27" t="s">
        <v>33</v>
      </c>
      <c r="H139" s="27" t="s">
        <v>25</v>
      </c>
      <c r="I139" s="29">
        <v>0.45</v>
      </c>
      <c r="J139" s="30">
        <v>9000</v>
      </c>
      <c r="K139" s="31">
        <f t="shared" si="0"/>
        <v>4050</v>
      </c>
      <c r="L139" s="31">
        <f t="shared" si="1"/>
        <v>1417.5</v>
      </c>
      <c r="M139" s="32">
        <v>0.35</v>
      </c>
      <c r="O139" s="33"/>
    </row>
    <row r="140" spans="1:15" ht="15.75" customHeight="1">
      <c r="A140" s="22"/>
      <c r="B140" s="27" t="s">
        <v>30</v>
      </c>
      <c r="C140" s="27">
        <v>1197831</v>
      </c>
      <c r="D140" s="28">
        <v>44502</v>
      </c>
      <c r="E140" s="27" t="s">
        <v>31</v>
      </c>
      <c r="F140" s="27" t="s">
        <v>32</v>
      </c>
      <c r="G140" s="27" t="s">
        <v>33</v>
      </c>
      <c r="H140" s="27" t="s">
        <v>26</v>
      </c>
      <c r="I140" s="29">
        <v>0.5</v>
      </c>
      <c r="J140" s="30">
        <v>8250</v>
      </c>
      <c r="K140" s="31">
        <f t="shared" si="0"/>
        <v>4125</v>
      </c>
      <c r="L140" s="31">
        <f t="shared" si="1"/>
        <v>1443.75</v>
      </c>
      <c r="M140" s="32">
        <v>0.35</v>
      </c>
      <c r="O140" s="33"/>
    </row>
    <row r="141" spans="1:15" ht="15.75" customHeight="1">
      <c r="A141" s="22"/>
      <c r="B141" s="27" t="s">
        <v>30</v>
      </c>
      <c r="C141" s="27">
        <v>1197831</v>
      </c>
      <c r="D141" s="28">
        <v>44502</v>
      </c>
      <c r="E141" s="27" t="s">
        <v>31</v>
      </c>
      <c r="F141" s="27" t="s">
        <v>32</v>
      </c>
      <c r="G141" s="27" t="s">
        <v>33</v>
      </c>
      <c r="H141" s="27" t="s">
        <v>27</v>
      </c>
      <c r="I141" s="29">
        <v>0.5</v>
      </c>
      <c r="J141" s="30">
        <v>6750</v>
      </c>
      <c r="K141" s="31">
        <f t="shared" si="0"/>
        <v>3375</v>
      </c>
      <c r="L141" s="31">
        <f t="shared" si="1"/>
        <v>1518.75</v>
      </c>
      <c r="M141" s="32">
        <v>0.45</v>
      </c>
      <c r="O141" s="33"/>
    </row>
    <row r="142" spans="1:15" ht="15.75" customHeight="1">
      <c r="A142" s="22"/>
      <c r="B142" s="27" t="s">
        <v>30</v>
      </c>
      <c r="C142" s="27">
        <v>1197831</v>
      </c>
      <c r="D142" s="28">
        <v>44502</v>
      </c>
      <c r="E142" s="27" t="s">
        <v>31</v>
      </c>
      <c r="F142" s="27" t="s">
        <v>32</v>
      </c>
      <c r="G142" s="27" t="s">
        <v>33</v>
      </c>
      <c r="H142" s="27" t="s">
        <v>28</v>
      </c>
      <c r="I142" s="29">
        <v>0.45</v>
      </c>
      <c r="J142" s="30">
        <v>6500</v>
      </c>
      <c r="K142" s="31">
        <f t="shared" si="0"/>
        <v>2925</v>
      </c>
      <c r="L142" s="31">
        <f t="shared" si="1"/>
        <v>877.5</v>
      </c>
      <c r="M142" s="32">
        <v>0.3</v>
      </c>
      <c r="O142" s="33"/>
    </row>
    <row r="143" spans="1:15" ht="15.75" customHeight="1">
      <c r="A143" s="22"/>
      <c r="B143" s="27" t="s">
        <v>30</v>
      </c>
      <c r="C143" s="27">
        <v>1197831</v>
      </c>
      <c r="D143" s="28">
        <v>44502</v>
      </c>
      <c r="E143" s="27" t="s">
        <v>31</v>
      </c>
      <c r="F143" s="27" t="s">
        <v>32</v>
      </c>
      <c r="G143" s="27" t="s">
        <v>33</v>
      </c>
      <c r="H143" s="27" t="s">
        <v>29</v>
      </c>
      <c r="I143" s="29">
        <v>0.55000000000000004</v>
      </c>
      <c r="J143" s="30">
        <v>8500</v>
      </c>
      <c r="K143" s="31">
        <f t="shared" si="0"/>
        <v>4675</v>
      </c>
      <c r="L143" s="31">
        <f t="shared" si="1"/>
        <v>2337.5</v>
      </c>
      <c r="M143" s="32">
        <v>0.5</v>
      </c>
      <c r="O143" s="33"/>
    </row>
    <row r="144" spans="1:15" ht="15.75" customHeight="1">
      <c r="A144" s="22"/>
      <c r="B144" s="27" t="s">
        <v>30</v>
      </c>
      <c r="C144" s="27">
        <v>1197831</v>
      </c>
      <c r="D144" s="28">
        <v>44531</v>
      </c>
      <c r="E144" s="27" t="s">
        <v>31</v>
      </c>
      <c r="F144" s="27" t="s">
        <v>32</v>
      </c>
      <c r="G144" s="27" t="s">
        <v>33</v>
      </c>
      <c r="H144" s="27" t="s">
        <v>24</v>
      </c>
      <c r="I144" s="29">
        <v>0.45</v>
      </c>
      <c r="J144" s="30">
        <v>9500</v>
      </c>
      <c r="K144" s="31">
        <f t="shared" si="0"/>
        <v>4275</v>
      </c>
      <c r="L144" s="31">
        <f t="shared" si="1"/>
        <v>1496.25</v>
      </c>
      <c r="M144" s="32">
        <v>0.35</v>
      </c>
      <c r="O144" s="33"/>
    </row>
    <row r="145" spans="1:15" ht="15.75" customHeight="1">
      <c r="A145" s="22"/>
      <c r="B145" s="27" t="s">
        <v>30</v>
      </c>
      <c r="C145" s="27">
        <v>1197831</v>
      </c>
      <c r="D145" s="28">
        <v>44531</v>
      </c>
      <c r="E145" s="27" t="s">
        <v>31</v>
      </c>
      <c r="F145" s="27" t="s">
        <v>32</v>
      </c>
      <c r="G145" s="27" t="s">
        <v>33</v>
      </c>
      <c r="H145" s="27" t="s">
        <v>25</v>
      </c>
      <c r="I145" s="29">
        <v>0.45</v>
      </c>
      <c r="J145" s="30">
        <v>9500</v>
      </c>
      <c r="K145" s="31">
        <f t="shared" si="0"/>
        <v>4275</v>
      </c>
      <c r="L145" s="31">
        <f t="shared" si="1"/>
        <v>1496.25</v>
      </c>
      <c r="M145" s="32">
        <v>0.35</v>
      </c>
      <c r="O145" s="33"/>
    </row>
    <row r="146" spans="1:15" ht="15.75" customHeight="1">
      <c r="A146" s="22"/>
      <c r="B146" s="27" t="s">
        <v>30</v>
      </c>
      <c r="C146" s="27">
        <v>1197831</v>
      </c>
      <c r="D146" s="28">
        <v>44531</v>
      </c>
      <c r="E146" s="27" t="s">
        <v>31</v>
      </c>
      <c r="F146" s="27" t="s">
        <v>32</v>
      </c>
      <c r="G146" s="27" t="s">
        <v>33</v>
      </c>
      <c r="H146" s="27" t="s">
        <v>26</v>
      </c>
      <c r="I146" s="29">
        <v>0.5</v>
      </c>
      <c r="J146" s="30">
        <v>8500</v>
      </c>
      <c r="K146" s="31">
        <f t="shared" si="0"/>
        <v>4250</v>
      </c>
      <c r="L146" s="31">
        <f t="shared" si="1"/>
        <v>1487.5</v>
      </c>
      <c r="M146" s="32">
        <v>0.35</v>
      </c>
      <c r="O146" s="33"/>
    </row>
    <row r="147" spans="1:15" ht="15.75" customHeight="1">
      <c r="A147" s="22"/>
      <c r="B147" s="27" t="s">
        <v>30</v>
      </c>
      <c r="C147" s="27">
        <v>1197831</v>
      </c>
      <c r="D147" s="28">
        <v>44531</v>
      </c>
      <c r="E147" s="27" t="s">
        <v>31</v>
      </c>
      <c r="F147" s="27" t="s">
        <v>32</v>
      </c>
      <c r="G147" s="27" t="s">
        <v>33</v>
      </c>
      <c r="H147" s="27" t="s">
        <v>27</v>
      </c>
      <c r="I147" s="29">
        <v>0.5</v>
      </c>
      <c r="J147" s="30">
        <v>7000</v>
      </c>
      <c r="K147" s="31">
        <f t="shared" si="0"/>
        <v>3500</v>
      </c>
      <c r="L147" s="31">
        <f t="shared" si="1"/>
        <v>1575</v>
      </c>
      <c r="M147" s="32">
        <v>0.45</v>
      </c>
      <c r="O147" s="33"/>
    </row>
    <row r="148" spans="1:15" ht="15.75" customHeight="1">
      <c r="A148" s="22"/>
      <c r="B148" s="27" t="s">
        <v>30</v>
      </c>
      <c r="C148" s="27">
        <v>1197831</v>
      </c>
      <c r="D148" s="28">
        <v>44531</v>
      </c>
      <c r="E148" s="27" t="s">
        <v>31</v>
      </c>
      <c r="F148" s="27" t="s">
        <v>32</v>
      </c>
      <c r="G148" s="27" t="s">
        <v>33</v>
      </c>
      <c r="H148" s="27" t="s">
        <v>28</v>
      </c>
      <c r="I148" s="29">
        <v>0.45</v>
      </c>
      <c r="J148" s="30">
        <v>6500</v>
      </c>
      <c r="K148" s="31">
        <f t="shared" si="0"/>
        <v>2925</v>
      </c>
      <c r="L148" s="31">
        <f t="shared" si="1"/>
        <v>877.5</v>
      </c>
      <c r="M148" s="32">
        <v>0.3</v>
      </c>
      <c r="O148" s="33"/>
    </row>
    <row r="149" spans="1:15" ht="15.75" customHeight="1">
      <c r="A149" s="22"/>
      <c r="B149" s="27" t="s">
        <v>30</v>
      </c>
      <c r="C149" s="27">
        <v>1197831</v>
      </c>
      <c r="D149" s="28">
        <v>44531</v>
      </c>
      <c r="E149" s="27" t="s">
        <v>31</v>
      </c>
      <c r="F149" s="27" t="s">
        <v>32</v>
      </c>
      <c r="G149" s="27" t="s">
        <v>33</v>
      </c>
      <c r="H149" s="27" t="s">
        <v>29</v>
      </c>
      <c r="I149" s="29">
        <v>0.55000000000000004</v>
      </c>
      <c r="J149" s="30">
        <v>9000</v>
      </c>
      <c r="K149" s="31">
        <f t="shared" si="0"/>
        <v>4950</v>
      </c>
      <c r="L149" s="31">
        <f t="shared" si="1"/>
        <v>2475</v>
      </c>
      <c r="M149" s="32">
        <v>0.5</v>
      </c>
      <c r="O149" s="33"/>
    </row>
    <row r="150" spans="1:15" ht="15.75" customHeight="1">
      <c r="A150" s="22"/>
      <c r="B150" s="27" t="s">
        <v>34</v>
      </c>
      <c r="C150" s="27">
        <v>1128299</v>
      </c>
      <c r="D150" s="28">
        <v>44216</v>
      </c>
      <c r="E150" s="27" t="s">
        <v>35</v>
      </c>
      <c r="F150" s="27" t="s">
        <v>36</v>
      </c>
      <c r="G150" s="27" t="s">
        <v>37</v>
      </c>
      <c r="H150" s="27" t="s">
        <v>24</v>
      </c>
      <c r="I150" s="29">
        <v>0.39999999999999997</v>
      </c>
      <c r="J150" s="30">
        <v>7750</v>
      </c>
      <c r="K150" s="31">
        <f t="shared" si="0"/>
        <v>3099.9999999999995</v>
      </c>
      <c r="L150" s="31">
        <f t="shared" si="1"/>
        <v>1085</v>
      </c>
      <c r="M150" s="32">
        <v>0.35000000000000003</v>
      </c>
      <c r="O150" s="22"/>
    </row>
    <row r="151" spans="1:15" ht="15.75" customHeight="1">
      <c r="A151" s="22"/>
      <c r="B151" s="27" t="s">
        <v>34</v>
      </c>
      <c r="C151" s="27">
        <v>1128299</v>
      </c>
      <c r="D151" s="28">
        <v>44216</v>
      </c>
      <c r="E151" s="27" t="s">
        <v>35</v>
      </c>
      <c r="F151" s="27" t="s">
        <v>36</v>
      </c>
      <c r="G151" s="27" t="s">
        <v>37</v>
      </c>
      <c r="H151" s="27" t="s">
        <v>25</v>
      </c>
      <c r="I151" s="29">
        <v>0.5</v>
      </c>
      <c r="J151" s="30">
        <v>7750</v>
      </c>
      <c r="K151" s="31">
        <f t="shared" si="0"/>
        <v>3875</v>
      </c>
      <c r="L151" s="31">
        <f t="shared" si="1"/>
        <v>775</v>
      </c>
      <c r="M151" s="32">
        <v>0.2</v>
      </c>
      <c r="O151" s="22"/>
    </row>
    <row r="152" spans="1:15" ht="15.75" customHeight="1">
      <c r="A152" s="22"/>
      <c r="B152" s="27" t="s">
        <v>34</v>
      </c>
      <c r="C152" s="27">
        <v>1128299</v>
      </c>
      <c r="D152" s="28">
        <v>44216</v>
      </c>
      <c r="E152" s="27" t="s">
        <v>35</v>
      </c>
      <c r="F152" s="27" t="s">
        <v>36</v>
      </c>
      <c r="G152" s="27" t="s">
        <v>37</v>
      </c>
      <c r="H152" s="27" t="s">
        <v>26</v>
      </c>
      <c r="I152" s="29">
        <v>0.5</v>
      </c>
      <c r="J152" s="30">
        <v>7750</v>
      </c>
      <c r="K152" s="31">
        <f t="shared" si="0"/>
        <v>3875</v>
      </c>
      <c r="L152" s="31">
        <f t="shared" si="1"/>
        <v>1356.2500000000002</v>
      </c>
      <c r="M152" s="32">
        <v>0.35000000000000003</v>
      </c>
      <c r="O152" s="22"/>
    </row>
    <row r="153" spans="1:15" ht="15.75" customHeight="1">
      <c r="A153" s="22"/>
      <c r="B153" s="27" t="s">
        <v>34</v>
      </c>
      <c r="C153" s="27">
        <v>1128299</v>
      </c>
      <c r="D153" s="28">
        <v>44216</v>
      </c>
      <c r="E153" s="27" t="s">
        <v>35</v>
      </c>
      <c r="F153" s="27" t="s">
        <v>36</v>
      </c>
      <c r="G153" s="27" t="s">
        <v>37</v>
      </c>
      <c r="H153" s="27" t="s">
        <v>27</v>
      </c>
      <c r="I153" s="29">
        <v>0.5</v>
      </c>
      <c r="J153" s="30">
        <v>6250</v>
      </c>
      <c r="K153" s="31">
        <f t="shared" si="0"/>
        <v>3125</v>
      </c>
      <c r="L153" s="31">
        <f t="shared" si="1"/>
        <v>937.5</v>
      </c>
      <c r="M153" s="32">
        <v>0.3</v>
      </c>
      <c r="O153" s="22"/>
    </row>
    <row r="154" spans="1:15" ht="15.75" customHeight="1">
      <c r="A154" s="22"/>
      <c r="B154" s="27" t="s">
        <v>34</v>
      </c>
      <c r="C154" s="27">
        <v>1128299</v>
      </c>
      <c r="D154" s="28">
        <v>44216</v>
      </c>
      <c r="E154" s="27" t="s">
        <v>35</v>
      </c>
      <c r="F154" s="27" t="s">
        <v>36</v>
      </c>
      <c r="G154" s="27" t="s">
        <v>37</v>
      </c>
      <c r="H154" s="27" t="s">
        <v>28</v>
      </c>
      <c r="I154" s="29">
        <v>0.55000000000000004</v>
      </c>
      <c r="J154" s="30">
        <v>5750</v>
      </c>
      <c r="K154" s="31">
        <f t="shared" si="0"/>
        <v>3162.5000000000005</v>
      </c>
      <c r="L154" s="31">
        <f t="shared" si="1"/>
        <v>1581.2500000000002</v>
      </c>
      <c r="M154" s="32">
        <v>0.5</v>
      </c>
      <c r="O154" s="22"/>
    </row>
    <row r="155" spans="1:15" ht="15.75" customHeight="1">
      <c r="A155" s="22"/>
      <c r="B155" s="27" t="s">
        <v>34</v>
      </c>
      <c r="C155" s="27">
        <v>1128299</v>
      </c>
      <c r="D155" s="28">
        <v>44216</v>
      </c>
      <c r="E155" s="27" t="s">
        <v>35</v>
      </c>
      <c r="F155" s="27" t="s">
        <v>36</v>
      </c>
      <c r="G155" s="27" t="s">
        <v>37</v>
      </c>
      <c r="H155" s="27" t="s">
        <v>29</v>
      </c>
      <c r="I155" s="29">
        <v>0.5</v>
      </c>
      <c r="J155" s="30">
        <v>7750</v>
      </c>
      <c r="K155" s="31">
        <f t="shared" si="0"/>
        <v>3875</v>
      </c>
      <c r="L155" s="31">
        <f t="shared" si="1"/>
        <v>581.25000000000011</v>
      </c>
      <c r="M155" s="32">
        <v>0.15000000000000002</v>
      </c>
      <c r="O155" s="22"/>
    </row>
    <row r="156" spans="1:15" ht="15.75" customHeight="1">
      <c r="A156" s="22"/>
      <c r="B156" s="27" t="s">
        <v>34</v>
      </c>
      <c r="C156" s="27">
        <v>1128299</v>
      </c>
      <c r="D156" s="28">
        <v>44247</v>
      </c>
      <c r="E156" s="27" t="s">
        <v>35</v>
      </c>
      <c r="F156" s="27" t="s">
        <v>36</v>
      </c>
      <c r="G156" s="27" t="s">
        <v>37</v>
      </c>
      <c r="H156" s="27" t="s">
        <v>24</v>
      </c>
      <c r="I156" s="29">
        <v>0.39999999999999997</v>
      </c>
      <c r="J156" s="30">
        <v>8250</v>
      </c>
      <c r="K156" s="31">
        <f t="shared" si="0"/>
        <v>3299.9999999999995</v>
      </c>
      <c r="L156" s="31">
        <f t="shared" si="1"/>
        <v>1155</v>
      </c>
      <c r="M156" s="32">
        <v>0.35000000000000003</v>
      </c>
      <c r="O156" s="22"/>
    </row>
    <row r="157" spans="1:15" ht="15.75" customHeight="1">
      <c r="A157" s="22"/>
      <c r="B157" s="27" t="s">
        <v>34</v>
      </c>
      <c r="C157" s="27">
        <v>1128299</v>
      </c>
      <c r="D157" s="28">
        <v>44247</v>
      </c>
      <c r="E157" s="27" t="s">
        <v>35</v>
      </c>
      <c r="F157" s="27" t="s">
        <v>36</v>
      </c>
      <c r="G157" s="27" t="s">
        <v>37</v>
      </c>
      <c r="H157" s="27" t="s">
        <v>25</v>
      </c>
      <c r="I157" s="29">
        <v>0.5</v>
      </c>
      <c r="J157" s="30">
        <v>7250</v>
      </c>
      <c r="K157" s="31">
        <f t="shared" si="0"/>
        <v>3625</v>
      </c>
      <c r="L157" s="31">
        <f t="shared" si="1"/>
        <v>725</v>
      </c>
      <c r="M157" s="32">
        <v>0.2</v>
      </c>
      <c r="O157" s="22"/>
    </row>
    <row r="158" spans="1:15" ht="15.75" customHeight="1">
      <c r="A158" s="22"/>
      <c r="B158" s="27" t="s">
        <v>34</v>
      </c>
      <c r="C158" s="27">
        <v>1128299</v>
      </c>
      <c r="D158" s="28">
        <v>44247</v>
      </c>
      <c r="E158" s="27" t="s">
        <v>35</v>
      </c>
      <c r="F158" s="27" t="s">
        <v>36</v>
      </c>
      <c r="G158" s="27" t="s">
        <v>37</v>
      </c>
      <c r="H158" s="27" t="s">
        <v>26</v>
      </c>
      <c r="I158" s="29">
        <v>0.5</v>
      </c>
      <c r="J158" s="30">
        <v>7250</v>
      </c>
      <c r="K158" s="31">
        <f t="shared" si="0"/>
        <v>3625</v>
      </c>
      <c r="L158" s="31">
        <f t="shared" si="1"/>
        <v>1268.7500000000002</v>
      </c>
      <c r="M158" s="32">
        <v>0.35000000000000003</v>
      </c>
      <c r="O158" s="22"/>
    </row>
    <row r="159" spans="1:15" ht="15.75" customHeight="1">
      <c r="A159" s="22"/>
      <c r="B159" s="27" t="s">
        <v>34</v>
      </c>
      <c r="C159" s="27">
        <v>1128299</v>
      </c>
      <c r="D159" s="28">
        <v>44247</v>
      </c>
      <c r="E159" s="27" t="s">
        <v>35</v>
      </c>
      <c r="F159" s="27" t="s">
        <v>36</v>
      </c>
      <c r="G159" s="27" t="s">
        <v>37</v>
      </c>
      <c r="H159" s="27" t="s">
        <v>27</v>
      </c>
      <c r="I159" s="29">
        <v>0.5</v>
      </c>
      <c r="J159" s="30">
        <v>5750</v>
      </c>
      <c r="K159" s="31">
        <f t="shared" si="0"/>
        <v>2875</v>
      </c>
      <c r="L159" s="31">
        <f t="shared" si="1"/>
        <v>862.5</v>
      </c>
      <c r="M159" s="32">
        <v>0.3</v>
      </c>
      <c r="O159" s="22"/>
    </row>
    <row r="160" spans="1:15" ht="15.75" customHeight="1">
      <c r="A160" s="22"/>
      <c r="B160" s="27" t="s">
        <v>34</v>
      </c>
      <c r="C160" s="27">
        <v>1128299</v>
      </c>
      <c r="D160" s="28">
        <v>44247</v>
      </c>
      <c r="E160" s="27" t="s">
        <v>35</v>
      </c>
      <c r="F160" s="27" t="s">
        <v>36</v>
      </c>
      <c r="G160" s="27" t="s">
        <v>37</v>
      </c>
      <c r="H160" s="27" t="s">
        <v>28</v>
      </c>
      <c r="I160" s="29">
        <v>0.55000000000000004</v>
      </c>
      <c r="J160" s="30">
        <v>5000</v>
      </c>
      <c r="K160" s="31">
        <f t="shared" si="0"/>
        <v>2750</v>
      </c>
      <c r="L160" s="31">
        <f t="shared" si="1"/>
        <v>1375</v>
      </c>
      <c r="M160" s="32">
        <v>0.5</v>
      </c>
      <c r="O160" s="22"/>
    </row>
    <row r="161" spans="1:15" ht="15.75" customHeight="1">
      <c r="A161" s="22"/>
      <c r="B161" s="27" t="s">
        <v>34</v>
      </c>
      <c r="C161" s="27">
        <v>1128299</v>
      </c>
      <c r="D161" s="28">
        <v>44247</v>
      </c>
      <c r="E161" s="27" t="s">
        <v>35</v>
      </c>
      <c r="F161" s="27" t="s">
        <v>36</v>
      </c>
      <c r="G161" s="27" t="s">
        <v>37</v>
      </c>
      <c r="H161" s="27" t="s">
        <v>29</v>
      </c>
      <c r="I161" s="29">
        <v>0.5</v>
      </c>
      <c r="J161" s="30">
        <v>7000</v>
      </c>
      <c r="K161" s="31">
        <f t="shared" si="0"/>
        <v>3500</v>
      </c>
      <c r="L161" s="31">
        <f t="shared" si="1"/>
        <v>525.00000000000011</v>
      </c>
      <c r="M161" s="32">
        <v>0.15000000000000002</v>
      </c>
      <c r="O161" s="22"/>
    </row>
    <row r="162" spans="1:15" ht="15.75" customHeight="1">
      <c r="A162" s="22"/>
      <c r="B162" s="27" t="s">
        <v>34</v>
      </c>
      <c r="C162" s="27">
        <v>1128299</v>
      </c>
      <c r="D162" s="28">
        <v>44274</v>
      </c>
      <c r="E162" s="27" t="s">
        <v>35</v>
      </c>
      <c r="F162" s="27" t="s">
        <v>36</v>
      </c>
      <c r="G162" s="27" t="s">
        <v>37</v>
      </c>
      <c r="H162" s="27" t="s">
        <v>24</v>
      </c>
      <c r="I162" s="29">
        <v>0.5</v>
      </c>
      <c r="J162" s="30">
        <v>8500</v>
      </c>
      <c r="K162" s="31">
        <f t="shared" si="0"/>
        <v>4250</v>
      </c>
      <c r="L162" s="31">
        <f t="shared" si="1"/>
        <v>1487.5000000000002</v>
      </c>
      <c r="M162" s="32">
        <v>0.35000000000000003</v>
      </c>
      <c r="O162" s="22"/>
    </row>
    <row r="163" spans="1:15" ht="15.75" customHeight="1">
      <c r="A163" s="22"/>
      <c r="B163" s="27" t="s">
        <v>34</v>
      </c>
      <c r="C163" s="27">
        <v>1128299</v>
      </c>
      <c r="D163" s="28">
        <v>44274</v>
      </c>
      <c r="E163" s="27" t="s">
        <v>35</v>
      </c>
      <c r="F163" s="27" t="s">
        <v>36</v>
      </c>
      <c r="G163" s="27" t="s">
        <v>37</v>
      </c>
      <c r="H163" s="27" t="s">
        <v>25</v>
      </c>
      <c r="I163" s="29">
        <v>0.6</v>
      </c>
      <c r="J163" s="30">
        <v>7000</v>
      </c>
      <c r="K163" s="31">
        <f t="shared" si="0"/>
        <v>4200</v>
      </c>
      <c r="L163" s="31">
        <f t="shared" si="1"/>
        <v>840</v>
      </c>
      <c r="M163" s="32">
        <v>0.2</v>
      </c>
      <c r="O163" s="22"/>
    </row>
    <row r="164" spans="1:15" ht="15.75" customHeight="1">
      <c r="A164" s="22"/>
      <c r="B164" s="27" t="s">
        <v>34</v>
      </c>
      <c r="C164" s="27">
        <v>1128299</v>
      </c>
      <c r="D164" s="28">
        <v>44274</v>
      </c>
      <c r="E164" s="27" t="s">
        <v>35</v>
      </c>
      <c r="F164" s="27" t="s">
        <v>36</v>
      </c>
      <c r="G164" s="27" t="s">
        <v>37</v>
      </c>
      <c r="H164" s="27" t="s">
        <v>26</v>
      </c>
      <c r="I164" s="29">
        <v>0.6</v>
      </c>
      <c r="J164" s="30">
        <v>7000</v>
      </c>
      <c r="K164" s="31">
        <f t="shared" si="0"/>
        <v>4200</v>
      </c>
      <c r="L164" s="31">
        <f t="shared" si="1"/>
        <v>1470.0000000000002</v>
      </c>
      <c r="M164" s="32">
        <v>0.35000000000000003</v>
      </c>
      <c r="O164" s="22"/>
    </row>
    <row r="165" spans="1:15" ht="15.75" customHeight="1">
      <c r="A165" s="22"/>
      <c r="B165" s="27" t="s">
        <v>34</v>
      </c>
      <c r="C165" s="27">
        <v>1128299</v>
      </c>
      <c r="D165" s="28">
        <v>44274</v>
      </c>
      <c r="E165" s="27" t="s">
        <v>35</v>
      </c>
      <c r="F165" s="27" t="s">
        <v>36</v>
      </c>
      <c r="G165" s="27" t="s">
        <v>37</v>
      </c>
      <c r="H165" s="27" t="s">
        <v>27</v>
      </c>
      <c r="I165" s="29">
        <v>0.6</v>
      </c>
      <c r="J165" s="30">
        <v>6000</v>
      </c>
      <c r="K165" s="31">
        <f t="shared" si="0"/>
        <v>3600</v>
      </c>
      <c r="L165" s="31">
        <f t="shared" si="1"/>
        <v>1080</v>
      </c>
      <c r="M165" s="32">
        <v>0.3</v>
      </c>
      <c r="O165" s="22"/>
    </row>
    <row r="166" spans="1:15" ht="15.75" customHeight="1">
      <c r="A166" s="22"/>
      <c r="B166" s="27" t="s">
        <v>34</v>
      </c>
      <c r="C166" s="27">
        <v>1128299</v>
      </c>
      <c r="D166" s="28">
        <v>44274</v>
      </c>
      <c r="E166" s="27" t="s">
        <v>35</v>
      </c>
      <c r="F166" s="27" t="s">
        <v>36</v>
      </c>
      <c r="G166" s="27" t="s">
        <v>37</v>
      </c>
      <c r="H166" s="27" t="s">
        <v>28</v>
      </c>
      <c r="I166" s="29">
        <v>0.65</v>
      </c>
      <c r="J166" s="30">
        <v>5000</v>
      </c>
      <c r="K166" s="31">
        <f t="shared" si="0"/>
        <v>3250</v>
      </c>
      <c r="L166" s="31">
        <f t="shared" si="1"/>
        <v>1625</v>
      </c>
      <c r="M166" s="32">
        <v>0.5</v>
      </c>
      <c r="O166" s="22"/>
    </row>
    <row r="167" spans="1:15" ht="15.75" customHeight="1">
      <c r="A167" s="22"/>
      <c r="B167" s="27" t="s">
        <v>34</v>
      </c>
      <c r="C167" s="27">
        <v>1128299</v>
      </c>
      <c r="D167" s="28">
        <v>44274</v>
      </c>
      <c r="E167" s="27" t="s">
        <v>35</v>
      </c>
      <c r="F167" s="27" t="s">
        <v>36</v>
      </c>
      <c r="G167" s="27" t="s">
        <v>37</v>
      </c>
      <c r="H167" s="27" t="s">
        <v>29</v>
      </c>
      <c r="I167" s="29">
        <v>0.6</v>
      </c>
      <c r="J167" s="30">
        <v>7000</v>
      </c>
      <c r="K167" s="31">
        <f t="shared" si="0"/>
        <v>4200</v>
      </c>
      <c r="L167" s="31">
        <f t="shared" si="1"/>
        <v>630.00000000000011</v>
      </c>
      <c r="M167" s="32">
        <v>0.15000000000000002</v>
      </c>
      <c r="O167" s="22"/>
    </row>
    <row r="168" spans="1:15" ht="15.75" customHeight="1">
      <c r="A168" s="22"/>
      <c r="B168" s="27" t="s">
        <v>34</v>
      </c>
      <c r="C168" s="27">
        <v>1128299</v>
      </c>
      <c r="D168" s="28">
        <v>44306</v>
      </c>
      <c r="E168" s="27" t="s">
        <v>35</v>
      </c>
      <c r="F168" s="27" t="s">
        <v>36</v>
      </c>
      <c r="G168" s="27" t="s">
        <v>37</v>
      </c>
      <c r="H168" s="27" t="s">
        <v>24</v>
      </c>
      <c r="I168" s="29">
        <v>0.6</v>
      </c>
      <c r="J168" s="30">
        <v>8750</v>
      </c>
      <c r="K168" s="31">
        <f t="shared" si="0"/>
        <v>5250</v>
      </c>
      <c r="L168" s="31">
        <f t="shared" si="1"/>
        <v>1837.5000000000002</v>
      </c>
      <c r="M168" s="32">
        <v>0.35000000000000003</v>
      </c>
      <c r="O168" s="22"/>
    </row>
    <row r="169" spans="1:15" ht="15.75" customHeight="1">
      <c r="A169" s="22"/>
      <c r="B169" s="27" t="s">
        <v>34</v>
      </c>
      <c r="C169" s="27">
        <v>1128299</v>
      </c>
      <c r="D169" s="28">
        <v>44306</v>
      </c>
      <c r="E169" s="27" t="s">
        <v>35</v>
      </c>
      <c r="F169" s="27" t="s">
        <v>36</v>
      </c>
      <c r="G169" s="27" t="s">
        <v>37</v>
      </c>
      <c r="H169" s="27" t="s">
        <v>25</v>
      </c>
      <c r="I169" s="29">
        <v>0.65</v>
      </c>
      <c r="J169" s="30">
        <v>6750</v>
      </c>
      <c r="K169" s="31">
        <f t="shared" si="0"/>
        <v>4387.5</v>
      </c>
      <c r="L169" s="31">
        <f t="shared" si="1"/>
        <v>877.5</v>
      </c>
      <c r="M169" s="32">
        <v>0.2</v>
      </c>
      <c r="O169" s="22"/>
    </row>
    <row r="170" spans="1:15" ht="15.75" customHeight="1">
      <c r="A170" s="22"/>
      <c r="B170" s="27" t="s">
        <v>34</v>
      </c>
      <c r="C170" s="27">
        <v>1128299</v>
      </c>
      <c r="D170" s="28">
        <v>44306</v>
      </c>
      <c r="E170" s="27" t="s">
        <v>35</v>
      </c>
      <c r="F170" s="27" t="s">
        <v>36</v>
      </c>
      <c r="G170" s="27" t="s">
        <v>37</v>
      </c>
      <c r="H170" s="27" t="s">
        <v>26</v>
      </c>
      <c r="I170" s="29">
        <v>0.65</v>
      </c>
      <c r="J170" s="30">
        <v>7250</v>
      </c>
      <c r="K170" s="31">
        <f t="shared" si="0"/>
        <v>4712.5</v>
      </c>
      <c r="L170" s="31">
        <f t="shared" si="1"/>
        <v>1649.3750000000002</v>
      </c>
      <c r="M170" s="32">
        <v>0.35000000000000003</v>
      </c>
      <c r="O170" s="22"/>
    </row>
    <row r="171" spans="1:15" ht="15.75" customHeight="1">
      <c r="A171" s="22"/>
      <c r="B171" s="27" t="s">
        <v>34</v>
      </c>
      <c r="C171" s="27">
        <v>1128299</v>
      </c>
      <c r="D171" s="28">
        <v>44306</v>
      </c>
      <c r="E171" s="27" t="s">
        <v>35</v>
      </c>
      <c r="F171" s="27" t="s">
        <v>36</v>
      </c>
      <c r="G171" s="27" t="s">
        <v>37</v>
      </c>
      <c r="H171" s="27" t="s">
        <v>27</v>
      </c>
      <c r="I171" s="29">
        <v>0.6</v>
      </c>
      <c r="J171" s="30">
        <v>6250</v>
      </c>
      <c r="K171" s="31">
        <f t="shared" si="0"/>
        <v>3750</v>
      </c>
      <c r="L171" s="31">
        <f t="shared" si="1"/>
        <v>1125</v>
      </c>
      <c r="M171" s="32">
        <v>0.3</v>
      </c>
      <c r="O171" s="22"/>
    </row>
    <row r="172" spans="1:15" ht="15.75" customHeight="1">
      <c r="A172" s="22"/>
      <c r="B172" s="27" t="s">
        <v>34</v>
      </c>
      <c r="C172" s="27">
        <v>1128299</v>
      </c>
      <c r="D172" s="28">
        <v>44306</v>
      </c>
      <c r="E172" s="27" t="s">
        <v>35</v>
      </c>
      <c r="F172" s="27" t="s">
        <v>36</v>
      </c>
      <c r="G172" s="27" t="s">
        <v>37</v>
      </c>
      <c r="H172" s="27" t="s">
        <v>28</v>
      </c>
      <c r="I172" s="29">
        <v>0.65</v>
      </c>
      <c r="J172" s="30">
        <v>5250</v>
      </c>
      <c r="K172" s="31">
        <f t="shared" si="0"/>
        <v>3412.5</v>
      </c>
      <c r="L172" s="31">
        <f t="shared" si="1"/>
        <v>1706.25</v>
      </c>
      <c r="M172" s="32">
        <v>0.5</v>
      </c>
      <c r="O172" s="22"/>
    </row>
    <row r="173" spans="1:15" ht="15.75" customHeight="1">
      <c r="A173" s="22"/>
      <c r="B173" s="27" t="s">
        <v>34</v>
      </c>
      <c r="C173" s="27">
        <v>1128299</v>
      </c>
      <c r="D173" s="28">
        <v>44306</v>
      </c>
      <c r="E173" s="27" t="s">
        <v>35</v>
      </c>
      <c r="F173" s="27" t="s">
        <v>36</v>
      </c>
      <c r="G173" s="27" t="s">
        <v>37</v>
      </c>
      <c r="H173" s="27" t="s">
        <v>29</v>
      </c>
      <c r="I173" s="29">
        <v>0.8</v>
      </c>
      <c r="J173" s="30">
        <v>7000</v>
      </c>
      <c r="K173" s="31">
        <f t="shared" si="0"/>
        <v>5600</v>
      </c>
      <c r="L173" s="31">
        <f t="shared" si="1"/>
        <v>840.00000000000011</v>
      </c>
      <c r="M173" s="32">
        <v>0.15000000000000002</v>
      </c>
      <c r="O173" s="22"/>
    </row>
    <row r="174" spans="1:15" ht="15.75" customHeight="1">
      <c r="A174" s="22"/>
      <c r="B174" s="27" t="s">
        <v>34</v>
      </c>
      <c r="C174" s="27">
        <v>1128299</v>
      </c>
      <c r="D174" s="28">
        <v>44337</v>
      </c>
      <c r="E174" s="27" t="s">
        <v>35</v>
      </c>
      <c r="F174" s="27" t="s">
        <v>36</v>
      </c>
      <c r="G174" s="27" t="s">
        <v>37</v>
      </c>
      <c r="H174" s="27" t="s">
        <v>24</v>
      </c>
      <c r="I174" s="29">
        <v>0.6</v>
      </c>
      <c r="J174" s="30">
        <v>9000</v>
      </c>
      <c r="K174" s="31">
        <f t="shared" si="0"/>
        <v>5400</v>
      </c>
      <c r="L174" s="31">
        <f t="shared" si="1"/>
        <v>2160</v>
      </c>
      <c r="M174" s="32">
        <v>0.4</v>
      </c>
      <c r="O174" s="22"/>
    </row>
    <row r="175" spans="1:15" ht="15.75" customHeight="1">
      <c r="A175" s="22"/>
      <c r="B175" s="27" t="s">
        <v>34</v>
      </c>
      <c r="C175" s="27">
        <v>1128299</v>
      </c>
      <c r="D175" s="28">
        <v>44337</v>
      </c>
      <c r="E175" s="27" t="s">
        <v>35</v>
      </c>
      <c r="F175" s="27" t="s">
        <v>36</v>
      </c>
      <c r="G175" s="27" t="s">
        <v>37</v>
      </c>
      <c r="H175" s="27" t="s">
        <v>25</v>
      </c>
      <c r="I175" s="29">
        <v>0.65</v>
      </c>
      <c r="J175" s="30">
        <v>7500</v>
      </c>
      <c r="K175" s="31">
        <f t="shared" si="0"/>
        <v>4875</v>
      </c>
      <c r="L175" s="31">
        <f t="shared" si="1"/>
        <v>1218.75</v>
      </c>
      <c r="M175" s="32">
        <v>0.25</v>
      </c>
      <c r="O175" s="22"/>
    </row>
    <row r="176" spans="1:15" ht="15.75" customHeight="1">
      <c r="A176" s="22"/>
      <c r="B176" s="27" t="s">
        <v>34</v>
      </c>
      <c r="C176" s="27">
        <v>1128299</v>
      </c>
      <c r="D176" s="28">
        <v>44337</v>
      </c>
      <c r="E176" s="27" t="s">
        <v>35</v>
      </c>
      <c r="F176" s="27" t="s">
        <v>36</v>
      </c>
      <c r="G176" s="27" t="s">
        <v>37</v>
      </c>
      <c r="H176" s="27" t="s">
        <v>26</v>
      </c>
      <c r="I176" s="29">
        <v>0.65</v>
      </c>
      <c r="J176" s="30">
        <v>7500</v>
      </c>
      <c r="K176" s="31">
        <f t="shared" si="0"/>
        <v>4875</v>
      </c>
      <c r="L176" s="31">
        <f t="shared" si="1"/>
        <v>1950</v>
      </c>
      <c r="M176" s="32">
        <v>0.4</v>
      </c>
      <c r="O176" s="22"/>
    </row>
    <row r="177" spans="1:15" ht="15.75" customHeight="1">
      <c r="A177" s="22"/>
      <c r="B177" s="27" t="s">
        <v>34</v>
      </c>
      <c r="C177" s="27">
        <v>1128299</v>
      </c>
      <c r="D177" s="28">
        <v>44337</v>
      </c>
      <c r="E177" s="27" t="s">
        <v>35</v>
      </c>
      <c r="F177" s="27" t="s">
        <v>36</v>
      </c>
      <c r="G177" s="27" t="s">
        <v>37</v>
      </c>
      <c r="H177" s="27" t="s">
        <v>27</v>
      </c>
      <c r="I177" s="29">
        <v>0.6</v>
      </c>
      <c r="J177" s="30">
        <v>6500</v>
      </c>
      <c r="K177" s="31">
        <f t="shared" si="0"/>
        <v>3900</v>
      </c>
      <c r="L177" s="31">
        <f t="shared" si="1"/>
        <v>1365</v>
      </c>
      <c r="M177" s="32">
        <v>0.35</v>
      </c>
      <c r="O177" s="22"/>
    </row>
    <row r="178" spans="1:15" ht="15.75" customHeight="1">
      <c r="A178" s="22"/>
      <c r="B178" s="27" t="s">
        <v>34</v>
      </c>
      <c r="C178" s="27">
        <v>1128299</v>
      </c>
      <c r="D178" s="28">
        <v>44337</v>
      </c>
      <c r="E178" s="27" t="s">
        <v>35</v>
      </c>
      <c r="F178" s="27" t="s">
        <v>36</v>
      </c>
      <c r="G178" s="27" t="s">
        <v>37</v>
      </c>
      <c r="H178" s="27" t="s">
        <v>28</v>
      </c>
      <c r="I178" s="29">
        <v>0.65</v>
      </c>
      <c r="J178" s="30">
        <v>5500</v>
      </c>
      <c r="K178" s="31">
        <f t="shared" si="0"/>
        <v>3575</v>
      </c>
      <c r="L178" s="31">
        <f t="shared" si="1"/>
        <v>1966.2500000000002</v>
      </c>
      <c r="M178" s="32">
        <v>0.55000000000000004</v>
      </c>
      <c r="O178" s="22"/>
    </row>
    <row r="179" spans="1:15" ht="15.75" customHeight="1">
      <c r="A179" s="22"/>
      <c r="B179" s="27" t="s">
        <v>34</v>
      </c>
      <c r="C179" s="27">
        <v>1128299</v>
      </c>
      <c r="D179" s="28">
        <v>44337</v>
      </c>
      <c r="E179" s="27" t="s">
        <v>35</v>
      </c>
      <c r="F179" s="27" t="s">
        <v>36</v>
      </c>
      <c r="G179" s="27" t="s">
        <v>37</v>
      </c>
      <c r="H179" s="27" t="s">
        <v>29</v>
      </c>
      <c r="I179" s="29">
        <v>0.8</v>
      </c>
      <c r="J179" s="30">
        <v>7250</v>
      </c>
      <c r="K179" s="31">
        <f t="shared" si="0"/>
        <v>5800</v>
      </c>
      <c r="L179" s="31">
        <f t="shared" si="1"/>
        <v>1160</v>
      </c>
      <c r="M179" s="32">
        <v>0.2</v>
      </c>
      <c r="O179" s="22"/>
    </row>
    <row r="180" spans="1:15" ht="15.75" customHeight="1">
      <c r="A180" s="22"/>
      <c r="B180" s="27" t="s">
        <v>34</v>
      </c>
      <c r="C180" s="27">
        <v>1128299</v>
      </c>
      <c r="D180" s="28">
        <v>44367</v>
      </c>
      <c r="E180" s="27" t="s">
        <v>35</v>
      </c>
      <c r="F180" s="27" t="s">
        <v>36</v>
      </c>
      <c r="G180" s="27" t="s">
        <v>37</v>
      </c>
      <c r="H180" s="27" t="s">
        <v>24</v>
      </c>
      <c r="I180" s="29">
        <v>0.6</v>
      </c>
      <c r="J180" s="30">
        <v>9750</v>
      </c>
      <c r="K180" s="31">
        <f t="shared" si="0"/>
        <v>5850</v>
      </c>
      <c r="L180" s="31">
        <f t="shared" si="1"/>
        <v>2340</v>
      </c>
      <c r="M180" s="32">
        <v>0.4</v>
      </c>
      <c r="O180" s="22"/>
    </row>
    <row r="181" spans="1:15" ht="15.75" customHeight="1">
      <c r="A181" s="22"/>
      <c r="B181" s="27" t="s">
        <v>34</v>
      </c>
      <c r="C181" s="27">
        <v>1128299</v>
      </c>
      <c r="D181" s="28">
        <v>44367</v>
      </c>
      <c r="E181" s="27" t="s">
        <v>35</v>
      </c>
      <c r="F181" s="27" t="s">
        <v>36</v>
      </c>
      <c r="G181" s="27" t="s">
        <v>37</v>
      </c>
      <c r="H181" s="27" t="s">
        <v>25</v>
      </c>
      <c r="I181" s="29">
        <v>0.65</v>
      </c>
      <c r="J181" s="30">
        <v>8250</v>
      </c>
      <c r="K181" s="31">
        <f t="shared" si="0"/>
        <v>5362.5</v>
      </c>
      <c r="L181" s="31">
        <f t="shared" si="1"/>
        <v>1340.625</v>
      </c>
      <c r="M181" s="32">
        <v>0.25</v>
      </c>
      <c r="O181" s="22"/>
    </row>
    <row r="182" spans="1:15" ht="15.75" customHeight="1">
      <c r="A182" s="22"/>
      <c r="B182" s="27" t="s">
        <v>34</v>
      </c>
      <c r="C182" s="27">
        <v>1128299</v>
      </c>
      <c r="D182" s="28">
        <v>44367</v>
      </c>
      <c r="E182" s="27" t="s">
        <v>35</v>
      </c>
      <c r="F182" s="27" t="s">
        <v>36</v>
      </c>
      <c r="G182" s="27" t="s">
        <v>37</v>
      </c>
      <c r="H182" s="27" t="s">
        <v>26</v>
      </c>
      <c r="I182" s="29">
        <v>0.65</v>
      </c>
      <c r="J182" s="30">
        <v>8250</v>
      </c>
      <c r="K182" s="31">
        <f t="shared" si="0"/>
        <v>5362.5</v>
      </c>
      <c r="L182" s="31">
        <f t="shared" si="1"/>
        <v>2145</v>
      </c>
      <c r="M182" s="32">
        <v>0.4</v>
      </c>
      <c r="O182" s="22"/>
    </row>
    <row r="183" spans="1:15" ht="15.75" customHeight="1">
      <c r="A183" s="22"/>
      <c r="B183" s="27" t="s">
        <v>34</v>
      </c>
      <c r="C183" s="27">
        <v>1128299</v>
      </c>
      <c r="D183" s="28">
        <v>44367</v>
      </c>
      <c r="E183" s="27" t="s">
        <v>35</v>
      </c>
      <c r="F183" s="27" t="s">
        <v>36</v>
      </c>
      <c r="G183" s="27" t="s">
        <v>37</v>
      </c>
      <c r="H183" s="27" t="s">
        <v>27</v>
      </c>
      <c r="I183" s="29">
        <v>0.6</v>
      </c>
      <c r="J183" s="30">
        <v>7000</v>
      </c>
      <c r="K183" s="31">
        <f t="shared" si="0"/>
        <v>4200</v>
      </c>
      <c r="L183" s="31">
        <f t="shared" si="1"/>
        <v>1470</v>
      </c>
      <c r="M183" s="32">
        <v>0.35</v>
      </c>
      <c r="O183" s="22"/>
    </row>
    <row r="184" spans="1:15" ht="15.75" customHeight="1">
      <c r="A184" s="22"/>
      <c r="B184" s="27" t="s">
        <v>34</v>
      </c>
      <c r="C184" s="27">
        <v>1128299</v>
      </c>
      <c r="D184" s="28">
        <v>44367</v>
      </c>
      <c r="E184" s="27" t="s">
        <v>35</v>
      </c>
      <c r="F184" s="27" t="s">
        <v>36</v>
      </c>
      <c r="G184" s="27" t="s">
        <v>37</v>
      </c>
      <c r="H184" s="27" t="s">
        <v>28</v>
      </c>
      <c r="I184" s="29">
        <v>0.65</v>
      </c>
      <c r="J184" s="30">
        <v>5750</v>
      </c>
      <c r="K184" s="31">
        <f t="shared" si="0"/>
        <v>3737.5</v>
      </c>
      <c r="L184" s="31">
        <f t="shared" si="1"/>
        <v>2055.625</v>
      </c>
      <c r="M184" s="32">
        <v>0.55000000000000004</v>
      </c>
      <c r="O184" s="22"/>
    </row>
    <row r="185" spans="1:15" ht="15.75" customHeight="1">
      <c r="A185" s="22"/>
      <c r="B185" s="27" t="s">
        <v>34</v>
      </c>
      <c r="C185" s="27">
        <v>1128299</v>
      </c>
      <c r="D185" s="28">
        <v>44367</v>
      </c>
      <c r="E185" s="27" t="s">
        <v>35</v>
      </c>
      <c r="F185" s="27" t="s">
        <v>36</v>
      </c>
      <c r="G185" s="27" t="s">
        <v>37</v>
      </c>
      <c r="H185" s="27" t="s">
        <v>29</v>
      </c>
      <c r="I185" s="29">
        <v>0.8</v>
      </c>
      <c r="J185" s="30">
        <v>8750</v>
      </c>
      <c r="K185" s="31">
        <f t="shared" si="0"/>
        <v>7000</v>
      </c>
      <c r="L185" s="31">
        <f t="shared" si="1"/>
        <v>1400</v>
      </c>
      <c r="M185" s="32">
        <v>0.2</v>
      </c>
      <c r="O185" s="22"/>
    </row>
    <row r="186" spans="1:15" ht="15.75" customHeight="1">
      <c r="A186" s="22"/>
      <c r="B186" s="27" t="s">
        <v>34</v>
      </c>
      <c r="C186" s="27">
        <v>1128299</v>
      </c>
      <c r="D186" s="28">
        <v>44396</v>
      </c>
      <c r="E186" s="27" t="s">
        <v>35</v>
      </c>
      <c r="F186" s="27" t="s">
        <v>36</v>
      </c>
      <c r="G186" s="27" t="s">
        <v>37</v>
      </c>
      <c r="H186" s="27" t="s">
        <v>24</v>
      </c>
      <c r="I186" s="29">
        <v>0.6</v>
      </c>
      <c r="J186" s="30">
        <v>10250</v>
      </c>
      <c r="K186" s="31">
        <f t="shared" si="0"/>
        <v>6150</v>
      </c>
      <c r="L186" s="31">
        <f t="shared" si="1"/>
        <v>2152.5</v>
      </c>
      <c r="M186" s="32">
        <v>0.35000000000000003</v>
      </c>
      <c r="O186" s="22"/>
    </row>
    <row r="187" spans="1:15" ht="15.75" customHeight="1">
      <c r="A187" s="22"/>
      <c r="B187" s="27" t="s">
        <v>34</v>
      </c>
      <c r="C187" s="27">
        <v>1128299</v>
      </c>
      <c r="D187" s="28">
        <v>44396</v>
      </c>
      <c r="E187" s="27" t="s">
        <v>35</v>
      </c>
      <c r="F187" s="27" t="s">
        <v>36</v>
      </c>
      <c r="G187" s="27" t="s">
        <v>37</v>
      </c>
      <c r="H187" s="27" t="s">
        <v>25</v>
      </c>
      <c r="I187" s="29">
        <v>0.65</v>
      </c>
      <c r="J187" s="30">
        <v>8750</v>
      </c>
      <c r="K187" s="31">
        <f t="shared" si="0"/>
        <v>5687.5</v>
      </c>
      <c r="L187" s="31">
        <f t="shared" si="1"/>
        <v>1137.5</v>
      </c>
      <c r="M187" s="32">
        <v>0.2</v>
      </c>
      <c r="O187" s="22"/>
    </row>
    <row r="188" spans="1:15" ht="15.75" customHeight="1">
      <c r="A188" s="22"/>
      <c r="B188" s="27" t="s">
        <v>34</v>
      </c>
      <c r="C188" s="27">
        <v>1128299</v>
      </c>
      <c r="D188" s="28">
        <v>44396</v>
      </c>
      <c r="E188" s="27" t="s">
        <v>35</v>
      </c>
      <c r="F188" s="27" t="s">
        <v>36</v>
      </c>
      <c r="G188" s="27" t="s">
        <v>37</v>
      </c>
      <c r="H188" s="27" t="s">
        <v>26</v>
      </c>
      <c r="I188" s="29">
        <v>0.65</v>
      </c>
      <c r="J188" s="30">
        <v>8250</v>
      </c>
      <c r="K188" s="31">
        <f t="shared" si="0"/>
        <v>5362.5</v>
      </c>
      <c r="L188" s="31">
        <f t="shared" si="1"/>
        <v>1876.8750000000002</v>
      </c>
      <c r="M188" s="32">
        <v>0.35000000000000003</v>
      </c>
      <c r="O188" s="22"/>
    </row>
    <row r="189" spans="1:15" ht="15.75" customHeight="1">
      <c r="A189" s="22"/>
      <c r="B189" s="27" t="s">
        <v>34</v>
      </c>
      <c r="C189" s="27">
        <v>1128299</v>
      </c>
      <c r="D189" s="28">
        <v>44396</v>
      </c>
      <c r="E189" s="27" t="s">
        <v>35</v>
      </c>
      <c r="F189" s="27" t="s">
        <v>36</v>
      </c>
      <c r="G189" s="27" t="s">
        <v>37</v>
      </c>
      <c r="H189" s="27" t="s">
        <v>27</v>
      </c>
      <c r="I189" s="29">
        <v>0.6</v>
      </c>
      <c r="J189" s="30">
        <v>7250</v>
      </c>
      <c r="K189" s="31">
        <f t="shared" si="0"/>
        <v>4350</v>
      </c>
      <c r="L189" s="31">
        <f t="shared" si="1"/>
        <v>1305</v>
      </c>
      <c r="M189" s="32">
        <v>0.3</v>
      </c>
      <c r="O189" s="22"/>
    </row>
    <row r="190" spans="1:15" ht="15.75" customHeight="1">
      <c r="A190" s="22"/>
      <c r="B190" s="27" t="s">
        <v>34</v>
      </c>
      <c r="C190" s="27">
        <v>1128299</v>
      </c>
      <c r="D190" s="28">
        <v>44396</v>
      </c>
      <c r="E190" s="27" t="s">
        <v>35</v>
      </c>
      <c r="F190" s="27" t="s">
        <v>36</v>
      </c>
      <c r="G190" s="27" t="s">
        <v>37</v>
      </c>
      <c r="H190" s="27" t="s">
        <v>28</v>
      </c>
      <c r="I190" s="29">
        <v>0.65</v>
      </c>
      <c r="J190" s="30">
        <v>7750</v>
      </c>
      <c r="K190" s="31">
        <f t="shared" si="0"/>
        <v>5037.5</v>
      </c>
      <c r="L190" s="31">
        <f t="shared" si="1"/>
        <v>2518.75</v>
      </c>
      <c r="M190" s="32">
        <v>0.5</v>
      </c>
      <c r="O190" s="22"/>
    </row>
    <row r="191" spans="1:15" ht="15.75" customHeight="1">
      <c r="A191" s="22"/>
      <c r="B191" s="27" t="s">
        <v>34</v>
      </c>
      <c r="C191" s="27">
        <v>1128299</v>
      </c>
      <c r="D191" s="28">
        <v>44396</v>
      </c>
      <c r="E191" s="27" t="s">
        <v>35</v>
      </c>
      <c r="F191" s="27" t="s">
        <v>36</v>
      </c>
      <c r="G191" s="27" t="s">
        <v>37</v>
      </c>
      <c r="H191" s="27" t="s">
        <v>29</v>
      </c>
      <c r="I191" s="29">
        <v>0.8</v>
      </c>
      <c r="J191" s="30">
        <v>7750</v>
      </c>
      <c r="K191" s="31">
        <f t="shared" si="0"/>
        <v>6200</v>
      </c>
      <c r="L191" s="31">
        <f t="shared" si="1"/>
        <v>930.00000000000011</v>
      </c>
      <c r="M191" s="32">
        <v>0.15000000000000002</v>
      </c>
      <c r="O191" s="22"/>
    </row>
    <row r="192" spans="1:15" ht="15.75" customHeight="1">
      <c r="A192" s="22"/>
      <c r="B192" s="27" t="s">
        <v>34</v>
      </c>
      <c r="C192" s="27">
        <v>1128299</v>
      </c>
      <c r="D192" s="28">
        <v>44428</v>
      </c>
      <c r="E192" s="27" t="s">
        <v>35</v>
      </c>
      <c r="F192" s="27" t="s">
        <v>36</v>
      </c>
      <c r="G192" s="27" t="s">
        <v>37</v>
      </c>
      <c r="H192" s="27" t="s">
        <v>24</v>
      </c>
      <c r="I192" s="29">
        <v>0.65</v>
      </c>
      <c r="J192" s="30">
        <v>9750</v>
      </c>
      <c r="K192" s="31">
        <f t="shared" si="0"/>
        <v>6337.5</v>
      </c>
      <c r="L192" s="31">
        <f t="shared" si="1"/>
        <v>2218.125</v>
      </c>
      <c r="M192" s="32">
        <v>0.35000000000000003</v>
      </c>
      <c r="O192" s="22"/>
    </row>
    <row r="193" spans="1:15" ht="15.75" customHeight="1">
      <c r="A193" s="22"/>
      <c r="B193" s="27" t="s">
        <v>34</v>
      </c>
      <c r="C193" s="27">
        <v>1128299</v>
      </c>
      <c r="D193" s="28">
        <v>44428</v>
      </c>
      <c r="E193" s="27" t="s">
        <v>35</v>
      </c>
      <c r="F193" s="27" t="s">
        <v>36</v>
      </c>
      <c r="G193" s="27" t="s">
        <v>37</v>
      </c>
      <c r="H193" s="27" t="s">
        <v>25</v>
      </c>
      <c r="I193" s="29">
        <v>0.70000000000000007</v>
      </c>
      <c r="J193" s="30">
        <v>9250</v>
      </c>
      <c r="K193" s="31">
        <f t="shared" si="0"/>
        <v>6475.0000000000009</v>
      </c>
      <c r="L193" s="31">
        <f t="shared" si="1"/>
        <v>1295.0000000000002</v>
      </c>
      <c r="M193" s="32">
        <v>0.2</v>
      </c>
      <c r="O193" s="22"/>
    </row>
    <row r="194" spans="1:15" ht="15.75" customHeight="1">
      <c r="A194" s="22"/>
      <c r="B194" s="27" t="s">
        <v>34</v>
      </c>
      <c r="C194" s="27">
        <v>1128299</v>
      </c>
      <c r="D194" s="28">
        <v>44428</v>
      </c>
      <c r="E194" s="27" t="s">
        <v>35</v>
      </c>
      <c r="F194" s="27" t="s">
        <v>36</v>
      </c>
      <c r="G194" s="27" t="s">
        <v>37</v>
      </c>
      <c r="H194" s="27" t="s">
        <v>26</v>
      </c>
      <c r="I194" s="29">
        <v>0.65</v>
      </c>
      <c r="J194" s="30">
        <v>8000</v>
      </c>
      <c r="K194" s="31">
        <f t="shared" si="0"/>
        <v>5200</v>
      </c>
      <c r="L194" s="31">
        <f t="shared" si="1"/>
        <v>1820.0000000000002</v>
      </c>
      <c r="M194" s="32">
        <v>0.35000000000000003</v>
      </c>
      <c r="O194" s="22"/>
    </row>
    <row r="195" spans="1:15" ht="15.75" customHeight="1">
      <c r="A195" s="22"/>
      <c r="B195" s="27" t="s">
        <v>34</v>
      </c>
      <c r="C195" s="27">
        <v>1128299</v>
      </c>
      <c r="D195" s="28">
        <v>44428</v>
      </c>
      <c r="E195" s="27" t="s">
        <v>35</v>
      </c>
      <c r="F195" s="27" t="s">
        <v>36</v>
      </c>
      <c r="G195" s="27" t="s">
        <v>37</v>
      </c>
      <c r="H195" s="27" t="s">
        <v>27</v>
      </c>
      <c r="I195" s="29">
        <v>0.65</v>
      </c>
      <c r="J195" s="30">
        <v>7500</v>
      </c>
      <c r="K195" s="31">
        <f t="shared" si="0"/>
        <v>4875</v>
      </c>
      <c r="L195" s="31">
        <f t="shared" si="1"/>
        <v>1462.5</v>
      </c>
      <c r="M195" s="32">
        <v>0.3</v>
      </c>
      <c r="O195" s="22"/>
    </row>
    <row r="196" spans="1:15" ht="15.75" customHeight="1">
      <c r="A196" s="22"/>
      <c r="B196" s="27" t="s">
        <v>34</v>
      </c>
      <c r="C196" s="27">
        <v>1128299</v>
      </c>
      <c r="D196" s="28">
        <v>44428</v>
      </c>
      <c r="E196" s="27" t="s">
        <v>35</v>
      </c>
      <c r="F196" s="27" t="s">
        <v>36</v>
      </c>
      <c r="G196" s="27" t="s">
        <v>37</v>
      </c>
      <c r="H196" s="27" t="s">
        <v>28</v>
      </c>
      <c r="I196" s="29">
        <v>0.75</v>
      </c>
      <c r="J196" s="30">
        <v>7500</v>
      </c>
      <c r="K196" s="31">
        <f t="shared" si="0"/>
        <v>5625</v>
      </c>
      <c r="L196" s="31">
        <f t="shared" si="1"/>
        <v>2812.5</v>
      </c>
      <c r="M196" s="32">
        <v>0.5</v>
      </c>
      <c r="O196" s="22"/>
    </row>
    <row r="197" spans="1:15" ht="15.75" customHeight="1">
      <c r="A197" s="22"/>
      <c r="B197" s="27" t="s">
        <v>34</v>
      </c>
      <c r="C197" s="27">
        <v>1128299</v>
      </c>
      <c r="D197" s="28">
        <v>44428</v>
      </c>
      <c r="E197" s="27" t="s">
        <v>35</v>
      </c>
      <c r="F197" s="27" t="s">
        <v>36</v>
      </c>
      <c r="G197" s="27" t="s">
        <v>37</v>
      </c>
      <c r="H197" s="27" t="s">
        <v>29</v>
      </c>
      <c r="I197" s="29">
        <v>0.8</v>
      </c>
      <c r="J197" s="30">
        <v>7250</v>
      </c>
      <c r="K197" s="31">
        <f t="shared" si="0"/>
        <v>5800</v>
      </c>
      <c r="L197" s="31">
        <f t="shared" si="1"/>
        <v>870.00000000000011</v>
      </c>
      <c r="M197" s="32">
        <v>0.15000000000000002</v>
      </c>
      <c r="O197" s="22"/>
    </row>
    <row r="198" spans="1:15" ht="15.75" customHeight="1">
      <c r="A198" s="22"/>
      <c r="B198" s="27" t="s">
        <v>34</v>
      </c>
      <c r="C198" s="27">
        <v>1128299</v>
      </c>
      <c r="D198" s="28">
        <v>44460</v>
      </c>
      <c r="E198" s="27" t="s">
        <v>35</v>
      </c>
      <c r="F198" s="27" t="s">
        <v>36</v>
      </c>
      <c r="G198" s="27" t="s">
        <v>37</v>
      </c>
      <c r="H198" s="27" t="s">
        <v>24</v>
      </c>
      <c r="I198" s="29">
        <v>0.55000000000000004</v>
      </c>
      <c r="J198" s="30">
        <v>9250</v>
      </c>
      <c r="K198" s="31">
        <f t="shared" si="0"/>
        <v>5087.5</v>
      </c>
      <c r="L198" s="31">
        <f t="shared" si="1"/>
        <v>1526.2500000000002</v>
      </c>
      <c r="M198" s="32">
        <v>0.30000000000000004</v>
      </c>
      <c r="O198" s="22"/>
    </row>
    <row r="199" spans="1:15" ht="15.75" customHeight="1">
      <c r="A199" s="22"/>
      <c r="B199" s="27" t="s">
        <v>34</v>
      </c>
      <c r="C199" s="27">
        <v>1128299</v>
      </c>
      <c r="D199" s="28">
        <v>44460</v>
      </c>
      <c r="E199" s="27" t="s">
        <v>35</v>
      </c>
      <c r="F199" s="27" t="s">
        <v>36</v>
      </c>
      <c r="G199" s="27" t="s">
        <v>37</v>
      </c>
      <c r="H199" s="27" t="s">
        <v>25</v>
      </c>
      <c r="I199" s="29">
        <v>0.60000000000000009</v>
      </c>
      <c r="J199" s="30">
        <v>9250</v>
      </c>
      <c r="K199" s="31">
        <f t="shared" si="0"/>
        <v>5550.0000000000009</v>
      </c>
      <c r="L199" s="31">
        <f t="shared" si="1"/>
        <v>832.50000000000011</v>
      </c>
      <c r="M199" s="32">
        <v>0.15</v>
      </c>
      <c r="O199" s="22"/>
    </row>
    <row r="200" spans="1:15" ht="15.75" customHeight="1">
      <c r="A200" s="22"/>
      <c r="B200" s="27" t="s">
        <v>34</v>
      </c>
      <c r="C200" s="27">
        <v>1128299</v>
      </c>
      <c r="D200" s="28">
        <v>44460</v>
      </c>
      <c r="E200" s="27" t="s">
        <v>35</v>
      </c>
      <c r="F200" s="27" t="s">
        <v>36</v>
      </c>
      <c r="G200" s="27" t="s">
        <v>37</v>
      </c>
      <c r="H200" s="27" t="s">
        <v>26</v>
      </c>
      <c r="I200" s="29">
        <v>0.55000000000000004</v>
      </c>
      <c r="J200" s="30">
        <v>7750</v>
      </c>
      <c r="K200" s="31">
        <f t="shared" si="0"/>
        <v>4262.5</v>
      </c>
      <c r="L200" s="31">
        <f t="shared" si="1"/>
        <v>1278.7500000000002</v>
      </c>
      <c r="M200" s="32">
        <v>0.30000000000000004</v>
      </c>
      <c r="O200" s="22"/>
    </row>
    <row r="201" spans="1:15" ht="15.75" customHeight="1">
      <c r="A201" s="22"/>
      <c r="B201" s="27" t="s">
        <v>34</v>
      </c>
      <c r="C201" s="27">
        <v>1128299</v>
      </c>
      <c r="D201" s="28">
        <v>44460</v>
      </c>
      <c r="E201" s="27" t="s">
        <v>35</v>
      </c>
      <c r="F201" s="27" t="s">
        <v>36</v>
      </c>
      <c r="G201" s="27" t="s">
        <v>37</v>
      </c>
      <c r="H201" s="27" t="s">
        <v>27</v>
      </c>
      <c r="I201" s="29">
        <v>0.55000000000000004</v>
      </c>
      <c r="J201" s="30">
        <v>7250</v>
      </c>
      <c r="K201" s="31">
        <f t="shared" si="0"/>
        <v>3987.5000000000005</v>
      </c>
      <c r="L201" s="31">
        <f t="shared" si="1"/>
        <v>996.875</v>
      </c>
      <c r="M201" s="32">
        <v>0.24999999999999997</v>
      </c>
      <c r="O201" s="22"/>
    </row>
    <row r="202" spans="1:15" ht="15.75" customHeight="1">
      <c r="A202" s="22"/>
      <c r="B202" s="27" t="s">
        <v>34</v>
      </c>
      <c r="C202" s="27">
        <v>1128299</v>
      </c>
      <c r="D202" s="28">
        <v>44460</v>
      </c>
      <c r="E202" s="27" t="s">
        <v>35</v>
      </c>
      <c r="F202" s="27" t="s">
        <v>36</v>
      </c>
      <c r="G202" s="27" t="s">
        <v>37</v>
      </c>
      <c r="H202" s="27" t="s">
        <v>28</v>
      </c>
      <c r="I202" s="29">
        <v>0.65</v>
      </c>
      <c r="J202" s="30">
        <v>7250</v>
      </c>
      <c r="K202" s="31">
        <f t="shared" si="0"/>
        <v>4712.5</v>
      </c>
      <c r="L202" s="31">
        <f t="shared" si="1"/>
        <v>2120.6250000000005</v>
      </c>
      <c r="M202" s="32">
        <v>0.45000000000000007</v>
      </c>
      <c r="O202" s="22"/>
    </row>
    <row r="203" spans="1:15" ht="15.75" customHeight="1">
      <c r="A203" s="22"/>
      <c r="B203" s="27" t="s">
        <v>34</v>
      </c>
      <c r="C203" s="27">
        <v>1128299</v>
      </c>
      <c r="D203" s="28">
        <v>44460</v>
      </c>
      <c r="E203" s="27" t="s">
        <v>35</v>
      </c>
      <c r="F203" s="27" t="s">
        <v>36</v>
      </c>
      <c r="G203" s="27" t="s">
        <v>37</v>
      </c>
      <c r="H203" s="27" t="s">
        <v>29</v>
      </c>
      <c r="I203" s="29">
        <v>0.70000000000000007</v>
      </c>
      <c r="J203" s="30">
        <v>7750</v>
      </c>
      <c r="K203" s="31">
        <f t="shared" si="0"/>
        <v>5425.0000000000009</v>
      </c>
      <c r="L203" s="31">
        <f t="shared" si="1"/>
        <v>542.50000000000011</v>
      </c>
      <c r="M203" s="32">
        <v>0.1</v>
      </c>
      <c r="O203" s="22"/>
    </row>
    <row r="204" spans="1:15" ht="15.75" customHeight="1">
      <c r="A204" s="22"/>
      <c r="B204" s="27" t="s">
        <v>34</v>
      </c>
      <c r="C204" s="27">
        <v>1128299</v>
      </c>
      <c r="D204" s="28">
        <v>44489</v>
      </c>
      <c r="E204" s="27" t="s">
        <v>35</v>
      </c>
      <c r="F204" s="27" t="s">
        <v>36</v>
      </c>
      <c r="G204" s="27" t="s">
        <v>37</v>
      </c>
      <c r="H204" s="27" t="s">
        <v>24</v>
      </c>
      <c r="I204" s="29">
        <v>0.55000000000000004</v>
      </c>
      <c r="J204" s="30">
        <v>8750</v>
      </c>
      <c r="K204" s="31">
        <f t="shared" si="0"/>
        <v>4812.5</v>
      </c>
      <c r="L204" s="31">
        <f t="shared" si="1"/>
        <v>1443.7500000000002</v>
      </c>
      <c r="M204" s="32">
        <v>0.30000000000000004</v>
      </c>
      <c r="O204" s="22"/>
    </row>
    <row r="205" spans="1:15" ht="15.75" customHeight="1">
      <c r="A205" s="22"/>
      <c r="B205" s="27" t="s">
        <v>34</v>
      </c>
      <c r="C205" s="27">
        <v>1128299</v>
      </c>
      <c r="D205" s="28">
        <v>44489</v>
      </c>
      <c r="E205" s="27" t="s">
        <v>35</v>
      </c>
      <c r="F205" s="27" t="s">
        <v>36</v>
      </c>
      <c r="G205" s="27" t="s">
        <v>37</v>
      </c>
      <c r="H205" s="27" t="s">
        <v>25</v>
      </c>
      <c r="I205" s="29">
        <v>0.60000000000000009</v>
      </c>
      <c r="J205" s="30">
        <v>8750</v>
      </c>
      <c r="K205" s="31">
        <f t="shared" si="0"/>
        <v>5250.0000000000009</v>
      </c>
      <c r="L205" s="31">
        <f t="shared" si="1"/>
        <v>787.50000000000011</v>
      </c>
      <c r="M205" s="32">
        <v>0.15</v>
      </c>
      <c r="O205" s="22"/>
    </row>
    <row r="206" spans="1:15" ht="15.75" customHeight="1">
      <c r="A206" s="22"/>
      <c r="B206" s="27" t="s">
        <v>34</v>
      </c>
      <c r="C206" s="27">
        <v>1128299</v>
      </c>
      <c r="D206" s="28">
        <v>44489</v>
      </c>
      <c r="E206" s="27" t="s">
        <v>35</v>
      </c>
      <c r="F206" s="27" t="s">
        <v>36</v>
      </c>
      <c r="G206" s="27" t="s">
        <v>37</v>
      </c>
      <c r="H206" s="27" t="s">
        <v>26</v>
      </c>
      <c r="I206" s="29">
        <v>0.55000000000000004</v>
      </c>
      <c r="J206" s="30">
        <v>7000</v>
      </c>
      <c r="K206" s="31">
        <f t="shared" si="0"/>
        <v>3850.0000000000005</v>
      </c>
      <c r="L206" s="31">
        <f t="shared" si="1"/>
        <v>1155.0000000000002</v>
      </c>
      <c r="M206" s="32">
        <v>0.30000000000000004</v>
      </c>
      <c r="O206" s="22"/>
    </row>
    <row r="207" spans="1:15" ht="15.75" customHeight="1">
      <c r="A207" s="22"/>
      <c r="B207" s="27" t="s">
        <v>34</v>
      </c>
      <c r="C207" s="27">
        <v>1128299</v>
      </c>
      <c r="D207" s="28">
        <v>44489</v>
      </c>
      <c r="E207" s="27" t="s">
        <v>35</v>
      </c>
      <c r="F207" s="27" t="s">
        <v>36</v>
      </c>
      <c r="G207" s="27" t="s">
        <v>37</v>
      </c>
      <c r="H207" s="27" t="s">
        <v>27</v>
      </c>
      <c r="I207" s="29">
        <v>0.55000000000000004</v>
      </c>
      <c r="J207" s="30">
        <v>6750</v>
      </c>
      <c r="K207" s="31">
        <f t="shared" si="0"/>
        <v>3712.5000000000005</v>
      </c>
      <c r="L207" s="31">
        <f t="shared" si="1"/>
        <v>928.125</v>
      </c>
      <c r="M207" s="32">
        <v>0.24999999999999997</v>
      </c>
      <c r="O207" s="22"/>
    </row>
    <row r="208" spans="1:15" ht="15.75" customHeight="1">
      <c r="A208" s="22"/>
      <c r="B208" s="27" t="s">
        <v>34</v>
      </c>
      <c r="C208" s="27">
        <v>1128299</v>
      </c>
      <c r="D208" s="28">
        <v>44489</v>
      </c>
      <c r="E208" s="27" t="s">
        <v>35</v>
      </c>
      <c r="F208" s="27" t="s">
        <v>36</v>
      </c>
      <c r="G208" s="27" t="s">
        <v>37</v>
      </c>
      <c r="H208" s="27" t="s">
        <v>28</v>
      </c>
      <c r="I208" s="29">
        <v>0.65</v>
      </c>
      <c r="J208" s="30">
        <v>6500</v>
      </c>
      <c r="K208" s="31">
        <f t="shared" si="0"/>
        <v>4225</v>
      </c>
      <c r="L208" s="31">
        <f t="shared" si="1"/>
        <v>1901.2500000000002</v>
      </c>
      <c r="M208" s="32">
        <v>0.45000000000000007</v>
      </c>
      <c r="O208" s="22"/>
    </row>
    <row r="209" spans="1:15" ht="15.75" customHeight="1">
      <c r="A209" s="22"/>
      <c r="B209" s="27" t="s">
        <v>34</v>
      </c>
      <c r="C209" s="27">
        <v>1128299</v>
      </c>
      <c r="D209" s="28">
        <v>44489</v>
      </c>
      <c r="E209" s="27" t="s">
        <v>35</v>
      </c>
      <c r="F209" s="27" t="s">
        <v>36</v>
      </c>
      <c r="G209" s="27" t="s">
        <v>37</v>
      </c>
      <c r="H209" s="27" t="s">
        <v>29</v>
      </c>
      <c r="I209" s="29">
        <v>0.70000000000000007</v>
      </c>
      <c r="J209" s="30">
        <v>7000</v>
      </c>
      <c r="K209" s="31">
        <f t="shared" si="0"/>
        <v>4900.0000000000009</v>
      </c>
      <c r="L209" s="31">
        <f t="shared" si="1"/>
        <v>490.00000000000011</v>
      </c>
      <c r="M209" s="32">
        <v>0.1</v>
      </c>
      <c r="O209" s="22"/>
    </row>
    <row r="210" spans="1:15" ht="15.75" customHeight="1">
      <c r="A210" s="22"/>
      <c r="B210" s="27" t="s">
        <v>34</v>
      </c>
      <c r="C210" s="27">
        <v>1128299</v>
      </c>
      <c r="D210" s="28">
        <v>44520</v>
      </c>
      <c r="E210" s="27" t="s">
        <v>35</v>
      </c>
      <c r="F210" s="27" t="s">
        <v>36</v>
      </c>
      <c r="G210" s="27" t="s">
        <v>37</v>
      </c>
      <c r="H210" s="27" t="s">
        <v>24</v>
      </c>
      <c r="I210" s="29">
        <v>0.55000000000000004</v>
      </c>
      <c r="J210" s="30">
        <v>8750</v>
      </c>
      <c r="K210" s="31">
        <f t="shared" si="0"/>
        <v>4812.5</v>
      </c>
      <c r="L210" s="31">
        <f t="shared" si="1"/>
        <v>1443.7500000000002</v>
      </c>
      <c r="M210" s="32">
        <v>0.30000000000000004</v>
      </c>
      <c r="O210" s="22"/>
    </row>
    <row r="211" spans="1:15" ht="15.75" customHeight="1">
      <c r="A211" s="22"/>
      <c r="B211" s="27" t="s">
        <v>34</v>
      </c>
      <c r="C211" s="27">
        <v>1128299</v>
      </c>
      <c r="D211" s="28">
        <v>44520</v>
      </c>
      <c r="E211" s="27" t="s">
        <v>35</v>
      </c>
      <c r="F211" s="27" t="s">
        <v>36</v>
      </c>
      <c r="G211" s="27" t="s">
        <v>37</v>
      </c>
      <c r="H211" s="27" t="s">
        <v>25</v>
      </c>
      <c r="I211" s="29">
        <v>0.60000000000000009</v>
      </c>
      <c r="J211" s="30">
        <v>8750</v>
      </c>
      <c r="K211" s="31">
        <f t="shared" si="0"/>
        <v>5250.0000000000009</v>
      </c>
      <c r="L211" s="31">
        <f t="shared" si="1"/>
        <v>787.50000000000011</v>
      </c>
      <c r="M211" s="32">
        <v>0.15</v>
      </c>
      <c r="O211" s="22"/>
    </row>
    <row r="212" spans="1:15" ht="15.75" customHeight="1">
      <c r="A212" s="22"/>
      <c r="B212" s="27" t="s">
        <v>34</v>
      </c>
      <c r="C212" s="27">
        <v>1128299</v>
      </c>
      <c r="D212" s="28">
        <v>44520</v>
      </c>
      <c r="E212" s="27" t="s">
        <v>35</v>
      </c>
      <c r="F212" s="27" t="s">
        <v>36</v>
      </c>
      <c r="G212" s="27" t="s">
        <v>37</v>
      </c>
      <c r="H212" s="27" t="s">
        <v>26</v>
      </c>
      <c r="I212" s="29">
        <v>0.55000000000000004</v>
      </c>
      <c r="J212" s="30">
        <v>7250</v>
      </c>
      <c r="K212" s="31">
        <f t="shared" si="0"/>
        <v>3987.5000000000005</v>
      </c>
      <c r="L212" s="31">
        <f t="shared" si="1"/>
        <v>1196.2500000000002</v>
      </c>
      <c r="M212" s="32">
        <v>0.30000000000000004</v>
      </c>
      <c r="O212" s="22"/>
    </row>
    <row r="213" spans="1:15" ht="15.75" customHeight="1">
      <c r="A213" s="22"/>
      <c r="B213" s="27" t="s">
        <v>34</v>
      </c>
      <c r="C213" s="27">
        <v>1128299</v>
      </c>
      <c r="D213" s="28">
        <v>44520</v>
      </c>
      <c r="E213" s="27" t="s">
        <v>35</v>
      </c>
      <c r="F213" s="27" t="s">
        <v>36</v>
      </c>
      <c r="G213" s="27" t="s">
        <v>37</v>
      </c>
      <c r="H213" s="27" t="s">
        <v>27</v>
      </c>
      <c r="I213" s="29">
        <v>0.55000000000000004</v>
      </c>
      <c r="J213" s="30">
        <v>7000</v>
      </c>
      <c r="K213" s="31">
        <f t="shared" si="0"/>
        <v>3850.0000000000005</v>
      </c>
      <c r="L213" s="31">
        <f t="shared" si="1"/>
        <v>962.5</v>
      </c>
      <c r="M213" s="32">
        <v>0.24999999999999997</v>
      </c>
      <c r="O213" s="22"/>
    </row>
    <row r="214" spans="1:15" ht="15.75" customHeight="1">
      <c r="A214" s="22"/>
      <c r="B214" s="27" t="s">
        <v>34</v>
      </c>
      <c r="C214" s="27">
        <v>1128299</v>
      </c>
      <c r="D214" s="28">
        <v>44520</v>
      </c>
      <c r="E214" s="27" t="s">
        <v>35</v>
      </c>
      <c r="F214" s="27" t="s">
        <v>36</v>
      </c>
      <c r="G214" s="27" t="s">
        <v>37</v>
      </c>
      <c r="H214" s="27" t="s">
        <v>28</v>
      </c>
      <c r="I214" s="29">
        <v>0.65</v>
      </c>
      <c r="J214" s="30">
        <v>6500</v>
      </c>
      <c r="K214" s="31">
        <f t="shared" si="0"/>
        <v>4225</v>
      </c>
      <c r="L214" s="31">
        <f t="shared" si="1"/>
        <v>1901.2500000000002</v>
      </c>
      <c r="M214" s="32">
        <v>0.45000000000000007</v>
      </c>
      <c r="O214" s="22"/>
    </row>
    <row r="215" spans="1:15" ht="15.75" customHeight="1">
      <c r="A215" s="22"/>
      <c r="B215" s="27" t="s">
        <v>34</v>
      </c>
      <c r="C215" s="27">
        <v>1128299</v>
      </c>
      <c r="D215" s="28">
        <v>44520</v>
      </c>
      <c r="E215" s="27" t="s">
        <v>35</v>
      </c>
      <c r="F215" s="27" t="s">
        <v>36</v>
      </c>
      <c r="G215" s="27" t="s">
        <v>37</v>
      </c>
      <c r="H215" s="27" t="s">
        <v>29</v>
      </c>
      <c r="I215" s="29">
        <v>0.70000000000000007</v>
      </c>
      <c r="J215" s="30">
        <v>7750</v>
      </c>
      <c r="K215" s="31">
        <f t="shared" si="0"/>
        <v>5425.0000000000009</v>
      </c>
      <c r="L215" s="31">
        <f t="shared" si="1"/>
        <v>542.50000000000011</v>
      </c>
      <c r="M215" s="32">
        <v>0.1</v>
      </c>
      <c r="O215" s="22"/>
    </row>
    <row r="216" spans="1:15" ht="15.75" customHeight="1">
      <c r="A216" s="22"/>
      <c r="B216" s="27" t="s">
        <v>34</v>
      </c>
      <c r="C216" s="27">
        <v>1128299</v>
      </c>
      <c r="D216" s="28">
        <v>44549</v>
      </c>
      <c r="E216" s="27" t="s">
        <v>35</v>
      </c>
      <c r="F216" s="27" t="s">
        <v>36</v>
      </c>
      <c r="G216" s="27" t="s">
        <v>37</v>
      </c>
      <c r="H216" s="27" t="s">
        <v>24</v>
      </c>
      <c r="I216" s="29">
        <v>0.55000000000000004</v>
      </c>
      <c r="J216" s="30">
        <v>9750</v>
      </c>
      <c r="K216" s="31">
        <f t="shared" si="0"/>
        <v>5362.5</v>
      </c>
      <c r="L216" s="31">
        <f t="shared" si="1"/>
        <v>1608.7500000000002</v>
      </c>
      <c r="M216" s="32">
        <v>0.30000000000000004</v>
      </c>
      <c r="O216" s="22"/>
    </row>
    <row r="217" spans="1:15" ht="15.75" customHeight="1">
      <c r="A217" s="22"/>
      <c r="B217" s="27" t="s">
        <v>34</v>
      </c>
      <c r="C217" s="27">
        <v>1128299</v>
      </c>
      <c r="D217" s="28">
        <v>44549</v>
      </c>
      <c r="E217" s="27" t="s">
        <v>35</v>
      </c>
      <c r="F217" s="27" t="s">
        <v>36</v>
      </c>
      <c r="G217" s="27" t="s">
        <v>37</v>
      </c>
      <c r="H217" s="27" t="s">
        <v>25</v>
      </c>
      <c r="I217" s="29">
        <v>0.60000000000000009</v>
      </c>
      <c r="J217" s="30">
        <v>9750</v>
      </c>
      <c r="K217" s="31">
        <f t="shared" si="0"/>
        <v>5850.0000000000009</v>
      </c>
      <c r="L217" s="31">
        <f t="shared" si="1"/>
        <v>877.50000000000011</v>
      </c>
      <c r="M217" s="32">
        <v>0.15</v>
      </c>
      <c r="O217" s="22"/>
    </row>
    <row r="218" spans="1:15" ht="15.75" customHeight="1">
      <c r="A218" s="22"/>
      <c r="B218" s="27" t="s">
        <v>34</v>
      </c>
      <c r="C218" s="27">
        <v>1128299</v>
      </c>
      <c r="D218" s="28">
        <v>44549</v>
      </c>
      <c r="E218" s="27" t="s">
        <v>35</v>
      </c>
      <c r="F218" s="27" t="s">
        <v>36</v>
      </c>
      <c r="G218" s="27" t="s">
        <v>37</v>
      </c>
      <c r="H218" s="27" t="s">
        <v>26</v>
      </c>
      <c r="I218" s="29">
        <v>0.55000000000000004</v>
      </c>
      <c r="J218" s="30">
        <v>7750</v>
      </c>
      <c r="K218" s="31">
        <f t="shared" si="0"/>
        <v>4262.5</v>
      </c>
      <c r="L218" s="31">
        <f t="shared" si="1"/>
        <v>1278.7500000000002</v>
      </c>
      <c r="M218" s="32">
        <v>0.30000000000000004</v>
      </c>
      <c r="O218" s="22"/>
    </row>
    <row r="219" spans="1:15" ht="15.75" customHeight="1">
      <c r="A219" s="22"/>
      <c r="B219" s="27" t="s">
        <v>34</v>
      </c>
      <c r="C219" s="27">
        <v>1128299</v>
      </c>
      <c r="D219" s="28">
        <v>44549</v>
      </c>
      <c r="E219" s="27" t="s">
        <v>35</v>
      </c>
      <c r="F219" s="27" t="s">
        <v>36</v>
      </c>
      <c r="G219" s="27" t="s">
        <v>37</v>
      </c>
      <c r="H219" s="27" t="s">
        <v>27</v>
      </c>
      <c r="I219" s="29">
        <v>0.55000000000000004</v>
      </c>
      <c r="J219" s="30">
        <v>7750</v>
      </c>
      <c r="K219" s="31">
        <f t="shared" si="0"/>
        <v>4262.5</v>
      </c>
      <c r="L219" s="31">
        <f t="shared" si="1"/>
        <v>1065.6249999999998</v>
      </c>
      <c r="M219" s="32">
        <v>0.24999999999999997</v>
      </c>
      <c r="O219" s="22"/>
    </row>
    <row r="220" spans="1:15" ht="15.75" customHeight="1">
      <c r="A220" s="22"/>
      <c r="B220" s="27" t="s">
        <v>34</v>
      </c>
      <c r="C220" s="27">
        <v>1128299</v>
      </c>
      <c r="D220" s="28">
        <v>44549</v>
      </c>
      <c r="E220" s="27" t="s">
        <v>35</v>
      </c>
      <c r="F220" s="27" t="s">
        <v>36</v>
      </c>
      <c r="G220" s="27" t="s">
        <v>37</v>
      </c>
      <c r="H220" s="27" t="s">
        <v>28</v>
      </c>
      <c r="I220" s="29">
        <v>0.65</v>
      </c>
      <c r="J220" s="30">
        <v>7000</v>
      </c>
      <c r="K220" s="31">
        <f t="shared" si="0"/>
        <v>4550</v>
      </c>
      <c r="L220" s="31">
        <f t="shared" si="1"/>
        <v>2047.5000000000002</v>
      </c>
      <c r="M220" s="32">
        <v>0.45000000000000007</v>
      </c>
      <c r="O220" s="22"/>
    </row>
    <row r="221" spans="1:15" ht="15.75" customHeight="1">
      <c r="A221" s="22"/>
      <c r="B221" s="27" t="s">
        <v>34</v>
      </c>
      <c r="C221" s="27">
        <v>1128299</v>
      </c>
      <c r="D221" s="28">
        <v>44549</v>
      </c>
      <c r="E221" s="27" t="s">
        <v>35</v>
      </c>
      <c r="F221" s="27" t="s">
        <v>36</v>
      </c>
      <c r="G221" s="27" t="s">
        <v>37</v>
      </c>
      <c r="H221" s="27" t="s">
        <v>29</v>
      </c>
      <c r="I221" s="29">
        <v>0.70000000000000007</v>
      </c>
      <c r="J221" s="30">
        <v>8000</v>
      </c>
      <c r="K221" s="31">
        <f t="shared" si="0"/>
        <v>5600.0000000000009</v>
      </c>
      <c r="L221" s="31">
        <f t="shared" si="1"/>
        <v>560.00000000000011</v>
      </c>
      <c r="M221" s="32">
        <v>0.1</v>
      </c>
      <c r="O221" s="22"/>
    </row>
    <row r="222" spans="1:15" ht="15.75" customHeight="1">
      <c r="A222" s="22"/>
      <c r="B222" s="27" t="s">
        <v>38</v>
      </c>
      <c r="C222" s="27">
        <v>1189833</v>
      </c>
      <c r="D222" s="28">
        <v>44211</v>
      </c>
      <c r="E222" s="27" t="s">
        <v>35</v>
      </c>
      <c r="F222" s="27" t="s">
        <v>36</v>
      </c>
      <c r="G222" s="27" t="s">
        <v>39</v>
      </c>
      <c r="H222" s="27" t="s">
        <v>24</v>
      </c>
      <c r="I222" s="29">
        <v>0.35</v>
      </c>
      <c r="J222" s="30">
        <v>7000</v>
      </c>
      <c r="K222" s="31">
        <f t="shared" si="0"/>
        <v>2450</v>
      </c>
      <c r="L222" s="31">
        <f t="shared" si="1"/>
        <v>980</v>
      </c>
      <c r="M222" s="32">
        <v>0.4</v>
      </c>
      <c r="O222" s="22"/>
    </row>
    <row r="223" spans="1:15" ht="15.75" customHeight="1">
      <c r="A223" s="22"/>
      <c r="B223" s="27" t="s">
        <v>38</v>
      </c>
      <c r="C223" s="27">
        <v>1189833</v>
      </c>
      <c r="D223" s="28">
        <v>44211</v>
      </c>
      <c r="E223" s="27" t="s">
        <v>35</v>
      </c>
      <c r="F223" s="27" t="s">
        <v>36</v>
      </c>
      <c r="G223" s="27" t="s">
        <v>39</v>
      </c>
      <c r="H223" s="27" t="s">
        <v>25</v>
      </c>
      <c r="I223" s="29">
        <v>0.45</v>
      </c>
      <c r="J223" s="30">
        <v>7000</v>
      </c>
      <c r="K223" s="31">
        <f t="shared" si="0"/>
        <v>3150</v>
      </c>
      <c r="L223" s="31">
        <f t="shared" si="1"/>
        <v>787.5</v>
      </c>
      <c r="M223" s="32">
        <v>0.25</v>
      </c>
      <c r="O223" s="22"/>
    </row>
    <row r="224" spans="1:15" ht="15.75" customHeight="1">
      <c r="A224" s="22"/>
      <c r="B224" s="27" t="s">
        <v>38</v>
      </c>
      <c r="C224" s="27">
        <v>1189833</v>
      </c>
      <c r="D224" s="28">
        <v>44211</v>
      </c>
      <c r="E224" s="27" t="s">
        <v>35</v>
      </c>
      <c r="F224" s="27" t="s">
        <v>36</v>
      </c>
      <c r="G224" s="27" t="s">
        <v>39</v>
      </c>
      <c r="H224" s="27" t="s">
        <v>26</v>
      </c>
      <c r="I224" s="29">
        <v>0.45</v>
      </c>
      <c r="J224" s="30">
        <v>7000</v>
      </c>
      <c r="K224" s="31">
        <f t="shared" si="0"/>
        <v>3150</v>
      </c>
      <c r="L224" s="31">
        <f t="shared" si="1"/>
        <v>1260</v>
      </c>
      <c r="M224" s="32">
        <v>0.4</v>
      </c>
      <c r="O224" s="22"/>
    </row>
    <row r="225" spans="1:15" ht="15.75" customHeight="1">
      <c r="A225" s="22"/>
      <c r="B225" s="27" t="s">
        <v>38</v>
      </c>
      <c r="C225" s="27">
        <v>1189833</v>
      </c>
      <c r="D225" s="28">
        <v>44211</v>
      </c>
      <c r="E225" s="27" t="s">
        <v>35</v>
      </c>
      <c r="F225" s="27" t="s">
        <v>36</v>
      </c>
      <c r="G225" s="27" t="s">
        <v>39</v>
      </c>
      <c r="H225" s="27" t="s">
        <v>27</v>
      </c>
      <c r="I225" s="29">
        <v>0.45</v>
      </c>
      <c r="J225" s="30">
        <v>5500</v>
      </c>
      <c r="K225" s="31">
        <f t="shared" si="0"/>
        <v>2475</v>
      </c>
      <c r="L225" s="31">
        <f t="shared" si="1"/>
        <v>866.25</v>
      </c>
      <c r="M225" s="32">
        <v>0.35</v>
      </c>
      <c r="O225" s="22"/>
    </row>
    <row r="226" spans="1:15" ht="15.75" customHeight="1">
      <c r="A226" s="22"/>
      <c r="B226" s="27" t="s">
        <v>38</v>
      </c>
      <c r="C226" s="27">
        <v>1189833</v>
      </c>
      <c r="D226" s="28">
        <v>44211</v>
      </c>
      <c r="E226" s="27" t="s">
        <v>35</v>
      </c>
      <c r="F226" s="27" t="s">
        <v>36</v>
      </c>
      <c r="G226" s="27" t="s">
        <v>39</v>
      </c>
      <c r="H226" s="27" t="s">
        <v>28</v>
      </c>
      <c r="I226" s="29">
        <v>0.5</v>
      </c>
      <c r="J226" s="30">
        <v>5000</v>
      </c>
      <c r="K226" s="31">
        <f t="shared" si="0"/>
        <v>2500</v>
      </c>
      <c r="L226" s="31">
        <f t="shared" si="1"/>
        <v>1375</v>
      </c>
      <c r="M226" s="32">
        <v>0.55000000000000004</v>
      </c>
      <c r="O226" s="22"/>
    </row>
    <row r="227" spans="1:15" ht="15.75" customHeight="1">
      <c r="A227" s="22"/>
      <c r="B227" s="27" t="s">
        <v>38</v>
      </c>
      <c r="C227" s="27">
        <v>1189833</v>
      </c>
      <c r="D227" s="28">
        <v>44211</v>
      </c>
      <c r="E227" s="27" t="s">
        <v>35</v>
      </c>
      <c r="F227" s="27" t="s">
        <v>36</v>
      </c>
      <c r="G227" s="27" t="s">
        <v>39</v>
      </c>
      <c r="H227" s="27" t="s">
        <v>29</v>
      </c>
      <c r="I227" s="29">
        <v>0.45</v>
      </c>
      <c r="J227" s="30">
        <v>7000</v>
      </c>
      <c r="K227" s="31">
        <f t="shared" si="0"/>
        <v>3150</v>
      </c>
      <c r="L227" s="31">
        <f t="shared" si="1"/>
        <v>630</v>
      </c>
      <c r="M227" s="32">
        <v>0.2</v>
      </c>
      <c r="O227" s="22"/>
    </row>
    <row r="228" spans="1:15" ht="15.75" customHeight="1">
      <c r="A228" s="22"/>
      <c r="B228" s="27" t="s">
        <v>38</v>
      </c>
      <c r="C228" s="27">
        <v>1189833</v>
      </c>
      <c r="D228" s="28">
        <v>44242</v>
      </c>
      <c r="E228" s="27" t="s">
        <v>35</v>
      </c>
      <c r="F228" s="27" t="s">
        <v>36</v>
      </c>
      <c r="G228" s="27" t="s">
        <v>39</v>
      </c>
      <c r="H228" s="27" t="s">
        <v>24</v>
      </c>
      <c r="I228" s="29">
        <v>0.35</v>
      </c>
      <c r="J228" s="30">
        <v>7500</v>
      </c>
      <c r="K228" s="31">
        <f t="shared" si="0"/>
        <v>2625</v>
      </c>
      <c r="L228" s="31">
        <f t="shared" si="1"/>
        <v>1050</v>
      </c>
      <c r="M228" s="32">
        <v>0.4</v>
      </c>
      <c r="O228" s="22"/>
    </row>
    <row r="229" spans="1:15" ht="15.75" customHeight="1">
      <c r="A229" s="22"/>
      <c r="B229" s="27" t="s">
        <v>38</v>
      </c>
      <c r="C229" s="27">
        <v>1189833</v>
      </c>
      <c r="D229" s="28">
        <v>44242</v>
      </c>
      <c r="E229" s="27" t="s">
        <v>35</v>
      </c>
      <c r="F229" s="27" t="s">
        <v>36</v>
      </c>
      <c r="G229" s="27" t="s">
        <v>39</v>
      </c>
      <c r="H229" s="27" t="s">
        <v>25</v>
      </c>
      <c r="I229" s="29">
        <v>0.45</v>
      </c>
      <c r="J229" s="30">
        <v>6500</v>
      </c>
      <c r="K229" s="31">
        <f t="shared" si="0"/>
        <v>2925</v>
      </c>
      <c r="L229" s="31">
        <f t="shared" si="1"/>
        <v>731.25</v>
      </c>
      <c r="M229" s="32">
        <v>0.25</v>
      </c>
      <c r="O229" s="22"/>
    </row>
    <row r="230" spans="1:15" ht="15.75" customHeight="1">
      <c r="A230" s="22"/>
      <c r="B230" s="27" t="s">
        <v>38</v>
      </c>
      <c r="C230" s="27">
        <v>1189833</v>
      </c>
      <c r="D230" s="28">
        <v>44242</v>
      </c>
      <c r="E230" s="27" t="s">
        <v>35</v>
      </c>
      <c r="F230" s="27" t="s">
        <v>36</v>
      </c>
      <c r="G230" s="27" t="s">
        <v>39</v>
      </c>
      <c r="H230" s="27" t="s">
        <v>26</v>
      </c>
      <c r="I230" s="29">
        <v>0.45</v>
      </c>
      <c r="J230" s="30">
        <v>6750</v>
      </c>
      <c r="K230" s="31">
        <f t="shared" si="0"/>
        <v>3037.5</v>
      </c>
      <c r="L230" s="31">
        <f t="shared" si="1"/>
        <v>1215</v>
      </c>
      <c r="M230" s="32">
        <v>0.4</v>
      </c>
      <c r="O230" s="22"/>
    </row>
    <row r="231" spans="1:15" ht="15.75" customHeight="1">
      <c r="A231" s="22"/>
      <c r="B231" s="27" t="s">
        <v>38</v>
      </c>
      <c r="C231" s="27">
        <v>1189833</v>
      </c>
      <c r="D231" s="28">
        <v>44242</v>
      </c>
      <c r="E231" s="27" t="s">
        <v>35</v>
      </c>
      <c r="F231" s="27" t="s">
        <v>36</v>
      </c>
      <c r="G231" s="27" t="s">
        <v>39</v>
      </c>
      <c r="H231" s="27" t="s">
        <v>27</v>
      </c>
      <c r="I231" s="29">
        <v>0.45</v>
      </c>
      <c r="J231" s="30">
        <v>5250</v>
      </c>
      <c r="K231" s="31">
        <f t="shared" si="0"/>
        <v>2362.5</v>
      </c>
      <c r="L231" s="31">
        <f t="shared" si="1"/>
        <v>826.875</v>
      </c>
      <c r="M231" s="32">
        <v>0.35</v>
      </c>
      <c r="O231" s="22"/>
    </row>
    <row r="232" spans="1:15" ht="15.75" customHeight="1">
      <c r="A232" s="22"/>
      <c r="B232" s="27" t="s">
        <v>38</v>
      </c>
      <c r="C232" s="27">
        <v>1189833</v>
      </c>
      <c r="D232" s="28">
        <v>44242</v>
      </c>
      <c r="E232" s="27" t="s">
        <v>35</v>
      </c>
      <c r="F232" s="27" t="s">
        <v>36</v>
      </c>
      <c r="G232" s="27" t="s">
        <v>39</v>
      </c>
      <c r="H232" s="27" t="s">
        <v>28</v>
      </c>
      <c r="I232" s="29">
        <v>0.5</v>
      </c>
      <c r="J232" s="30">
        <v>4500</v>
      </c>
      <c r="K232" s="31">
        <f t="shared" si="0"/>
        <v>2250</v>
      </c>
      <c r="L232" s="31">
        <f t="shared" si="1"/>
        <v>1237.5</v>
      </c>
      <c r="M232" s="32">
        <v>0.55000000000000004</v>
      </c>
      <c r="O232" s="22"/>
    </row>
    <row r="233" spans="1:15" ht="15.75" customHeight="1">
      <c r="A233" s="22"/>
      <c r="B233" s="27" t="s">
        <v>38</v>
      </c>
      <c r="C233" s="27">
        <v>1189833</v>
      </c>
      <c r="D233" s="28">
        <v>44242</v>
      </c>
      <c r="E233" s="27" t="s">
        <v>35</v>
      </c>
      <c r="F233" s="27" t="s">
        <v>36</v>
      </c>
      <c r="G233" s="27" t="s">
        <v>39</v>
      </c>
      <c r="H233" s="27" t="s">
        <v>29</v>
      </c>
      <c r="I233" s="29">
        <v>0.45</v>
      </c>
      <c r="J233" s="30">
        <v>6500</v>
      </c>
      <c r="K233" s="31">
        <f t="shared" si="0"/>
        <v>2925</v>
      </c>
      <c r="L233" s="31">
        <f t="shared" si="1"/>
        <v>585</v>
      </c>
      <c r="M233" s="32">
        <v>0.2</v>
      </c>
      <c r="O233" s="22"/>
    </row>
    <row r="234" spans="1:15" ht="15.75" customHeight="1">
      <c r="A234" s="22"/>
      <c r="B234" s="27" t="s">
        <v>38</v>
      </c>
      <c r="C234" s="27">
        <v>1189833</v>
      </c>
      <c r="D234" s="28">
        <v>44269</v>
      </c>
      <c r="E234" s="27" t="s">
        <v>35</v>
      </c>
      <c r="F234" s="27" t="s">
        <v>36</v>
      </c>
      <c r="G234" s="27" t="s">
        <v>39</v>
      </c>
      <c r="H234" s="27" t="s">
        <v>24</v>
      </c>
      <c r="I234" s="29">
        <v>0.35</v>
      </c>
      <c r="J234" s="30">
        <v>8000</v>
      </c>
      <c r="K234" s="31">
        <f t="shared" si="0"/>
        <v>2800</v>
      </c>
      <c r="L234" s="31">
        <f t="shared" si="1"/>
        <v>1120</v>
      </c>
      <c r="M234" s="32">
        <v>0.4</v>
      </c>
      <c r="O234" s="22"/>
    </row>
    <row r="235" spans="1:15" ht="15.75" customHeight="1">
      <c r="A235" s="22"/>
      <c r="B235" s="27" t="s">
        <v>38</v>
      </c>
      <c r="C235" s="27">
        <v>1189833</v>
      </c>
      <c r="D235" s="28">
        <v>44269</v>
      </c>
      <c r="E235" s="27" t="s">
        <v>35</v>
      </c>
      <c r="F235" s="27" t="s">
        <v>36</v>
      </c>
      <c r="G235" s="27" t="s">
        <v>39</v>
      </c>
      <c r="H235" s="27" t="s">
        <v>25</v>
      </c>
      <c r="I235" s="29">
        <v>0.45</v>
      </c>
      <c r="J235" s="30">
        <v>6500</v>
      </c>
      <c r="K235" s="31">
        <f t="shared" si="0"/>
        <v>2925</v>
      </c>
      <c r="L235" s="31">
        <f t="shared" si="1"/>
        <v>731.25</v>
      </c>
      <c r="M235" s="32">
        <v>0.25</v>
      </c>
      <c r="O235" s="22"/>
    </row>
    <row r="236" spans="1:15" ht="15.75" customHeight="1">
      <c r="A236" s="22"/>
      <c r="B236" s="27" t="s">
        <v>38</v>
      </c>
      <c r="C236" s="27">
        <v>1189833</v>
      </c>
      <c r="D236" s="28">
        <v>44269</v>
      </c>
      <c r="E236" s="27" t="s">
        <v>35</v>
      </c>
      <c r="F236" s="27" t="s">
        <v>36</v>
      </c>
      <c r="G236" s="27" t="s">
        <v>39</v>
      </c>
      <c r="H236" s="27" t="s">
        <v>26</v>
      </c>
      <c r="I236" s="29">
        <v>0.45</v>
      </c>
      <c r="J236" s="30">
        <v>6500</v>
      </c>
      <c r="K236" s="31">
        <f t="shared" si="0"/>
        <v>2925</v>
      </c>
      <c r="L236" s="31">
        <f t="shared" si="1"/>
        <v>1170</v>
      </c>
      <c r="M236" s="32">
        <v>0.4</v>
      </c>
      <c r="O236" s="22"/>
    </row>
    <row r="237" spans="1:15" ht="15.75" customHeight="1">
      <c r="A237" s="22"/>
      <c r="B237" s="27" t="s">
        <v>38</v>
      </c>
      <c r="C237" s="27">
        <v>1189833</v>
      </c>
      <c r="D237" s="28">
        <v>44269</v>
      </c>
      <c r="E237" s="27" t="s">
        <v>35</v>
      </c>
      <c r="F237" s="27" t="s">
        <v>36</v>
      </c>
      <c r="G237" s="27" t="s">
        <v>39</v>
      </c>
      <c r="H237" s="27" t="s">
        <v>27</v>
      </c>
      <c r="I237" s="29">
        <v>0.45</v>
      </c>
      <c r="J237" s="30">
        <v>5500</v>
      </c>
      <c r="K237" s="31">
        <f t="shared" si="0"/>
        <v>2475</v>
      </c>
      <c r="L237" s="31">
        <f t="shared" si="1"/>
        <v>866.25</v>
      </c>
      <c r="M237" s="32">
        <v>0.35</v>
      </c>
      <c r="O237" s="22"/>
    </row>
    <row r="238" spans="1:15" ht="15.75" customHeight="1">
      <c r="A238" s="22"/>
      <c r="B238" s="27" t="s">
        <v>38</v>
      </c>
      <c r="C238" s="27">
        <v>1189833</v>
      </c>
      <c r="D238" s="28">
        <v>44269</v>
      </c>
      <c r="E238" s="27" t="s">
        <v>35</v>
      </c>
      <c r="F238" s="27" t="s">
        <v>36</v>
      </c>
      <c r="G238" s="27" t="s">
        <v>39</v>
      </c>
      <c r="H238" s="27" t="s">
        <v>28</v>
      </c>
      <c r="I238" s="29">
        <v>0.5</v>
      </c>
      <c r="J238" s="30">
        <v>4250</v>
      </c>
      <c r="K238" s="31">
        <f t="shared" si="0"/>
        <v>2125</v>
      </c>
      <c r="L238" s="31">
        <f t="shared" si="1"/>
        <v>1168.75</v>
      </c>
      <c r="M238" s="32">
        <v>0.55000000000000004</v>
      </c>
      <c r="O238" s="22"/>
    </row>
    <row r="239" spans="1:15" ht="15.75" customHeight="1">
      <c r="A239" s="22"/>
      <c r="B239" s="27" t="s">
        <v>38</v>
      </c>
      <c r="C239" s="27">
        <v>1189833</v>
      </c>
      <c r="D239" s="28">
        <v>44269</v>
      </c>
      <c r="E239" s="27" t="s">
        <v>35</v>
      </c>
      <c r="F239" s="27" t="s">
        <v>36</v>
      </c>
      <c r="G239" s="27" t="s">
        <v>39</v>
      </c>
      <c r="H239" s="27" t="s">
        <v>29</v>
      </c>
      <c r="I239" s="29">
        <v>0.45</v>
      </c>
      <c r="J239" s="30">
        <v>6250</v>
      </c>
      <c r="K239" s="31">
        <f t="shared" si="0"/>
        <v>2812.5</v>
      </c>
      <c r="L239" s="31">
        <f t="shared" si="1"/>
        <v>562.5</v>
      </c>
      <c r="M239" s="32">
        <v>0.2</v>
      </c>
      <c r="O239" s="22"/>
    </row>
    <row r="240" spans="1:15" ht="15.75" customHeight="1">
      <c r="A240" s="22"/>
      <c r="B240" s="27" t="s">
        <v>38</v>
      </c>
      <c r="C240" s="27">
        <v>1189833</v>
      </c>
      <c r="D240" s="28">
        <v>44301</v>
      </c>
      <c r="E240" s="27" t="s">
        <v>35</v>
      </c>
      <c r="F240" s="27" t="s">
        <v>36</v>
      </c>
      <c r="G240" s="27" t="s">
        <v>39</v>
      </c>
      <c r="H240" s="27" t="s">
        <v>24</v>
      </c>
      <c r="I240" s="29">
        <v>0.45</v>
      </c>
      <c r="J240" s="30">
        <v>8000</v>
      </c>
      <c r="K240" s="31">
        <f t="shared" si="0"/>
        <v>3600</v>
      </c>
      <c r="L240" s="31">
        <f t="shared" si="1"/>
        <v>1440</v>
      </c>
      <c r="M240" s="32">
        <v>0.4</v>
      </c>
      <c r="O240" s="22"/>
    </row>
    <row r="241" spans="1:15" ht="15.75" customHeight="1">
      <c r="A241" s="22"/>
      <c r="B241" s="27" t="s">
        <v>38</v>
      </c>
      <c r="C241" s="27">
        <v>1189833</v>
      </c>
      <c r="D241" s="28">
        <v>44301</v>
      </c>
      <c r="E241" s="27" t="s">
        <v>35</v>
      </c>
      <c r="F241" s="27" t="s">
        <v>36</v>
      </c>
      <c r="G241" s="27" t="s">
        <v>39</v>
      </c>
      <c r="H241" s="27" t="s">
        <v>25</v>
      </c>
      <c r="I241" s="29">
        <v>0.5</v>
      </c>
      <c r="J241" s="30">
        <v>6000</v>
      </c>
      <c r="K241" s="31">
        <f t="shared" si="0"/>
        <v>3000</v>
      </c>
      <c r="L241" s="31">
        <f t="shared" si="1"/>
        <v>750</v>
      </c>
      <c r="M241" s="32">
        <v>0.25</v>
      </c>
      <c r="O241" s="22"/>
    </row>
    <row r="242" spans="1:15" ht="15.75" customHeight="1">
      <c r="A242" s="22"/>
      <c r="B242" s="27" t="s">
        <v>38</v>
      </c>
      <c r="C242" s="27">
        <v>1189833</v>
      </c>
      <c r="D242" s="28">
        <v>44301</v>
      </c>
      <c r="E242" s="27" t="s">
        <v>35</v>
      </c>
      <c r="F242" s="27" t="s">
        <v>36</v>
      </c>
      <c r="G242" s="27" t="s">
        <v>39</v>
      </c>
      <c r="H242" s="27" t="s">
        <v>26</v>
      </c>
      <c r="I242" s="29">
        <v>0.5</v>
      </c>
      <c r="J242" s="30">
        <v>6250</v>
      </c>
      <c r="K242" s="31">
        <f t="shared" si="0"/>
        <v>3125</v>
      </c>
      <c r="L242" s="31">
        <f t="shared" si="1"/>
        <v>1250</v>
      </c>
      <c r="M242" s="32">
        <v>0.4</v>
      </c>
      <c r="O242" s="22"/>
    </row>
    <row r="243" spans="1:15" ht="15.75" customHeight="1">
      <c r="A243" s="22"/>
      <c r="B243" s="27" t="s">
        <v>38</v>
      </c>
      <c r="C243" s="27">
        <v>1189833</v>
      </c>
      <c r="D243" s="28">
        <v>44301</v>
      </c>
      <c r="E243" s="27" t="s">
        <v>35</v>
      </c>
      <c r="F243" s="27" t="s">
        <v>36</v>
      </c>
      <c r="G243" s="27" t="s">
        <v>39</v>
      </c>
      <c r="H243" s="27" t="s">
        <v>27</v>
      </c>
      <c r="I243" s="29">
        <v>0.45</v>
      </c>
      <c r="J243" s="30">
        <v>5250</v>
      </c>
      <c r="K243" s="31">
        <f t="shared" si="0"/>
        <v>2362.5</v>
      </c>
      <c r="L243" s="31">
        <f t="shared" si="1"/>
        <v>826.875</v>
      </c>
      <c r="M243" s="32">
        <v>0.35</v>
      </c>
      <c r="O243" s="22"/>
    </row>
    <row r="244" spans="1:15" ht="15.75" customHeight="1">
      <c r="A244" s="22"/>
      <c r="B244" s="27" t="s">
        <v>38</v>
      </c>
      <c r="C244" s="27">
        <v>1189833</v>
      </c>
      <c r="D244" s="28">
        <v>44301</v>
      </c>
      <c r="E244" s="27" t="s">
        <v>35</v>
      </c>
      <c r="F244" s="27" t="s">
        <v>36</v>
      </c>
      <c r="G244" s="27" t="s">
        <v>39</v>
      </c>
      <c r="H244" s="27" t="s">
        <v>28</v>
      </c>
      <c r="I244" s="29">
        <v>0.5</v>
      </c>
      <c r="J244" s="30">
        <v>4250</v>
      </c>
      <c r="K244" s="31">
        <f t="shared" si="0"/>
        <v>2125</v>
      </c>
      <c r="L244" s="31">
        <f t="shared" si="1"/>
        <v>1168.75</v>
      </c>
      <c r="M244" s="32">
        <v>0.55000000000000004</v>
      </c>
      <c r="O244" s="22"/>
    </row>
    <row r="245" spans="1:15" ht="15.75" customHeight="1">
      <c r="A245" s="22"/>
      <c r="B245" s="27" t="s">
        <v>38</v>
      </c>
      <c r="C245" s="27">
        <v>1189833</v>
      </c>
      <c r="D245" s="28">
        <v>44301</v>
      </c>
      <c r="E245" s="27" t="s">
        <v>35</v>
      </c>
      <c r="F245" s="27" t="s">
        <v>36</v>
      </c>
      <c r="G245" s="27" t="s">
        <v>39</v>
      </c>
      <c r="H245" s="27" t="s">
        <v>29</v>
      </c>
      <c r="I245" s="29">
        <v>0.65</v>
      </c>
      <c r="J245" s="30">
        <v>6000</v>
      </c>
      <c r="K245" s="31">
        <f t="shared" si="0"/>
        <v>3900</v>
      </c>
      <c r="L245" s="31">
        <f t="shared" si="1"/>
        <v>780</v>
      </c>
      <c r="M245" s="32">
        <v>0.2</v>
      </c>
      <c r="O245" s="22"/>
    </row>
    <row r="246" spans="1:15" ht="15.75" customHeight="1">
      <c r="A246" s="22"/>
      <c r="B246" s="27" t="s">
        <v>38</v>
      </c>
      <c r="C246" s="27">
        <v>1189833</v>
      </c>
      <c r="D246" s="28">
        <v>44332</v>
      </c>
      <c r="E246" s="27" t="s">
        <v>35</v>
      </c>
      <c r="F246" s="27" t="s">
        <v>36</v>
      </c>
      <c r="G246" s="27" t="s">
        <v>39</v>
      </c>
      <c r="H246" s="27" t="s">
        <v>24</v>
      </c>
      <c r="I246" s="29">
        <v>0.45</v>
      </c>
      <c r="J246" s="30">
        <v>8000</v>
      </c>
      <c r="K246" s="31">
        <f t="shared" si="0"/>
        <v>3600</v>
      </c>
      <c r="L246" s="31">
        <f t="shared" si="1"/>
        <v>1440</v>
      </c>
      <c r="M246" s="32">
        <v>0.4</v>
      </c>
      <c r="O246" s="22"/>
    </row>
    <row r="247" spans="1:15" ht="15.75" customHeight="1">
      <c r="A247" s="22"/>
      <c r="B247" s="27" t="s">
        <v>38</v>
      </c>
      <c r="C247" s="27">
        <v>1189833</v>
      </c>
      <c r="D247" s="28">
        <v>44332</v>
      </c>
      <c r="E247" s="27" t="s">
        <v>35</v>
      </c>
      <c r="F247" s="27" t="s">
        <v>36</v>
      </c>
      <c r="G247" s="27" t="s">
        <v>39</v>
      </c>
      <c r="H247" s="27" t="s">
        <v>25</v>
      </c>
      <c r="I247" s="29">
        <v>0.5</v>
      </c>
      <c r="J247" s="30">
        <v>6500</v>
      </c>
      <c r="K247" s="31">
        <f t="shared" si="0"/>
        <v>3250</v>
      </c>
      <c r="L247" s="31">
        <f t="shared" si="1"/>
        <v>812.5</v>
      </c>
      <c r="M247" s="32">
        <v>0.25</v>
      </c>
      <c r="O247" s="22"/>
    </row>
    <row r="248" spans="1:15" ht="15.75" customHeight="1">
      <c r="A248" s="22"/>
      <c r="B248" s="27" t="s">
        <v>38</v>
      </c>
      <c r="C248" s="27">
        <v>1189833</v>
      </c>
      <c r="D248" s="28">
        <v>44332</v>
      </c>
      <c r="E248" s="27" t="s">
        <v>35</v>
      </c>
      <c r="F248" s="27" t="s">
        <v>36</v>
      </c>
      <c r="G248" s="27" t="s">
        <v>39</v>
      </c>
      <c r="H248" s="27" t="s">
        <v>26</v>
      </c>
      <c r="I248" s="29">
        <v>0.5</v>
      </c>
      <c r="J248" s="30">
        <v>6500</v>
      </c>
      <c r="K248" s="31">
        <f t="shared" si="0"/>
        <v>3250</v>
      </c>
      <c r="L248" s="31">
        <f t="shared" si="1"/>
        <v>1300</v>
      </c>
      <c r="M248" s="32">
        <v>0.4</v>
      </c>
      <c r="O248" s="22"/>
    </row>
    <row r="249" spans="1:15" ht="15.75" customHeight="1">
      <c r="A249" s="22"/>
      <c r="B249" s="27" t="s">
        <v>38</v>
      </c>
      <c r="C249" s="27">
        <v>1189833</v>
      </c>
      <c r="D249" s="28">
        <v>44332</v>
      </c>
      <c r="E249" s="27" t="s">
        <v>35</v>
      </c>
      <c r="F249" s="27" t="s">
        <v>36</v>
      </c>
      <c r="G249" s="27" t="s">
        <v>39</v>
      </c>
      <c r="H249" s="27" t="s">
        <v>27</v>
      </c>
      <c r="I249" s="29">
        <v>0.45</v>
      </c>
      <c r="J249" s="30">
        <v>5500</v>
      </c>
      <c r="K249" s="31">
        <f t="shared" si="0"/>
        <v>2475</v>
      </c>
      <c r="L249" s="31">
        <f t="shared" si="1"/>
        <v>866.25</v>
      </c>
      <c r="M249" s="32">
        <v>0.35</v>
      </c>
      <c r="O249" s="22"/>
    </row>
    <row r="250" spans="1:15" ht="15.75" customHeight="1">
      <c r="A250" s="22"/>
      <c r="B250" s="27" t="s">
        <v>38</v>
      </c>
      <c r="C250" s="27">
        <v>1189833</v>
      </c>
      <c r="D250" s="28">
        <v>44332</v>
      </c>
      <c r="E250" s="27" t="s">
        <v>35</v>
      </c>
      <c r="F250" s="27" t="s">
        <v>36</v>
      </c>
      <c r="G250" s="27" t="s">
        <v>39</v>
      </c>
      <c r="H250" s="27" t="s">
        <v>28</v>
      </c>
      <c r="I250" s="29">
        <v>0.5</v>
      </c>
      <c r="J250" s="30">
        <v>4500</v>
      </c>
      <c r="K250" s="31">
        <f t="shared" si="0"/>
        <v>2250</v>
      </c>
      <c r="L250" s="31">
        <f t="shared" si="1"/>
        <v>1237.5</v>
      </c>
      <c r="M250" s="32">
        <v>0.55000000000000004</v>
      </c>
      <c r="O250" s="22"/>
    </row>
    <row r="251" spans="1:15" ht="15.75" customHeight="1">
      <c r="A251" s="22"/>
      <c r="B251" s="27" t="s">
        <v>38</v>
      </c>
      <c r="C251" s="27">
        <v>1189833</v>
      </c>
      <c r="D251" s="28">
        <v>44332</v>
      </c>
      <c r="E251" s="27" t="s">
        <v>35</v>
      </c>
      <c r="F251" s="27" t="s">
        <v>36</v>
      </c>
      <c r="G251" s="27" t="s">
        <v>39</v>
      </c>
      <c r="H251" s="27" t="s">
        <v>29</v>
      </c>
      <c r="I251" s="29">
        <v>0.65</v>
      </c>
      <c r="J251" s="30">
        <v>6250</v>
      </c>
      <c r="K251" s="31">
        <f t="shared" si="0"/>
        <v>4062.5</v>
      </c>
      <c r="L251" s="31">
        <f t="shared" si="1"/>
        <v>812.5</v>
      </c>
      <c r="M251" s="32">
        <v>0.2</v>
      </c>
      <c r="O251" s="22"/>
    </row>
    <row r="252" spans="1:15" ht="15.75" customHeight="1">
      <c r="A252" s="22"/>
      <c r="B252" s="27" t="s">
        <v>38</v>
      </c>
      <c r="C252" s="27">
        <v>1189833</v>
      </c>
      <c r="D252" s="28">
        <v>44362</v>
      </c>
      <c r="E252" s="27" t="s">
        <v>35</v>
      </c>
      <c r="F252" s="27" t="s">
        <v>36</v>
      </c>
      <c r="G252" s="27" t="s">
        <v>39</v>
      </c>
      <c r="H252" s="27" t="s">
        <v>24</v>
      </c>
      <c r="I252" s="29">
        <v>0.45</v>
      </c>
      <c r="J252" s="30">
        <v>9000</v>
      </c>
      <c r="K252" s="31">
        <f t="shared" si="0"/>
        <v>4050</v>
      </c>
      <c r="L252" s="31">
        <f t="shared" si="1"/>
        <v>1620</v>
      </c>
      <c r="M252" s="32">
        <v>0.4</v>
      </c>
      <c r="O252" s="22"/>
    </row>
    <row r="253" spans="1:15" ht="15.75" customHeight="1">
      <c r="A253" s="22"/>
      <c r="B253" s="27" t="s">
        <v>38</v>
      </c>
      <c r="C253" s="27">
        <v>1189833</v>
      </c>
      <c r="D253" s="28">
        <v>44362</v>
      </c>
      <c r="E253" s="27" t="s">
        <v>35</v>
      </c>
      <c r="F253" s="27" t="s">
        <v>36</v>
      </c>
      <c r="G253" s="27" t="s">
        <v>39</v>
      </c>
      <c r="H253" s="27" t="s">
        <v>25</v>
      </c>
      <c r="I253" s="29">
        <v>0.5</v>
      </c>
      <c r="J253" s="30">
        <v>7500</v>
      </c>
      <c r="K253" s="31">
        <f t="shared" si="0"/>
        <v>3750</v>
      </c>
      <c r="L253" s="31">
        <f t="shared" si="1"/>
        <v>937.5</v>
      </c>
      <c r="M253" s="32">
        <v>0.25</v>
      </c>
      <c r="O253" s="22"/>
    </row>
    <row r="254" spans="1:15" ht="15.75" customHeight="1">
      <c r="A254" s="22"/>
      <c r="B254" s="27" t="s">
        <v>38</v>
      </c>
      <c r="C254" s="27">
        <v>1189833</v>
      </c>
      <c r="D254" s="28">
        <v>44362</v>
      </c>
      <c r="E254" s="27" t="s">
        <v>35</v>
      </c>
      <c r="F254" s="27" t="s">
        <v>36</v>
      </c>
      <c r="G254" s="27" t="s">
        <v>39</v>
      </c>
      <c r="H254" s="27" t="s">
        <v>26</v>
      </c>
      <c r="I254" s="29">
        <v>0.5</v>
      </c>
      <c r="J254" s="30">
        <v>7500</v>
      </c>
      <c r="K254" s="31">
        <f t="shared" si="0"/>
        <v>3750</v>
      </c>
      <c r="L254" s="31">
        <f t="shared" si="1"/>
        <v>1500</v>
      </c>
      <c r="M254" s="32">
        <v>0.4</v>
      </c>
      <c r="O254" s="22"/>
    </row>
    <row r="255" spans="1:15" ht="15.75" customHeight="1">
      <c r="A255" s="22"/>
      <c r="B255" s="27" t="s">
        <v>38</v>
      </c>
      <c r="C255" s="27">
        <v>1189833</v>
      </c>
      <c r="D255" s="28">
        <v>44362</v>
      </c>
      <c r="E255" s="27" t="s">
        <v>35</v>
      </c>
      <c r="F255" s="27" t="s">
        <v>36</v>
      </c>
      <c r="G255" s="27" t="s">
        <v>39</v>
      </c>
      <c r="H255" s="27" t="s">
        <v>27</v>
      </c>
      <c r="I255" s="29">
        <v>0.45</v>
      </c>
      <c r="J255" s="30">
        <v>6250</v>
      </c>
      <c r="K255" s="31">
        <f t="shared" si="0"/>
        <v>2812.5</v>
      </c>
      <c r="L255" s="31">
        <f t="shared" si="1"/>
        <v>984.37499999999989</v>
      </c>
      <c r="M255" s="32">
        <v>0.35</v>
      </c>
      <c r="O255" s="22"/>
    </row>
    <row r="256" spans="1:15" ht="15.75" customHeight="1">
      <c r="A256" s="22"/>
      <c r="B256" s="27" t="s">
        <v>38</v>
      </c>
      <c r="C256" s="27">
        <v>1189833</v>
      </c>
      <c r="D256" s="28">
        <v>44362</v>
      </c>
      <c r="E256" s="27" t="s">
        <v>35</v>
      </c>
      <c r="F256" s="27" t="s">
        <v>36</v>
      </c>
      <c r="G256" s="27" t="s">
        <v>39</v>
      </c>
      <c r="H256" s="27" t="s">
        <v>28</v>
      </c>
      <c r="I256" s="29">
        <v>0.5</v>
      </c>
      <c r="J256" s="30">
        <v>5000</v>
      </c>
      <c r="K256" s="31">
        <f t="shared" si="0"/>
        <v>2500</v>
      </c>
      <c r="L256" s="31">
        <f t="shared" si="1"/>
        <v>1375</v>
      </c>
      <c r="M256" s="32">
        <v>0.55000000000000004</v>
      </c>
      <c r="O256" s="22"/>
    </row>
    <row r="257" spans="1:15" ht="15.75" customHeight="1">
      <c r="A257" s="22"/>
      <c r="B257" s="27" t="s">
        <v>38</v>
      </c>
      <c r="C257" s="27">
        <v>1189833</v>
      </c>
      <c r="D257" s="28">
        <v>44362</v>
      </c>
      <c r="E257" s="27" t="s">
        <v>35</v>
      </c>
      <c r="F257" s="27" t="s">
        <v>36</v>
      </c>
      <c r="G257" s="27" t="s">
        <v>39</v>
      </c>
      <c r="H257" s="27" t="s">
        <v>29</v>
      </c>
      <c r="I257" s="29">
        <v>0.65</v>
      </c>
      <c r="J257" s="30">
        <v>8000</v>
      </c>
      <c r="K257" s="31">
        <f t="shared" si="0"/>
        <v>5200</v>
      </c>
      <c r="L257" s="31">
        <f t="shared" si="1"/>
        <v>1040</v>
      </c>
      <c r="M257" s="32">
        <v>0.2</v>
      </c>
      <c r="O257" s="22"/>
    </row>
    <row r="258" spans="1:15" ht="15.75" customHeight="1">
      <c r="A258" s="22"/>
      <c r="B258" s="27" t="s">
        <v>38</v>
      </c>
      <c r="C258" s="27">
        <v>1189833</v>
      </c>
      <c r="D258" s="28">
        <v>44391</v>
      </c>
      <c r="E258" s="27" t="s">
        <v>35</v>
      </c>
      <c r="F258" s="27" t="s">
        <v>36</v>
      </c>
      <c r="G258" s="27" t="s">
        <v>39</v>
      </c>
      <c r="H258" s="27" t="s">
        <v>24</v>
      </c>
      <c r="I258" s="29">
        <v>0.45</v>
      </c>
      <c r="J258" s="30">
        <v>9500</v>
      </c>
      <c r="K258" s="31">
        <f t="shared" si="0"/>
        <v>4275</v>
      </c>
      <c r="L258" s="31">
        <f t="shared" si="1"/>
        <v>1710</v>
      </c>
      <c r="M258" s="32">
        <v>0.4</v>
      </c>
      <c r="O258" s="22"/>
    </row>
    <row r="259" spans="1:15" ht="15.75" customHeight="1">
      <c r="A259" s="22"/>
      <c r="B259" s="27" t="s">
        <v>38</v>
      </c>
      <c r="C259" s="27">
        <v>1189833</v>
      </c>
      <c r="D259" s="28">
        <v>44391</v>
      </c>
      <c r="E259" s="27" t="s">
        <v>35</v>
      </c>
      <c r="F259" s="27" t="s">
        <v>36</v>
      </c>
      <c r="G259" s="27" t="s">
        <v>39</v>
      </c>
      <c r="H259" s="27" t="s">
        <v>25</v>
      </c>
      <c r="I259" s="29">
        <v>0.5</v>
      </c>
      <c r="J259" s="30">
        <v>8000</v>
      </c>
      <c r="K259" s="31">
        <f t="shared" si="0"/>
        <v>4000</v>
      </c>
      <c r="L259" s="31">
        <f t="shared" si="1"/>
        <v>1000</v>
      </c>
      <c r="M259" s="32">
        <v>0.25</v>
      </c>
      <c r="O259" s="22"/>
    </row>
    <row r="260" spans="1:15" ht="15.75" customHeight="1">
      <c r="A260" s="22"/>
      <c r="B260" s="27" t="s">
        <v>38</v>
      </c>
      <c r="C260" s="27">
        <v>1189833</v>
      </c>
      <c r="D260" s="28">
        <v>44391</v>
      </c>
      <c r="E260" s="27" t="s">
        <v>35</v>
      </c>
      <c r="F260" s="27" t="s">
        <v>36</v>
      </c>
      <c r="G260" s="27" t="s">
        <v>39</v>
      </c>
      <c r="H260" s="27" t="s">
        <v>26</v>
      </c>
      <c r="I260" s="29">
        <v>0.5</v>
      </c>
      <c r="J260" s="30">
        <v>7500</v>
      </c>
      <c r="K260" s="31">
        <f t="shared" si="0"/>
        <v>3750</v>
      </c>
      <c r="L260" s="31">
        <f t="shared" si="1"/>
        <v>1500</v>
      </c>
      <c r="M260" s="32">
        <v>0.4</v>
      </c>
      <c r="O260" s="22"/>
    </row>
    <row r="261" spans="1:15" ht="15.75" customHeight="1">
      <c r="A261" s="22"/>
      <c r="B261" s="27" t="s">
        <v>38</v>
      </c>
      <c r="C261" s="27">
        <v>1189833</v>
      </c>
      <c r="D261" s="28">
        <v>44391</v>
      </c>
      <c r="E261" s="27" t="s">
        <v>35</v>
      </c>
      <c r="F261" s="27" t="s">
        <v>36</v>
      </c>
      <c r="G261" s="27" t="s">
        <v>39</v>
      </c>
      <c r="H261" s="27" t="s">
        <v>27</v>
      </c>
      <c r="I261" s="29">
        <v>0.45</v>
      </c>
      <c r="J261" s="30">
        <v>6500</v>
      </c>
      <c r="K261" s="31">
        <f t="shared" ref="K261:K515" si="2">I261*J261</f>
        <v>2925</v>
      </c>
      <c r="L261" s="31">
        <f t="shared" ref="L261:L515" si="3">K261*M261</f>
        <v>1023.7499999999999</v>
      </c>
      <c r="M261" s="32">
        <v>0.35</v>
      </c>
      <c r="O261" s="22"/>
    </row>
    <row r="262" spans="1:15" ht="15.75" customHeight="1">
      <c r="A262" s="22"/>
      <c r="B262" s="27" t="s">
        <v>38</v>
      </c>
      <c r="C262" s="27">
        <v>1189833</v>
      </c>
      <c r="D262" s="28">
        <v>44391</v>
      </c>
      <c r="E262" s="27" t="s">
        <v>35</v>
      </c>
      <c r="F262" s="27" t="s">
        <v>36</v>
      </c>
      <c r="G262" s="27" t="s">
        <v>39</v>
      </c>
      <c r="H262" s="27" t="s">
        <v>28</v>
      </c>
      <c r="I262" s="29">
        <v>0.5</v>
      </c>
      <c r="J262" s="30">
        <v>7000</v>
      </c>
      <c r="K262" s="31">
        <f t="shared" si="2"/>
        <v>3500</v>
      </c>
      <c r="L262" s="31">
        <f t="shared" si="3"/>
        <v>1925.0000000000002</v>
      </c>
      <c r="M262" s="32">
        <v>0.55000000000000004</v>
      </c>
      <c r="O262" s="22"/>
    </row>
    <row r="263" spans="1:15" ht="15.75" customHeight="1">
      <c r="A263" s="22"/>
      <c r="B263" s="27" t="s">
        <v>38</v>
      </c>
      <c r="C263" s="27">
        <v>1189833</v>
      </c>
      <c r="D263" s="28">
        <v>44391</v>
      </c>
      <c r="E263" s="27" t="s">
        <v>35</v>
      </c>
      <c r="F263" s="27" t="s">
        <v>36</v>
      </c>
      <c r="G263" s="27" t="s">
        <v>39</v>
      </c>
      <c r="H263" s="27" t="s">
        <v>29</v>
      </c>
      <c r="I263" s="29">
        <v>0.65</v>
      </c>
      <c r="J263" s="30">
        <v>7000</v>
      </c>
      <c r="K263" s="31">
        <f t="shared" si="2"/>
        <v>4550</v>
      </c>
      <c r="L263" s="31">
        <f t="shared" si="3"/>
        <v>910</v>
      </c>
      <c r="M263" s="32">
        <v>0.2</v>
      </c>
      <c r="O263" s="22"/>
    </row>
    <row r="264" spans="1:15" ht="15.75" customHeight="1">
      <c r="A264" s="22"/>
      <c r="B264" s="27" t="s">
        <v>38</v>
      </c>
      <c r="C264" s="27">
        <v>1189833</v>
      </c>
      <c r="D264" s="28">
        <v>44423</v>
      </c>
      <c r="E264" s="27" t="s">
        <v>35</v>
      </c>
      <c r="F264" s="27" t="s">
        <v>36</v>
      </c>
      <c r="G264" s="27" t="s">
        <v>39</v>
      </c>
      <c r="H264" s="27" t="s">
        <v>24</v>
      </c>
      <c r="I264" s="29">
        <v>0.5</v>
      </c>
      <c r="J264" s="30">
        <v>9000</v>
      </c>
      <c r="K264" s="31">
        <f t="shared" si="2"/>
        <v>4500</v>
      </c>
      <c r="L264" s="31">
        <f t="shared" si="3"/>
        <v>1800</v>
      </c>
      <c r="M264" s="32">
        <v>0.4</v>
      </c>
      <c r="O264" s="22"/>
    </row>
    <row r="265" spans="1:15" ht="15.75" customHeight="1">
      <c r="A265" s="22"/>
      <c r="B265" s="27" t="s">
        <v>38</v>
      </c>
      <c r="C265" s="27">
        <v>1189833</v>
      </c>
      <c r="D265" s="28">
        <v>44423</v>
      </c>
      <c r="E265" s="27" t="s">
        <v>35</v>
      </c>
      <c r="F265" s="27" t="s">
        <v>36</v>
      </c>
      <c r="G265" s="27" t="s">
        <v>39</v>
      </c>
      <c r="H265" s="27" t="s">
        <v>25</v>
      </c>
      <c r="I265" s="29">
        <v>0.55000000000000004</v>
      </c>
      <c r="J265" s="30">
        <v>8500</v>
      </c>
      <c r="K265" s="31">
        <f t="shared" si="2"/>
        <v>4675</v>
      </c>
      <c r="L265" s="31">
        <f t="shared" si="3"/>
        <v>1168.75</v>
      </c>
      <c r="M265" s="32">
        <v>0.25</v>
      </c>
      <c r="O265" s="22"/>
    </row>
    <row r="266" spans="1:15" ht="15.75" customHeight="1">
      <c r="A266" s="22"/>
      <c r="B266" s="27" t="s">
        <v>38</v>
      </c>
      <c r="C266" s="27">
        <v>1189833</v>
      </c>
      <c r="D266" s="28">
        <v>44423</v>
      </c>
      <c r="E266" s="27" t="s">
        <v>35</v>
      </c>
      <c r="F266" s="27" t="s">
        <v>36</v>
      </c>
      <c r="G266" s="27" t="s">
        <v>39</v>
      </c>
      <c r="H266" s="27" t="s">
        <v>26</v>
      </c>
      <c r="I266" s="29">
        <v>0.5</v>
      </c>
      <c r="J266" s="30">
        <v>7250</v>
      </c>
      <c r="K266" s="31">
        <f t="shared" si="2"/>
        <v>3625</v>
      </c>
      <c r="L266" s="31">
        <f t="shared" si="3"/>
        <v>1450</v>
      </c>
      <c r="M266" s="32">
        <v>0.4</v>
      </c>
      <c r="O266" s="22"/>
    </row>
    <row r="267" spans="1:15" ht="15.75" customHeight="1">
      <c r="A267" s="22"/>
      <c r="B267" s="27" t="s">
        <v>38</v>
      </c>
      <c r="C267" s="27">
        <v>1189833</v>
      </c>
      <c r="D267" s="28">
        <v>44423</v>
      </c>
      <c r="E267" s="27" t="s">
        <v>35</v>
      </c>
      <c r="F267" s="27" t="s">
        <v>36</v>
      </c>
      <c r="G267" s="27" t="s">
        <v>39</v>
      </c>
      <c r="H267" s="27" t="s">
        <v>27</v>
      </c>
      <c r="I267" s="29">
        <v>0.5</v>
      </c>
      <c r="J267" s="30">
        <v>6750</v>
      </c>
      <c r="K267" s="31">
        <f t="shared" si="2"/>
        <v>3375</v>
      </c>
      <c r="L267" s="31">
        <f t="shared" si="3"/>
        <v>1181.25</v>
      </c>
      <c r="M267" s="32">
        <v>0.35</v>
      </c>
      <c r="O267" s="22"/>
    </row>
    <row r="268" spans="1:15" ht="15.75" customHeight="1">
      <c r="A268" s="22"/>
      <c r="B268" s="27" t="s">
        <v>38</v>
      </c>
      <c r="C268" s="27">
        <v>1189833</v>
      </c>
      <c r="D268" s="28">
        <v>44423</v>
      </c>
      <c r="E268" s="27" t="s">
        <v>35</v>
      </c>
      <c r="F268" s="27" t="s">
        <v>36</v>
      </c>
      <c r="G268" s="27" t="s">
        <v>39</v>
      </c>
      <c r="H268" s="27" t="s">
        <v>28</v>
      </c>
      <c r="I268" s="29">
        <v>0.6</v>
      </c>
      <c r="J268" s="30">
        <v>6750</v>
      </c>
      <c r="K268" s="31">
        <f t="shared" si="2"/>
        <v>4050</v>
      </c>
      <c r="L268" s="31">
        <f t="shared" si="3"/>
        <v>2227.5</v>
      </c>
      <c r="M268" s="32">
        <v>0.55000000000000004</v>
      </c>
      <c r="O268" s="22"/>
    </row>
    <row r="269" spans="1:15" ht="15.75" customHeight="1">
      <c r="A269" s="22"/>
      <c r="B269" s="27" t="s">
        <v>38</v>
      </c>
      <c r="C269" s="27">
        <v>1189833</v>
      </c>
      <c r="D269" s="28">
        <v>44423</v>
      </c>
      <c r="E269" s="27" t="s">
        <v>35</v>
      </c>
      <c r="F269" s="27" t="s">
        <v>36</v>
      </c>
      <c r="G269" s="27" t="s">
        <v>39</v>
      </c>
      <c r="H269" s="27" t="s">
        <v>29</v>
      </c>
      <c r="I269" s="29">
        <v>0.65</v>
      </c>
      <c r="J269" s="30">
        <v>6500</v>
      </c>
      <c r="K269" s="31">
        <f t="shared" si="2"/>
        <v>4225</v>
      </c>
      <c r="L269" s="31">
        <f t="shared" si="3"/>
        <v>845</v>
      </c>
      <c r="M269" s="32">
        <v>0.2</v>
      </c>
      <c r="O269" s="22"/>
    </row>
    <row r="270" spans="1:15" ht="15.75" customHeight="1">
      <c r="A270" s="22"/>
      <c r="B270" s="27" t="s">
        <v>38</v>
      </c>
      <c r="C270" s="27">
        <v>1189833</v>
      </c>
      <c r="D270" s="28">
        <v>44455</v>
      </c>
      <c r="E270" s="27" t="s">
        <v>35</v>
      </c>
      <c r="F270" s="27" t="s">
        <v>36</v>
      </c>
      <c r="G270" s="27" t="s">
        <v>39</v>
      </c>
      <c r="H270" s="27" t="s">
        <v>24</v>
      </c>
      <c r="I270" s="29">
        <v>0.5</v>
      </c>
      <c r="J270" s="30">
        <v>8500</v>
      </c>
      <c r="K270" s="31">
        <f t="shared" si="2"/>
        <v>4250</v>
      </c>
      <c r="L270" s="31">
        <f t="shared" si="3"/>
        <v>1700</v>
      </c>
      <c r="M270" s="32">
        <v>0.4</v>
      </c>
      <c r="O270" s="22"/>
    </row>
    <row r="271" spans="1:15" ht="15.75" customHeight="1">
      <c r="A271" s="22"/>
      <c r="B271" s="27" t="s">
        <v>38</v>
      </c>
      <c r="C271" s="27">
        <v>1189833</v>
      </c>
      <c r="D271" s="28">
        <v>44455</v>
      </c>
      <c r="E271" s="27" t="s">
        <v>35</v>
      </c>
      <c r="F271" s="27" t="s">
        <v>36</v>
      </c>
      <c r="G271" s="27" t="s">
        <v>39</v>
      </c>
      <c r="H271" s="27" t="s">
        <v>25</v>
      </c>
      <c r="I271" s="29">
        <v>0.55000000000000004</v>
      </c>
      <c r="J271" s="30">
        <v>8500</v>
      </c>
      <c r="K271" s="31">
        <f t="shared" si="2"/>
        <v>4675</v>
      </c>
      <c r="L271" s="31">
        <f t="shared" si="3"/>
        <v>1168.75</v>
      </c>
      <c r="M271" s="32">
        <v>0.25</v>
      </c>
      <c r="O271" s="22"/>
    </row>
    <row r="272" spans="1:15" ht="15.75" customHeight="1">
      <c r="A272" s="22"/>
      <c r="B272" s="27" t="s">
        <v>38</v>
      </c>
      <c r="C272" s="27">
        <v>1189833</v>
      </c>
      <c r="D272" s="28">
        <v>44455</v>
      </c>
      <c r="E272" s="27" t="s">
        <v>35</v>
      </c>
      <c r="F272" s="27" t="s">
        <v>36</v>
      </c>
      <c r="G272" s="27" t="s">
        <v>39</v>
      </c>
      <c r="H272" s="27" t="s">
        <v>26</v>
      </c>
      <c r="I272" s="29">
        <v>0.5</v>
      </c>
      <c r="J272" s="30">
        <v>7000</v>
      </c>
      <c r="K272" s="31">
        <f t="shared" si="2"/>
        <v>3500</v>
      </c>
      <c r="L272" s="31">
        <f t="shared" si="3"/>
        <v>1400</v>
      </c>
      <c r="M272" s="32">
        <v>0.4</v>
      </c>
      <c r="O272" s="22"/>
    </row>
    <row r="273" spans="1:15" ht="15.75" customHeight="1">
      <c r="A273" s="22"/>
      <c r="B273" s="27" t="s">
        <v>38</v>
      </c>
      <c r="C273" s="27">
        <v>1189833</v>
      </c>
      <c r="D273" s="28">
        <v>44455</v>
      </c>
      <c r="E273" s="27" t="s">
        <v>35</v>
      </c>
      <c r="F273" s="27" t="s">
        <v>36</v>
      </c>
      <c r="G273" s="27" t="s">
        <v>39</v>
      </c>
      <c r="H273" s="27" t="s">
        <v>27</v>
      </c>
      <c r="I273" s="29">
        <v>0.5</v>
      </c>
      <c r="J273" s="30">
        <v>6500</v>
      </c>
      <c r="K273" s="31">
        <f t="shared" si="2"/>
        <v>3250</v>
      </c>
      <c r="L273" s="31">
        <f t="shared" si="3"/>
        <v>1137.5</v>
      </c>
      <c r="M273" s="32">
        <v>0.35</v>
      </c>
      <c r="O273" s="22"/>
    </row>
    <row r="274" spans="1:15" ht="15.75" customHeight="1">
      <c r="A274" s="22"/>
      <c r="B274" s="27" t="s">
        <v>38</v>
      </c>
      <c r="C274" s="27">
        <v>1189833</v>
      </c>
      <c r="D274" s="28">
        <v>44455</v>
      </c>
      <c r="E274" s="27" t="s">
        <v>35</v>
      </c>
      <c r="F274" s="27" t="s">
        <v>36</v>
      </c>
      <c r="G274" s="27" t="s">
        <v>39</v>
      </c>
      <c r="H274" s="27" t="s">
        <v>28</v>
      </c>
      <c r="I274" s="29">
        <v>0.6</v>
      </c>
      <c r="J274" s="30">
        <v>6500</v>
      </c>
      <c r="K274" s="31">
        <f t="shared" si="2"/>
        <v>3900</v>
      </c>
      <c r="L274" s="31">
        <f t="shared" si="3"/>
        <v>2145</v>
      </c>
      <c r="M274" s="32">
        <v>0.55000000000000004</v>
      </c>
      <c r="O274" s="22"/>
    </row>
    <row r="275" spans="1:15" ht="15.75" customHeight="1">
      <c r="A275" s="22"/>
      <c r="B275" s="27" t="s">
        <v>38</v>
      </c>
      <c r="C275" s="27">
        <v>1189833</v>
      </c>
      <c r="D275" s="28">
        <v>44455</v>
      </c>
      <c r="E275" s="27" t="s">
        <v>35</v>
      </c>
      <c r="F275" s="27" t="s">
        <v>36</v>
      </c>
      <c r="G275" s="27" t="s">
        <v>39</v>
      </c>
      <c r="H275" s="27" t="s">
        <v>29</v>
      </c>
      <c r="I275" s="29">
        <v>0.65</v>
      </c>
      <c r="J275" s="30">
        <v>7000</v>
      </c>
      <c r="K275" s="31">
        <f t="shared" si="2"/>
        <v>4550</v>
      </c>
      <c r="L275" s="31">
        <f t="shared" si="3"/>
        <v>910</v>
      </c>
      <c r="M275" s="32">
        <v>0.2</v>
      </c>
      <c r="O275" s="22"/>
    </row>
    <row r="276" spans="1:15" ht="15.75" customHeight="1">
      <c r="A276" s="22"/>
      <c r="B276" s="27" t="s">
        <v>38</v>
      </c>
      <c r="C276" s="27">
        <v>1189833</v>
      </c>
      <c r="D276" s="28">
        <v>44484</v>
      </c>
      <c r="E276" s="27" t="s">
        <v>35</v>
      </c>
      <c r="F276" s="27" t="s">
        <v>36</v>
      </c>
      <c r="G276" s="27" t="s">
        <v>39</v>
      </c>
      <c r="H276" s="27" t="s">
        <v>24</v>
      </c>
      <c r="I276" s="29">
        <v>0.5</v>
      </c>
      <c r="J276" s="30">
        <v>8000</v>
      </c>
      <c r="K276" s="31">
        <f t="shared" si="2"/>
        <v>4000</v>
      </c>
      <c r="L276" s="31">
        <f t="shared" si="3"/>
        <v>1600</v>
      </c>
      <c r="M276" s="32">
        <v>0.4</v>
      </c>
      <c r="O276" s="22"/>
    </row>
    <row r="277" spans="1:15" ht="15.75" customHeight="1">
      <c r="A277" s="22"/>
      <c r="B277" s="27" t="s">
        <v>38</v>
      </c>
      <c r="C277" s="27">
        <v>1189833</v>
      </c>
      <c r="D277" s="28">
        <v>44484</v>
      </c>
      <c r="E277" s="27" t="s">
        <v>35</v>
      </c>
      <c r="F277" s="27" t="s">
        <v>36</v>
      </c>
      <c r="G277" s="27" t="s">
        <v>39</v>
      </c>
      <c r="H277" s="27" t="s">
        <v>25</v>
      </c>
      <c r="I277" s="29">
        <v>0.55000000000000004</v>
      </c>
      <c r="J277" s="30">
        <v>8000</v>
      </c>
      <c r="K277" s="31">
        <f t="shared" si="2"/>
        <v>4400</v>
      </c>
      <c r="L277" s="31">
        <f t="shared" si="3"/>
        <v>1100</v>
      </c>
      <c r="M277" s="32">
        <v>0.25</v>
      </c>
      <c r="O277" s="22"/>
    </row>
    <row r="278" spans="1:15" ht="15.75" customHeight="1">
      <c r="A278" s="22"/>
      <c r="B278" s="27" t="s">
        <v>38</v>
      </c>
      <c r="C278" s="27">
        <v>1189833</v>
      </c>
      <c r="D278" s="28">
        <v>44484</v>
      </c>
      <c r="E278" s="27" t="s">
        <v>35</v>
      </c>
      <c r="F278" s="27" t="s">
        <v>36</v>
      </c>
      <c r="G278" s="27" t="s">
        <v>39</v>
      </c>
      <c r="H278" s="27" t="s">
        <v>26</v>
      </c>
      <c r="I278" s="29">
        <v>0.5</v>
      </c>
      <c r="J278" s="30">
        <v>6500</v>
      </c>
      <c r="K278" s="31">
        <f t="shared" si="2"/>
        <v>3250</v>
      </c>
      <c r="L278" s="31">
        <f t="shared" si="3"/>
        <v>1300</v>
      </c>
      <c r="M278" s="32">
        <v>0.4</v>
      </c>
      <c r="O278" s="22"/>
    </row>
    <row r="279" spans="1:15" ht="15.75" customHeight="1">
      <c r="A279" s="22"/>
      <c r="B279" s="27" t="s">
        <v>38</v>
      </c>
      <c r="C279" s="27">
        <v>1189833</v>
      </c>
      <c r="D279" s="28">
        <v>44484</v>
      </c>
      <c r="E279" s="27" t="s">
        <v>35</v>
      </c>
      <c r="F279" s="27" t="s">
        <v>36</v>
      </c>
      <c r="G279" s="27" t="s">
        <v>39</v>
      </c>
      <c r="H279" s="27" t="s">
        <v>27</v>
      </c>
      <c r="I279" s="29">
        <v>0.5</v>
      </c>
      <c r="J279" s="30">
        <v>6250</v>
      </c>
      <c r="K279" s="31">
        <f t="shared" si="2"/>
        <v>3125</v>
      </c>
      <c r="L279" s="31">
        <f t="shared" si="3"/>
        <v>1093.75</v>
      </c>
      <c r="M279" s="32">
        <v>0.35</v>
      </c>
      <c r="O279" s="22"/>
    </row>
    <row r="280" spans="1:15" ht="15.75" customHeight="1">
      <c r="A280" s="22"/>
      <c r="B280" s="27" t="s">
        <v>38</v>
      </c>
      <c r="C280" s="27">
        <v>1189833</v>
      </c>
      <c r="D280" s="28">
        <v>44484</v>
      </c>
      <c r="E280" s="27" t="s">
        <v>35</v>
      </c>
      <c r="F280" s="27" t="s">
        <v>36</v>
      </c>
      <c r="G280" s="27" t="s">
        <v>39</v>
      </c>
      <c r="H280" s="27" t="s">
        <v>28</v>
      </c>
      <c r="I280" s="29">
        <v>0.6</v>
      </c>
      <c r="J280" s="30">
        <v>6000</v>
      </c>
      <c r="K280" s="31">
        <f t="shared" si="2"/>
        <v>3600</v>
      </c>
      <c r="L280" s="31">
        <f t="shared" si="3"/>
        <v>1980.0000000000002</v>
      </c>
      <c r="M280" s="32">
        <v>0.55000000000000004</v>
      </c>
      <c r="O280" s="22"/>
    </row>
    <row r="281" spans="1:15" ht="15.75" customHeight="1">
      <c r="A281" s="22"/>
      <c r="B281" s="27" t="s">
        <v>38</v>
      </c>
      <c r="C281" s="27">
        <v>1189833</v>
      </c>
      <c r="D281" s="28">
        <v>44484</v>
      </c>
      <c r="E281" s="27" t="s">
        <v>35</v>
      </c>
      <c r="F281" s="27" t="s">
        <v>36</v>
      </c>
      <c r="G281" s="27" t="s">
        <v>39</v>
      </c>
      <c r="H281" s="27" t="s">
        <v>29</v>
      </c>
      <c r="I281" s="29">
        <v>0.65</v>
      </c>
      <c r="J281" s="30">
        <v>6500</v>
      </c>
      <c r="K281" s="31">
        <f t="shared" si="2"/>
        <v>4225</v>
      </c>
      <c r="L281" s="31">
        <f t="shared" si="3"/>
        <v>845</v>
      </c>
      <c r="M281" s="32">
        <v>0.2</v>
      </c>
      <c r="O281" s="22"/>
    </row>
    <row r="282" spans="1:15" ht="15.75" customHeight="1">
      <c r="A282" s="22"/>
      <c r="B282" s="27" t="s">
        <v>38</v>
      </c>
      <c r="C282" s="27">
        <v>1189833</v>
      </c>
      <c r="D282" s="28">
        <v>44515</v>
      </c>
      <c r="E282" s="27" t="s">
        <v>35</v>
      </c>
      <c r="F282" s="27" t="s">
        <v>36</v>
      </c>
      <c r="G282" s="27" t="s">
        <v>39</v>
      </c>
      <c r="H282" s="27" t="s">
        <v>24</v>
      </c>
      <c r="I282" s="29">
        <v>0.5</v>
      </c>
      <c r="J282" s="30">
        <v>8250</v>
      </c>
      <c r="K282" s="31">
        <f t="shared" si="2"/>
        <v>4125</v>
      </c>
      <c r="L282" s="31">
        <f t="shared" si="3"/>
        <v>1650</v>
      </c>
      <c r="M282" s="32">
        <v>0.4</v>
      </c>
      <c r="O282" s="22"/>
    </row>
    <row r="283" spans="1:15" ht="15.75" customHeight="1">
      <c r="A283" s="22"/>
      <c r="B283" s="27" t="s">
        <v>38</v>
      </c>
      <c r="C283" s="27">
        <v>1189833</v>
      </c>
      <c r="D283" s="28">
        <v>44515</v>
      </c>
      <c r="E283" s="27" t="s">
        <v>35</v>
      </c>
      <c r="F283" s="27" t="s">
        <v>36</v>
      </c>
      <c r="G283" s="27" t="s">
        <v>39</v>
      </c>
      <c r="H283" s="27" t="s">
        <v>25</v>
      </c>
      <c r="I283" s="29">
        <v>0.55000000000000004</v>
      </c>
      <c r="J283" s="30">
        <v>8250</v>
      </c>
      <c r="K283" s="31">
        <f t="shared" si="2"/>
        <v>4537.5</v>
      </c>
      <c r="L283" s="31">
        <f t="shared" si="3"/>
        <v>1134.375</v>
      </c>
      <c r="M283" s="32">
        <v>0.25</v>
      </c>
      <c r="O283" s="22"/>
    </row>
    <row r="284" spans="1:15" ht="15.75" customHeight="1">
      <c r="A284" s="22"/>
      <c r="B284" s="27" t="s">
        <v>38</v>
      </c>
      <c r="C284" s="27">
        <v>1189833</v>
      </c>
      <c r="D284" s="28">
        <v>44515</v>
      </c>
      <c r="E284" s="27" t="s">
        <v>35</v>
      </c>
      <c r="F284" s="27" t="s">
        <v>36</v>
      </c>
      <c r="G284" s="27" t="s">
        <v>39</v>
      </c>
      <c r="H284" s="27" t="s">
        <v>26</v>
      </c>
      <c r="I284" s="29">
        <v>0.5</v>
      </c>
      <c r="J284" s="30">
        <v>6750</v>
      </c>
      <c r="K284" s="31">
        <f t="shared" si="2"/>
        <v>3375</v>
      </c>
      <c r="L284" s="31">
        <f t="shared" si="3"/>
        <v>1350</v>
      </c>
      <c r="M284" s="32">
        <v>0.4</v>
      </c>
      <c r="O284" s="22"/>
    </row>
    <row r="285" spans="1:15" ht="15.75" customHeight="1">
      <c r="A285" s="22"/>
      <c r="B285" s="27" t="s">
        <v>38</v>
      </c>
      <c r="C285" s="27">
        <v>1189833</v>
      </c>
      <c r="D285" s="28">
        <v>44515</v>
      </c>
      <c r="E285" s="27" t="s">
        <v>35</v>
      </c>
      <c r="F285" s="27" t="s">
        <v>36</v>
      </c>
      <c r="G285" s="27" t="s">
        <v>39</v>
      </c>
      <c r="H285" s="27" t="s">
        <v>27</v>
      </c>
      <c r="I285" s="29">
        <v>0.5</v>
      </c>
      <c r="J285" s="30">
        <v>6500</v>
      </c>
      <c r="K285" s="31">
        <f t="shared" si="2"/>
        <v>3250</v>
      </c>
      <c r="L285" s="31">
        <f t="shared" si="3"/>
        <v>1137.5</v>
      </c>
      <c r="M285" s="32">
        <v>0.35</v>
      </c>
      <c r="O285" s="22"/>
    </row>
    <row r="286" spans="1:15" ht="15.75" customHeight="1">
      <c r="A286" s="22"/>
      <c r="B286" s="27" t="s">
        <v>38</v>
      </c>
      <c r="C286" s="27">
        <v>1189833</v>
      </c>
      <c r="D286" s="28">
        <v>44515</v>
      </c>
      <c r="E286" s="27" t="s">
        <v>35</v>
      </c>
      <c r="F286" s="27" t="s">
        <v>36</v>
      </c>
      <c r="G286" s="27" t="s">
        <v>39</v>
      </c>
      <c r="H286" s="27" t="s">
        <v>28</v>
      </c>
      <c r="I286" s="29">
        <v>0.6</v>
      </c>
      <c r="J286" s="30">
        <v>6000</v>
      </c>
      <c r="K286" s="31">
        <f t="shared" si="2"/>
        <v>3600</v>
      </c>
      <c r="L286" s="31">
        <f t="shared" si="3"/>
        <v>1980.0000000000002</v>
      </c>
      <c r="M286" s="32">
        <v>0.55000000000000004</v>
      </c>
      <c r="O286" s="22"/>
    </row>
    <row r="287" spans="1:15" ht="15.75" customHeight="1">
      <c r="A287" s="22"/>
      <c r="B287" s="27" t="s">
        <v>38</v>
      </c>
      <c r="C287" s="27">
        <v>1189833</v>
      </c>
      <c r="D287" s="28">
        <v>44515</v>
      </c>
      <c r="E287" s="27" t="s">
        <v>35</v>
      </c>
      <c r="F287" s="27" t="s">
        <v>36</v>
      </c>
      <c r="G287" s="27" t="s">
        <v>39</v>
      </c>
      <c r="H287" s="27" t="s">
        <v>29</v>
      </c>
      <c r="I287" s="29">
        <v>0.65</v>
      </c>
      <c r="J287" s="30">
        <v>7000</v>
      </c>
      <c r="K287" s="31">
        <f t="shared" si="2"/>
        <v>4550</v>
      </c>
      <c r="L287" s="31">
        <f t="shared" si="3"/>
        <v>910</v>
      </c>
      <c r="M287" s="32">
        <v>0.2</v>
      </c>
      <c r="O287" s="22"/>
    </row>
    <row r="288" spans="1:15" ht="15.75" customHeight="1">
      <c r="A288" s="22"/>
      <c r="B288" s="27" t="s">
        <v>38</v>
      </c>
      <c r="C288" s="27">
        <v>1189833</v>
      </c>
      <c r="D288" s="28">
        <v>44544</v>
      </c>
      <c r="E288" s="27" t="s">
        <v>35</v>
      </c>
      <c r="F288" s="27" t="s">
        <v>36</v>
      </c>
      <c r="G288" s="27" t="s">
        <v>39</v>
      </c>
      <c r="H288" s="27" t="s">
        <v>24</v>
      </c>
      <c r="I288" s="29">
        <v>0.5</v>
      </c>
      <c r="J288" s="30">
        <v>9000</v>
      </c>
      <c r="K288" s="31">
        <f t="shared" si="2"/>
        <v>4500</v>
      </c>
      <c r="L288" s="31">
        <f t="shared" si="3"/>
        <v>1800</v>
      </c>
      <c r="M288" s="32">
        <v>0.4</v>
      </c>
      <c r="O288" s="22"/>
    </row>
    <row r="289" spans="1:16" ht="15.75" customHeight="1">
      <c r="A289" s="22"/>
      <c r="B289" s="27" t="s">
        <v>38</v>
      </c>
      <c r="C289" s="27">
        <v>1189833</v>
      </c>
      <c r="D289" s="28">
        <v>44544</v>
      </c>
      <c r="E289" s="27" t="s">
        <v>35</v>
      </c>
      <c r="F289" s="27" t="s">
        <v>36</v>
      </c>
      <c r="G289" s="27" t="s">
        <v>39</v>
      </c>
      <c r="H289" s="27" t="s">
        <v>25</v>
      </c>
      <c r="I289" s="29">
        <v>0.55000000000000004</v>
      </c>
      <c r="J289" s="30">
        <v>9000</v>
      </c>
      <c r="K289" s="31">
        <f t="shared" si="2"/>
        <v>4950</v>
      </c>
      <c r="L289" s="31">
        <f t="shared" si="3"/>
        <v>1237.5</v>
      </c>
      <c r="M289" s="32">
        <v>0.25</v>
      </c>
      <c r="O289" s="22"/>
    </row>
    <row r="290" spans="1:16" ht="15.75" customHeight="1">
      <c r="A290" s="22"/>
      <c r="B290" s="27" t="s">
        <v>38</v>
      </c>
      <c r="C290" s="27">
        <v>1189833</v>
      </c>
      <c r="D290" s="28">
        <v>44544</v>
      </c>
      <c r="E290" s="27" t="s">
        <v>35</v>
      </c>
      <c r="F290" s="27" t="s">
        <v>36</v>
      </c>
      <c r="G290" s="27" t="s">
        <v>39</v>
      </c>
      <c r="H290" s="27" t="s">
        <v>26</v>
      </c>
      <c r="I290" s="29">
        <v>0.5</v>
      </c>
      <c r="J290" s="30">
        <v>7000</v>
      </c>
      <c r="K290" s="31">
        <f t="shared" si="2"/>
        <v>3500</v>
      </c>
      <c r="L290" s="31">
        <f t="shared" si="3"/>
        <v>1400</v>
      </c>
      <c r="M290" s="32">
        <v>0.4</v>
      </c>
      <c r="O290" s="22"/>
    </row>
    <row r="291" spans="1:16" ht="15.75" customHeight="1">
      <c r="A291" s="22"/>
      <c r="B291" s="27" t="s">
        <v>38</v>
      </c>
      <c r="C291" s="27">
        <v>1189833</v>
      </c>
      <c r="D291" s="28">
        <v>44544</v>
      </c>
      <c r="E291" s="27" t="s">
        <v>35</v>
      </c>
      <c r="F291" s="27" t="s">
        <v>36</v>
      </c>
      <c r="G291" s="27" t="s">
        <v>39</v>
      </c>
      <c r="H291" s="27" t="s">
        <v>27</v>
      </c>
      <c r="I291" s="29">
        <v>0.5</v>
      </c>
      <c r="J291" s="30">
        <v>7000</v>
      </c>
      <c r="K291" s="31">
        <f t="shared" si="2"/>
        <v>3500</v>
      </c>
      <c r="L291" s="31">
        <f t="shared" si="3"/>
        <v>1225</v>
      </c>
      <c r="M291" s="32">
        <v>0.35</v>
      </c>
      <c r="O291" s="22"/>
    </row>
    <row r="292" spans="1:16" ht="15.75" customHeight="1">
      <c r="A292" s="22"/>
      <c r="B292" s="27" t="s">
        <v>38</v>
      </c>
      <c r="C292" s="27">
        <v>1189833</v>
      </c>
      <c r="D292" s="28">
        <v>44544</v>
      </c>
      <c r="E292" s="27" t="s">
        <v>35</v>
      </c>
      <c r="F292" s="27" t="s">
        <v>36</v>
      </c>
      <c r="G292" s="27" t="s">
        <v>39</v>
      </c>
      <c r="H292" s="27" t="s">
        <v>28</v>
      </c>
      <c r="I292" s="29">
        <v>0.6</v>
      </c>
      <c r="J292" s="30">
        <v>6250</v>
      </c>
      <c r="K292" s="31">
        <f t="shared" si="2"/>
        <v>3750</v>
      </c>
      <c r="L292" s="31">
        <f t="shared" si="3"/>
        <v>2062.5</v>
      </c>
      <c r="M292" s="32">
        <v>0.55000000000000004</v>
      </c>
      <c r="O292" s="22"/>
    </row>
    <row r="293" spans="1:16" ht="15.75" customHeight="1">
      <c r="A293" s="22"/>
      <c r="B293" s="27" t="s">
        <v>38</v>
      </c>
      <c r="C293" s="27">
        <v>1189833</v>
      </c>
      <c r="D293" s="28">
        <v>44544</v>
      </c>
      <c r="E293" s="27" t="s">
        <v>35</v>
      </c>
      <c r="F293" s="27" t="s">
        <v>36</v>
      </c>
      <c r="G293" s="27" t="s">
        <v>39</v>
      </c>
      <c r="H293" s="27" t="s">
        <v>29</v>
      </c>
      <c r="I293" s="29">
        <v>0.65</v>
      </c>
      <c r="J293" s="30">
        <v>7250</v>
      </c>
      <c r="K293" s="31">
        <f t="shared" si="2"/>
        <v>4712.5</v>
      </c>
      <c r="L293" s="31">
        <f t="shared" si="3"/>
        <v>942.5</v>
      </c>
      <c r="M293" s="32">
        <v>0.2</v>
      </c>
      <c r="O293" s="22"/>
    </row>
    <row r="294" spans="1:16" ht="15.75" customHeight="1">
      <c r="A294" s="22"/>
      <c r="B294" s="27" t="s">
        <v>21</v>
      </c>
      <c r="C294" s="27">
        <v>1185732</v>
      </c>
      <c r="D294" s="28">
        <v>44211</v>
      </c>
      <c r="E294" s="27" t="s">
        <v>40</v>
      </c>
      <c r="F294" s="27" t="s">
        <v>41</v>
      </c>
      <c r="G294" s="27" t="s">
        <v>42</v>
      </c>
      <c r="H294" s="27" t="s">
        <v>24</v>
      </c>
      <c r="I294" s="29">
        <v>0.45</v>
      </c>
      <c r="J294" s="30">
        <v>4750</v>
      </c>
      <c r="K294" s="31">
        <f t="shared" si="2"/>
        <v>2137.5</v>
      </c>
      <c r="L294" s="31">
        <f t="shared" si="3"/>
        <v>855</v>
      </c>
      <c r="M294" s="32">
        <v>0.4</v>
      </c>
      <c r="O294" s="34"/>
      <c r="P294" s="33"/>
    </row>
    <row r="295" spans="1:16" ht="15.75" customHeight="1">
      <c r="A295" s="22"/>
      <c r="B295" s="27" t="s">
        <v>21</v>
      </c>
      <c r="C295" s="27">
        <v>1185732</v>
      </c>
      <c r="D295" s="28">
        <v>44211</v>
      </c>
      <c r="E295" s="27" t="s">
        <v>40</v>
      </c>
      <c r="F295" s="27" t="s">
        <v>41</v>
      </c>
      <c r="G295" s="27" t="s">
        <v>42</v>
      </c>
      <c r="H295" s="27" t="s">
        <v>25</v>
      </c>
      <c r="I295" s="29">
        <v>0.45</v>
      </c>
      <c r="J295" s="30">
        <v>2750</v>
      </c>
      <c r="K295" s="31">
        <f t="shared" si="2"/>
        <v>1237.5</v>
      </c>
      <c r="L295" s="31">
        <f t="shared" si="3"/>
        <v>433.125</v>
      </c>
      <c r="M295" s="32">
        <v>0.35</v>
      </c>
      <c r="O295" s="34"/>
      <c r="P295" s="33"/>
    </row>
    <row r="296" spans="1:16" ht="15.75" customHeight="1">
      <c r="A296" s="22"/>
      <c r="B296" s="27" t="s">
        <v>21</v>
      </c>
      <c r="C296" s="27">
        <v>1185732</v>
      </c>
      <c r="D296" s="28">
        <v>44211</v>
      </c>
      <c r="E296" s="27" t="s">
        <v>40</v>
      </c>
      <c r="F296" s="27" t="s">
        <v>41</v>
      </c>
      <c r="G296" s="27" t="s">
        <v>42</v>
      </c>
      <c r="H296" s="27" t="s">
        <v>26</v>
      </c>
      <c r="I296" s="29">
        <v>0.35000000000000003</v>
      </c>
      <c r="J296" s="30">
        <v>2750</v>
      </c>
      <c r="K296" s="31">
        <f t="shared" si="2"/>
        <v>962.50000000000011</v>
      </c>
      <c r="L296" s="31">
        <f t="shared" si="3"/>
        <v>336.875</v>
      </c>
      <c r="M296" s="32">
        <v>0.35</v>
      </c>
      <c r="O296" s="34"/>
      <c r="P296" s="33"/>
    </row>
    <row r="297" spans="1:16" ht="15.75" customHeight="1">
      <c r="A297" s="22"/>
      <c r="B297" s="27" t="s">
        <v>21</v>
      </c>
      <c r="C297" s="27">
        <v>1185732</v>
      </c>
      <c r="D297" s="28">
        <v>44211</v>
      </c>
      <c r="E297" s="27" t="s">
        <v>40</v>
      </c>
      <c r="F297" s="27" t="s">
        <v>41</v>
      </c>
      <c r="G297" s="27" t="s">
        <v>42</v>
      </c>
      <c r="H297" s="27" t="s">
        <v>27</v>
      </c>
      <c r="I297" s="29">
        <v>0.4</v>
      </c>
      <c r="J297" s="30">
        <v>1250</v>
      </c>
      <c r="K297" s="31">
        <f t="shared" si="2"/>
        <v>500</v>
      </c>
      <c r="L297" s="31">
        <f t="shared" si="3"/>
        <v>200</v>
      </c>
      <c r="M297" s="32">
        <v>0.4</v>
      </c>
      <c r="O297" s="35"/>
      <c r="P297" s="33"/>
    </row>
    <row r="298" spans="1:16" ht="15.75" customHeight="1">
      <c r="A298" s="22"/>
      <c r="B298" s="27" t="s">
        <v>21</v>
      </c>
      <c r="C298" s="27">
        <v>1185732</v>
      </c>
      <c r="D298" s="28">
        <v>44211</v>
      </c>
      <c r="E298" s="27" t="s">
        <v>40</v>
      </c>
      <c r="F298" s="27" t="s">
        <v>41</v>
      </c>
      <c r="G298" s="27" t="s">
        <v>42</v>
      </c>
      <c r="H298" s="27" t="s">
        <v>28</v>
      </c>
      <c r="I298" s="29">
        <v>0.54999999999999993</v>
      </c>
      <c r="J298" s="30">
        <v>1750</v>
      </c>
      <c r="K298" s="31">
        <f t="shared" si="2"/>
        <v>962.49999999999989</v>
      </c>
      <c r="L298" s="31">
        <f t="shared" si="3"/>
        <v>336.87499999999994</v>
      </c>
      <c r="M298" s="32">
        <v>0.35</v>
      </c>
      <c r="O298" s="35"/>
      <c r="P298" s="33"/>
    </row>
    <row r="299" spans="1:16" ht="15.75" customHeight="1">
      <c r="A299" s="22"/>
      <c r="B299" s="27" t="s">
        <v>21</v>
      </c>
      <c r="C299" s="27">
        <v>1185732</v>
      </c>
      <c r="D299" s="28">
        <v>44211</v>
      </c>
      <c r="E299" s="27" t="s">
        <v>40</v>
      </c>
      <c r="F299" s="27" t="s">
        <v>41</v>
      </c>
      <c r="G299" s="27" t="s">
        <v>42</v>
      </c>
      <c r="H299" s="27" t="s">
        <v>29</v>
      </c>
      <c r="I299" s="29">
        <v>0.45</v>
      </c>
      <c r="J299" s="30">
        <v>2750</v>
      </c>
      <c r="K299" s="31">
        <f t="shared" si="2"/>
        <v>1237.5</v>
      </c>
      <c r="L299" s="31">
        <f t="shared" si="3"/>
        <v>618.75</v>
      </c>
      <c r="M299" s="32">
        <v>0.5</v>
      </c>
      <c r="O299" s="35"/>
      <c r="P299" s="33"/>
    </row>
    <row r="300" spans="1:16" ht="15.75" customHeight="1">
      <c r="A300" s="22"/>
      <c r="B300" s="27" t="s">
        <v>21</v>
      </c>
      <c r="C300" s="27">
        <v>1185732</v>
      </c>
      <c r="D300" s="28">
        <v>44242</v>
      </c>
      <c r="E300" s="27" t="s">
        <v>40</v>
      </c>
      <c r="F300" s="27" t="s">
        <v>41</v>
      </c>
      <c r="G300" s="27" t="s">
        <v>42</v>
      </c>
      <c r="H300" s="27" t="s">
        <v>24</v>
      </c>
      <c r="I300" s="29">
        <v>0.45</v>
      </c>
      <c r="J300" s="30">
        <v>5250</v>
      </c>
      <c r="K300" s="31">
        <f t="shared" si="2"/>
        <v>2362.5</v>
      </c>
      <c r="L300" s="31">
        <f t="shared" si="3"/>
        <v>945</v>
      </c>
      <c r="M300" s="32">
        <v>0.4</v>
      </c>
      <c r="O300" s="35"/>
      <c r="P300" s="33"/>
    </row>
    <row r="301" spans="1:16" ht="15.75" customHeight="1">
      <c r="A301" s="22"/>
      <c r="B301" s="27" t="s">
        <v>21</v>
      </c>
      <c r="C301" s="27">
        <v>1185732</v>
      </c>
      <c r="D301" s="28">
        <v>44242</v>
      </c>
      <c r="E301" s="27" t="s">
        <v>40</v>
      </c>
      <c r="F301" s="27" t="s">
        <v>41</v>
      </c>
      <c r="G301" s="27" t="s">
        <v>42</v>
      </c>
      <c r="H301" s="27" t="s">
        <v>25</v>
      </c>
      <c r="I301" s="29">
        <v>0.45</v>
      </c>
      <c r="J301" s="30">
        <v>1750</v>
      </c>
      <c r="K301" s="31">
        <f t="shared" si="2"/>
        <v>787.5</v>
      </c>
      <c r="L301" s="31">
        <f t="shared" si="3"/>
        <v>275.625</v>
      </c>
      <c r="M301" s="32">
        <v>0.35</v>
      </c>
      <c r="O301" s="35"/>
      <c r="P301" s="33"/>
    </row>
    <row r="302" spans="1:16" ht="15.75" customHeight="1">
      <c r="A302" s="22"/>
      <c r="B302" s="27" t="s">
        <v>21</v>
      </c>
      <c r="C302" s="27">
        <v>1185732</v>
      </c>
      <c r="D302" s="28">
        <v>44242</v>
      </c>
      <c r="E302" s="27" t="s">
        <v>40</v>
      </c>
      <c r="F302" s="27" t="s">
        <v>41</v>
      </c>
      <c r="G302" s="27" t="s">
        <v>42</v>
      </c>
      <c r="H302" s="27" t="s">
        <v>26</v>
      </c>
      <c r="I302" s="29">
        <v>0.35000000000000003</v>
      </c>
      <c r="J302" s="30">
        <v>2250</v>
      </c>
      <c r="K302" s="31">
        <f t="shared" si="2"/>
        <v>787.50000000000011</v>
      </c>
      <c r="L302" s="31">
        <f t="shared" si="3"/>
        <v>275.625</v>
      </c>
      <c r="M302" s="32">
        <v>0.35</v>
      </c>
      <c r="O302" s="35"/>
      <c r="P302" s="33"/>
    </row>
    <row r="303" spans="1:16" ht="15.75" customHeight="1">
      <c r="A303" s="22"/>
      <c r="B303" s="27" t="s">
        <v>21</v>
      </c>
      <c r="C303" s="27">
        <v>1185732</v>
      </c>
      <c r="D303" s="28">
        <v>44242</v>
      </c>
      <c r="E303" s="27" t="s">
        <v>40</v>
      </c>
      <c r="F303" s="27" t="s">
        <v>41</v>
      </c>
      <c r="G303" s="27" t="s">
        <v>42</v>
      </c>
      <c r="H303" s="27" t="s">
        <v>27</v>
      </c>
      <c r="I303" s="29">
        <v>0.4</v>
      </c>
      <c r="J303" s="30">
        <v>1000</v>
      </c>
      <c r="K303" s="31">
        <f t="shared" si="2"/>
        <v>400</v>
      </c>
      <c r="L303" s="31">
        <f t="shared" si="3"/>
        <v>160</v>
      </c>
      <c r="M303" s="32">
        <v>0.4</v>
      </c>
      <c r="O303" s="35"/>
      <c r="P303" s="33"/>
    </row>
    <row r="304" spans="1:16" ht="15.75" customHeight="1">
      <c r="A304" s="22"/>
      <c r="B304" s="27" t="s">
        <v>21</v>
      </c>
      <c r="C304" s="27">
        <v>1185732</v>
      </c>
      <c r="D304" s="28">
        <v>44242</v>
      </c>
      <c r="E304" s="27" t="s">
        <v>40</v>
      </c>
      <c r="F304" s="27" t="s">
        <v>41</v>
      </c>
      <c r="G304" s="27" t="s">
        <v>42</v>
      </c>
      <c r="H304" s="27" t="s">
        <v>28</v>
      </c>
      <c r="I304" s="29">
        <v>0.54999999999999993</v>
      </c>
      <c r="J304" s="30">
        <v>1750</v>
      </c>
      <c r="K304" s="31">
        <f t="shared" si="2"/>
        <v>962.49999999999989</v>
      </c>
      <c r="L304" s="31">
        <f t="shared" si="3"/>
        <v>336.87499999999994</v>
      </c>
      <c r="M304" s="32">
        <v>0.35</v>
      </c>
      <c r="O304" s="35"/>
      <c r="P304" s="33"/>
    </row>
    <row r="305" spans="1:16" ht="15.75" customHeight="1">
      <c r="A305" s="22"/>
      <c r="B305" s="27" t="s">
        <v>21</v>
      </c>
      <c r="C305" s="27">
        <v>1185732</v>
      </c>
      <c r="D305" s="28">
        <v>44242</v>
      </c>
      <c r="E305" s="27" t="s">
        <v>40</v>
      </c>
      <c r="F305" s="27" t="s">
        <v>41</v>
      </c>
      <c r="G305" s="27" t="s">
        <v>42</v>
      </c>
      <c r="H305" s="27" t="s">
        <v>29</v>
      </c>
      <c r="I305" s="29">
        <v>0.45</v>
      </c>
      <c r="J305" s="30">
        <v>2750</v>
      </c>
      <c r="K305" s="31">
        <f t="shared" si="2"/>
        <v>1237.5</v>
      </c>
      <c r="L305" s="31">
        <f t="shared" si="3"/>
        <v>618.75</v>
      </c>
      <c r="M305" s="32">
        <v>0.5</v>
      </c>
      <c r="O305" s="35"/>
      <c r="P305" s="33"/>
    </row>
    <row r="306" spans="1:16" ht="15.75" customHeight="1">
      <c r="A306" s="22"/>
      <c r="B306" s="27" t="s">
        <v>21</v>
      </c>
      <c r="C306" s="27">
        <v>1185732</v>
      </c>
      <c r="D306" s="28">
        <v>44269</v>
      </c>
      <c r="E306" s="27" t="s">
        <v>40</v>
      </c>
      <c r="F306" s="27" t="s">
        <v>41</v>
      </c>
      <c r="G306" s="27" t="s">
        <v>42</v>
      </c>
      <c r="H306" s="27" t="s">
        <v>24</v>
      </c>
      <c r="I306" s="29">
        <v>0.5</v>
      </c>
      <c r="J306" s="30">
        <v>4950</v>
      </c>
      <c r="K306" s="31">
        <f t="shared" si="2"/>
        <v>2475</v>
      </c>
      <c r="L306" s="31">
        <f t="shared" si="3"/>
        <v>990</v>
      </c>
      <c r="M306" s="32">
        <v>0.4</v>
      </c>
      <c r="O306" s="35"/>
      <c r="P306" s="33"/>
    </row>
    <row r="307" spans="1:16" ht="15.75" customHeight="1">
      <c r="A307" s="22"/>
      <c r="B307" s="27" t="s">
        <v>21</v>
      </c>
      <c r="C307" s="27">
        <v>1185732</v>
      </c>
      <c r="D307" s="28">
        <v>44269</v>
      </c>
      <c r="E307" s="27" t="s">
        <v>40</v>
      </c>
      <c r="F307" s="27" t="s">
        <v>41</v>
      </c>
      <c r="G307" s="27" t="s">
        <v>42</v>
      </c>
      <c r="H307" s="27" t="s">
        <v>25</v>
      </c>
      <c r="I307" s="29">
        <v>0.5</v>
      </c>
      <c r="J307" s="30">
        <v>2000</v>
      </c>
      <c r="K307" s="31">
        <f t="shared" si="2"/>
        <v>1000</v>
      </c>
      <c r="L307" s="31">
        <f t="shared" si="3"/>
        <v>350</v>
      </c>
      <c r="M307" s="32">
        <v>0.35</v>
      </c>
      <c r="O307" s="35"/>
      <c r="P307" s="33"/>
    </row>
    <row r="308" spans="1:16" ht="15.75" customHeight="1">
      <c r="A308" s="22"/>
      <c r="B308" s="27" t="s">
        <v>21</v>
      </c>
      <c r="C308" s="27">
        <v>1185732</v>
      </c>
      <c r="D308" s="28">
        <v>44269</v>
      </c>
      <c r="E308" s="27" t="s">
        <v>40</v>
      </c>
      <c r="F308" s="27" t="s">
        <v>41</v>
      </c>
      <c r="G308" s="27" t="s">
        <v>42</v>
      </c>
      <c r="H308" s="27" t="s">
        <v>26</v>
      </c>
      <c r="I308" s="29">
        <v>0.4</v>
      </c>
      <c r="J308" s="30">
        <v>2250</v>
      </c>
      <c r="K308" s="31">
        <f t="shared" si="2"/>
        <v>900</v>
      </c>
      <c r="L308" s="31">
        <f t="shared" si="3"/>
        <v>315</v>
      </c>
      <c r="M308" s="32">
        <v>0.35</v>
      </c>
      <c r="O308" s="35"/>
      <c r="P308" s="33"/>
    </row>
    <row r="309" spans="1:16" ht="15.75" customHeight="1">
      <c r="A309" s="22"/>
      <c r="B309" s="27" t="s">
        <v>21</v>
      </c>
      <c r="C309" s="27">
        <v>1185732</v>
      </c>
      <c r="D309" s="28">
        <v>44269</v>
      </c>
      <c r="E309" s="27" t="s">
        <v>40</v>
      </c>
      <c r="F309" s="27" t="s">
        <v>41</v>
      </c>
      <c r="G309" s="27" t="s">
        <v>42</v>
      </c>
      <c r="H309" s="27" t="s">
        <v>27</v>
      </c>
      <c r="I309" s="29">
        <v>0.45</v>
      </c>
      <c r="J309" s="30">
        <v>750</v>
      </c>
      <c r="K309" s="31">
        <f t="shared" si="2"/>
        <v>337.5</v>
      </c>
      <c r="L309" s="31">
        <f t="shared" si="3"/>
        <v>135</v>
      </c>
      <c r="M309" s="32">
        <v>0.4</v>
      </c>
      <c r="O309" s="35"/>
      <c r="P309" s="33"/>
    </row>
    <row r="310" spans="1:16" ht="15.75" customHeight="1">
      <c r="A310" s="22"/>
      <c r="B310" s="27" t="s">
        <v>21</v>
      </c>
      <c r="C310" s="27">
        <v>1185732</v>
      </c>
      <c r="D310" s="28">
        <v>44269</v>
      </c>
      <c r="E310" s="27" t="s">
        <v>40</v>
      </c>
      <c r="F310" s="27" t="s">
        <v>41</v>
      </c>
      <c r="G310" s="27" t="s">
        <v>42</v>
      </c>
      <c r="H310" s="27" t="s">
        <v>28</v>
      </c>
      <c r="I310" s="29">
        <v>0.6</v>
      </c>
      <c r="J310" s="30">
        <v>1250</v>
      </c>
      <c r="K310" s="31">
        <f t="shared" si="2"/>
        <v>750</v>
      </c>
      <c r="L310" s="31">
        <f t="shared" si="3"/>
        <v>262.5</v>
      </c>
      <c r="M310" s="32">
        <v>0.35</v>
      </c>
      <c r="O310" s="35"/>
      <c r="P310" s="33"/>
    </row>
    <row r="311" spans="1:16" ht="15.75" customHeight="1">
      <c r="A311" s="22"/>
      <c r="B311" s="27" t="s">
        <v>21</v>
      </c>
      <c r="C311" s="27">
        <v>1185732</v>
      </c>
      <c r="D311" s="28">
        <v>44269</v>
      </c>
      <c r="E311" s="27" t="s">
        <v>40</v>
      </c>
      <c r="F311" s="27" t="s">
        <v>41</v>
      </c>
      <c r="G311" s="27" t="s">
        <v>42</v>
      </c>
      <c r="H311" s="27" t="s">
        <v>29</v>
      </c>
      <c r="I311" s="29">
        <v>0.5</v>
      </c>
      <c r="J311" s="30">
        <v>2250</v>
      </c>
      <c r="K311" s="31">
        <f t="shared" si="2"/>
        <v>1125</v>
      </c>
      <c r="L311" s="31">
        <f t="shared" si="3"/>
        <v>562.5</v>
      </c>
      <c r="M311" s="32">
        <v>0.5</v>
      </c>
      <c r="O311" s="35"/>
      <c r="P311" s="33"/>
    </row>
    <row r="312" spans="1:16" ht="15.75" customHeight="1">
      <c r="A312" s="22"/>
      <c r="B312" s="27" t="s">
        <v>21</v>
      </c>
      <c r="C312" s="27">
        <v>1185732</v>
      </c>
      <c r="D312" s="28">
        <v>44301</v>
      </c>
      <c r="E312" s="27" t="s">
        <v>40</v>
      </c>
      <c r="F312" s="27" t="s">
        <v>41</v>
      </c>
      <c r="G312" s="27" t="s">
        <v>42</v>
      </c>
      <c r="H312" s="27" t="s">
        <v>24</v>
      </c>
      <c r="I312" s="29">
        <v>0.5</v>
      </c>
      <c r="J312" s="30">
        <v>4500</v>
      </c>
      <c r="K312" s="31">
        <f t="shared" si="2"/>
        <v>2250</v>
      </c>
      <c r="L312" s="31">
        <f t="shared" si="3"/>
        <v>900</v>
      </c>
      <c r="M312" s="32">
        <v>0.4</v>
      </c>
      <c r="O312" s="35"/>
      <c r="P312" s="33"/>
    </row>
    <row r="313" spans="1:16" ht="15.75" customHeight="1">
      <c r="A313" s="22"/>
      <c r="B313" s="27" t="s">
        <v>21</v>
      </c>
      <c r="C313" s="27">
        <v>1185732</v>
      </c>
      <c r="D313" s="28">
        <v>44301</v>
      </c>
      <c r="E313" s="27" t="s">
        <v>40</v>
      </c>
      <c r="F313" s="27" t="s">
        <v>41</v>
      </c>
      <c r="G313" s="27" t="s">
        <v>42</v>
      </c>
      <c r="H313" s="27" t="s">
        <v>25</v>
      </c>
      <c r="I313" s="29">
        <v>0.5</v>
      </c>
      <c r="J313" s="30">
        <v>1500</v>
      </c>
      <c r="K313" s="31">
        <f t="shared" si="2"/>
        <v>750</v>
      </c>
      <c r="L313" s="31">
        <f t="shared" si="3"/>
        <v>262.5</v>
      </c>
      <c r="M313" s="32">
        <v>0.35</v>
      </c>
      <c r="O313" s="35"/>
      <c r="P313" s="33"/>
    </row>
    <row r="314" spans="1:16" ht="15.75" customHeight="1">
      <c r="A314" s="22"/>
      <c r="B314" s="27" t="s">
        <v>21</v>
      </c>
      <c r="C314" s="27">
        <v>1185732</v>
      </c>
      <c r="D314" s="28">
        <v>44301</v>
      </c>
      <c r="E314" s="27" t="s">
        <v>40</v>
      </c>
      <c r="F314" s="27" t="s">
        <v>41</v>
      </c>
      <c r="G314" s="27" t="s">
        <v>42</v>
      </c>
      <c r="H314" s="27" t="s">
        <v>26</v>
      </c>
      <c r="I314" s="29">
        <v>0.4</v>
      </c>
      <c r="J314" s="30">
        <v>1500</v>
      </c>
      <c r="K314" s="31">
        <f t="shared" si="2"/>
        <v>600</v>
      </c>
      <c r="L314" s="31">
        <f t="shared" si="3"/>
        <v>210</v>
      </c>
      <c r="M314" s="32">
        <v>0.35</v>
      </c>
      <c r="O314" s="35"/>
      <c r="P314" s="33"/>
    </row>
    <row r="315" spans="1:16" ht="15.75" customHeight="1">
      <c r="A315" s="22"/>
      <c r="B315" s="27" t="s">
        <v>21</v>
      </c>
      <c r="C315" s="27">
        <v>1185732</v>
      </c>
      <c r="D315" s="28">
        <v>44301</v>
      </c>
      <c r="E315" s="27" t="s">
        <v>40</v>
      </c>
      <c r="F315" s="27" t="s">
        <v>41</v>
      </c>
      <c r="G315" s="27" t="s">
        <v>42</v>
      </c>
      <c r="H315" s="27" t="s">
        <v>27</v>
      </c>
      <c r="I315" s="29">
        <v>0.45</v>
      </c>
      <c r="J315" s="30">
        <v>750</v>
      </c>
      <c r="K315" s="31">
        <f t="shared" si="2"/>
        <v>337.5</v>
      </c>
      <c r="L315" s="31">
        <f t="shared" si="3"/>
        <v>135</v>
      </c>
      <c r="M315" s="32">
        <v>0.4</v>
      </c>
      <c r="O315" s="35"/>
      <c r="P315" s="33"/>
    </row>
    <row r="316" spans="1:16" ht="15.75" customHeight="1">
      <c r="A316" s="22"/>
      <c r="B316" s="27" t="s">
        <v>21</v>
      </c>
      <c r="C316" s="27">
        <v>1185732</v>
      </c>
      <c r="D316" s="28">
        <v>44301</v>
      </c>
      <c r="E316" s="27" t="s">
        <v>40</v>
      </c>
      <c r="F316" s="27" t="s">
        <v>41</v>
      </c>
      <c r="G316" s="27" t="s">
        <v>42</v>
      </c>
      <c r="H316" s="27" t="s">
        <v>28</v>
      </c>
      <c r="I316" s="29">
        <v>0.6</v>
      </c>
      <c r="J316" s="30">
        <v>1000</v>
      </c>
      <c r="K316" s="31">
        <f t="shared" si="2"/>
        <v>600</v>
      </c>
      <c r="L316" s="31">
        <f t="shared" si="3"/>
        <v>210</v>
      </c>
      <c r="M316" s="32">
        <v>0.35</v>
      </c>
      <c r="O316" s="35"/>
      <c r="P316" s="33"/>
    </row>
    <row r="317" spans="1:16" ht="15.75" customHeight="1">
      <c r="A317" s="22"/>
      <c r="B317" s="27" t="s">
        <v>21</v>
      </c>
      <c r="C317" s="27">
        <v>1185732</v>
      </c>
      <c r="D317" s="28">
        <v>44301</v>
      </c>
      <c r="E317" s="27" t="s">
        <v>40</v>
      </c>
      <c r="F317" s="27" t="s">
        <v>41</v>
      </c>
      <c r="G317" s="27" t="s">
        <v>42</v>
      </c>
      <c r="H317" s="27" t="s">
        <v>29</v>
      </c>
      <c r="I317" s="29">
        <v>0.5</v>
      </c>
      <c r="J317" s="30">
        <v>2250</v>
      </c>
      <c r="K317" s="31">
        <f t="shared" si="2"/>
        <v>1125</v>
      </c>
      <c r="L317" s="31">
        <f t="shared" si="3"/>
        <v>562.5</v>
      </c>
      <c r="M317" s="32">
        <v>0.5</v>
      </c>
      <c r="O317" s="35"/>
      <c r="P317" s="33"/>
    </row>
    <row r="318" spans="1:16" ht="15.75" customHeight="1">
      <c r="A318" s="22"/>
      <c r="B318" s="27" t="s">
        <v>21</v>
      </c>
      <c r="C318" s="27">
        <v>1185732</v>
      </c>
      <c r="D318" s="28">
        <v>44332</v>
      </c>
      <c r="E318" s="27" t="s">
        <v>40</v>
      </c>
      <c r="F318" s="27" t="s">
        <v>41</v>
      </c>
      <c r="G318" s="27" t="s">
        <v>42</v>
      </c>
      <c r="H318" s="27" t="s">
        <v>24</v>
      </c>
      <c r="I318" s="29">
        <v>0.6</v>
      </c>
      <c r="J318" s="30">
        <v>4950</v>
      </c>
      <c r="K318" s="31">
        <f t="shared" si="2"/>
        <v>2970</v>
      </c>
      <c r="L318" s="31">
        <f t="shared" si="3"/>
        <v>1188</v>
      </c>
      <c r="M318" s="32">
        <v>0.4</v>
      </c>
      <c r="O318" s="35"/>
      <c r="P318" s="33"/>
    </row>
    <row r="319" spans="1:16" ht="15.75" customHeight="1">
      <c r="A319" s="22"/>
      <c r="B319" s="27" t="s">
        <v>21</v>
      </c>
      <c r="C319" s="27">
        <v>1185732</v>
      </c>
      <c r="D319" s="28">
        <v>44332</v>
      </c>
      <c r="E319" s="27" t="s">
        <v>40</v>
      </c>
      <c r="F319" s="27" t="s">
        <v>41</v>
      </c>
      <c r="G319" s="27" t="s">
        <v>42</v>
      </c>
      <c r="H319" s="27" t="s">
        <v>25</v>
      </c>
      <c r="I319" s="29">
        <v>0.55000000000000004</v>
      </c>
      <c r="J319" s="30">
        <v>2000</v>
      </c>
      <c r="K319" s="31">
        <f t="shared" si="2"/>
        <v>1100</v>
      </c>
      <c r="L319" s="31">
        <f t="shared" si="3"/>
        <v>385</v>
      </c>
      <c r="M319" s="32">
        <v>0.35</v>
      </c>
      <c r="O319" s="35"/>
      <c r="P319" s="33"/>
    </row>
    <row r="320" spans="1:16" ht="15.75" customHeight="1">
      <c r="A320" s="22"/>
      <c r="B320" s="27" t="s">
        <v>21</v>
      </c>
      <c r="C320" s="27">
        <v>1185732</v>
      </c>
      <c r="D320" s="28">
        <v>44332</v>
      </c>
      <c r="E320" s="27" t="s">
        <v>40</v>
      </c>
      <c r="F320" s="27" t="s">
        <v>41</v>
      </c>
      <c r="G320" s="27" t="s">
        <v>42</v>
      </c>
      <c r="H320" s="27" t="s">
        <v>26</v>
      </c>
      <c r="I320" s="29">
        <v>0.5</v>
      </c>
      <c r="J320" s="30">
        <v>1750</v>
      </c>
      <c r="K320" s="31">
        <f t="shared" si="2"/>
        <v>875</v>
      </c>
      <c r="L320" s="31">
        <f t="shared" si="3"/>
        <v>306.25</v>
      </c>
      <c r="M320" s="32">
        <v>0.35</v>
      </c>
      <c r="O320" s="35"/>
      <c r="P320" s="33"/>
    </row>
    <row r="321" spans="1:16" ht="15.75" customHeight="1">
      <c r="A321" s="22"/>
      <c r="B321" s="27" t="s">
        <v>21</v>
      </c>
      <c r="C321" s="27">
        <v>1185732</v>
      </c>
      <c r="D321" s="28">
        <v>44332</v>
      </c>
      <c r="E321" s="27" t="s">
        <v>40</v>
      </c>
      <c r="F321" s="27" t="s">
        <v>41</v>
      </c>
      <c r="G321" s="27" t="s">
        <v>42</v>
      </c>
      <c r="H321" s="27" t="s">
        <v>27</v>
      </c>
      <c r="I321" s="29">
        <v>0.5</v>
      </c>
      <c r="J321" s="30">
        <v>1000</v>
      </c>
      <c r="K321" s="31">
        <f t="shared" si="2"/>
        <v>500</v>
      </c>
      <c r="L321" s="31">
        <f t="shared" si="3"/>
        <v>200</v>
      </c>
      <c r="M321" s="32">
        <v>0.4</v>
      </c>
      <c r="O321" s="35"/>
      <c r="P321" s="33"/>
    </row>
    <row r="322" spans="1:16" ht="15.75" customHeight="1">
      <c r="A322" s="22"/>
      <c r="B322" s="27" t="s">
        <v>21</v>
      </c>
      <c r="C322" s="27">
        <v>1185732</v>
      </c>
      <c r="D322" s="28">
        <v>44332</v>
      </c>
      <c r="E322" s="27" t="s">
        <v>40</v>
      </c>
      <c r="F322" s="27" t="s">
        <v>41</v>
      </c>
      <c r="G322" s="27" t="s">
        <v>42</v>
      </c>
      <c r="H322" s="27" t="s">
        <v>28</v>
      </c>
      <c r="I322" s="29">
        <v>0.6</v>
      </c>
      <c r="J322" s="30">
        <v>1250</v>
      </c>
      <c r="K322" s="31">
        <f t="shared" si="2"/>
        <v>750</v>
      </c>
      <c r="L322" s="31">
        <f t="shared" si="3"/>
        <v>262.5</v>
      </c>
      <c r="M322" s="32">
        <v>0.35</v>
      </c>
      <c r="O322" s="35"/>
      <c r="P322" s="33"/>
    </row>
    <row r="323" spans="1:16" ht="15.75" customHeight="1">
      <c r="A323" s="22"/>
      <c r="B323" s="27" t="s">
        <v>21</v>
      </c>
      <c r="C323" s="27">
        <v>1185732</v>
      </c>
      <c r="D323" s="28">
        <v>44332</v>
      </c>
      <c r="E323" s="27" t="s">
        <v>40</v>
      </c>
      <c r="F323" s="27" t="s">
        <v>41</v>
      </c>
      <c r="G323" s="27" t="s">
        <v>42</v>
      </c>
      <c r="H323" s="27" t="s">
        <v>29</v>
      </c>
      <c r="I323" s="29">
        <v>0.65</v>
      </c>
      <c r="J323" s="30">
        <v>2500</v>
      </c>
      <c r="K323" s="31">
        <f t="shared" si="2"/>
        <v>1625</v>
      </c>
      <c r="L323" s="31">
        <f t="shared" si="3"/>
        <v>812.5</v>
      </c>
      <c r="M323" s="32">
        <v>0.5</v>
      </c>
      <c r="O323" s="35"/>
      <c r="P323" s="33"/>
    </row>
    <row r="324" spans="1:16" ht="15.75" customHeight="1">
      <c r="A324" s="22"/>
      <c r="B324" s="27" t="s">
        <v>21</v>
      </c>
      <c r="C324" s="27">
        <v>1185732</v>
      </c>
      <c r="D324" s="28">
        <v>44362</v>
      </c>
      <c r="E324" s="27" t="s">
        <v>40</v>
      </c>
      <c r="F324" s="27" t="s">
        <v>41</v>
      </c>
      <c r="G324" s="27" t="s">
        <v>42</v>
      </c>
      <c r="H324" s="27" t="s">
        <v>24</v>
      </c>
      <c r="I324" s="29">
        <v>0.5</v>
      </c>
      <c r="J324" s="30">
        <v>5000</v>
      </c>
      <c r="K324" s="31">
        <f t="shared" si="2"/>
        <v>2500</v>
      </c>
      <c r="L324" s="31">
        <f t="shared" si="3"/>
        <v>1000</v>
      </c>
      <c r="M324" s="32">
        <v>0.4</v>
      </c>
      <c r="O324" s="35"/>
      <c r="P324" s="33"/>
    </row>
    <row r="325" spans="1:16" ht="15.75" customHeight="1">
      <c r="A325" s="22"/>
      <c r="B325" s="27" t="s">
        <v>21</v>
      </c>
      <c r="C325" s="27">
        <v>1185732</v>
      </c>
      <c r="D325" s="28">
        <v>44362</v>
      </c>
      <c r="E325" s="27" t="s">
        <v>40</v>
      </c>
      <c r="F325" s="27" t="s">
        <v>41</v>
      </c>
      <c r="G325" s="27" t="s">
        <v>42</v>
      </c>
      <c r="H325" s="27" t="s">
        <v>25</v>
      </c>
      <c r="I325" s="29">
        <v>0.45000000000000007</v>
      </c>
      <c r="J325" s="30">
        <v>2500</v>
      </c>
      <c r="K325" s="31">
        <f t="shared" si="2"/>
        <v>1125.0000000000002</v>
      </c>
      <c r="L325" s="31">
        <f t="shared" si="3"/>
        <v>393.75000000000006</v>
      </c>
      <c r="M325" s="32">
        <v>0.35</v>
      </c>
      <c r="O325" s="35"/>
      <c r="P325" s="33"/>
    </row>
    <row r="326" spans="1:16" ht="15.75" customHeight="1">
      <c r="A326" s="22"/>
      <c r="B326" s="27" t="s">
        <v>21</v>
      </c>
      <c r="C326" s="27">
        <v>1185732</v>
      </c>
      <c r="D326" s="28">
        <v>44362</v>
      </c>
      <c r="E326" s="27" t="s">
        <v>40</v>
      </c>
      <c r="F326" s="27" t="s">
        <v>41</v>
      </c>
      <c r="G326" s="27" t="s">
        <v>42</v>
      </c>
      <c r="H326" s="27" t="s">
        <v>26</v>
      </c>
      <c r="I326" s="29">
        <v>0.4</v>
      </c>
      <c r="J326" s="30">
        <v>2000</v>
      </c>
      <c r="K326" s="31">
        <f t="shared" si="2"/>
        <v>800</v>
      </c>
      <c r="L326" s="31">
        <f t="shared" si="3"/>
        <v>280</v>
      </c>
      <c r="M326" s="32">
        <v>0.35</v>
      </c>
      <c r="O326" s="35"/>
      <c r="P326" s="33"/>
    </row>
    <row r="327" spans="1:16" ht="15.75" customHeight="1">
      <c r="A327" s="22"/>
      <c r="B327" s="27" t="s">
        <v>21</v>
      </c>
      <c r="C327" s="27">
        <v>1185732</v>
      </c>
      <c r="D327" s="28">
        <v>44362</v>
      </c>
      <c r="E327" s="27" t="s">
        <v>40</v>
      </c>
      <c r="F327" s="27" t="s">
        <v>41</v>
      </c>
      <c r="G327" s="27" t="s">
        <v>42</v>
      </c>
      <c r="H327" s="27" t="s">
        <v>27</v>
      </c>
      <c r="I327" s="29">
        <v>0.4</v>
      </c>
      <c r="J327" s="30">
        <v>1750</v>
      </c>
      <c r="K327" s="31">
        <f t="shared" si="2"/>
        <v>700</v>
      </c>
      <c r="L327" s="31">
        <f t="shared" si="3"/>
        <v>280</v>
      </c>
      <c r="M327" s="32">
        <v>0.4</v>
      </c>
      <c r="O327" s="35"/>
      <c r="P327" s="33"/>
    </row>
    <row r="328" spans="1:16" ht="15.75" customHeight="1">
      <c r="A328" s="22"/>
      <c r="B328" s="27" t="s">
        <v>21</v>
      </c>
      <c r="C328" s="27">
        <v>1185732</v>
      </c>
      <c r="D328" s="28">
        <v>44362</v>
      </c>
      <c r="E328" s="27" t="s">
        <v>40</v>
      </c>
      <c r="F328" s="27" t="s">
        <v>41</v>
      </c>
      <c r="G328" s="27" t="s">
        <v>42</v>
      </c>
      <c r="H328" s="27" t="s">
        <v>28</v>
      </c>
      <c r="I328" s="29">
        <v>0.5</v>
      </c>
      <c r="J328" s="30">
        <v>1750</v>
      </c>
      <c r="K328" s="31">
        <f t="shared" si="2"/>
        <v>875</v>
      </c>
      <c r="L328" s="31">
        <f t="shared" si="3"/>
        <v>306.25</v>
      </c>
      <c r="M328" s="32">
        <v>0.35</v>
      </c>
      <c r="O328" s="35"/>
      <c r="P328" s="33"/>
    </row>
    <row r="329" spans="1:16" ht="15.75" customHeight="1">
      <c r="A329" s="22"/>
      <c r="B329" s="27" t="s">
        <v>21</v>
      </c>
      <c r="C329" s="27">
        <v>1185732</v>
      </c>
      <c r="D329" s="28">
        <v>44362</v>
      </c>
      <c r="E329" s="27" t="s">
        <v>40</v>
      </c>
      <c r="F329" s="27" t="s">
        <v>41</v>
      </c>
      <c r="G329" s="27" t="s">
        <v>42</v>
      </c>
      <c r="H329" s="27" t="s">
        <v>29</v>
      </c>
      <c r="I329" s="29">
        <v>0.55000000000000004</v>
      </c>
      <c r="J329" s="30">
        <v>3500</v>
      </c>
      <c r="K329" s="31">
        <f t="shared" si="2"/>
        <v>1925.0000000000002</v>
      </c>
      <c r="L329" s="31">
        <f t="shared" si="3"/>
        <v>962.50000000000011</v>
      </c>
      <c r="M329" s="32">
        <v>0.5</v>
      </c>
      <c r="O329" s="35"/>
      <c r="P329" s="33"/>
    </row>
    <row r="330" spans="1:16" ht="15.75" customHeight="1">
      <c r="A330" s="22"/>
      <c r="B330" s="27" t="s">
        <v>21</v>
      </c>
      <c r="C330" s="27">
        <v>1185732</v>
      </c>
      <c r="D330" s="28">
        <v>44391</v>
      </c>
      <c r="E330" s="27" t="s">
        <v>40</v>
      </c>
      <c r="F330" s="27" t="s">
        <v>41</v>
      </c>
      <c r="G330" s="27" t="s">
        <v>42</v>
      </c>
      <c r="H330" s="27" t="s">
        <v>24</v>
      </c>
      <c r="I330" s="29">
        <v>0.5</v>
      </c>
      <c r="J330" s="30">
        <v>5750</v>
      </c>
      <c r="K330" s="31">
        <f t="shared" si="2"/>
        <v>2875</v>
      </c>
      <c r="L330" s="31">
        <f t="shared" si="3"/>
        <v>1150</v>
      </c>
      <c r="M330" s="32">
        <v>0.4</v>
      </c>
      <c r="O330" s="35"/>
      <c r="P330" s="33"/>
    </row>
    <row r="331" spans="1:16" ht="15.75" customHeight="1">
      <c r="A331" s="22"/>
      <c r="B331" s="27" t="s">
        <v>21</v>
      </c>
      <c r="C331" s="27">
        <v>1185732</v>
      </c>
      <c r="D331" s="28">
        <v>44391</v>
      </c>
      <c r="E331" s="27" t="s">
        <v>40</v>
      </c>
      <c r="F331" s="27" t="s">
        <v>41</v>
      </c>
      <c r="G331" s="27" t="s">
        <v>42</v>
      </c>
      <c r="H331" s="27" t="s">
        <v>25</v>
      </c>
      <c r="I331" s="29">
        <v>0.45000000000000007</v>
      </c>
      <c r="J331" s="30">
        <v>3250</v>
      </c>
      <c r="K331" s="31">
        <f t="shared" si="2"/>
        <v>1462.5000000000002</v>
      </c>
      <c r="L331" s="31">
        <f t="shared" si="3"/>
        <v>511.87500000000006</v>
      </c>
      <c r="M331" s="32">
        <v>0.35</v>
      </c>
      <c r="O331" s="35"/>
      <c r="P331" s="33"/>
    </row>
    <row r="332" spans="1:16" ht="15.75" customHeight="1">
      <c r="A332" s="22"/>
      <c r="B332" s="27" t="s">
        <v>21</v>
      </c>
      <c r="C332" s="27">
        <v>1185732</v>
      </c>
      <c r="D332" s="28">
        <v>44391</v>
      </c>
      <c r="E332" s="27" t="s">
        <v>40</v>
      </c>
      <c r="F332" s="27" t="s">
        <v>41</v>
      </c>
      <c r="G332" s="27" t="s">
        <v>42</v>
      </c>
      <c r="H332" s="27" t="s">
        <v>26</v>
      </c>
      <c r="I332" s="29">
        <v>0.4</v>
      </c>
      <c r="J332" s="30">
        <v>2500</v>
      </c>
      <c r="K332" s="31">
        <f t="shared" si="2"/>
        <v>1000</v>
      </c>
      <c r="L332" s="31">
        <f t="shared" si="3"/>
        <v>350</v>
      </c>
      <c r="M332" s="32">
        <v>0.35</v>
      </c>
      <c r="O332" s="35"/>
      <c r="P332" s="33"/>
    </row>
    <row r="333" spans="1:16" ht="15.75" customHeight="1">
      <c r="A333" s="22"/>
      <c r="B333" s="27" t="s">
        <v>21</v>
      </c>
      <c r="C333" s="27">
        <v>1185732</v>
      </c>
      <c r="D333" s="28">
        <v>44391</v>
      </c>
      <c r="E333" s="27" t="s">
        <v>40</v>
      </c>
      <c r="F333" s="27" t="s">
        <v>41</v>
      </c>
      <c r="G333" s="27" t="s">
        <v>42</v>
      </c>
      <c r="H333" s="27" t="s">
        <v>27</v>
      </c>
      <c r="I333" s="29">
        <v>0.4</v>
      </c>
      <c r="J333" s="30">
        <v>2000</v>
      </c>
      <c r="K333" s="31">
        <f t="shared" si="2"/>
        <v>800</v>
      </c>
      <c r="L333" s="31">
        <f t="shared" si="3"/>
        <v>320</v>
      </c>
      <c r="M333" s="32">
        <v>0.4</v>
      </c>
      <c r="O333" s="35"/>
      <c r="P333" s="33"/>
    </row>
    <row r="334" spans="1:16" ht="15.75" customHeight="1">
      <c r="A334" s="22"/>
      <c r="B334" s="27" t="s">
        <v>21</v>
      </c>
      <c r="C334" s="27">
        <v>1185732</v>
      </c>
      <c r="D334" s="28">
        <v>44391</v>
      </c>
      <c r="E334" s="27" t="s">
        <v>40</v>
      </c>
      <c r="F334" s="27" t="s">
        <v>41</v>
      </c>
      <c r="G334" s="27" t="s">
        <v>42</v>
      </c>
      <c r="H334" s="27" t="s">
        <v>28</v>
      </c>
      <c r="I334" s="29">
        <v>0.5</v>
      </c>
      <c r="J334" s="30">
        <v>2250</v>
      </c>
      <c r="K334" s="31">
        <f t="shared" si="2"/>
        <v>1125</v>
      </c>
      <c r="L334" s="31">
        <f t="shared" si="3"/>
        <v>393.75</v>
      </c>
      <c r="M334" s="32">
        <v>0.35</v>
      </c>
      <c r="O334" s="35"/>
      <c r="P334" s="33"/>
    </row>
    <row r="335" spans="1:16" ht="15.75" customHeight="1">
      <c r="A335" s="22"/>
      <c r="B335" s="27" t="s">
        <v>21</v>
      </c>
      <c r="C335" s="27">
        <v>1185732</v>
      </c>
      <c r="D335" s="28">
        <v>44391</v>
      </c>
      <c r="E335" s="27" t="s">
        <v>40</v>
      </c>
      <c r="F335" s="27" t="s">
        <v>41</v>
      </c>
      <c r="G335" s="27" t="s">
        <v>42</v>
      </c>
      <c r="H335" s="27" t="s">
        <v>29</v>
      </c>
      <c r="I335" s="29">
        <v>0.55000000000000004</v>
      </c>
      <c r="J335" s="30">
        <v>4000</v>
      </c>
      <c r="K335" s="31">
        <f t="shared" si="2"/>
        <v>2200</v>
      </c>
      <c r="L335" s="31">
        <f t="shared" si="3"/>
        <v>1100</v>
      </c>
      <c r="M335" s="32">
        <v>0.5</v>
      </c>
      <c r="O335" s="35"/>
      <c r="P335" s="33"/>
    </row>
    <row r="336" spans="1:16" ht="15.75" customHeight="1">
      <c r="A336" s="22"/>
      <c r="B336" s="27" t="s">
        <v>21</v>
      </c>
      <c r="C336" s="27">
        <v>1185732</v>
      </c>
      <c r="D336" s="28">
        <v>44423</v>
      </c>
      <c r="E336" s="27" t="s">
        <v>40</v>
      </c>
      <c r="F336" s="27" t="s">
        <v>41</v>
      </c>
      <c r="G336" s="27" t="s">
        <v>42</v>
      </c>
      <c r="H336" s="27" t="s">
        <v>24</v>
      </c>
      <c r="I336" s="29">
        <v>0.5</v>
      </c>
      <c r="J336" s="30">
        <v>5500</v>
      </c>
      <c r="K336" s="31">
        <f t="shared" si="2"/>
        <v>2750</v>
      </c>
      <c r="L336" s="31">
        <f t="shared" si="3"/>
        <v>1100</v>
      </c>
      <c r="M336" s="32">
        <v>0.4</v>
      </c>
      <c r="O336" s="35"/>
      <c r="P336" s="33"/>
    </row>
    <row r="337" spans="1:16" ht="15.75" customHeight="1">
      <c r="A337" s="22"/>
      <c r="B337" s="27" t="s">
        <v>21</v>
      </c>
      <c r="C337" s="27">
        <v>1185732</v>
      </c>
      <c r="D337" s="28">
        <v>44423</v>
      </c>
      <c r="E337" s="27" t="s">
        <v>40</v>
      </c>
      <c r="F337" s="27" t="s">
        <v>41</v>
      </c>
      <c r="G337" s="27" t="s">
        <v>42</v>
      </c>
      <c r="H337" s="27" t="s">
        <v>25</v>
      </c>
      <c r="I337" s="29">
        <v>0.45000000000000007</v>
      </c>
      <c r="J337" s="30">
        <v>3250</v>
      </c>
      <c r="K337" s="31">
        <f t="shared" si="2"/>
        <v>1462.5000000000002</v>
      </c>
      <c r="L337" s="31">
        <f t="shared" si="3"/>
        <v>511.87500000000006</v>
      </c>
      <c r="M337" s="32">
        <v>0.35</v>
      </c>
      <c r="O337" s="35"/>
      <c r="P337" s="33"/>
    </row>
    <row r="338" spans="1:16" ht="15.75" customHeight="1">
      <c r="A338" s="22"/>
      <c r="B338" s="27" t="s">
        <v>21</v>
      </c>
      <c r="C338" s="27">
        <v>1185732</v>
      </c>
      <c r="D338" s="28">
        <v>44423</v>
      </c>
      <c r="E338" s="27" t="s">
        <v>40</v>
      </c>
      <c r="F338" s="27" t="s">
        <v>41</v>
      </c>
      <c r="G338" s="27" t="s">
        <v>42</v>
      </c>
      <c r="H338" s="27" t="s">
        <v>26</v>
      </c>
      <c r="I338" s="29">
        <v>0.4</v>
      </c>
      <c r="J338" s="30">
        <v>2500</v>
      </c>
      <c r="K338" s="31">
        <f t="shared" si="2"/>
        <v>1000</v>
      </c>
      <c r="L338" s="31">
        <f t="shared" si="3"/>
        <v>350</v>
      </c>
      <c r="M338" s="32">
        <v>0.35</v>
      </c>
      <c r="O338" s="35"/>
      <c r="P338" s="33"/>
    </row>
    <row r="339" spans="1:16" ht="15.75" customHeight="1">
      <c r="A339" s="22"/>
      <c r="B339" s="27" t="s">
        <v>21</v>
      </c>
      <c r="C339" s="27">
        <v>1185732</v>
      </c>
      <c r="D339" s="28">
        <v>44423</v>
      </c>
      <c r="E339" s="27" t="s">
        <v>40</v>
      </c>
      <c r="F339" s="27" t="s">
        <v>41</v>
      </c>
      <c r="G339" s="27" t="s">
        <v>42</v>
      </c>
      <c r="H339" s="27" t="s">
        <v>27</v>
      </c>
      <c r="I339" s="29">
        <v>0.4</v>
      </c>
      <c r="J339" s="30">
        <v>2250</v>
      </c>
      <c r="K339" s="31">
        <f t="shared" si="2"/>
        <v>900</v>
      </c>
      <c r="L339" s="31">
        <f t="shared" si="3"/>
        <v>360</v>
      </c>
      <c r="M339" s="32">
        <v>0.4</v>
      </c>
      <c r="O339" s="35"/>
      <c r="P339" s="33"/>
    </row>
    <row r="340" spans="1:16" ht="15.75" customHeight="1">
      <c r="A340" s="22"/>
      <c r="B340" s="27" t="s">
        <v>21</v>
      </c>
      <c r="C340" s="27">
        <v>1185732</v>
      </c>
      <c r="D340" s="28">
        <v>44423</v>
      </c>
      <c r="E340" s="27" t="s">
        <v>40</v>
      </c>
      <c r="F340" s="27" t="s">
        <v>41</v>
      </c>
      <c r="G340" s="27" t="s">
        <v>42</v>
      </c>
      <c r="H340" s="27" t="s">
        <v>28</v>
      </c>
      <c r="I340" s="29">
        <v>0.5</v>
      </c>
      <c r="J340" s="30">
        <v>2000</v>
      </c>
      <c r="K340" s="31">
        <f t="shared" si="2"/>
        <v>1000</v>
      </c>
      <c r="L340" s="31">
        <f t="shared" si="3"/>
        <v>350</v>
      </c>
      <c r="M340" s="32">
        <v>0.35</v>
      </c>
      <c r="O340" s="35"/>
      <c r="P340" s="33"/>
    </row>
    <row r="341" spans="1:16" ht="15.75" customHeight="1">
      <c r="A341" s="22"/>
      <c r="B341" s="27" t="s">
        <v>21</v>
      </c>
      <c r="C341" s="27">
        <v>1185732</v>
      </c>
      <c r="D341" s="28">
        <v>44423</v>
      </c>
      <c r="E341" s="27" t="s">
        <v>40</v>
      </c>
      <c r="F341" s="27" t="s">
        <v>41</v>
      </c>
      <c r="G341" s="27" t="s">
        <v>42</v>
      </c>
      <c r="H341" s="27" t="s">
        <v>29</v>
      </c>
      <c r="I341" s="29">
        <v>0.55000000000000004</v>
      </c>
      <c r="J341" s="30">
        <v>3750</v>
      </c>
      <c r="K341" s="31">
        <f t="shared" si="2"/>
        <v>2062.5</v>
      </c>
      <c r="L341" s="31">
        <f t="shared" si="3"/>
        <v>1031.25</v>
      </c>
      <c r="M341" s="32">
        <v>0.5</v>
      </c>
      <c r="O341" s="35"/>
      <c r="P341" s="33"/>
    </row>
    <row r="342" spans="1:16" ht="15.75" customHeight="1">
      <c r="A342" s="22"/>
      <c r="B342" s="27" t="s">
        <v>21</v>
      </c>
      <c r="C342" s="27">
        <v>1185732</v>
      </c>
      <c r="D342" s="28">
        <v>44455</v>
      </c>
      <c r="E342" s="27" t="s">
        <v>40</v>
      </c>
      <c r="F342" s="27" t="s">
        <v>41</v>
      </c>
      <c r="G342" s="27" t="s">
        <v>42</v>
      </c>
      <c r="H342" s="27" t="s">
        <v>24</v>
      </c>
      <c r="I342" s="29">
        <v>0.5</v>
      </c>
      <c r="J342" s="30">
        <v>5000</v>
      </c>
      <c r="K342" s="31">
        <f t="shared" si="2"/>
        <v>2500</v>
      </c>
      <c r="L342" s="31">
        <f t="shared" si="3"/>
        <v>1000</v>
      </c>
      <c r="M342" s="32">
        <v>0.4</v>
      </c>
      <c r="O342" s="35"/>
      <c r="P342" s="33"/>
    </row>
    <row r="343" spans="1:16" ht="15.75" customHeight="1">
      <c r="A343" s="22"/>
      <c r="B343" s="27" t="s">
        <v>21</v>
      </c>
      <c r="C343" s="27">
        <v>1185732</v>
      </c>
      <c r="D343" s="28">
        <v>44455</v>
      </c>
      <c r="E343" s="27" t="s">
        <v>40</v>
      </c>
      <c r="F343" s="27" t="s">
        <v>41</v>
      </c>
      <c r="G343" s="27" t="s">
        <v>42</v>
      </c>
      <c r="H343" s="27" t="s">
        <v>25</v>
      </c>
      <c r="I343" s="29">
        <v>0.45000000000000007</v>
      </c>
      <c r="J343" s="30">
        <v>3000</v>
      </c>
      <c r="K343" s="31">
        <f t="shared" si="2"/>
        <v>1350.0000000000002</v>
      </c>
      <c r="L343" s="31">
        <f t="shared" si="3"/>
        <v>472.50000000000006</v>
      </c>
      <c r="M343" s="32">
        <v>0.35</v>
      </c>
      <c r="O343" s="35"/>
      <c r="P343" s="33"/>
    </row>
    <row r="344" spans="1:16" ht="15.75" customHeight="1">
      <c r="A344" s="22"/>
      <c r="B344" s="27" t="s">
        <v>21</v>
      </c>
      <c r="C344" s="27">
        <v>1185732</v>
      </c>
      <c r="D344" s="28">
        <v>44455</v>
      </c>
      <c r="E344" s="27" t="s">
        <v>40</v>
      </c>
      <c r="F344" s="27" t="s">
        <v>41</v>
      </c>
      <c r="G344" s="27" t="s">
        <v>42</v>
      </c>
      <c r="H344" s="27" t="s">
        <v>26</v>
      </c>
      <c r="I344" s="29">
        <v>0.4</v>
      </c>
      <c r="J344" s="30">
        <v>2000</v>
      </c>
      <c r="K344" s="31">
        <f t="shared" si="2"/>
        <v>800</v>
      </c>
      <c r="L344" s="31">
        <f t="shared" si="3"/>
        <v>280</v>
      </c>
      <c r="M344" s="32">
        <v>0.35</v>
      </c>
      <c r="O344" s="35"/>
      <c r="P344" s="33"/>
    </row>
    <row r="345" spans="1:16" ht="15.75" customHeight="1">
      <c r="A345" s="22"/>
      <c r="B345" s="27" t="s">
        <v>21</v>
      </c>
      <c r="C345" s="27">
        <v>1185732</v>
      </c>
      <c r="D345" s="28">
        <v>44455</v>
      </c>
      <c r="E345" s="27" t="s">
        <v>40</v>
      </c>
      <c r="F345" s="27" t="s">
        <v>41</v>
      </c>
      <c r="G345" s="27" t="s">
        <v>42</v>
      </c>
      <c r="H345" s="27" t="s">
        <v>27</v>
      </c>
      <c r="I345" s="29">
        <v>0.4</v>
      </c>
      <c r="J345" s="30">
        <v>1750</v>
      </c>
      <c r="K345" s="31">
        <f t="shared" si="2"/>
        <v>700</v>
      </c>
      <c r="L345" s="31">
        <f t="shared" si="3"/>
        <v>280</v>
      </c>
      <c r="M345" s="32">
        <v>0.4</v>
      </c>
      <c r="O345" s="35"/>
      <c r="P345" s="33"/>
    </row>
    <row r="346" spans="1:16" ht="15.75" customHeight="1">
      <c r="A346" s="22"/>
      <c r="B346" s="27" t="s">
        <v>21</v>
      </c>
      <c r="C346" s="27">
        <v>1185732</v>
      </c>
      <c r="D346" s="28">
        <v>44455</v>
      </c>
      <c r="E346" s="27" t="s">
        <v>40</v>
      </c>
      <c r="F346" s="27" t="s">
        <v>41</v>
      </c>
      <c r="G346" s="27" t="s">
        <v>42</v>
      </c>
      <c r="H346" s="27" t="s">
        <v>28</v>
      </c>
      <c r="I346" s="29">
        <v>0.5</v>
      </c>
      <c r="J346" s="30">
        <v>1750</v>
      </c>
      <c r="K346" s="31">
        <f t="shared" si="2"/>
        <v>875</v>
      </c>
      <c r="L346" s="31">
        <f t="shared" si="3"/>
        <v>306.25</v>
      </c>
      <c r="M346" s="32">
        <v>0.35</v>
      </c>
      <c r="O346" s="35"/>
      <c r="P346" s="33"/>
    </row>
    <row r="347" spans="1:16" ht="15.75" customHeight="1">
      <c r="A347" s="22"/>
      <c r="B347" s="27" t="s">
        <v>21</v>
      </c>
      <c r="C347" s="27">
        <v>1185732</v>
      </c>
      <c r="D347" s="28">
        <v>44455</v>
      </c>
      <c r="E347" s="27" t="s">
        <v>40</v>
      </c>
      <c r="F347" s="27" t="s">
        <v>41</v>
      </c>
      <c r="G347" s="27" t="s">
        <v>42</v>
      </c>
      <c r="H347" s="27" t="s">
        <v>29</v>
      </c>
      <c r="I347" s="29">
        <v>0.55000000000000004</v>
      </c>
      <c r="J347" s="30">
        <v>2500</v>
      </c>
      <c r="K347" s="31">
        <f t="shared" si="2"/>
        <v>1375</v>
      </c>
      <c r="L347" s="31">
        <f t="shared" si="3"/>
        <v>687.5</v>
      </c>
      <c r="M347" s="32">
        <v>0.5</v>
      </c>
      <c r="O347" s="35"/>
      <c r="P347" s="33"/>
    </row>
    <row r="348" spans="1:16" ht="15.75" customHeight="1">
      <c r="A348" s="22"/>
      <c r="B348" s="27" t="s">
        <v>21</v>
      </c>
      <c r="C348" s="27">
        <v>1185732</v>
      </c>
      <c r="D348" s="28">
        <v>44484</v>
      </c>
      <c r="E348" s="27" t="s">
        <v>40</v>
      </c>
      <c r="F348" s="27" t="s">
        <v>41</v>
      </c>
      <c r="G348" s="27" t="s">
        <v>42</v>
      </c>
      <c r="H348" s="27" t="s">
        <v>24</v>
      </c>
      <c r="I348" s="29">
        <v>0.6</v>
      </c>
      <c r="J348" s="30">
        <v>4250</v>
      </c>
      <c r="K348" s="31">
        <f t="shared" si="2"/>
        <v>2550</v>
      </c>
      <c r="L348" s="31">
        <f t="shared" si="3"/>
        <v>1020</v>
      </c>
      <c r="M348" s="32">
        <v>0.4</v>
      </c>
      <c r="O348" s="35"/>
      <c r="P348" s="33"/>
    </row>
    <row r="349" spans="1:16" ht="15.75" customHeight="1">
      <c r="A349" s="22"/>
      <c r="B349" s="27" t="s">
        <v>21</v>
      </c>
      <c r="C349" s="27">
        <v>1185732</v>
      </c>
      <c r="D349" s="28">
        <v>44484</v>
      </c>
      <c r="E349" s="27" t="s">
        <v>40</v>
      </c>
      <c r="F349" s="27" t="s">
        <v>41</v>
      </c>
      <c r="G349" s="27" t="s">
        <v>42</v>
      </c>
      <c r="H349" s="27" t="s">
        <v>25</v>
      </c>
      <c r="I349" s="29">
        <v>0.5</v>
      </c>
      <c r="J349" s="30">
        <v>2500</v>
      </c>
      <c r="K349" s="31">
        <f t="shared" si="2"/>
        <v>1250</v>
      </c>
      <c r="L349" s="31">
        <f t="shared" si="3"/>
        <v>437.5</v>
      </c>
      <c r="M349" s="32">
        <v>0.35</v>
      </c>
      <c r="O349" s="35"/>
      <c r="P349" s="33"/>
    </row>
    <row r="350" spans="1:16" ht="15.75" customHeight="1">
      <c r="A350" s="22"/>
      <c r="B350" s="27" t="s">
        <v>21</v>
      </c>
      <c r="C350" s="27">
        <v>1185732</v>
      </c>
      <c r="D350" s="28">
        <v>44484</v>
      </c>
      <c r="E350" s="27" t="s">
        <v>40</v>
      </c>
      <c r="F350" s="27" t="s">
        <v>41</v>
      </c>
      <c r="G350" s="27" t="s">
        <v>42</v>
      </c>
      <c r="H350" s="27" t="s">
        <v>26</v>
      </c>
      <c r="I350" s="29">
        <v>0.5</v>
      </c>
      <c r="J350" s="30">
        <v>1500</v>
      </c>
      <c r="K350" s="31">
        <f t="shared" si="2"/>
        <v>750</v>
      </c>
      <c r="L350" s="31">
        <f t="shared" si="3"/>
        <v>262.5</v>
      </c>
      <c r="M350" s="32">
        <v>0.35</v>
      </c>
      <c r="O350" s="35"/>
      <c r="P350" s="33"/>
    </row>
    <row r="351" spans="1:16" ht="15.75" customHeight="1">
      <c r="A351" s="22"/>
      <c r="B351" s="27" t="s">
        <v>21</v>
      </c>
      <c r="C351" s="27">
        <v>1185732</v>
      </c>
      <c r="D351" s="28">
        <v>44484</v>
      </c>
      <c r="E351" s="27" t="s">
        <v>40</v>
      </c>
      <c r="F351" s="27" t="s">
        <v>41</v>
      </c>
      <c r="G351" s="27" t="s">
        <v>42</v>
      </c>
      <c r="H351" s="27" t="s">
        <v>27</v>
      </c>
      <c r="I351" s="29">
        <v>0.5</v>
      </c>
      <c r="J351" s="30">
        <v>1250</v>
      </c>
      <c r="K351" s="31">
        <f t="shared" si="2"/>
        <v>625</v>
      </c>
      <c r="L351" s="31">
        <f t="shared" si="3"/>
        <v>250</v>
      </c>
      <c r="M351" s="32">
        <v>0.4</v>
      </c>
      <c r="O351" s="35"/>
      <c r="P351" s="33"/>
    </row>
    <row r="352" spans="1:16" ht="15.75" customHeight="1">
      <c r="A352" s="22"/>
      <c r="B352" s="27" t="s">
        <v>21</v>
      </c>
      <c r="C352" s="27">
        <v>1185732</v>
      </c>
      <c r="D352" s="28">
        <v>44484</v>
      </c>
      <c r="E352" s="27" t="s">
        <v>40</v>
      </c>
      <c r="F352" s="27" t="s">
        <v>41</v>
      </c>
      <c r="G352" s="27" t="s">
        <v>42</v>
      </c>
      <c r="H352" s="27" t="s">
        <v>28</v>
      </c>
      <c r="I352" s="29">
        <v>0.6</v>
      </c>
      <c r="J352" s="30">
        <v>1250</v>
      </c>
      <c r="K352" s="31">
        <f t="shared" si="2"/>
        <v>750</v>
      </c>
      <c r="L352" s="31">
        <f t="shared" si="3"/>
        <v>262.5</v>
      </c>
      <c r="M352" s="32">
        <v>0.35</v>
      </c>
      <c r="O352" s="35"/>
      <c r="P352" s="33"/>
    </row>
    <row r="353" spans="1:16" ht="15.75" customHeight="1">
      <c r="A353" s="22"/>
      <c r="B353" s="27" t="s">
        <v>21</v>
      </c>
      <c r="C353" s="27">
        <v>1185732</v>
      </c>
      <c r="D353" s="28">
        <v>44484</v>
      </c>
      <c r="E353" s="27" t="s">
        <v>40</v>
      </c>
      <c r="F353" s="27" t="s">
        <v>41</v>
      </c>
      <c r="G353" s="27" t="s">
        <v>42</v>
      </c>
      <c r="H353" s="27" t="s">
        <v>29</v>
      </c>
      <c r="I353" s="29">
        <v>0.64999999999999991</v>
      </c>
      <c r="J353" s="30">
        <v>2500</v>
      </c>
      <c r="K353" s="31">
        <f t="shared" si="2"/>
        <v>1624.9999999999998</v>
      </c>
      <c r="L353" s="31">
        <f t="shared" si="3"/>
        <v>812.49999999999989</v>
      </c>
      <c r="M353" s="32">
        <v>0.5</v>
      </c>
      <c r="O353" s="35"/>
      <c r="P353" s="33"/>
    </row>
    <row r="354" spans="1:16" ht="15.75" customHeight="1">
      <c r="A354" s="22"/>
      <c r="B354" s="27" t="s">
        <v>21</v>
      </c>
      <c r="C354" s="27">
        <v>1185732</v>
      </c>
      <c r="D354" s="28">
        <v>44515</v>
      </c>
      <c r="E354" s="27" t="s">
        <v>40</v>
      </c>
      <c r="F354" s="27" t="s">
        <v>41</v>
      </c>
      <c r="G354" s="27" t="s">
        <v>42</v>
      </c>
      <c r="H354" s="27" t="s">
        <v>24</v>
      </c>
      <c r="I354" s="29">
        <v>0.6</v>
      </c>
      <c r="J354" s="30">
        <v>4000</v>
      </c>
      <c r="K354" s="31">
        <f t="shared" si="2"/>
        <v>2400</v>
      </c>
      <c r="L354" s="31">
        <f t="shared" si="3"/>
        <v>960</v>
      </c>
      <c r="M354" s="32">
        <v>0.4</v>
      </c>
      <c r="O354" s="35"/>
      <c r="P354" s="33"/>
    </row>
    <row r="355" spans="1:16" ht="15.75" customHeight="1">
      <c r="A355" s="22"/>
      <c r="B355" s="27" t="s">
        <v>21</v>
      </c>
      <c r="C355" s="27">
        <v>1185732</v>
      </c>
      <c r="D355" s="28">
        <v>44515</v>
      </c>
      <c r="E355" s="27" t="s">
        <v>40</v>
      </c>
      <c r="F355" s="27" t="s">
        <v>41</v>
      </c>
      <c r="G355" s="27" t="s">
        <v>42</v>
      </c>
      <c r="H355" s="27" t="s">
        <v>25</v>
      </c>
      <c r="I355" s="29">
        <v>0.5</v>
      </c>
      <c r="J355" s="30">
        <v>2500</v>
      </c>
      <c r="K355" s="31">
        <f t="shared" si="2"/>
        <v>1250</v>
      </c>
      <c r="L355" s="31">
        <f t="shared" si="3"/>
        <v>437.5</v>
      </c>
      <c r="M355" s="32">
        <v>0.35</v>
      </c>
      <c r="O355" s="35"/>
      <c r="P355" s="33"/>
    </row>
    <row r="356" spans="1:16" ht="15.75" customHeight="1">
      <c r="A356" s="22"/>
      <c r="B356" s="27" t="s">
        <v>21</v>
      </c>
      <c r="C356" s="27">
        <v>1185732</v>
      </c>
      <c r="D356" s="28">
        <v>44515</v>
      </c>
      <c r="E356" s="27" t="s">
        <v>40</v>
      </c>
      <c r="F356" s="27" t="s">
        <v>41</v>
      </c>
      <c r="G356" s="27" t="s">
        <v>42</v>
      </c>
      <c r="H356" s="27" t="s">
        <v>26</v>
      </c>
      <c r="I356" s="29">
        <v>0.5</v>
      </c>
      <c r="J356" s="30">
        <v>1950</v>
      </c>
      <c r="K356" s="31">
        <f t="shared" si="2"/>
        <v>975</v>
      </c>
      <c r="L356" s="31">
        <f t="shared" si="3"/>
        <v>341.25</v>
      </c>
      <c r="M356" s="32">
        <v>0.35</v>
      </c>
      <c r="O356" s="35"/>
      <c r="P356" s="33"/>
    </row>
    <row r="357" spans="1:16" ht="15.75" customHeight="1">
      <c r="A357" s="22"/>
      <c r="B357" s="27" t="s">
        <v>21</v>
      </c>
      <c r="C357" s="27">
        <v>1185732</v>
      </c>
      <c r="D357" s="28">
        <v>44515</v>
      </c>
      <c r="E357" s="27" t="s">
        <v>40</v>
      </c>
      <c r="F357" s="27" t="s">
        <v>41</v>
      </c>
      <c r="G357" s="27" t="s">
        <v>42</v>
      </c>
      <c r="H357" s="27" t="s">
        <v>27</v>
      </c>
      <c r="I357" s="29">
        <v>0.5</v>
      </c>
      <c r="J357" s="30">
        <v>1750</v>
      </c>
      <c r="K357" s="31">
        <f t="shared" si="2"/>
        <v>875</v>
      </c>
      <c r="L357" s="31">
        <f t="shared" si="3"/>
        <v>350</v>
      </c>
      <c r="M357" s="32">
        <v>0.4</v>
      </c>
      <c r="O357" s="35"/>
      <c r="P357" s="33"/>
    </row>
    <row r="358" spans="1:16" ht="15.75" customHeight="1">
      <c r="A358" s="22"/>
      <c r="B358" s="27" t="s">
        <v>21</v>
      </c>
      <c r="C358" s="27">
        <v>1185732</v>
      </c>
      <c r="D358" s="28">
        <v>44515</v>
      </c>
      <c r="E358" s="27" t="s">
        <v>40</v>
      </c>
      <c r="F358" s="27" t="s">
        <v>41</v>
      </c>
      <c r="G358" s="27" t="s">
        <v>42</v>
      </c>
      <c r="H358" s="27" t="s">
        <v>28</v>
      </c>
      <c r="I358" s="29">
        <v>0.6</v>
      </c>
      <c r="J358" s="30">
        <v>1500</v>
      </c>
      <c r="K358" s="31">
        <f t="shared" si="2"/>
        <v>900</v>
      </c>
      <c r="L358" s="31">
        <f t="shared" si="3"/>
        <v>315</v>
      </c>
      <c r="M358" s="32">
        <v>0.35</v>
      </c>
      <c r="O358" s="35"/>
      <c r="P358" s="33"/>
    </row>
    <row r="359" spans="1:16" ht="15.75" customHeight="1">
      <c r="A359" s="22"/>
      <c r="B359" s="27" t="s">
        <v>21</v>
      </c>
      <c r="C359" s="27">
        <v>1185732</v>
      </c>
      <c r="D359" s="28">
        <v>44515</v>
      </c>
      <c r="E359" s="27" t="s">
        <v>40</v>
      </c>
      <c r="F359" s="27" t="s">
        <v>41</v>
      </c>
      <c r="G359" s="27" t="s">
        <v>42</v>
      </c>
      <c r="H359" s="27" t="s">
        <v>29</v>
      </c>
      <c r="I359" s="29">
        <v>0.64999999999999991</v>
      </c>
      <c r="J359" s="30">
        <v>2500</v>
      </c>
      <c r="K359" s="31">
        <f t="shared" si="2"/>
        <v>1624.9999999999998</v>
      </c>
      <c r="L359" s="31">
        <f t="shared" si="3"/>
        <v>812.49999999999989</v>
      </c>
      <c r="M359" s="32">
        <v>0.5</v>
      </c>
      <c r="O359" s="35"/>
      <c r="P359" s="33"/>
    </row>
    <row r="360" spans="1:16" ht="15.75" customHeight="1">
      <c r="A360" s="22"/>
      <c r="B360" s="27" t="s">
        <v>21</v>
      </c>
      <c r="C360" s="27">
        <v>1185732</v>
      </c>
      <c r="D360" s="28">
        <v>44544</v>
      </c>
      <c r="E360" s="27" t="s">
        <v>40</v>
      </c>
      <c r="F360" s="27" t="s">
        <v>41</v>
      </c>
      <c r="G360" s="27" t="s">
        <v>42</v>
      </c>
      <c r="H360" s="27" t="s">
        <v>24</v>
      </c>
      <c r="I360" s="29">
        <v>0.6</v>
      </c>
      <c r="J360" s="30">
        <v>5000</v>
      </c>
      <c r="K360" s="31">
        <f t="shared" si="2"/>
        <v>3000</v>
      </c>
      <c r="L360" s="31">
        <f t="shared" si="3"/>
        <v>1200</v>
      </c>
      <c r="M360" s="32">
        <v>0.4</v>
      </c>
      <c r="O360" s="35"/>
      <c r="P360" s="33"/>
    </row>
    <row r="361" spans="1:16" ht="15.75" customHeight="1">
      <c r="A361" s="22"/>
      <c r="B361" s="27" t="s">
        <v>21</v>
      </c>
      <c r="C361" s="27">
        <v>1185732</v>
      </c>
      <c r="D361" s="28">
        <v>44544</v>
      </c>
      <c r="E361" s="27" t="s">
        <v>40</v>
      </c>
      <c r="F361" s="27" t="s">
        <v>41</v>
      </c>
      <c r="G361" s="27" t="s">
        <v>42</v>
      </c>
      <c r="H361" s="27" t="s">
        <v>25</v>
      </c>
      <c r="I361" s="29">
        <v>0.5</v>
      </c>
      <c r="J361" s="30">
        <v>3000</v>
      </c>
      <c r="K361" s="31">
        <f t="shared" si="2"/>
        <v>1500</v>
      </c>
      <c r="L361" s="31">
        <f t="shared" si="3"/>
        <v>525</v>
      </c>
      <c r="M361" s="32">
        <v>0.35</v>
      </c>
      <c r="O361" s="35"/>
      <c r="P361" s="33"/>
    </row>
    <row r="362" spans="1:16" ht="15.75" customHeight="1">
      <c r="A362" s="22"/>
      <c r="B362" s="27" t="s">
        <v>21</v>
      </c>
      <c r="C362" s="27">
        <v>1185732</v>
      </c>
      <c r="D362" s="28">
        <v>44544</v>
      </c>
      <c r="E362" s="27" t="s">
        <v>40</v>
      </c>
      <c r="F362" s="27" t="s">
        <v>41</v>
      </c>
      <c r="G362" s="27" t="s">
        <v>42</v>
      </c>
      <c r="H362" s="27" t="s">
        <v>26</v>
      </c>
      <c r="I362" s="29">
        <v>0.5</v>
      </c>
      <c r="J362" s="30">
        <v>2500</v>
      </c>
      <c r="K362" s="31">
        <f t="shared" si="2"/>
        <v>1250</v>
      </c>
      <c r="L362" s="31">
        <f t="shared" si="3"/>
        <v>437.5</v>
      </c>
      <c r="M362" s="32">
        <v>0.35</v>
      </c>
      <c r="O362" s="35"/>
      <c r="P362" s="33"/>
    </row>
    <row r="363" spans="1:16" ht="15.75" customHeight="1">
      <c r="A363" s="22"/>
      <c r="B363" s="27" t="s">
        <v>21</v>
      </c>
      <c r="C363" s="27">
        <v>1185732</v>
      </c>
      <c r="D363" s="28">
        <v>44544</v>
      </c>
      <c r="E363" s="27" t="s">
        <v>40</v>
      </c>
      <c r="F363" s="27" t="s">
        <v>41</v>
      </c>
      <c r="G363" s="27" t="s">
        <v>42</v>
      </c>
      <c r="H363" s="27" t="s">
        <v>27</v>
      </c>
      <c r="I363" s="29">
        <v>0.5</v>
      </c>
      <c r="J363" s="30">
        <v>2000</v>
      </c>
      <c r="K363" s="31">
        <f t="shared" si="2"/>
        <v>1000</v>
      </c>
      <c r="L363" s="31">
        <f t="shared" si="3"/>
        <v>400</v>
      </c>
      <c r="M363" s="32">
        <v>0.4</v>
      </c>
      <c r="O363" s="35"/>
      <c r="P363" s="33"/>
    </row>
    <row r="364" spans="1:16" ht="15.75" customHeight="1">
      <c r="A364" s="22"/>
      <c r="B364" s="27" t="s">
        <v>21</v>
      </c>
      <c r="C364" s="27">
        <v>1185732</v>
      </c>
      <c r="D364" s="28">
        <v>44544</v>
      </c>
      <c r="E364" s="27" t="s">
        <v>40</v>
      </c>
      <c r="F364" s="27" t="s">
        <v>41</v>
      </c>
      <c r="G364" s="27" t="s">
        <v>42</v>
      </c>
      <c r="H364" s="27" t="s">
        <v>28</v>
      </c>
      <c r="I364" s="29">
        <v>0.6</v>
      </c>
      <c r="J364" s="30">
        <v>2000</v>
      </c>
      <c r="K364" s="31">
        <f t="shared" si="2"/>
        <v>1200</v>
      </c>
      <c r="L364" s="31">
        <f t="shared" si="3"/>
        <v>420</v>
      </c>
      <c r="M364" s="32">
        <v>0.35</v>
      </c>
      <c r="O364" s="35"/>
      <c r="P364" s="33"/>
    </row>
    <row r="365" spans="1:16" ht="15.75" customHeight="1">
      <c r="A365" s="22"/>
      <c r="B365" s="27" t="s">
        <v>21</v>
      </c>
      <c r="C365" s="27">
        <v>1185732</v>
      </c>
      <c r="D365" s="28">
        <v>44544</v>
      </c>
      <c r="E365" s="27" t="s">
        <v>40</v>
      </c>
      <c r="F365" s="27" t="s">
        <v>41</v>
      </c>
      <c r="G365" s="27" t="s">
        <v>42</v>
      </c>
      <c r="H365" s="27" t="s">
        <v>29</v>
      </c>
      <c r="I365" s="29">
        <v>0.64999999999999991</v>
      </c>
      <c r="J365" s="30">
        <v>3000</v>
      </c>
      <c r="K365" s="31">
        <f t="shared" si="2"/>
        <v>1949.9999999999998</v>
      </c>
      <c r="L365" s="31">
        <f t="shared" si="3"/>
        <v>974.99999999999989</v>
      </c>
      <c r="M365" s="32">
        <v>0.5</v>
      </c>
      <c r="O365" s="35"/>
      <c r="P365" s="33"/>
    </row>
    <row r="366" spans="1:16" ht="15.75" customHeight="1">
      <c r="A366" s="22"/>
      <c r="B366" s="27" t="s">
        <v>30</v>
      </c>
      <c r="C366" s="27">
        <v>1197831</v>
      </c>
      <c r="D366" s="28">
        <v>44198</v>
      </c>
      <c r="E366" s="27" t="s">
        <v>31</v>
      </c>
      <c r="F366" s="27" t="s">
        <v>32</v>
      </c>
      <c r="G366" s="27" t="s">
        <v>43</v>
      </c>
      <c r="H366" s="27" t="s">
        <v>24</v>
      </c>
      <c r="I366" s="29">
        <v>0.2</v>
      </c>
      <c r="J366" s="30">
        <v>7250</v>
      </c>
      <c r="K366" s="31">
        <f t="shared" si="2"/>
        <v>1450</v>
      </c>
      <c r="L366" s="31">
        <f t="shared" si="3"/>
        <v>435</v>
      </c>
      <c r="M366" s="32">
        <v>0.3</v>
      </c>
      <c r="O366" s="34"/>
      <c r="P366" s="33"/>
    </row>
    <row r="367" spans="1:16" ht="15.75" customHeight="1">
      <c r="A367" s="22"/>
      <c r="B367" s="27" t="s">
        <v>30</v>
      </c>
      <c r="C367" s="27">
        <v>1197831</v>
      </c>
      <c r="D367" s="28">
        <v>44198</v>
      </c>
      <c r="E367" s="27" t="s">
        <v>31</v>
      </c>
      <c r="F367" s="27" t="s">
        <v>32</v>
      </c>
      <c r="G367" s="27" t="s">
        <v>43</v>
      </c>
      <c r="H367" s="27" t="s">
        <v>25</v>
      </c>
      <c r="I367" s="29">
        <v>0.3</v>
      </c>
      <c r="J367" s="30">
        <v>7250</v>
      </c>
      <c r="K367" s="31">
        <f t="shared" si="2"/>
        <v>2175</v>
      </c>
      <c r="L367" s="31">
        <f t="shared" si="3"/>
        <v>652.5</v>
      </c>
      <c r="M367" s="32">
        <v>0.3</v>
      </c>
      <c r="O367" s="34"/>
      <c r="P367" s="33"/>
    </row>
    <row r="368" spans="1:16" ht="15.75" customHeight="1">
      <c r="A368" s="22"/>
      <c r="B368" s="27" t="s">
        <v>30</v>
      </c>
      <c r="C368" s="27">
        <v>1197831</v>
      </c>
      <c r="D368" s="28">
        <v>44198</v>
      </c>
      <c r="E368" s="27" t="s">
        <v>31</v>
      </c>
      <c r="F368" s="27" t="s">
        <v>32</v>
      </c>
      <c r="G368" s="27" t="s">
        <v>43</v>
      </c>
      <c r="H368" s="27" t="s">
        <v>26</v>
      </c>
      <c r="I368" s="29">
        <v>0.3</v>
      </c>
      <c r="J368" s="30">
        <v>5250</v>
      </c>
      <c r="K368" s="31">
        <f t="shared" si="2"/>
        <v>1575</v>
      </c>
      <c r="L368" s="31">
        <f t="shared" si="3"/>
        <v>472.5</v>
      </c>
      <c r="M368" s="32">
        <v>0.3</v>
      </c>
      <c r="O368" s="34"/>
      <c r="P368" s="33"/>
    </row>
    <row r="369" spans="1:16" ht="15.75" customHeight="1">
      <c r="A369" s="22"/>
      <c r="B369" s="27" t="s">
        <v>30</v>
      </c>
      <c r="C369" s="27">
        <v>1197831</v>
      </c>
      <c r="D369" s="28">
        <v>44198</v>
      </c>
      <c r="E369" s="27" t="s">
        <v>31</v>
      </c>
      <c r="F369" s="27" t="s">
        <v>32</v>
      </c>
      <c r="G369" s="27" t="s">
        <v>43</v>
      </c>
      <c r="H369" s="27" t="s">
        <v>27</v>
      </c>
      <c r="I369" s="29">
        <v>0.35</v>
      </c>
      <c r="J369" s="30">
        <v>5250</v>
      </c>
      <c r="K369" s="31">
        <f t="shared" si="2"/>
        <v>1837.4999999999998</v>
      </c>
      <c r="L369" s="31">
        <f t="shared" si="3"/>
        <v>735</v>
      </c>
      <c r="M369" s="32">
        <v>0.4</v>
      </c>
      <c r="O369" s="34"/>
      <c r="P369" s="33"/>
    </row>
    <row r="370" spans="1:16" ht="15.75" customHeight="1">
      <c r="A370" s="22"/>
      <c r="B370" s="27" t="s">
        <v>30</v>
      </c>
      <c r="C370" s="27">
        <v>1197831</v>
      </c>
      <c r="D370" s="28">
        <v>44198</v>
      </c>
      <c r="E370" s="27" t="s">
        <v>31</v>
      </c>
      <c r="F370" s="27" t="s">
        <v>32</v>
      </c>
      <c r="G370" s="27" t="s">
        <v>43</v>
      </c>
      <c r="H370" s="27" t="s">
        <v>28</v>
      </c>
      <c r="I370" s="29">
        <v>0.4</v>
      </c>
      <c r="J370" s="30">
        <v>3750</v>
      </c>
      <c r="K370" s="31">
        <f t="shared" si="2"/>
        <v>1500</v>
      </c>
      <c r="L370" s="31">
        <f t="shared" si="3"/>
        <v>375</v>
      </c>
      <c r="M370" s="32">
        <v>0.25</v>
      </c>
      <c r="O370" s="34"/>
      <c r="P370" s="33"/>
    </row>
    <row r="371" spans="1:16" ht="15.75" customHeight="1">
      <c r="A371" s="22"/>
      <c r="B371" s="27" t="s">
        <v>30</v>
      </c>
      <c r="C371" s="27">
        <v>1197831</v>
      </c>
      <c r="D371" s="28">
        <v>44198</v>
      </c>
      <c r="E371" s="27" t="s">
        <v>31</v>
      </c>
      <c r="F371" s="27" t="s">
        <v>32</v>
      </c>
      <c r="G371" s="27" t="s">
        <v>43</v>
      </c>
      <c r="H371" s="27" t="s">
        <v>29</v>
      </c>
      <c r="I371" s="29">
        <v>0.35</v>
      </c>
      <c r="J371" s="30">
        <v>5250</v>
      </c>
      <c r="K371" s="31">
        <f t="shared" si="2"/>
        <v>1837.4999999999998</v>
      </c>
      <c r="L371" s="31">
        <f t="shared" si="3"/>
        <v>826.87499999999989</v>
      </c>
      <c r="M371" s="32">
        <v>0.45</v>
      </c>
      <c r="O371" s="34"/>
      <c r="P371" s="33"/>
    </row>
    <row r="372" spans="1:16" ht="15.75" customHeight="1">
      <c r="A372" s="22"/>
      <c r="B372" s="27" t="s">
        <v>30</v>
      </c>
      <c r="C372" s="27">
        <v>1197831</v>
      </c>
      <c r="D372" s="28">
        <v>44228</v>
      </c>
      <c r="E372" s="27" t="s">
        <v>31</v>
      </c>
      <c r="F372" s="27" t="s">
        <v>32</v>
      </c>
      <c r="G372" s="27" t="s">
        <v>43</v>
      </c>
      <c r="H372" s="27" t="s">
        <v>24</v>
      </c>
      <c r="I372" s="29">
        <v>0.25</v>
      </c>
      <c r="J372" s="30">
        <v>6750</v>
      </c>
      <c r="K372" s="31">
        <f t="shared" si="2"/>
        <v>1687.5</v>
      </c>
      <c r="L372" s="31">
        <f t="shared" si="3"/>
        <v>506.25</v>
      </c>
      <c r="M372" s="32">
        <v>0.3</v>
      </c>
      <c r="O372" s="34"/>
      <c r="P372" s="33"/>
    </row>
    <row r="373" spans="1:16" ht="15.75" customHeight="1">
      <c r="A373" s="22"/>
      <c r="B373" s="27" t="s">
        <v>30</v>
      </c>
      <c r="C373" s="27">
        <v>1197831</v>
      </c>
      <c r="D373" s="28">
        <v>44228</v>
      </c>
      <c r="E373" s="27" t="s">
        <v>31</v>
      </c>
      <c r="F373" s="27" t="s">
        <v>32</v>
      </c>
      <c r="G373" s="27" t="s">
        <v>43</v>
      </c>
      <c r="H373" s="27" t="s">
        <v>25</v>
      </c>
      <c r="I373" s="29">
        <v>0.35</v>
      </c>
      <c r="J373" s="30">
        <v>6500</v>
      </c>
      <c r="K373" s="31">
        <f t="shared" si="2"/>
        <v>2275</v>
      </c>
      <c r="L373" s="31">
        <f t="shared" si="3"/>
        <v>682.5</v>
      </c>
      <c r="M373" s="32">
        <v>0.3</v>
      </c>
      <c r="O373" s="34"/>
      <c r="P373" s="33"/>
    </row>
    <row r="374" spans="1:16" ht="15.75" customHeight="1">
      <c r="A374" s="22"/>
      <c r="B374" s="27" t="s">
        <v>30</v>
      </c>
      <c r="C374" s="27">
        <v>1197831</v>
      </c>
      <c r="D374" s="28">
        <v>44228</v>
      </c>
      <c r="E374" s="27" t="s">
        <v>31</v>
      </c>
      <c r="F374" s="27" t="s">
        <v>32</v>
      </c>
      <c r="G374" s="27" t="s">
        <v>43</v>
      </c>
      <c r="H374" s="27" t="s">
        <v>26</v>
      </c>
      <c r="I374" s="29">
        <v>0.35</v>
      </c>
      <c r="J374" s="30">
        <v>4750</v>
      </c>
      <c r="K374" s="31">
        <f t="shared" si="2"/>
        <v>1662.5</v>
      </c>
      <c r="L374" s="31">
        <f t="shared" si="3"/>
        <v>498.75</v>
      </c>
      <c r="M374" s="32">
        <v>0.3</v>
      </c>
      <c r="O374" s="34"/>
      <c r="P374" s="33"/>
    </row>
    <row r="375" spans="1:16" ht="15.75" customHeight="1">
      <c r="A375" s="22"/>
      <c r="B375" s="27" t="s">
        <v>30</v>
      </c>
      <c r="C375" s="27">
        <v>1197831</v>
      </c>
      <c r="D375" s="28">
        <v>44228</v>
      </c>
      <c r="E375" s="27" t="s">
        <v>31</v>
      </c>
      <c r="F375" s="27" t="s">
        <v>32</v>
      </c>
      <c r="G375" s="27" t="s">
        <v>43</v>
      </c>
      <c r="H375" s="27" t="s">
        <v>27</v>
      </c>
      <c r="I375" s="29">
        <v>0.35</v>
      </c>
      <c r="J375" s="30">
        <v>4250</v>
      </c>
      <c r="K375" s="31">
        <f t="shared" si="2"/>
        <v>1487.5</v>
      </c>
      <c r="L375" s="31">
        <f t="shared" si="3"/>
        <v>595</v>
      </c>
      <c r="M375" s="32">
        <v>0.4</v>
      </c>
      <c r="O375" s="34"/>
      <c r="P375" s="33"/>
    </row>
    <row r="376" spans="1:16" ht="15.75" customHeight="1">
      <c r="A376" s="22"/>
      <c r="B376" s="27" t="s">
        <v>30</v>
      </c>
      <c r="C376" s="27">
        <v>1197831</v>
      </c>
      <c r="D376" s="28">
        <v>44228</v>
      </c>
      <c r="E376" s="27" t="s">
        <v>31</v>
      </c>
      <c r="F376" s="27" t="s">
        <v>32</v>
      </c>
      <c r="G376" s="27" t="s">
        <v>43</v>
      </c>
      <c r="H376" s="27" t="s">
        <v>28</v>
      </c>
      <c r="I376" s="29">
        <v>0.4</v>
      </c>
      <c r="J376" s="30">
        <v>3000</v>
      </c>
      <c r="K376" s="31">
        <f t="shared" si="2"/>
        <v>1200</v>
      </c>
      <c r="L376" s="31">
        <f t="shared" si="3"/>
        <v>300</v>
      </c>
      <c r="M376" s="32">
        <v>0.25</v>
      </c>
      <c r="O376" s="34"/>
      <c r="P376" s="33"/>
    </row>
    <row r="377" spans="1:16" ht="15.75" customHeight="1">
      <c r="A377" s="22"/>
      <c r="B377" s="27" t="s">
        <v>30</v>
      </c>
      <c r="C377" s="27">
        <v>1197831</v>
      </c>
      <c r="D377" s="28">
        <v>44228</v>
      </c>
      <c r="E377" s="27" t="s">
        <v>31</v>
      </c>
      <c r="F377" s="27" t="s">
        <v>32</v>
      </c>
      <c r="G377" s="27" t="s">
        <v>43</v>
      </c>
      <c r="H377" s="27" t="s">
        <v>29</v>
      </c>
      <c r="I377" s="29">
        <v>0.35</v>
      </c>
      <c r="J377" s="30">
        <v>5000</v>
      </c>
      <c r="K377" s="31">
        <f t="shared" si="2"/>
        <v>1750</v>
      </c>
      <c r="L377" s="31">
        <f t="shared" si="3"/>
        <v>787.5</v>
      </c>
      <c r="M377" s="32">
        <v>0.45</v>
      </c>
      <c r="O377" s="34"/>
      <c r="P377" s="33"/>
    </row>
    <row r="378" spans="1:16" ht="15.75" customHeight="1">
      <c r="A378" s="22"/>
      <c r="B378" s="27" t="s">
        <v>30</v>
      </c>
      <c r="C378" s="27">
        <v>1197831</v>
      </c>
      <c r="D378" s="28">
        <v>44258</v>
      </c>
      <c r="E378" s="27" t="s">
        <v>31</v>
      </c>
      <c r="F378" s="27" t="s">
        <v>32</v>
      </c>
      <c r="G378" s="27" t="s">
        <v>43</v>
      </c>
      <c r="H378" s="27" t="s">
        <v>24</v>
      </c>
      <c r="I378" s="29">
        <v>0.3</v>
      </c>
      <c r="J378" s="30">
        <v>6750</v>
      </c>
      <c r="K378" s="31">
        <f t="shared" si="2"/>
        <v>2025</v>
      </c>
      <c r="L378" s="31">
        <f t="shared" si="3"/>
        <v>708.75</v>
      </c>
      <c r="M378" s="32">
        <v>0.35</v>
      </c>
      <c r="O378" s="34"/>
      <c r="P378" s="33"/>
    </row>
    <row r="379" spans="1:16" ht="15.75" customHeight="1">
      <c r="A379" s="22"/>
      <c r="B379" s="27" t="s">
        <v>30</v>
      </c>
      <c r="C379" s="27">
        <v>1197831</v>
      </c>
      <c r="D379" s="28">
        <v>44258</v>
      </c>
      <c r="E379" s="27" t="s">
        <v>31</v>
      </c>
      <c r="F379" s="27" t="s">
        <v>32</v>
      </c>
      <c r="G379" s="27" t="s">
        <v>43</v>
      </c>
      <c r="H379" s="27" t="s">
        <v>25</v>
      </c>
      <c r="I379" s="29">
        <v>0.4</v>
      </c>
      <c r="J379" s="30">
        <v>6750</v>
      </c>
      <c r="K379" s="31">
        <f t="shared" si="2"/>
        <v>2700</v>
      </c>
      <c r="L379" s="31">
        <f t="shared" si="3"/>
        <v>944.99999999999989</v>
      </c>
      <c r="M379" s="32">
        <v>0.35</v>
      </c>
      <c r="O379" s="34"/>
      <c r="P379" s="33"/>
    </row>
    <row r="380" spans="1:16" ht="15.75" customHeight="1">
      <c r="A380" s="22"/>
      <c r="B380" s="27" t="s">
        <v>30</v>
      </c>
      <c r="C380" s="27">
        <v>1197831</v>
      </c>
      <c r="D380" s="28">
        <v>44258</v>
      </c>
      <c r="E380" s="27" t="s">
        <v>31</v>
      </c>
      <c r="F380" s="27" t="s">
        <v>32</v>
      </c>
      <c r="G380" s="27" t="s">
        <v>43</v>
      </c>
      <c r="H380" s="27" t="s">
        <v>26</v>
      </c>
      <c r="I380" s="29">
        <v>0.3</v>
      </c>
      <c r="J380" s="30">
        <v>5000</v>
      </c>
      <c r="K380" s="31">
        <f t="shared" si="2"/>
        <v>1500</v>
      </c>
      <c r="L380" s="31">
        <f t="shared" si="3"/>
        <v>525</v>
      </c>
      <c r="M380" s="32">
        <v>0.35</v>
      </c>
      <c r="O380" s="34"/>
      <c r="P380" s="33"/>
    </row>
    <row r="381" spans="1:16" ht="15.75" customHeight="1">
      <c r="A381" s="22"/>
      <c r="B381" s="27" t="s">
        <v>30</v>
      </c>
      <c r="C381" s="27">
        <v>1197831</v>
      </c>
      <c r="D381" s="28">
        <v>44258</v>
      </c>
      <c r="E381" s="27" t="s">
        <v>31</v>
      </c>
      <c r="F381" s="27" t="s">
        <v>32</v>
      </c>
      <c r="G381" s="27" t="s">
        <v>43</v>
      </c>
      <c r="H381" s="27" t="s">
        <v>27</v>
      </c>
      <c r="I381" s="29">
        <v>0.35000000000000003</v>
      </c>
      <c r="J381" s="30">
        <v>4000</v>
      </c>
      <c r="K381" s="31">
        <f t="shared" si="2"/>
        <v>1400.0000000000002</v>
      </c>
      <c r="L381" s="31">
        <f t="shared" si="3"/>
        <v>630.00000000000011</v>
      </c>
      <c r="M381" s="32">
        <v>0.45</v>
      </c>
      <c r="O381" s="34"/>
      <c r="P381" s="33"/>
    </row>
    <row r="382" spans="1:16" ht="15.75" customHeight="1">
      <c r="A382" s="22"/>
      <c r="B382" s="27" t="s">
        <v>30</v>
      </c>
      <c r="C382" s="27">
        <v>1197831</v>
      </c>
      <c r="D382" s="28">
        <v>44258</v>
      </c>
      <c r="E382" s="27" t="s">
        <v>31</v>
      </c>
      <c r="F382" s="27" t="s">
        <v>32</v>
      </c>
      <c r="G382" s="27" t="s">
        <v>43</v>
      </c>
      <c r="H382" s="27" t="s">
        <v>28</v>
      </c>
      <c r="I382" s="29">
        <v>0.4</v>
      </c>
      <c r="J382" s="30">
        <v>3000</v>
      </c>
      <c r="K382" s="31">
        <f t="shared" si="2"/>
        <v>1200</v>
      </c>
      <c r="L382" s="31">
        <f t="shared" si="3"/>
        <v>360</v>
      </c>
      <c r="M382" s="32">
        <v>0.3</v>
      </c>
      <c r="O382" s="34"/>
      <c r="P382" s="33"/>
    </row>
    <row r="383" spans="1:16" ht="15.75" customHeight="1">
      <c r="A383" s="22"/>
      <c r="B383" s="27" t="s">
        <v>30</v>
      </c>
      <c r="C383" s="27">
        <v>1197831</v>
      </c>
      <c r="D383" s="28">
        <v>44258</v>
      </c>
      <c r="E383" s="27" t="s">
        <v>31</v>
      </c>
      <c r="F383" s="27" t="s">
        <v>32</v>
      </c>
      <c r="G383" s="27" t="s">
        <v>43</v>
      </c>
      <c r="H383" s="27" t="s">
        <v>29</v>
      </c>
      <c r="I383" s="29">
        <v>0.35000000000000003</v>
      </c>
      <c r="J383" s="30">
        <v>4500</v>
      </c>
      <c r="K383" s="31">
        <f t="shared" si="2"/>
        <v>1575.0000000000002</v>
      </c>
      <c r="L383" s="31">
        <f t="shared" si="3"/>
        <v>787.50000000000011</v>
      </c>
      <c r="M383" s="32">
        <v>0.5</v>
      </c>
      <c r="O383" s="34"/>
      <c r="P383" s="33"/>
    </row>
    <row r="384" spans="1:16" ht="15.75" customHeight="1">
      <c r="A384" s="22"/>
      <c r="B384" s="27" t="s">
        <v>30</v>
      </c>
      <c r="C384" s="27">
        <v>1197831</v>
      </c>
      <c r="D384" s="28">
        <v>44288</v>
      </c>
      <c r="E384" s="27" t="s">
        <v>31</v>
      </c>
      <c r="F384" s="27" t="s">
        <v>32</v>
      </c>
      <c r="G384" s="27" t="s">
        <v>43</v>
      </c>
      <c r="H384" s="27" t="s">
        <v>24</v>
      </c>
      <c r="I384" s="29">
        <v>0.19999999999999998</v>
      </c>
      <c r="J384" s="30">
        <v>7000</v>
      </c>
      <c r="K384" s="31">
        <f t="shared" si="2"/>
        <v>1399.9999999999998</v>
      </c>
      <c r="L384" s="31">
        <f t="shared" si="3"/>
        <v>489.99999999999989</v>
      </c>
      <c r="M384" s="32">
        <v>0.35</v>
      </c>
      <c r="O384" s="34"/>
      <c r="P384" s="33"/>
    </row>
    <row r="385" spans="1:16" ht="15.75" customHeight="1">
      <c r="A385" s="22"/>
      <c r="B385" s="27" t="s">
        <v>30</v>
      </c>
      <c r="C385" s="27">
        <v>1197831</v>
      </c>
      <c r="D385" s="28">
        <v>44288</v>
      </c>
      <c r="E385" s="27" t="s">
        <v>31</v>
      </c>
      <c r="F385" s="27" t="s">
        <v>32</v>
      </c>
      <c r="G385" s="27" t="s">
        <v>43</v>
      </c>
      <c r="H385" s="27" t="s">
        <v>25</v>
      </c>
      <c r="I385" s="29">
        <v>0.30000000000000004</v>
      </c>
      <c r="J385" s="30">
        <v>7000</v>
      </c>
      <c r="K385" s="31">
        <f t="shared" si="2"/>
        <v>2100.0000000000005</v>
      </c>
      <c r="L385" s="31">
        <f t="shared" si="3"/>
        <v>735.00000000000011</v>
      </c>
      <c r="M385" s="32">
        <v>0.35</v>
      </c>
      <c r="O385" s="34"/>
      <c r="P385" s="33"/>
    </row>
    <row r="386" spans="1:16" ht="15.75" customHeight="1">
      <c r="A386" s="22"/>
      <c r="B386" s="27" t="s">
        <v>30</v>
      </c>
      <c r="C386" s="27">
        <v>1197831</v>
      </c>
      <c r="D386" s="28">
        <v>44288</v>
      </c>
      <c r="E386" s="27" t="s">
        <v>31</v>
      </c>
      <c r="F386" s="27" t="s">
        <v>32</v>
      </c>
      <c r="G386" s="27" t="s">
        <v>43</v>
      </c>
      <c r="H386" s="27" t="s">
        <v>26</v>
      </c>
      <c r="I386" s="29">
        <v>0.24999999999999997</v>
      </c>
      <c r="J386" s="30">
        <v>5250</v>
      </c>
      <c r="K386" s="31">
        <f t="shared" si="2"/>
        <v>1312.4999999999998</v>
      </c>
      <c r="L386" s="31">
        <f t="shared" si="3"/>
        <v>459.37499999999989</v>
      </c>
      <c r="M386" s="32">
        <v>0.35</v>
      </c>
      <c r="O386" s="34"/>
      <c r="P386" s="33"/>
    </row>
    <row r="387" spans="1:16" ht="15.75" customHeight="1">
      <c r="A387" s="22"/>
      <c r="B387" s="27" t="s">
        <v>30</v>
      </c>
      <c r="C387" s="27">
        <v>1197831</v>
      </c>
      <c r="D387" s="28">
        <v>44288</v>
      </c>
      <c r="E387" s="27" t="s">
        <v>31</v>
      </c>
      <c r="F387" s="27" t="s">
        <v>32</v>
      </c>
      <c r="G387" s="27" t="s">
        <v>43</v>
      </c>
      <c r="H387" s="27" t="s">
        <v>27</v>
      </c>
      <c r="I387" s="29">
        <v>0.30000000000000004</v>
      </c>
      <c r="J387" s="30">
        <v>4250</v>
      </c>
      <c r="K387" s="31">
        <f t="shared" si="2"/>
        <v>1275.0000000000002</v>
      </c>
      <c r="L387" s="31">
        <f t="shared" si="3"/>
        <v>573.75000000000011</v>
      </c>
      <c r="M387" s="32">
        <v>0.45</v>
      </c>
      <c r="O387" s="34"/>
      <c r="P387" s="33"/>
    </row>
    <row r="388" spans="1:16" ht="15.75" customHeight="1">
      <c r="A388" s="22"/>
      <c r="B388" s="27" t="s">
        <v>30</v>
      </c>
      <c r="C388" s="27">
        <v>1197831</v>
      </c>
      <c r="D388" s="28">
        <v>44288</v>
      </c>
      <c r="E388" s="27" t="s">
        <v>31</v>
      </c>
      <c r="F388" s="27" t="s">
        <v>32</v>
      </c>
      <c r="G388" s="27" t="s">
        <v>43</v>
      </c>
      <c r="H388" s="27" t="s">
        <v>28</v>
      </c>
      <c r="I388" s="29">
        <v>0.35</v>
      </c>
      <c r="J388" s="30">
        <v>3250</v>
      </c>
      <c r="K388" s="31">
        <f t="shared" si="2"/>
        <v>1137.5</v>
      </c>
      <c r="L388" s="31">
        <f t="shared" si="3"/>
        <v>341.25</v>
      </c>
      <c r="M388" s="32">
        <v>0.3</v>
      </c>
      <c r="O388" s="34"/>
      <c r="P388" s="33"/>
    </row>
    <row r="389" spans="1:16" ht="15.75" customHeight="1">
      <c r="A389" s="22"/>
      <c r="B389" s="27" t="s">
        <v>30</v>
      </c>
      <c r="C389" s="27">
        <v>1197831</v>
      </c>
      <c r="D389" s="28">
        <v>44288</v>
      </c>
      <c r="E389" s="27" t="s">
        <v>31</v>
      </c>
      <c r="F389" s="27" t="s">
        <v>32</v>
      </c>
      <c r="G389" s="27" t="s">
        <v>43</v>
      </c>
      <c r="H389" s="27" t="s">
        <v>29</v>
      </c>
      <c r="I389" s="29">
        <v>0.30000000000000004</v>
      </c>
      <c r="J389" s="30">
        <v>6000</v>
      </c>
      <c r="K389" s="31">
        <f t="shared" si="2"/>
        <v>1800.0000000000002</v>
      </c>
      <c r="L389" s="31">
        <f t="shared" si="3"/>
        <v>900.00000000000011</v>
      </c>
      <c r="M389" s="32">
        <v>0.5</v>
      </c>
      <c r="O389" s="34"/>
      <c r="P389" s="33"/>
    </row>
    <row r="390" spans="1:16" ht="15.75" customHeight="1">
      <c r="A390" s="22"/>
      <c r="B390" s="27" t="s">
        <v>30</v>
      </c>
      <c r="C390" s="27">
        <v>1197831</v>
      </c>
      <c r="D390" s="28">
        <v>44318</v>
      </c>
      <c r="E390" s="27" t="s">
        <v>31</v>
      </c>
      <c r="F390" s="27" t="s">
        <v>32</v>
      </c>
      <c r="G390" s="27" t="s">
        <v>43</v>
      </c>
      <c r="H390" s="27" t="s">
        <v>24</v>
      </c>
      <c r="I390" s="29">
        <v>0.19999999999999998</v>
      </c>
      <c r="J390" s="30">
        <v>7500</v>
      </c>
      <c r="K390" s="31">
        <f t="shared" si="2"/>
        <v>1499.9999999999998</v>
      </c>
      <c r="L390" s="31">
        <f t="shared" si="3"/>
        <v>524.99999999999989</v>
      </c>
      <c r="M390" s="32">
        <v>0.35</v>
      </c>
      <c r="O390" s="34"/>
      <c r="P390" s="33"/>
    </row>
    <row r="391" spans="1:16" ht="15.75" customHeight="1">
      <c r="A391" s="22"/>
      <c r="B391" s="27" t="s">
        <v>30</v>
      </c>
      <c r="C391" s="27">
        <v>1197831</v>
      </c>
      <c r="D391" s="28">
        <v>44318</v>
      </c>
      <c r="E391" s="27" t="s">
        <v>31</v>
      </c>
      <c r="F391" s="27" t="s">
        <v>32</v>
      </c>
      <c r="G391" s="27" t="s">
        <v>43</v>
      </c>
      <c r="H391" s="27" t="s">
        <v>25</v>
      </c>
      <c r="I391" s="29">
        <v>0.30000000000000004</v>
      </c>
      <c r="J391" s="30">
        <v>7750</v>
      </c>
      <c r="K391" s="31">
        <f t="shared" si="2"/>
        <v>2325.0000000000005</v>
      </c>
      <c r="L391" s="31">
        <f t="shared" si="3"/>
        <v>813.75000000000011</v>
      </c>
      <c r="M391" s="32">
        <v>0.35</v>
      </c>
      <c r="O391" s="34"/>
      <c r="P391" s="33"/>
    </row>
    <row r="392" spans="1:16" ht="15.75" customHeight="1">
      <c r="A392" s="22"/>
      <c r="B392" s="27" t="s">
        <v>30</v>
      </c>
      <c r="C392" s="27">
        <v>1197831</v>
      </c>
      <c r="D392" s="28">
        <v>44318</v>
      </c>
      <c r="E392" s="27" t="s">
        <v>31</v>
      </c>
      <c r="F392" s="27" t="s">
        <v>32</v>
      </c>
      <c r="G392" s="27" t="s">
        <v>43</v>
      </c>
      <c r="H392" s="27" t="s">
        <v>26</v>
      </c>
      <c r="I392" s="29">
        <v>0.24999999999999997</v>
      </c>
      <c r="J392" s="30">
        <v>6250</v>
      </c>
      <c r="K392" s="31">
        <f t="shared" si="2"/>
        <v>1562.4999999999998</v>
      </c>
      <c r="L392" s="31">
        <f t="shared" si="3"/>
        <v>546.87499999999989</v>
      </c>
      <c r="M392" s="32">
        <v>0.35</v>
      </c>
      <c r="O392" s="34"/>
      <c r="P392" s="33"/>
    </row>
    <row r="393" spans="1:16" ht="15.75" customHeight="1">
      <c r="A393" s="22"/>
      <c r="B393" s="27" t="s">
        <v>30</v>
      </c>
      <c r="C393" s="27">
        <v>1197831</v>
      </c>
      <c r="D393" s="28">
        <v>44318</v>
      </c>
      <c r="E393" s="27" t="s">
        <v>31</v>
      </c>
      <c r="F393" s="27" t="s">
        <v>32</v>
      </c>
      <c r="G393" s="27" t="s">
        <v>43</v>
      </c>
      <c r="H393" s="27" t="s">
        <v>27</v>
      </c>
      <c r="I393" s="29">
        <v>0.35000000000000003</v>
      </c>
      <c r="J393" s="30">
        <v>5500</v>
      </c>
      <c r="K393" s="31">
        <f t="shared" si="2"/>
        <v>1925.0000000000002</v>
      </c>
      <c r="L393" s="31">
        <f t="shared" si="3"/>
        <v>866.25000000000011</v>
      </c>
      <c r="M393" s="32">
        <v>0.45</v>
      </c>
      <c r="O393" s="34"/>
      <c r="P393" s="33"/>
    </row>
    <row r="394" spans="1:16" ht="15.75" customHeight="1">
      <c r="A394" s="22"/>
      <c r="B394" s="27" t="s">
        <v>30</v>
      </c>
      <c r="C394" s="27">
        <v>1197831</v>
      </c>
      <c r="D394" s="28">
        <v>44318</v>
      </c>
      <c r="E394" s="27" t="s">
        <v>31</v>
      </c>
      <c r="F394" s="27" t="s">
        <v>32</v>
      </c>
      <c r="G394" s="27" t="s">
        <v>43</v>
      </c>
      <c r="H394" s="27" t="s">
        <v>28</v>
      </c>
      <c r="I394" s="29">
        <v>0.5</v>
      </c>
      <c r="J394" s="30">
        <v>4500</v>
      </c>
      <c r="K394" s="31">
        <f t="shared" si="2"/>
        <v>2250</v>
      </c>
      <c r="L394" s="31">
        <f t="shared" si="3"/>
        <v>675</v>
      </c>
      <c r="M394" s="32">
        <v>0.3</v>
      </c>
      <c r="O394" s="34"/>
      <c r="P394" s="33"/>
    </row>
    <row r="395" spans="1:16" ht="15.75" customHeight="1">
      <c r="A395" s="22"/>
      <c r="B395" s="27" t="s">
        <v>30</v>
      </c>
      <c r="C395" s="27">
        <v>1197831</v>
      </c>
      <c r="D395" s="28">
        <v>44318</v>
      </c>
      <c r="E395" s="27" t="s">
        <v>31</v>
      </c>
      <c r="F395" s="27" t="s">
        <v>32</v>
      </c>
      <c r="G395" s="27" t="s">
        <v>43</v>
      </c>
      <c r="H395" s="27" t="s">
        <v>29</v>
      </c>
      <c r="I395" s="29">
        <v>0.45</v>
      </c>
      <c r="J395" s="30">
        <v>8000</v>
      </c>
      <c r="K395" s="31">
        <f t="shared" si="2"/>
        <v>3600</v>
      </c>
      <c r="L395" s="31">
        <f t="shared" si="3"/>
        <v>1800</v>
      </c>
      <c r="M395" s="32">
        <v>0.5</v>
      </c>
      <c r="O395" s="34"/>
      <c r="P395" s="33"/>
    </row>
    <row r="396" spans="1:16" ht="15.75" customHeight="1">
      <c r="A396" s="22"/>
      <c r="B396" s="27" t="s">
        <v>30</v>
      </c>
      <c r="C396" s="27">
        <v>1197831</v>
      </c>
      <c r="D396" s="28">
        <v>44348</v>
      </c>
      <c r="E396" s="27" t="s">
        <v>31</v>
      </c>
      <c r="F396" s="27" t="s">
        <v>32</v>
      </c>
      <c r="G396" s="27" t="s">
        <v>43</v>
      </c>
      <c r="H396" s="27" t="s">
        <v>24</v>
      </c>
      <c r="I396" s="29">
        <v>0.45</v>
      </c>
      <c r="J396" s="30">
        <v>8000</v>
      </c>
      <c r="K396" s="31">
        <f t="shared" si="2"/>
        <v>3600</v>
      </c>
      <c r="L396" s="31">
        <f t="shared" si="3"/>
        <v>1260</v>
      </c>
      <c r="M396" s="32">
        <v>0.35</v>
      </c>
      <c r="O396" s="34"/>
      <c r="P396" s="33"/>
    </row>
    <row r="397" spans="1:16" ht="15.75" customHeight="1">
      <c r="A397" s="22"/>
      <c r="B397" s="27" t="s">
        <v>30</v>
      </c>
      <c r="C397" s="27">
        <v>1197831</v>
      </c>
      <c r="D397" s="28">
        <v>44348</v>
      </c>
      <c r="E397" s="27" t="s">
        <v>31</v>
      </c>
      <c r="F397" s="27" t="s">
        <v>32</v>
      </c>
      <c r="G397" s="27" t="s">
        <v>43</v>
      </c>
      <c r="H397" s="27" t="s">
        <v>25</v>
      </c>
      <c r="I397" s="29">
        <v>0.5</v>
      </c>
      <c r="J397" s="30">
        <v>8000</v>
      </c>
      <c r="K397" s="31">
        <f t="shared" si="2"/>
        <v>4000</v>
      </c>
      <c r="L397" s="31">
        <f t="shared" si="3"/>
        <v>1400</v>
      </c>
      <c r="M397" s="32">
        <v>0.35</v>
      </c>
      <c r="O397" s="34"/>
      <c r="P397" s="33"/>
    </row>
    <row r="398" spans="1:16" ht="15.75" customHeight="1">
      <c r="A398" s="22"/>
      <c r="B398" s="27" t="s">
        <v>30</v>
      </c>
      <c r="C398" s="27">
        <v>1197831</v>
      </c>
      <c r="D398" s="28">
        <v>44348</v>
      </c>
      <c r="E398" s="27" t="s">
        <v>31</v>
      </c>
      <c r="F398" s="27" t="s">
        <v>32</v>
      </c>
      <c r="G398" s="27" t="s">
        <v>43</v>
      </c>
      <c r="H398" s="27" t="s">
        <v>26</v>
      </c>
      <c r="I398" s="29">
        <v>0.45</v>
      </c>
      <c r="J398" s="30">
        <v>6500</v>
      </c>
      <c r="K398" s="31">
        <f t="shared" si="2"/>
        <v>2925</v>
      </c>
      <c r="L398" s="31">
        <f t="shared" si="3"/>
        <v>1023.7499999999999</v>
      </c>
      <c r="M398" s="32">
        <v>0.35</v>
      </c>
      <c r="O398" s="34"/>
      <c r="P398" s="33"/>
    </row>
    <row r="399" spans="1:16" ht="15.75" customHeight="1">
      <c r="A399" s="22"/>
      <c r="B399" s="27" t="s">
        <v>30</v>
      </c>
      <c r="C399" s="27">
        <v>1197831</v>
      </c>
      <c r="D399" s="28">
        <v>44348</v>
      </c>
      <c r="E399" s="27" t="s">
        <v>31</v>
      </c>
      <c r="F399" s="27" t="s">
        <v>32</v>
      </c>
      <c r="G399" s="27" t="s">
        <v>43</v>
      </c>
      <c r="H399" s="27" t="s">
        <v>27</v>
      </c>
      <c r="I399" s="29">
        <v>0.45</v>
      </c>
      <c r="J399" s="30">
        <v>6000</v>
      </c>
      <c r="K399" s="31">
        <f t="shared" si="2"/>
        <v>2700</v>
      </c>
      <c r="L399" s="31">
        <f t="shared" si="3"/>
        <v>1215</v>
      </c>
      <c r="M399" s="32">
        <v>0.45</v>
      </c>
      <c r="O399" s="34"/>
      <c r="P399" s="33"/>
    </row>
    <row r="400" spans="1:16" ht="15.75" customHeight="1">
      <c r="A400" s="22"/>
      <c r="B400" s="27" t="s">
        <v>30</v>
      </c>
      <c r="C400" s="27">
        <v>1197831</v>
      </c>
      <c r="D400" s="28">
        <v>44348</v>
      </c>
      <c r="E400" s="27" t="s">
        <v>31</v>
      </c>
      <c r="F400" s="27" t="s">
        <v>32</v>
      </c>
      <c r="G400" s="27" t="s">
        <v>43</v>
      </c>
      <c r="H400" s="27" t="s">
        <v>28</v>
      </c>
      <c r="I400" s="29">
        <v>0.5</v>
      </c>
      <c r="J400" s="30">
        <v>5000</v>
      </c>
      <c r="K400" s="31">
        <f t="shared" si="2"/>
        <v>2500</v>
      </c>
      <c r="L400" s="31">
        <f t="shared" si="3"/>
        <v>750</v>
      </c>
      <c r="M400" s="32">
        <v>0.3</v>
      </c>
      <c r="O400" s="34"/>
      <c r="P400" s="33"/>
    </row>
    <row r="401" spans="1:16" ht="15.75" customHeight="1">
      <c r="A401" s="22"/>
      <c r="B401" s="27" t="s">
        <v>30</v>
      </c>
      <c r="C401" s="27">
        <v>1197831</v>
      </c>
      <c r="D401" s="28">
        <v>44348</v>
      </c>
      <c r="E401" s="27" t="s">
        <v>31</v>
      </c>
      <c r="F401" s="27" t="s">
        <v>32</v>
      </c>
      <c r="G401" s="27" t="s">
        <v>43</v>
      </c>
      <c r="H401" s="27" t="s">
        <v>29</v>
      </c>
      <c r="I401" s="29">
        <v>0.55000000000000004</v>
      </c>
      <c r="J401" s="30">
        <v>8750</v>
      </c>
      <c r="K401" s="31">
        <f t="shared" si="2"/>
        <v>4812.5</v>
      </c>
      <c r="L401" s="31">
        <f t="shared" si="3"/>
        <v>2406.25</v>
      </c>
      <c r="M401" s="32">
        <v>0.5</v>
      </c>
      <c r="O401" s="34"/>
      <c r="P401" s="33"/>
    </row>
    <row r="402" spans="1:16" ht="15.75" customHeight="1">
      <c r="A402" s="22"/>
      <c r="B402" s="27" t="s">
        <v>30</v>
      </c>
      <c r="C402" s="27">
        <v>1197831</v>
      </c>
      <c r="D402" s="28">
        <v>44380</v>
      </c>
      <c r="E402" s="27" t="s">
        <v>31</v>
      </c>
      <c r="F402" s="27" t="s">
        <v>32</v>
      </c>
      <c r="G402" s="27" t="s">
        <v>43</v>
      </c>
      <c r="H402" s="27" t="s">
        <v>24</v>
      </c>
      <c r="I402" s="29">
        <v>0.45</v>
      </c>
      <c r="J402" s="30">
        <v>8250</v>
      </c>
      <c r="K402" s="31">
        <f t="shared" si="2"/>
        <v>3712.5</v>
      </c>
      <c r="L402" s="31">
        <f t="shared" si="3"/>
        <v>1484.9999999999998</v>
      </c>
      <c r="M402" s="32">
        <v>0.39999999999999997</v>
      </c>
      <c r="O402" s="34"/>
      <c r="P402" s="33"/>
    </row>
    <row r="403" spans="1:16" ht="15.75" customHeight="1">
      <c r="A403" s="22"/>
      <c r="B403" s="27" t="s">
        <v>30</v>
      </c>
      <c r="C403" s="27">
        <v>1197831</v>
      </c>
      <c r="D403" s="28">
        <v>44380</v>
      </c>
      <c r="E403" s="27" t="s">
        <v>31</v>
      </c>
      <c r="F403" s="27" t="s">
        <v>32</v>
      </c>
      <c r="G403" s="27" t="s">
        <v>43</v>
      </c>
      <c r="H403" s="27" t="s">
        <v>25</v>
      </c>
      <c r="I403" s="29">
        <v>0.5</v>
      </c>
      <c r="J403" s="30">
        <v>8250</v>
      </c>
      <c r="K403" s="31">
        <f t="shared" si="2"/>
        <v>4125</v>
      </c>
      <c r="L403" s="31">
        <f t="shared" si="3"/>
        <v>1649.9999999999998</v>
      </c>
      <c r="M403" s="32">
        <v>0.39999999999999997</v>
      </c>
      <c r="O403" s="34"/>
      <c r="P403" s="33"/>
    </row>
    <row r="404" spans="1:16" ht="15.75" customHeight="1">
      <c r="A404" s="22"/>
      <c r="B404" s="27" t="s">
        <v>30</v>
      </c>
      <c r="C404" s="27">
        <v>1197831</v>
      </c>
      <c r="D404" s="28">
        <v>44380</v>
      </c>
      <c r="E404" s="27" t="s">
        <v>31</v>
      </c>
      <c r="F404" s="27" t="s">
        <v>32</v>
      </c>
      <c r="G404" s="27" t="s">
        <v>43</v>
      </c>
      <c r="H404" s="27" t="s">
        <v>26</v>
      </c>
      <c r="I404" s="29">
        <v>0.45</v>
      </c>
      <c r="J404" s="30">
        <v>9750</v>
      </c>
      <c r="K404" s="31">
        <f t="shared" si="2"/>
        <v>4387.5</v>
      </c>
      <c r="L404" s="31">
        <f t="shared" si="3"/>
        <v>1754.9999999999998</v>
      </c>
      <c r="M404" s="32">
        <v>0.39999999999999997</v>
      </c>
      <c r="O404" s="34"/>
      <c r="P404" s="33"/>
    </row>
    <row r="405" spans="1:16" ht="15.75" customHeight="1">
      <c r="A405" s="22"/>
      <c r="B405" s="27" t="s">
        <v>30</v>
      </c>
      <c r="C405" s="27">
        <v>1197831</v>
      </c>
      <c r="D405" s="28">
        <v>44380</v>
      </c>
      <c r="E405" s="27" t="s">
        <v>31</v>
      </c>
      <c r="F405" s="27" t="s">
        <v>32</v>
      </c>
      <c r="G405" s="27" t="s">
        <v>43</v>
      </c>
      <c r="H405" s="27" t="s">
        <v>27</v>
      </c>
      <c r="I405" s="29">
        <v>0.45</v>
      </c>
      <c r="J405" s="30">
        <v>5750</v>
      </c>
      <c r="K405" s="31">
        <f t="shared" si="2"/>
        <v>2587.5</v>
      </c>
      <c r="L405" s="31">
        <f t="shared" si="3"/>
        <v>1293.75</v>
      </c>
      <c r="M405" s="32">
        <v>0.5</v>
      </c>
      <c r="O405" s="34"/>
      <c r="P405" s="33"/>
    </row>
    <row r="406" spans="1:16" ht="15.75" customHeight="1">
      <c r="A406" s="22"/>
      <c r="B406" s="27" t="s">
        <v>30</v>
      </c>
      <c r="C406" s="27">
        <v>1197831</v>
      </c>
      <c r="D406" s="28">
        <v>44380</v>
      </c>
      <c r="E406" s="27" t="s">
        <v>31</v>
      </c>
      <c r="F406" s="27" t="s">
        <v>32</v>
      </c>
      <c r="G406" s="27" t="s">
        <v>43</v>
      </c>
      <c r="H406" s="27" t="s">
        <v>28</v>
      </c>
      <c r="I406" s="29">
        <v>0.5</v>
      </c>
      <c r="J406" s="30">
        <v>5750</v>
      </c>
      <c r="K406" s="31">
        <f t="shared" si="2"/>
        <v>2875</v>
      </c>
      <c r="L406" s="31">
        <f t="shared" si="3"/>
        <v>1006.2499999999999</v>
      </c>
      <c r="M406" s="32">
        <v>0.35</v>
      </c>
      <c r="O406" s="34"/>
      <c r="P406" s="33"/>
    </row>
    <row r="407" spans="1:16" ht="15.75" customHeight="1">
      <c r="A407" s="22"/>
      <c r="B407" s="27" t="s">
        <v>30</v>
      </c>
      <c r="C407" s="27">
        <v>1197831</v>
      </c>
      <c r="D407" s="28">
        <v>44380</v>
      </c>
      <c r="E407" s="27" t="s">
        <v>31</v>
      </c>
      <c r="F407" s="27" t="s">
        <v>32</v>
      </c>
      <c r="G407" s="27" t="s">
        <v>43</v>
      </c>
      <c r="H407" s="27" t="s">
        <v>29</v>
      </c>
      <c r="I407" s="29">
        <v>0.6</v>
      </c>
      <c r="J407" s="30">
        <v>8500</v>
      </c>
      <c r="K407" s="31">
        <f t="shared" si="2"/>
        <v>5100</v>
      </c>
      <c r="L407" s="31">
        <f t="shared" si="3"/>
        <v>2805</v>
      </c>
      <c r="M407" s="32">
        <v>0.55000000000000004</v>
      </c>
      <c r="O407" s="34"/>
      <c r="P407" s="33"/>
    </row>
    <row r="408" spans="1:16" ht="15.75" customHeight="1">
      <c r="A408" s="22"/>
      <c r="B408" s="27" t="s">
        <v>30</v>
      </c>
      <c r="C408" s="27">
        <v>1197831</v>
      </c>
      <c r="D408" s="28">
        <v>44413</v>
      </c>
      <c r="E408" s="27" t="s">
        <v>31</v>
      </c>
      <c r="F408" s="27" t="s">
        <v>32</v>
      </c>
      <c r="G408" s="27" t="s">
        <v>43</v>
      </c>
      <c r="H408" s="27" t="s">
        <v>24</v>
      </c>
      <c r="I408" s="29">
        <v>0.5</v>
      </c>
      <c r="J408" s="30">
        <v>8000</v>
      </c>
      <c r="K408" s="31">
        <f t="shared" si="2"/>
        <v>4000</v>
      </c>
      <c r="L408" s="31">
        <f t="shared" si="3"/>
        <v>1599.9999999999998</v>
      </c>
      <c r="M408" s="32">
        <v>0.39999999999999997</v>
      </c>
      <c r="O408" s="34"/>
      <c r="P408" s="33"/>
    </row>
    <row r="409" spans="1:16" ht="15.75" customHeight="1">
      <c r="A409" s="22"/>
      <c r="B409" s="27" t="s">
        <v>30</v>
      </c>
      <c r="C409" s="27">
        <v>1197831</v>
      </c>
      <c r="D409" s="28">
        <v>44413</v>
      </c>
      <c r="E409" s="27" t="s">
        <v>31</v>
      </c>
      <c r="F409" s="27" t="s">
        <v>32</v>
      </c>
      <c r="G409" s="27" t="s">
        <v>43</v>
      </c>
      <c r="H409" s="27" t="s">
        <v>25</v>
      </c>
      <c r="I409" s="29">
        <v>0.55000000000000004</v>
      </c>
      <c r="J409" s="30">
        <v>8000</v>
      </c>
      <c r="K409" s="31">
        <f t="shared" si="2"/>
        <v>4400</v>
      </c>
      <c r="L409" s="31">
        <f t="shared" si="3"/>
        <v>1759.9999999999998</v>
      </c>
      <c r="M409" s="32">
        <v>0.39999999999999997</v>
      </c>
      <c r="O409" s="34"/>
      <c r="P409" s="33"/>
    </row>
    <row r="410" spans="1:16" ht="15.75" customHeight="1">
      <c r="A410" s="22"/>
      <c r="B410" s="27" t="s">
        <v>30</v>
      </c>
      <c r="C410" s="27">
        <v>1197831</v>
      </c>
      <c r="D410" s="28">
        <v>44413</v>
      </c>
      <c r="E410" s="27" t="s">
        <v>31</v>
      </c>
      <c r="F410" s="27" t="s">
        <v>32</v>
      </c>
      <c r="G410" s="27" t="s">
        <v>43</v>
      </c>
      <c r="H410" s="27" t="s">
        <v>26</v>
      </c>
      <c r="I410" s="29">
        <v>0.5</v>
      </c>
      <c r="J410" s="30">
        <v>9750</v>
      </c>
      <c r="K410" s="31">
        <f t="shared" si="2"/>
        <v>4875</v>
      </c>
      <c r="L410" s="31">
        <f t="shared" si="3"/>
        <v>1949.9999999999998</v>
      </c>
      <c r="M410" s="32">
        <v>0.39999999999999997</v>
      </c>
      <c r="O410" s="34"/>
      <c r="P410" s="33"/>
    </row>
    <row r="411" spans="1:16" ht="15.75" customHeight="1">
      <c r="A411" s="22"/>
      <c r="B411" s="27" t="s">
        <v>30</v>
      </c>
      <c r="C411" s="27">
        <v>1197831</v>
      </c>
      <c r="D411" s="28">
        <v>44413</v>
      </c>
      <c r="E411" s="27" t="s">
        <v>31</v>
      </c>
      <c r="F411" s="27" t="s">
        <v>32</v>
      </c>
      <c r="G411" s="27" t="s">
        <v>43</v>
      </c>
      <c r="H411" s="27" t="s">
        <v>27</v>
      </c>
      <c r="I411" s="29">
        <v>0.5</v>
      </c>
      <c r="J411" s="30">
        <v>5250</v>
      </c>
      <c r="K411" s="31">
        <f t="shared" si="2"/>
        <v>2625</v>
      </c>
      <c r="L411" s="31">
        <f t="shared" si="3"/>
        <v>1312.5</v>
      </c>
      <c r="M411" s="32">
        <v>0.5</v>
      </c>
      <c r="O411" s="34"/>
      <c r="P411" s="33"/>
    </row>
    <row r="412" spans="1:16" ht="15.75" customHeight="1">
      <c r="A412" s="22"/>
      <c r="B412" s="27" t="s">
        <v>30</v>
      </c>
      <c r="C412" s="27">
        <v>1197831</v>
      </c>
      <c r="D412" s="28">
        <v>44413</v>
      </c>
      <c r="E412" s="27" t="s">
        <v>31</v>
      </c>
      <c r="F412" s="27" t="s">
        <v>32</v>
      </c>
      <c r="G412" s="27" t="s">
        <v>43</v>
      </c>
      <c r="H412" s="27" t="s">
        <v>28</v>
      </c>
      <c r="I412" s="29">
        <v>0.55000000000000004</v>
      </c>
      <c r="J412" s="30">
        <v>5250</v>
      </c>
      <c r="K412" s="31">
        <f t="shared" si="2"/>
        <v>2887.5000000000005</v>
      </c>
      <c r="L412" s="31">
        <f t="shared" si="3"/>
        <v>1010.6250000000001</v>
      </c>
      <c r="M412" s="32">
        <v>0.35</v>
      </c>
      <c r="O412" s="34"/>
      <c r="P412" s="33"/>
    </row>
    <row r="413" spans="1:16" ht="15.75" customHeight="1">
      <c r="A413" s="22"/>
      <c r="B413" s="27" t="s">
        <v>30</v>
      </c>
      <c r="C413" s="27">
        <v>1197831</v>
      </c>
      <c r="D413" s="28">
        <v>44413</v>
      </c>
      <c r="E413" s="27" t="s">
        <v>31</v>
      </c>
      <c r="F413" s="27" t="s">
        <v>32</v>
      </c>
      <c r="G413" s="27" t="s">
        <v>43</v>
      </c>
      <c r="H413" s="27" t="s">
        <v>29</v>
      </c>
      <c r="I413" s="29">
        <v>0.6</v>
      </c>
      <c r="J413" s="30">
        <v>7750</v>
      </c>
      <c r="K413" s="31">
        <f t="shared" si="2"/>
        <v>4650</v>
      </c>
      <c r="L413" s="31">
        <f t="shared" si="3"/>
        <v>2557.5</v>
      </c>
      <c r="M413" s="32">
        <v>0.55000000000000004</v>
      </c>
      <c r="O413" s="34"/>
      <c r="P413" s="33"/>
    </row>
    <row r="414" spans="1:16" ht="15.75" customHeight="1">
      <c r="A414" s="22"/>
      <c r="B414" s="27" t="s">
        <v>30</v>
      </c>
      <c r="C414" s="27">
        <v>1197831</v>
      </c>
      <c r="D414" s="28">
        <v>44441</v>
      </c>
      <c r="E414" s="27" t="s">
        <v>31</v>
      </c>
      <c r="F414" s="27" t="s">
        <v>32</v>
      </c>
      <c r="G414" s="27" t="s">
        <v>43</v>
      </c>
      <c r="H414" s="27" t="s">
        <v>24</v>
      </c>
      <c r="I414" s="29">
        <v>0.55000000000000004</v>
      </c>
      <c r="J414" s="30">
        <v>7250</v>
      </c>
      <c r="K414" s="31">
        <f t="shared" si="2"/>
        <v>3987.5000000000005</v>
      </c>
      <c r="L414" s="31">
        <f t="shared" si="3"/>
        <v>1595</v>
      </c>
      <c r="M414" s="32">
        <v>0.39999999999999997</v>
      </c>
      <c r="O414" s="34"/>
      <c r="P414" s="33"/>
    </row>
    <row r="415" spans="1:16" ht="15.75" customHeight="1">
      <c r="A415" s="22"/>
      <c r="B415" s="27" t="s">
        <v>30</v>
      </c>
      <c r="C415" s="27">
        <v>1197831</v>
      </c>
      <c r="D415" s="28">
        <v>44441</v>
      </c>
      <c r="E415" s="27" t="s">
        <v>31</v>
      </c>
      <c r="F415" s="27" t="s">
        <v>32</v>
      </c>
      <c r="G415" s="27" t="s">
        <v>43</v>
      </c>
      <c r="H415" s="27" t="s">
        <v>25</v>
      </c>
      <c r="I415" s="29">
        <v>0.55000000000000004</v>
      </c>
      <c r="J415" s="30">
        <v>6750</v>
      </c>
      <c r="K415" s="31">
        <f t="shared" si="2"/>
        <v>3712.5000000000005</v>
      </c>
      <c r="L415" s="31">
        <f t="shared" si="3"/>
        <v>1485</v>
      </c>
      <c r="M415" s="32">
        <v>0.39999999999999997</v>
      </c>
      <c r="O415" s="34"/>
      <c r="P415" s="33"/>
    </row>
    <row r="416" spans="1:16" ht="15.75" customHeight="1">
      <c r="A416" s="22"/>
      <c r="B416" s="27" t="s">
        <v>30</v>
      </c>
      <c r="C416" s="27">
        <v>1197831</v>
      </c>
      <c r="D416" s="28">
        <v>44441</v>
      </c>
      <c r="E416" s="27" t="s">
        <v>31</v>
      </c>
      <c r="F416" s="27" t="s">
        <v>32</v>
      </c>
      <c r="G416" s="27" t="s">
        <v>43</v>
      </c>
      <c r="H416" s="27" t="s">
        <v>26</v>
      </c>
      <c r="I416" s="29">
        <v>0.6</v>
      </c>
      <c r="J416" s="30">
        <v>7250</v>
      </c>
      <c r="K416" s="31">
        <f t="shared" si="2"/>
        <v>4350</v>
      </c>
      <c r="L416" s="31">
        <f t="shared" si="3"/>
        <v>1739.9999999999998</v>
      </c>
      <c r="M416" s="32">
        <v>0.39999999999999997</v>
      </c>
      <c r="O416" s="34"/>
      <c r="P416" s="33"/>
    </row>
    <row r="417" spans="1:16" ht="15.75" customHeight="1">
      <c r="A417" s="22"/>
      <c r="B417" s="27" t="s">
        <v>30</v>
      </c>
      <c r="C417" s="27">
        <v>1197831</v>
      </c>
      <c r="D417" s="28">
        <v>44441</v>
      </c>
      <c r="E417" s="27" t="s">
        <v>31</v>
      </c>
      <c r="F417" s="27" t="s">
        <v>32</v>
      </c>
      <c r="G417" s="27" t="s">
        <v>43</v>
      </c>
      <c r="H417" s="27" t="s">
        <v>27</v>
      </c>
      <c r="I417" s="29">
        <v>0.6</v>
      </c>
      <c r="J417" s="30">
        <v>4500</v>
      </c>
      <c r="K417" s="31">
        <f t="shared" si="2"/>
        <v>2700</v>
      </c>
      <c r="L417" s="31">
        <f t="shared" si="3"/>
        <v>1350</v>
      </c>
      <c r="M417" s="32">
        <v>0.5</v>
      </c>
      <c r="O417" s="34"/>
      <c r="P417" s="33"/>
    </row>
    <row r="418" spans="1:16" ht="15.75" customHeight="1">
      <c r="A418" s="22"/>
      <c r="B418" s="27" t="s">
        <v>30</v>
      </c>
      <c r="C418" s="27">
        <v>1197831</v>
      </c>
      <c r="D418" s="28">
        <v>44441</v>
      </c>
      <c r="E418" s="27" t="s">
        <v>31</v>
      </c>
      <c r="F418" s="27" t="s">
        <v>32</v>
      </c>
      <c r="G418" s="27" t="s">
        <v>43</v>
      </c>
      <c r="H418" s="27" t="s">
        <v>28</v>
      </c>
      <c r="I418" s="29">
        <v>0.55000000000000004</v>
      </c>
      <c r="J418" s="30">
        <v>4500</v>
      </c>
      <c r="K418" s="31">
        <f t="shared" si="2"/>
        <v>2475</v>
      </c>
      <c r="L418" s="31">
        <f t="shared" si="3"/>
        <v>866.25</v>
      </c>
      <c r="M418" s="32">
        <v>0.35</v>
      </c>
      <c r="O418" s="34"/>
      <c r="P418" s="33"/>
    </row>
    <row r="419" spans="1:16" ht="15.75" customHeight="1">
      <c r="A419" s="22"/>
      <c r="B419" s="27" t="s">
        <v>30</v>
      </c>
      <c r="C419" s="27">
        <v>1197831</v>
      </c>
      <c r="D419" s="28">
        <v>44441</v>
      </c>
      <c r="E419" s="27" t="s">
        <v>31</v>
      </c>
      <c r="F419" s="27" t="s">
        <v>32</v>
      </c>
      <c r="G419" s="27" t="s">
        <v>43</v>
      </c>
      <c r="H419" s="27" t="s">
        <v>29</v>
      </c>
      <c r="I419" s="29">
        <v>0.5</v>
      </c>
      <c r="J419" s="30">
        <v>6750</v>
      </c>
      <c r="K419" s="31">
        <f t="shared" si="2"/>
        <v>3375</v>
      </c>
      <c r="L419" s="31">
        <f t="shared" si="3"/>
        <v>1856.2500000000002</v>
      </c>
      <c r="M419" s="32">
        <v>0.55000000000000004</v>
      </c>
      <c r="O419" s="34"/>
      <c r="P419" s="33"/>
    </row>
    <row r="420" spans="1:16" ht="15.75" customHeight="1">
      <c r="A420" s="22"/>
      <c r="B420" s="27" t="s">
        <v>30</v>
      </c>
      <c r="C420" s="27">
        <v>1197831</v>
      </c>
      <c r="D420" s="28">
        <v>44470</v>
      </c>
      <c r="E420" s="27" t="s">
        <v>31</v>
      </c>
      <c r="F420" s="27" t="s">
        <v>32</v>
      </c>
      <c r="G420" s="27" t="s">
        <v>43</v>
      </c>
      <c r="H420" s="27" t="s">
        <v>24</v>
      </c>
      <c r="I420" s="29">
        <v>0.4</v>
      </c>
      <c r="J420" s="30">
        <v>6250</v>
      </c>
      <c r="K420" s="31">
        <f t="shared" si="2"/>
        <v>2500</v>
      </c>
      <c r="L420" s="31">
        <f t="shared" si="3"/>
        <v>999.99999999999989</v>
      </c>
      <c r="M420" s="32">
        <v>0.39999999999999997</v>
      </c>
      <c r="O420" s="34"/>
      <c r="P420" s="33"/>
    </row>
    <row r="421" spans="1:16" ht="15.75" customHeight="1">
      <c r="A421" s="22"/>
      <c r="B421" s="27" t="s">
        <v>30</v>
      </c>
      <c r="C421" s="27">
        <v>1197831</v>
      </c>
      <c r="D421" s="28">
        <v>44470</v>
      </c>
      <c r="E421" s="27" t="s">
        <v>31</v>
      </c>
      <c r="F421" s="27" t="s">
        <v>32</v>
      </c>
      <c r="G421" s="27" t="s">
        <v>43</v>
      </c>
      <c r="H421" s="27" t="s">
        <v>25</v>
      </c>
      <c r="I421" s="29">
        <v>0.4</v>
      </c>
      <c r="J421" s="30">
        <v>6250</v>
      </c>
      <c r="K421" s="31">
        <f t="shared" si="2"/>
        <v>2500</v>
      </c>
      <c r="L421" s="31">
        <f t="shared" si="3"/>
        <v>999.99999999999989</v>
      </c>
      <c r="M421" s="32">
        <v>0.39999999999999997</v>
      </c>
      <c r="O421" s="34"/>
      <c r="P421" s="33"/>
    </row>
    <row r="422" spans="1:16" ht="15.75" customHeight="1">
      <c r="A422" s="22"/>
      <c r="B422" s="27" t="s">
        <v>30</v>
      </c>
      <c r="C422" s="27">
        <v>1197831</v>
      </c>
      <c r="D422" s="28">
        <v>44470</v>
      </c>
      <c r="E422" s="27" t="s">
        <v>31</v>
      </c>
      <c r="F422" s="27" t="s">
        <v>32</v>
      </c>
      <c r="G422" s="27" t="s">
        <v>43</v>
      </c>
      <c r="H422" s="27" t="s">
        <v>26</v>
      </c>
      <c r="I422" s="29">
        <v>0.45</v>
      </c>
      <c r="J422" s="30">
        <v>5750</v>
      </c>
      <c r="K422" s="31">
        <f t="shared" si="2"/>
        <v>2587.5</v>
      </c>
      <c r="L422" s="31">
        <f t="shared" si="3"/>
        <v>1035</v>
      </c>
      <c r="M422" s="32">
        <v>0.39999999999999997</v>
      </c>
      <c r="O422" s="34"/>
      <c r="P422" s="33"/>
    </row>
    <row r="423" spans="1:16" ht="15.75" customHeight="1">
      <c r="A423" s="22"/>
      <c r="B423" s="27" t="s">
        <v>30</v>
      </c>
      <c r="C423" s="27">
        <v>1197831</v>
      </c>
      <c r="D423" s="28">
        <v>44470</v>
      </c>
      <c r="E423" s="27" t="s">
        <v>31</v>
      </c>
      <c r="F423" s="27" t="s">
        <v>32</v>
      </c>
      <c r="G423" s="27" t="s">
        <v>43</v>
      </c>
      <c r="H423" s="27" t="s">
        <v>27</v>
      </c>
      <c r="I423" s="29">
        <v>0.45</v>
      </c>
      <c r="J423" s="30">
        <v>4250</v>
      </c>
      <c r="K423" s="31">
        <f t="shared" si="2"/>
        <v>1912.5</v>
      </c>
      <c r="L423" s="31">
        <f t="shared" si="3"/>
        <v>956.25</v>
      </c>
      <c r="M423" s="32">
        <v>0.5</v>
      </c>
      <c r="O423" s="34"/>
      <c r="P423" s="33"/>
    </row>
    <row r="424" spans="1:16" ht="15.75" customHeight="1">
      <c r="A424" s="22"/>
      <c r="B424" s="27" t="s">
        <v>30</v>
      </c>
      <c r="C424" s="27">
        <v>1197831</v>
      </c>
      <c r="D424" s="28">
        <v>44470</v>
      </c>
      <c r="E424" s="27" t="s">
        <v>31</v>
      </c>
      <c r="F424" s="27" t="s">
        <v>32</v>
      </c>
      <c r="G424" s="27" t="s">
        <v>43</v>
      </c>
      <c r="H424" s="27" t="s">
        <v>28</v>
      </c>
      <c r="I424" s="29">
        <v>0.4</v>
      </c>
      <c r="J424" s="30">
        <v>4000</v>
      </c>
      <c r="K424" s="31">
        <f t="shared" si="2"/>
        <v>1600</v>
      </c>
      <c r="L424" s="31">
        <f t="shared" si="3"/>
        <v>560</v>
      </c>
      <c r="M424" s="32">
        <v>0.35</v>
      </c>
      <c r="O424" s="34"/>
      <c r="P424" s="33"/>
    </row>
    <row r="425" spans="1:16" ht="15.75" customHeight="1">
      <c r="A425" s="22"/>
      <c r="B425" s="27" t="s">
        <v>30</v>
      </c>
      <c r="C425" s="27">
        <v>1197831</v>
      </c>
      <c r="D425" s="28">
        <v>44470</v>
      </c>
      <c r="E425" s="27" t="s">
        <v>31</v>
      </c>
      <c r="F425" s="27" t="s">
        <v>32</v>
      </c>
      <c r="G425" s="27" t="s">
        <v>43</v>
      </c>
      <c r="H425" s="27" t="s">
        <v>29</v>
      </c>
      <c r="I425" s="29">
        <v>0.5</v>
      </c>
      <c r="J425" s="30">
        <v>5750</v>
      </c>
      <c r="K425" s="31">
        <f t="shared" si="2"/>
        <v>2875</v>
      </c>
      <c r="L425" s="31">
        <f t="shared" si="3"/>
        <v>1581.2500000000002</v>
      </c>
      <c r="M425" s="32">
        <v>0.55000000000000004</v>
      </c>
      <c r="O425" s="34"/>
      <c r="P425" s="33"/>
    </row>
    <row r="426" spans="1:16" ht="15.75" customHeight="1">
      <c r="A426" s="22"/>
      <c r="B426" s="27" t="s">
        <v>30</v>
      </c>
      <c r="C426" s="27">
        <v>1197831</v>
      </c>
      <c r="D426" s="28">
        <v>44502</v>
      </c>
      <c r="E426" s="27" t="s">
        <v>31</v>
      </c>
      <c r="F426" s="27" t="s">
        <v>32</v>
      </c>
      <c r="G426" s="27" t="s">
        <v>43</v>
      </c>
      <c r="H426" s="27" t="s">
        <v>24</v>
      </c>
      <c r="I426" s="29">
        <v>0.4</v>
      </c>
      <c r="J426" s="30">
        <v>7250</v>
      </c>
      <c r="K426" s="31">
        <f t="shared" si="2"/>
        <v>2900</v>
      </c>
      <c r="L426" s="31">
        <f t="shared" si="3"/>
        <v>1160</v>
      </c>
      <c r="M426" s="32">
        <v>0.39999999999999997</v>
      </c>
      <c r="O426" s="34"/>
      <c r="P426" s="33"/>
    </row>
    <row r="427" spans="1:16" ht="15.75" customHeight="1">
      <c r="A427" s="22"/>
      <c r="B427" s="27" t="s">
        <v>30</v>
      </c>
      <c r="C427" s="27">
        <v>1197831</v>
      </c>
      <c r="D427" s="28">
        <v>44502</v>
      </c>
      <c r="E427" s="27" t="s">
        <v>31</v>
      </c>
      <c r="F427" s="27" t="s">
        <v>32</v>
      </c>
      <c r="G427" s="27" t="s">
        <v>43</v>
      </c>
      <c r="H427" s="27" t="s">
        <v>25</v>
      </c>
      <c r="I427" s="29">
        <v>0.4</v>
      </c>
      <c r="J427" s="30">
        <v>7250</v>
      </c>
      <c r="K427" s="31">
        <f t="shared" si="2"/>
        <v>2900</v>
      </c>
      <c r="L427" s="31">
        <f t="shared" si="3"/>
        <v>1160</v>
      </c>
      <c r="M427" s="32">
        <v>0.39999999999999997</v>
      </c>
      <c r="O427" s="34"/>
      <c r="P427" s="33"/>
    </row>
    <row r="428" spans="1:16" ht="15.75" customHeight="1">
      <c r="A428" s="22"/>
      <c r="B428" s="27" t="s">
        <v>30</v>
      </c>
      <c r="C428" s="27">
        <v>1197831</v>
      </c>
      <c r="D428" s="28">
        <v>44502</v>
      </c>
      <c r="E428" s="27" t="s">
        <v>31</v>
      </c>
      <c r="F428" s="27" t="s">
        <v>32</v>
      </c>
      <c r="G428" s="27" t="s">
        <v>43</v>
      </c>
      <c r="H428" s="27" t="s">
        <v>26</v>
      </c>
      <c r="I428" s="29">
        <v>0.65</v>
      </c>
      <c r="J428" s="30">
        <v>6500</v>
      </c>
      <c r="K428" s="31">
        <f t="shared" si="2"/>
        <v>4225</v>
      </c>
      <c r="L428" s="31">
        <f t="shared" si="3"/>
        <v>1689.9999999999998</v>
      </c>
      <c r="M428" s="32">
        <v>0.39999999999999997</v>
      </c>
      <c r="O428" s="34"/>
      <c r="P428" s="33"/>
    </row>
    <row r="429" spans="1:16" ht="15.75" customHeight="1">
      <c r="A429" s="22"/>
      <c r="B429" s="27" t="s">
        <v>30</v>
      </c>
      <c r="C429" s="27">
        <v>1197831</v>
      </c>
      <c r="D429" s="28">
        <v>44502</v>
      </c>
      <c r="E429" s="27" t="s">
        <v>31</v>
      </c>
      <c r="F429" s="27" t="s">
        <v>32</v>
      </c>
      <c r="G429" s="27" t="s">
        <v>43</v>
      </c>
      <c r="H429" s="27" t="s">
        <v>27</v>
      </c>
      <c r="I429" s="29">
        <v>0.65</v>
      </c>
      <c r="J429" s="30">
        <v>5000</v>
      </c>
      <c r="K429" s="31">
        <f t="shared" si="2"/>
        <v>3250</v>
      </c>
      <c r="L429" s="31">
        <f t="shared" si="3"/>
        <v>1625</v>
      </c>
      <c r="M429" s="32">
        <v>0.5</v>
      </c>
      <c r="O429" s="34"/>
      <c r="P429" s="33"/>
    </row>
    <row r="430" spans="1:16" ht="15.75" customHeight="1">
      <c r="A430" s="22"/>
      <c r="B430" s="27" t="s">
        <v>30</v>
      </c>
      <c r="C430" s="27">
        <v>1197831</v>
      </c>
      <c r="D430" s="28">
        <v>44502</v>
      </c>
      <c r="E430" s="27" t="s">
        <v>31</v>
      </c>
      <c r="F430" s="27" t="s">
        <v>32</v>
      </c>
      <c r="G430" s="27" t="s">
        <v>43</v>
      </c>
      <c r="H430" s="27" t="s">
        <v>28</v>
      </c>
      <c r="I430" s="29">
        <v>0.6</v>
      </c>
      <c r="J430" s="30">
        <v>4750</v>
      </c>
      <c r="K430" s="31">
        <f t="shared" si="2"/>
        <v>2850</v>
      </c>
      <c r="L430" s="31">
        <f t="shared" si="3"/>
        <v>997.49999999999989</v>
      </c>
      <c r="M430" s="32">
        <v>0.35</v>
      </c>
      <c r="O430" s="34"/>
      <c r="P430" s="33"/>
    </row>
    <row r="431" spans="1:16" ht="15.75" customHeight="1">
      <c r="A431" s="22"/>
      <c r="B431" s="27" t="s">
        <v>30</v>
      </c>
      <c r="C431" s="27">
        <v>1197831</v>
      </c>
      <c r="D431" s="28">
        <v>44502</v>
      </c>
      <c r="E431" s="27" t="s">
        <v>31</v>
      </c>
      <c r="F431" s="27" t="s">
        <v>32</v>
      </c>
      <c r="G431" s="27" t="s">
        <v>43</v>
      </c>
      <c r="H431" s="27" t="s">
        <v>29</v>
      </c>
      <c r="I431" s="29">
        <v>0.70000000000000007</v>
      </c>
      <c r="J431" s="30">
        <v>6750</v>
      </c>
      <c r="K431" s="31">
        <f t="shared" si="2"/>
        <v>4725</v>
      </c>
      <c r="L431" s="31">
        <f t="shared" si="3"/>
        <v>2598.75</v>
      </c>
      <c r="M431" s="32">
        <v>0.55000000000000004</v>
      </c>
      <c r="O431" s="34"/>
      <c r="P431" s="33"/>
    </row>
    <row r="432" spans="1:16" ht="15.75" customHeight="1">
      <c r="A432" s="22"/>
      <c r="B432" s="27" t="s">
        <v>30</v>
      </c>
      <c r="C432" s="27">
        <v>1197831</v>
      </c>
      <c r="D432" s="28">
        <v>44531</v>
      </c>
      <c r="E432" s="27" t="s">
        <v>31</v>
      </c>
      <c r="F432" s="27" t="s">
        <v>32</v>
      </c>
      <c r="G432" s="27" t="s">
        <v>43</v>
      </c>
      <c r="H432" s="27" t="s">
        <v>24</v>
      </c>
      <c r="I432" s="29">
        <v>0.6</v>
      </c>
      <c r="J432" s="30">
        <v>8250</v>
      </c>
      <c r="K432" s="31">
        <f t="shared" si="2"/>
        <v>4950</v>
      </c>
      <c r="L432" s="31">
        <f t="shared" si="3"/>
        <v>1979.9999999999998</v>
      </c>
      <c r="M432" s="32">
        <v>0.39999999999999997</v>
      </c>
      <c r="O432" s="34"/>
      <c r="P432" s="33"/>
    </row>
    <row r="433" spans="1:17" ht="15.75" customHeight="1">
      <c r="A433" s="22"/>
      <c r="B433" s="27" t="s">
        <v>30</v>
      </c>
      <c r="C433" s="27">
        <v>1197831</v>
      </c>
      <c r="D433" s="28">
        <v>44531</v>
      </c>
      <c r="E433" s="27" t="s">
        <v>31</v>
      </c>
      <c r="F433" s="27" t="s">
        <v>32</v>
      </c>
      <c r="G433" s="27" t="s">
        <v>43</v>
      </c>
      <c r="H433" s="27" t="s">
        <v>25</v>
      </c>
      <c r="I433" s="29">
        <v>0.6</v>
      </c>
      <c r="J433" s="30">
        <v>8250</v>
      </c>
      <c r="K433" s="31">
        <f t="shared" si="2"/>
        <v>4950</v>
      </c>
      <c r="L433" s="31">
        <f t="shared" si="3"/>
        <v>1979.9999999999998</v>
      </c>
      <c r="M433" s="32">
        <v>0.39999999999999997</v>
      </c>
      <c r="O433" s="34"/>
      <c r="P433" s="33"/>
    </row>
    <row r="434" spans="1:17" ht="15.75" customHeight="1">
      <c r="A434" s="22"/>
      <c r="B434" s="27" t="s">
        <v>30</v>
      </c>
      <c r="C434" s="27">
        <v>1197831</v>
      </c>
      <c r="D434" s="28">
        <v>44531</v>
      </c>
      <c r="E434" s="27" t="s">
        <v>31</v>
      </c>
      <c r="F434" s="27" t="s">
        <v>32</v>
      </c>
      <c r="G434" s="27" t="s">
        <v>43</v>
      </c>
      <c r="H434" s="27" t="s">
        <v>26</v>
      </c>
      <c r="I434" s="29">
        <v>0.65</v>
      </c>
      <c r="J434" s="30">
        <v>7250</v>
      </c>
      <c r="K434" s="31">
        <f t="shared" si="2"/>
        <v>4712.5</v>
      </c>
      <c r="L434" s="31">
        <f t="shared" si="3"/>
        <v>1884.9999999999998</v>
      </c>
      <c r="M434" s="32">
        <v>0.39999999999999997</v>
      </c>
      <c r="O434" s="34"/>
      <c r="P434" s="33"/>
    </row>
    <row r="435" spans="1:17" ht="15.75" customHeight="1">
      <c r="A435" s="22"/>
      <c r="B435" s="27" t="s">
        <v>30</v>
      </c>
      <c r="C435" s="27">
        <v>1197831</v>
      </c>
      <c r="D435" s="28">
        <v>44531</v>
      </c>
      <c r="E435" s="27" t="s">
        <v>31</v>
      </c>
      <c r="F435" s="27" t="s">
        <v>32</v>
      </c>
      <c r="G435" s="27" t="s">
        <v>43</v>
      </c>
      <c r="H435" s="27" t="s">
        <v>27</v>
      </c>
      <c r="I435" s="29">
        <v>0.65</v>
      </c>
      <c r="J435" s="30">
        <v>5750</v>
      </c>
      <c r="K435" s="31">
        <f t="shared" si="2"/>
        <v>3737.5</v>
      </c>
      <c r="L435" s="31">
        <f t="shared" si="3"/>
        <v>1868.75</v>
      </c>
      <c r="M435" s="32">
        <v>0.5</v>
      </c>
      <c r="O435" s="34"/>
      <c r="P435" s="33"/>
    </row>
    <row r="436" spans="1:17" ht="15.75" customHeight="1">
      <c r="A436" s="22"/>
      <c r="B436" s="27" t="s">
        <v>30</v>
      </c>
      <c r="C436" s="27">
        <v>1197831</v>
      </c>
      <c r="D436" s="28">
        <v>44531</v>
      </c>
      <c r="E436" s="27" t="s">
        <v>31</v>
      </c>
      <c r="F436" s="27" t="s">
        <v>32</v>
      </c>
      <c r="G436" s="27" t="s">
        <v>43</v>
      </c>
      <c r="H436" s="27" t="s">
        <v>28</v>
      </c>
      <c r="I436" s="29">
        <v>0.6</v>
      </c>
      <c r="J436" s="30">
        <v>5250</v>
      </c>
      <c r="K436" s="31">
        <f t="shared" si="2"/>
        <v>3150</v>
      </c>
      <c r="L436" s="31">
        <f t="shared" si="3"/>
        <v>1102.5</v>
      </c>
      <c r="M436" s="32">
        <v>0.35</v>
      </c>
      <c r="O436" s="34"/>
      <c r="P436" s="33"/>
    </row>
    <row r="437" spans="1:17" ht="15.75" customHeight="1">
      <c r="A437" s="22"/>
      <c r="B437" s="27" t="s">
        <v>30</v>
      </c>
      <c r="C437" s="27">
        <v>1197831</v>
      </c>
      <c r="D437" s="28">
        <v>44531</v>
      </c>
      <c r="E437" s="27" t="s">
        <v>31</v>
      </c>
      <c r="F437" s="27" t="s">
        <v>32</v>
      </c>
      <c r="G437" s="27" t="s">
        <v>43</v>
      </c>
      <c r="H437" s="27" t="s">
        <v>29</v>
      </c>
      <c r="I437" s="29">
        <v>0.70000000000000007</v>
      </c>
      <c r="J437" s="30">
        <v>7750</v>
      </c>
      <c r="K437" s="31">
        <f t="shared" si="2"/>
        <v>5425.0000000000009</v>
      </c>
      <c r="L437" s="31">
        <f t="shared" si="3"/>
        <v>2983.7500000000009</v>
      </c>
      <c r="M437" s="32">
        <v>0.55000000000000004</v>
      </c>
      <c r="O437" s="34"/>
      <c r="P437" s="33"/>
    </row>
    <row r="438" spans="1:17" ht="15.75" customHeight="1">
      <c r="A438" s="22"/>
      <c r="B438" s="27" t="s">
        <v>21</v>
      </c>
      <c r="C438" s="27">
        <v>1185732</v>
      </c>
      <c r="D438" s="28">
        <v>44203</v>
      </c>
      <c r="E438" s="27" t="s">
        <v>22</v>
      </c>
      <c r="F438" s="27" t="s">
        <v>44</v>
      </c>
      <c r="G438" s="27" t="s">
        <v>45</v>
      </c>
      <c r="H438" s="27" t="s">
        <v>24</v>
      </c>
      <c r="I438" s="29">
        <v>0.45</v>
      </c>
      <c r="J438" s="30">
        <v>4250</v>
      </c>
      <c r="K438" s="31">
        <f t="shared" si="2"/>
        <v>1912.5</v>
      </c>
      <c r="L438" s="31">
        <f t="shared" si="3"/>
        <v>1051.875</v>
      </c>
      <c r="M438" s="32">
        <v>0.55000000000000004</v>
      </c>
      <c r="O438" s="35"/>
      <c r="P438" s="33"/>
      <c r="Q438" s="36"/>
    </row>
    <row r="439" spans="1:17" ht="15.75" customHeight="1">
      <c r="A439" s="22"/>
      <c r="B439" s="27" t="s">
        <v>21</v>
      </c>
      <c r="C439" s="27">
        <v>1185732</v>
      </c>
      <c r="D439" s="28">
        <v>44203</v>
      </c>
      <c r="E439" s="27" t="s">
        <v>22</v>
      </c>
      <c r="F439" s="27" t="s">
        <v>44</v>
      </c>
      <c r="G439" s="27" t="s">
        <v>45</v>
      </c>
      <c r="H439" s="27" t="s">
        <v>25</v>
      </c>
      <c r="I439" s="29">
        <v>0.45</v>
      </c>
      <c r="J439" s="30">
        <v>2250</v>
      </c>
      <c r="K439" s="31">
        <f t="shared" si="2"/>
        <v>1012.5</v>
      </c>
      <c r="L439" s="31">
        <f t="shared" si="3"/>
        <v>354.375</v>
      </c>
      <c r="M439" s="32">
        <v>0.35</v>
      </c>
      <c r="O439" s="35"/>
      <c r="P439" s="33"/>
      <c r="Q439" s="36"/>
    </row>
    <row r="440" spans="1:17" ht="15.75" customHeight="1">
      <c r="A440" s="22"/>
      <c r="B440" s="27" t="s">
        <v>21</v>
      </c>
      <c r="C440" s="27">
        <v>1185732</v>
      </c>
      <c r="D440" s="28">
        <v>44203</v>
      </c>
      <c r="E440" s="27" t="s">
        <v>22</v>
      </c>
      <c r="F440" s="27" t="s">
        <v>44</v>
      </c>
      <c r="G440" s="27" t="s">
        <v>45</v>
      </c>
      <c r="H440" s="27" t="s">
        <v>26</v>
      </c>
      <c r="I440" s="29">
        <v>0.35000000000000003</v>
      </c>
      <c r="J440" s="30">
        <v>2250</v>
      </c>
      <c r="K440" s="31">
        <f t="shared" si="2"/>
        <v>787.50000000000011</v>
      </c>
      <c r="L440" s="31">
        <f t="shared" si="3"/>
        <v>315</v>
      </c>
      <c r="M440" s="32">
        <v>0.39999999999999997</v>
      </c>
      <c r="O440" s="35"/>
      <c r="P440" s="33"/>
      <c r="Q440" s="36"/>
    </row>
    <row r="441" spans="1:17" ht="15.75" customHeight="1">
      <c r="A441" s="22"/>
      <c r="B441" s="27" t="s">
        <v>21</v>
      </c>
      <c r="C441" s="27">
        <v>1185732</v>
      </c>
      <c r="D441" s="28">
        <v>44203</v>
      </c>
      <c r="E441" s="27" t="s">
        <v>22</v>
      </c>
      <c r="F441" s="27" t="s">
        <v>44</v>
      </c>
      <c r="G441" s="27" t="s">
        <v>45</v>
      </c>
      <c r="H441" s="27" t="s">
        <v>27</v>
      </c>
      <c r="I441" s="29">
        <v>0.4</v>
      </c>
      <c r="J441" s="30">
        <v>750</v>
      </c>
      <c r="K441" s="31">
        <f t="shared" si="2"/>
        <v>300</v>
      </c>
      <c r="L441" s="31">
        <f t="shared" si="3"/>
        <v>119.99999999999999</v>
      </c>
      <c r="M441" s="32">
        <v>0.39999999999999997</v>
      </c>
      <c r="O441" s="35"/>
      <c r="P441" s="33"/>
      <c r="Q441" s="36"/>
    </row>
    <row r="442" spans="1:17" ht="15.75" customHeight="1">
      <c r="A442" s="22"/>
      <c r="B442" s="27" t="s">
        <v>21</v>
      </c>
      <c r="C442" s="27">
        <v>1185732</v>
      </c>
      <c r="D442" s="28">
        <v>44203</v>
      </c>
      <c r="E442" s="27" t="s">
        <v>22</v>
      </c>
      <c r="F442" s="27" t="s">
        <v>44</v>
      </c>
      <c r="G442" s="27" t="s">
        <v>45</v>
      </c>
      <c r="H442" s="27" t="s">
        <v>28</v>
      </c>
      <c r="I442" s="29">
        <v>0.54999999999999993</v>
      </c>
      <c r="J442" s="30">
        <v>1250</v>
      </c>
      <c r="K442" s="31">
        <f t="shared" si="2"/>
        <v>687.49999999999989</v>
      </c>
      <c r="L442" s="31">
        <f t="shared" si="3"/>
        <v>240.62499999999994</v>
      </c>
      <c r="M442" s="32">
        <v>0.35</v>
      </c>
      <c r="O442" s="35"/>
      <c r="P442" s="33"/>
      <c r="Q442" s="36"/>
    </row>
    <row r="443" spans="1:17" ht="15.75" customHeight="1">
      <c r="A443" s="22"/>
      <c r="B443" s="27" t="s">
        <v>21</v>
      </c>
      <c r="C443" s="27">
        <v>1185732</v>
      </c>
      <c r="D443" s="28">
        <v>44203</v>
      </c>
      <c r="E443" s="27" t="s">
        <v>22</v>
      </c>
      <c r="F443" s="27" t="s">
        <v>44</v>
      </c>
      <c r="G443" s="27" t="s">
        <v>45</v>
      </c>
      <c r="H443" s="27" t="s">
        <v>29</v>
      </c>
      <c r="I443" s="29">
        <v>0.45</v>
      </c>
      <c r="J443" s="30">
        <v>2250</v>
      </c>
      <c r="K443" s="31">
        <f t="shared" si="2"/>
        <v>1012.5</v>
      </c>
      <c r="L443" s="31">
        <f t="shared" si="3"/>
        <v>303.75</v>
      </c>
      <c r="M443" s="32">
        <v>0.3</v>
      </c>
      <c r="O443" s="35"/>
      <c r="P443" s="33"/>
      <c r="Q443" s="36"/>
    </row>
    <row r="444" spans="1:17" ht="15.75" customHeight="1">
      <c r="A444" s="22"/>
      <c r="B444" s="27" t="s">
        <v>21</v>
      </c>
      <c r="C444" s="27">
        <v>1185732</v>
      </c>
      <c r="D444" s="28">
        <v>44232</v>
      </c>
      <c r="E444" s="27" t="s">
        <v>22</v>
      </c>
      <c r="F444" s="27" t="s">
        <v>44</v>
      </c>
      <c r="G444" s="27" t="s">
        <v>45</v>
      </c>
      <c r="H444" s="27" t="s">
        <v>24</v>
      </c>
      <c r="I444" s="29">
        <v>0.45</v>
      </c>
      <c r="J444" s="30">
        <v>4750</v>
      </c>
      <c r="K444" s="31">
        <f t="shared" si="2"/>
        <v>2137.5</v>
      </c>
      <c r="L444" s="31">
        <f t="shared" si="3"/>
        <v>1175.625</v>
      </c>
      <c r="M444" s="32">
        <v>0.55000000000000004</v>
      </c>
      <c r="O444" s="35"/>
      <c r="P444" s="33"/>
      <c r="Q444" s="36"/>
    </row>
    <row r="445" spans="1:17" ht="15.75" customHeight="1">
      <c r="A445" s="22"/>
      <c r="B445" s="27" t="s">
        <v>21</v>
      </c>
      <c r="C445" s="27">
        <v>1185732</v>
      </c>
      <c r="D445" s="28">
        <v>44232</v>
      </c>
      <c r="E445" s="27" t="s">
        <v>22</v>
      </c>
      <c r="F445" s="27" t="s">
        <v>44</v>
      </c>
      <c r="G445" s="27" t="s">
        <v>45</v>
      </c>
      <c r="H445" s="27" t="s">
        <v>25</v>
      </c>
      <c r="I445" s="29">
        <v>0.45</v>
      </c>
      <c r="J445" s="30">
        <v>1250</v>
      </c>
      <c r="K445" s="31">
        <f t="shared" si="2"/>
        <v>562.5</v>
      </c>
      <c r="L445" s="31">
        <f t="shared" si="3"/>
        <v>196.875</v>
      </c>
      <c r="M445" s="32">
        <v>0.35</v>
      </c>
      <c r="O445" s="35"/>
      <c r="P445" s="33"/>
      <c r="Q445" s="36"/>
    </row>
    <row r="446" spans="1:17" ht="15.75" customHeight="1">
      <c r="A446" s="22"/>
      <c r="B446" s="27" t="s">
        <v>21</v>
      </c>
      <c r="C446" s="27">
        <v>1185732</v>
      </c>
      <c r="D446" s="28">
        <v>44232</v>
      </c>
      <c r="E446" s="27" t="s">
        <v>22</v>
      </c>
      <c r="F446" s="27" t="s">
        <v>44</v>
      </c>
      <c r="G446" s="27" t="s">
        <v>45</v>
      </c>
      <c r="H446" s="27" t="s">
        <v>26</v>
      </c>
      <c r="I446" s="29">
        <v>0.35000000000000003</v>
      </c>
      <c r="J446" s="30">
        <v>1750</v>
      </c>
      <c r="K446" s="31">
        <f t="shared" si="2"/>
        <v>612.50000000000011</v>
      </c>
      <c r="L446" s="31">
        <f t="shared" si="3"/>
        <v>245.00000000000003</v>
      </c>
      <c r="M446" s="32">
        <v>0.39999999999999997</v>
      </c>
      <c r="O446" s="35"/>
      <c r="P446" s="33"/>
      <c r="Q446" s="36"/>
    </row>
    <row r="447" spans="1:17" ht="15.75" customHeight="1">
      <c r="A447" s="22"/>
      <c r="B447" s="27" t="s">
        <v>21</v>
      </c>
      <c r="C447" s="27">
        <v>1185732</v>
      </c>
      <c r="D447" s="28">
        <v>44232</v>
      </c>
      <c r="E447" s="27" t="s">
        <v>22</v>
      </c>
      <c r="F447" s="27" t="s">
        <v>44</v>
      </c>
      <c r="G447" s="27" t="s">
        <v>45</v>
      </c>
      <c r="H447" s="27" t="s">
        <v>27</v>
      </c>
      <c r="I447" s="29">
        <v>0.4</v>
      </c>
      <c r="J447" s="30">
        <v>500</v>
      </c>
      <c r="K447" s="31">
        <f t="shared" si="2"/>
        <v>200</v>
      </c>
      <c r="L447" s="31">
        <f t="shared" si="3"/>
        <v>80</v>
      </c>
      <c r="M447" s="32">
        <v>0.39999999999999997</v>
      </c>
      <c r="O447" s="35"/>
      <c r="P447" s="33"/>
      <c r="Q447" s="36"/>
    </row>
    <row r="448" spans="1:17" ht="15.75" customHeight="1">
      <c r="A448" s="22"/>
      <c r="B448" s="27" t="s">
        <v>21</v>
      </c>
      <c r="C448" s="27">
        <v>1185732</v>
      </c>
      <c r="D448" s="28">
        <v>44232</v>
      </c>
      <c r="E448" s="27" t="s">
        <v>22</v>
      </c>
      <c r="F448" s="27" t="s">
        <v>44</v>
      </c>
      <c r="G448" s="27" t="s">
        <v>45</v>
      </c>
      <c r="H448" s="27" t="s">
        <v>28</v>
      </c>
      <c r="I448" s="29">
        <v>0.54999999999999993</v>
      </c>
      <c r="J448" s="30">
        <v>1250</v>
      </c>
      <c r="K448" s="31">
        <f t="shared" si="2"/>
        <v>687.49999999999989</v>
      </c>
      <c r="L448" s="31">
        <f t="shared" si="3"/>
        <v>240.62499999999994</v>
      </c>
      <c r="M448" s="32">
        <v>0.35</v>
      </c>
      <c r="O448" s="35"/>
      <c r="P448" s="33"/>
      <c r="Q448" s="36"/>
    </row>
    <row r="449" spans="1:17" ht="15.75" customHeight="1">
      <c r="A449" s="22"/>
      <c r="B449" s="27" t="s">
        <v>21</v>
      </c>
      <c r="C449" s="27">
        <v>1185732</v>
      </c>
      <c r="D449" s="28">
        <v>44232</v>
      </c>
      <c r="E449" s="27" t="s">
        <v>22</v>
      </c>
      <c r="F449" s="27" t="s">
        <v>44</v>
      </c>
      <c r="G449" s="27" t="s">
        <v>45</v>
      </c>
      <c r="H449" s="27" t="s">
        <v>29</v>
      </c>
      <c r="I449" s="29">
        <v>0.45</v>
      </c>
      <c r="J449" s="30">
        <v>2250</v>
      </c>
      <c r="K449" s="31">
        <f t="shared" si="2"/>
        <v>1012.5</v>
      </c>
      <c r="L449" s="31">
        <f t="shared" si="3"/>
        <v>303.75</v>
      </c>
      <c r="M449" s="32">
        <v>0.3</v>
      </c>
      <c r="O449" s="35"/>
      <c r="P449" s="33"/>
      <c r="Q449" s="36"/>
    </row>
    <row r="450" spans="1:17" ht="15.75" customHeight="1">
      <c r="A450" s="22"/>
      <c r="B450" s="27" t="s">
        <v>21</v>
      </c>
      <c r="C450" s="27">
        <v>1185732</v>
      </c>
      <c r="D450" s="28">
        <v>44258</v>
      </c>
      <c r="E450" s="27" t="s">
        <v>22</v>
      </c>
      <c r="F450" s="27" t="s">
        <v>44</v>
      </c>
      <c r="G450" s="27" t="s">
        <v>45</v>
      </c>
      <c r="H450" s="27" t="s">
        <v>24</v>
      </c>
      <c r="I450" s="29">
        <v>0.5</v>
      </c>
      <c r="J450" s="30">
        <v>4450</v>
      </c>
      <c r="K450" s="31">
        <f t="shared" si="2"/>
        <v>2225</v>
      </c>
      <c r="L450" s="31">
        <f t="shared" si="3"/>
        <v>1223.75</v>
      </c>
      <c r="M450" s="32">
        <v>0.55000000000000004</v>
      </c>
      <c r="O450" s="35"/>
      <c r="P450" s="33"/>
      <c r="Q450" s="36"/>
    </row>
    <row r="451" spans="1:17" ht="15.75" customHeight="1">
      <c r="A451" s="22"/>
      <c r="B451" s="27" t="s">
        <v>21</v>
      </c>
      <c r="C451" s="27">
        <v>1185732</v>
      </c>
      <c r="D451" s="28">
        <v>44258</v>
      </c>
      <c r="E451" s="27" t="s">
        <v>22</v>
      </c>
      <c r="F451" s="27" t="s">
        <v>44</v>
      </c>
      <c r="G451" s="27" t="s">
        <v>45</v>
      </c>
      <c r="H451" s="27" t="s">
        <v>25</v>
      </c>
      <c r="I451" s="29">
        <v>0.5</v>
      </c>
      <c r="J451" s="30">
        <v>1500</v>
      </c>
      <c r="K451" s="31">
        <f t="shared" si="2"/>
        <v>750</v>
      </c>
      <c r="L451" s="31">
        <f t="shared" si="3"/>
        <v>262.5</v>
      </c>
      <c r="M451" s="32">
        <v>0.35</v>
      </c>
      <c r="O451" s="35"/>
      <c r="P451" s="33"/>
      <c r="Q451" s="36"/>
    </row>
    <row r="452" spans="1:17" ht="15.75" customHeight="1">
      <c r="A452" s="22"/>
      <c r="B452" s="27" t="s">
        <v>21</v>
      </c>
      <c r="C452" s="27">
        <v>1185732</v>
      </c>
      <c r="D452" s="28">
        <v>44258</v>
      </c>
      <c r="E452" s="27" t="s">
        <v>22</v>
      </c>
      <c r="F452" s="27" t="s">
        <v>44</v>
      </c>
      <c r="G452" s="27" t="s">
        <v>45</v>
      </c>
      <c r="H452" s="27" t="s">
        <v>26</v>
      </c>
      <c r="I452" s="29">
        <v>0.4</v>
      </c>
      <c r="J452" s="30">
        <v>1750</v>
      </c>
      <c r="K452" s="31">
        <f t="shared" si="2"/>
        <v>700</v>
      </c>
      <c r="L452" s="31">
        <f t="shared" si="3"/>
        <v>280</v>
      </c>
      <c r="M452" s="32">
        <v>0.39999999999999997</v>
      </c>
      <c r="O452" s="35"/>
      <c r="P452" s="33"/>
      <c r="Q452" s="36"/>
    </row>
    <row r="453" spans="1:17" ht="15.75" customHeight="1">
      <c r="A453" s="22"/>
      <c r="B453" s="27" t="s">
        <v>21</v>
      </c>
      <c r="C453" s="27">
        <v>1185732</v>
      </c>
      <c r="D453" s="28">
        <v>44258</v>
      </c>
      <c r="E453" s="27" t="s">
        <v>22</v>
      </c>
      <c r="F453" s="27" t="s">
        <v>44</v>
      </c>
      <c r="G453" s="27" t="s">
        <v>45</v>
      </c>
      <c r="H453" s="27" t="s">
        <v>27</v>
      </c>
      <c r="I453" s="29">
        <v>0.45</v>
      </c>
      <c r="J453" s="30">
        <v>250</v>
      </c>
      <c r="K453" s="31">
        <f t="shared" si="2"/>
        <v>112.5</v>
      </c>
      <c r="L453" s="31">
        <f t="shared" si="3"/>
        <v>44.999999999999993</v>
      </c>
      <c r="M453" s="32">
        <v>0.39999999999999997</v>
      </c>
      <c r="O453" s="35"/>
      <c r="P453" s="33"/>
      <c r="Q453" s="36"/>
    </row>
    <row r="454" spans="1:17" ht="15.75" customHeight="1">
      <c r="A454" s="22"/>
      <c r="B454" s="27" t="s">
        <v>21</v>
      </c>
      <c r="C454" s="27">
        <v>1185732</v>
      </c>
      <c r="D454" s="28">
        <v>44258</v>
      </c>
      <c r="E454" s="27" t="s">
        <v>22</v>
      </c>
      <c r="F454" s="27" t="s">
        <v>44</v>
      </c>
      <c r="G454" s="27" t="s">
        <v>45</v>
      </c>
      <c r="H454" s="27" t="s">
        <v>28</v>
      </c>
      <c r="I454" s="29">
        <v>0.6</v>
      </c>
      <c r="J454" s="30">
        <v>750</v>
      </c>
      <c r="K454" s="31">
        <f t="shared" si="2"/>
        <v>450</v>
      </c>
      <c r="L454" s="31">
        <f t="shared" si="3"/>
        <v>135</v>
      </c>
      <c r="M454" s="32">
        <v>0.3</v>
      </c>
      <c r="O454" s="35"/>
      <c r="P454" s="33"/>
      <c r="Q454" s="36"/>
    </row>
    <row r="455" spans="1:17" ht="15.75" customHeight="1">
      <c r="A455" s="22"/>
      <c r="B455" s="27" t="s">
        <v>21</v>
      </c>
      <c r="C455" s="27">
        <v>1185732</v>
      </c>
      <c r="D455" s="28">
        <v>44258</v>
      </c>
      <c r="E455" s="27" t="s">
        <v>22</v>
      </c>
      <c r="F455" s="27" t="s">
        <v>44</v>
      </c>
      <c r="G455" s="27" t="s">
        <v>45</v>
      </c>
      <c r="H455" s="27" t="s">
        <v>29</v>
      </c>
      <c r="I455" s="29">
        <v>0.5</v>
      </c>
      <c r="J455" s="30">
        <v>1750</v>
      </c>
      <c r="K455" s="31">
        <f t="shared" si="2"/>
        <v>875</v>
      </c>
      <c r="L455" s="31">
        <f t="shared" si="3"/>
        <v>218.75</v>
      </c>
      <c r="M455" s="32">
        <v>0.25</v>
      </c>
      <c r="O455" s="35"/>
      <c r="P455" s="33"/>
      <c r="Q455" s="36"/>
    </row>
    <row r="456" spans="1:17" ht="15.75" customHeight="1">
      <c r="A456" s="22"/>
      <c r="B456" s="27" t="s">
        <v>21</v>
      </c>
      <c r="C456" s="27">
        <v>1185732</v>
      </c>
      <c r="D456" s="28">
        <v>44290</v>
      </c>
      <c r="E456" s="27" t="s">
        <v>22</v>
      </c>
      <c r="F456" s="27" t="s">
        <v>44</v>
      </c>
      <c r="G456" s="27" t="s">
        <v>45</v>
      </c>
      <c r="H456" s="27" t="s">
        <v>24</v>
      </c>
      <c r="I456" s="29">
        <v>0.5</v>
      </c>
      <c r="J456" s="30">
        <v>4500</v>
      </c>
      <c r="K456" s="31">
        <f t="shared" si="2"/>
        <v>2250</v>
      </c>
      <c r="L456" s="31">
        <f t="shared" si="3"/>
        <v>1125</v>
      </c>
      <c r="M456" s="32">
        <v>0.5</v>
      </c>
      <c r="O456" s="35"/>
      <c r="P456" s="33"/>
      <c r="Q456" s="36"/>
    </row>
    <row r="457" spans="1:17" ht="15.75" customHeight="1">
      <c r="A457" s="22"/>
      <c r="B457" s="27" t="s">
        <v>21</v>
      </c>
      <c r="C457" s="27">
        <v>1185732</v>
      </c>
      <c r="D457" s="28">
        <v>44290</v>
      </c>
      <c r="E457" s="27" t="s">
        <v>22</v>
      </c>
      <c r="F457" s="27" t="s">
        <v>44</v>
      </c>
      <c r="G457" s="27" t="s">
        <v>45</v>
      </c>
      <c r="H457" s="27" t="s">
        <v>25</v>
      </c>
      <c r="I457" s="29">
        <v>0.5</v>
      </c>
      <c r="J457" s="30">
        <v>1500</v>
      </c>
      <c r="K457" s="31">
        <f t="shared" si="2"/>
        <v>750</v>
      </c>
      <c r="L457" s="31">
        <f t="shared" si="3"/>
        <v>225</v>
      </c>
      <c r="M457" s="32">
        <v>0.3</v>
      </c>
      <c r="O457" s="35"/>
      <c r="P457" s="33"/>
      <c r="Q457" s="36"/>
    </row>
    <row r="458" spans="1:17" ht="15.75" customHeight="1">
      <c r="A458" s="22"/>
      <c r="B458" s="27" t="s">
        <v>21</v>
      </c>
      <c r="C458" s="27">
        <v>1185732</v>
      </c>
      <c r="D458" s="28">
        <v>44290</v>
      </c>
      <c r="E458" s="27" t="s">
        <v>22</v>
      </c>
      <c r="F458" s="27" t="s">
        <v>44</v>
      </c>
      <c r="G458" s="27" t="s">
        <v>45</v>
      </c>
      <c r="H458" s="27" t="s">
        <v>26</v>
      </c>
      <c r="I458" s="29">
        <v>0.4</v>
      </c>
      <c r="J458" s="30">
        <v>1500</v>
      </c>
      <c r="K458" s="31">
        <f t="shared" si="2"/>
        <v>600</v>
      </c>
      <c r="L458" s="31">
        <f t="shared" si="3"/>
        <v>210</v>
      </c>
      <c r="M458" s="32">
        <v>0.35</v>
      </c>
      <c r="O458" s="35"/>
      <c r="P458" s="33"/>
      <c r="Q458" s="36"/>
    </row>
    <row r="459" spans="1:17" ht="15.75" customHeight="1">
      <c r="A459" s="22"/>
      <c r="B459" s="27" t="s">
        <v>21</v>
      </c>
      <c r="C459" s="27">
        <v>1185732</v>
      </c>
      <c r="D459" s="28">
        <v>44290</v>
      </c>
      <c r="E459" s="27" t="s">
        <v>22</v>
      </c>
      <c r="F459" s="27" t="s">
        <v>44</v>
      </c>
      <c r="G459" s="27" t="s">
        <v>45</v>
      </c>
      <c r="H459" s="27" t="s">
        <v>27</v>
      </c>
      <c r="I459" s="29">
        <v>0.45</v>
      </c>
      <c r="J459" s="30">
        <v>750</v>
      </c>
      <c r="K459" s="31">
        <f t="shared" si="2"/>
        <v>337.5</v>
      </c>
      <c r="L459" s="31">
        <f t="shared" si="3"/>
        <v>118.12499999999999</v>
      </c>
      <c r="M459" s="32">
        <v>0.35</v>
      </c>
      <c r="O459" s="35"/>
      <c r="P459" s="33"/>
      <c r="Q459" s="36"/>
    </row>
    <row r="460" spans="1:17" ht="15.75" customHeight="1">
      <c r="A460" s="22"/>
      <c r="B460" s="27" t="s">
        <v>21</v>
      </c>
      <c r="C460" s="27">
        <v>1185732</v>
      </c>
      <c r="D460" s="28">
        <v>44290</v>
      </c>
      <c r="E460" s="27" t="s">
        <v>22</v>
      </c>
      <c r="F460" s="27" t="s">
        <v>44</v>
      </c>
      <c r="G460" s="27" t="s">
        <v>45</v>
      </c>
      <c r="H460" s="27" t="s">
        <v>28</v>
      </c>
      <c r="I460" s="29">
        <v>0.6</v>
      </c>
      <c r="J460" s="30">
        <v>750</v>
      </c>
      <c r="K460" s="31">
        <f t="shared" si="2"/>
        <v>450</v>
      </c>
      <c r="L460" s="31">
        <f t="shared" si="3"/>
        <v>135</v>
      </c>
      <c r="M460" s="32">
        <v>0.3</v>
      </c>
      <c r="O460" s="35"/>
      <c r="P460" s="33"/>
      <c r="Q460" s="36"/>
    </row>
    <row r="461" spans="1:17" ht="15.75" customHeight="1">
      <c r="A461" s="22"/>
      <c r="B461" s="27" t="s">
        <v>21</v>
      </c>
      <c r="C461" s="27">
        <v>1185732</v>
      </c>
      <c r="D461" s="28">
        <v>44290</v>
      </c>
      <c r="E461" s="27" t="s">
        <v>22</v>
      </c>
      <c r="F461" s="27" t="s">
        <v>44</v>
      </c>
      <c r="G461" s="27" t="s">
        <v>45</v>
      </c>
      <c r="H461" s="27" t="s">
        <v>29</v>
      </c>
      <c r="I461" s="29">
        <v>0.5</v>
      </c>
      <c r="J461" s="30">
        <v>2000</v>
      </c>
      <c r="K461" s="31">
        <f t="shared" si="2"/>
        <v>1000</v>
      </c>
      <c r="L461" s="31">
        <f t="shared" si="3"/>
        <v>250</v>
      </c>
      <c r="M461" s="32">
        <v>0.25</v>
      </c>
      <c r="O461" s="35"/>
      <c r="P461" s="33"/>
      <c r="Q461" s="36"/>
    </row>
    <row r="462" spans="1:17" ht="15.75" customHeight="1">
      <c r="A462" s="22"/>
      <c r="B462" s="27" t="s">
        <v>21</v>
      </c>
      <c r="C462" s="27">
        <v>1185732</v>
      </c>
      <c r="D462" s="28">
        <v>44319</v>
      </c>
      <c r="E462" s="27" t="s">
        <v>22</v>
      </c>
      <c r="F462" s="27" t="s">
        <v>44</v>
      </c>
      <c r="G462" s="27" t="s">
        <v>45</v>
      </c>
      <c r="H462" s="27" t="s">
        <v>24</v>
      </c>
      <c r="I462" s="29">
        <v>0.6</v>
      </c>
      <c r="J462" s="30">
        <v>4700</v>
      </c>
      <c r="K462" s="31">
        <f t="shared" si="2"/>
        <v>2820</v>
      </c>
      <c r="L462" s="31">
        <f t="shared" si="3"/>
        <v>1410</v>
      </c>
      <c r="M462" s="32">
        <v>0.5</v>
      </c>
      <c r="O462" s="35"/>
      <c r="P462" s="33"/>
      <c r="Q462" s="36"/>
    </row>
    <row r="463" spans="1:17" ht="15.75" customHeight="1">
      <c r="A463" s="22"/>
      <c r="B463" s="27" t="s">
        <v>21</v>
      </c>
      <c r="C463" s="27">
        <v>1185732</v>
      </c>
      <c r="D463" s="28">
        <v>44319</v>
      </c>
      <c r="E463" s="27" t="s">
        <v>22</v>
      </c>
      <c r="F463" s="27" t="s">
        <v>44</v>
      </c>
      <c r="G463" s="27" t="s">
        <v>45</v>
      </c>
      <c r="H463" s="27" t="s">
        <v>25</v>
      </c>
      <c r="I463" s="29">
        <v>0.60000000000000009</v>
      </c>
      <c r="J463" s="30">
        <v>1750</v>
      </c>
      <c r="K463" s="31">
        <f t="shared" si="2"/>
        <v>1050.0000000000002</v>
      </c>
      <c r="L463" s="31">
        <f t="shared" si="3"/>
        <v>315.00000000000006</v>
      </c>
      <c r="M463" s="32">
        <v>0.3</v>
      </c>
      <c r="O463" s="35"/>
      <c r="P463" s="33"/>
      <c r="Q463" s="36"/>
    </row>
    <row r="464" spans="1:17" ht="15.75" customHeight="1">
      <c r="A464" s="22"/>
      <c r="B464" s="27" t="s">
        <v>21</v>
      </c>
      <c r="C464" s="27">
        <v>1185732</v>
      </c>
      <c r="D464" s="28">
        <v>44319</v>
      </c>
      <c r="E464" s="27" t="s">
        <v>22</v>
      </c>
      <c r="F464" s="27" t="s">
        <v>44</v>
      </c>
      <c r="G464" s="27" t="s">
        <v>45</v>
      </c>
      <c r="H464" s="27" t="s">
        <v>26</v>
      </c>
      <c r="I464" s="29">
        <v>0.55000000000000004</v>
      </c>
      <c r="J464" s="30">
        <v>1500</v>
      </c>
      <c r="K464" s="31">
        <f t="shared" si="2"/>
        <v>825.00000000000011</v>
      </c>
      <c r="L464" s="31">
        <f t="shared" si="3"/>
        <v>288.75</v>
      </c>
      <c r="M464" s="32">
        <v>0.35</v>
      </c>
      <c r="O464" s="35"/>
      <c r="P464" s="33"/>
      <c r="Q464" s="36"/>
    </row>
    <row r="465" spans="1:17" ht="15.75" customHeight="1">
      <c r="A465" s="22"/>
      <c r="B465" s="27" t="s">
        <v>21</v>
      </c>
      <c r="C465" s="27">
        <v>1185732</v>
      </c>
      <c r="D465" s="28">
        <v>44319</v>
      </c>
      <c r="E465" s="27" t="s">
        <v>22</v>
      </c>
      <c r="F465" s="27" t="s">
        <v>44</v>
      </c>
      <c r="G465" s="27" t="s">
        <v>45</v>
      </c>
      <c r="H465" s="27" t="s">
        <v>27</v>
      </c>
      <c r="I465" s="29">
        <v>0.55000000000000004</v>
      </c>
      <c r="J465" s="30">
        <v>1000</v>
      </c>
      <c r="K465" s="31">
        <f t="shared" si="2"/>
        <v>550</v>
      </c>
      <c r="L465" s="31">
        <f t="shared" si="3"/>
        <v>192.5</v>
      </c>
      <c r="M465" s="32">
        <v>0.35</v>
      </c>
      <c r="O465" s="35"/>
      <c r="P465" s="33"/>
      <c r="Q465" s="36"/>
    </row>
    <row r="466" spans="1:17" ht="15.75" customHeight="1">
      <c r="A466" s="22"/>
      <c r="B466" s="27" t="s">
        <v>21</v>
      </c>
      <c r="C466" s="27">
        <v>1185732</v>
      </c>
      <c r="D466" s="28">
        <v>44319</v>
      </c>
      <c r="E466" s="27" t="s">
        <v>22</v>
      </c>
      <c r="F466" s="27" t="s">
        <v>44</v>
      </c>
      <c r="G466" s="27" t="s">
        <v>45</v>
      </c>
      <c r="H466" s="27" t="s">
        <v>28</v>
      </c>
      <c r="I466" s="29">
        <v>0.65</v>
      </c>
      <c r="J466" s="30">
        <v>1250</v>
      </c>
      <c r="K466" s="31">
        <f t="shared" si="2"/>
        <v>812.5</v>
      </c>
      <c r="L466" s="31">
        <f t="shared" si="3"/>
        <v>243.75</v>
      </c>
      <c r="M466" s="32">
        <v>0.3</v>
      </c>
      <c r="O466" s="35"/>
      <c r="P466" s="33"/>
      <c r="Q466" s="36"/>
    </row>
    <row r="467" spans="1:17" ht="15.75" customHeight="1">
      <c r="A467" s="22"/>
      <c r="B467" s="27" t="s">
        <v>21</v>
      </c>
      <c r="C467" s="27">
        <v>1185732</v>
      </c>
      <c r="D467" s="28">
        <v>44319</v>
      </c>
      <c r="E467" s="27" t="s">
        <v>22</v>
      </c>
      <c r="F467" s="27" t="s">
        <v>44</v>
      </c>
      <c r="G467" s="27" t="s">
        <v>45</v>
      </c>
      <c r="H467" s="27" t="s">
        <v>29</v>
      </c>
      <c r="I467" s="29">
        <v>0.70000000000000007</v>
      </c>
      <c r="J467" s="30">
        <v>2500</v>
      </c>
      <c r="K467" s="31">
        <f t="shared" si="2"/>
        <v>1750.0000000000002</v>
      </c>
      <c r="L467" s="31">
        <f t="shared" si="3"/>
        <v>525</v>
      </c>
      <c r="M467" s="32">
        <v>0.3</v>
      </c>
      <c r="O467" s="35"/>
      <c r="P467" s="33"/>
      <c r="Q467" s="36"/>
    </row>
    <row r="468" spans="1:17" ht="15.75" customHeight="1">
      <c r="A468" s="22"/>
      <c r="B468" s="27" t="s">
        <v>21</v>
      </c>
      <c r="C468" s="27">
        <v>1185732</v>
      </c>
      <c r="D468" s="28">
        <v>44352</v>
      </c>
      <c r="E468" s="27" t="s">
        <v>22</v>
      </c>
      <c r="F468" s="27" t="s">
        <v>44</v>
      </c>
      <c r="G468" s="27" t="s">
        <v>45</v>
      </c>
      <c r="H468" s="27" t="s">
        <v>24</v>
      </c>
      <c r="I468" s="29">
        <v>0.65</v>
      </c>
      <c r="J468" s="30">
        <v>5000</v>
      </c>
      <c r="K468" s="31">
        <f t="shared" si="2"/>
        <v>3250</v>
      </c>
      <c r="L468" s="31">
        <f t="shared" si="3"/>
        <v>1787.5000000000002</v>
      </c>
      <c r="M468" s="32">
        <v>0.55000000000000004</v>
      </c>
      <c r="O468" s="35"/>
      <c r="P468" s="33"/>
      <c r="Q468" s="36"/>
    </row>
    <row r="469" spans="1:17" ht="15.75" customHeight="1">
      <c r="A469" s="22"/>
      <c r="B469" s="27" t="s">
        <v>21</v>
      </c>
      <c r="C469" s="27">
        <v>1185732</v>
      </c>
      <c r="D469" s="28">
        <v>44352</v>
      </c>
      <c r="E469" s="27" t="s">
        <v>22</v>
      </c>
      <c r="F469" s="27" t="s">
        <v>44</v>
      </c>
      <c r="G469" s="27" t="s">
        <v>45</v>
      </c>
      <c r="H469" s="27" t="s">
        <v>25</v>
      </c>
      <c r="I469" s="29">
        <v>0.60000000000000009</v>
      </c>
      <c r="J469" s="30">
        <v>2500</v>
      </c>
      <c r="K469" s="31">
        <f t="shared" si="2"/>
        <v>1500.0000000000002</v>
      </c>
      <c r="L469" s="31">
        <f t="shared" si="3"/>
        <v>525</v>
      </c>
      <c r="M469" s="32">
        <v>0.35</v>
      </c>
      <c r="O469" s="35"/>
      <c r="P469" s="33"/>
      <c r="Q469" s="36"/>
    </row>
    <row r="470" spans="1:17" ht="15.75" customHeight="1">
      <c r="A470" s="22"/>
      <c r="B470" s="27" t="s">
        <v>21</v>
      </c>
      <c r="C470" s="27">
        <v>1185732</v>
      </c>
      <c r="D470" s="28">
        <v>44352</v>
      </c>
      <c r="E470" s="27" t="s">
        <v>22</v>
      </c>
      <c r="F470" s="27" t="s">
        <v>44</v>
      </c>
      <c r="G470" s="27" t="s">
        <v>45</v>
      </c>
      <c r="H470" s="27" t="s">
        <v>26</v>
      </c>
      <c r="I470" s="29">
        <v>0.55000000000000004</v>
      </c>
      <c r="J470" s="30">
        <v>1750</v>
      </c>
      <c r="K470" s="31">
        <f t="shared" si="2"/>
        <v>962.50000000000011</v>
      </c>
      <c r="L470" s="31">
        <f t="shared" si="3"/>
        <v>385</v>
      </c>
      <c r="M470" s="32">
        <v>0.39999999999999997</v>
      </c>
      <c r="O470" s="35"/>
      <c r="P470" s="33"/>
      <c r="Q470" s="36"/>
    </row>
    <row r="471" spans="1:17" ht="15.75" customHeight="1">
      <c r="A471" s="22"/>
      <c r="B471" s="27" t="s">
        <v>21</v>
      </c>
      <c r="C471" s="27">
        <v>1185732</v>
      </c>
      <c r="D471" s="28">
        <v>44352</v>
      </c>
      <c r="E471" s="27" t="s">
        <v>22</v>
      </c>
      <c r="F471" s="27" t="s">
        <v>44</v>
      </c>
      <c r="G471" s="27" t="s">
        <v>45</v>
      </c>
      <c r="H471" s="27" t="s">
        <v>27</v>
      </c>
      <c r="I471" s="29">
        <v>0.55000000000000004</v>
      </c>
      <c r="J471" s="30">
        <v>1500</v>
      </c>
      <c r="K471" s="31">
        <f t="shared" si="2"/>
        <v>825.00000000000011</v>
      </c>
      <c r="L471" s="31">
        <f t="shared" si="3"/>
        <v>330</v>
      </c>
      <c r="M471" s="32">
        <v>0.39999999999999997</v>
      </c>
      <c r="O471" s="35"/>
      <c r="P471" s="33"/>
      <c r="Q471" s="36"/>
    </row>
    <row r="472" spans="1:17" ht="15.75" customHeight="1">
      <c r="A472" s="22"/>
      <c r="B472" s="27" t="s">
        <v>21</v>
      </c>
      <c r="C472" s="27">
        <v>1185732</v>
      </c>
      <c r="D472" s="28">
        <v>44352</v>
      </c>
      <c r="E472" s="27" t="s">
        <v>22</v>
      </c>
      <c r="F472" s="27" t="s">
        <v>44</v>
      </c>
      <c r="G472" s="27" t="s">
        <v>45</v>
      </c>
      <c r="H472" s="27" t="s">
        <v>28</v>
      </c>
      <c r="I472" s="29">
        <v>0.65</v>
      </c>
      <c r="J472" s="30">
        <v>1500</v>
      </c>
      <c r="K472" s="31">
        <f t="shared" si="2"/>
        <v>975</v>
      </c>
      <c r="L472" s="31">
        <f t="shared" si="3"/>
        <v>341.25</v>
      </c>
      <c r="M472" s="32">
        <v>0.35</v>
      </c>
      <c r="O472" s="35"/>
      <c r="P472" s="33"/>
      <c r="Q472" s="36"/>
    </row>
    <row r="473" spans="1:17" ht="15.75" customHeight="1">
      <c r="A473" s="22"/>
      <c r="B473" s="27" t="s">
        <v>21</v>
      </c>
      <c r="C473" s="27">
        <v>1185732</v>
      </c>
      <c r="D473" s="28">
        <v>44352</v>
      </c>
      <c r="E473" s="27" t="s">
        <v>22</v>
      </c>
      <c r="F473" s="27" t="s">
        <v>44</v>
      </c>
      <c r="G473" s="27" t="s">
        <v>45</v>
      </c>
      <c r="H473" s="27" t="s">
        <v>29</v>
      </c>
      <c r="I473" s="29">
        <v>0.70000000000000007</v>
      </c>
      <c r="J473" s="30">
        <v>3000</v>
      </c>
      <c r="K473" s="31">
        <f t="shared" si="2"/>
        <v>2100</v>
      </c>
      <c r="L473" s="31">
        <f t="shared" si="3"/>
        <v>630</v>
      </c>
      <c r="M473" s="32">
        <v>0.3</v>
      </c>
      <c r="O473" s="35"/>
      <c r="P473" s="33"/>
      <c r="Q473" s="36"/>
    </row>
    <row r="474" spans="1:17" ht="15.75" customHeight="1">
      <c r="A474" s="22"/>
      <c r="B474" s="27" t="s">
        <v>21</v>
      </c>
      <c r="C474" s="27">
        <v>1185732</v>
      </c>
      <c r="D474" s="28">
        <v>44380</v>
      </c>
      <c r="E474" s="27" t="s">
        <v>22</v>
      </c>
      <c r="F474" s="27" t="s">
        <v>44</v>
      </c>
      <c r="G474" s="27" t="s">
        <v>45</v>
      </c>
      <c r="H474" s="27" t="s">
        <v>24</v>
      </c>
      <c r="I474" s="29">
        <v>0.65</v>
      </c>
      <c r="J474" s="30">
        <v>5000</v>
      </c>
      <c r="K474" s="31">
        <f t="shared" si="2"/>
        <v>3250</v>
      </c>
      <c r="L474" s="31">
        <f t="shared" si="3"/>
        <v>1787.5000000000002</v>
      </c>
      <c r="M474" s="32">
        <v>0.55000000000000004</v>
      </c>
      <c r="O474" s="35"/>
      <c r="P474" s="33"/>
      <c r="Q474" s="36"/>
    </row>
    <row r="475" spans="1:17" ht="15.75" customHeight="1">
      <c r="A475" s="22"/>
      <c r="B475" s="27" t="s">
        <v>21</v>
      </c>
      <c r="C475" s="27">
        <v>1185732</v>
      </c>
      <c r="D475" s="28">
        <v>44380</v>
      </c>
      <c r="E475" s="27" t="s">
        <v>22</v>
      </c>
      <c r="F475" s="27" t="s">
        <v>44</v>
      </c>
      <c r="G475" s="27" t="s">
        <v>45</v>
      </c>
      <c r="H475" s="27" t="s">
        <v>25</v>
      </c>
      <c r="I475" s="29">
        <v>0.60000000000000009</v>
      </c>
      <c r="J475" s="30">
        <v>3000</v>
      </c>
      <c r="K475" s="31">
        <f t="shared" si="2"/>
        <v>1800.0000000000002</v>
      </c>
      <c r="L475" s="31">
        <f t="shared" si="3"/>
        <v>630</v>
      </c>
      <c r="M475" s="32">
        <v>0.35</v>
      </c>
      <c r="O475" s="35"/>
      <c r="P475" s="33"/>
      <c r="Q475" s="36"/>
    </row>
    <row r="476" spans="1:17" ht="15.75" customHeight="1">
      <c r="A476" s="22"/>
      <c r="B476" s="27" t="s">
        <v>21</v>
      </c>
      <c r="C476" s="27">
        <v>1185732</v>
      </c>
      <c r="D476" s="28">
        <v>44380</v>
      </c>
      <c r="E476" s="27" t="s">
        <v>22</v>
      </c>
      <c r="F476" s="27" t="s">
        <v>44</v>
      </c>
      <c r="G476" s="27" t="s">
        <v>45</v>
      </c>
      <c r="H476" s="27" t="s">
        <v>26</v>
      </c>
      <c r="I476" s="29">
        <v>0.55000000000000004</v>
      </c>
      <c r="J476" s="30">
        <v>2250</v>
      </c>
      <c r="K476" s="31">
        <f t="shared" si="2"/>
        <v>1237.5</v>
      </c>
      <c r="L476" s="31">
        <f t="shared" si="3"/>
        <v>494.99999999999994</v>
      </c>
      <c r="M476" s="32">
        <v>0.39999999999999997</v>
      </c>
      <c r="O476" s="35"/>
      <c r="P476" s="33"/>
      <c r="Q476" s="36"/>
    </row>
    <row r="477" spans="1:17" ht="15.75" customHeight="1">
      <c r="A477" s="22"/>
      <c r="B477" s="27" t="s">
        <v>21</v>
      </c>
      <c r="C477" s="27">
        <v>1185732</v>
      </c>
      <c r="D477" s="28">
        <v>44380</v>
      </c>
      <c r="E477" s="27" t="s">
        <v>22</v>
      </c>
      <c r="F477" s="27" t="s">
        <v>44</v>
      </c>
      <c r="G477" s="27" t="s">
        <v>45</v>
      </c>
      <c r="H477" s="27" t="s">
        <v>27</v>
      </c>
      <c r="I477" s="29">
        <v>0.55000000000000004</v>
      </c>
      <c r="J477" s="30">
        <v>1750</v>
      </c>
      <c r="K477" s="31">
        <f t="shared" si="2"/>
        <v>962.50000000000011</v>
      </c>
      <c r="L477" s="31">
        <f t="shared" si="3"/>
        <v>385</v>
      </c>
      <c r="M477" s="32">
        <v>0.39999999999999997</v>
      </c>
      <c r="O477" s="35"/>
      <c r="P477" s="33"/>
      <c r="Q477" s="36"/>
    </row>
    <row r="478" spans="1:17" ht="15.75" customHeight="1">
      <c r="A478" s="22"/>
      <c r="B478" s="27" t="s">
        <v>21</v>
      </c>
      <c r="C478" s="27">
        <v>1185732</v>
      </c>
      <c r="D478" s="28">
        <v>44380</v>
      </c>
      <c r="E478" s="27" t="s">
        <v>22</v>
      </c>
      <c r="F478" s="27" t="s">
        <v>44</v>
      </c>
      <c r="G478" s="27" t="s">
        <v>45</v>
      </c>
      <c r="H478" s="27" t="s">
        <v>28</v>
      </c>
      <c r="I478" s="29">
        <v>0.65</v>
      </c>
      <c r="J478" s="30">
        <v>2000</v>
      </c>
      <c r="K478" s="31">
        <f t="shared" si="2"/>
        <v>1300</v>
      </c>
      <c r="L478" s="31">
        <f t="shared" si="3"/>
        <v>454.99999999999994</v>
      </c>
      <c r="M478" s="32">
        <v>0.35</v>
      </c>
      <c r="O478" s="35"/>
      <c r="P478" s="33"/>
      <c r="Q478" s="36"/>
    </row>
    <row r="479" spans="1:17" ht="15.75" customHeight="1">
      <c r="A479" s="22"/>
      <c r="B479" s="27" t="s">
        <v>21</v>
      </c>
      <c r="C479" s="27">
        <v>1185732</v>
      </c>
      <c r="D479" s="28">
        <v>44380</v>
      </c>
      <c r="E479" s="27" t="s">
        <v>22</v>
      </c>
      <c r="F479" s="27" t="s">
        <v>44</v>
      </c>
      <c r="G479" s="27" t="s">
        <v>45</v>
      </c>
      <c r="H479" s="27" t="s">
        <v>29</v>
      </c>
      <c r="I479" s="29">
        <v>0.70000000000000007</v>
      </c>
      <c r="J479" s="30">
        <v>3750</v>
      </c>
      <c r="K479" s="31">
        <f t="shared" si="2"/>
        <v>2625.0000000000005</v>
      </c>
      <c r="L479" s="31">
        <f t="shared" si="3"/>
        <v>787.50000000000011</v>
      </c>
      <c r="M479" s="32">
        <v>0.3</v>
      </c>
      <c r="O479" s="35"/>
      <c r="P479" s="33"/>
      <c r="Q479" s="36"/>
    </row>
    <row r="480" spans="1:17" ht="15.75" customHeight="1">
      <c r="A480" s="22"/>
      <c r="B480" s="27" t="s">
        <v>21</v>
      </c>
      <c r="C480" s="27">
        <v>1185732</v>
      </c>
      <c r="D480" s="28">
        <v>44412</v>
      </c>
      <c r="E480" s="27" t="s">
        <v>22</v>
      </c>
      <c r="F480" s="27" t="s">
        <v>44</v>
      </c>
      <c r="G480" s="27" t="s">
        <v>45</v>
      </c>
      <c r="H480" s="27" t="s">
        <v>24</v>
      </c>
      <c r="I480" s="29">
        <v>0.65</v>
      </c>
      <c r="J480" s="30">
        <v>5250</v>
      </c>
      <c r="K480" s="31">
        <f t="shared" si="2"/>
        <v>3412.5</v>
      </c>
      <c r="L480" s="31">
        <f t="shared" si="3"/>
        <v>1876.8750000000002</v>
      </c>
      <c r="M480" s="32">
        <v>0.55000000000000004</v>
      </c>
      <c r="O480" s="35"/>
      <c r="P480" s="33"/>
      <c r="Q480" s="36"/>
    </row>
    <row r="481" spans="1:17" ht="15.75" customHeight="1">
      <c r="A481" s="22"/>
      <c r="B481" s="27" t="s">
        <v>21</v>
      </c>
      <c r="C481" s="27">
        <v>1185732</v>
      </c>
      <c r="D481" s="28">
        <v>44412</v>
      </c>
      <c r="E481" s="27" t="s">
        <v>22</v>
      </c>
      <c r="F481" s="27" t="s">
        <v>44</v>
      </c>
      <c r="G481" s="27" t="s">
        <v>45</v>
      </c>
      <c r="H481" s="27" t="s">
        <v>25</v>
      </c>
      <c r="I481" s="29">
        <v>0.60000000000000009</v>
      </c>
      <c r="J481" s="30">
        <v>3000</v>
      </c>
      <c r="K481" s="31">
        <f t="shared" si="2"/>
        <v>1800.0000000000002</v>
      </c>
      <c r="L481" s="31">
        <f t="shared" si="3"/>
        <v>630</v>
      </c>
      <c r="M481" s="32">
        <v>0.35</v>
      </c>
      <c r="O481" s="35"/>
      <c r="P481" s="33"/>
      <c r="Q481" s="36"/>
    </row>
    <row r="482" spans="1:17" ht="15.75" customHeight="1">
      <c r="A482" s="22"/>
      <c r="B482" s="27" t="s">
        <v>21</v>
      </c>
      <c r="C482" s="27">
        <v>1185732</v>
      </c>
      <c r="D482" s="28">
        <v>44412</v>
      </c>
      <c r="E482" s="27" t="s">
        <v>22</v>
      </c>
      <c r="F482" s="27" t="s">
        <v>44</v>
      </c>
      <c r="G482" s="27" t="s">
        <v>45</v>
      </c>
      <c r="H482" s="27" t="s">
        <v>26</v>
      </c>
      <c r="I482" s="29">
        <v>0.55000000000000004</v>
      </c>
      <c r="J482" s="30">
        <v>2250</v>
      </c>
      <c r="K482" s="31">
        <f t="shared" si="2"/>
        <v>1237.5</v>
      </c>
      <c r="L482" s="31">
        <f t="shared" si="3"/>
        <v>494.99999999999994</v>
      </c>
      <c r="M482" s="32">
        <v>0.39999999999999997</v>
      </c>
      <c r="O482" s="35"/>
      <c r="P482" s="33"/>
      <c r="Q482" s="36"/>
    </row>
    <row r="483" spans="1:17" ht="15.75" customHeight="1">
      <c r="A483" s="22"/>
      <c r="B483" s="27" t="s">
        <v>21</v>
      </c>
      <c r="C483" s="27">
        <v>1185732</v>
      </c>
      <c r="D483" s="28">
        <v>44412</v>
      </c>
      <c r="E483" s="27" t="s">
        <v>22</v>
      </c>
      <c r="F483" s="27" t="s">
        <v>44</v>
      </c>
      <c r="G483" s="27" t="s">
        <v>45</v>
      </c>
      <c r="H483" s="27" t="s">
        <v>27</v>
      </c>
      <c r="I483" s="29">
        <v>0.55000000000000004</v>
      </c>
      <c r="J483" s="30">
        <v>2000</v>
      </c>
      <c r="K483" s="31">
        <f t="shared" si="2"/>
        <v>1100</v>
      </c>
      <c r="L483" s="31">
        <f t="shared" si="3"/>
        <v>439.99999999999994</v>
      </c>
      <c r="M483" s="32">
        <v>0.39999999999999997</v>
      </c>
      <c r="O483" s="35"/>
      <c r="P483" s="33"/>
      <c r="Q483" s="36"/>
    </row>
    <row r="484" spans="1:17" ht="15.75" customHeight="1">
      <c r="A484" s="22"/>
      <c r="B484" s="27" t="s">
        <v>21</v>
      </c>
      <c r="C484" s="27">
        <v>1185732</v>
      </c>
      <c r="D484" s="28">
        <v>44412</v>
      </c>
      <c r="E484" s="27" t="s">
        <v>22</v>
      </c>
      <c r="F484" s="27" t="s">
        <v>44</v>
      </c>
      <c r="G484" s="27" t="s">
        <v>45</v>
      </c>
      <c r="H484" s="27" t="s">
        <v>28</v>
      </c>
      <c r="I484" s="29">
        <v>0.65</v>
      </c>
      <c r="J484" s="30">
        <v>1750</v>
      </c>
      <c r="K484" s="31">
        <f t="shared" si="2"/>
        <v>1137.5</v>
      </c>
      <c r="L484" s="31">
        <f t="shared" si="3"/>
        <v>398.125</v>
      </c>
      <c r="M484" s="32">
        <v>0.35</v>
      </c>
      <c r="O484" s="35"/>
      <c r="P484" s="33"/>
      <c r="Q484" s="36"/>
    </row>
    <row r="485" spans="1:17" ht="15.75" customHeight="1">
      <c r="A485" s="22"/>
      <c r="B485" s="27" t="s">
        <v>21</v>
      </c>
      <c r="C485" s="27">
        <v>1185732</v>
      </c>
      <c r="D485" s="28">
        <v>44412</v>
      </c>
      <c r="E485" s="27" t="s">
        <v>22</v>
      </c>
      <c r="F485" s="27" t="s">
        <v>44</v>
      </c>
      <c r="G485" s="27" t="s">
        <v>45</v>
      </c>
      <c r="H485" s="27" t="s">
        <v>29</v>
      </c>
      <c r="I485" s="29">
        <v>0.70000000000000007</v>
      </c>
      <c r="J485" s="30">
        <v>3500</v>
      </c>
      <c r="K485" s="31">
        <f t="shared" si="2"/>
        <v>2450.0000000000005</v>
      </c>
      <c r="L485" s="31">
        <f t="shared" si="3"/>
        <v>735.00000000000011</v>
      </c>
      <c r="M485" s="32">
        <v>0.3</v>
      </c>
      <c r="O485" s="35"/>
      <c r="P485" s="33"/>
      <c r="Q485" s="36"/>
    </row>
    <row r="486" spans="1:17" ht="15.75" customHeight="1">
      <c r="A486" s="22"/>
      <c r="B486" s="27" t="s">
        <v>21</v>
      </c>
      <c r="C486" s="27">
        <v>1185732</v>
      </c>
      <c r="D486" s="28">
        <v>44442</v>
      </c>
      <c r="E486" s="27" t="s">
        <v>22</v>
      </c>
      <c r="F486" s="27" t="s">
        <v>44</v>
      </c>
      <c r="G486" s="27" t="s">
        <v>45</v>
      </c>
      <c r="H486" s="27" t="s">
        <v>24</v>
      </c>
      <c r="I486" s="29">
        <v>0.65</v>
      </c>
      <c r="J486" s="30">
        <v>4750</v>
      </c>
      <c r="K486" s="31">
        <f t="shared" si="2"/>
        <v>3087.5</v>
      </c>
      <c r="L486" s="31">
        <f t="shared" si="3"/>
        <v>1543.75</v>
      </c>
      <c r="M486" s="32">
        <v>0.5</v>
      </c>
      <c r="O486" s="35"/>
      <c r="P486" s="33"/>
      <c r="Q486" s="36"/>
    </row>
    <row r="487" spans="1:17" ht="15.75" customHeight="1">
      <c r="A487" s="22"/>
      <c r="B487" s="27" t="s">
        <v>21</v>
      </c>
      <c r="C487" s="27">
        <v>1185732</v>
      </c>
      <c r="D487" s="28">
        <v>44442</v>
      </c>
      <c r="E487" s="27" t="s">
        <v>22</v>
      </c>
      <c r="F487" s="27" t="s">
        <v>44</v>
      </c>
      <c r="G487" s="27" t="s">
        <v>45</v>
      </c>
      <c r="H487" s="27" t="s">
        <v>25</v>
      </c>
      <c r="I487" s="29">
        <v>0.5</v>
      </c>
      <c r="J487" s="30">
        <v>2750</v>
      </c>
      <c r="K487" s="31">
        <f t="shared" si="2"/>
        <v>1375</v>
      </c>
      <c r="L487" s="31">
        <f t="shared" si="3"/>
        <v>412.5</v>
      </c>
      <c r="M487" s="32">
        <v>0.3</v>
      </c>
      <c r="O487" s="35"/>
      <c r="P487" s="33"/>
      <c r="Q487" s="36"/>
    </row>
    <row r="488" spans="1:17" ht="15.75" customHeight="1">
      <c r="A488" s="22"/>
      <c r="B488" s="27" t="s">
        <v>21</v>
      </c>
      <c r="C488" s="27">
        <v>1185732</v>
      </c>
      <c r="D488" s="28">
        <v>44442</v>
      </c>
      <c r="E488" s="27" t="s">
        <v>22</v>
      </c>
      <c r="F488" s="27" t="s">
        <v>44</v>
      </c>
      <c r="G488" s="27" t="s">
        <v>45</v>
      </c>
      <c r="H488" s="27" t="s">
        <v>26</v>
      </c>
      <c r="I488" s="29">
        <v>0.45</v>
      </c>
      <c r="J488" s="30">
        <v>2000</v>
      </c>
      <c r="K488" s="31">
        <f t="shared" si="2"/>
        <v>900</v>
      </c>
      <c r="L488" s="31">
        <f t="shared" si="3"/>
        <v>315</v>
      </c>
      <c r="M488" s="32">
        <v>0.35</v>
      </c>
      <c r="O488" s="35"/>
      <c r="P488" s="33"/>
      <c r="Q488" s="36"/>
    </row>
    <row r="489" spans="1:17" ht="15.75" customHeight="1">
      <c r="A489" s="22"/>
      <c r="B489" s="27" t="s">
        <v>21</v>
      </c>
      <c r="C489" s="27">
        <v>1185732</v>
      </c>
      <c r="D489" s="28">
        <v>44442</v>
      </c>
      <c r="E489" s="27" t="s">
        <v>22</v>
      </c>
      <c r="F489" s="27" t="s">
        <v>44</v>
      </c>
      <c r="G489" s="27" t="s">
        <v>45</v>
      </c>
      <c r="H489" s="27" t="s">
        <v>27</v>
      </c>
      <c r="I489" s="29">
        <v>0.45</v>
      </c>
      <c r="J489" s="30">
        <v>1750</v>
      </c>
      <c r="K489" s="31">
        <f t="shared" si="2"/>
        <v>787.5</v>
      </c>
      <c r="L489" s="31">
        <f t="shared" si="3"/>
        <v>275.625</v>
      </c>
      <c r="M489" s="32">
        <v>0.35</v>
      </c>
      <c r="O489" s="35"/>
      <c r="P489" s="33"/>
      <c r="Q489" s="36"/>
    </row>
    <row r="490" spans="1:17" ht="15.75" customHeight="1">
      <c r="A490" s="22"/>
      <c r="B490" s="27" t="s">
        <v>21</v>
      </c>
      <c r="C490" s="27">
        <v>1185732</v>
      </c>
      <c r="D490" s="28">
        <v>44442</v>
      </c>
      <c r="E490" s="27" t="s">
        <v>22</v>
      </c>
      <c r="F490" s="27" t="s">
        <v>44</v>
      </c>
      <c r="G490" s="27" t="s">
        <v>45</v>
      </c>
      <c r="H490" s="27" t="s">
        <v>28</v>
      </c>
      <c r="I490" s="29">
        <v>0.54999999999999993</v>
      </c>
      <c r="J490" s="30">
        <v>1250</v>
      </c>
      <c r="K490" s="31">
        <f t="shared" si="2"/>
        <v>687.49999999999989</v>
      </c>
      <c r="L490" s="31">
        <f t="shared" si="3"/>
        <v>206.24999999999997</v>
      </c>
      <c r="M490" s="32">
        <v>0.3</v>
      </c>
      <c r="O490" s="35"/>
      <c r="P490" s="33"/>
      <c r="Q490" s="36"/>
    </row>
    <row r="491" spans="1:17" ht="15.75" customHeight="1">
      <c r="A491" s="22"/>
      <c r="B491" s="27" t="s">
        <v>21</v>
      </c>
      <c r="C491" s="27">
        <v>1185732</v>
      </c>
      <c r="D491" s="28">
        <v>44442</v>
      </c>
      <c r="E491" s="27" t="s">
        <v>22</v>
      </c>
      <c r="F491" s="27" t="s">
        <v>44</v>
      </c>
      <c r="G491" s="27" t="s">
        <v>45</v>
      </c>
      <c r="H491" s="27" t="s">
        <v>29</v>
      </c>
      <c r="I491" s="29">
        <v>0.6</v>
      </c>
      <c r="J491" s="30">
        <v>2250</v>
      </c>
      <c r="K491" s="31">
        <f t="shared" si="2"/>
        <v>1350</v>
      </c>
      <c r="L491" s="31">
        <f t="shared" si="3"/>
        <v>337.5</v>
      </c>
      <c r="M491" s="32">
        <v>0.25</v>
      </c>
      <c r="O491" s="35"/>
      <c r="P491" s="33"/>
      <c r="Q491" s="36"/>
    </row>
    <row r="492" spans="1:17" ht="15.75" customHeight="1">
      <c r="A492" s="22"/>
      <c r="B492" s="27" t="s">
        <v>21</v>
      </c>
      <c r="C492" s="27">
        <v>1185732</v>
      </c>
      <c r="D492" s="28">
        <v>44474</v>
      </c>
      <c r="E492" s="27" t="s">
        <v>22</v>
      </c>
      <c r="F492" s="27" t="s">
        <v>44</v>
      </c>
      <c r="G492" s="27" t="s">
        <v>45</v>
      </c>
      <c r="H492" s="27" t="s">
        <v>24</v>
      </c>
      <c r="I492" s="29">
        <v>0.6</v>
      </c>
      <c r="J492" s="30">
        <v>4000</v>
      </c>
      <c r="K492" s="31">
        <f t="shared" si="2"/>
        <v>2400</v>
      </c>
      <c r="L492" s="31">
        <f t="shared" si="3"/>
        <v>1200</v>
      </c>
      <c r="M492" s="32">
        <v>0.5</v>
      </c>
      <c r="O492" s="35"/>
      <c r="P492" s="33"/>
      <c r="Q492" s="36"/>
    </row>
    <row r="493" spans="1:17" ht="15.75" customHeight="1">
      <c r="A493" s="22"/>
      <c r="B493" s="27" t="s">
        <v>21</v>
      </c>
      <c r="C493" s="27">
        <v>1185732</v>
      </c>
      <c r="D493" s="28">
        <v>44474</v>
      </c>
      <c r="E493" s="27" t="s">
        <v>22</v>
      </c>
      <c r="F493" s="27" t="s">
        <v>44</v>
      </c>
      <c r="G493" s="27" t="s">
        <v>45</v>
      </c>
      <c r="H493" s="27" t="s">
        <v>25</v>
      </c>
      <c r="I493" s="29">
        <v>0.5</v>
      </c>
      <c r="J493" s="30">
        <v>2250</v>
      </c>
      <c r="K493" s="31">
        <f t="shared" si="2"/>
        <v>1125</v>
      </c>
      <c r="L493" s="31">
        <f t="shared" si="3"/>
        <v>337.5</v>
      </c>
      <c r="M493" s="32">
        <v>0.3</v>
      </c>
      <c r="O493" s="35"/>
      <c r="P493" s="33"/>
      <c r="Q493" s="36"/>
    </row>
    <row r="494" spans="1:17" ht="15.75" customHeight="1">
      <c r="A494" s="22"/>
      <c r="B494" s="27" t="s">
        <v>21</v>
      </c>
      <c r="C494" s="27">
        <v>1185732</v>
      </c>
      <c r="D494" s="28">
        <v>44474</v>
      </c>
      <c r="E494" s="27" t="s">
        <v>22</v>
      </c>
      <c r="F494" s="27" t="s">
        <v>44</v>
      </c>
      <c r="G494" s="27" t="s">
        <v>45</v>
      </c>
      <c r="H494" s="27" t="s">
        <v>26</v>
      </c>
      <c r="I494" s="29">
        <v>0.5</v>
      </c>
      <c r="J494" s="30">
        <v>1250</v>
      </c>
      <c r="K494" s="31">
        <f t="shared" si="2"/>
        <v>625</v>
      </c>
      <c r="L494" s="31">
        <f t="shared" si="3"/>
        <v>218.75</v>
      </c>
      <c r="M494" s="32">
        <v>0.35</v>
      </c>
      <c r="O494" s="35"/>
      <c r="P494" s="33"/>
      <c r="Q494" s="36"/>
    </row>
    <row r="495" spans="1:17" ht="15.75" customHeight="1">
      <c r="A495" s="22"/>
      <c r="B495" s="27" t="s">
        <v>21</v>
      </c>
      <c r="C495" s="27">
        <v>1185732</v>
      </c>
      <c r="D495" s="28">
        <v>44474</v>
      </c>
      <c r="E495" s="27" t="s">
        <v>22</v>
      </c>
      <c r="F495" s="27" t="s">
        <v>44</v>
      </c>
      <c r="G495" s="27" t="s">
        <v>45</v>
      </c>
      <c r="H495" s="27" t="s">
        <v>27</v>
      </c>
      <c r="I495" s="29">
        <v>0.5</v>
      </c>
      <c r="J495" s="30">
        <v>1000</v>
      </c>
      <c r="K495" s="31">
        <f t="shared" si="2"/>
        <v>500</v>
      </c>
      <c r="L495" s="31">
        <f t="shared" si="3"/>
        <v>175</v>
      </c>
      <c r="M495" s="32">
        <v>0.35</v>
      </c>
      <c r="O495" s="35"/>
      <c r="P495" s="33"/>
      <c r="Q495" s="36"/>
    </row>
    <row r="496" spans="1:17" ht="15.75" customHeight="1">
      <c r="A496" s="22"/>
      <c r="B496" s="27" t="s">
        <v>21</v>
      </c>
      <c r="C496" s="27">
        <v>1185732</v>
      </c>
      <c r="D496" s="28">
        <v>44474</v>
      </c>
      <c r="E496" s="27" t="s">
        <v>22</v>
      </c>
      <c r="F496" s="27" t="s">
        <v>44</v>
      </c>
      <c r="G496" s="27" t="s">
        <v>45</v>
      </c>
      <c r="H496" s="27" t="s">
        <v>28</v>
      </c>
      <c r="I496" s="29">
        <v>0.6</v>
      </c>
      <c r="J496" s="30">
        <v>1000</v>
      </c>
      <c r="K496" s="31">
        <f t="shared" si="2"/>
        <v>600</v>
      </c>
      <c r="L496" s="31">
        <f t="shared" si="3"/>
        <v>180</v>
      </c>
      <c r="M496" s="32">
        <v>0.3</v>
      </c>
      <c r="O496" s="35"/>
      <c r="P496" s="33"/>
      <c r="Q496" s="36"/>
    </row>
    <row r="497" spans="1:18" ht="15.75" customHeight="1">
      <c r="A497" s="22"/>
      <c r="B497" s="27" t="s">
        <v>21</v>
      </c>
      <c r="C497" s="27">
        <v>1185732</v>
      </c>
      <c r="D497" s="28">
        <v>44474</v>
      </c>
      <c r="E497" s="27" t="s">
        <v>22</v>
      </c>
      <c r="F497" s="27" t="s">
        <v>44</v>
      </c>
      <c r="G497" s="27" t="s">
        <v>45</v>
      </c>
      <c r="H497" s="27" t="s">
        <v>29</v>
      </c>
      <c r="I497" s="29">
        <v>0.64999999999999991</v>
      </c>
      <c r="J497" s="30">
        <v>2250</v>
      </c>
      <c r="K497" s="31">
        <f t="shared" si="2"/>
        <v>1462.4999999999998</v>
      </c>
      <c r="L497" s="31">
        <f t="shared" si="3"/>
        <v>365.62499999999994</v>
      </c>
      <c r="M497" s="32">
        <v>0.25</v>
      </c>
      <c r="O497" s="35"/>
      <c r="P497" s="33"/>
      <c r="Q497" s="36"/>
    </row>
    <row r="498" spans="1:18" ht="15.75" customHeight="1">
      <c r="A498" s="22"/>
      <c r="B498" s="27" t="s">
        <v>21</v>
      </c>
      <c r="C498" s="27">
        <v>1185732</v>
      </c>
      <c r="D498" s="28">
        <v>44504</v>
      </c>
      <c r="E498" s="27" t="s">
        <v>22</v>
      </c>
      <c r="F498" s="27" t="s">
        <v>44</v>
      </c>
      <c r="G498" s="27" t="s">
        <v>45</v>
      </c>
      <c r="H498" s="27" t="s">
        <v>24</v>
      </c>
      <c r="I498" s="29">
        <v>0.70000000000000007</v>
      </c>
      <c r="J498" s="30">
        <v>3750</v>
      </c>
      <c r="K498" s="31">
        <f t="shared" si="2"/>
        <v>2625.0000000000005</v>
      </c>
      <c r="L498" s="31">
        <f t="shared" si="3"/>
        <v>1443.7500000000005</v>
      </c>
      <c r="M498" s="32">
        <v>0.55000000000000004</v>
      </c>
      <c r="O498" s="35"/>
      <c r="P498" s="33"/>
      <c r="Q498" s="36"/>
    </row>
    <row r="499" spans="1:18" ht="15.75" customHeight="1">
      <c r="A499" s="22"/>
      <c r="B499" s="27" t="s">
        <v>21</v>
      </c>
      <c r="C499" s="27">
        <v>1185732</v>
      </c>
      <c r="D499" s="28">
        <v>44504</v>
      </c>
      <c r="E499" s="27" t="s">
        <v>22</v>
      </c>
      <c r="F499" s="27" t="s">
        <v>44</v>
      </c>
      <c r="G499" s="27" t="s">
        <v>45</v>
      </c>
      <c r="H499" s="27" t="s">
        <v>25</v>
      </c>
      <c r="I499" s="29">
        <v>0.60000000000000009</v>
      </c>
      <c r="J499" s="30">
        <v>2000</v>
      </c>
      <c r="K499" s="31">
        <f t="shared" si="2"/>
        <v>1200.0000000000002</v>
      </c>
      <c r="L499" s="31">
        <f t="shared" si="3"/>
        <v>420.00000000000006</v>
      </c>
      <c r="M499" s="32">
        <v>0.35</v>
      </c>
      <c r="O499" s="35"/>
      <c r="P499" s="33"/>
      <c r="Q499" s="36"/>
    </row>
    <row r="500" spans="1:18" ht="15.75" customHeight="1">
      <c r="A500" s="22"/>
      <c r="B500" s="27" t="s">
        <v>21</v>
      </c>
      <c r="C500" s="27">
        <v>1185732</v>
      </c>
      <c r="D500" s="28">
        <v>44504</v>
      </c>
      <c r="E500" s="27" t="s">
        <v>22</v>
      </c>
      <c r="F500" s="27" t="s">
        <v>44</v>
      </c>
      <c r="G500" s="27" t="s">
        <v>45</v>
      </c>
      <c r="H500" s="27" t="s">
        <v>26</v>
      </c>
      <c r="I500" s="29">
        <v>0.60000000000000009</v>
      </c>
      <c r="J500" s="30">
        <v>1950</v>
      </c>
      <c r="K500" s="31">
        <f t="shared" si="2"/>
        <v>1170.0000000000002</v>
      </c>
      <c r="L500" s="31">
        <f t="shared" si="3"/>
        <v>468.00000000000006</v>
      </c>
      <c r="M500" s="32">
        <v>0.39999999999999997</v>
      </c>
      <c r="O500" s="35"/>
      <c r="P500" s="33"/>
      <c r="Q500" s="36"/>
    </row>
    <row r="501" spans="1:18" ht="15.75" customHeight="1">
      <c r="A501" s="22"/>
      <c r="B501" s="27" t="s">
        <v>21</v>
      </c>
      <c r="C501" s="27">
        <v>1185732</v>
      </c>
      <c r="D501" s="28">
        <v>44504</v>
      </c>
      <c r="E501" s="27" t="s">
        <v>22</v>
      </c>
      <c r="F501" s="27" t="s">
        <v>44</v>
      </c>
      <c r="G501" s="27" t="s">
        <v>45</v>
      </c>
      <c r="H501" s="27" t="s">
        <v>27</v>
      </c>
      <c r="I501" s="29">
        <v>0.60000000000000009</v>
      </c>
      <c r="J501" s="30">
        <v>1750</v>
      </c>
      <c r="K501" s="31">
        <f t="shared" si="2"/>
        <v>1050.0000000000002</v>
      </c>
      <c r="L501" s="31">
        <f t="shared" si="3"/>
        <v>420.00000000000006</v>
      </c>
      <c r="M501" s="32">
        <v>0.39999999999999997</v>
      </c>
      <c r="O501" s="35"/>
      <c r="P501" s="33"/>
      <c r="Q501" s="36"/>
    </row>
    <row r="502" spans="1:18" ht="15.75" customHeight="1">
      <c r="A502" s="22"/>
      <c r="B502" s="27" t="s">
        <v>21</v>
      </c>
      <c r="C502" s="27">
        <v>1185732</v>
      </c>
      <c r="D502" s="28">
        <v>44504</v>
      </c>
      <c r="E502" s="27" t="s">
        <v>22</v>
      </c>
      <c r="F502" s="27" t="s">
        <v>44</v>
      </c>
      <c r="G502" s="27" t="s">
        <v>45</v>
      </c>
      <c r="H502" s="27" t="s">
        <v>28</v>
      </c>
      <c r="I502" s="29">
        <v>0.70000000000000007</v>
      </c>
      <c r="J502" s="30">
        <v>1500</v>
      </c>
      <c r="K502" s="31">
        <f t="shared" si="2"/>
        <v>1050</v>
      </c>
      <c r="L502" s="31">
        <f t="shared" si="3"/>
        <v>367.5</v>
      </c>
      <c r="M502" s="32">
        <v>0.35</v>
      </c>
      <c r="O502" s="35"/>
      <c r="P502" s="33"/>
      <c r="Q502" s="36"/>
    </row>
    <row r="503" spans="1:18" ht="15.75" customHeight="1">
      <c r="A503" s="22"/>
      <c r="B503" s="27" t="s">
        <v>21</v>
      </c>
      <c r="C503" s="27">
        <v>1185732</v>
      </c>
      <c r="D503" s="28">
        <v>44504</v>
      </c>
      <c r="E503" s="27" t="s">
        <v>22</v>
      </c>
      <c r="F503" s="27" t="s">
        <v>44</v>
      </c>
      <c r="G503" s="27" t="s">
        <v>45</v>
      </c>
      <c r="H503" s="27" t="s">
        <v>29</v>
      </c>
      <c r="I503" s="29">
        <v>0.75</v>
      </c>
      <c r="J503" s="30">
        <v>2500</v>
      </c>
      <c r="K503" s="31">
        <f t="shared" si="2"/>
        <v>1875</v>
      </c>
      <c r="L503" s="31">
        <f t="shared" si="3"/>
        <v>562.5</v>
      </c>
      <c r="M503" s="32">
        <v>0.3</v>
      </c>
      <c r="O503" s="35"/>
      <c r="P503" s="33"/>
      <c r="Q503" s="36"/>
    </row>
    <row r="504" spans="1:18" ht="15.75" customHeight="1">
      <c r="A504" s="22"/>
      <c r="B504" s="27" t="s">
        <v>21</v>
      </c>
      <c r="C504" s="27">
        <v>1185732</v>
      </c>
      <c r="D504" s="28">
        <v>44533</v>
      </c>
      <c r="E504" s="27" t="s">
        <v>22</v>
      </c>
      <c r="F504" s="27" t="s">
        <v>44</v>
      </c>
      <c r="G504" s="27" t="s">
        <v>45</v>
      </c>
      <c r="H504" s="27" t="s">
        <v>24</v>
      </c>
      <c r="I504" s="29">
        <v>0.70000000000000007</v>
      </c>
      <c r="J504" s="30">
        <v>4750</v>
      </c>
      <c r="K504" s="31">
        <f t="shared" si="2"/>
        <v>3325.0000000000005</v>
      </c>
      <c r="L504" s="31">
        <f t="shared" si="3"/>
        <v>1828.7500000000005</v>
      </c>
      <c r="M504" s="32">
        <v>0.55000000000000004</v>
      </c>
      <c r="O504" s="35"/>
      <c r="P504" s="33"/>
      <c r="Q504" s="36"/>
    </row>
    <row r="505" spans="1:18" ht="15.75" customHeight="1">
      <c r="A505" s="22"/>
      <c r="B505" s="27" t="s">
        <v>21</v>
      </c>
      <c r="C505" s="27">
        <v>1185732</v>
      </c>
      <c r="D505" s="28">
        <v>44533</v>
      </c>
      <c r="E505" s="27" t="s">
        <v>22</v>
      </c>
      <c r="F505" s="27" t="s">
        <v>44</v>
      </c>
      <c r="G505" s="27" t="s">
        <v>45</v>
      </c>
      <c r="H505" s="27" t="s">
        <v>25</v>
      </c>
      <c r="I505" s="29">
        <v>0.60000000000000009</v>
      </c>
      <c r="J505" s="30">
        <v>2750</v>
      </c>
      <c r="K505" s="31">
        <f t="shared" si="2"/>
        <v>1650.0000000000002</v>
      </c>
      <c r="L505" s="31">
        <f t="shared" si="3"/>
        <v>577.5</v>
      </c>
      <c r="M505" s="32">
        <v>0.35</v>
      </c>
      <c r="O505" s="35"/>
      <c r="P505" s="33"/>
      <c r="Q505" s="36"/>
    </row>
    <row r="506" spans="1:18" ht="15.75" customHeight="1">
      <c r="A506" s="22"/>
      <c r="B506" s="27" t="s">
        <v>21</v>
      </c>
      <c r="C506" s="27">
        <v>1185732</v>
      </c>
      <c r="D506" s="28">
        <v>44533</v>
      </c>
      <c r="E506" s="27" t="s">
        <v>22</v>
      </c>
      <c r="F506" s="27" t="s">
        <v>44</v>
      </c>
      <c r="G506" s="27" t="s">
        <v>45</v>
      </c>
      <c r="H506" s="27" t="s">
        <v>26</v>
      </c>
      <c r="I506" s="29">
        <v>0.60000000000000009</v>
      </c>
      <c r="J506" s="30">
        <v>2250</v>
      </c>
      <c r="K506" s="31">
        <f t="shared" si="2"/>
        <v>1350.0000000000002</v>
      </c>
      <c r="L506" s="31">
        <f t="shared" si="3"/>
        <v>540</v>
      </c>
      <c r="M506" s="32">
        <v>0.39999999999999997</v>
      </c>
      <c r="O506" s="35"/>
      <c r="P506" s="33"/>
      <c r="Q506" s="36"/>
    </row>
    <row r="507" spans="1:18" ht="15.75" customHeight="1">
      <c r="A507" s="22"/>
      <c r="B507" s="27" t="s">
        <v>21</v>
      </c>
      <c r="C507" s="27">
        <v>1185732</v>
      </c>
      <c r="D507" s="28">
        <v>44533</v>
      </c>
      <c r="E507" s="27" t="s">
        <v>22</v>
      </c>
      <c r="F507" s="27" t="s">
        <v>44</v>
      </c>
      <c r="G507" s="27" t="s">
        <v>45</v>
      </c>
      <c r="H507" s="27" t="s">
        <v>27</v>
      </c>
      <c r="I507" s="29">
        <v>0.60000000000000009</v>
      </c>
      <c r="J507" s="30">
        <v>1750</v>
      </c>
      <c r="K507" s="31">
        <f t="shared" si="2"/>
        <v>1050.0000000000002</v>
      </c>
      <c r="L507" s="31">
        <f t="shared" si="3"/>
        <v>420.00000000000006</v>
      </c>
      <c r="M507" s="32">
        <v>0.39999999999999997</v>
      </c>
      <c r="O507" s="35"/>
      <c r="P507" s="33"/>
      <c r="Q507" s="36"/>
    </row>
    <row r="508" spans="1:18" ht="15.75" customHeight="1">
      <c r="A508" s="22"/>
      <c r="B508" s="27" t="s">
        <v>21</v>
      </c>
      <c r="C508" s="27">
        <v>1185732</v>
      </c>
      <c r="D508" s="28">
        <v>44533</v>
      </c>
      <c r="E508" s="27" t="s">
        <v>22</v>
      </c>
      <c r="F508" s="27" t="s">
        <v>44</v>
      </c>
      <c r="G508" s="27" t="s">
        <v>45</v>
      </c>
      <c r="H508" s="27" t="s">
        <v>28</v>
      </c>
      <c r="I508" s="29">
        <v>0.70000000000000007</v>
      </c>
      <c r="J508" s="30">
        <v>1750</v>
      </c>
      <c r="K508" s="31">
        <f t="shared" si="2"/>
        <v>1225.0000000000002</v>
      </c>
      <c r="L508" s="31">
        <f t="shared" si="3"/>
        <v>428.75000000000006</v>
      </c>
      <c r="M508" s="32">
        <v>0.35</v>
      </c>
      <c r="O508" s="35"/>
      <c r="P508" s="33"/>
      <c r="Q508" s="36"/>
    </row>
    <row r="509" spans="1:18" ht="15.75" customHeight="1">
      <c r="A509" s="22"/>
      <c r="B509" s="27" t="s">
        <v>21</v>
      </c>
      <c r="C509" s="27">
        <v>1185732</v>
      </c>
      <c r="D509" s="28">
        <v>44533</v>
      </c>
      <c r="E509" s="27" t="s">
        <v>22</v>
      </c>
      <c r="F509" s="27" t="s">
        <v>44</v>
      </c>
      <c r="G509" s="27" t="s">
        <v>45</v>
      </c>
      <c r="H509" s="27" t="s">
        <v>29</v>
      </c>
      <c r="I509" s="29">
        <v>0.75</v>
      </c>
      <c r="J509" s="30">
        <v>2750</v>
      </c>
      <c r="K509" s="31">
        <f t="shared" si="2"/>
        <v>2062.5</v>
      </c>
      <c r="L509" s="31">
        <f t="shared" si="3"/>
        <v>618.75</v>
      </c>
      <c r="M509" s="32">
        <v>0.3</v>
      </c>
      <c r="O509" s="35"/>
      <c r="P509" s="33"/>
      <c r="Q509" s="36"/>
    </row>
    <row r="510" spans="1:18" ht="15.75" customHeight="1">
      <c r="A510" s="22" t="s">
        <v>46</v>
      </c>
      <c r="B510" s="27" t="s">
        <v>34</v>
      </c>
      <c r="C510" s="27">
        <v>1128299</v>
      </c>
      <c r="D510" s="28">
        <v>44211</v>
      </c>
      <c r="E510" s="27" t="s">
        <v>35</v>
      </c>
      <c r="F510" s="27" t="s">
        <v>47</v>
      </c>
      <c r="G510" s="27" t="s">
        <v>48</v>
      </c>
      <c r="H510" s="27" t="s">
        <v>24</v>
      </c>
      <c r="I510" s="29">
        <v>0.35</v>
      </c>
      <c r="J510" s="30">
        <v>4500</v>
      </c>
      <c r="K510" s="31">
        <f t="shared" si="2"/>
        <v>1575</v>
      </c>
      <c r="L510" s="31">
        <f t="shared" si="3"/>
        <v>630</v>
      </c>
      <c r="M510" s="32">
        <v>0.4</v>
      </c>
      <c r="O510" s="37"/>
      <c r="P510" s="35"/>
      <c r="Q510" s="33"/>
      <c r="R510" s="34"/>
    </row>
    <row r="511" spans="1:18" ht="15.75" customHeight="1">
      <c r="A511" s="22"/>
      <c r="B511" s="27" t="s">
        <v>34</v>
      </c>
      <c r="C511" s="27">
        <v>1128299</v>
      </c>
      <c r="D511" s="28">
        <v>44211</v>
      </c>
      <c r="E511" s="27" t="s">
        <v>35</v>
      </c>
      <c r="F511" s="27" t="s">
        <v>47</v>
      </c>
      <c r="G511" s="27" t="s">
        <v>48</v>
      </c>
      <c r="H511" s="27" t="s">
        <v>25</v>
      </c>
      <c r="I511" s="29">
        <v>0.45</v>
      </c>
      <c r="J511" s="30">
        <v>4500</v>
      </c>
      <c r="K511" s="31">
        <f t="shared" si="2"/>
        <v>2025</v>
      </c>
      <c r="L511" s="31">
        <f t="shared" si="3"/>
        <v>506.25</v>
      </c>
      <c r="M511" s="32">
        <v>0.25</v>
      </c>
      <c r="O511" s="37"/>
      <c r="P511" s="35"/>
      <c r="Q511" s="33"/>
      <c r="R511" s="34"/>
    </row>
    <row r="512" spans="1:18" ht="15.75" customHeight="1">
      <c r="A512" s="22"/>
      <c r="B512" s="27" t="s">
        <v>34</v>
      </c>
      <c r="C512" s="27">
        <v>1128299</v>
      </c>
      <c r="D512" s="28">
        <v>44211</v>
      </c>
      <c r="E512" s="27" t="s">
        <v>35</v>
      </c>
      <c r="F512" s="27" t="s">
        <v>47</v>
      </c>
      <c r="G512" s="27" t="s">
        <v>48</v>
      </c>
      <c r="H512" s="27" t="s">
        <v>26</v>
      </c>
      <c r="I512" s="29">
        <v>0.45</v>
      </c>
      <c r="J512" s="30">
        <v>4500</v>
      </c>
      <c r="K512" s="31">
        <f t="shared" si="2"/>
        <v>2025</v>
      </c>
      <c r="L512" s="31">
        <f t="shared" si="3"/>
        <v>810</v>
      </c>
      <c r="M512" s="32">
        <v>0.4</v>
      </c>
      <c r="O512" s="37"/>
      <c r="P512" s="35"/>
      <c r="Q512" s="33"/>
      <c r="R512" s="34"/>
    </row>
    <row r="513" spans="1:18" ht="15.75" customHeight="1">
      <c r="A513" s="22"/>
      <c r="B513" s="27" t="s">
        <v>34</v>
      </c>
      <c r="C513" s="27">
        <v>1128299</v>
      </c>
      <c r="D513" s="28">
        <v>44211</v>
      </c>
      <c r="E513" s="27" t="s">
        <v>35</v>
      </c>
      <c r="F513" s="27" t="s">
        <v>47</v>
      </c>
      <c r="G513" s="27" t="s">
        <v>48</v>
      </c>
      <c r="H513" s="27" t="s">
        <v>27</v>
      </c>
      <c r="I513" s="29">
        <v>0.45</v>
      </c>
      <c r="J513" s="30">
        <v>3000</v>
      </c>
      <c r="K513" s="31">
        <f t="shared" si="2"/>
        <v>1350</v>
      </c>
      <c r="L513" s="31">
        <f t="shared" si="3"/>
        <v>472.49999999999994</v>
      </c>
      <c r="M513" s="32">
        <v>0.35</v>
      </c>
      <c r="O513" s="37"/>
      <c r="P513" s="35"/>
      <c r="Q513" s="33"/>
      <c r="R513" s="34"/>
    </row>
    <row r="514" spans="1:18" ht="15.75" customHeight="1">
      <c r="A514" s="22"/>
      <c r="B514" s="27" t="s">
        <v>34</v>
      </c>
      <c r="C514" s="27">
        <v>1128299</v>
      </c>
      <c r="D514" s="28">
        <v>44211</v>
      </c>
      <c r="E514" s="27" t="s">
        <v>35</v>
      </c>
      <c r="F514" s="27" t="s">
        <v>47</v>
      </c>
      <c r="G514" s="27" t="s">
        <v>48</v>
      </c>
      <c r="H514" s="27" t="s">
        <v>28</v>
      </c>
      <c r="I514" s="29">
        <v>0.5</v>
      </c>
      <c r="J514" s="30">
        <v>2500</v>
      </c>
      <c r="K514" s="31">
        <f t="shared" si="2"/>
        <v>1250</v>
      </c>
      <c r="L514" s="31">
        <f t="shared" si="3"/>
        <v>687.5</v>
      </c>
      <c r="M514" s="32">
        <v>0.55000000000000004</v>
      </c>
      <c r="O514" s="37"/>
      <c r="P514" s="35"/>
      <c r="Q514" s="33"/>
      <c r="R514" s="34"/>
    </row>
    <row r="515" spans="1:18" ht="15.75" customHeight="1">
      <c r="A515" s="22"/>
      <c r="B515" s="27" t="s">
        <v>34</v>
      </c>
      <c r="C515" s="27">
        <v>1128299</v>
      </c>
      <c r="D515" s="28">
        <v>44211</v>
      </c>
      <c r="E515" s="27" t="s">
        <v>35</v>
      </c>
      <c r="F515" s="27" t="s">
        <v>47</v>
      </c>
      <c r="G515" s="27" t="s">
        <v>48</v>
      </c>
      <c r="H515" s="27" t="s">
        <v>29</v>
      </c>
      <c r="I515" s="29">
        <v>0.45</v>
      </c>
      <c r="J515" s="30">
        <v>4750</v>
      </c>
      <c r="K515" s="31">
        <f t="shared" si="2"/>
        <v>2137.5</v>
      </c>
      <c r="L515" s="31">
        <f t="shared" si="3"/>
        <v>427.5</v>
      </c>
      <c r="M515" s="32">
        <v>0.2</v>
      </c>
      <c r="O515" s="37"/>
      <c r="P515" s="35"/>
      <c r="Q515" s="33"/>
      <c r="R515" s="34"/>
    </row>
    <row r="516" spans="1:18" ht="15.75" customHeight="1">
      <c r="A516" s="22"/>
      <c r="B516" s="27" t="s">
        <v>34</v>
      </c>
      <c r="C516" s="27">
        <v>1128299</v>
      </c>
      <c r="D516" s="28">
        <v>44242</v>
      </c>
      <c r="E516" s="27" t="s">
        <v>35</v>
      </c>
      <c r="F516" s="27" t="s">
        <v>47</v>
      </c>
      <c r="G516" s="27" t="s">
        <v>48</v>
      </c>
      <c r="H516" s="27" t="s">
        <v>24</v>
      </c>
      <c r="I516" s="29">
        <v>0.35</v>
      </c>
      <c r="J516" s="30">
        <v>5250</v>
      </c>
      <c r="K516" s="31">
        <f t="shared" ref="K516:K770" si="4">I516*J516</f>
        <v>1837.4999999999998</v>
      </c>
      <c r="L516" s="31">
        <f t="shared" ref="L516:L770" si="5">K516*M516</f>
        <v>735</v>
      </c>
      <c r="M516" s="32">
        <v>0.4</v>
      </c>
      <c r="O516" s="37"/>
      <c r="P516" s="35"/>
      <c r="Q516" s="33"/>
      <c r="R516" s="34"/>
    </row>
    <row r="517" spans="1:18" ht="15.75" customHeight="1">
      <c r="A517" s="22"/>
      <c r="B517" s="27" t="s">
        <v>34</v>
      </c>
      <c r="C517" s="27">
        <v>1128299</v>
      </c>
      <c r="D517" s="28">
        <v>44242</v>
      </c>
      <c r="E517" s="27" t="s">
        <v>35</v>
      </c>
      <c r="F517" s="27" t="s">
        <v>47</v>
      </c>
      <c r="G517" s="27" t="s">
        <v>48</v>
      </c>
      <c r="H517" s="27" t="s">
        <v>25</v>
      </c>
      <c r="I517" s="29">
        <v>0.45</v>
      </c>
      <c r="J517" s="30">
        <v>4250</v>
      </c>
      <c r="K517" s="31">
        <f t="shared" si="4"/>
        <v>1912.5</v>
      </c>
      <c r="L517" s="31">
        <f t="shared" si="5"/>
        <v>478.125</v>
      </c>
      <c r="M517" s="32">
        <v>0.25</v>
      </c>
      <c r="O517" s="37"/>
      <c r="P517" s="35"/>
      <c r="Q517" s="33"/>
      <c r="R517" s="34"/>
    </row>
    <row r="518" spans="1:18" ht="15.75" customHeight="1">
      <c r="A518" s="22"/>
      <c r="B518" s="27" t="s">
        <v>34</v>
      </c>
      <c r="C518" s="27">
        <v>1128299</v>
      </c>
      <c r="D518" s="28">
        <v>44242</v>
      </c>
      <c r="E518" s="27" t="s">
        <v>35</v>
      </c>
      <c r="F518" s="27" t="s">
        <v>47</v>
      </c>
      <c r="G518" s="27" t="s">
        <v>48</v>
      </c>
      <c r="H518" s="27" t="s">
        <v>26</v>
      </c>
      <c r="I518" s="29">
        <v>0.45</v>
      </c>
      <c r="J518" s="30">
        <v>4250</v>
      </c>
      <c r="K518" s="31">
        <f t="shared" si="4"/>
        <v>1912.5</v>
      </c>
      <c r="L518" s="31">
        <f t="shared" si="5"/>
        <v>765</v>
      </c>
      <c r="M518" s="32">
        <v>0.4</v>
      </c>
      <c r="O518" s="37"/>
      <c r="P518" s="35"/>
      <c r="Q518" s="33"/>
      <c r="R518" s="34"/>
    </row>
    <row r="519" spans="1:18" ht="15.75" customHeight="1">
      <c r="A519" s="22"/>
      <c r="B519" s="27" t="s">
        <v>34</v>
      </c>
      <c r="C519" s="27">
        <v>1128299</v>
      </c>
      <c r="D519" s="28">
        <v>44242</v>
      </c>
      <c r="E519" s="27" t="s">
        <v>35</v>
      </c>
      <c r="F519" s="27" t="s">
        <v>47</v>
      </c>
      <c r="G519" s="27" t="s">
        <v>48</v>
      </c>
      <c r="H519" s="27" t="s">
        <v>27</v>
      </c>
      <c r="I519" s="29">
        <v>0.45</v>
      </c>
      <c r="J519" s="30">
        <v>2750</v>
      </c>
      <c r="K519" s="31">
        <f t="shared" si="4"/>
        <v>1237.5</v>
      </c>
      <c r="L519" s="31">
        <f t="shared" si="5"/>
        <v>433.125</v>
      </c>
      <c r="M519" s="32">
        <v>0.35</v>
      </c>
      <c r="O519" s="37"/>
      <c r="P519" s="35"/>
      <c r="Q519" s="33"/>
      <c r="R519" s="34"/>
    </row>
    <row r="520" spans="1:18" ht="15.75" customHeight="1">
      <c r="A520" s="22"/>
      <c r="B520" s="27" t="s">
        <v>34</v>
      </c>
      <c r="C520" s="27">
        <v>1128299</v>
      </c>
      <c r="D520" s="28">
        <v>44242</v>
      </c>
      <c r="E520" s="27" t="s">
        <v>35</v>
      </c>
      <c r="F520" s="27" t="s">
        <v>47</v>
      </c>
      <c r="G520" s="27" t="s">
        <v>48</v>
      </c>
      <c r="H520" s="27" t="s">
        <v>28</v>
      </c>
      <c r="I520" s="29">
        <v>0.5</v>
      </c>
      <c r="J520" s="30">
        <v>2000</v>
      </c>
      <c r="K520" s="31">
        <f t="shared" si="4"/>
        <v>1000</v>
      </c>
      <c r="L520" s="31">
        <f t="shared" si="5"/>
        <v>550</v>
      </c>
      <c r="M520" s="32">
        <v>0.55000000000000004</v>
      </c>
      <c r="O520" s="37"/>
      <c r="P520" s="35"/>
      <c r="Q520" s="33"/>
      <c r="R520" s="34"/>
    </row>
    <row r="521" spans="1:18" ht="15.75" customHeight="1">
      <c r="A521" s="22"/>
      <c r="B521" s="27" t="s">
        <v>34</v>
      </c>
      <c r="C521" s="27">
        <v>1128299</v>
      </c>
      <c r="D521" s="28">
        <v>44242</v>
      </c>
      <c r="E521" s="27" t="s">
        <v>35</v>
      </c>
      <c r="F521" s="27" t="s">
        <v>47</v>
      </c>
      <c r="G521" s="27" t="s">
        <v>48</v>
      </c>
      <c r="H521" s="27" t="s">
        <v>29</v>
      </c>
      <c r="I521" s="29">
        <v>0.45</v>
      </c>
      <c r="J521" s="30">
        <v>4000</v>
      </c>
      <c r="K521" s="31">
        <f t="shared" si="4"/>
        <v>1800</v>
      </c>
      <c r="L521" s="31">
        <f t="shared" si="5"/>
        <v>360</v>
      </c>
      <c r="M521" s="32">
        <v>0.2</v>
      </c>
      <c r="O521" s="37"/>
      <c r="P521" s="35"/>
      <c r="Q521" s="33"/>
      <c r="R521" s="34"/>
    </row>
    <row r="522" spans="1:18" ht="15.75" customHeight="1">
      <c r="A522" s="22"/>
      <c r="B522" s="27" t="s">
        <v>34</v>
      </c>
      <c r="C522" s="27">
        <v>1128299</v>
      </c>
      <c r="D522" s="28">
        <v>44269</v>
      </c>
      <c r="E522" s="27" t="s">
        <v>35</v>
      </c>
      <c r="F522" s="27" t="s">
        <v>47</v>
      </c>
      <c r="G522" s="27" t="s">
        <v>48</v>
      </c>
      <c r="H522" s="27" t="s">
        <v>24</v>
      </c>
      <c r="I522" s="29">
        <v>0.45</v>
      </c>
      <c r="J522" s="30">
        <v>5500</v>
      </c>
      <c r="K522" s="31">
        <f t="shared" si="4"/>
        <v>2475</v>
      </c>
      <c r="L522" s="31">
        <f t="shared" si="5"/>
        <v>990</v>
      </c>
      <c r="M522" s="32">
        <v>0.4</v>
      </c>
      <c r="O522" s="37"/>
      <c r="P522" s="35"/>
      <c r="Q522" s="33"/>
      <c r="R522" s="34"/>
    </row>
    <row r="523" spans="1:18" ht="15.75" customHeight="1">
      <c r="A523" s="22"/>
      <c r="B523" s="27" t="s">
        <v>34</v>
      </c>
      <c r="C523" s="27">
        <v>1128299</v>
      </c>
      <c r="D523" s="28">
        <v>44269</v>
      </c>
      <c r="E523" s="27" t="s">
        <v>35</v>
      </c>
      <c r="F523" s="27" t="s">
        <v>47</v>
      </c>
      <c r="G523" s="27" t="s">
        <v>48</v>
      </c>
      <c r="H523" s="27" t="s">
        <v>25</v>
      </c>
      <c r="I523" s="29">
        <v>0.54999999999999993</v>
      </c>
      <c r="J523" s="30">
        <v>4000</v>
      </c>
      <c r="K523" s="31">
        <f t="shared" si="4"/>
        <v>2199.9999999999995</v>
      </c>
      <c r="L523" s="31">
        <f t="shared" si="5"/>
        <v>549.99999999999989</v>
      </c>
      <c r="M523" s="32">
        <v>0.25</v>
      </c>
      <c r="O523" s="37"/>
      <c r="P523" s="35"/>
      <c r="Q523" s="33"/>
      <c r="R523" s="34"/>
    </row>
    <row r="524" spans="1:18" ht="15.75" customHeight="1">
      <c r="A524" s="22"/>
      <c r="B524" s="27" t="s">
        <v>34</v>
      </c>
      <c r="C524" s="27">
        <v>1128299</v>
      </c>
      <c r="D524" s="28">
        <v>44269</v>
      </c>
      <c r="E524" s="27" t="s">
        <v>35</v>
      </c>
      <c r="F524" s="27" t="s">
        <v>47</v>
      </c>
      <c r="G524" s="27" t="s">
        <v>48</v>
      </c>
      <c r="H524" s="27" t="s">
        <v>26</v>
      </c>
      <c r="I524" s="29">
        <v>0.54999999999999993</v>
      </c>
      <c r="J524" s="30">
        <v>4000</v>
      </c>
      <c r="K524" s="31">
        <f t="shared" si="4"/>
        <v>2199.9999999999995</v>
      </c>
      <c r="L524" s="31">
        <f t="shared" si="5"/>
        <v>879.99999999999989</v>
      </c>
      <c r="M524" s="32">
        <v>0.4</v>
      </c>
      <c r="O524" s="37"/>
      <c r="P524" s="35"/>
      <c r="Q524" s="33"/>
      <c r="R524" s="34"/>
    </row>
    <row r="525" spans="1:18" ht="15.75" customHeight="1">
      <c r="A525" s="22"/>
      <c r="B525" s="27" t="s">
        <v>34</v>
      </c>
      <c r="C525" s="27">
        <v>1128299</v>
      </c>
      <c r="D525" s="28">
        <v>44269</v>
      </c>
      <c r="E525" s="27" t="s">
        <v>35</v>
      </c>
      <c r="F525" s="27" t="s">
        <v>47</v>
      </c>
      <c r="G525" s="27" t="s">
        <v>48</v>
      </c>
      <c r="H525" s="27" t="s">
        <v>27</v>
      </c>
      <c r="I525" s="29">
        <v>0.54999999999999993</v>
      </c>
      <c r="J525" s="30">
        <v>3000</v>
      </c>
      <c r="K525" s="31">
        <f t="shared" si="4"/>
        <v>1649.9999999999998</v>
      </c>
      <c r="L525" s="31">
        <f t="shared" si="5"/>
        <v>577.49999999999989</v>
      </c>
      <c r="M525" s="32">
        <v>0.35</v>
      </c>
      <c r="O525" s="37"/>
      <c r="P525" s="35"/>
      <c r="Q525" s="33"/>
      <c r="R525" s="34"/>
    </row>
    <row r="526" spans="1:18" ht="15.75" customHeight="1">
      <c r="A526" s="22"/>
      <c r="B526" s="27" t="s">
        <v>34</v>
      </c>
      <c r="C526" s="27">
        <v>1128299</v>
      </c>
      <c r="D526" s="28">
        <v>44269</v>
      </c>
      <c r="E526" s="27" t="s">
        <v>35</v>
      </c>
      <c r="F526" s="27" t="s">
        <v>47</v>
      </c>
      <c r="G526" s="27" t="s">
        <v>48</v>
      </c>
      <c r="H526" s="27" t="s">
        <v>28</v>
      </c>
      <c r="I526" s="29">
        <v>0.6</v>
      </c>
      <c r="J526" s="30">
        <v>1750</v>
      </c>
      <c r="K526" s="31">
        <f t="shared" si="4"/>
        <v>1050</v>
      </c>
      <c r="L526" s="31">
        <f t="shared" si="5"/>
        <v>577.5</v>
      </c>
      <c r="M526" s="32">
        <v>0.55000000000000004</v>
      </c>
      <c r="O526" s="37"/>
      <c r="P526" s="35"/>
      <c r="Q526" s="33"/>
      <c r="R526" s="34"/>
    </row>
    <row r="527" spans="1:18" ht="15.75" customHeight="1">
      <c r="A527" s="22"/>
      <c r="B527" s="27" t="s">
        <v>34</v>
      </c>
      <c r="C527" s="27">
        <v>1128299</v>
      </c>
      <c r="D527" s="28">
        <v>44269</v>
      </c>
      <c r="E527" s="27" t="s">
        <v>35</v>
      </c>
      <c r="F527" s="27" t="s">
        <v>47</v>
      </c>
      <c r="G527" s="27" t="s">
        <v>48</v>
      </c>
      <c r="H527" s="27" t="s">
        <v>29</v>
      </c>
      <c r="I527" s="29">
        <v>0.54999999999999993</v>
      </c>
      <c r="J527" s="30">
        <v>3750</v>
      </c>
      <c r="K527" s="31">
        <f t="shared" si="4"/>
        <v>2062.4999999999995</v>
      </c>
      <c r="L527" s="31">
        <f t="shared" si="5"/>
        <v>412.49999999999994</v>
      </c>
      <c r="M527" s="32">
        <v>0.2</v>
      </c>
      <c r="O527" s="37"/>
      <c r="P527" s="35"/>
      <c r="Q527" s="33"/>
      <c r="R527" s="34"/>
    </row>
    <row r="528" spans="1:18" ht="15.75" customHeight="1">
      <c r="A528" s="22"/>
      <c r="B528" s="27" t="s">
        <v>34</v>
      </c>
      <c r="C528" s="27">
        <v>1128299</v>
      </c>
      <c r="D528" s="28">
        <v>44301</v>
      </c>
      <c r="E528" s="27" t="s">
        <v>35</v>
      </c>
      <c r="F528" s="27" t="s">
        <v>47</v>
      </c>
      <c r="G528" s="27" t="s">
        <v>48</v>
      </c>
      <c r="H528" s="27" t="s">
        <v>24</v>
      </c>
      <c r="I528" s="29">
        <v>0.6</v>
      </c>
      <c r="J528" s="30">
        <v>5500</v>
      </c>
      <c r="K528" s="31">
        <f t="shared" si="4"/>
        <v>3300</v>
      </c>
      <c r="L528" s="31">
        <f t="shared" si="5"/>
        <v>1320</v>
      </c>
      <c r="M528" s="32">
        <v>0.4</v>
      </c>
      <c r="O528" s="37"/>
      <c r="P528" s="35"/>
      <c r="Q528" s="33"/>
      <c r="R528" s="34"/>
    </row>
    <row r="529" spans="1:18" ht="15.75" customHeight="1">
      <c r="A529" s="22"/>
      <c r="B529" s="27" t="s">
        <v>34</v>
      </c>
      <c r="C529" s="27">
        <v>1128299</v>
      </c>
      <c r="D529" s="28">
        <v>44301</v>
      </c>
      <c r="E529" s="27" t="s">
        <v>35</v>
      </c>
      <c r="F529" s="27" t="s">
        <v>47</v>
      </c>
      <c r="G529" s="27" t="s">
        <v>48</v>
      </c>
      <c r="H529" s="27" t="s">
        <v>25</v>
      </c>
      <c r="I529" s="29">
        <v>0.65</v>
      </c>
      <c r="J529" s="30">
        <v>3500</v>
      </c>
      <c r="K529" s="31">
        <f t="shared" si="4"/>
        <v>2275</v>
      </c>
      <c r="L529" s="31">
        <f t="shared" si="5"/>
        <v>568.75</v>
      </c>
      <c r="M529" s="32">
        <v>0.25</v>
      </c>
      <c r="O529" s="37"/>
      <c r="P529" s="35"/>
      <c r="Q529" s="33"/>
      <c r="R529" s="34"/>
    </row>
    <row r="530" spans="1:18" ht="15.75" customHeight="1">
      <c r="A530" s="22"/>
      <c r="B530" s="27" t="s">
        <v>34</v>
      </c>
      <c r="C530" s="27">
        <v>1128299</v>
      </c>
      <c r="D530" s="28">
        <v>44301</v>
      </c>
      <c r="E530" s="27" t="s">
        <v>35</v>
      </c>
      <c r="F530" s="27" t="s">
        <v>47</v>
      </c>
      <c r="G530" s="27" t="s">
        <v>48</v>
      </c>
      <c r="H530" s="27" t="s">
        <v>26</v>
      </c>
      <c r="I530" s="29">
        <v>0.65</v>
      </c>
      <c r="J530" s="30">
        <v>4000</v>
      </c>
      <c r="K530" s="31">
        <f t="shared" si="4"/>
        <v>2600</v>
      </c>
      <c r="L530" s="31">
        <f t="shared" si="5"/>
        <v>1040</v>
      </c>
      <c r="M530" s="32">
        <v>0.4</v>
      </c>
      <c r="O530" s="37"/>
      <c r="P530" s="35"/>
      <c r="Q530" s="33"/>
      <c r="R530" s="34"/>
    </row>
    <row r="531" spans="1:18" ht="15.75" customHeight="1">
      <c r="A531" s="22"/>
      <c r="B531" s="27" t="s">
        <v>34</v>
      </c>
      <c r="C531" s="27">
        <v>1128299</v>
      </c>
      <c r="D531" s="28">
        <v>44301</v>
      </c>
      <c r="E531" s="27" t="s">
        <v>35</v>
      </c>
      <c r="F531" s="27" t="s">
        <v>47</v>
      </c>
      <c r="G531" s="27" t="s">
        <v>48</v>
      </c>
      <c r="H531" s="27" t="s">
        <v>27</v>
      </c>
      <c r="I531" s="29">
        <v>0.6</v>
      </c>
      <c r="J531" s="30">
        <v>3000</v>
      </c>
      <c r="K531" s="31">
        <f t="shared" si="4"/>
        <v>1800</v>
      </c>
      <c r="L531" s="31">
        <f t="shared" si="5"/>
        <v>630</v>
      </c>
      <c r="M531" s="32">
        <v>0.35</v>
      </c>
      <c r="O531" s="37"/>
      <c r="P531" s="35"/>
      <c r="Q531" s="33"/>
      <c r="R531" s="34"/>
    </row>
    <row r="532" spans="1:18" ht="15.75" customHeight="1">
      <c r="A532" s="22"/>
      <c r="B532" s="27" t="s">
        <v>34</v>
      </c>
      <c r="C532" s="27">
        <v>1128299</v>
      </c>
      <c r="D532" s="28">
        <v>44301</v>
      </c>
      <c r="E532" s="27" t="s">
        <v>35</v>
      </c>
      <c r="F532" s="27" t="s">
        <v>47</v>
      </c>
      <c r="G532" s="27" t="s">
        <v>48</v>
      </c>
      <c r="H532" s="27" t="s">
        <v>28</v>
      </c>
      <c r="I532" s="29">
        <v>0.65</v>
      </c>
      <c r="J532" s="30">
        <v>2000</v>
      </c>
      <c r="K532" s="31">
        <f t="shared" si="4"/>
        <v>1300</v>
      </c>
      <c r="L532" s="31">
        <f t="shared" si="5"/>
        <v>715.00000000000011</v>
      </c>
      <c r="M532" s="32">
        <v>0.55000000000000004</v>
      </c>
      <c r="O532" s="37"/>
      <c r="P532" s="35"/>
      <c r="Q532" s="33"/>
      <c r="R532" s="34"/>
    </row>
    <row r="533" spans="1:18" ht="15.75" customHeight="1">
      <c r="A533" s="22"/>
      <c r="B533" s="27" t="s">
        <v>34</v>
      </c>
      <c r="C533" s="27">
        <v>1128299</v>
      </c>
      <c r="D533" s="28">
        <v>44301</v>
      </c>
      <c r="E533" s="27" t="s">
        <v>35</v>
      </c>
      <c r="F533" s="27" t="s">
        <v>47</v>
      </c>
      <c r="G533" s="27" t="s">
        <v>48</v>
      </c>
      <c r="H533" s="27" t="s">
        <v>29</v>
      </c>
      <c r="I533" s="29">
        <v>0.8</v>
      </c>
      <c r="J533" s="30">
        <v>3500</v>
      </c>
      <c r="K533" s="31">
        <f t="shared" si="4"/>
        <v>2800</v>
      </c>
      <c r="L533" s="31">
        <f t="shared" si="5"/>
        <v>560</v>
      </c>
      <c r="M533" s="32">
        <v>0.2</v>
      </c>
      <c r="O533" s="37"/>
      <c r="P533" s="35"/>
      <c r="Q533" s="33"/>
      <c r="R533" s="34"/>
    </row>
    <row r="534" spans="1:18" ht="15.75" customHeight="1">
      <c r="A534" s="22"/>
      <c r="B534" s="27" t="s">
        <v>34</v>
      </c>
      <c r="C534" s="27">
        <v>1128299</v>
      </c>
      <c r="D534" s="28">
        <v>44332</v>
      </c>
      <c r="E534" s="27" t="s">
        <v>35</v>
      </c>
      <c r="F534" s="27" t="s">
        <v>47</v>
      </c>
      <c r="G534" s="27" t="s">
        <v>48</v>
      </c>
      <c r="H534" s="27" t="s">
        <v>24</v>
      </c>
      <c r="I534" s="29">
        <v>0.6</v>
      </c>
      <c r="J534" s="30">
        <v>5500</v>
      </c>
      <c r="K534" s="31">
        <f t="shared" si="4"/>
        <v>3300</v>
      </c>
      <c r="L534" s="31">
        <f t="shared" si="5"/>
        <v>1485</v>
      </c>
      <c r="M534" s="32">
        <v>0.45</v>
      </c>
      <c r="O534" s="37"/>
      <c r="P534" s="35"/>
      <c r="Q534" s="33"/>
      <c r="R534" s="34"/>
    </row>
    <row r="535" spans="1:18" ht="15.75" customHeight="1">
      <c r="A535" s="22"/>
      <c r="B535" s="27" t="s">
        <v>34</v>
      </c>
      <c r="C535" s="27">
        <v>1128299</v>
      </c>
      <c r="D535" s="28">
        <v>44332</v>
      </c>
      <c r="E535" s="27" t="s">
        <v>35</v>
      </c>
      <c r="F535" s="27" t="s">
        <v>47</v>
      </c>
      <c r="G535" s="27" t="s">
        <v>48</v>
      </c>
      <c r="H535" s="27" t="s">
        <v>25</v>
      </c>
      <c r="I535" s="29">
        <v>0.65</v>
      </c>
      <c r="J535" s="30">
        <v>4000</v>
      </c>
      <c r="K535" s="31">
        <f t="shared" si="4"/>
        <v>2600</v>
      </c>
      <c r="L535" s="31">
        <f t="shared" si="5"/>
        <v>780</v>
      </c>
      <c r="M535" s="32">
        <v>0.3</v>
      </c>
      <c r="O535" s="37"/>
      <c r="P535" s="35"/>
      <c r="Q535" s="33"/>
      <c r="R535" s="34"/>
    </row>
    <row r="536" spans="1:18" ht="15.75" customHeight="1">
      <c r="A536" s="22"/>
      <c r="B536" s="27" t="s">
        <v>34</v>
      </c>
      <c r="C536" s="27">
        <v>1128299</v>
      </c>
      <c r="D536" s="28">
        <v>44332</v>
      </c>
      <c r="E536" s="27" t="s">
        <v>35</v>
      </c>
      <c r="F536" s="27" t="s">
        <v>47</v>
      </c>
      <c r="G536" s="27" t="s">
        <v>48</v>
      </c>
      <c r="H536" s="27" t="s">
        <v>26</v>
      </c>
      <c r="I536" s="29">
        <v>0.65</v>
      </c>
      <c r="J536" s="30">
        <v>4000</v>
      </c>
      <c r="K536" s="31">
        <f t="shared" si="4"/>
        <v>2600</v>
      </c>
      <c r="L536" s="31">
        <f t="shared" si="5"/>
        <v>1170</v>
      </c>
      <c r="M536" s="32">
        <v>0.45</v>
      </c>
      <c r="O536" s="37"/>
      <c r="P536" s="35"/>
      <c r="Q536" s="33"/>
      <c r="R536" s="34"/>
    </row>
    <row r="537" spans="1:18" ht="15.75" customHeight="1">
      <c r="A537" s="22"/>
      <c r="B537" s="27" t="s">
        <v>34</v>
      </c>
      <c r="C537" s="27">
        <v>1128299</v>
      </c>
      <c r="D537" s="28">
        <v>44332</v>
      </c>
      <c r="E537" s="27" t="s">
        <v>35</v>
      </c>
      <c r="F537" s="27" t="s">
        <v>47</v>
      </c>
      <c r="G537" s="27" t="s">
        <v>48</v>
      </c>
      <c r="H537" s="27" t="s">
        <v>27</v>
      </c>
      <c r="I537" s="29">
        <v>0.6</v>
      </c>
      <c r="J537" s="30">
        <v>3000</v>
      </c>
      <c r="K537" s="31">
        <f t="shared" si="4"/>
        <v>1800</v>
      </c>
      <c r="L537" s="31">
        <f t="shared" si="5"/>
        <v>719.99999999999989</v>
      </c>
      <c r="M537" s="32">
        <v>0.39999999999999997</v>
      </c>
      <c r="O537" s="37"/>
      <c r="P537" s="35"/>
      <c r="Q537" s="33"/>
      <c r="R537" s="34"/>
    </row>
    <row r="538" spans="1:18" ht="15.75" customHeight="1">
      <c r="A538" s="22"/>
      <c r="B538" s="27" t="s">
        <v>34</v>
      </c>
      <c r="C538" s="27">
        <v>1128299</v>
      </c>
      <c r="D538" s="28">
        <v>44332</v>
      </c>
      <c r="E538" s="27" t="s">
        <v>35</v>
      </c>
      <c r="F538" s="27" t="s">
        <v>47</v>
      </c>
      <c r="G538" s="27" t="s">
        <v>48</v>
      </c>
      <c r="H538" s="27" t="s">
        <v>28</v>
      </c>
      <c r="I538" s="29">
        <v>0.65</v>
      </c>
      <c r="J538" s="30">
        <v>2000</v>
      </c>
      <c r="K538" s="31">
        <f t="shared" si="4"/>
        <v>1300</v>
      </c>
      <c r="L538" s="31">
        <f t="shared" si="5"/>
        <v>780.00000000000011</v>
      </c>
      <c r="M538" s="32">
        <v>0.60000000000000009</v>
      </c>
      <c r="O538" s="37"/>
      <c r="P538" s="35"/>
      <c r="Q538" s="33"/>
      <c r="R538" s="34"/>
    </row>
    <row r="539" spans="1:18" ht="15.75" customHeight="1">
      <c r="A539" s="22"/>
      <c r="B539" s="27" t="s">
        <v>34</v>
      </c>
      <c r="C539" s="27">
        <v>1128299</v>
      </c>
      <c r="D539" s="28">
        <v>44332</v>
      </c>
      <c r="E539" s="27" t="s">
        <v>35</v>
      </c>
      <c r="F539" s="27" t="s">
        <v>47</v>
      </c>
      <c r="G539" s="27" t="s">
        <v>48</v>
      </c>
      <c r="H539" s="27" t="s">
        <v>29</v>
      </c>
      <c r="I539" s="29">
        <v>0.8</v>
      </c>
      <c r="J539" s="30">
        <v>4500</v>
      </c>
      <c r="K539" s="31">
        <f t="shared" si="4"/>
        <v>3600</v>
      </c>
      <c r="L539" s="31">
        <f t="shared" si="5"/>
        <v>900</v>
      </c>
      <c r="M539" s="32">
        <v>0.25</v>
      </c>
      <c r="O539" s="37"/>
      <c r="P539" s="35"/>
      <c r="Q539" s="33"/>
      <c r="R539" s="34"/>
    </row>
    <row r="540" spans="1:18" ht="15.75" customHeight="1">
      <c r="A540" s="22"/>
      <c r="B540" s="27" t="s">
        <v>34</v>
      </c>
      <c r="C540" s="27">
        <v>1128299</v>
      </c>
      <c r="D540" s="28">
        <v>44362</v>
      </c>
      <c r="E540" s="27" t="s">
        <v>35</v>
      </c>
      <c r="F540" s="27" t="s">
        <v>47</v>
      </c>
      <c r="G540" s="27" t="s">
        <v>48</v>
      </c>
      <c r="H540" s="27" t="s">
        <v>24</v>
      </c>
      <c r="I540" s="29">
        <v>0.6</v>
      </c>
      <c r="J540" s="30">
        <v>7000</v>
      </c>
      <c r="K540" s="31">
        <f t="shared" si="4"/>
        <v>4200</v>
      </c>
      <c r="L540" s="31">
        <f t="shared" si="5"/>
        <v>1890</v>
      </c>
      <c r="M540" s="32">
        <v>0.45</v>
      </c>
      <c r="O540" s="37"/>
      <c r="P540" s="35"/>
      <c r="Q540" s="33"/>
      <c r="R540" s="34"/>
    </row>
    <row r="541" spans="1:18" ht="15.75" customHeight="1">
      <c r="A541" s="22"/>
      <c r="B541" s="27" t="s">
        <v>34</v>
      </c>
      <c r="C541" s="27">
        <v>1128299</v>
      </c>
      <c r="D541" s="28">
        <v>44362</v>
      </c>
      <c r="E541" s="27" t="s">
        <v>35</v>
      </c>
      <c r="F541" s="27" t="s">
        <v>47</v>
      </c>
      <c r="G541" s="27" t="s">
        <v>48</v>
      </c>
      <c r="H541" s="27" t="s">
        <v>25</v>
      </c>
      <c r="I541" s="29">
        <v>0.65</v>
      </c>
      <c r="J541" s="30">
        <v>5500</v>
      </c>
      <c r="K541" s="31">
        <f t="shared" si="4"/>
        <v>3575</v>
      </c>
      <c r="L541" s="31">
        <f t="shared" si="5"/>
        <v>1072.5</v>
      </c>
      <c r="M541" s="32">
        <v>0.3</v>
      </c>
      <c r="O541" s="37"/>
      <c r="P541" s="35"/>
      <c r="Q541" s="33"/>
      <c r="R541" s="34"/>
    </row>
    <row r="542" spans="1:18" ht="15.75" customHeight="1">
      <c r="A542" s="22"/>
      <c r="B542" s="27" t="s">
        <v>34</v>
      </c>
      <c r="C542" s="27">
        <v>1128299</v>
      </c>
      <c r="D542" s="28">
        <v>44362</v>
      </c>
      <c r="E542" s="27" t="s">
        <v>35</v>
      </c>
      <c r="F542" s="27" t="s">
        <v>47</v>
      </c>
      <c r="G542" s="27" t="s">
        <v>48</v>
      </c>
      <c r="H542" s="27" t="s">
        <v>26</v>
      </c>
      <c r="I542" s="29">
        <v>0.65</v>
      </c>
      <c r="J542" s="30">
        <v>5500</v>
      </c>
      <c r="K542" s="31">
        <f t="shared" si="4"/>
        <v>3575</v>
      </c>
      <c r="L542" s="31">
        <f t="shared" si="5"/>
        <v>1608.75</v>
      </c>
      <c r="M542" s="32">
        <v>0.45</v>
      </c>
      <c r="O542" s="37"/>
      <c r="P542" s="35"/>
      <c r="Q542" s="33"/>
      <c r="R542" s="34"/>
    </row>
    <row r="543" spans="1:18" ht="15.75" customHeight="1">
      <c r="A543" s="22"/>
      <c r="B543" s="27" t="s">
        <v>34</v>
      </c>
      <c r="C543" s="27">
        <v>1128299</v>
      </c>
      <c r="D543" s="28">
        <v>44362</v>
      </c>
      <c r="E543" s="27" t="s">
        <v>35</v>
      </c>
      <c r="F543" s="27" t="s">
        <v>47</v>
      </c>
      <c r="G543" s="27" t="s">
        <v>48</v>
      </c>
      <c r="H543" s="27" t="s">
        <v>27</v>
      </c>
      <c r="I543" s="29">
        <v>0.6</v>
      </c>
      <c r="J543" s="30">
        <v>4250</v>
      </c>
      <c r="K543" s="31">
        <f t="shared" si="4"/>
        <v>2550</v>
      </c>
      <c r="L543" s="31">
        <f t="shared" si="5"/>
        <v>1019.9999999999999</v>
      </c>
      <c r="M543" s="32">
        <v>0.39999999999999997</v>
      </c>
      <c r="O543" s="37"/>
      <c r="P543" s="35"/>
      <c r="Q543" s="33"/>
      <c r="R543" s="34"/>
    </row>
    <row r="544" spans="1:18" ht="15.75" customHeight="1">
      <c r="A544" s="22"/>
      <c r="B544" s="27" t="s">
        <v>34</v>
      </c>
      <c r="C544" s="27">
        <v>1128299</v>
      </c>
      <c r="D544" s="28">
        <v>44362</v>
      </c>
      <c r="E544" s="27" t="s">
        <v>35</v>
      </c>
      <c r="F544" s="27" t="s">
        <v>47</v>
      </c>
      <c r="G544" s="27" t="s">
        <v>48</v>
      </c>
      <c r="H544" s="27" t="s">
        <v>28</v>
      </c>
      <c r="I544" s="29">
        <v>0.65</v>
      </c>
      <c r="J544" s="30">
        <v>3000</v>
      </c>
      <c r="K544" s="31">
        <f t="shared" si="4"/>
        <v>1950</v>
      </c>
      <c r="L544" s="31">
        <f t="shared" si="5"/>
        <v>1170.0000000000002</v>
      </c>
      <c r="M544" s="32">
        <v>0.60000000000000009</v>
      </c>
      <c r="O544" s="37"/>
      <c r="P544" s="35"/>
      <c r="Q544" s="33"/>
      <c r="R544" s="34"/>
    </row>
    <row r="545" spans="1:18" ht="15.75" customHeight="1">
      <c r="A545" s="22"/>
      <c r="B545" s="27" t="s">
        <v>34</v>
      </c>
      <c r="C545" s="27">
        <v>1128299</v>
      </c>
      <c r="D545" s="28">
        <v>44362</v>
      </c>
      <c r="E545" s="27" t="s">
        <v>35</v>
      </c>
      <c r="F545" s="27" t="s">
        <v>47</v>
      </c>
      <c r="G545" s="27" t="s">
        <v>48</v>
      </c>
      <c r="H545" s="27" t="s">
        <v>29</v>
      </c>
      <c r="I545" s="29">
        <v>0.8</v>
      </c>
      <c r="J545" s="30">
        <v>6000</v>
      </c>
      <c r="K545" s="31">
        <f t="shared" si="4"/>
        <v>4800</v>
      </c>
      <c r="L545" s="31">
        <f t="shared" si="5"/>
        <v>1200</v>
      </c>
      <c r="M545" s="32">
        <v>0.25</v>
      </c>
      <c r="O545" s="37"/>
      <c r="P545" s="35"/>
      <c r="Q545" s="33"/>
      <c r="R545" s="34"/>
    </row>
    <row r="546" spans="1:18" ht="15.75" customHeight="1">
      <c r="A546" s="22"/>
      <c r="B546" s="27" t="s">
        <v>34</v>
      </c>
      <c r="C546" s="27">
        <v>1128299</v>
      </c>
      <c r="D546" s="28">
        <v>44391</v>
      </c>
      <c r="E546" s="27" t="s">
        <v>35</v>
      </c>
      <c r="F546" s="27" t="s">
        <v>47</v>
      </c>
      <c r="G546" s="27" t="s">
        <v>48</v>
      </c>
      <c r="H546" s="27" t="s">
        <v>24</v>
      </c>
      <c r="I546" s="29">
        <v>0.6</v>
      </c>
      <c r="J546" s="30">
        <v>7500</v>
      </c>
      <c r="K546" s="31">
        <f t="shared" si="4"/>
        <v>4500</v>
      </c>
      <c r="L546" s="31">
        <f t="shared" si="5"/>
        <v>1800</v>
      </c>
      <c r="M546" s="32">
        <v>0.4</v>
      </c>
      <c r="O546" s="37"/>
      <c r="P546" s="35"/>
      <c r="Q546" s="33"/>
      <c r="R546" s="34"/>
    </row>
    <row r="547" spans="1:18" ht="15.75" customHeight="1">
      <c r="A547" s="22"/>
      <c r="B547" s="27" t="s">
        <v>34</v>
      </c>
      <c r="C547" s="27">
        <v>1128299</v>
      </c>
      <c r="D547" s="28">
        <v>44391</v>
      </c>
      <c r="E547" s="27" t="s">
        <v>35</v>
      </c>
      <c r="F547" s="27" t="s">
        <v>47</v>
      </c>
      <c r="G547" s="27" t="s">
        <v>48</v>
      </c>
      <c r="H547" s="27" t="s">
        <v>25</v>
      </c>
      <c r="I547" s="29">
        <v>0.65</v>
      </c>
      <c r="J547" s="30">
        <v>6000</v>
      </c>
      <c r="K547" s="31">
        <f t="shared" si="4"/>
        <v>3900</v>
      </c>
      <c r="L547" s="31">
        <f t="shared" si="5"/>
        <v>975</v>
      </c>
      <c r="M547" s="32">
        <v>0.25</v>
      </c>
      <c r="O547" s="37"/>
      <c r="P547" s="35"/>
      <c r="Q547" s="33"/>
      <c r="R547" s="34"/>
    </row>
    <row r="548" spans="1:18" ht="15.75" customHeight="1">
      <c r="A548" s="22"/>
      <c r="B548" s="27" t="s">
        <v>34</v>
      </c>
      <c r="C548" s="27">
        <v>1128299</v>
      </c>
      <c r="D548" s="28">
        <v>44391</v>
      </c>
      <c r="E548" s="27" t="s">
        <v>35</v>
      </c>
      <c r="F548" s="27" t="s">
        <v>47</v>
      </c>
      <c r="G548" s="27" t="s">
        <v>48</v>
      </c>
      <c r="H548" s="27" t="s">
        <v>26</v>
      </c>
      <c r="I548" s="29">
        <v>0.65</v>
      </c>
      <c r="J548" s="30">
        <v>5500</v>
      </c>
      <c r="K548" s="31">
        <f t="shared" si="4"/>
        <v>3575</v>
      </c>
      <c r="L548" s="31">
        <f t="shared" si="5"/>
        <v>1430</v>
      </c>
      <c r="M548" s="32">
        <v>0.4</v>
      </c>
      <c r="O548" s="37"/>
      <c r="P548" s="35"/>
      <c r="Q548" s="33"/>
      <c r="R548" s="34"/>
    </row>
    <row r="549" spans="1:18" ht="15.75" customHeight="1">
      <c r="A549" s="22"/>
      <c r="B549" s="27" t="s">
        <v>34</v>
      </c>
      <c r="C549" s="27">
        <v>1128299</v>
      </c>
      <c r="D549" s="28">
        <v>44391</v>
      </c>
      <c r="E549" s="27" t="s">
        <v>35</v>
      </c>
      <c r="F549" s="27" t="s">
        <v>47</v>
      </c>
      <c r="G549" s="27" t="s">
        <v>48</v>
      </c>
      <c r="H549" s="27" t="s">
        <v>27</v>
      </c>
      <c r="I549" s="29">
        <v>0.6</v>
      </c>
      <c r="J549" s="30">
        <v>4500</v>
      </c>
      <c r="K549" s="31">
        <f t="shared" si="4"/>
        <v>2700</v>
      </c>
      <c r="L549" s="31">
        <f t="shared" si="5"/>
        <v>944.99999999999989</v>
      </c>
      <c r="M549" s="32">
        <v>0.35</v>
      </c>
      <c r="O549" s="37"/>
      <c r="P549" s="35"/>
      <c r="Q549" s="33"/>
      <c r="R549" s="34"/>
    </row>
    <row r="550" spans="1:18" ht="15.75" customHeight="1">
      <c r="A550" s="22"/>
      <c r="B550" s="27" t="s">
        <v>34</v>
      </c>
      <c r="C550" s="27">
        <v>1128299</v>
      </c>
      <c r="D550" s="28">
        <v>44391</v>
      </c>
      <c r="E550" s="27" t="s">
        <v>35</v>
      </c>
      <c r="F550" s="27" t="s">
        <v>47</v>
      </c>
      <c r="G550" s="27" t="s">
        <v>48</v>
      </c>
      <c r="H550" s="27" t="s">
        <v>28</v>
      </c>
      <c r="I550" s="29">
        <v>0.65</v>
      </c>
      <c r="J550" s="30">
        <v>5000</v>
      </c>
      <c r="K550" s="31">
        <f t="shared" si="4"/>
        <v>3250</v>
      </c>
      <c r="L550" s="31">
        <f t="shared" si="5"/>
        <v>1787.5000000000002</v>
      </c>
      <c r="M550" s="32">
        <v>0.55000000000000004</v>
      </c>
      <c r="O550" s="37"/>
      <c r="P550" s="35"/>
      <c r="Q550" s="33"/>
      <c r="R550" s="34"/>
    </row>
    <row r="551" spans="1:18" ht="15.75" customHeight="1">
      <c r="A551" s="22"/>
      <c r="B551" s="27" t="s">
        <v>34</v>
      </c>
      <c r="C551" s="27">
        <v>1128299</v>
      </c>
      <c r="D551" s="28">
        <v>44391</v>
      </c>
      <c r="E551" s="27" t="s">
        <v>35</v>
      </c>
      <c r="F551" s="27" t="s">
        <v>47</v>
      </c>
      <c r="G551" s="27" t="s">
        <v>48</v>
      </c>
      <c r="H551" s="27" t="s">
        <v>29</v>
      </c>
      <c r="I551" s="29">
        <v>0.8</v>
      </c>
      <c r="J551" s="30">
        <v>5000</v>
      </c>
      <c r="K551" s="31">
        <f t="shared" si="4"/>
        <v>4000</v>
      </c>
      <c r="L551" s="31">
        <f t="shared" si="5"/>
        <v>800</v>
      </c>
      <c r="M551" s="32">
        <v>0.2</v>
      </c>
      <c r="O551" s="37"/>
      <c r="P551" s="35"/>
      <c r="Q551" s="33"/>
      <c r="R551" s="34"/>
    </row>
    <row r="552" spans="1:18" ht="15.75" customHeight="1">
      <c r="A552" s="22"/>
      <c r="B552" s="27" t="s">
        <v>34</v>
      </c>
      <c r="C552" s="27">
        <v>1128299</v>
      </c>
      <c r="D552" s="28">
        <v>44423</v>
      </c>
      <c r="E552" s="27" t="s">
        <v>35</v>
      </c>
      <c r="F552" s="27" t="s">
        <v>47</v>
      </c>
      <c r="G552" s="27" t="s">
        <v>48</v>
      </c>
      <c r="H552" s="27" t="s">
        <v>24</v>
      </c>
      <c r="I552" s="29">
        <v>0.65</v>
      </c>
      <c r="J552" s="30">
        <v>7000</v>
      </c>
      <c r="K552" s="31">
        <f t="shared" si="4"/>
        <v>4550</v>
      </c>
      <c r="L552" s="31">
        <f t="shared" si="5"/>
        <v>1820</v>
      </c>
      <c r="M552" s="32">
        <v>0.4</v>
      </c>
      <c r="O552" s="37"/>
      <c r="P552" s="35"/>
      <c r="Q552" s="33"/>
      <c r="R552" s="34"/>
    </row>
    <row r="553" spans="1:18" ht="15.75" customHeight="1">
      <c r="A553" s="22"/>
      <c r="B553" s="27" t="s">
        <v>34</v>
      </c>
      <c r="C553" s="27">
        <v>1128299</v>
      </c>
      <c r="D553" s="28">
        <v>44423</v>
      </c>
      <c r="E553" s="27" t="s">
        <v>35</v>
      </c>
      <c r="F553" s="27" t="s">
        <v>47</v>
      </c>
      <c r="G553" s="27" t="s">
        <v>48</v>
      </c>
      <c r="H553" s="27" t="s">
        <v>25</v>
      </c>
      <c r="I553" s="29">
        <v>0.70000000000000007</v>
      </c>
      <c r="J553" s="30">
        <v>6500</v>
      </c>
      <c r="K553" s="31">
        <f t="shared" si="4"/>
        <v>4550</v>
      </c>
      <c r="L553" s="31">
        <f t="shared" si="5"/>
        <v>1137.5</v>
      </c>
      <c r="M553" s="32">
        <v>0.25</v>
      </c>
      <c r="O553" s="37"/>
      <c r="P553" s="35"/>
      <c r="Q553" s="33"/>
      <c r="R553" s="34"/>
    </row>
    <row r="554" spans="1:18" ht="15.75" customHeight="1">
      <c r="A554" s="22"/>
      <c r="B554" s="27" t="s">
        <v>34</v>
      </c>
      <c r="C554" s="27">
        <v>1128299</v>
      </c>
      <c r="D554" s="28">
        <v>44423</v>
      </c>
      <c r="E554" s="27" t="s">
        <v>35</v>
      </c>
      <c r="F554" s="27" t="s">
        <v>47</v>
      </c>
      <c r="G554" s="27" t="s">
        <v>48</v>
      </c>
      <c r="H554" s="27" t="s">
        <v>26</v>
      </c>
      <c r="I554" s="29">
        <v>0.65</v>
      </c>
      <c r="J554" s="30">
        <v>5250</v>
      </c>
      <c r="K554" s="31">
        <f t="shared" si="4"/>
        <v>3412.5</v>
      </c>
      <c r="L554" s="31">
        <f t="shared" si="5"/>
        <v>1365</v>
      </c>
      <c r="M554" s="32">
        <v>0.4</v>
      </c>
      <c r="O554" s="37"/>
      <c r="P554" s="35"/>
      <c r="Q554" s="33"/>
      <c r="R554" s="34"/>
    </row>
    <row r="555" spans="1:18" ht="15.75" customHeight="1">
      <c r="A555" s="22"/>
      <c r="B555" s="27" t="s">
        <v>34</v>
      </c>
      <c r="C555" s="27">
        <v>1128299</v>
      </c>
      <c r="D555" s="28">
        <v>44423</v>
      </c>
      <c r="E555" s="27" t="s">
        <v>35</v>
      </c>
      <c r="F555" s="27" t="s">
        <v>47</v>
      </c>
      <c r="G555" s="27" t="s">
        <v>48</v>
      </c>
      <c r="H555" s="27" t="s">
        <v>27</v>
      </c>
      <c r="I555" s="29">
        <v>0.65</v>
      </c>
      <c r="J555" s="30">
        <v>4750</v>
      </c>
      <c r="K555" s="31">
        <f t="shared" si="4"/>
        <v>3087.5</v>
      </c>
      <c r="L555" s="31">
        <f t="shared" si="5"/>
        <v>1080.625</v>
      </c>
      <c r="M555" s="32">
        <v>0.35</v>
      </c>
      <c r="O555" s="37"/>
      <c r="P555" s="35"/>
      <c r="Q555" s="33"/>
      <c r="R555" s="34"/>
    </row>
    <row r="556" spans="1:18" ht="15.75" customHeight="1">
      <c r="A556" s="22"/>
      <c r="B556" s="27" t="s">
        <v>34</v>
      </c>
      <c r="C556" s="27">
        <v>1128299</v>
      </c>
      <c r="D556" s="28">
        <v>44423</v>
      </c>
      <c r="E556" s="27" t="s">
        <v>35</v>
      </c>
      <c r="F556" s="27" t="s">
        <v>47</v>
      </c>
      <c r="G556" s="27" t="s">
        <v>48</v>
      </c>
      <c r="H556" s="27" t="s">
        <v>28</v>
      </c>
      <c r="I556" s="29">
        <v>0.75</v>
      </c>
      <c r="J556" s="30">
        <v>4750</v>
      </c>
      <c r="K556" s="31">
        <f t="shared" si="4"/>
        <v>3562.5</v>
      </c>
      <c r="L556" s="31">
        <f t="shared" si="5"/>
        <v>1959.3750000000002</v>
      </c>
      <c r="M556" s="32">
        <v>0.55000000000000004</v>
      </c>
      <c r="O556" s="37"/>
      <c r="P556" s="35"/>
      <c r="Q556" s="33"/>
      <c r="R556" s="34"/>
    </row>
    <row r="557" spans="1:18" ht="15.75" customHeight="1">
      <c r="A557" s="22"/>
      <c r="B557" s="27" t="s">
        <v>34</v>
      </c>
      <c r="C557" s="27">
        <v>1128299</v>
      </c>
      <c r="D557" s="28">
        <v>44423</v>
      </c>
      <c r="E557" s="27" t="s">
        <v>35</v>
      </c>
      <c r="F557" s="27" t="s">
        <v>47</v>
      </c>
      <c r="G557" s="27" t="s">
        <v>48</v>
      </c>
      <c r="H557" s="27" t="s">
        <v>29</v>
      </c>
      <c r="I557" s="29">
        <v>0.8</v>
      </c>
      <c r="J557" s="30">
        <v>4000</v>
      </c>
      <c r="K557" s="31">
        <f t="shared" si="4"/>
        <v>3200</v>
      </c>
      <c r="L557" s="31">
        <f t="shared" si="5"/>
        <v>640</v>
      </c>
      <c r="M557" s="32">
        <v>0.2</v>
      </c>
      <c r="O557" s="37"/>
      <c r="P557" s="35"/>
      <c r="Q557" s="33"/>
      <c r="R557" s="34"/>
    </row>
    <row r="558" spans="1:18" ht="15.75" customHeight="1">
      <c r="A558" s="22"/>
      <c r="B558" s="27" t="s">
        <v>34</v>
      </c>
      <c r="C558" s="27">
        <v>1128299</v>
      </c>
      <c r="D558" s="28">
        <v>44455</v>
      </c>
      <c r="E558" s="27" t="s">
        <v>35</v>
      </c>
      <c r="F558" s="27" t="s">
        <v>47</v>
      </c>
      <c r="G558" s="27" t="s">
        <v>48</v>
      </c>
      <c r="H558" s="27" t="s">
        <v>24</v>
      </c>
      <c r="I558" s="29">
        <v>0.60000000000000009</v>
      </c>
      <c r="J558" s="30">
        <v>6000</v>
      </c>
      <c r="K558" s="31">
        <f t="shared" si="4"/>
        <v>3600.0000000000005</v>
      </c>
      <c r="L558" s="31">
        <f t="shared" si="5"/>
        <v>1260.0000000000002</v>
      </c>
      <c r="M558" s="32">
        <v>0.35000000000000003</v>
      </c>
      <c r="O558" s="37"/>
      <c r="P558" s="35"/>
      <c r="Q558" s="33"/>
      <c r="R558" s="34"/>
    </row>
    <row r="559" spans="1:18" ht="15.75" customHeight="1">
      <c r="A559" s="22"/>
      <c r="B559" s="27" t="s">
        <v>34</v>
      </c>
      <c r="C559" s="27">
        <v>1128299</v>
      </c>
      <c r="D559" s="28">
        <v>44455</v>
      </c>
      <c r="E559" s="27" t="s">
        <v>35</v>
      </c>
      <c r="F559" s="27" t="s">
        <v>47</v>
      </c>
      <c r="G559" s="27" t="s">
        <v>48</v>
      </c>
      <c r="H559" s="27" t="s">
        <v>25</v>
      </c>
      <c r="I559" s="29">
        <v>0.65000000000000013</v>
      </c>
      <c r="J559" s="30">
        <v>6000</v>
      </c>
      <c r="K559" s="31">
        <f t="shared" si="4"/>
        <v>3900.0000000000009</v>
      </c>
      <c r="L559" s="31">
        <f t="shared" si="5"/>
        <v>780.00000000000023</v>
      </c>
      <c r="M559" s="32">
        <v>0.2</v>
      </c>
      <c r="O559" s="37"/>
      <c r="P559" s="35"/>
      <c r="Q559" s="33"/>
      <c r="R559" s="34"/>
    </row>
    <row r="560" spans="1:18" ht="15.75" customHeight="1">
      <c r="A560" s="22"/>
      <c r="B560" s="27" t="s">
        <v>34</v>
      </c>
      <c r="C560" s="27">
        <v>1128299</v>
      </c>
      <c r="D560" s="28">
        <v>44455</v>
      </c>
      <c r="E560" s="27" t="s">
        <v>35</v>
      </c>
      <c r="F560" s="27" t="s">
        <v>47</v>
      </c>
      <c r="G560" s="27" t="s">
        <v>48</v>
      </c>
      <c r="H560" s="27" t="s">
        <v>26</v>
      </c>
      <c r="I560" s="29">
        <v>0.60000000000000009</v>
      </c>
      <c r="J560" s="30">
        <v>4500</v>
      </c>
      <c r="K560" s="31">
        <f t="shared" si="4"/>
        <v>2700.0000000000005</v>
      </c>
      <c r="L560" s="31">
        <f t="shared" si="5"/>
        <v>945.00000000000023</v>
      </c>
      <c r="M560" s="32">
        <v>0.35000000000000003</v>
      </c>
      <c r="O560" s="37"/>
      <c r="P560" s="35"/>
      <c r="Q560" s="33"/>
      <c r="R560" s="34"/>
    </row>
    <row r="561" spans="1:18" ht="15.75" customHeight="1">
      <c r="A561" s="22"/>
      <c r="B561" s="27" t="s">
        <v>34</v>
      </c>
      <c r="C561" s="27">
        <v>1128299</v>
      </c>
      <c r="D561" s="28">
        <v>44455</v>
      </c>
      <c r="E561" s="27" t="s">
        <v>35</v>
      </c>
      <c r="F561" s="27" t="s">
        <v>47</v>
      </c>
      <c r="G561" s="27" t="s">
        <v>48</v>
      </c>
      <c r="H561" s="27" t="s">
        <v>27</v>
      </c>
      <c r="I561" s="29">
        <v>0.60000000000000009</v>
      </c>
      <c r="J561" s="30">
        <v>4000</v>
      </c>
      <c r="K561" s="31">
        <f t="shared" si="4"/>
        <v>2400.0000000000005</v>
      </c>
      <c r="L561" s="31">
        <f t="shared" si="5"/>
        <v>720.00000000000011</v>
      </c>
      <c r="M561" s="32">
        <v>0.3</v>
      </c>
      <c r="O561" s="37"/>
      <c r="P561" s="35"/>
      <c r="Q561" s="33"/>
      <c r="R561" s="34"/>
    </row>
    <row r="562" spans="1:18" ht="15.75" customHeight="1">
      <c r="A562" s="22"/>
      <c r="B562" s="27" t="s">
        <v>34</v>
      </c>
      <c r="C562" s="27">
        <v>1128299</v>
      </c>
      <c r="D562" s="28">
        <v>44455</v>
      </c>
      <c r="E562" s="27" t="s">
        <v>35</v>
      </c>
      <c r="F562" s="27" t="s">
        <v>47</v>
      </c>
      <c r="G562" s="27" t="s">
        <v>48</v>
      </c>
      <c r="H562" s="27" t="s">
        <v>28</v>
      </c>
      <c r="I562" s="29">
        <v>0.70000000000000007</v>
      </c>
      <c r="J562" s="30">
        <v>4000</v>
      </c>
      <c r="K562" s="31">
        <f t="shared" si="4"/>
        <v>2800.0000000000005</v>
      </c>
      <c r="L562" s="31">
        <f t="shared" si="5"/>
        <v>1400.0000000000005</v>
      </c>
      <c r="M562" s="32">
        <v>0.50000000000000011</v>
      </c>
      <c r="O562" s="37"/>
      <c r="P562" s="35"/>
      <c r="Q562" s="33"/>
      <c r="R562" s="34"/>
    </row>
    <row r="563" spans="1:18" ht="15.75" customHeight="1">
      <c r="A563" s="22"/>
      <c r="B563" s="27" t="s">
        <v>34</v>
      </c>
      <c r="C563" s="27">
        <v>1128299</v>
      </c>
      <c r="D563" s="28">
        <v>44455</v>
      </c>
      <c r="E563" s="27" t="s">
        <v>35</v>
      </c>
      <c r="F563" s="27" t="s">
        <v>47</v>
      </c>
      <c r="G563" s="27" t="s">
        <v>48</v>
      </c>
      <c r="H563" s="27" t="s">
        <v>29</v>
      </c>
      <c r="I563" s="29">
        <v>0.75000000000000011</v>
      </c>
      <c r="J563" s="30">
        <v>4500</v>
      </c>
      <c r="K563" s="31">
        <f t="shared" si="4"/>
        <v>3375.0000000000005</v>
      </c>
      <c r="L563" s="31">
        <f t="shared" si="5"/>
        <v>506.25000000000017</v>
      </c>
      <c r="M563" s="32">
        <v>0.15000000000000002</v>
      </c>
      <c r="O563" s="37"/>
      <c r="P563" s="35"/>
      <c r="Q563" s="33"/>
      <c r="R563" s="34"/>
    </row>
    <row r="564" spans="1:18" ht="15.75" customHeight="1">
      <c r="A564" s="22"/>
      <c r="B564" s="27" t="s">
        <v>34</v>
      </c>
      <c r="C564" s="27">
        <v>1128299</v>
      </c>
      <c r="D564" s="28">
        <v>44484</v>
      </c>
      <c r="E564" s="27" t="s">
        <v>35</v>
      </c>
      <c r="F564" s="27" t="s">
        <v>47</v>
      </c>
      <c r="G564" s="27" t="s">
        <v>48</v>
      </c>
      <c r="H564" s="27" t="s">
        <v>24</v>
      </c>
      <c r="I564" s="29">
        <v>0.60000000000000009</v>
      </c>
      <c r="J564" s="30">
        <v>5500</v>
      </c>
      <c r="K564" s="31">
        <f t="shared" si="4"/>
        <v>3300.0000000000005</v>
      </c>
      <c r="L564" s="31">
        <f t="shared" si="5"/>
        <v>1155.0000000000002</v>
      </c>
      <c r="M564" s="32">
        <v>0.35000000000000003</v>
      </c>
      <c r="O564" s="37"/>
      <c r="P564" s="35"/>
      <c r="Q564" s="33"/>
      <c r="R564" s="34"/>
    </row>
    <row r="565" spans="1:18" ht="15.75" customHeight="1">
      <c r="A565" s="22"/>
      <c r="B565" s="27" t="s">
        <v>34</v>
      </c>
      <c r="C565" s="27">
        <v>1128299</v>
      </c>
      <c r="D565" s="28">
        <v>44484</v>
      </c>
      <c r="E565" s="27" t="s">
        <v>35</v>
      </c>
      <c r="F565" s="27" t="s">
        <v>47</v>
      </c>
      <c r="G565" s="27" t="s">
        <v>48</v>
      </c>
      <c r="H565" s="27" t="s">
        <v>25</v>
      </c>
      <c r="I565" s="29">
        <v>0.65000000000000013</v>
      </c>
      <c r="J565" s="30">
        <v>5500</v>
      </c>
      <c r="K565" s="31">
        <f t="shared" si="4"/>
        <v>3575.0000000000009</v>
      </c>
      <c r="L565" s="31">
        <f t="shared" si="5"/>
        <v>715.00000000000023</v>
      </c>
      <c r="M565" s="32">
        <v>0.2</v>
      </c>
      <c r="O565" s="37"/>
      <c r="P565" s="35"/>
      <c r="Q565" s="33"/>
      <c r="R565" s="34"/>
    </row>
    <row r="566" spans="1:18" ht="15.75" customHeight="1">
      <c r="A566" s="22"/>
      <c r="B566" s="27" t="s">
        <v>34</v>
      </c>
      <c r="C566" s="27">
        <v>1128299</v>
      </c>
      <c r="D566" s="28">
        <v>44484</v>
      </c>
      <c r="E566" s="27" t="s">
        <v>35</v>
      </c>
      <c r="F566" s="27" t="s">
        <v>47</v>
      </c>
      <c r="G566" s="27" t="s">
        <v>48</v>
      </c>
      <c r="H566" s="27" t="s">
        <v>26</v>
      </c>
      <c r="I566" s="29">
        <v>0.60000000000000009</v>
      </c>
      <c r="J566" s="30">
        <v>3750</v>
      </c>
      <c r="K566" s="31">
        <f t="shared" si="4"/>
        <v>2250.0000000000005</v>
      </c>
      <c r="L566" s="31">
        <f t="shared" si="5"/>
        <v>787.50000000000023</v>
      </c>
      <c r="M566" s="32">
        <v>0.35000000000000003</v>
      </c>
      <c r="O566" s="37"/>
      <c r="P566" s="35"/>
      <c r="Q566" s="33"/>
      <c r="R566" s="34"/>
    </row>
    <row r="567" spans="1:18" ht="15.75" customHeight="1">
      <c r="A567" s="22"/>
      <c r="B567" s="27" t="s">
        <v>34</v>
      </c>
      <c r="C567" s="27">
        <v>1128299</v>
      </c>
      <c r="D567" s="28">
        <v>44484</v>
      </c>
      <c r="E567" s="27" t="s">
        <v>35</v>
      </c>
      <c r="F567" s="27" t="s">
        <v>47</v>
      </c>
      <c r="G567" s="27" t="s">
        <v>48</v>
      </c>
      <c r="H567" s="27" t="s">
        <v>27</v>
      </c>
      <c r="I567" s="29">
        <v>0.60000000000000009</v>
      </c>
      <c r="J567" s="30">
        <v>3500</v>
      </c>
      <c r="K567" s="31">
        <f t="shared" si="4"/>
        <v>2100.0000000000005</v>
      </c>
      <c r="L567" s="31">
        <f t="shared" si="5"/>
        <v>630.00000000000011</v>
      </c>
      <c r="M567" s="32">
        <v>0.3</v>
      </c>
      <c r="O567" s="37"/>
      <c r="P567" s="35"/>
      <c r="Q567" s="33"/>
      <c r="R567" s="34"/>
    </row>
    <row r="568" spans="1:18" ht="15.75" customHeight="1">
      <c r="A568" s="22"/>
      <c r="B568" s="27" t="s">
        <v>34</v>
      </c>
      <c r="C568" s="27">
        <v>1128299</v>
      </c>
      <c r="D568" s="28">
        <v>44484</v>
      </c>
      <c r="E568" s="27" t="s">
        <v>35</v>
      </c>
      <c r="F568" s="27" t="s">
        <v>47</v>
      </c>
      <c r="G568" s="27" t="s">
        <v>48</v>
      </c>
      <c r="H568" s="27" t="s">
        <v>28</v>
      </c>
      <c r="I568" s="29">
        <v>0.70000000000000007</v>
      </c>
      <c r="J568" s="30">
        <v>3250</v>
      </c>
      <c r="K568" s="31">
        <f t="shared" si="4"/>
        <v>2275</v>
      </c>
      <c r="L568" s="31">
        <f t="shared" si="5"/>
        <v>1137.5000000000002</v>
      </c>
      <c r="M568" s="32">
        <v>0.50000000000000011</v>
      </c>
      <c r="O568" s="37"/>
      <c r="P568" s="35"/>
      <c r="Q568" s="33"/>
      <c r="R568" s="34"/>
    </row>
    <row r="569" spans="1:18" ht="15.75" customHeight="1">
      <c r="A569" s="22"/>
      <c r="B569" s="27" t="s">
        <v>34</v>
      </c>
      <c r="C569" s="27">
        <v>1128299</v>
      </c>
      <c r="D569" s="28">
        <v>44484</v>
      </c>
      <c r="E569" s="27" t="s">
        <v>35</v>
      </c>
      <c r="F569" s="27" t="s">
        <v>47</v>
      </c>
      <c r="G569" s="27" t="s">
        <v>48</v>
      </c>
      <c r="H569" s="27" t="s">
        <v>29</v>
      </c>
      <c r="I569" s="29">
        <v>0.75000000000000011</v>
      </c>
      <c r="J569" s="30">
        <v>3750</v>
      </c>
      <c r="K569" s="31">
        <f t="shared" si="4"/>
        <v>2812.5000000000005</v>
      </c>
      <c r="L569" s="31">
        <f t="shared" si="5"/>
        <v>421.87500000000011</v>
      </c>
      <c r="M569" s="32">
        <v>0.15000000000000002</v>
      </c>
      <c r="O569" s="37"/>
      <c r="P569" s="35"/>
      <c r="Q569" s="33"/>
      <c r="R569" s="34"/>
    </row>
    <row r="570" spans="1:18" ht="15.75" customHeight="1">
      <c r="A570" s="22"/>
      <c r="B570" s="27" t="s">
        <v>34</v>
      </c>
      <c r="C570" s="27">
        <v>1128299</v>
      </c>
      <c r="D570" s="28">
        <v>44515</v>
      </c>
      <c r="E570" s="27" t="s">
        <v>35</v>
      </c>
      <c r="F570" s="27" t="s">
        <v>47</v>
      </c>
      <c r="G570" s="27" t="s">
        <v>48</v>
      </c>
      <c r="H570" s="27" t="s">
        <v>24</v>
      </c>
      <c r="I570" s="29">
        <v>0.60000000000000009</v>
      </c>
      <c r="J570" s="30">
        <v>5750</v>
      </c>
      <c r="K570" s="31">
        <f t="shared" si="4"/>
        <v>3450.0000000000005</v>
      </c>
      <c r="L570" s="31">
        <f t="shared" si="5"/>
        <v>1207.5000000000002</v>
      </c>
      <c r="M570" s="32">
        <v>0.35000000000000003</v>
      </c>
      <c r="O570" s="37"/>
      <c r="P570" s="35"/>
      <c r="Q570" s="33"/>
      <c r="R570" s="34"/>
    </row>
    <row r="571" spans="1:18" ht="15.75" customHeight="1">
      <c r="A571" s="22"/>
      <c r="B571" s="27" t="s">
        <v>34</v>
      </c>
      <c r="C571" s="27">
        <v>1128299</v>
      </c>
      <c r="D571" s="28">
        <v>44515</v>
      </c>
      <c r="E571" s="27" t="s">
        <v>35</v>
      </c>
      <c r="F571" s="27" t="s">
        <v>47</v>
      </c>
      <c r="G571" s="27" t="s">
        <v>48</v>
      </c>
      <c r="H571" s="27" t="s">
        <v>25</v>
      </c>
      <c r="I571" s="29">
        <v>0.65000000000000013</v>
      </c>
      <c r="J571" s="30">
        <v>5750</v>
      </c>
      <c r="K571" s="31">
        <f t="shared" si="4"/>
        <v>3737.5000000000009</v>
      </c>
      <c r="L571" s="31">
        <f t="shared" si="5"/>
        <v>747.50000000000023</v>
      </c>
      <c r="M571" s="32">
        <v>0.2</v>
      </c>
      <c r="O571" s="37"/>
      <c r="P571" s="35"/>
      <c r="Q571" s="33"/>
      <c r="R571" s="34"/>
    </row>
    <row r="572" spans="1:18" ht="15.75" customHeight="1">
      <c r="A572" s="22"/>
      <c r="B572" s="27" t="s">
        <v>34</v>
      </c>
      <c r="C572" s="27">
        <v>1128299</v>
      </c>
      <c r="D572" s="28">
        <v>44515</v>
      </c>
      <c r="E572" s="27" t="s">
        <v>35</v>
      </c>
      <c r="F572" s="27" t="s">
        <v>47</v>
      </c>
      <c r="G572" s="27" t="s">
        <v>48</v>
      </c>
      <c r="H572" s="27" t="s">
        <v>26</v>
      </c>
      <c r="I572" s="29">
        <v>0.60000000000000009</v>
      </c>
      <c r="J572" s="30">
        <v>4250</v>
      </c>
      <c r="K572" s="31">
        <f t="shared" si="4"/>
        <v>2550.0000000000005</v>
      </c>
      <c r="L572" s="31">
        <f t="shared" si="5"/>
        <v>892.50000000000023</v>
      </c>
      <c r="M572" s="32">
        <v>0.35000000000000003</v>
      </c>
      <c r="O572" s="37"/>
      <c r="P572" s="35"/>
      <c r="Q572" s="33"/>
      <c r="R572" s="34"/>
    </row>
    <row r="573" spans="1:18" ht="15.75" customHeight="1">
      <c r="A573" s="22"/>
      <c r="B573" s="27" t="s">
        <v>34</v>
      </c>
      <c r="C573" s="27">
        <v>1128299</v>
      </c>
      <c r="D573" s="28">
        <v>44515</v>
      </c>
      <c r="E573" s="27" t="s">
        <v>35</v>
      </c>
      <c r="F573" s="27" t="s">
        <v>47</v>
      </c>
      <c r="G573" s="27" t="s">
        <v>48</v>
      </c>
      <c r="H573" s="27" t="s">
        <v>27</v>
      </c>
      <c r="I573" s="29">
        <v>0.60000000000000009</v>
      </c>
      <c r="J573" s="30">
        <v>4000</v>
      </c>
      <c r="K573" s="31">
        <f t="shared" si="4"/>
        <v>2400.0000000000005</v>
      </c>
      <c r="L573" s="31">
        <f t="shared" si="5"/>
        <v>720.00000000000011</v>
      </c>
      <c r="M573" s="32">
        <v>0.3</v>
      </c>
      <c r="O573" s="37"/>
      <c r="P573" s="35"/>
      <c r="Q573" s="33"/>
      <c r="R573" s="34"/>
    </row>
    <row r="574" spans="1:18" ht="15.75" customHeight="1">
      <c r="A574" s="22"/>
      <c r="B574" s="27" t="s">
        <v>34</v>
      </c>
      <c r="C574" s="27">
        <v>1128299</v>
      </c>
      <c r="D574" s="28">
        <v>44515</v>
      </c>
      <c r="E574" s="27" t="s">
        <v>35</v>
      </c>
      <c r="F574" s="27" t="s">
        <v>47</v>
      </c>
      <c r="G574" s="27" t="s">
        <v>48</v>
      </c>
      <c r="H574" s="27" t="s">
        <v>28</v>
      </c>
      <c r="I574" s="29">
        <v>0.70000000000000007</v>
      </c>
      <c r="J574" s="30">
        <v>3500</v>
      </c>
      <c r="K574" s="31">
        <f t="shared" si="4"/>
        <v>2450.0000000000005</v>
      </c>
      <c r="L574" s="31">
        <f t="shared" si="5"/>
        <v>1225.0000000000005</v>
      </c>
      <c r="M574" s="32">
        <v>0.50000000000000011</v>
      </c>
      <c r="O574" s="37"/>
      <c r="P574" s="35"/>
      <c r="Q574" s="33"/>
      <c r="R574" s="34"/>
    </row>
    <row r="575" spans="1:18" ht="15.75" customHeight="1">
      <c r="A575" s="22"/>
      <c r="B575" s="27" t="s">
        <v>34</v>
      </c>
      <c r="C575" s="27">
        <v>1128299</v>
      </c>
      <c r="D575" s="28">
        <v>44515</v>
      </c>
      <c r="E575" s="27" t="s">
        <v>35</v>
      </c>
      <c r="F575" s="27" t="s">
        <v>47</v>
      </c>
      <c r="G575" s="27" t="s">
        <v>48</v>
      </c>
      <c r="H575" s="27" t="s">
        <v>29</v>
      </c>
      <c r="I575" s="29">
        <v>0.75000000000000011</v>
      </c>
      <c r="J575" s="30">
        <v>4750</v>
      </c>
      <c r="K575" s="31">
        <f t="shared" si="4"/>
        <v>3562.5000000000005</v>
      </c>
      <c r="L575" s="31">
        <f t="shared" si="5"/>
        <v>534.37500000000011</v>
      </c>
      <c r="M575" s="32">
        <v>0.15000000000000002</v>
      </c>
      <c r="O575" s="37"/>
      <c r="P575" s="35"/>
      <c r="Q575" s="33"/>
      <c r="R575" s="34"/>
    </row>
    <row r="576" spans="1:18" ht="15.75" customHeight="1">
      <c r="A576" s="22"/>
      <c r="B576" s="27" t="s">
        <v>34</v>
      </c>
      <c r="C576" s="27">
        <v>1128299</v>
      </c>
      <c r="D576" s="28">
        <v>44544</v>
      </c>
      <c r="E576" s="27" t="s">
        <v>35</v>
      </c>
      <c r="F576" s="27" t="s">
        <v>47</v>
      </c>
      <c r="G576" s="27" t="s">
        <v>48</v>
      </c>
      <c r="H576" s="27" t="s">
        <v>24</v>
      </c>
      <c r="I576" s="29">
        <v>0.60000000000000009</v>
      </c>
      <c r="J576" s="30">
        <v>6750</v>
      </c>
      <c r="K576" s="31">
        <f t="shared" si="4"/>
        <v>4050.0000000000005</v>
      </c>
      <c r="L576" s="31">
        <f t="shared" si="5"/>
        <v>1417.5000000000002</v>
      </c>
      <c r="M576" s="32">
        <v>0.35000000000000003</v>
      </c>
      <c r="O576" s="37"/>
      <c r="P576" s="35"/>
      <c r="Q576" s="33"/>
      <c r="R576" s="34"/>
    </row>
    <row r="577" spans="1:18" ht="15.75" customHeight="1">
      <c r="A577" s="22"/>
      <c r="B577" s="27" t="s">
        <v>34</v>
      </c>
      <c r="C577" s="27">
        <v>1128299</v>
      </c>
      <c r="D577" s="28">
        <v>44544</v>
      </c>
      <c r="E577" s="27" t="s">
        <v>35</v>
      </c>
      <c r="F577" s="27" t="s">
        <v>47</v>
      </c>
      <c r="G577" s="27" t="s">
        <v>48</v>
      </c>
      <c r="H577" s="27" t="s">
        <v>25</v>
      </c>
      <c r="I577" s="29">
        <v>0.65000000000000013</v>
      </c>
      <c r="J577" s="30">
        <v>6750</v>
      </c>
      <c r="K577" s="31">
        <f t="shared" si="4"/>
        <v>4387.5000000000009</v>
      </c>
      <c r="L577" s="31">
        <f t="shared" si="5"/>
        <v>877.50000000000023</v>
      </c>
      <c r="M577" s="32">
        <v>0.2</v>
      </c>
      <c r="O577" s="37"/>
      <c r="P577" s="35"/>
      <c r="Q577" s="33"/>
      <c r="R577" s="34"/>
    </row>
    <row r="578" spans="1:18" ht="15.75" customHeight="1">
      <c r="A578" s="22"/>
      <c r="B578" s="27" t="s">
        <v>34</v>
      </c>
      <c r="C578" s="27">
        <v>1128299</v>
      </c>
      <c r="D578" s="28">
        <v>44544</v>
      </c>
      <c r="E578" s="27" t="s">
        <v>35</v>
      </c>
      <c r="F578" s="27" t="s">
        <v>47</v>
      </c>
      <c r="G578" s="27" t="s">
        <v>48</v>
      </c>
      <c r="H578" s="27" t="s">
        <v>26</v>
      </c>
      <c r="I578" s="29">
        <v>0.60000000000000009</v>
      </c>
      <c r="J578" s="30">
        <v>4750</v>
      </c>
      <c r="K578" s="31">
        <f t="shared" si="4"/>
        <v>2850.0000000000005</v>
      </c>
      <c r="L578" s="31">
        <f t="shared" si="5"/>
        <v>997.50000000000023</v>
      </c>
      <c r="M578" s="32">
        <v>0.35000000000000003</v>
      </c>
      <c r="O578" s="37"/>
      <c r="P578" s="35"/>
      <c r="Q578" s="33"/>
      <c r="R578" s="34"/>
    </row>
    <row r="579" spans="1:18" ht="15.75" customHeight="1">
      <c r="A579" s="22"/>
      <c r="B579" s="27" t="s">
        <v>34</v>
      </c>
      <c r="C579" s="27">
        <v>1128299</v>
      </c>
      <c r="D579" s="28">
        <v>44544</v>
      </c>
      <c r="E579" s="27" t="s">
        <v>35</v>
      </c>
      <c r="F579" s="27" t="s">
        <v>47</v>
      </c>
      <c r="G579" s="27" t="s">
        <v>48</v>
      </c>
      <c r="H579" s="27" t="s">
        <v>27</v>
      </c>
      <c r="I579" s="29">
        <v>0.60000000000000009</v>
      </c>
      <c r="J579" s="30">
        <v>4750</v>
      </c>
      <c r="K579" s="31">
        <f t="shared" si="4"/>
        <v>2850.0000000000005</v>
      </c>
      <c r="L579" s="31">
        <f t="shared" si="5"/>
        <v>855.00000000000011</v>
      </c>
      <c r="M579" s="32">
        <v>0.3</v>
      </c>
      <c r="O579" s="37"/>
      <c r="P579" s="35"/>
      <c r="Q579" s="33"/>
      <c r="R579" s="34"/>
    </row>
    <row r="580" spans="1:18" ht="15.75" customHeight="1">
      <c r="A580" s="22"/>
      <c r="B580" s="27" t="s">
        <v>34</v>
      </c>
      <c r="C580" s="27">
        <v>1128299</v>
      </c>
      <c r="D580" s="28">
        <v>44544</v>
      </c>
      <c r="E580" s="27" t="s">
        <v>35</v>
      </c>
      <c r="F580" s="27" t="s">
        <v>47</v>
      </c>
      <c r="G580" s="27" t="s">
        <v>48</v>
      </c>
      <c r="H580" s="27" t="s">
        <v>28</v>
      </c>
      <c r="I580" s="29">
        <v>0.70000000000000007</v>
      </c>
      <c r="J580" s="30">
        <v>4000</v>
      </c>
      <c r="K580" s="31">
        <f t="shared" si="4"/>
        <v>2800.0000000000005</v>
      </c>
      <c r="L580" s="31">
        <f t="shared" si="5"/>
        <v>1400.0000000000005</v>
      </c>
      <c r="M580" s="32">
        <v>0.50000000000000011</v>
      </c>
      <c r="O580" s="37"/>
      <c r="P580" s="35"/>
      <c r="Q580" s="33"/>
      <c r="R580" s="34"/>
    </row>
    <row r="581" spans="1:18" ht="15.75" customHeight="1">
      <c r="A581" s="22"/>
      <c r="B581" s="27" t="s">
        <v>34</v>
      </c>
      <c r="C581" s="27">
        <v>1128299</v>
      </c>
      <c r="D581" s="28">
        <v>44544</v>
      </c>
      <c r="E581" s="27" t="s">
        <v>35</v>
      </c>
      <c r="F581" s="27" t="s">
        <v>47</v>
      </c>
      <c r="G581" s="27" t="s">
        <v>48</v>
      </c>
      <c r="H581" s="27" t="s">
        <v>29</v>
      </c>
      <c r="I581" s="29">
        <v>0.75000000000000011</v>
      </c>
      <c r="J581" s="30">
        <v>5000</v>
      </c>
      <c r="K581" s="31">
        <f t="shared" si="4"/>
        <v>3750.0000000000005</v>
      </c>
      <c r="L581" s="31">
        <f t="shared" si="5"/>
        <v>562.50000000000011</v>
      </c>
      <c r="M581" s="32">
        <v>0.15000000000000002</v>
      </c>
      <c r="O581" s="37"/>
      <c r="P581" s="35"/>
      <c r="Q581" s="33"/>
      <c r="R581" s="34"/>
    </row>
    <row r="582" spans="1:18" ht="15.75" customHeight="1">
      <c r="A582" s="22" t="s">
        <v>46</v>
      </c>
      <c r="B582" s="27" t="s">
        <v>34</v>
      </c>
      <c r="C582" s="27">
        <v>1128299</v>
      </c>
      <c r="D582" s="28">
        <v>44201</v>
      </c>
      <c r="E582" s="27" t="s">
        <v>35</v>
      </c>
      <c r="F582" s="27" t="s">
        <v>49</v>
      </c>
      <c r="G582" s="27" t="s">
        <v>50</v>
      </c>
      <c r="H582" s="27" t="s">
        <v>24</v>
      </c>
      <c r="I582" s="29">
        <v>0.3</v>
      </c>
      <c r="J582" s="30">
        <v>4250</v>
      </c>
      <c r="K582" s="31">
        <f t="shared" si="4"/>
        <v>1275</v>
      </c>
      <c r="L582" s="31">
        <f t="shared" si="5"/>
        <v>446.25000000000006</v>
      </c>
      <c r="M582" s="32">
        <v>0.35000000000000003</v>
      </c>
      <c r="O582" s="37"/>
      <c r="P582" s="35"/>
      <c r="Q582" s="33"/>
      <c r="R582" s="34"/>
    </row>
    <row r="583" spans="1:18" ht="15.75" customHeight="1">
      <c r="A583" s="22"/>
      <c r="B583" s="27" t="s">
        <v>34</v>
      </c>
      <c r="C583" s="27">
        <v>1128299</v>
      </c>
      <c r="D583" s="28">
        <v>44201</v>
      </c>
      <c r="E583" s="27" t="s">
        <v>35</v>
      </c>
      <c r="F583" s="27" t="s">
        <v>49</v>
      </c>
      <c r="G583" s="27" t="s">
        <v>50</v>
      </c>
      <c r="H583" s="27" t="s">
        <v>25</v>
      </c>
      <c r="I583" s="29">
        <v>0.4</v>
      </c>
      <c r="J583" s="30">
        <v>4250</v>
      </c>
      <c r="K583" s="31">
        <f t="shared" si="4"/>
        <v>1700</v>
      </c>
      <c r="L583" s="31">
        <f t="shared" si="5"/>
        <v>340</v>
      </c>
      <c r="M583" s="32">
        <v>0.2</v>
      </c>
      <c r="O583" s="37"/>
      <c r="P583" s="35"/>
      <c r="Q583" s="33"/>
      <c r="R583" s="34"/>
    </row>
    <row r="584" spans="1:18" ht="15.75" customHeight="1">
      <c r="A584" s="22"/>
      <c r="B584" s="27" t="s">
        <v>34</v>
      </c>
      <c r="C584" s="27">
        <v>1128299</v>
      </c>
      <c r="D584" s="28">
        <v>44201</v>
      </c>
      <c r="E584" s="27" t="s">
        <v>35</v>
      </c>
      <c r="F584" s="27" t="s">
        <v>49</v>
      </c>
      <c r="G584" s="27" t="s">
        <v>50</v>
      </c>
      <c r="H584" s="27" t="s">
        <v>26</v>
      </c>
      <c r="I584" s="29">
        <v>0.4</v>
      </c>
      <c r="J584" s="30">
        <v>4250</v>
      </c>
      <c r="K584" s="31">
        <f t="shared" si="4"/>
        <v>1700</v>
      </c>
      <c r="L584" s="31">
        <f t="shared" si="5"/>
        <v>595</v>
      </c>
      <c r="M584" s="32">
        <v>0.35000000000000003</v>
      </c>
      <c r="O584" s="37"/>
      <c r="P584" s="35"/>
      <c r="Q584" s="33"/>
      <c r="R584" s="34"/>
    </row>
    <row r="585" spans="1:18" ht="15.75" customHeight="1">
      <c r="A585" s="22"/>
      <c r="B585" s="27" t="s">
        <v>34</v>
      </c>
      <c r="C585" s="27">
        <v>1128299</v>
      </c>
      <c r="D585" s="28">
        <v>44201</v>
      </c>
      <c r="E585" s="27" t="s">
        <v>35</v>
      </c>
      <c r="F585" s="27" t="s">
        <v>49</v>
      </c>
      <c r="G585" s="27" t="s">
        <v>50</v>
      </c>
      <c r="H585" s="27" t="s">
        <v>27</v>
      </c>
      <c r="I585" s="29">
        <v>0.4</v>
      </c>
      <c r="J585" s="30">
        <v>2750</v>
      </c>
      <c r="K585" s="31">
        <f t="shared" si="4"/>
        <v>1100</v>
      </c>
      <c r="L585" s="31">
        <f t="shared" si="5"/>
        <v>330</v>
      </c>
      <c r="M585" s="32">
        <v>0.3</v>
      </c>
      <c r="O585" s="37"/>
      <c r="P585" s="35"/>
      <c r="Q585" s="33"/>
      <c r="R585" s="34"/>
    </row>
    <row r="586" spans="1:18" ht="15.75" customHeight="1">
      <c r="A586" s="22"/>
      <c r="B586" s="27" t="s">
        <v>34</v>
      </c>
      <c r="C586" s="27">
        <v>1128299</v>
      </c>
      <c r="D586" s="28">
        <v>44201</v>
      </c>
      <c r="E586" s="27" t="s">
        <v>35</v>
      </c>
      <c r="F586" s="27" t="s">
        <v>49</v>
      </c>
      <c r="G586" s="27" t="s">
        <v>50</v>
      </c>
      <c r="H586" s="27" t="s">
        <v>28</v>
      </c>
      <c r="I586" s="29">
        <v>0.45</v>
      </c>
      <c r="J586" s="30">
        <v>2250</v>
      </c>
      <c r="K586" s="31">
        <f t="shared" si="4"/>
        <v>1012.5</v>
      </c>
      <c r="L586" s="31">
        <f t="shared" si="5"/>
        <v>506.25</v>
      </c>
      <c r="M586" s="32">
        <v>0.5</v>
      </c>
      <c r="O586" s="37"/>
      <c r="P586" s="35"/>
      <c r="Q586" s="33"/>
      <c r="R586" s="34"/>
    </row>
    <row r="587" spans="1:18" ht="15.75" customHeight="1">
      <c r="A587" s="22"/>
      <c r="B587" s="27" t="s">
        <v>34</v>
      </c>
      <c r="C587" s="27">
        <v>1128299</v>
      </c>
      <c r="D587" s="28">
        <v>44201</v>
      </c>
      <c r="E587" s="27" t="s">
        <v>35</v>
      </c>
      <c r="F587" s="27" t="s">
        <v>49</v>
      </c>
      <c r="G587" s="27" t="s">
        <v>50</v>
      </c>
      <c r="H587" s="27" t="s">
        <v>29</v>
      </c>
      <c r="I587" s="29">
        <v>0.4</v>
      </c>
      <c r="J587" s="30">
        <v>4750</v>
      </c>
      <c r="K587" s="31">
        <f t="shared" si="4"/>
        <v>1900</v>
      </c>
      <c r="L587" s="31">
        <f t="shared" si="5"/>
        <v>285.00000000000006</v>
      </c>
      <c r="M587" s="32">
        <v>0.15000000000000002</v>
      </c>
      <c r="O587" s="37"/>
      <c r="P587" s="35"/>
      <c r="Q587" s="33"/>
      <c r="R587" s="34"/>
    </row>
    <row r="588" spans="1:18" ht="15.75" customHeight="1">
      <c r="A588" s="22"/>
      <c r="B588" s="27" t="s">
        <v>34</v>
      </c>
      <c r="C588" s="27">
        <v>1128299</v>
      </c>
      <c r="D588" s="28">
        <v>44232</v>
      </c>
      <c r="E588" s="27" t="s">
        <v>35</v>
      </c>
      <c r="F588" s="27" t="s">
        <v>49</v>
      </c>
      <c r="G588" s="27" t="s">
        <v>50</v>
      </c>
      <c r="H588" s="27" t="s">
        <v>24</v>
      </c>
      <c r="I588" s="29">
        <v>0.3</v>
      </c>
      <c r="J588" s="30">
        <v>5250</v>
      </c>
      <c r="K588" s="31">
        <f t="shared" si="4"/>
        <v>1575</v>
      </c>
      <c r="L588" s="31">
        <f t="shared" si="5"/>
        <v>551.25</v>
      </c>
      <c r="M588" s="32">
        <v>0.35000000000000003</v>
      </c>
      <c r="O588" s="37"/>
      <c r="P588" s="35"/>
      <c r="Q588" s="33"/>
      <c r="R588" s="34"/>
    </row>
    <row r="589" spans="1:18" ht="15.75" customHeight="1">
      <c r="A589" s="22"/>
      <c r="B589" s="27" t="s">
        <v>34</v>
      </c>
      <c r="C589" s="27">
        <v>1128299</v>
      </c>
      <c r="D589" s="28">
        <v>44232</v>
      </c>
      <c r="E589" s="27" t="s">
        <v>35</v>
      </c>
      <c r="F589" s="27" t="s">
        <v>49</v>
      </c>
      <c r="G589" s="27" t="s">
        <v>50</v>
      </c>
      <c r="H589" s="27" t="s">
        <v>25</v>
      </c>
      <c r="I589" s="29">
        <v>0.4</v>
      </c>
      <c r="J589" s="30">
        <v>4250</v>
      </c>
      <c r="K589" s="31">
        <f t="shared" si="4"/>
        <v>1700</v>
      </c>
      <c r="L589" s="31">
        <f t="shared" si="5"/>
        <v>340</v>
      </c>
      <c r="M589" s="32">
        <v>0.2</v>
      </c>
      <c r="O589" s="37"/>
      <c r="P589" s="35"/>
      <c r="Q589" s="33"/>
      <c r="R589" s="34"/>
    </row>
    <row r="590" spans="1:18" ht="15.75" customHeight="1">
      <c r="A590" s="22"/>
      <c r="B590" s="27" t="s">
        <v>34</v>
      </c>
      <c r="C590" s="27">
        <v>1128299</v>
      </c>
      <c r="D590" s="28">
        <v>44232</v>
      </c>
      <c r="E590" s="27" t="s">
        <v>35</v>
      </c>
      <c r="F590" s="27" t="s">
        <v>49</v>
      </c>
      <c r="G590" s="27" t="s">
        <v>50</v>
      </c>
      <c r="H590" s="27" t="s">
        <v>26</v>
      </c>
      <c r="I590" s="29">
        <v>0.4</v>
      </c>
      <c r="J590" s="30">
        <v>4250</v>
      </c>
      <c r="K590" s="31">
        <f t="shared" si="4"/>
        <v>1700</v>
      </c>
      <c r="L590" s="31">
        <f t="shared" si="5"/>
        <v>595</v>
      </c>
      <c r="M590" s="32">
        <v>0.35000000000000003</v>
      </c>
      <c r="O590" s="37"/>
      <c r="P590" s="35"/>
      <c r="Q590" s="33"/>
      <c r="R590" s="34"/>
    </row>
    <row r="591" spans="1:18" ht="15.75" customHeight="1">
      <c r="A591" s="22"/>
      <c r="B591" s="27" t="s">
        <v>34</v>
      </c>
      <c r="C591" s="27">
        <v>1128299</v>
      </c>
      <c r="D591" s="28">
        <v>44232</v>
      </c>
      <c r="E591" s="27" t="s">
        <v>35</v>
      </c>
      <c r="F591" s="27" t="s">
        <v>49</v>
      </c>
      <c r="G591" s="27" t="s">
        <v>50</v>
      </c>
      <c r="H591" s="27" t="s">
        <v>27</v>
      </c>
      <c r="I591" s="29">
        <v>0.4</v>
      </c>
      <c r="J591" s="30">
        <v>2750</v>
      </c>
      <c r="K591" s="31">
        <f t="shared" si="4"/>
        <v>1100</v>
      </c>
      <c r="L591" s="31">
        <f t="shared" si="5"/>
        <v>330</v>
      </c>
      <c r="M591" s="32">
        <v>0.3</v>
      </c>
      <c r="O591" s="37"/>
      <c r="P591" s="35"/>
      <c r="Q591" s="33"/>
      <c r="R591" s="34"/>
    </row>
    <row r="592" spans="1:18" ht="15.75" customHeight="1">
      <c r="A592" s="22"/>
      <c r="B592" s="27" t="s">
        <v>34</v>
      </c>
      <c r="C592" s="27">
        <v>1128299</v>
      </c>
      <c r="D592" s="28">
        <v>44232</v>
      </c>
      <c r="E592" s="27" t="s">
        <v>35</v>
      </c>
      <c r="F592" s="27" t="s">
        <v>49</v>
      </c>
      <c r="G592" s="27" t="s">
        <v>50</v>
      </c>
      <c r="H592" s="27" t="s">
        <v>28</v>
      </c>
      <c r="I592" s="29">
        <v>0.45</v>
      </c>
      <c r="J592" s="30">
        <v>2000</v>
      </c>
      <c r="K592" s="31">
        <f t="shared" si="4"/>
        <v>900</v>
      </c>
      <c r="L592" s="31">
        <f t="shared" si="5"/>
        <v>450</v>
      </c>
      <c r="M592" s="32">
        <v>0.5</v>
      </c>
      <c r="O592" s="37"/>
      <c r="P592" s="35"/>
      <c r="Q592" s="33"/>
      <c r="R592" s="34"/>
    </row>
    <row r="593" spans="1:18" ht="15.75" customHeight="1">
      <c r="A593" s="22"/>
      <c r="B593" s="27" t="s">
        <v>34</v>
      </c>
      <c r="C593" s="27">
        <v>1128299</v>
      </c>
      <c r="D593" s="28">
        <v>44232</v>
      </c>
      <c r="E593" s="27" t="s">
        <v>35</v>
      </c>
      <c r="F593" s="27" t="s">
        <v>49</v>
      </c>
      <c r="G593" s="27" t="s">
        <v>50</v>
      </c>
      <c r="H593" s="27" t="s">
        <v>29</v>
      </c>
      <c r="I593" s="29">
        <v>0.4</v>
      </c>
      <c r="J593" s="30">
        <v>4000</v>
      </c>
      <c r="K593" s="31">
        <f t="shared" si="4"/>
        <v>1600</v>
      </c>
      <c r="L593" s="31">
        <f t="shared" si="5"/>
        <v>240.00000000000003</v>
      </c>
      <c r="M593" s="32">
        <v>0.15000000000000002</v>
      </c>
      <c r="O593" s="37"/>
      <c r="P593" s="35"/>
      <c r="Q593" s="33"/>
      <c r="R593" s="34"/>
    </row>
    <row r="594" spans="1:18" ht="15.75" customHeight="1">
      <c r="A594" s="22"/>
      <c r="B594" s="27" t="s">
        <v>34</v>
      </c>
      <c r="C594" s="27">
        <v>1128299</v>
      </c>
      <c r="D594" s="28">
        <v>44259</v>
      </c>
      <c r="E594" s="27" t="s">
        <v>35</v>
      </c>
      <c r="F594" s="27" t="s">
        <v>49</v>
      </c>
      <c r="G594" s="27" t="s">
        <v>50</v>
      </c>
      <c r="H594" s="27" t="s">
        <v>24</v>
      </c>
      <c r="I594" s="29">
        <v>0.4</v>
      </c>
      <c r="J594" s="30">
        <v>5500</v>
      </c>
      <c r="K594" s="31">
        <f t="shared" si="4"/>
        <v>2200</v>
      </c>
      <c r="L594" s="31">
        <f t="shared" si="5"/>
        <v>770.00000000000011</v>
      </c>
      <c r="M594" s="32">
        <v>0.35000000000000003</v>
      </c>
      <c r="O594" s="37"/>
      <c r="P594" s="35"/>
      <c r="Q594" s="33"/>
      <c r="R594" s="34"/>
    </row>
    <row r="595" spans="1:18" ht="15.75" customHeight="1">
      <c r="A595" s="22"/>
      <c r="B595" s="27" t="s">
        <v>34</v>
      </c>
      <c r="C595" s="27">
        <v>1128299</v>
      </c>
      <c r="D595" s="28">
        <v>44259</v>
      </c>
      <c r="E595" s="27" t="s">
        <v>35</v>
      </c>
      <c r="F595" s="27" t="s">
        <v>49</v>
      </c>
      <c r="G595" s="27" t="s">
        <v>50</v>
      </c>
      <c r="H595" s="27" t="s">
        <v>25</v>
      </c>
      <c r="I595" s="29">
        <v>0.49999999999999994</v>
      </c>
      <c r="J595" s="30">
        <v>4000</v>
      </c>
      <c r="K595" s="31">
        <f t="shared" si="4"/>
        <v>1999.9999999999998</v>
      </c>
      <c r="L595" s="31">
        <f t="shared" si="5"/>
        <v>400</v>
      </c>
      <c r="M595" s="32">
        <v>0.2</v>
      </c>
      <c r="O595" s="37"/>
      <c r="P595" s="35"/>
      <c r="Q595" s="33"/>
      <c r="R595" s="34"/>
    </row>
    <row r="596" spans="1:18" ht="15.75" customHeight="1">
      <c r="A596" s="22"/>
      <c r="B596" s="27" t="s">
        <v>34</v>
      </c>
      <c r="C596" s="27">
        <v>1128299</v>
      </c>
      <c r="D596" s="28">
        <v>44259</v>
      </c>
      <c r="E596" s="27" t="s">
        <v>35</v>
      </c>
      <c r="F596" s="27" t="s">
        <v>49</v>
      </c>
      <c r="G596" s="27" t="s">
        <v>50</v>
      </c>
      <c r="H596" s="27" t="s">
        <v>26</v>
      </c>
      <c r="I596" s="29">
        <v>0.54999999999999993</v>
      </c>
      <c r="J596" s="30">
        <v>4000</v>
      </c>
      <c r="K596" s="31">
        <f t="shared" si="4"/>
        <v>2199.9999999999995</v>
      </c>
      <c r="L596" s="31">
        <f t="shared" si="5"/>
        <v>769.99999999999989</v>
      </c>
      <c r="M596" s="32">
        <v>0.35000000000000003</v>
      </c>
      <c r="O596" s="37"/>
      <c r="P596" s="35"/>
      <c r="Q596" s="33"/>
      <c r="R596" s="34"/>
    </row>
    <row r="597" spans="1:18" ht="15.75" customHeight="1">
      <c r="A597" s="22"/>
      <c r="B597" s="27" t="s">
        <v>34</v>
      </c>
      <c r="C597" s="27">
        <v>1128299</v>
      </c>
      <c r="D597" s="28">
        <v>44259</v>
      </c>
      <c r="E597" s="27" t="s">
        <v>35</v>
      </c>
      <c r="F597" s="27" t="s">
        <v>49</v>
      </c>
      <c r="G597" s="27" t="s">
        <v>50</v>
      </c>
      <c r="H597" s="27" t="s">
        <v>27</v>
      </c>
      <c r="I597" s="29">
        <v>0.54999999999999993</v>
      </c>
      <c r="J597" s="30">
        <v>3000</v>
      </c>
      <c r="K597" s="31">
        <f t="shared" si="4"/>
        <v>1649.9999999999998</v>
      </c>
      <c r="L597" s="31">
        <f t="shared" si="5"/>
        <v>494.99999999999989</v>
      </c>
      <c r="M597" s="32">
        <v>0.3</v>
      </c>
      <c r="O597" s="37"/>
      <c r="P597" s="35"/>
      <c r="Q597" s="33"/>
      <c r="R597" s="34"/>
    </row>
    <row r="598" spans="1:18" ht="15.75" customHeight="1">
      <c r="A598" s="22"/>
      <c r="B598" s="27" t="s">
        <v>34</v>
      </c>
      <c r="C598" s="27">
        <v>1128299</v>
      </c>
      <c r="D598" s="28">
        <v>44259</v>
      </c>
      <c r="E598" s="27" t="s">
        <v>35</v>
      </c>
      <c r="F598" s="27" t="s">
        <v>49</v>
      </c>
      <c r="G598" s="27" t="s">
        <v>50</v>
      </c>
      <c r="H598" s="27" t="s">
        <v>28</v>
      </c>
      <c r="I598" s="29">
        <v>0.6</v>
      </c>
      <c r="J598" s="30">
        <v>1500</v>
      </c>
      <c r="K598" s="31">
        <f t="shared" si="4"/>
        <v>900</v>
      </c>
      <c r="L598" s="31">
        <f t="shared" si="5"/>
        <v>450</v>
      </c>
      <c r="M598" s="32">
        <v>0.5</v>
      </c>
      <c r="O598" s="37"/>
      <c r="P598" s="35"/>
      <c r="Q598" s="33"/>
      <c r="R598" s="34"/>
    </row>
    <row r="599" spans="1:18" ht="15.75" customHeight="1">
      <c r="A599" s="22"/>
      <c r="B599" s="27" t="s">
        <v>34</v>
      </c>
      <c r="C599" s="27">
        <v>1128299</v>
      </c>
      <c r="D599" s="28">
        <v>44259</v>
      </c>
      <c r="E599" s="27" t="s">
        <v>35</v>
      </c>
      <c r="F599" s="27" t="s">
        <v>49</v>
      </c>
      <c r="G599" s="27" t="s">
        <v>50</v>
      </c>
      <c r="H599" s="27" t="s">
        <v>29</v>
      </c>
      <c r="I599" s="29">
        <v>0.54999999999999993</v>
      </c>
      <c r="J599" s="30">
        <v>3500</v>
      </c>
      <c r="K599" s="31">
        <f t="shared" si="4"/>
        <v>1924.9999999999998</v>
      </c>
      <c r="L599" s="31">
        <f t="shared" si="5"/>
        <v>288.75</v>
      </c>
      <c r="M599" s="32">
        <v>0.15000000000000002</v>
      </c>
      <c r="O599" s="37"/>
      <c r="P599" s="35"/>
      <c r="Q599" s="33"/>
      <c r="R599" s="34"/>
    </row>
    <row r="600" spans="1:18" ht="15.75" customHeight="1">
      <c r="A600" s="22"/>
      <c r="B600" s="27" t="s">
        <v>34</v>
      </c>
      <c r="C600" s="27">
        <v>1128299</v>
      </c>
      <c r="D600" s="28">
        <v>44291</v>
      </c>
      <c r="E600" s="27" t="s">
        <v>35</v>
      </c>
      <c r="F600" s="27" t="s">
        <v>49</v>
      </c>
      <c r="G600" s="27" t="s">
        <v>50</v>
      </c>
      <c r="H600" s="27" t="s">
        <v>24</v>
      </c>
      <c r="I600" s="29">
        <v>0.6</v>
      </c>
      <c r="J600" s="30">
        <v>5250</v>
      </c>
      <c r="K600" s="31">
        <f t="shared" si="4"/>
        <v>3150</v>
      </c>
      <c r="L600" s="31">
        <f t="shared" si="5"/>
        <v>1102.5</v>
      </c>
      <c r="M600" s="32">
        <v>0.35000000000000003</v>
      </c>
      <c r="O600" s="37"/>
      <c r="P600" s="35"/>
      <c r="Q600" s="33"/>
      <c r="R600" s="34"/>
    </row>
    <row r="601" spans="1:18" ht="15.75" customHeight="1">
      <c r="A601" s="22"/>
      <c r="B601" s="27" t="s">
        <v>34</v>
      </c>
      <c r="C601" s="27">
        <v>1128299</v>
      </c>
      <c r="D601" s="28">
        <v>44291</v>
      </c>
      <c r="E601" s="27" t="s">
        <v>35</v>
      </c>
      <c r="F601" s="27" t="s">
        <v>49</v>
      </c>
      <c r="G601" s="27" t="s">
        <v>50</v>
      </c>
      <c r="H601" s="27" t="s">
        <v>25</v>
      </c>
      <c r="I601" s="29">
        <v>0.65</v>
      </c>
      <c r="J601" s="30">
        <v>3250</v>
      </c>
      <c r="K601" s="31">
        <f t="shared" si="4"/>
        <v>2112.5</v>
      </c>
      <c r="L601" s="31">
        <f t="shared" si="5"/>
        <v>422.5</v>
      </c>
      <c r="M601" s="32">
        <v>0.2</v>
      </c>
      <c r="O601" s="37"/>
      <c r="P601" s="35"/>
      <c r="Q601" s="33"/>
      <c r="R601" s="34"/>
    </row>
    <row r="602" spans="1:18" ht="15.75" customHeight="1">
      <c r="A602" s="22"/>
      <c r="B602" s="27" t="s">
        <v>34</v>
      </c>
      <c r="C602" s="27">
        <v>1128299</v>
      </c>
      <c r="D602" s="28">
        <v>44291</v>
      </c>
      <c r="E602" s="27" t="s">
        <v>35</v>
      </c>
      <c r="F602" s="27" t="s">
        <v>49</v>
      </c>
      <c r="G602" s="27" t="s">
        <v>50</v>
      </c>
      <c r="H602" s="27" t="s">
        <v>26</v>
      </c>
      <c r="I602" s="29">
        <v>0.65</v>
      </c>
      <c r="J602" s="30">
        <v>3750</v>
      </c>
      <c r="K602" s="31">
        <f t="shared" si="4"/>
        <v>2437.5</v>
      </c>
      <c r="L602" s="31">
        <f t="shared" si="5"/>
        <v>853.12500000000011</v>
      </c>
      <c r="M602" s="32">
        <v>0.35000000000000003</v>
      </c>
      <c r="O602" s="37"/>
      <c r="P602" s="35"/>
      <c r="Q602" s="33"/>
      <c r="R602" s="34"/>
    </row>
    <row r="603" spans="1:18" ht="15.75" customHeight="1">
      <c r="A603" s="22"/>
      <c r="B603" s="27" t="s">
        <v>34</v>
      </c>
      <c r="C603" s="27">
        <v>1128299</v>
      </c>
      <c r="D603" s="28">
        <v>44291</v>
      </c>
      <c r="E603" s="27" t="s">
        <v>35</v>
      </c>
      <c r="F603" s="27" t="s">
        <v>49</v>
      </c>
      <c r="G603" s="27" t="s">
        <v>50</v>
      </c>
      <c r="H603" s="27" t="s">
        <v>27</v>
      </c>
      <c r="I603" s="29">
        <v>0.6</v>
      </c>
      <c r="J603" s="30">
        <v>2750</v>
      </c>
      <c r="K603" s="31">
        <f t="shared" si="4"/>
        <v>1650</v>
      </c>
      <c r="L603" s="31">
        <f t="shared" si="5"/>
        <v>495</v>
      </c>
      <c r="M603" s="32">
        <v>0.3</v>
      </c>
      <c r="O603" s="37"/>
      <c r="P603" s="35"/>
      <c r="Q603" s="33"/>
      <c r="R603" s="34"/>
    </row>
    <row r="604" spans="1:18" ht="15.75" customHeight="1">
      <c r="A604" s="22"/>
      <c r="B604" s="27" t="s">
        <v>34</v>
      </c>
      <c r="C604" s="27">
        <v>1128299</v>
      </c>
      <c r="D604" s="28">
        <v>44291</v>
      </c>
      <c r="E604" s="27" t="s">
        <v>35</v>
      </c>
      <c r="F604" s="27" t="s">
        <v>49</v>
      </c>
      <c r="G604" s="27" t="s">
        <v>50</v>
      </c>
      <c r="H604" s="27" t="s">
        <v>28</v>
      </c>
      <c r="I604" s="29">
        <v>0.65</v>
      </c>
      <c r="J604" s="30">
        <v>1750</v>
      </c>
      <c r="K604" s="31">
        <f t="shared" si="4"/>
        <v>1137.5</v>
      </c>
      <c r="L604" s="31">
        <f t="shared" si="5"/>
        <v>568.75</v>
      </c>
      <c r="M604" s="32">
        <v>0.5</v>
      </c>
      <c r="O604" s="37"/>
      <c r="P604" s="35"/>
      <c r="Q604" s="33"/>
      <c r="R604" s="34"/>
    </row>
    <row r="605" spans="1:18" ht="15.75" customHeight="1">
      <c r="A605" s="22"/>
      <c r="B605" s="27" t="s">
        <v>34</v>
      </c>
      <c r="C605" s="27">
        <v>1128299</v>
      </c>
      <c r="D605" s="28">
        <v>44291</v>
      </c>
      <c r="E605" s="27" t="s">
        <v>35</v>
      </c>
      <c r="F605" s="27" t="s">
        <v>49</v>
      </c>
      <c r="G605" s="27" t="s">
        <v>50</v>
      </c>
      <c r="H605" s="27" t="s">
        <v>29</v>
      </c>
      <c r="I605" s="29">
        <v>0.8</v>
      </c>
      <c r="J605" s="30">
        <v>3250</v>
      </c>
      <c r="K605" s="31">
        <f t="shared" si="4"/>
        <v>2600</v>
      </c>
      <c r="L605" s="31">
        <f t="shared" si="5"/>
        <v>390.00000000000006</v>
      </c>
      <c r="M605" s="32">
        <v>0.15000000000000002</v>
      </c>
      <c r="O605" s="37"/>
      <c r="P605" s="35"/>
      <c r="Q605" s="33"/>
      <c r="R605" s="34"/>
    </row>
    <row r="606" spans="1:18" ht="15.75" customHeight="1">
      <c r="A606" s="22"/>
      <c r="B606" s="27" t="s">
        <v>34</v>
      </c>
      <c r="C606" s="27">
        <v>1128299</v>
      </c>
      <c r="D606" s="28">
        <v>44322</v>
      </c>
      <c r="E606" s="27" t="s">
        <v>35</v>
      </c>
      <c r="F606" s="27" t="s">
        <v>49</v>
      </c>
      <c r="G606" s="27" t="s">
        <v>50</v>
      </c>
      <c r="H606" s="27" t="s">
        <v>24</v>
      </c>
      <c r="I606" s="29">
        <v>0.6</v>
      </c>
      <c r="J606" s="30">
        <v>5250</v>
      </c>
      <c r="K606" s="31">
        <f t="shared" si="4"/>
        <v>3150</v>
      </c>
      <c r="L606" s="31">
        <f t="shared" si="5"/>
        <v>1575</v>
      </c>
      <c r="M606" s="32">
        <v>0.5</v>
      </c>
      <c r="O606" s="37"/>
      <c r="P606" s="35"/>
      <c r="Q606" s="33"/>
      <c r="R606" s="34"/>
    </row>
    <row r="607" spans="1:18" ht="15.75" customHeight="1">
      <c r="A607" s="22"/>
      <c r="B607" s="27" t="s">
        <v>34</v>
      </c>
      <c r="C607" s="27">
        <v>1128299</v>
      </c>
      <c r="D607" s="28">
        <v>44322</v>
      </c>
      <c r="E607" s="27" t="s">
        <v>35</v>
      </c>
      <c r="F607" s="27" t="s">
        <v>49</v>
      </c>
      <c r="G607" s="27" t="s">
        <v>50</v>
      </c>
      <c r="H607" s="27" t="s">
        <v>25</v>
      </c>
      <c r="I607" s="29">
        <v>0.65</v>
      </c>
      <c r="J607" s="30">
        <v>3750</v>
      </c>
      <c r="K607" s="31">
        <f t="shared" si="4"/>
        <v>2437.5</v>
      </c>
      <c r="L607" s="31">
        <f t="shared" si="5"/>
        <v>853.125</v>
      </c>
      <c r="M607" s="32">
        <v>0.35</v>
      </c>
      <c r="O607" s="37"/>
      <c r="P607" s="35"/>
      <c r="Q607" s="33"/>
      <c r="R607" s="34"/>
    </row>
    <row r="608" spans="1:18" ht="15.75" customHeight="1">
      <c r="A608" s="22"/>
      <c r="B608" s="27" t="s">
        <v>34</v>
      </c>
      <c r="C608" s="27">
        <v>1128299</v>
      </c>
      <c r="D608" s="28">
        <v>44322</v>
      </c>
      <c r="E608" s="27" t="s">
        <v>35</v>
      </c>
      <c r="F608" s="27" t="s">
        <v>49</v>
      </c>
      <c r="G608" s="27" t="s">
        <v>50</v>
      </c>
      <c r="H608" s="27" t="s">
        <v>26</v>
      </c>
      <c r="I608" s="29">
        <v>0.65</v>
      </c>
      <c r="J608" s="30">
        <v>3750</v>
      </c>
      <c r="K608" s="31">
        <f t="shared" si="4"/>
        <v>2437.5</v>
      </c>
      <c r="L608" s="31">
        <f t="shared" si="5"/>
        <v>1218.75</v>
      </c>
      <c r="M608" s="32">
        <v>0.5</v>
      </c>
      <c r="O608" s="37"/>
      <c r="P608" s="35"/>
      <c r="Q608" s="33"/>
      <c r="R608" s="34"/>
    </row>
    <row r="609" spans="1:18" ht="15.75" customHeight="1">
      <c r="A609" s="22"/>
      <c r="B609" s="27" t="s">
        <v>34</v>
      </c>
      <c r="C609" s="27">
        <v>1128299</v>
      </c>
      <c r="D609" s="28">
        <v>44322</v>
      </c>
      <c r="E609" s="27" t="s">
        <v>35</v>
      </c>
      <c r="F609" s="27" t="s">
        <v>49</v>
      </c>
      <c r="G609" s="27" t="s">
        <v>50</v>
      </c>
      <c r="H609" s="27" t="s">
        <v>27</v>
      </c>
      <c r="I609" s="29">
        <v>0.6</v>
      </c>
      <c r="J609" s="30">
        <v>2750</v>
      </c>
      <c r="K609" s="31">
        <f t="shared" si="4"/>
        <v>1650</v>
      </c>
      <c r="L609" s="31">
        <f t="shared" si="5"/>
        <v>742.49999999999989</v>
      </c>
      <c r="M609" s="32">
        <v>0.44999999999999996</v>
      </c>
      <c r="O609" s="37"/>
      <c r="P609" s="35"/>
      <c r="Q609" s="33"/>
      <c r="R609" s="34"/>
    </row>
    <row r="610" spans="1:18" ht="15.75" customHeight="1">
      <c r="A610" s="22"/>
      <c r="B610" s="27" t="s">
        <v>34</v>
      </c>
      <c r="C610" s="27">
        <v>1128299</v>
      </c>
      <c r="D610" s="28">
        <v>44322</v>
      </c>
      <c r="E610" s="27" t="s">
        <v>35</v>
      </c>
      <c r="F610" s="27" t="s">
        <v>49</v>
      </c>
      <c r="G610" s="27" t="s">
        <v>50</v>
      </c>
      <c r="H610" s="27" t="s">
        <v>28</v>
      </c>
      <c r="I610" s="29">
        <v>0.65</v>
      </c>
      <c r="J610" s="30">
        <v>1750</v>
      </c>
      <c r="K610" s="31">
        <f t="shared" si="4"/>
        <v>1137.5</v>
      </c>
      <c r="L610" s="31">
        <f t="shared" si="5"/>
        <v>739.37500000000011</v>
      </c>
      <c r="M610" s="32">
        <v>0.65000000000000013</v>
      </c>
      <c r="O610" s="37"/>
      <c r="P610" s="35"/>
      <c r="Q610" s="33"/>
      <c r="R610" s="34"/>
    </row>
    <row r="611" spans="1:18" ht="15.75" customHeight="1">
      <c r="A611" s="22"/>
      <c r="B611" s="27" t="s">
        <v>34</v>
      </c>
      <c r="C611" s="27">
        <v>1128299</v>
      </c>
      <c r="D611" s="28">
        <v>44322</v>
      </c>
      <c r="E611" s="27" t="s">
        <v>35</v>
      </c>
      <c r="F611" s="27" t="s">
        <v>49</v>
      </c>
      <c r="G611" s="27" t="s">
        <v>50</v>
      </c>
      <c r="H611" s="27" t="s">
        <v>29</v>
      </c>
      <c r="I611" s="29">
        <v>0.8</v>
      </c>
      <c r="J611" s="30">
        <v>4750</v>
      </c>
      <c r="K611" s="31">
        <f t="shared" si="4"/>
        <v>3800</v>
      </c>
      <c r="L611" s="31">
        <f t="shared" si="5"/>
        <v>1140</v>
      </c>
      <c r="M611" s="32">
        <v>0.3</v>
      </c>
      <c r="O611" s="37"/>
      <c r="P611" s="35"/>
      <c r="Q611" s="33"/>
      <c r="R611" s="34"/>
    </row>
    <row r="612" spans="1:18" ht="15.75" customHeight="1">
      <c r="A612" s="22"/>
      <c r="B612" s="27" t="s">
        <v>34</v>
      </c>
      <c r="C612" s="27">
        <v>1128299</v>
      </c>
      <c r="D612" s="28">
        <v>44352</v>
      </c>
      <c r="E612" s="27" t="s">
        <v>35</v>
      </c>
      <c r="F612" s="27" t="s">
        <v>49</v>
      </c>
      <c r="G612" s="27" t="s">
        <v>50</v>
      </c>
      <c r="H612" s="27" t="s">
        <v>24</v>
      </c>
      <c r="I612" s="29">
        <v>0.6</v>
      </c>
      <c r="J612" s="30">
        <v>7250</v>
      </c>
      <c r="K612" s="31">
        <f t="shared" si="4"/>
        <v>4350</v>
      </c>
      <c r="L612" s="31">
        <f t="shared" si="5"/>
        <v>2175</v>
      </c>
      <c r="M612" s="32">
        <v>0.5</v>
      </c>
      <c r="O612" s="37"/>
      <c r="P612" s="35"/>
      <c r="Q612" s="33"/>
      <c r="R612" s="34"/>
    </row>
    <row r="613" spans="1:18" ht="15.75" customHeight="1">
      <c r="A613" s="22"/>
      <c r="B613" s="27" t="s">
        <v>34</v>
      </c>
      <c r="C613" s="27">
        <v>1128299</v>
      </c>
      <c r="D613" s="28">
        <v>44352</v>
      </c>
      <c r="E613" s="27" t="s">
        <v>35</v>
      </c>
      <c r="F613" s="27" t="s">
        <v>49</v>
      </c>
      <c r="G613" s="27" t="s">
        <v>50</v>
      </c>
      <c r="H613" s="27" t="s">
        <v>25</v>
      </c>
      <c r="I613" s="29">
        <v>0.65</v>
      </c>
      <c r="J613" s="30">
        <v>5750</v>
      </c>
      <c r="K613" s="31">
        <f t="shared" si="4"/>
        <v>3737.5</v>
      </c>
      <c r="L613" s="31">
        <f t="shared" si="5"/>
        <v>1308.125</v>
      </c>
      <c r="M613" s="32">
        <v>0.35</v>
      </c>
      <c r="O613" s="37"/>
      <c r="P613" s="35"/>
      <c r="Q613" s="33"/>
      <c r="R613" s="34"/>
    </row>
    <row r="614" spans="1:18" ht="15.75" customHeight="1">
      <c r="A614" s="22"/>
      <c r="B614" s="27" t="s">
        <v>34</v>
      </c>
      <c r="C614" s="27">
        <v>1128299</v>
      </c>
      <c r="D614" s="28">
        <v>44352</v>
      </c>
      <c r="E614" s="27" t="s">
        <v>35</v>
      </c>
      <c r="F614" s="27" t="s">
        <v>49</v>
      </c>
      <c r="G614" s="27" t="s">
        <v>50</v>
      </c>
      <c r="H614" s="27" t="s">
        <v>26</v>
      </c>
      <c r="I614" s="29">
        <v>0.65</v>
      </c>
      <c r="J614" s="30">
        <v>5750</v>
      </c>
      <c r="K614" s="31">
        <f t="shared" si="4"/>
        <v>3737.5</v>
      </c>
      <c r="L614" s="31">
        <f t="shared" si="5"/>
        <v>1868.75</v>
      </c>
      <c r="M614" s="32">
        <v>0.5</v>
      </c>
      <c r="O614" s="37"/>
      <c r="P614" s="35"/>
      <c r="Q614" s="33"/>
      <c r="R614" s="34"/>
    </row>
    <row r="615" spans="1:18" ht="15.75" customHeight="1">
      <c r="A615" s="22"/>
      <c r="B615" s="27" t="s">
        <v>34</v>
      </c>
      <c r="C615" s="27">
        <v>1128299</v>
      </c>
      <c r="D615" s="28">
        <v>44352</v>
      </c>
      <c r="E615" s="27" t="s">
        <v>35</v>
      </c>
      <c r="F615" s="27" t="s">
        <v>49</v>
      </c>
      <c r="G615" s="27" t="s">
        <v>50</v>
      </c>
      <c r="H615" s="27" t="s">
        <v>27</v>
      </c>
      <c r="I615" s="29">
        <v>0.65</v>
      </c>
      <c r="J615" s="30">
        <v>4500</v>
      </c>
      <c r="K615" s="31">
        <f t="shared" si="4"/>
        <v>2925</v>
      </c>
      <c r="L615" s="31">
        <f t="shared" si="5"/>
        <v>1316.2499999999998</v>
      </c>
      <c r="M615" s="32">
        <v>0.44999999999999996</v>
      </c>
      <c r="O615" s="37"/>
      <c r="P615" s="35"/>
      <c r="Q615" s="33"/>
      <c r="R615" s="34"/>
    </row>
    <row r="616" spans="1:18" ht="15.75" customHeight="1">
      <c r="A616" s="22"/>
      <c r="B616" s="27" t="s">
        <v>34</v>
      </c>
      <c r="C616" s="27">
        <v>1128299</v>
      </c>
      <c r="D616" s="28">
        <v>44352</v>
      </c>
      <c r="E616" s="27" t="s">
        <v>35</v>
      </c>
      <c r="F616" s="27" t="s">
        <v>49</v>
      </c>
      <c r="G616" s="27" t="s">
        <v>50</v>
      </c>
      <c r="H616" s="27" t="s">
        <v>28</v>
      </c>
      <c r="I616" s="29">
        <v>0.70000000000000007</v>
      </c>
      <c r="J616" s="30">
        <v>3250</v>
      </c>
      <c r="K616" s="31">
        <f t="shared" si="4"/>
        <v>2275</v>
      </c>
      <c r="L616" s="31">
        <f t="shared" si="5"/>
        <v>1478.7500000000002</v>
      </c>
      <c r="M616" s="32">
        <v>0.65000000000000013</v>
      </c>
      <c r="O616" s="37"/>
      <c r="P616" s="35"/>
      <c r="Q616" s="33"/>
      <c r="R616" s="34"/>
    </row>
    <row r="617" spans="1:18" ht="15.75" customHeight="1">
      <c r="A617" s="22"/>
      <c r="B617" s="27" t="s">
        <v>34</v>
      </c>
      <c r="C617" s="27">
        <v>1128299</v>
      </c>
      <c r="D617" s="28">
        <v>44352</v>
      </c>
      <c r="E617" s="27" t="s">
        <v>35</v>
      </c>
      <c r="F617" s="27" t="s">
        <v>49</v>
      </c>
      <c r="G617" s="27" t="s">
        <v>50</v>
      </c>
      <c r="H617" s="27" t="s">
        <v>29</v>
      </c>
      <c r="I617" s="29">
        <v>0.85000000000000009</v>
      </c>
      <c r="J617" s="30">
        <v>6250</v>
      </c>
      <c r="K617" s="31">
        <f t="shared" si="4"/>
        <v>5312.5000000000009</v>
      </c>
      <c r="L617" s="31">
        <f t="shared" si="5"/>
        <v>1593.7500000000002</v>
      </c>
      <c r="M617" s="32">
        <v>0.3</v>
      </c>
      <c r="O617" s="37"/>
      <c r="P617" s="35"/>
      <c r="Q617" s="33"/>
      <c r="R617" s="34"/>
    </row>
    <row r="618" spans="1:18" ht="15.75" customHeight="1">
      <c r="A618" s="22"/>
      <c r="B618" s="27" t="s">
        <v>34</v>
      </c>
      <c r="C618" s="27">
        <v>1128299</v>
      </c>
      <c r="D618" s="28">
        <v>44381</v>
      </c>
      <c r="E618" s="27" t="s">
        <v>35</v>
      </c>
      <c r="F618" s="27" t="s">
        <v>49</v>
      </c>
      <c r="G618" s="27" t="s">
        <v>50</v>
      </c>
      <c r="H618" s="27" t="s">
        <v>24</v>
      </c>
      <c r="I618" s="29">
        <v>0.65</v>
      </c>
      <c r="J618" s="30">
        <v>7750</v>
      </c>
      <c r="K618" s="31">
        <f t="shared" si="4"/>
        <v>5037.5</v>
      </c>
      <c r="L618" s="31">
        <f t="shared" si="5"/>
        <v>2266.875</v>
      </c>
      <c r="M618" s="32">
        <v>0.45</v>
      </c>
      <c r="O618" s="37"/>
      <c r="P618" s="35"/>
      <c r="Q618" s="33"/>
      <c r="R618" s="34"/>
    </row>
    <row r="619" spans="1:18" ht="15.75" customHeight="1">
      <c r="A619" s="22"/>
      <c r="B619" s="27" t="s">
        <v>34</v>
      </c>
      <c r="C619" s="27">
        <v>1128299</v>
      </c>
      <c r="D619" s="28">
        <v>44381</v>
      </c>
      <c r="E619" s="27" t="s">
        <v>35</v>
      </c>
      <c r="F619" s="27" t="s">
        <v>49</v>
      </c>
      <c r="G619" s="27" t="s">
        <v>50</v>
      </c>
      <c r="H619" s="27" t="s">
        <v>25</v>
      </c>
      <c r="I619" s="29">
        <v>0.70000000000000007</v>
      </c>
      <c r="J619" s="30">
        <v>6250</v>
      </c>
      <c r="K619" s="31">
        <f t="shared" si="4"/>
        <v>4375</v>
      </c>
      <c r="L619" s="31">
        <f t="shared" si="5"/>
        <v>1312.5</v>
      </c>
      <c r="M619" s="32">
        <v>0.3</v>
      </c>
      <c r="O619" s="37"/>
      <c r="P619" s="35"/>
      <c r="Q619" s="33"/>
      <c r="R619" s="34"/>
    </row>
    <row r="620" spans="1:18" ht="15.75" customHeight="1">
      <c r="A620" s="22"/>
      <c r="B620" s="27" t="s">
        <v>34</v>
      </c>
      <c r="C620" s="27">
        <v>1128299</v>
      </c>
      <c r="D620" s="28">
        <v>44381</v>
      </c>
      <c r="E620" s="27" t="s">
        <v>35</v>
      </c>
      <c r="F620" s="27" t="s">
        <v>49</v>
      </c>
      <c r="G620" s="27" t="s">
        <v>50</v>
      </c>
      <c r="H620" s="27" t="s">
        <v>26</v>
      </c>
      <c r="I620" s="29">
        <v>0.70000000000000007</v>
      </c>
      <c r="J620" s="30">
        <v>5750</v>
      </c>
      <c r="K620" s="31">
        <f t="shared" si="4"/>
        <v>4025.0000000000005</v>
      </c>
      <c r="L620" s="31">
        <f t="shared" si="5"/>
        <v>1811.2500000000002</v>
      </c>
      <c r="M620" s="32">
        <v>0.45</v>
      </c>
      <c r="O620" s="37"/>
      <c r="P620" s="35"/>
      <c r="Q620" s="33"/>
      <c r="R620" s="34"/>
    </row>
    <row r="621" spans="1:18" ht="15.75" customHeight="1">
      <c r="A621" s="22"/>
      <c r="B621" s="27" t="s">
        <v>34</v>
      </c>
      <c r="C621" s="27">
        <v>1128299</v>
      </c>
      <c r="D621" s="28">
        <v>44381</v>
      </c>
      <c r="E621" s="27" t="s">
        <v>35</v>
      </c>
      <c r="F621" s="27" t="s">
        <v>49</v>
      </c>
      <c r="G621" s="27" t="s">
        <v>50</v>
      </c>
      <c r="H621" s="27" t="s">
        <v>27</v>
      </c>
      <c r="I621" s="29">
        <v>0.65</v>
      </c>
      <c r="J621" s="30">
        <v>4750</v>
      </c>
      <c r="K621" s="31">
        <f t="shared" si="4"/>
        <v>3087.5</v>
      </c>
      <c r="L621" s="31">
        <f t="shared" si="5"/>
        <v>1235</v>
      </c>
      <c r="M621" s="32">
        <v>0.39999999999999997</v>
      </c>
      <c r="O621" s="37"/>
      <c r="P621" s="35"/>
      <c r="Q621" s="33"/>
      <c r="R621" s="34"/>
    </row>
    <row r="622" spans="1:18" ht="15.75" customHeight="1">
      <c r="A622" s="22"/>
      <c r="B622" s="27" t="s">
        <v>34</v>
      </c>
      <c r="C622" s="27">
        <v>1128299</v>
      </c>
      <c r="D622" s="28">
        <v>44381</v>
      </c>
      <c r="E622" s="27" t="s">
        <v>35</v>
      </c>
      <c r="F622" s="27" t="s">
        <v>49</v>
      </c>
      <c r="G622" s="27" t="s">
        <v>50</v>
      </c>
      <c r="H622" s="27" t="s">
        <v>28</v>
      </c>
      <c r="I622" s="29">
        <v>0.70000000000000007</v>
      </c>
      <c r="J622" s="30">
        <v>5250</v>
      </c>
      <c r="K622" s="31">
        <f t="shared" si="4"/>
        <v>3675.0000000000005</v>
      </c>
      <c r="L622" s="31">
        <f t="shared" si="5"/>
        <v>2205.0000000000005</v>
      </c>
      <c r="M622" s="32">
        <v>0.60000000000000009</v>
      </c>
      <c r="O622" s="37"/>
      <c r="P622" s="35"/>
      <c r="Q622" s="33"/>
      <c r="R622" s="34"/>
    </row>
    <row r="623" spans="1:18" ht="15.75" customHeight="1">
      <c r="A623" s="22"/>
      <c r="B623" s="27" t="s">
        <v>34</v>
      </c>
      <c r="C623" s="27">
        <v>1128299</v>
      </c>
      <c r="D623" s="28">
        <v>44381</v>
      </c>
      <c r="E623" s="27" t="s">
        <v>35</v>
      </c>
      <c r="F623" s="27" t="s">
        <v>49</v>
      </c>
      <c r="G623" s="27" t="s">
        <v>50</v>
      </c>
      <c r="H623" s="27" t="s">
        <v>29</v>
      </c>
      <c r="I623" s="29">
        <v>0.85000000000000009</v>
      </c>
      <c r="J623" s="30">
        <v>5250</v>
      </c>
      <c r="K623" s="31">
        <f t="shared" si="4"/>
        <v>4462.5000000000009</v>
      </c>
      <c r="L623" s="31">
        <f t="shared" si="5"/>
        <v>1115.6250000000002</v>
      </c>
      <c r="M623" s="32">
        <v>0.25</v>
      </c>
      <c r="O623" s="37"/>
      <c r="P623" s="35"/>
      <c r="Q623" s="33"/>
      <c r="R623" s="34"/>
    </row>
    <row r="624" spans="1:18" ht="15.75" customHeight="1">
      <c r="A624" s="22"/>
      <c r="B624" s="27" t="s">
        <v>34</v>
      </c>
      <c r="C624" s="27">
        <v>1128299</v>
      </c>
      <c r="D624" s="28">
        <v>44413</v>
      </c>
      <c r="E624" s="27" t="s">
        <v>35</v>
      </c>
      <c r="F624" s="27" t="s">
        <v>49</v>
      </c>
      <c r="G624" s="27" t="s">
        <v>50</v>
      </c>
      <c r="H624" s="27" t="s">
        <v>24</v>
      </c>
      <c r="I624" s="29">
        <v>0.70000000000000007</v>
      </c>
      <c r="J624" s="30">
        <v>7250</v>
      </c>
      <c r="K624" s="31">
        <f t="shared" si="4"/>
        <v>5075.0000000000009</v>
      </c>
      <c r="L624" s="31">
        <f t="shared" si="5"/>
        <v>2283.7500000000005</v>
      </c>
      <c r="M624" s="32">
        <v>0.45</v>
      </c>
      <c r="O624" s="37"/>
      <c r="P624" s="35"/>
      <c r="Q624" s="33"/>
      <c r="R624" s="34"/>
    </row>
    <row r="625" spans="1:18" ht="15.75" customHeight="1">
      <c r="A625" s="22"/>
      <c r="B625" s="27" t="s">
        <v>34</v>
      </c>
      <c r="C625" s="27">
        <v>1128299</v>
      </c>
      <c r="D625" s="28">
        <v>44413</v>
      </c>
      <c r="E625" s="27" t="s">
        <v>35</v>
      </c>
      <c r="F625" s="27" t="s">
        <v>49</v>
      </c>
      <c r="G625" s="27" t="s">
        <v>50</v>
      </c>
      <c r="H625" s="27" t="s">
        <v>25</v>
      </c>
      <c r="I625" s="29">
        <v>0.75000000000000011</v>
      </c>
      <c r="J625" s="30">
        <v>6750</v>
      </c>
      <c r="K625" s="31">
        <f t="shared" si="4"/>
        <v>5062.5000000000009</v>
      </c>
      <c r="L625" s="31">
        <f t="shared" si="5"/>
        <v>1518.7500000000002</v>
      </c>
      <c r="M625" s="32">
        <v>0.3</v>
      </c>
      <c r="O625" s="37"/>
      <c r="P625" s="35"/>
      <c r="Q625" s="33"/>
      <c r="R625" s="34"/>
    </row>
    <row r="626" spans="1:18" ht="15.75" customHeight="1">
      <c r="A626" s="22"/>
      <c r="B626" s="27" t="s">
        <v>34</v>
      </c>
      <c r="C626" s="27">
        <v>1128299</v>
      </c>
      <c r="D626" s="28">
        <v>44413</v>
      </c>
      <c r="E626" s="27" t="s">
        <v>35</v>
      </c>
      <c r="F626" s="27" t="s">
        <v>49</v>
      </c>
      <c r="G626" s="27" t="s">
        <v>50</v>
      </c>
      <c r="H626" s="27" t="s">
        <v>26</v>
      </c>
      <c r="I626" s="29">
        <v>0.70000000000000007</v>
      </c>
      <c r="J626" s="30">
        <v>5500</v>
      </c>
      <c r="K626" s="31">
        <f t="shared" si="4"/>
        <v>3850.0000000000005</v>
      </c>
      <c r="L626" s="31">
        <f t="shared" si="5"/>
        <v>1732.5000000000002</v>
      </c>
      <c r="M626" s="32">
        <v>0.45</v>
      </c>
      <c r="O626" s="37"/>
      <c r="P626" s="35"/>
      <c r="Q626" s="33"/>
      <c r="R626" s="34"/>
    </row>
    <row r="627" spans="1:18" ht="15.75" customHeight="1">
      <c r="A627" s="22"/>
      <c r="B627" s="27" t="s">
        <v>34</v>
      </c>
      <c r="C627" s="27">
        <v>1128299</v>
      </c>
      <c r="D627" s="28">
        <v>44413</v>
      </c>
      <c r="E627" s="27" t="s">
        <v>35</v>
      </c>
      <c r="F627" s="27" t="s">
        <v>49</v>
      </c>
      <c r="G627" s="27" t="s">
        <v>50</v>
      </c>
      <c r="H627" s="27" t="s">
        <v>27</v>
      </c>
      <c r="I627" s="29">
        <v>0.70000000000000007</v>
      </c>
      <c r="J627" s="30">
        <v>5000</v>
      </c>
      <c r="K627" s="31">
        <f t="shared" si="4"/>
        <v>3500.0000000000005</v>
      </c>
      <c r="L627" s="31">
        <f t="shared" si="5"/>
        <v>1400</v>
      </c>
      <c r="M627" s="32">
        <v>0.39999999999999997</v>
      </c>
      <c r="O627" s="37"/>
      <c r="P627" s="35"/>
      <c r="Q627" s="33"/>
      <c r="R627" s="34"/>
    </row>
    <row r="628" spans="1:18" ht="15.75" customHeight="1">
      <c r="A628" s="22"/>
      <c r="B628" s="27" t="s">
        <v>34</v>
      </c>
      <c r="C628" s="27">
        <v>1128299</v>
      </c>
      <c r="D628" s="28">
        <v>44413</v>
      </c>
      <c r="E628" s="27" t="s">
        <v>35</v>
      </c>
      <c r="F628" s="27" t="s">
        <v>49</v>
      </c>
      <c r="G628" s="27" t="s">
        <v>50</v>
      </c>
      <c r="H628" s="27" t="s">
        <v>28</v>
      </c>
      <c r="I628" s="29">
        <v>0.75</v>
      </c>
      <c r="J628" s="30">
        <v>5000</v>
      </c>
      <c r="K628" s="31">
        <f t="shared" si="4"/>
        <v>3750</v>
      </c>
      <c r="L628" s="31">
        <f t="shared" si="5"/>
        <v>2250.0000000000005</v>
      </c>
      <c r="M628" s="32">
        <v>0.60000000000000009</v>
      </c>
      <c r="O628" s="37"/>
      <c r="P628" s="35"/>
      <c r="Q628" s="33"/>
      <c r="R628" s="34"/>
    </row>
    <row r="629" spans="1:18" ht="15.75" customHeight="1">
      <c r="A629" s="22"/>
      <c r="B629" s="27" t="s">
        <v>34</v>
      </c>
      <c r="C629" s="27">
        <v>1128299</v>
      </c>
      <c r="D629" s="28">
        <v>44413</v>
      </c>
      <c r="E629" s="27" t="s">
        <v>35</v>
      </c>
      <c r="F629" s="27" t="s">
        <v>49</v>
      </c>
      <c r="G629" s="27" t="s">
        <v>50</v>
      </c>
      <c r="H629" s="27" t="s">
        <v>29</v>
      </c>
      <c r="I629" s="29">
        <v>0.8</v>
      </c>
      <c r="J629" s="30">
        <v>4000</v>
      </c>
      <c r="K629" s="31">
        <f t="shared" si="4"/>
        <v>3200</v>
      </c>
      <c r="L629" s="31">
        <f t="shared" si="5"/>
        <v>800</v>
      </c>
      <c r="M629" s="32">
        <v>0.25</v>
      </c>
      <c r="O629" s="37"/>
      <c r="P629" s="35"/>
      <c r="Q629" s="33"/>
      <c r="R629" s="34"/>
    </row>
    <row r="630" spans="1:18" ht="15.75" customHeight="1">
      <c r="A630" s="22"/>
      <c r="B630" s="27" t="s">
        <v>34</v>
      </c>
      <c r="C630" s="27">
        <v>1128299</v>
      </c>
      <c r="D630" s="28">
        <v>44445</v>
      </c>
      <c r="E630" s="27" t="s">
        <v>35</v>
      </c>
      <c r="F630" s="27" t="s">
        <v>49</v>
      </c>
      <c r="G630" s="27" t="s">
        <v>50</v>
      </c>
      <c r="H630" s="27" t="s">
        <v>24</v>
      </c>
      <c r="I630" s="29">
        <v>0.65000000000000013</v>
      </c>
      <c r="J630" s="30">
        <v>6000</v>
      </c>
      <c r="K630" s="31">
        <f t="shared" si="4"/>
        <v>3900.0000000000009</v>
      </c>
      <c r="L630" s="31">
        <f t="shared" si="5"/>
        <v>1560.0000000000005</v>
      </c>
      <c r="M630" s="32">
        <v>0.4</v>
      </c>
      <c r="O630" s="37"/>
      <c r="P630" s="35"/>
      <c r="Q630" s="33"/>
      <c r="R630" s="34"/>
    </row>
    <row r="631" spans="1:18" ht="15.75" customHeight="1">
      <c r="A631" s="22"/>
      <c r="B631" s="27" t="s">
        <v>34</v>
      </c>
      <c r="C631" s="27">
        <v>1128299</v>
      </c>
      <c r="D631" s="28">
        <v>44445</v>
      </c>
      <c r="E631" s="27" t="s">
        <v>35</v>
      </c>
      <c r="F631" s="27" t="s">
        <v>49</v>
      </c>
      <c r="G631" s="27" t="s">
        <v>50</v>
      </c>
      <c r="H631" s="27" t="s">
        <v>25</v>
      </c>
      <c r="I631" s="29">
        <v>0.70000000000000018</v>
      </c>
      <c r="J631" s="30">
        <v>6000</v>
      </c>
      <c r="K631" s="31">
        <f t="shared" si="4"/>
        <v>4200.0000000000009</v>
      </c>
      <c r="L631" s="31">
        <f t="shared" si="5"/>
        <v>1050.0000000000002</v>
      </c>
      <c r="M631" s="32">
        <v>0.25</v>
      </c>
      <c r="O631" s="37"/>
      <c r="P631" s="35"/>
      <c r="Q631" s="33"/>
      <c r="R631" s="34"/>
    </row>
    <row r="632" spans="1:18" ht="15.75" customHeight="1">
      <c r="A632" s="22"/>
      <c r="B632" s="27" t="s">
        <v>34</v>
      </c>
      <c r="C632" s="27">
        <v>1128299</v>
      </c>
      <c r="D632" s="28">
        <v>44445</v>
      </c>
      <c r="E632" s="27" t="s">
        <v>35</v>
      </c>
      <c r="F632" s="27" t="s">
        <v>49</v>
      </c>
      <c r="G632" s="27" t="s">
        <v>50</v>
      </c>
      <c r="H632" s="27" t="s">
        <v>26</v>
      </c>
      <c r="I632" s="29">
        <v>0.65000000000000013</v>
      </c>
      <c r="J632" s="30">
        <v>4500</v>
      </c>
      <c r="K632" s="31">
        <f t="shared" si="4"/>
        <v>2925.0000000000005</v>
      </c>
      <c r="L632" s="31">
        <f t="shared" si="5"/>
        <v>1170.0000000000002</v>
      </c>
      <c r="M632" s="32">
        <v>0.4</v>
      </c>
      <c r="O632" s="37"/>
      <c r="P632" s="35"/>
      <c r="Q632" s="33"/>
      <c r="R632" s="34"/>
    </row>
    <row r="633" spans="1:18" ht="15.75" customHeight="1">
      <c r="A633" s="22"/>
      <c r="B633" s="27" t="s">
        <v>34</v>
      </c>
      <c r="C633" s="27">
        <v>1128299</v>
      </c>
      <c r="D633" s="28">
        <v>44445</v>
      </c>
      <c r="E633" s="27" t="s">
        <v>35</v>
      </c>
      <c r="F633" s="27" t="s">
        <v>49</v>
      </c>
      <c r="G633" s="27" t="s">
        <v>50</v>
      </c>
      <c r="H633" s="27" t="s">
        <v>27</v>
      </c>
      <c r="I633" s="29">
        <v>0.65000000000000013</v>
      </c>
      <c r="J633" s="30">
        <v>4000</v>
      </c>
      <c r="K633" s="31">
        <f t="shared" si="4"/>
        <v>2600.0000000000005</v>
      </c>
      <c r="L633" s="31">
        <f t="shared" si="5"/>
        <v>910.00000000000011</v>
      </c>
      <c r="M633" s="32">
        <v>0.35</v>
      </c>
      <c r="O633" s="37"/>
      <c r="P633" s="35"/>
      <c r="Q633" s="33"/>
      <c r="R633" s="34"/>
    </row>
    <row r="634" spans="1:18" ht="15.75" customHeight="1">
      <c r="A634" s="22"/>
      <c r="B634" s="27" t="s">
        <v>34</v>
      </c>
      <c r="C634" s="27">
        <v>1128299</v>
      </c>
      <c r="D634" s="28">
        <v>44445</v>
      </c>
      <c r="E634" s="27" t="s">
        <v>35</v>
      </c>
      <c r="F634" s="27" t="s">
        <v>49</v>
      </c>
      <c r="G634" s="27" t="s">
        <v>50</v>
      </c>
      <c r="H634" s="27" t="s">
        <v>28</v>
      </c>
      <c r="I634" s="29">
        <v>0.75000000000000011</v>
      </c>
      <c r="J634" s="30">
        <v>4000</v>
      </c>
      <c r="K634" s="31">
        <f t="shared" si="4"/>
        <v>3000.0000000000005</v>
      </c>
      <c r="L634" s="31">
        <f t="shared" si="5"/>
        <v>1650.0000000000007</v>
      </c>
      <c r="M634" s="32">
        <v>0.55000000000000016</v>
      </c>
      <c r="O634" s="37"/>
      <c r="P634" s="35"/>
      <c r="Q634" s="33"/>
      <c r="R634" s="34"/>
    </row>
    <row r="635" spans="1:18" ht="15.75" customHeight="1">
      <c r="A635" s="22"/>
      <c r="B635" s="27" t="s">
        <v>34</v>
      </c>
      <c r="C635" s="27">
        <v>1128299</v>
      </c>
      <c r="D635" s="28">
        <v>44445</v>
      </c>
      <c r="E635" s="27" t="s">
        <v>35</v>
      </c>
      <c r="F635" s="27" t="s">
        <v>49</v>
      </c>
      <c r="G635" s="27" t="s">
        <v>50</v>
      </c>
      <c r="H635" s="27" t="s">
        <v>29</v>
      </c>
      <c r="I635" s="29">
        <v>0.70000000000000007</v>
      </c>
      <c r="J635" s="30">
        <v>4250</v>
      </c>
      <c r="K635" s="31">
        <f t="shared" si="4"/>
        <v>2975.0000000000005</v>
      </c>
      <c r="L635" s="31">
        <f t="shared" si="5"/>
        <v>595.00000000000011</v>
      </c>
      <c r="M635" s="32">
        <v>0.2</v>
      </c>
      <c r="O635" s="37"/>
      <c r="P635" s="35"/>
      <c r="Q635" s="33"/>
      <c r="R635" s="34"/>
    </row>
    <row r="636" spans="1:18" ht="15.75" customHeight="1">
      <c r="A636" s="22"/>
      <c r="B636" s="27" t="s">
        <v>34</v>
      </c>
      <c r="C636" s="27">
        <v>1128299</v>
      </c>
      <c r="D636" s="28">
        <v>44474</v>
      </c>
      <c r="E636" s="27" t="s">
        <v>35</v>
      </c>
      <c r="F636" s="27" t="s">
        <v>49</v>
      </c>
      <c r="G636" s="27" t="s">
        <v>50</v>
      </c>
      <c r="H636" s="27" t="s">
        <v>24</v>
      </c>
      <c r="I636" s="29">
        <v>0.55000000000000004</v>
      </c>
      <c r="J636" s="30">
        <v>5250</v>
      </c>
      <c r="K636" s="31">
        <f t="shared" si="4"/>
        <v>2887.5000000000005</v>
      </c>
      <c r="L636" s="31">
        <f t="shared" si="5"/>
        <v>1155.0000000000002</v>
      </c>
      <c r="M636" s="32">
        <v>0.4</v>
      </c>
      <c r="O636" s="37"/>
      <c r="P636" s="35"/>
      <c r="Q636" s="33"/>
      <c r="R636" s="34"/>
    </row>
    <row r="637" spans="1:18" ht="15.75" customHeight="1">
      <c r="A637" s="22"/>
      <c r="B637" s="27" t="s">
        <v>34</v>
      </c>
      <c r="C637" s="27">
        <v>1128299</v>
      </c>
      <c r="D637" s="28">
        <v>44474</v>
      </c>
      <c r="E637" s="27" t="s">
        <v>35</v>
      </c>
      <c r="F637" s="27" t="s">
        <v>49</v>
      </c>
      <c r="G637" s="27" t="s">
        <v>50</v>
      </c>
      <c r="H637" s="27" t="s">
        <v>25</v>
      </c>
      <c r="I637" s="29">
        <v>0.60000000000000009</v>
      </c>
      <c r="J637" s="30">
        <v>5250</v>
      </c>
      <c r="K637" s="31">
        <f t="shared" si="4"/>
        <v>3150.0000000000005</v>
      </c>
      <c r="L637" s="31">
        <f t="shared" si="5"/>
        <v>787.50000000000011</v>
      </c>
      <c r="M637" s="32">
        <v>0.25</v>
      </c>
      <c r="O637" s="37"/>
      <c r="P637" s="35"/>
      <c r="Q637" s="33"/>
      <c r="R637" s="34"/>
    </row>
    <row r="638" spans="1:18" ht="15.75" customHeight="1">
      <c r="A638" s="22"/>
      <c r="B638" s="27" t="s">
        <v>34</v>
      </c>
      <c r="C638" s="27">
        <v>1128299</v>
      </c>
      <c r="D638" s="28">
        <v>44474</v>
      </c>
      <c r="E638" s="27" t="s">
        <v>35</v>
      </c>
      <c r="F638" s="27" t="s">
        <v>49</v>
      </c>
      <c r="G638" s="27" t="s">
        <v>50</v>
      </c>
      <c r="H638" s="27" t="s">
        <v>26</v>
      </c>
      <c r="I638" s="29">
        <v>0.55000000000000004</v>
      </c>
      <c r="J638" s="30">
        <v>3500</v>
      </c>
      <c r="K638" s="31">
        <f t="shared" si="4"/>
        <v>1925.0000000000002</v>
      </c>
      <c r="L638" s="31">
        <f t="shared" si="5"/>
        <v>770.00000000000011</v>
      </c>
      <c r="M638" s="32">
        <v>0.4</v>
      </c>
      <c r="O638" s="37"/>
      <c r="P638" s="35"/>
      <c r="Q638" s="33"/>
      <c r="R638" s="34"/>
    </row>
    <row r="639" spans="1:18" ht="15.75" customHeight="1">
      <c r="A639" s="22"/>
      <c r="B639" s="27" t="s">
        <v>34</v>
      </c>
      <c r="C639" s="27">
        <v>1128299</v>
      </c>
      <c r="D639" s="28">
        <v>44474</v>
      </c>
      <c r="E639" s="27" t="s">
        <v>35</v>
      </c>
      <c r="F639" s="27" t="s">
        <v>49</v>
      </c>
      <c r="G639" s="27" t="s">
        <v>50</v>
      </c>
      <c r="H639" s="27" t="s">
        <v>27</v>
      </c>
      <c r="I639" s="29">
        <v>0.55000000000000004</v>
      </c>
      <c r="J639" s="30">
        <v>3250</v>
      </c>
      <c r="K639" s="31">
        <f t="shared" si="4"/>
        <v>1787.5000000000002</v>
      </c>
      <c r="L639" s="31">
        <f t="shared" si="5"/>
        <v>625.625</v>
      </c>
      <c r="M639" s="32">
        <v>0.35</v>
      </c>
      <c r="O639" s="37"/>
      <c r="P639" s="35"/>
      <c r="Q639" s="33"/>
      <c r="R639" s="34"/>
    </row>
    <row r="640" spans="1:18" ht="15.75" customHeight="1">
      <c r="A640" s="22"/>
      <c r="B640" s="27" t="s">
        <v>34</v>
      </c>
      <c r="C640" s="27">
        <v>1128299</v>
      </c>
      <c r="D640" s="28">
        <v>44474</v>
      </c>
      <c r="E640" s="27" t="s">
        <v>35</v>
      </c>
      <c r="F640" s="27" t="s">
        <v>49</v>
      </c>
      <c r="G640" s="27" t="s">
        <v>50</v>
      </c>
      <c r="H640" s="27" t="s">
        <v>28</v>
      </c>
      <c r="I640" s="29">
        <v>0.65</v>
      </c>
      <c r="J640" s="30">
        <v>3000</v>
      </c>
      <c r="K640" s="31">
        <f t="shared" si="4"/>
        <v>1950</v>
      </c>
      <c r="L640" s="31">
        <f t="shared" si="5"/>
        <v>1072.5000000000002</v>
      </c>
      <c r="M640" s="32">
        <v>0.55000000000000016</v>
      </c>
      <c r="O640" s="37"/>
      <c r="P640" s="35"/>
      <c r="Q640" s="33"/>
      <c r="R640" s="34"/>
    </row>
    <row r="641" spans="1:18" ht="15.75" customHeight="1">
      <c r="A641" s="22"/>
      <c r="B641" s="27" t="s">
        <v>34</v>
      </c>
      <c r="C641" s="27">
        <v>1128299</v>
      </c>
      <c r="D641" s="28">
        <v>44474</v>
      </c>
      <c r="E641" s="27" t="s">
        <v>35</v>
      </c>
      <c r="F641" s="27" t="s">
        <v>49</v>
      </c>
      <c r="G641" s="27" t="s">
        <v>50</v>
      </c>
      <c r="H641" s="27" t="s">
        <v>29</v>
      </c>
      <c r="I641" s="29">
        <v>0.70000000000000007</v>
      </c>
      <c r="J641" s="30">
        <v>3500</v>
      </c>
      <c r="K641" s="31">
        <f t="shared" si="4"/>
        <v>2450.0000000000005</v>
      </c>
      <c r="L641" s="31">
        <f t="shared" si="5"/>
        <v>490.00000000000011</v>
      </c>
      <c r="M641" s="32">
        <v>0.2</v>
      </c>
      <c r="O641" s="37"/>
      <c r="P641" s="35"/>
      <c r="Q641" s="33"/>
      <c r="R641" s="34"/>
    </row>
    <row r="642" spans="1:18" ht="15.75" customHeight="1">
      <c r="A642" s="22"/>
      <c r="B642" s="27" t="s">
        <v>34</v>
      </c>
      <c r="C642" s="27">
        <v>1128299</v>
      </c>
      <c r="D642" s="28">
        <v>44505</v>
      </c>
      <c r="E642" s="27" t="s">
        <v>35</v>
      </c>
      <c r="F642" s="27" t="s">
        <v>49</v>
      </c>
      <c r="G642" s="27" t="s">
        <v>50</v>
      </c>
      <c r="H642" s="27" t="s">
        <v>24</v>
      </c>
      <c r="I642" s="29">
        <v>0.55000000000000004</v>
      </c>
      <c r="J642" s="30">
        <v>5750</v>
      </c>
      <c r="K642" s="31">
        <f t="shared" si="4"/>
        <v>3162.5000000000005</v>
      </c>
      <c r="L642" s="31">
        <f t="shared" si="5"/>
        <v>1265.0000000000002</v>
      </c>
      <c r="M642" s="32">
        <v>0.4</v>
      </c>
      <c r="O642" s="37"/>
      <c r="P642" s="35"/>
      <c r="Q642" s="33"/>
      <c r="R642" s="34"/>
    </row>
    <row r="643" spans="1:18" ht="15.75" customHeight="1">
      <c r="A643" s="22"/>
      <c r="B643" s="27" t="s">
        <v>34</v>
      </c>
      <c r="C643" s="27">
        <v>1128299</v>
      </c>
      <c r="D643" s="28">
        <v>44505</v>
      </c>
      <c r="E643" s="27" t="s">
        <v>35</v>
      </c>
      <c r="F643" s="27" t="s">
        <v>49</v>
      </c>
      <c r="G643" s="27" t="s">
        <v>50</v>
      </c>
      <c r="H643" s="27" t="s">
        <v>25</v>
      </c>
      <c r="I643" s="29">
        <v>0.60000000000000009</v>
      </c>
      <c r="J643" s="30">
        <v>5750</v>
      </c>
      <c r="K643" s="31">
        <f t="shared" si="4"/>
        <v>3450.0000000000005</v>
      </c>
      <c r="L643" s="31">
        <f t="shared" si="5"/>
        <v>862.50000000000011</v>
      </c>
      <c r="M643" s="32">
        <v>0.25</v>
      </c>
      <c r="O643" s="37"/>
      <c r="P643" s="35"/>
      <c r="Q643" s="33"/>
      <c r="R643" s="34"/>
    </row>
    <row r="644" spans="1:18" ht="15.75" customHeight="1">
      <c r="A644" s="22"/>
      <c r="B644" s="27" t="s">
        <v>34</v>
      </c>
      <c r="C644" s="27">
        <v>1128299</v>
      </c>
      <c r="D644" s="28">
        <v>44505</v>
      </c>
      <c r="E644" s="27" t="s">
        <v>35</v>
      </c>
      <c r="F644" s="27" t="s">
        <v>49</v>
      </c>
      <c r="G644" s="27" t="s">
        <v>50</v>
      </c>
      <c r="H644" s="27" t="s">
        <v>26</v>
      </c>
      <c r="I644" s="29">
        <v>0.55000000000000004</v>
      </c>
      <c r="J644" s="30">
        <v>4250</v>
      </c>
      <c r="K644" s="31">
        <f t="shared" si="4"/>
        <v>2337.5</v>
      </c>
      <c r="L644" s="31">
        <f t="shared" si="5"/>
        <v>935</v>
      </c>
      <c r="M644" s="32">
        <v>0.4</v>
      </c>
      <c r="O644" s="37"/>
      <c r="P644" s="35"/>
      <c r="Q644" s="33"/>
      <c r="R644" s="34"/>
    </row>
    <row r="645" spans="1:18" ht="15.75" customHeight="1">
      <c r="A645" s="22"/>
      <c r="B645" s="27" t="s">
        <v>34</v>
      </c>
      <c r="C645" s="27">
        <v>1128299</v>
      </c>
      <c r="D645" s="28">
        <v>44505</v>
      </c>
      <c r="E645" s="27" t="s">
        <v>35</v>
      </c>
      <c r="F645" s="27" t="s">
        <v>49</v>
      </c>
      <c r="G645" s="27" t="s">
        <v>50</v>
      </c>
      <c r="H645" s="27" t="s">
        <v>27</v>
      </c>
      <c r="I645" s="29">
        <v>0.65000000000000013</v>
      </c>
      <c r="J645" s="30">
        <v>4000</v>
      </c>
      <c r="K645" s="31">
        <f t="shared" si="4"/>
        <v>2600.0000000000005</v>
      </c>
      <c r="L645" s="31">
        <f t="shared" si="5"/>
        <v>910.00000000000011</v>
      </c>
      <c r="M645" s="32">
        <v>0.35</v>
      </c>
      <c r="O645" s="37"/>
      <c r="P645" s="35"/>
      <c r="Q645" s="33"/>
      <c r="R645" s="34"/>
    </row>
    <row r="646" spans="1:18" ht="15.75" customHeight="1">
      <c r="A646" s="22"/>
      <c r="B646" s="27" t="s">
        <v>34</v>
      </c>
      <c r="C646" s="27">
        <v>1128299</v>
      </c>
      <c r="D646" s="28">
        <v>44505</v>
      </c>
      <c r="E646" s="27" t="s">
        <v>35</v>
      </c>
      <c r="F646" s="27" t="s">
        <v>49</v>
      </c>
      <c r="G646" s="27" t="s">
        <v>50</v>
      </c>
      <c r="H646" s="27" t="s">
        <v>28</v>
      </c>
      <c r="I646" s="29">
        <v>0.75000000000000011</v>
      </c>
      <c r="J646" s="30">
        <v>3750</v>
      </c>
      <c r="K646" s="31">
        <f t="shared" si="4"/>
        <v>2812.5000000000005</v>
      </c>
      <c r="L646" s="31">
        <f t="shared" si="5"/>
        <v>1546.8750000000007</v>
      </c>
      <c r="M646" s="32">
        <v>0.55000000000000016</v>
      </c>
      <c r="O646" s="37"/>
      <c r="P646" s="35"/>
      <c r="Q646" s="33"/>
      <c r="R646" s="34"/>
    </row>
    <row r="647" spans="1:18" ht="15.75" customHeight="1">
      <c r="A647" s="22"/>
      <c r="B647" s="27" t="s">
        <v>34</v>
      </c>
      <c r="C647" s="27">
        <v>1128299</v>
      </c>
      <c r="D647" s="28">
        <v>44505</v>
      </c>
      <c r="E647" s="27" t="s">
        <v>35</v>
      </c>
      <c r="F647" s="27" t="s">
        <v>49</v>
      </c>
      <c r="G647" s="27" t="s">
        <v>50</v>
      </c>
      <c r="H647" s="27" t="s">
        <v>29</v>
      </c>
      <c r="I647" s="29">
        <v>0.80000000000000016</v>
      </c>
      <c r="J647" s="30">
        <v>5000</v>
      </c>
      <c r="K647" s="31">
        <f t="shared" si="4"/>
        <v>4000.0000000000009</v>
      </c>
      <c r="L647" s="31">
        <f t="shared" si="5"/>
        <v>800.00000000000023</v>
      </c>
      <c r="M647" s="32">
        <v>0.2</v>
      </c>
      <c r="O647" s="37"/>
      <c r="P647" s="35"/>
      <c r="Q647" s="33"/>
      <c r="R647" s="34"/>
    </row>
    <row r="648" spans="1:18" ht="15.75" customHeight="1">
      <c r="A648" s="22"/>
      <c r="B648" s="27" t="s">
        <v>34</v>
      </c>
      <c r="C648" s="27">
        <v>1128299</v>
      </c>
      <c r="D648" s="28">
        <v>44534</v>
      </c>
      <c r="E648" s="27" t="s">
        <v>35</v>
      </c>
      <c r="F648" s="27" t="s">
        <v>49</v>
      </c>
      <c r="G648" s="27" t="s">
        <v>50</v>
      </c>
      <c r="H648" s="27" t="s">
        <v>24</v>
      </c>
      <c r="I648" s="29">
        <v>0.65000000000000013</v>
      </c>
      <c r="J648" s="30">
        <v>7000</v>
      </c>
      <c r="K648" s="31">
        <f t="shared" si="4"/>
        <v>4550.0000000000009</v>
      </c>
      <c r="L648" s="31">
        <f t="shared" si="5"/>
        <v>1820.0000000000005</v>
      </c>
      <c r="M648" s="32">
        <v>0.4</v>
      </c>
      <c r="O648" s="37"/>
      <c r="P648" s="35"/>
      <c r="Q648" s="33"/>
      <c r="R648" s="34"/>
    </row>
    <row r="649" spans="1:18" ht="15.75" customHeight="1">
      <c r="A649" s="22"/>
      <c r="B649" s="27" t="s">
        <v>34</v>
      </c>
      <c r="C649" s="27">
        <v>1128299</v>
      </c>
      <c r="D649" s="28">
        <v>44534</v>
      </c>
      <c r="E649" s="27" t="s">
        <v>35</v>
      </c>
      <c r="F649" s="27" t="s">
        <v>49</v>
      </c>
      <c r="G649" s="27" t="s">
        <v>50</v>
      </c>
      <c r="H649" s="27" t="s">
        <v>25</v>
      </c>
      <c r="I649" s="29">
        <v>0.70000000000000018</v>
      </c>
      <c r="J649" s="30">
        <v>7000</v>
      </c>
      <c r="K649" s="31">
        <f t="shared" si="4"/>
        <v>4900.0000000000009</v>
      </c>
      <c r="L649" s="31">
        <f t="shared" si="5"/>
        <v>1225.0000000000002</v>
      </c>
      <c r="M649" s="32">
        <v>0.25</v>
      </c>
      <c r="O649" s="37"/>
      <c r="P649" s="35"/>
      <c r="Q649" s="33"/>
      <c r="R649" s="34"/>
    </row>
    <row r="650" spans="1:18" ht="15.75" customHeight="1">
      <c r="A650" s="22"/>
      <c r="B650" s="27" t="s">
        <v>34</v>
      </c>
      <c r="C650" s="27">
        <v>1128299</v>
      </c>
      <c r="D650" s="28">
        <v>44534</v>
      </c>
      <c r="E650" s="27" t="s">
        <v>35</v>
      </c>
      <c r="F650" s="27" t="s">
        <v>49</v>
      </c>
      <c r="G650" s="27" t="s">
        <v>50</v>
      </c>
      <c r="H650" s="27" t="s">
        <v>26</v>
      </c>
      <c r="I650" s="29">
        <v>0.65000000000000013</v>
      </c>
      <c r="J650" s="30">
        <v>5000</v>
      </c>
      <c r="K650" s="31">
        <f t="shared" si="4"/>
        <v>3250.0000000000005</v>
      </c>
      <c r="L650" s="31">
        <f t="shared" si="5"/>
        <v>1300.0000000000002</v>
      </c>
      <c r="M650" s="32">
        <v>0.4</v>
      </c>
      <c r="O650" s="37"/>
      <c r="P650" s="35"/>
      <c r="Q650" s="33"/>
      <c r="R650" s="34"/>
    </row>
    <row r="651" spans="1:18" ht="15.75" customHeight="1">
      <c r="A651" s="22"/>
      <c r="B651" s="27" t="s">
        <v>34</v>
      </c>
      <c r="C651" s="27">
        <v>1128299</v>
      </c>
      <c r="D651" s="28">
        <v>44534</v>
      </c>
      <c r="E651" s="27" t="s">
        <v>35</v>
      </c>
      <c r="F651" s="27" t="s">
        <v>49</v>
      </c>
      <c r="G651" s="27" t="s">
        <v>50</v>
      </c>
      <c r="H651" s="27" t="s">
        <v>27</v>
      </c>
      <c r="I651" s="29">
        <v>0.65000000000000013</v>
      </c>
      <c r="J651" s="30">
        <v>5000</v>
      </c>
      <c r="K651" s="31">
        <f t="shared" si="4"/>
        <v>3250.0000000000005</v>
      </c>
      <c r="L651" s="31">
        <f t="shared" si="5"/>
        <v>1137.5</v>
      </c>
      <c r="M651" s="32">
        <v>0.35</v>
      </c>
      <c r="O651" s="37"/>
      <c r="P651" s="35"/>
      <c r="Q651" s="33"/>
      <c r="R651" s="34"/>
    </row>
    <row r="652" spans="1:18" ht="15.75" customHeight="1">
      <c r="A652" s="22"/>
      <c r="B652" s="27" t="s">
        <v>34</v>
      </c>
      <c r="C652" s="27">
        <v>1128299</v>
      </c>
      <c r="D652" s="28">
        <v>44534</v>
      </c>
      <c r="E652" s="27" t="s">
        <v>35</v>
      </c>
      <c r="F652" s="27" t="s">
        <v>49</v>
      </c>
      <c r="G652" s="27" t="s">
        <v>50</v>
      </c>
      <c r="H652" s="27" t="s">
        <v>28</v>
      </c>
      <c r="I652" s="29">
        <v>0.75000000000000011</v>
      </c>
      <c r="J652" s="30">
        <v>4250</v>
      </c>
      <c r="K652" s="31">
        <f t="shared" si="4"/>
        <v>3187.5000000000005</v>
      </c>
      <c r="L652" s="31">
        <f t="shared" si="5"/>
        <v>1753.1250000000007</v>
      </c>
      <c r="M652" s="32">
        <v>0.55000000000000016</v>
      </c>
      <c r="O652" s="37"/>
      <c r="P652" s="35"/>
      <c r="Q652" s="33"/>
      <c r="R652" s="34"/>
    </row>
    <row r="653" spans="1:18" ht="15.75" customHeight="1">
      <c r="A653" s="22"/>
      <c r="B653" s="27" t="s">
        <v>34</v>
      </c>
      <c r="C653" s="27">
        <v>1128299</v>
      </c>
      <c r="D653" s="28">
        <v>44534</v>
      </c>
      <c r="E653" s="27" t="s">
        <v>35</v>
      </c>
      <c r="F653" s="27" t="s">
        <v>49</v>
      </c>
      <c r="G653" s="27" t="s">
        <v>50</v>
      </c>
      <c r="H653" s="27" t="s">
        <v>29</v>
      </c>
      <c r="I653" s="29">
        <v>0.80000000000000016</v>
      </c>
      <c r="J653" s="30">
        <v>5250</v>
      </c>
      <c r="K653" s="31">
        <f t="shared" si="4"/>
        <v>4200.0000000000009</v>
      </c>
      <c r="L653" s="31">
        <f t="shared" si="5"/>
        <v>840.00000000000023</v>
      </c>
      <c r="M653" s="32">
        <v>0.2</v>
      </c>
      <c r="O653" s="37"/>
      <c r="P653" s="35"/>
      <c r="Q653" s="33"/>
      <c r="R653" s="34"/>
    </row>
    <row r="654" spans="1:18" ht="15.75" customHeight="1">
      <c r="A654" s="22" t="s">
        <v>46</v>
      </c>
      <c r="B654" s="27" t="s">
        <v>34</v>
      </c>
      <c r="C654" s="27">
        <v>1128299</v>
      </c>
      <c r="D654" s="28">
        <v>44199</v>
      </c>
      <c r="E654" s="27" t="s">
        <v>35</v>
      </c>
      <c r="F654" s="27" t="s">
        <v>51</v>
      </c>
      <c r="G654" s="27" t="s">
        <v>52</v>
      </c>
      <c r="H654" s="27" t="s">
        <v>24</v>
      </c>
      <c r="I654" s="29">
        <v>0.4</v>
      </c>
      <c r="J654" s="30">
        <v>4500</v>
      </c>
      <c r="K654" s="31">
        <f t="shared" si="4"/>
        <v>1800</v>
      </c>
      <c r="L654" s="31">
        <f t="shared" si="5"/>
        <v>540</v>
      </c>
      <c r="M654" s="32">
        <v>0.3</v>
      </c>
      <c r="O654" s="37"/>
      <c r="P654" s="35"/>
      <c r="Q654" s="33"/>
      <c r="R654" s="34"/>
    </row>
    <row r="655" spans="1:18" ht="15.75" customHeight="1">
      <c r="A655" s="22"/>
      <c r="B655" s="27" t="s">
        <v>34</v>
      </c>
      <c r="C655" s="27">
        <v>1128299</v>
      </c>
      <c r="D655" s="28">
        <v>44199</v>
      </c>
      <c r="E655" s="27" t="s">
        <v>35</v>
      </c>
      <c r="F655" s="27" t="s">
        <v>51</v>
      </c>
      <c r="G655" s="27" t="s">
        <v>52</v>
      </c>
      <c r="H655" s="27" t="s">
        <v>25</v>
      </c>
      <c r="I655" s="29">
        <v>0.5</v>
      </c>
      <c r="J655" s="30">
        <v>4500</v>
      </c>
      <c r="K655" s="31">
        <f t="shared" si="4"/>
        <v>2250</v>
      </c>
      <c r="L655" s="31">
        <f t="shared" si="5"/>
        <v>562.5</v>
      </c>
      <c r="M655" s="32">
        <v>0.25</v>
      </c>
      <c r="O655" s="37"/>
      <c r="P655" s="35"/>
      <c r="Q655" s="33"/>
      <c r="R655" s="34"/>
    </row>
    <row r="656" spans="1:18" ht="15.75" customHeight="1">
      <c r="A656" s="22"/>
      <c r="B656" s="27" t="s">
        <v>34</v>
      </c>
      <c r="C656" s="27">
        <v>1128299</v>
      </c>
      <c r="D656" s="28">
        <v>44199</v>
      </c>
      <c r="E656" s="27" t="s">
        <v>35</v>
      </c>
      <c r="F656" s="27" t="s">
        <v>51</v>
      </c>
      <c r="G656" s="27" t="s">
        <v>52</v>
      </c>
      <c r="H656" s="27" t="s">
        <v>26</v>
      </c>
      <c r="I656" s="29">
        <v>0.5</v>
      </c>
      <c r="J656" s="30">
        <v>4500</v>
      </c>
      <c r="K656" s="31">
        <f t="shared" si="4"/>
        <v>2250</v>
      </c>
      <c r="L656" s="31">
        <f t="shared" si="5"/>
        <v>562.5</v>
      </c>
      <c r="M656" s="32">
        <v>0.25</v>
      </c>
      <c r="O656" s="37"/>
      <c r="P656" s="35"/>
      <c r="Q656" s="33"/>
      <c r="R656" s="34"/>
    </row>
    <row r="657" spans="1:18" ht="15.75" customHeight="1">
      <c r="A657" s="22"/>
      <c r="B657" s="27" t="s">
        <v>34</v>
      </c>
      <c r="C657" s="27">
        <v>1128299</v>
      </c>
      <c r="D657" s="28">
        <v>44199</v>
      </c>
      <c r="E657" s="27" t="s">
        <v>35</v>
      </c>
      <c r="F657" s="27" t="s">
        <v>51</v>
      </c>
      <c r="G657" s="27" t="s">
        <v>52</v>
      </c>
      <c r="H657" s="27" t="s">
        <v>27</v>
      </c>
      <c r="I657" s="29">
        <v>0.5</v>
      </c>
      <c r="J657" s="30">
        <v>3000</v>
      </c>
      <c r="K657" s="31">
        <f t="shared" si="4"/>
        <v>1500</v>
      </c>
      <c r="L657" s="31">
        <f t="shared" si="5"/>
        <v>450</v>
      </c>
      <c r="M657" s="32">
        <v>0.3</v>
      </c>
      <c r="O657" s="37"/>
      <c r="P657" s="35"/>
      <c r="Q657" s="33"/>
      <c r="R657" s="34"/>
    </row>
    <row r="658" spans="1:18" ht="15.75" customHeight="1">
      <c r="A658" s="22"/>
      <c r="B658" s="27" t="s">
        <v>34</v>
      </c>
      <c r="C658" s="27">
        <v>1128299</v>
      </c>
      <c r="D658" s="28">
        <v>44199</v>
      </c>
      <c r="E658" s="27" t="s">
        <v>35</v>
      </c>
      <c r="F658" s="27" t="s">
        <v>51</v>
      </c>
      <c r="G658" s="27" t="s">
        <v>52</v>
      </c>
      <c r="H658" s="27" t="s">
        <v>28</v>
      </c>
      <c r="I658" s="29">
        <v>0.55000000000000004</v>
      </c>
      <c r="J658" s="30">
        <v>2500</v>
      </c>
      <c r="K658" s="31">
        <f t="shared" si="4"/>
        <v>1375</v>
      </c>
      <c r="L658" s="31">
        <f t="shared" si="5"/>
        <v>343.75</v>
      </c>
      <c r="M658" s="32">
        <v>0.25</v>
      </c>
      <c r="O658" s="37"/>
      <c r="P658" s="35"/>
      <c r="Q658" s="33"/>
      <c r="R658" s="34"/>
    </row>
    <row r="659" spans="1:18" ht="15.75" customHeight="1">
      <c r="A659" s="22"/>
      <c r="B659" s="27" t="s">
        <v>34</v>
      </c>
      <c r="C659" s="27">
        <v>1128299</v>
      </c>
      <c r="D659" s="28">
        <v>44199</v>
      </c>
      <c r="E659" s="27" t="s">
        <v>35</v>
      </c>
      <c r="F659" s="27" t="s">
        <v>51</v>
      </c>
      <c r="G659" s="27" t="s">
        <v>52</v>
      </c>
      <c r="H659" s="27" t="s">
        <v>29</v>
      </c>
      <c r="I659" s="29">
        <v>0.5</v>
      </c>
      <c r="J659" s="30">
        <v>5000</v>
      </c>
      <c r="K659" s="31">
        <f t="shared" si="4"/>
        <v>2500</v>
      </c>
      <c r="L659" s="31">
        <f t="shared" si="5"/>
        <v>500</v>
      </c>
      <c r="M659" s="32">
        <v>0.2</v>
      </c>
      <c r="O659" s="37"/>
      <c r="P659" s="35"/>
      <c r="Q659" s="33"/>
      <c r="R659" s="34"/>
    </row>
    <row r="660" spans="1:18" ht="15.75" customHeight="1">
      <c r="A660" s="22"/>
      <c r="B660" s="27" t="s">
        <v>34</v>
      </c>
      <c r="C660" s="27">
        <v>1128299</v>
      </c>
      <c r="D660" s="28">
        <v>44230</v>
      </c>
      <c r="E660" s="27" t="s">
        <v>35</v>
      </c>
      <c r="F660" s="27" t="s">
        <v>51</v>
      </c>
      <c r="G660" s="27" t="s">
        <v>52</v>
      </c>
      <c r="H660" s="27" t="s">
        <v>24</v>
      </c>
      <c r="I660" s="29">
        <v>0.4</v>
      </c>
      <c r="J660" s="30">
        <v>5500</v>
      </c>
      <c r="K660" s="31">
        <f t="shared" si="4"/>
        <v>2200</v>
      </c>
      <c r="L660" s="31">
        <f t="shared" si="5"/>
        <v>660</v>
      </c>
      <c r="M660" s="32">
        <v>0.3</v>
      </c>
      <c r="O660" s="37"/>
      <c r="P660" s="35"/>
      <c r="Q660" s="33"/>
      <c r="R660" s="34"/>
    </row>
    <row r="661" spans="1:18" ht="15.75" customHeight="1">
      <c r="A661" s="22"/>
      <c r="B661" s="27" t="s">
        <v>34</v>
      </c>
      <c r="C661" s="27">
        <v>1128299</v>
      </c>
      <c r="D661" s="28">
        <v>44230</v>
      </c>
      <c r="E661" s="27" t="s">
        <v>35</v>
      </c>
      <c r="F661" s="27" t="s">
        <v>51</v>
      </c>
      <c r="G661" s="27" t="s">
        <v>52</v>
      </c>
      <c r="H661" s="27" t="s">
        <v>25</v>
      </c>
      <c r="I661" s="29">
        <v>0.5</v>
      </c>
      <c r="J661" s="30">
        <v>4500</v>
      </c>
      <c r="K661" s="31">
        <f t="shared" si="4"/>
        <v>2250</v>
      </c>
      <c r="L661" s="31">
        <f t="shared" si="5"/>
        <v>562.5</v>
      </c>
      <c r="M661" s="32">
        <v>0.25</v>
      </c>
      <c r="O661" s="37"/>
      <c r="P661" s="35"/>
      <c r="Q661" s="33"/>
      <c r="R661" s="34"/>
    </row>
    <row r="662" spans="1:18" ht="15.75" customHeight="1">
      <c r="A662" s="22"/>
      <c r="B662" s="27" t="s">
        <v>34</v>
      </c>
      <c r="C662" s="27">
        <v>1128299</v>
      </c>
      <c r="D662" s="28">
        <v>44230</v>
      </c>
      <c r="E662" s="27" t="s">
        <v>35</v>
      </c>
      <c r="F662" s="27" t="s">
        <v>51</v>
      </c>
      <c r="G662" s="27" t="s">
        <v>52</v>
      </c>
      <c r="H662" s="27" t="s">
        <v>26</v>
      </c>
      <c r="I662" s="29">
        <v>0.5</v>
      </c>
      <c r="J662" s="30">
        <v>4500</v>
      </c>
      <c r="K662" s="31">
        <f t="shared" si="4"/>
        <v>2250</v>
      </c>
      <c r="L662" s="31">
        <f t="shared" si="5"/>
        <v>562.5</v>
      </c>
      <c r="M662" s="32">
        <v>0.25</v>
      </c>
      <c r="O662" s="37"/>
      <c r="P662" s="35"/>
      <c r="Q662" s="33"/>
      <c r="R662" s="34"/>
    </row>
    <row r="663" spans="1:18" ht="15.75" customHeight="1">
      <c r="A663" s="22"/>
      <c r="B663" s="27" t="s">
        <v>34</v>
      </c>
      <c r="C663" s="27">
        <v>1128299</v>
      </c>
      <c r="D663" s="28">
        <v>44230</v>
      </c>
      <c r="E663" s="27" t="s">
        <v>35</v>
      </c>
      <c r="F663" s="27" t="s">
        <v>51</v>
      </c>
      <c r="G663" s="27" t="s">
        <v>52</v>
      </c>
      <c r="H663" s="27" t="s">
        <v>27</v>
      </c>
      <c r="I663" s="29">
        <v>0.5</v>
      </c>
      <c r="J663" s="30">
        <v>3000</v>
      </c>
      <c r="K663" s="31">
        <f t="shared" si="4"/>
        <v>1500</v>
      </c>
      <c r="L663" s="31">
        <f t="shared" si="5"/>
        <v>450</v>
      </c>
      <c r="M663" s="32">
        <v>0.3</v>
      </c>
      <c r="O663" s="37"/>
      <c r="P663" s="35"/>
      <c r="Q663" s="33"/>
      <c r="R663" s="34"/>
    </row>
    <row r="664" spans="1:18" ht="15.75" customHeight="1">
      <c r="A664" s="22"/>
      <c r="B664" s="27" t="s">
        <v>34</v>
      </c>
      <c r="C664" s="27">
        <v>1128299</v>
      </c>
      <c r="D664" s="28">
        <v>44230</v>
      </c>
      <c r="E664" s="27" t="s">
        <v>35</v>
      </c>
      <c r="F664" s="27" t="s">
        <v>51</v>
      </c>
      <c r="G664" s="27" t="s">
        <v>52</v>
      </c>
      <c r="H664" s="27" t="s">
        <v>28</v>
      </c>
      <c r="I664" s="29">
        <v>0.55000000000000004</v>
      </c>
      <c r="J664" s="30">
        <v>2250</v>
      </c>
      <c r="K664" s="31">
        <f t="shared" si="4"/>
        <v>1237.5</v>
      </c>
      <c r="L664" s="31">
        <f t="shared" si="5"/>
        <v>309.375</v>
      </c>
      <c r="M664" s="32">
        <v>0.25</v>
      </c>
      <c r="O664" s="37"/>
      <c r="P664" s="35"/>
      <c r="Q664" s="33"/>
      <c r="R664" s="34"/>
    </row>
    <row r="665" spans="1:18" ht="15.75" customHeight="1">
      <c r="A665" s="22"/>
      <c r="B665" s="27" t="s">
        <v>34</v>
      </c>
      <c r="C665" s="27">
        <v>1128299</v>
      </c>
      <c r="D665" s="28">
        <v>44230</v>
      </c>
      <c r="E665" s="27" t="s">
        <v>35</v>
      </c>
      <c r="F665" s="27" t="s">
        <v>51</v>
      </c>
      <c r="G665" s="27" t="s">
        <v>52</v>
      </c>
      <c r="H665" s="27" t="s">
        <v>29</v>
      </c>
      <c r="I665" s="29">
        <v>0.5</v>
      </c>
      <c r="J665" s="30">
        <v>4250</v>
      </c>
      <c r="K665" s="31">
        <f t="shared" si="4"/>
        <v>2125</v>
      </c>
      <c r="L665" s="31">
        <f t="shared" si="5"/>
        <v>425</v>
      </c>
      <c r="M665" s="32">
        <v>0.2</v>
      </c>
      <c r="O665" s="37"/>
      <c r="P665" s="35"/>
      <c r="Q665" s="33"/>
      <c r="R665" s="34"/>
    </row>
    <row r="666" spans="1:18" ht="15.75" customHeight="1">
      <c r="A666" s="22"/>
      <c r="B666" s="27" t="s">
        <v>34</v>
      </c>
      <c r="C666" s="27">
        <v>1128299</v>
      </c>
      <c r="D666" s="28">
        <v>44257</v>
      </c>
      <c r="E666" s="27" t="s">
        <v>35</v>
      </c>
      <c r="F666" s="27" t="s">
        <v>51</v>
      </c>
      <c r="G666" s="27" t="s">
        <v>52</v>
      </c>
      <c r="H666" s="27" t="s">
        <v>24</v>
      </c>
      <c r="I666" s="29">
        <v>0.5</v>
      </c>
      <c r="J666" s="30">
        <v>5750</v>
      </c>
      <c r="K666" s="31">
        <f t="shared" si="4"/>
        <v>2875</v>
      </c>
      <c r="L666" s="31">
        <f t="shared" si="5"/>
        <v>862.5</v>
      </c>
      <c r="M666" s="32">
        <v>0.3</v>
      </c>
      <c r="O666" s="37"/>
      <c r="P666" s="35"/>
      <c r="Q666" s="33"/>
      <c r="R666" s="34"/>
    </row>
    <row r="667" spans="1:18" ht="15.75" customHeight="1">
      <c r="A667" s="22"/>
      <c r="B667" s="27" t="s">
        <v>34</v>
      </c>
      <c r="C667" s="27">
        <v>1128299</v>
      </c>
      <c r="D667" s="28">
        <v>44257</v>
      </c>
      <c r="E667" s="27" t="s">
        <v>35</v>
      </c>
      <c r="F667" s="27" t="s">
        <v>51</v>
      </c>
      <c r="G667" s="27" t="s">
        <v>52</v>
      </c>
      <c r="H667" s="27" t="s">
        <v>25</v>
      </c>
      <c r="I667" s="29">
        <v>0.6</v>
      </c>
      <c r="J667" s="30">
        <v>4250</v>
      </c>
      <c r="K667" s="31">
        <f t="shared" si="4"/>
        <v>2550</v>
      </c>
      <c r="L667" s="31">
        <f t="shared" si="5"/>
        <v>637.5</v>
      </c>
      <c r="M667" s="32">
        <v>0.25</v>
      </c>
      <c r="O667" s="37"/>
      <c r="P667" s="35"/>
      <c r="Q667" s="33"/>
      <c r="R667" s="34"/>
    </row>
    <row r="668" spans="1:18" ht="15.75" customHeight="1">
      <c r="A668" s="22"/>
      <c r="B668" s="27" t="s">
        <v>34</v>
      </c>
      <c r="C668" s="27">
        <v>1128299</v>
      </c>
      <c r="D668" s="28">
        <v>44257</v>
      </c>
      <c r="E668" s="27" t="s">
        <v>35</v>
      </c>
      <c r="F668" s="27" t="s">
        <v>51</v>
      </c>
      <c r="G668" s="27" t="s">
        <v>52</v>
      </c>
      <c r="H668" s="27" t="s">
        <v>26</v>
      </c>
      <c r="I668" s="29">
        <v>0.64999999999999991</v>
      </c>
      <c r="J668" s="30">
        <v>4250</v>
      </c>
      <c r="K668" s="31">
        <f t="shared" si="4"/>
        <v>2762.4999999999995</v>
      </c>
      <c r="L668" s="31">
        <f t="shared" si="5"/>
        <v>690.62499999999989</v>
      </c>
      <c r="M668" s="32">
        <v>0.25</v>
      </c>
      <c r="O668" s="37"/>
      <c r="P668" s="35"/>
      <c r="Q668" s="33"/>
      <c r="R668" s="34"/>
    </row>
    <row r="669" spans="1:18" ht="15.75" customHeight="1">
      <c r="A669" s="22"/>
      <c r="B669" s="27" t="s">
        <v>34</v>
      </c>
      <c r="C669" s="27">
        <v>1128299</v>
      </c>
      <c r="D669" s="28">
        <v>44257</v>
      </c>
      <c r="E669" s="27" t="s">
        <v>35</v>
      </c>
      <c r="F669" s="27" t="s">
        <v>51</v>
      </c>
      <c r="G669" s="27" t="s">
        <v>52</v>
      </c>
      <c r="H669" s="27" t="s">
        <v>27</v>
      </c>
      <c r="I669" s="29">
        <v>0.64999999999999991</v>
      </c>
      <c r="J669" s="30">
        <v>3250</v>
      </c>
      <c r="K669" s="31">
        <f t="shared" si="4"/>
        <v>2112.4999999999995</v>
      </c>
      <c r="L669" s="31">
        <f t="shared" si="5"/>
        <v>633.74999999999989</v>
      </c>
      <c r="M669" s="32">
        <v>0.3</v>
      </c>
      <c r="O669" s="37"/>
      <c r="P669" s="35"/>
      <c r="Q669" s="33"/>
      <c r="R669" s="34"/>
    </row>
    <row r="670" spans="1:18" ht="15.75" customHeight="1">
      <c r="A670" s="22"/>
      <c r="B670" s="27" t="s">
        <v>34</v>
      </c>
      <c r="C670" s="27">
        <v>1128299</v>
      </c>
      <c r="D670" s="28">
        <v>44257</v>
      </c>
      <c r="E670" s="27" t="s">
        <v>35</v>
      </c>
      <c r="F670" s="27" t="s">
        <v>51</v>
      </c>
      <c r="G670" s="27" t="s">
        <v>52</v>
      </c>
      <c r="H670" s="27" t="s">
        <v>28</v>
      </c>
      <c r="I670" s="29">
        <v>0.7</v>
      </c>
      <c r="J670" s="30">
        <v>1750</v>
      </c>
      <c r="K670" s="31">
        <f t="shared" si="4"/>
        <v>1225</v>
      </c>
      <c r="L670" s="31">
        <f t="shared" si="5"/>
        <v>306.25</v>
      </c>
      <c r="M670" s="32">
        <v>0.25</v>
      </c>
      <c r="O670" s="37"/>
      <c r="P670" s="35"/>
      <c r="Q670" s="33"/>
      <c r="R670" s="34"/>
    </row>
    <row r="671" spans="1:18" ht="15.75" customHeight="1">
      <c r="A671" s="22"/>
      <c r="B671" s="27" t="s">
        <v>34</v>
      </c>
      <c r="C671" s="27">
        <v>1128299</v>
      </c>
      <c r="D671" s="28">
        <v>44257</v>
      </c>
      <c r="E671" s="27" t="s">
        <v>35</v>
      </c>
      <c r="F671" s="27" t="s">
        <v>51</v>
      </c>
      <c r="G671" s="27" t="s">
        <v>52</v>
      </c>
      <c r="H671" s="27" t="s">
        <v>29</v>
      </c>
      <c r="I671" s="29">
        <v>0.64999999999999991</v>
      </c>
      <c r="J671" s="30">
        <v>3750</v>
      </c>
      <c r="K671" s="31">
        <f t="shared" si="4"/>
        <v>2437.4999999999995</v>
      </c>
      <c r="L671" s="31">
        <f t="shared" si="5"/>
        <v>487.49999999999994</v>
      </c>
      <c r="M671" s="32">
        <v>0.2</v>
      </c>
      <c r="O671" s="37"/>
      <c r="P671" s="35"/>
      <c r="Q671" s="33"/>
      <c r="R671" s="34"/>
    </row>
    <row r="672" spans="1:18" ht="15.75" customHeight="1">
      <c r="A672" s="22"/>
      <c r="B672" s="27" t="s">
        <v>34</v>
      </c>
      <c r="C672" s="27">
        <v>1128299</v>
      </c>
      <c r="D672" s="28">
        <v>44289</v>
      </c>
      <c r="E672" s="27" t="s">
        <v>35</v>
      </c>
      <c r="F672" s="27" t="s">
        <v>51</v>
      </c>
      <c r="G672" s="27" t="s">
        <v>52</v>
      </c>
      <c r="H672" s="27" t="s">
        <v>24</v>
      </c>
      <c r="I672" s="29">
        <v>0.7</v>
      </c>
      <c r="J672" s="30">
        <v>5500</v>
      </c>
      <c r="K672" s="31">
        <f t="shared" si="4"/>
        <v>3849.9999999999995</v>
      </c>
      <c r="L672" s="31">
        <f t="shared" si="5"/>
        <v>1154.9999999999998</v>
      </c>
      <c r="M672" s="32">
        <v>0.3</v>
      </c>
      <c r="O672" s="37"/>
      <c r="P672" s="35"/>
      <c r="Q672" s="33"/>
      <c r="R672" s="34"/>
    </row>
    <row r="673" spans="1:18" ht="15.75" customHeight="1">
      <c r="A673" s="22"/>
      <c r="B673" s="27" t="s">
        <v>34</v>
      </c>
      <c r="C673" s="27">
        <v>1128299</v>
      </c>
      <c r="D673" s="28">
        <v>44289</v>
      </c>
      <c r="E673" s="27" t="s">
        <v>35</v>
      </c>
      <c r="F673" s="27" t="s">
        <v>51</v>
      </c>
      <c r="G673" s="27" t="s">
        <v>52</v>
      </c>
      <c r="H673" s="27" t="s">
        <v>25</v>
      </c>
      <c r="I673" s="29">
        <v>0.75</v>
      </c>
      <c r="J673" s="30">
        <v>3500</v>
      </c>
      <c r="K673" s="31">
        <f t="shared" si="4"/>
        <v>2625</v>
      </c>
      <c r="L673" s="31">
        <f t="shared" si="5"/>
        <v>656.25</v>
      </c>
      <c r="M673" s="32">
        <v>0.25</v>
      </c>
      <c r="O673" s="37"/>
      <c r="P673" s="35"/>
      <c r="Q673" s="33"/>
      <c r="R673" s="34"/>
    </row>
    <row r="674" spans="1:18" ht="15.75" customHeight="1">
      <c r="A674" s="22"/>
      <c r="B674" s="27" t="s">
        <v>34</v>
      </c>
      <c r="C674" s="27">
        <v>1128299</v>
      </c>
      <c r="D674" s="28">
        <v>44289</v>
      </c>
      <c r="E674" s="27" t="s">
        <v>35</v>
      </c>
      <c r="F674" s="27" t="s">
        <v>51</v>
      </c>
      <c r="G674" s="27" t="s">
        <v>52</v>
      </c>
      <c r="H674" s="27" t="s">
        <v>26</v>
      </c>
      <c r="I674" s="29">
        <v>0.75</v>
      </c>
      <c r="J674" s="30">
        <v>4000</v>
      </c>
      <c r="K674" s="31">
        <f t="shared" si="4"/>
        <v>3000</v>
      </c>
      <c r="L674" s="31">
        <f t="shared" si="5"/>
        <v>750</v>
      </c>
      <c r="M674" s="32">
        <v>0.25</v>
      </c>
      <c r="O674" s="37"/>
      <c r="P674" s="35"/>
      <c r="Q674" s="33"/>
      <c r="R674" s="34"/>
    </row>
    <row r="675" spans="1:18" ht="15.75" customHeight="1">
      <c r="A675" s="22"/>
      <c r="B675" s="27" t="s">
        <v>34</v>
      </c>
      <c r="C675" s="27">
        <v>1128299</v>
      </c>
      <c r="D675" s="28">
        <v>44289</v>
      </c>
      <c r="E675" s="27" t="s">
        <v>35</v>
      </c>
      <c r="F675" s="27" t="s">
        <v>51</v>
      </c>
      <c r="G675" s="27" t="s">
        <v>52</v>
      </c>
      <c r="H675" s="27" t="s">
        <v>27</v>
      </c>
      <c r="I675" s="29">
        <v>0.6</v>
      </c>
      <c r="J675" s="30">
        <v>3000</v>
      </c>
      <c r="K675" s="31">
        <f t="shared" si="4"/>
        <v>1800</v>
      </c>
      <c r="L675" s="31">
        <f t="shared" si="5"/>
        <v>540</v>
      </c>
      <c r="M675" s="32">
        <v>0.3</v>
      </c>
      <c r="O675" s="37"/>
      <c r="P675" s="35"/>
      <c r="Q675" s="33"/>
      <c r="R675" s="34"/>
    </row>
    <row r="676" spans="1:18" ht="15.75" customHeight="1">
      <c r="A676" s="22"/>
      <c r="B676" s="27" t="s">
        <v>34</v>
      </c>
      <c r="C676" s="27">
        <v>1128299</v>
      </c>
      <c r="D676" s="28">
        <v>44289</v>
      </c>
      <c r="E676" s="27" t="s">
        <v>35</v>
      </c>
      <c r="F676" s="27" t="s">
        <v>51</v>
      </c>
      <c r="G676" s="27" t="s">
        <v>52</v>
      </c>
      <c r="H676" s="27" t="s">
        <v>28</v>
      </c>
      <c r="I676" s="29">
        <v>0.65</v>
      </c>
      <c r="J676" s="30">
        <v>2000</v>
      </c>
      <c r="K676" s="31">
        <f t="shared" si="4"/>
        <v>1300</v>
      </c>
      <c r="L676" s="31">
        <f t="shared" si="5"/>
        <v>325</v>
      </c>
      <c r="M676" s="32">
        <v>0.25</v>
      </c>
      <c r="O676" s="37"/>
      <c r="P676" s="35"/>
      <c r="Q676" s="33"/>
      <c r="R676" s="34"/>
    </row>
    <row r="677" spans="1:18" ht="15.75" customHeight="1">
      <c r="A677" s="22"/>
      <c r="B677" s="27" t="s">
        <v>34</v>
      </c>
      <c r="C677" s="27">
        <v>1128299</v>
      </c>
      <c r="D677" s="28">
        <v>44289</v>
      </c>
      <c r="E677" s="27" t="s">
        <v>35</v>
      </c>
      <c r="F677" s="27" t="s">
        <v>51</v>
      </c>
      <c r="G677" s="27" t="s">
        <v>52</v>
      </c>
      <c r="H677" s="27" t="s">
        <v>29</v>
      </c>
      <c r="I677" s="29">
        <v>0.8</v>
      </c>
      <c r="J677" s="30">
        <v>3500</v>
      </c>
      <c r="K677" s="31">
        <f t="shared" si="4"/>
        <v>2800</v>
      </c>
      <c r="L677" s="31">
        <f t="shared" si="5"/>
        <v>560</v>
      </c>
      <c r="M677" s="32">
        <v>0.2</v>
      </c>
      <c r="O677" s="37"/>
      <c r="P677" s="35"/>
      <c r="Q677" s="33"/>
      <c r="R677" s="34"/>
    </row>
    <row r="678" spans="1:18" ht="15.75" customHeight="1">
      <c r="A678" s="22"/>
      <c r="B678" s="27" t="s">
        <v>34</v>
      </c>
      <c r="C678" s="27">
        <v>1128299</v>
      </c>
      <c r="D678" s="28">
        <v>44320</v>
      </c>
      <c r="E678" s="27" t="s">
        <v>35</v>
      </c>
      <c r="F678" s="27" t="s">
        <v>51</v>
      </c>
      <c r="G678" s="27" t="s">
        <v>52</v>
      </c>
      <c r="H678" s="27" t="s">
        <v>24</v>
      </c>
      <c r="I678" s="29">
        <v>0.6</v>
      </c>
      <c r="J678" s="30">
        <v>5500</v>
      </c>
      <c r="K678" s="31">
        <f t="shared" si="4"/>
        <v>3300</v>
      </c>
      <c r="L678" s="31">
        <f t="shared" si="5"/>
        <v>990</v>
      </c>
      <c r="M678" s="32">
        <v>0.3</v>
      </c>
      <c r="O678" s="37"/>
      <c r="P678" s="35"/>
      <c r="Q678" s="33"/>
      <c r="R678" s="34"/>
    </row>
    <row r="679" spans="1:18" ht="15.75" customHeight="1">
      <c r="A679" s="22"/>
      <c r="B679" s="27" t="s">
        <v>34</v>
      </c>
      <c r="C679" s="27">
        <v>1128299</v>
      </c>
      <c r="D679" s="28">
        <v>44320</v>
      </c>
      <c r="E679" s="27" t="s">
        <v>35</v>
      </c>
      <c r="F679" s="27" t="s">
        <v>51</v>
      </c>
      <c r="G679" s="27" t="s">
        <v>52</v>
      </c>
      <c r="H679" s="27" t="s">
        <v>25</v>
      </c>
      <c r="I679" s="29">
        <v>0.65</v>
      </c>
      <c r="J679" s="30">
        <v>4000</v>
      </c>
      <c r="K679" s="31">
        <f t="shared" si="4"/>
        <v>2600</v>
      </c>
      <c r="L679" s="31">
        <f t="shared" si="5"/>
        <v>650</v>
      </c>
      <c r="M679" s="32">
        <v>0.25</v>
      </c>
      <c r="O679" s="37"/>
      <c r="P679" s="35"/>
      <c r="Q679" s="33"/>
      <c r="R679" s="34"/>
    </row>
    <row r="680" spans="1:18" ht="15.75" customHeight="1">
      <c r="A680" s="22"/>
      <c r="B680" s="27" t="s">
        <v>34</v>
      </c>
      <c r="C680" s="27">
        <v>1128299</v>
      </c>
      <c r="D680" s="28">
        <v>44320</v>
      </c>
      <c r="E680" s="27" t="s">
        <v>35</v>
      </c>
      <c r="F680" s="27" t="s">
        <v>51</v>
      </c>
      <c r="G680" s="27" t="s">
        <v>52</v>
      </c>
      <c r="H680" s="27" t="s">
        <v>26</v>
      </c>
      <c r="I680" s="29">
        <v>0.65</v>
      </c>
      <c r="J680" s="30">
        <v>4000</v>
      </c>
      <c r="K680" s="31">
        <f t="shared" si="4"/>
        <v>2600</v>
      </c>
      <c r="L680" s="31">
        <f t="shared" si="5"/>
        <v>650</v>
      </c>
      <c r="M680" s="32">
        <v>0.25</v>
      </c>
      <c r="O680" s="37"/>
      <c r="P680" s="35"/>
      <c r="Q680" s="33"/>
      <c r="R680" s="34"/>
    </row>
    <row r="681" spans="1:18" ht="15.75" customHeight="1">
      <c r="A681" s="22"/>
      <c r="B681" s="27" t="s">
        <v>34</v>
      </c>
      <c r="C681" s="27">
        <v>1128299</v>
      </c>
      <c r="D681" s="28">
        <v>44320</v>
      </c>
      <c r="E681" s="27" t="s">
        <v>35</v>
      </c>
      <c r="F681" s="27" t="s">
        <v>51</v>
      </c>
      <c r="G681" s="27" t="s">
        <v>52</v>
      </c>
      <c r="H681" s="27" t="s">
        <v>27</v>
      </c>
      <c r="I681" s="29">
        <v>0.6</v>
      </c>
      <c r="J681" s="30">
        <v>3000</v>
      </c>
      <c r="K681" s="31">
        <f t="shared" si="4"/>
        <v>1800</v>
      </c>
      <c r="L681" s="31">
        <f t="shared" si="5"/>
        <v>540</v>
      </c>
      <c r="M681" s="32">
        <v>0.3</v>
      </c>
      <c r="O681" s="37"/>
      <c r="P681" s="35"/>
      <c r="Q681" s="33"/>
      <c r="R681" s="34"/>
    </row>
    <row r="682" spans="1:18" ht="15.75" customHeight="1">
      <c r="A682" s="22"/>
      <c r="B682" s="27" t="s">
        <v>34</v>
      </c>
      <c r="C682" s="27">
        <v>1128299</v>
      </c>
      <c r="D682" s="28">
        <v>44320</v>
      </c>
      <c r="E682" s="27" t="s">
        <v>35</v>
      </c>
      <c r="F682" s="27" t="s">
        <v>51</v>
      </c>
      <c r="G682" s="27" t="s">
        <v>52</v>
      </c>
      <c r="H682" s="27" t="s">
        <v>28</v>
      </c>
      <c r="I682" s="29">
        <v>0.65</v>
      </c>
      <c r="J682" s="30">
        <v>2000</v>
      </c>
      <c r="K682" s="31">
        <f t="shared" si="4"/>
        <v>1300</v>
      </c>
      <c r="L682" s="31">
        <f t="shared" si="5"/>
        <v>325</v>
      </c>
      <c r="M682" s="32">
        <v>0.25</v>
      </c>
      <c r="O682" s="37"/>
      <c r="P682" s="35"/>
      <c r="Q682" s="33"/>
      <c r="R682" s="34"/>
    </row>
    <row r="683" spans="1:18" ht="15.75" customHeight="1">
      <c r="A683" s="22"/>
      <c r="B683" s="27" t="s">
        <v>34</v>
      </c>
      <c r="C683" s="27">
        <v>1128299</v>
      </c>
      <c r="D683" s="28">
        <v>44320</v>
      </c>
      <c r="E683" s="27" t="s">
        <v>35</v>
      </c>
      <c r="F683" s="27" t="s">
        <v>51</v>
      </c>
      <c r="G683" s="27" t="s">
        <v>52</v>
      </c>
      <c r="H683" s="27" t="s">
        <v>29</v>
      </c>
      <c r="I683" s="29">
        <v>0.8</v>
      </c>
      <c r="J683" s="30">
        <v>5000</v>
      </c>
      <c r="K683" s="31">
        <f t="shared" si="4"/>
        <v>4000</v>
      </c>
      <c r="L683" s="31">
        <f t="shared" si="5"/>
        <v>800</v>
      </c>
      <c r="M683" s="32">
        <v>0.2</v>
      </c>
      <c r="O683" s="37"/>
      <c r="P683" s="35"/>
      <c r="Q683" s="33"/>
      <c r="R683" s="34"/>
    </row>
    <row r="684" spans="1:18" ht="15.75" customHeight="1">
      <c r="A684" s="22"/>
      <c r="B684" s="27" t="s">
        <v>34</v>
      </c>
      <c r="C684" s="27">
        <v>1128299</v>
      </c>
      <c r="D684" s="28">
        <v>44350</v>
      </c>
      <c r="E684" s="27" t="s">
        <v>35</v>
      </c>
      <c r="F684" s="27" t="s">
        <v>51</v>
      </c>
      <c r="G684" s="27" t="s">
        <v>52</v>
      </c>
      <c r="H684" s="27" t="s">
        <v>24</v>
      </c>
      <c r="I684" s="29">
        <v>0.75</v>
      </c>
      <c r="J684" s="30">
        <v>7500</v>
      </c>
      <c r="K684" s="31">
        <f t="shared" si="4"/>
        <v>5625</v>
      </c>
      <c r="L684" s="31">
        <f t="shared" si="5"/>
        <v>1687.5</v>
      </c>
      <c r="M684" s="32">
        <v>0.3</v>
      </c>
      <c r="O684" s="37"/>
      <c r="P684" s="35"/>
      <c r="Q684" s="33"/>
      <c r="R684" s="34"/>
    </row>
    <row r="685" spans="1:18" ht="15.75" customHeight="1">
      <c r="A685" s="22"/>
      <c r="B685" s="27" t="s">
        <v>34</v>
      </c>
      <c r="C685" s="27">
        <v>1128299</v>
      </c>
      <c r="D685" s="28">
        <v>44350</v>
      </c>
      <c r="E685" s="27" t="s">
        <v>35</v>
      </c>
      <c r="F685" s="27" t="s">
        <v>51</v>
      </c>
      <c r="G685" s="27" t="s">
        <v>52</v>
      </c>
      <c r="H685" s="27" t="s">
        <v>25</v>
      </c>
      <c r="I685" s="29">
        <v>0.8</v>
      </c>
      <c r="J685" s="30">
        <v>6250</v>
      </c>
      <c r="K685" s="31">
        <f t="shared" si="4"/>
        <v>5000</v>
      </c>
      <c r="L685" s="31">
        <f t="shared" si="5"/>
        <v>1250</v>
      </c>
      <c r="M685" s="32">
        <v>0.25</v>
      </c>
      <c r="O685" s="37"/>
      <c r="P685" s="35"/>
      <c r="Q685" s="33"/>
      <c r="R685" s="34"/>
    </row>
    <row r="686" spans="1:18" ht="15.75" customHeight="1">
      <c r="A686" s="22"/>
      <c r="B686" s="27" t="s">
        <v>34</v>
      </c>
      <c r="C686" s="27">
        <v>1128299</v>
      </c>
      <c r="D686" s="28">
        <v>44350</v>
      </c>
      <c r="E686" s="27" t="s">
        <v>35</v>
      </c>
      <c r="F686" s="27" t="s">
        <v>51</v>
      </c>
      <c r="G686" s="27" t="s">
        <v>52</v>
      </c>
      <c r="H686" s="27" t="s">
        <v>26</v>
      </c>
      <c r="I686" s="29">
        <v>0.8</v>
      </c>
      <c r="J686" s="30">
        <v>6250</v>
      </c>
      <c r="K686" s="31">
        <f t="shared" si="4"/>
        <v>5000</v>
      </c>
      <c r="L686" s="31">
        <f t="shared" si="5"/>
        <v>1250</v>
      </c>
      <c r="M686" s="32">
        <v>0.25</v>
      </c>
      <c r="O686" s="37"/>
      <c r="P686" s="35"/>
      <c r="Q686" s="33"/>
      <c r="R686" s="34"/>
    </row>
    <row r="687" spans="1:18" ht="15.75" customHeight="1">
      <c r="A687" s="22"/>
      <c r="B687" s="27" t="s">
        <v>34</v>
      </c>
      <c r="C687" s="27">
        <v>1128299</v>
      </c>
      <c r="D687" s="28">
        <v>44350</v>
      </c>
      <c r="E687" s="27" t="s">
        <v>35</v>
      </c>
      <c r="F687" s="27" t="s">
        <v>51</v>
      </c>
      <c r="G687" s="27" t="s">
        <v>52</v>
      </c>
      <c r="H687" s="27" t="s">
        <v>27</v>
      </c>
      <c r="I687" s="29">
        <v>0.8</v>
      </c>
      <c r="J687" s="30">
        <v>5000</v>
      </c>
      <c r="K687" s="31">
        <f t="shared" si="4"/>
        <v>4000</v>
      </c>
      <c r="L687" s="31">
        <f t="shared" si="5"/>
        <v>1200</v>
      </c>
      <c r="M687" s="32">
        <v>0.3</v>
      </c>
      <c r="O687" s="37"/>
      <c r="P687" s="35"/>
      <c r="Q687" s="33"/>
      <c r="R687" s="34"/>
    </row>
    <row r="688" spans="1:18" ht="15.75" customHeight="1">
      <c r="A688" s="22"/>
      <c r="B688" s="27" t="s">
        <v>34</v>
      </c>
      <c r="C688" s="27">
        <v>1128299</v>
      </c>
      <c r="D688" s="28">
        <v>44350</v>
      </c>
      <c r="E688" s="27" t="s">
        <v>35</v>
      </c>
      <c r="F688" s="27" t="s">
        <v>51</v>
      </c>
      <c r="G688" s="27" t="s">
        <v>52</v>
      </c>
      <c r="H688" s="27" t="s">
        <v>28</v>
      </c>
      <c r="I688" s="29">
        <v>0.85000000000000009</v>
      </c>
      <c r="J688" s="30">
        <v>3750</v>
      </c>
      <c r="K688" s="31">
        <f t="shared" si="4"/>
        <v>3187.5000000000005</v>
      </c>
      <c r="L688" s="31">
        <f t="shared" si="5"/>
        <v>796.87500000000011</v>
      </c>
      <c r="M688" s="32">
        <v>0.25</v>
      </c>
      <c r="O688" s="37"/>
      <c r="P688" s="35"/>
      <c r="Q688" s="33"/>
      <c r="R688" s="34"/>
    </row>
    <row r="689" spans="1:18" ht="15.75" customHeight="1">
      <c r="A689" s="22"/>
      <c r="B689" s="27" t="s">
        <v>34</v>
      </c>
      <c r="C689" s="27">
        <v>1128299</v>
      </c>
      <c r="D689" s="28">
        <v>44350</v>
      </c>
      <c r="E689" s="27" t="s">
        <v>35</v>
      </c>
      <c r="F689" s="27" t="s">
        <v>51</v>
      </c>
      <c r="G689" s="27" t="s">
        <v>52</v>
      </c>
      <c r="H689" s="27" t="s">
        <v>29</v>
      </c>
      <c r="I689" s="29">
        <v>1</v>
      </c>
      <c r="J689" s="30">
        <v>6750</v>
      </c>
      <c r="K689" s="31">
        <f t="shared" si="4"/>
        <v>6750</v>
      </c>
      <c r="L689" s="31">
        <f t="shared" si="5"/>
        <v>1350</v>
      </c>
      <c r="M689" s="32">
        <v>0.2</v>
      </c>
      <c r="O689" s="37"/>
      <c r="P689" s="35"/>
      <c r="Q689" s="33"/>
      <c r="R689" s="34"/>
    </row>
    <row r="690" spans="1:18" ht="15.75" customHeight="1">
      <c r="A690" s="22"/>
      <c r="B690" s="27" t="s">
        <v>34</v>
      </c>
      <c r="C690" s="27">
        <v>1128299</v>
      </c>
      <c r="D690" s="28">
        <v>44379</v>
      </c>
      <c r="E690" s="27" t="s">
        <v>35</v>
      </c>
      <c r="F690" s="27" t="s">
        <v>51</v>
      </c>
      <c r="G690" s="27" t="s">
        <v>52</v>
      </c>
      <c r="H690" s="27" t="s">
        <v>24</v>
      </c>
      <c r="I690" s="29">
        <v>0.8</v>
      </c>
      <c r="J690" s="30">
        <v>8250</v>
      </c>
      <c r="K690" s="31">
        <f t="shared" si="4"/>
        <v>6600</v>
      </c>
      <c r="L690" s="31">
        <f t="shared" si="5"/>
        <v>1980</v>
      </c>
      <c r="M690" s="32">
        <v>0.3</v>
      </c>
      <c r="O690" s="37"/>
      <c r="P690" s="35"/>
      <c r="Q690" s="33"/>
      <c r="R690" s="34"/>
    </row>
    <row r="691" spans="1:18" ht="15.75" customHeight="1">
      <c r="A691" s="22"/>
      <c r="B691" s="27" t="s">
        <v>34</v>
      </c>
      <c r="C691" s="27">
        <v>1128299</v>
      </c>
      <c r="D691" s="28">
        <v>44379</v>
      </c>
      <c r="E691" s="27" t="s">
        <v>35</v>
      </c>
      <c r="F691" s="27" t="s">
        <v>51</v>
      </c>
      <c r="G691" s="27" t="s">
        <v>52</v>
      </c>
      <c r="H691" s="27" t="s">
        <v>25</v>
      </c>
      <c r="I691" s="29">
        <v>0.85000000000000009</v>
      </c>
      <c r="J691" s="30">
        <v>6750</v>
      </c>
      <c r="K691" s="31">
        <f t="shared" si="4"/>
        <v>5737.5000000000009</v>
      </c>
      <c r="L691" s="31">
        <f t="shared" si="5"/>
        <v>1434.3750000000002</v>
      </c>
      <c r="M691" s="32">
        <v>0.25</v>
      </c>
      <c r="O691" s="37"/>
      <c r="P691" s="35"/>
      <c r="Q691" s="33"/>
      <c r="R691" s="34"/>
    </row>
    <row r="692" spans="1:18" ht="15.75" customHeight="1">
      <c r="A692" s="22"/>
      <c r="B692" s="27" t="s">
        <v>34</v>
      </c>
      <c r="C692" s="27">
        <v>1128299</v>
      </c>
      <c r="D692" s="28">
        <v>44379</v>
      </c>
      <c r="E692" s="27" t="s">
        <v>35</v>
      </c>
      <c r="F692" s="27" t="s">
        <v>51</v>
      </c>
      <c r="G692" s="27" t="s">
        <v>52</v>
      </c>
      <c r="H692" s="27" t="s">
        <v>26</v>
      </c>
      <c r="I692" s="29">
        <v>0.85000000000000009</v>
      </c>
      <c r="J692" s="30">
        <v>6250</v>
      </c>
      <c r="K692" s="31">
        <f t="shared" si="4"/>
        <v>5312.5000000000009</v>
      </c>
      <c r="L692" s="31">
        <f t="shared" si="5"/>
        <v>1328.1250000000002</v>
      </c>
      <c r="M692" s="32">
        <v>0.25</v>
      </c>
      <c r="O692" s="37"/>
      <c r="P692" s="35"/>
      <c r="Q692" s="33"/>
      <c r="R692" s="34"/>
    </row>
    <row r="693" spans="1:18" ht="15.75" customHeight="1">
      <c r="A693" s="22"/>
      <c r="B693" s="27" t="s">
        <v>34</v>
      </c>
      <c r="C693" s="27">
        <v>1128299</v>
      </c>
      <c r="D693" s="28">
        <v>44379</v>
      </c>
      <c r="E693" s="27" t="s">
        <v>35</v>
      </c>
      <c r="F693" s="27" t="s">
        <v>51</v>
      </c>
      <c r="G693" s="27" t="s">
        <v>52</v>
      </c>
      <c r="H693" s="27" t="s">
        <v>27</v>
      </c>
      <c r="I693" s="29">
        <v>0.8</v>
      </c>
      <c r="J693" s="30">
        <v>5250</v>
      </c>
      <c r="K693" s="31">
        <f t="shared" si="4"/>
        <v>4200</v>
      </c>
      <c r="L693" s="31">
        <f t="shared" si="5"/>
        <v>1260</v>
      </c>
      <c r="M693" s="32">
        <v>0.3</v>
      </c>
      <c r="O693" s="37"/>
      <c r="P693" s="35"/>
      <c r="Q693" s="33"/>
      <c r="R693" s="34"/>
    </row>
    <row r="694" spans="1:18" ht="15.75" customHeight="1">
      <c r="A694" s="22"/>
      <c r="B694" s="27" t="s">
        <v>34</v>
      </c>
      <c r="C694" s="27">
        <v>1128299</v>
      </c>
      <c r="D694" s="28">
        <v>44379</v>
      </c>
      <c r="E694" s="27" t="s">
        <v>35</v>
      </c>
      <c r="F694" s="27" t="s">
        <v>51</v>
      </c>
      <c r="G694" s="27" t="s">
        <v>52</v>
      </c>
      <c r="H694" s="27" t="s">
        <v>28</v>
      </c>
      <c r="I694" s="29">
        <v>0.85000000000000009</v>
      </c>
      <c r="J694" s="30">
        <v>5750</v>
      </c>
      <c r="K694" s="31">
        <f t="shared" si="4"/>
        <v>4887.5000000000009</v>
      </c>
      <c r="L694" s="31">
        <f t="shared" si="5"/>
        <v>1221.8750000000002</v>
      </c>
      <c r="M694" s="32">
        <v>0.25</v>
      </c>
      <c r="O694" s="37"/>
      <c r="P694" s="35"/>
      <c r="Q694" s="33"/>
      <c r="R694" s="34"/>
    </row>
    <row r="695" spans="1:18" ht="15.75" customHeight="1">
      <c r="A695" s="22"/>
      <c r="B695" s="27" t="s">
        <v>34</v>
      </c>
      <c r="C695" s="27">
        <v>1128299</v>
      </c>
      <c r="D695" s="28">
        <v>44379</v>
      </c>
      <c r="E695" s="27" t="s">
        <v>35</v>
      </c>
      <c r="F695" s="27" t="s">
        <v>51</v>
      </c>
      <c r="G695" s="27" t="s">
        <v>52</v>
      </c>
      <c r="H695" s="27" t="s">
        <v>29</v>
      </c>
      <c r="I695" s="29">
        <v>1</v>
      </c>
      <c r="J695" s="30">
        <v>5750</v>
      </c>
      <c r="K695" s="31">
        <f t="shared" si="4"/>
        <v>5750</v>
      </c>
      <c r="L695" s="31">
        <f t="shared" si="5"/>
        <v>1150</v>
      </c>
      <c r="M695" s="32">
        <v>0.2</v>
      </c>
      <c r="O695" s="37"/>
      <c r="P695" s="35"/>
      <c r="Q695" s="33"/>
      <c r="R695" s="34"/>
    </row>
    <row r="696" spans="1:18" ht="15.75" customHeight="1">
      <c r="A696" s="22"/>
      <c r="B696" s="27" t="s">
        <v>34</v>
      </c>
      <c r="C696" s="27">
        <v>1128299</v>
      </c>
      <c r="D696" s="28">
        <v>44411</v>
      </c>
      <c r="E696" s="27" t="s">
        <v>35</v>
      </c>
      <c r="F696" s="27" t="s">
        <v>51</v>
      </c>
      <c r="G696" s="27" t="s">
        <v>52</v>
      </c>
      <c r="H696" s="27" t="s">
        <v>24</v>
      </c>
      <c r="I696" s="29">
        <v>0.85000000000000009</v>
      </c>
      <c r="J696" s="30">
        <v>7750</v>
      </c>
      <c r="K696" s="31">
        <f t="shared" si="4"/>
        <v>6587.5000000000009</v>
      </c>
      <c r="L696" s="31">
        <f t="shared" si="5"/>
        <v>1976.2500000000002</v>
      </c>
      <c r="M696" s="32">
        <v>0.3</v>
      </c>
      <c r="O696" s="37"/>
      <c r="P696" s="35"/>
      <c r="Q696" s="33"/>
      <c r="R696" s="34"/>
    </row>
    <row r="697" spans="1:18" ht="15.75" customHeight="1">
      <c r="A697" s="22"/>
      <c r="B697" s="27" t="s">
        <v>34</v>
      </c>
      <c r="C697" s="27">
        <v>1128299</v>
      </c>
      <c r="D697" s="28">
        <v>44411</v>
      </c>
      <c r="E697" s="27" t="s">
        <v>35</v>
      </c>
      <c r="F697" s="27" t="s">
        <v>51</v>
      </c>
      <c r="G697" s="27" t="s">
        <v>52</v>
      </c>
      <c r="H697" s="27" t="s">
        <v>25</v>
      </c>
      <c r="I697" s="29">
        <v>0.80000000000000016</v>
      </c>
      <c r="J697" s="30">
        <v>7500</v>
      </c>
      <c r="K697" s="31">
        <f t="shared" si="4"/>
        <v>6000.0000000000009</v>
      </c>
      <c r="L697" s="31">
        <f t="shared" si="5"/>
        <v>1500.0000000000002</v>
      </c>
      <c r="M697" s="32">
        <v>0.25</v>
      </c>
      <c r="O697" s="37"/>
      <c r="P697" s="35"/>
      <c r="Q697" s="33"/>
      <c r="R697" s="34"/>
    </row>
    <row r="698" spans="1:18" ht="15.75" customHeight="1">
      <c r="A698" s="22"/>
      <c r="B698" s="27" t="s">
        <v>34</v>
      </c>
      <c r="C698" s="27">
        <v>1128299</v>
      </c>
      <c r="D698" s="28">
        <v>44411</v>
      </c>
      <c r="E698" s="27" t="s">
        <v>35</v>
      </c>
      <c r="F698" s="27" t="s">
        <v>51</v>
      </c>
      <c r="G698" s="27" t="s">
        <v>52</v>
      </c>
      <c r="H698" s="27" t="s">
        <v>26</v>
      </c>
      <c r="I698" s="29">
        <v>0.75000000000000011</v>
      </c>
      <c r="J698" s="30">
        <v>6250</v>
      </c>
      <c r="K698" s="31">
        <f t="shared" si="4"/>
        <v>4687.5000000000009</v>
      </c>
      <c r="L698" s="31">
        <f t="shared" si="5"/>
        <v>1171.8750000000002</v>
      </c>
      <c r="M698" s="32">
        <v>0.25</v>
      </c>
      <c r="O698" s="37"/>
      <c r="P698" s="35"/>
      <c r="Q698" s="33"/>
      <c r="R698" s="34"/>
    </row>
    <row r="699" spans="1:18" ht="15.75" customHeight="1">
      <c r="A699" s="22"/>
      <c r="B699" s="27" t="s">
        <v>34</v>
      </c>
      <c r="C699" s="27">
        <v>1128299</v>
      </c>
      <c r="D699" s="28">
        <v>44411</v>
      </c>
      <c r="E699" s="27" t="s">
        <v>35</v>
      </c>
      <c r="F699" s="27" t="s">
        <v>51</v>
      </c>
      <c r="G699" s="27" t="s">
        <v>52</v>
      </c>
      <c r="H699" s="27" t="s">
        <v>27</v>
      </c>
      <c r="I699" s="29">
        <v>0.75000000000000011</v>
      </c>
      <c r="J699" s="30">
        <v>5750</v>
      </c>
      <c r="K699" s="31">
        <f t="shared" si="4"/>
        <v>4312.5000000000009</v>
      </c>
      <c r="L699" s="31">
        <f t="shared" si="5"/>
        <v>1293.7500000000002</v>
      </c>
      <c r="M699" s="32">
        <v>0.3</v>
      </c>
      <c r="O699" s="37"/>
      <c r="P699" s="35"/>
      <c r="Q699" s="33"/>
      <c r="R699" s="34"/>
    </row>
    <row r="700" spans="1:18" ht="15.75" customHeight="1">
      <c r="A700" s="22"/>
      <c r="B700" s="27" t="s">
        <v>34</v>
      </c>
      <c r="C700" s="27">
        <v>1128299</v>
      </c>
      <c r="D700" s="28">
        <v>44411</v>
      </c>
      <c r="E700" s="27" t="s">
        <v>35</v>
      </c>
      <c r="F700" s="27" t="s">
        <v>51</v>
      </c>
      <c r="G700" s="27" t="s">
        <v>52</v>
      </c>
      <c r="H700" s="27" t="s">
        <v>28</v>
      </c>
      <c r="I700" s="29">
        <v>0.75</v>
      </c>
      <c r="J700" s="30">
        <v>5750</v>
      </c>
      <c r="K700" s="31">
        <f t="shared" si="4"/>
        <v>4312.5</v>
      </c>
      <c r="L700" s="31">
        <f t="shared" si="5"/>
        <v>1078.125</v>
      </c>
      <c r="M700" s="32">
        <v>0.25</v>
      </c>
      <c r="O700" s="37"/>
      <c r="P700" s="35"/>
      <c r="Q700" s="33"/>
      <c r="R700" s="34"/>
    </row>
    <row r="701" spans="1:18" ht="15.75" customHeight="1">
      <c r="A701" s="22"/>
      <c r="B701" s="27" t="s">
        <v>34</v>
      </c>
      <c r="C701" s="27">
        <v>1128299</v>
      </c>
      <c r="D701" s="28">
        <v>44411</v>
      </c>
      <c r="E701" s="27" t="s">
        <v>35</v>
      </c>
      <c r="F701" s="27" t="s">
        <v>51</v>
      </c>
      <c r="G701" s="27" t="s">
        <v>52</v>
      </c>
      <c r="H701" s="27" t="s">
        <v>29</v>
      </c>
      <c r="I701" s="29">
        <v>0.8</v>
      </c>
      <c r="J701" s="30">
        <v>4000</v>
      </c>
      <c r="K701" s="31">
        <f t="shared" si="4"/>
        <v>3200</v>
      </c>
      <c r="L701" s="31">
        <f t="shared" si="5"/>
        <v>640</v>
      </c>
      <c r="M701" s="32">
        <v>0.2</v>
      </c>
      <c r="O701" s="37"/>
      <c r="P701" s="35"/>
      <c r="Q701" s="33"/>
      <c r="R701" s="34"/>
    </row>
    <row r="702" spans="1:18" ht="15.75" customHeight="1">
      <c r="A702" s="22"/>
      <c r="B702" s="27" t="s">
        <v>34</v>
      </c>
      <c r="C702" s="27">
        <v>1128299</v>
      </c>
      <c r="D702" s="28">
        <v>44443</v>
      </c>
      <c r="E702" s="27" t="s">
        <v>35</v>
      </c>
      <c r="F702" s="27" t="s">
        <v>51</v>
      </c>
      <c r="G702" s="27" t="s">
        <v>52</v>
      </c>
      <c r="H702" s="27" t="s">
        <v>24</v>
      </c>
      <c r="I702" s="29">
        <v>0.70000000000000018</v>
      </c>
      <c r="J702" s="30">
        <v>6000</v>
      </c>
      <c r="K702" s="31">
        <f t="shared" si="4"/>
        <v>4200.0000000000009</v>
      </c>
      <c r="L702" s="31">
        <f t="shared" si="5"/>
        <v>1260.0000000000002</v>
      </c>
      <c r="M702" s="32">
        <v>0.3</v>
      </c>
      <c r="O702" s="37"/>
      <c r="P702" s="35"/>
      <c r="Q702" s="33"/>
      <c r="R702" s="34"/>
    </row>
    <row r="703" spans="1:18" ht="15.75" customHeight="1">
      <c r="A703" s="22"/>
      <c r="B703" s="27" t="s">
        <v>34</v>
      </c>
      <c r="C703" s="27">
        <v>1128299</v>
      </c>
      <c r="D703" s="28">
        <v>44443</v>
      </c>
      <c r="E703" s="27" t="s">
        <v>35</v>
      </c>
      <c r="F703" s="27" t="s">
        <v>51</v>
      </c>
      <c r="G703" s="27" t="s">
        <v>52</v>
      </c>
      <c r="H703" s="27" t="s">
        <v>25</v>
      </c>
      <c r="I703" s="29">
        <v>0.75000000000000022</v>
      </c>
      <c r="J703" s="30">
        <v>6000</v>
      </c>
      <c r="K703" s="31">
        <f t="shared" si="4"/>
        <v>4500.0000000000009</v>
      </c>
      <c r="L703" s="31">
        <f t="shared" si="5"/>
        <v>1125.0000000000002</v>
      </c>
      <c r="M703" s="32">
        <v>0.25</v>
      </c>
      <c r="O703" s="37"/>
      <c r="P703" s="35"/>
      <c r="Q703" s="33"/>
      <c r="R703" s="34"/>
    </row>
    <row r="704" spans="1:18" ht="15.75" customHeight="1">
      <c r="A704" s="22"/>
      <c r="B704" s="27" t="s">
        <v>34</v>
      </c>
      <c r="C704" s="27">
        <v>1128299</v>
      </c>
      <c r="D704" s="28">
        <v>44443</v>
      </c>
      <c r="E704" s="27" t="s">
        <v>35</v>
      </c>
      <c r="F704" s="27" t="s">
        <v>51</v>
      </c>
      <c r="G704" s="27" t="s">
        <v>52</v>
      </c>
      <c r="H704" s="27" t="s">
        <v>26</v>
      </c>
      <c r="I704" s="29">
        <v>0.70000000000000018</v>
      </c>
      <c r="J704" s="30">
        <v>4500</v>
      </c>
      <c r="K704" s="31">
        <f t="shared" si="4"/>
        <v>3150.0000000000009</v>
      </c>
      <c r="L704" s="31">
        <f t="shared" si="5"/>
        <v>787.50000000000023</v>
      </c>
      <c r="M704" s="32">
        <v>0.25</v>
      </c>
      <c r="O704" s="37"/>
      <c r="P704" s="35"/>
      <c r="Q704" s="33"/>
      <c r="R704" s="34"/>
    </row>
    <row r="705" spans="1:18" ht="15.75" customHeight="1">
      <c r="A705" s="22"/>
      <c r="B705" s="27" t="s">
        <v>34</v>
      </c>
      <c r="C705" s="27">
        <v>1128299</v>
      </c>
      <c r="D705" s="28">
        <v>44443</v>
      </c>
      <c r="E705" s="27" t="s">
        <v>35</v>
      </c>
      <c r="F705" s="27" t="s">
        <v>51</v>
      </c>
      <c r="G705" s="27" t="s">
        <v>52</v>
      </c>
      <c r="H705" s="27" t="s">
        <v>27</v>
      </c>
      <c r="I705" s="29">
        <v>0.70000000000000018</v>
      </c>
      <c r="J705" s="30">
        <v>4000</v>
      </c>
      <c r="K705" s="31">
        <f t="shared" si="4"/>
        <v>2800.0000000000009</v>
      </c>
      <c r="L705" s="31">
        <f t="shared" si="5"/>
        <v>840.00000000000023</v>
      </c>
      <c r="M705" s="32">
        <v>0.3</v>
      </c>
      <c r="O705" s="37"/>
      <c r="P705" s="35"/>
      <c r="Q705" s="33"/>
      <c r="R705" s="34"/>
    </row>
    <row r="706" spans="1:18" ht="15.75" customHeight="1">
      <c r="A706" s="22"/>
      <c r="B706" s="27" t="s">
        <v>34</v>
      </c>
      <c r="C706" s="27">
        <v>1128299</v>
      </c>
      <c r="D706" s="28">
        <v>44443</v>
      </c>
      <c r="E706" s="27" t="s">
        <v>35</v>
      </c>
      <c r="F706" s="27" t="s">
        <v>51</v>
      </c>
      <c r="G706" s="27" t="s">
        <v>52</v>
      </c>
      <c r="H706" s="27" t="s">
        <v>28</v>
      </c>
      <c r="I706" s="29">
        <v>0.80000000000000016</v>
      </c>
      <c r="J706" s="30">
        <v>4250</v>
      </c>
      <c r="K706" s="31">
        <f t="shared" si="4"/>
        <v>3400.0000000000005</v>
      </c>
      <c r="L706" s="31">
        <f t="shared" si="5"/>
        <v>850.00000000000011</v>
      </c>
      <c r="M706" s="32">
        <v>0.25</v>
      </c>
      <c r="O706" s="37"/>
      <c r="P706" s="35"/>
      <c r="Q706" s="33"/>
      <c r="R706" s="34"/>
    </row>
    <row r="707" spans="1:18" ht="15.75" customHeight="1">
      <c r="A707" s="22"/>
      <c r="B707" s="27" t="s">
        <v>34</v>
      </c>
      <c r="C707" s="27">
        <v>1128299</v>
      </c>
      <c r="D707" s="28">
        <v>44443</v>
      </c>
      <c r="E707" s="27" t="s">
        <v>35</v>
      </c>
      <c r="F707" s="27" t="s">
        <v>51</v>
      </c>
      <c r="G707" s="27" t="s">
        <v>52</v>
      </c>
      <c r="H707" s="27" t="s">
        <v>29</v>
      </c>
      <c r="I707" s="29">
        <v>0.65</v>
      </c>
      <c r="J707" s="30">
        <v>4500</v>
      </c>
      <c r="K707" s="31">
        <f t="shared" si="4"/>
        <v>2925</v>
      </c>
      <c r="L707" s="31">
        <f t="shared" si="5"/>
        <v>585</v>
      </c>
      <c r="M707" s="32">
        <v>0.2</v>
      </c>
      <c r="O707" s="37"/>
      <c r="P707" s="35"/>
      <c r="Q707" s="33"/>
      <c r="R707" s="34"/>
    </row>
    <row r="708" spans="1:18" ht="15.75" customHeight="1">
      <c r="A708" s="22"/>
      <c r="B708" s="27" t="s">
        <v>34</v>
      </c>
      <c r="C708" s="27">
        <v>1128299</v>
      </c>
      <c r="D708" s="28">
        <v>44472</v>
      </c>
      <c r="E708" s="27" t="s">
        <v>35</v>
      </c>
      <c r="F708" s="27" t="s">
        <v>51</v>
      </c>
      <c r="G708" s="27" t="s">
        <v>52</v>
      </c>
      <c r="H708" s="27" t="s">
        <v>24</v>
      </c>
      <c r="I708" s="29">
        <v>0.60000000000000009</v>
      </c>
      <c r="J708" s="30">
        <v>5500</v>
      </c>
      <c r="K708" s="31">
        <f t="shared" si="4"/>
        <v>3300.0000000000005</v>
      </c>
      <c r="L708" s="31">
        <f t="shared" si="5"/>
        <v>990.00000000000011</v>
      </c>
      <c r="M708" s="32">
        <v>0.3</v>
      </c>
      <c r="O708" s="37"/>
      <c r="P708" s="35"/>
      <c r="Q708" s="33"/>
      <c r="R708" s="34"/>
    </row>
    <row r="709" spans="1:18" ht="15.75" customHeight="1">
      <c r="A709" s="22"/>
      <c r="B709" s="27" t="s">
        <v>34</v>
      </c>
      <c r="C709" s="27">
        <v>1128299</v>
      </c>
      <c r="D709" s="28">
        <v>44472</v>
      </c>
      <c r="E709" s="27" t="s">
        <v>35</v>
      </c>
      <c r="F709" s="27" t="s">
        <v>51</v>
      </c>
      <c r="G709" s="27" t="s">
        <v>52</v>
      </c>
      <c r="H709" s="27" t="s">
        <v>25</v>
      </c>
      <c r="I709" s="29">
        <v>0.65000000000000013</v>
      </c>
      <c r="J709" s="30">
        <v>5500</v>
      </c>
      <c r="K709" s="31">
        <f t="shared" si="4"/>
        <v>3575.0000000000009</v>
      </c>
      <c r="L709" s="31">
        <f t="shared" si="5"/>
        <v>893.75000000000023</v>
      </c>
      <c r="M709" s="32">
        <v>0.25</v>
      </c>
      <c r="O709" s="37"/>
      <c r="P709" s="35"/>
      <c r="Q709" s="33"/>
      <c r="R709" s="34"/>
    </row>
    <row r="710" spans="1:18" ht="15.75" customHeight="1">
      <c r="A710" s="22"/>
      <c r="B710" s="27" t="s">
        <v>34</v>
      </c>
      <c r="C710" s="27">
        <v>1128299</v>
      </c>
      <c r="D710" s="28">
        <v>44472</v>
      </c>
      <c r="E710" s="27" t="s">
        <v>35</v>
      </c>
      <c r="F710" s="27" t="s">
        <v>51</v>
      </c>
      <c r="G710" s="27" t="s">
        <v>52</v>
      </c>
      <c r="H710" s="27" t="s">
        <v>26</v>
      </c>
      <c r="I710" s="29">
        <v>0.60000000000000009</v>
      </c>
      <c r="J710" s="30">
        <v>3750</v>
      </c>
      <c r="K710" s="31">
        <f t="shared" si="4"/>
        <v>2250.0000000000005</v>
      </c>
      <c r="L710" s="31">
        <f t="shared" si="5"/>
        <v>562.50000000000011</v>
      </c>
      <c r="M710" s="32">
        <v>0.25</v>
      </c>
      <c r="O710" s="37"/>
      <c r="P710" s="35"/>
      <c r="Q710" s="33"/>
      <c r="R710" s="34"/>
    </row>
    <row r="711" spans="1:18" ht="15.75" customHeight="1">
      <c r="A711" s="22"/>
      <c r="B711" s="27" t="s">
        <v>34</v>
      </c>
      <c r="C711" s="27">
        <v>1128299</v>
      </c>
      <c r="D711" s="28">
        <v>44472</v>
      </c>
      <c r="E711" s="27" t="s">
        <v>35</v>
      </c>
      <c r="F711" s="27" t="s">
        <v>51</v>
      </c>
      <c r="G711" s="27" t="s">
        <v>52</v>
      </c>
      <c r="H711" s="27" t="s">
        <v>27</v>
      </c>
      <c r="I711" s="29">
        <v>0.60000000000000009</v>
      </c>
      <c r="J711" s="30">
        <v>3500</v>
      </c>
      <c r="K711" s="31">
        <f t="shared" si="4"/>
        <v>2100.0000000000005</v>
      </c>
      <c r="L711" s="31">
        <f t="shared" si="5"/>
        <v>630.00000000000011</v>
      </c>
      <c r="M711" s="32">
        <v>0.3</v>
      </c>
      <c r="O711" s="37"/>
      <c r="P711" s="35"/>
      <c r="Q711" s="33"/>
      <c r="R711" s="34"/>
    </row>
    <row r="712" spans="1:18" ht="15.75" customHeight="1">
      <c r="A712" s="22"/>
      <c r="B712" s="27" t="s">
        <v>34</v>
      </c>
      <c r="C712" s="27">
        <v>1128299</v>
      </c>
      <c r="D712" s="28">
        <v>44472</v>
      </c>
      <c r="E712" s="27" t="s">
        <v>35</v>
      </c>
      <c r="F712" s="27" t="s">
        <v>51</v>
      </c>
      <c r="G712" s="27" t="s">
        <v>52</v>
      </c>
      <c r="H712" s="27" t="s">
        <v>28</v>
      </c>
      <c r="I712" s="29">
        <v>0.70000000000000007</v>
      </c>
      <c r="J712" s="30">
        <v>3250</v>
      </c>
      <c r="K712" s="31">
        <f t="shared" si="4"/>
        <v>2275</v>
      </c>
      <c r="L712" s="31">
        <f t="shared" si="5"/>
        <v>568.75</v>
      </c>
      <c r="M712" s="32">
        <v>0.25</v>
      </c>
      <c r="O712" s="37"/>
      <c r="P712" s="35"/>
      <c r="Q712" s="33"/>
      <c r="R712" s="34"/>
    </row>
    <row r="713" spans="1:18" ht="15.75" customHeight="1">
      <c r="A713" s="22"/>
      <c r="B713" s="27" t="s">
        <v>34</v>
      </c>
      <c r="C713" s="27">
        <v>1128299</v>
      </c>
      <c r="D713" s="28">
        <v>44472</v>
      </c>
      <c r="E713" s="27" t="s">
        <v>35</v>
      </c>
      <c r="F713" s="27" t="s">
        <v>51</v>
      </c>
      <c r="G713" s="27" t="s">
        <v>52</v>
      </c>
      <c r="H713" s="27" t="s">
        <v>29</v>
      </c>
      <c r="I713" s="29">
        <v>0.75000000000000011</v>
      </c>
      <c r="J713" s="30">
        <v>3750</v>
      </c>
      <c r="K713" s="31">
        <f t="shared" si="4"/>
        <v>2812.5000000000005</v>
      </c>
      <c r="L713" s="31">
        <f t="shared" si="5"/>
        <v>562.50000000000011</v>
      </c>
      <c r="M713" s="32">
        <v>0.2</v>
      </c>
      <c r="O713" s="37"/>
      <c r="P713" s="35"/>
      <c r="Q713" s="33"/>
      <c r="R713" s="34"/>
    </row>
    <row r="714" spans="1:18" ht="15.75" customHeight="1">
      <c r="A714" s="22"/>
      <c r="B714" s="27" t="s">
        <v>34</v>
      </c>
      <c r="C714" s="27">
        <v>1128299</v>
      </c>
      <c r="D714" s="28">
        <v>44503</v>
      </c>
      <c r="E714" s="27" t="s">
        <v>35</v>
      </c>
      <c r="F714" s="27" t="s">
        <v>51</v>
      </c>
      <c r="G714" s="27" t="s">
        <v>52</v>
      </c>
      <c r="H714" s="27" t="s">
        <v>24</v>
      </c>
      <c r="I714" s="29">
        <v>0.60000000000000009</v>
      </c>
      <c r="J714" s="30">
        <v>6000</v>
      </c>
      <c r="K714" s="31">
        <f t="shared" si="4"/>
        <v>3600.0000000000005</v>
      </c>
      <c r="L714" s="31">
        <f t="shared" si="5"/>
        <v>1080</v>
      </c>
      <c r="M714" s="32">
        <v>0.3</v>
      </c>
      <c r="O714" s="37"/>
      <c r="P714" s="35"/>
      <c r="Q714" s="33"/>
      <c r="R714" s="34"/>
    </row>
    <row r="715" spans="1:18" ht="15.75" customHeight="1">
      <c r="A715" s="22"/>
      <c r="B715" s="27" t="s">
        <v>34</v>
      </c>
      <c r="C715" s="27">
        <v>1128299</v>
      </c>
      <c r="D715" s="28">
        <v>44503</v>
      </c>
      <c r="E715" s="27" t="s">
        <v>35</v>
      </c>
      <c r="F715" s="27" t="s">
        <v>51</v>
      </c>
      <c r="G715" s="27" t="s">
        <v>52</v>
      </c>
      <c r="H715" s="27" t="s">
        <v>25</v>
      </c>
      <c r="I715" s="29">
        <v>0.65000000000000013</v>
      </c>
      <c r="J715" s="30">
        <v>6250</v>
      </c>
      <c r="K715" s="31">
        <f t="shared" si="4"/>
        <v>4062.5000000000009</v>
      </c>
      <c r="L715" s="31">
        <f t="shared" si="5"/>
        <v>1015.6250000000002</v>
      </c>
      <c r="M715" s="32">
        <v>0.25</v>
      </c>
      <c r="O715" s="37"/>
      <c r="P715" s="35"/>
      <c r="Q715" s="33"/>
      <c r="R715" s="34"/>
    </row>
    <row r="716" spans="1:18" ht="15.75" customHeight="1">
      <c r="A716" s="22"/>
      <c r="B716" s="27" t="s">
        <v>34</v>
      </c>
      <c r="C716" s="27">
        <v>1128299</v>
      </c>
      <c r="D716" s="28">
        <v>44503</v>
      </c>
      <c r="E716" s="27" t="s">
        <v>35</v>
      </c>
      <c r="F716" s="27" t="s">
        <v>51</v>
      </c>
      <c r="G716" s="27" t="s">
        <v>52</v>
      </c>
      <c r="H716" s="27" t="s">
        <v>26</v>
      </c>
      <c r="I716" s="29">
        <v>0.60000000000000009</v>
      </c>
      <c r="J716" s="30">
        <v>4750</v>
      </c>
      <c r="K716" s="31">
        <f t="shared" si="4"/>
        <v>2850.0000000000005</v>
      </c>
      <c r="L716" s="31">
        <f t="shared" si="5"/>
        <v>712.50000000000011</v>
      </c>
      <c r="M716" s="32">
        <v>0.25</v>
      </c>
      <c r="O716" s="37"/>
      <c r="P716" s="35"/>
      <c r="Q716" s="33"/>
      <c r="R716" s="34"/>
    </row>
    <row r="717" spans="1:18" ht="15.75" customHeight="1">
      <c r="A717" s="22"/>
      <c r="B717" s="27" t="s">
        <v>34</v>
      </c>
      <c r="C717" s="27">
        <v>1128299</v>
      </c>
      <c r="D717" s="28">
        <v>44503</v>
      </c>
      <c r="E717" s="27" t="s">
        <v>35</v>
      </c>
      <c r="F717" s="27" t="s">
        <v>51</v>
      </c>
      <c r="G717" s="27" t="s">
        <v>52</v>
      </c>
      <c r="H717" s="27" t="s">
        <v>27</v>
      </c>
      <c r="I717" s="29">
        <v>0.70000000000000018</v>
      </c>
      <c r="J717" s="30">
        <v>4500</v>
      </c>
      <c r="K717" s="31">
        <f t="shared" si="4"/>
        <v>3150.0000000000009</v>
      </c>
      <c r="L717" s="31">
        <f t="shared" si="5"/>
        <v>945.00000000000023</v>
      </c>
      <c r="M717" s="32">
        <v>0.3</v>
      </c>
      <c r="O717" s="37"/>
      <c r="P717" s="35"/>
      <c r="Q717" s="33"/>
      <c r="R717" s="34"/>
    </row>
    <row r="718" spans="1:18" ht="15.75" customHeight="1">
      <c r="A718" s="22"/>
      <c r="B718" s="27" t="s">
        <v>34</v>
      </c>
      <c r="C718" s="27">
        <v>1128299</v>
      </c>
      <c r="D718" s="28">
        <v>44503</v>
      </c>
      <c r="E718" s="27" t="s">
        <v>35</v>
      </c>
      <c r="F718" s="27" t="s">
        <v>51</v>
      </c>
      <c r="G718" s="27" t="s">
        <v>52</v>
      </c>
      <c r="H718" s="27" t="s">
        <v>28</v>
      </c>
      <c r="I718" s="29">
        <v>0.90000000000000013</v>
      </c>
      <c r="J718" s="30">
        <v>4250</v>
      </c>
      <c r="K718" s="31">
        <f t="shared" si="4"/>
        <v>3825.0000000000005</v>
      </c>
      <c r="L718" s="31">
        <f t="shared" si="5"/>
        <v>956.25000000000011</v>
      </c>
      <c r="M718" s="32">
        <v>0.25</v>
      </c>
      <c r="O718" s="37"/>
      <c r="P718" s="35"/>
      <c r="Q718" s="33"/>
      <c r="R718" s="34"/>
    </row>
    <row r="719" spans="1:18" ht="15.75" customHeight="1">
      <c r="A719" s="22"/>
      <c r="B719" s="27" t="s">
        <v>34</v>
      </c>
      <c r="C719" s="27">
        <v>1128299</v>
      </c>
      <c r="D719" s="28">
        <v>44503</v>
      </c>
      <c r="E719" s="27" t="s">
        <v>35</v>
      </c>
      <c r="F719" s="27" t="s">
        <v>51</v>
      </c>
      <c r="G719" s="27" t="s">
        <v>52</v>
      </c>
      <c r="H719" s="27" t="s">
        <v>29</v>
      </c>
      <c r="I719" s="29">
        <v>0.95000000000000018</v>
      </c>
      <c r="J719" s="30">
        <v>5500</v>
      </c>
      <c r="K719" s="31">
        <f t="shared" si="4"/>
        <v>5225.0000000000009</v>
      </c>
      <c r="L719" s="31">
        <f t="shared" si="5"/>
        <v>1045.0000000000002</v>
      </c>
      <c r="M719" s="32">
        <v>0.2</v>
      </c>
      <c r="O719" s="37"/>
      <c r="P719" s="35"/>
      <c r="Q719" s="33"/>
      <c r="R719" s="34"/>
    </row>
    <row r="720" spans="1:18" ht="15.75" customHeight="1">
      <c r="A720" s="22"/>
      <c r="B720" s="27" t="s">
        <v>34</v>
      </c>
      <c r="C720" s="27">
        <v>1128299</v>
      </c>
      <c r="D720" s="28">
        <v>44532</v>
      </c>
      <c r="E720" s="27" t="s">
        <v>35</v>
      </c>
      <c r="F720" s="27" t="s">
        <v>51</v>
      </c>
      <c r="G720" s="27" t="s">
        <v>52</v>
      </c>
      <c r="H720" s="27" t="s">
        <v>24</v>
      </c>
      <c r="I720" s="29">
        <v>0.80000000000000016</v>
      </c>
      <c r="J720" s="30">
        <v>7500</v>
      </c>
      <c r="K720" s="31">
        <f t="shared" si="4"/>
        <v>6000.0000000000009</v>
      </c>
      <c r="L720" s="31">
        <f t="shared" si="5"/>
        <v>1800.0000000000002</v>
      </c>
      <c r="M720" s="32">
        <v>0.3</v>
      </c>
      <c r="O720" s="37"/>
      <c r="P720" s="35"/>
      <c r="Q720" s="33"/>
      <c r="R720" s="34"/>
    </row>
    <row r="721" spans="1:18" ht="15.75" customHeight="1">
      <c r="A721" s="22"/>
      <c r="B721" s="27" t="s">
        <v>34</v>
      </c>
      <c r="C721" s="27">
        <v>1128299</v>
      </c>
      <c r="D721" s="28">
        <v>44532</v>
      </c>
      <c r="E721" s="27" t="s">
        <v>35</v>
      </c>
      <c r="F721" s="27" t="s">
        <v>51</v>
      </c>
      <c r="G721" s="27" t="s">
        <v>52</v>
      </c>
      <c r="H721" s="27" t="s">
        <v>25</v>
      </c>
      <c r="I721" s="29">
        <v>0.8500000000000002</v>
      </c>
      <c r="J721" s="30">
        <v>7500</v>
      </c>
      <c r="K721" s="31">
        <f t="shared" si="4"/>
        <v>6375.0000000000018</v>
      </c>
      <c r="L721" s="31">
        <f t="shared" si="5"/>
        <v>1593.7500000000005</v>
      </c>
      <c r="M721" s="32">
        <v>0.25</v>
      </c>
      <c r="O721" s="37"/>
      <c r="P721" s="35"/>
      <c r="Q721" s="33"/>
      <c r="R721" s="34"/>
    </row>
    <row r="722" spans="1:18" ht="15.75" customHeight="1">
      <c r="A722" s="22"/>
      <c r="B722" s="27" t="s">
        <v>34</v>
      </c>
      <c r="C722" s="27">
        <v>1128299</v>
      </c>
      <c r="D722" s="28">
        <v>44532</v>
      </c>
      <c r="E722" s="27" t="s">
        <v>35</v>
      </c>
      <c r="F722" s="27" t="s">
        <v>51</v>
      </c>
      <c r="G722" s="27" t="s">
        <v>52</v>
      </c>
      <c r="H722" s="27" t="s">
        <v>26</v>
      </c>
      <c r="I722" s="29">
        <v>0.80000000000000016</v>
      </c>
      <c r="J722" s="30">
        <v>5500</v>
      </c>
      <c r="K722" s="31">
        <f t="shared" si="4"/>
        <v>4400.0000000000009</v>
      </c>
      <c r="L722" s="31">
        <f t="shared" si="5"/>
        <v>1100.0000000000002</v>
      </c>
      <c r="M722" s="32">
        <v>0.25</v>
      </c>
      <c r="O722" s="37"/>
      <c r="P722" s="35"/>
      <c r="Q722" s="33"/>
      <c r="R722" s="34"/>
    </row>
    <row r="723" spans="1:18" ht="15.75" customHeight="1">
      <c r="A723" s="22"/>
      <c r="B723" s="27" t="s">
        <v>34</v>
      </c>
      <c r="C723" s="27">
        <v>1128299</v>
      </c>
      <c r="D723" s="28">
        <v>44532</v>
      </c>
      <c r="E723" s="27" t="s">
        <v>35</v>
      </c>
      <c r="F723" s="27" t="s">
        <v>51</v>
      </c>
      <c r="G723" s="27" t="s">
        <v>52</v>
      </c>
      <c r="H723" s="27" t="s">
        <v>27</v>
      </c>
      <c r="I723" s="29">
        <v>0.80000000000000016</v>
      </c>
      <c r="J723" s="30">
        <v>5500</v>
      </c>
      <c r="K723" s="31">
        <f t="shared" si="4"/>
        <v>4400.0000000000009</v>
      </c>
      <c r="L723" s="31">
        <f t="shared" si="5"/>
        <v>1320.0000000000002</v>
      </c>
      <c r="M723" s="32">
        <v>0.3</v>
      </c>
      <c r="O723" s="37"/>
      <c r="P723" s="35"/>
      <c r="Q723" s="33"/>
      <c r="R723" s="34"/>
    </row>
    <row r="724" spans="1:18" ht="15.75" customHeight="1">
      <c r="A724" s="22"/>
      <c r="B724" s="27" t="s">
        <v>34</v>
      </c>
      <c r="C724" s="27">
        <v>1128299</v>
      </c>
      <c r="D724" s="28">
        <v>44532</v>
      </c>
      <c r="E724" s="27" t="s">
        <v>35</v>
      </c>
      <c r="F724" s="27" t="s">
        <v>51</v>
      </c>
      <c r="G724" s="27" t="s">
        <v>52</v>
      </c>
      <c r="H724" s="27" t="s">
        <v>28</v>
      </c>
      <c r="I724" s="29">
        <v>0.90000000000000013</v>
      </c>
      <c r="J724" s="30">
        <v>4750</v>
      </c>
      <c r="K724" s="31">
        <f t="shared" si="4"/>
        <v>4275.0000000000009</v>
      </c>
      <c r="L724" s="31">
        <f t="shared" si="5"/>
        <v>1068.7500000000002</v>
      </c>
      <c r="M724" s="32">
        <v>0.25</v>
      </c>
      <c r="O724" s="37"/>
      <c r="P724" s="35"/>
      <c r="Q724" s="33"/>
      <c r="R724" s="34"/>
    </row>
    <row r="725" spans="1:18" ht="15.75" customHeight="1">
      <c r="A725" s="22"/>
      <c r="B725" s="27" t="s">
        <v>34</v>
      </c>
      <c r="C725" s="27">
        <v>1128299</v>
      </c>
      <c r="D725" s="28">
        <v>44532</v>
      </c>
      <c r="E725" s="27" t="s">
        <v>35</v>
      </c>
      <c r="F725" s="27" t="s">
        <v>51</v>
      </c>
      <c r="G725" s="27" t="s">
        <v>52</v>
      </c>
      <c r="H725" s="27" t="s">
        <v>29</v>
      </c>
      <c r="I725" s="29">
        <v>0.95000000000000018</v>
      </c>
      <c r="J725" s="30">
        <v>5750</v>
      </c>
      <c r="K725" s="31">
        <f t="shared" si="4"/>
        <v>5462.5000000000009</v>
      </c>
      <c r="L725" s="31">
        <f t="shared" si="5"/>
        <v>1092.5000000000002</v>
      </c>
      <c r="M725" s="32">
        <v>0.2</v>
      </c>
      <c r="O725" s="37"/>
      <c r="P725" s="35"/>
      <c r="Q725" s="33"/>
      <c r="R725" s="34"/>
    </row>
    <row r="726" spans="1:18" ht="15.75" customHeight="1">
      <c r="A726" s="22" t="s">
        <v>46</v>
      </c>
      <c r="B726" s="27" t="s">
        <v>21</v>
      </c>
      <c r="C726" s="27">
        <v>1185732</v>
      </c>
      <c r="D726" s="28">
        <v>44208</v>
      </c>
      <c r="E726" s="27" t="s">
        <v>53</v>
      </c>
      <c r="F726" s="27" t="s">
        <v>54</v>
      </c>
      <c r="G726" s="27" t="s">
        <v>55</v>
      </c>
      <c r="H726" s="27" t="s">
        <v>24</v>
      </c>
      <c r="I726" s="29">
        <v>0.45</v>
      </c>
      <c r="J726" s="30">
        <v>10500</v>
      </c>
      <c r="K726" s="31">
        <f t="shared" si="4"/>
        <v>4725</v>
      </c>
      <c r="L726" s="31">
        <f t="shared" si="5"/>
        <v>2126.25</v>
      </c>
      <c r="M726" s="32">
        <v>0.45</v>
      </c>
      <c r="O726" s="33"/>
      <c r="P726" s="38">
        <f>Data!$I726+0.05</f>
        <v>0.5</v>
      </c>
      <c r="Q726" s="33"/>
      <c r="R726" s="34"/>
    </row>
    <row r="727" spans="1:18" ht="15.75" customHeight="1">
      <c r="A727" s="22"/>
      <c r="B727" s="27" t="s">
        <v>21</v>
      </c>
      <c r="C727" s="27">
        <v>1185732</v>
      </c>
      <c r="D727" s="28">
        <v>44208</v>
      </c>
      <c r="E727" s="27" t="s">
        <v>53</v>
      </c>
      <c r="F727" s="27" t="s">
        <v>54</v>
      </c>
      <c r="G727" s="27" t="s">
        <v>55</v>
      </c>
      <c r="H727" s="27" t="s">
        <v>25</v>
      </c>
      <c r="I727" s="29">
        <v>0.45</v>
      </c>
      <c r="J727" s="30">
        <v>8500</v>
      </c>
      <c r="K727" s="31">
        <f t="shared" si="4"/>
        <v>3825</v>
      </c>
      <c r="L727" s="31">
        <f t="shared" si="5"/>
        <v>1338.75</v>
      </c>
      <c r="M727" s="32">
        <v>0.35</v>
      </c>
      <c r="O727" s="33"/>
      <c r="P727" s="38">
        <f>Data!$I727+0.05</f>
        <v>0.5</v>
      </c>
      <c r="Q727" s="33"/>
      <c r="R727" s="34"/>
    </row>
    <row r="728" spans="1:18" ht="15.75" customHeight="1">
      <c r="A728" s="22"/>
      <c r="B728" s="27" t="s">
        <v>21</v>
      </c>
      <c r="C728" s="27">
        <v>1185732</v>
      </c>
      <c r="D728" s="28">
        <v>44208</v>
      </c>
      <c r="E728" s="27" t="s">
        <v>53</v>
      </c>
      <c r="F728" s="27" t="s">
        <v>54</v>
      </c>
      <c r="G728" s="27" t="s">
        <v>55</v>
      </c>
      <c r="H728" s="27" t="s">
        <v>26</v>
      </c>
      <c r="I728" s="29">
        <v>0.35000000000000003</v>
      </c>
      <c r="J728" s="30">
        <v>8500</v>
      </c>
      <c r="K728" s="31">
        <f t="shared" si="4"/>
        <v>2975.0000000000005</v>
      </c>
      <c r="L728" s="31">
        <f t="shared" si="5"/>
        <v>743.75000000000011</v>
      </c>
      <c r="M728" s="32">
        <v>0.25</v>
      </c>
      <c r="O728" s="33"/>
      <c r="P728" s="38">
        <f>Data!$I728+0.05</f>
        <v>0.4</v>
      </c>
      <c r="Q728" s="33"/>
      <c r="R728" s="34"/>
    </row>
    <row r="729" spans="1:18" ht="15.75" customHeight="1">
      <c r="A729" s="22"/>
      <c r="B729" s="27" t="s">
        <v>21</v>
      </c>
      <c r="C729" s="27">
        <v>1185732</v>
      </c>
      <c r="D729" s="28">
        <v>44208</v>
      </c>
      <c r="E729" s="27" t="s">
        <v>53</v>
      </c>
      <c r="F729" s="27" t="s">
        <v>54</v>
      </c>
      <c r="G729" s="27" t="s">
        <v>55</v>
      </c>
      <c r="H729" s="27" t="s">
        <v>27</v>
      </c>
      <c r="I729" s="29">
        <v>0.39999999999999997</v>
      </c>
      <c r="J729" s="30">
        <v>7000</v>
      </c>
      <c r="K729" s="31">
        <f t="shared" si="4"/>
        <v>2799.9999999999995</v>
      </c>
      <c r="L729" s="31">
        <f t="shared" si="5"/>
        <v>839.99999999999989</v>
      </c>
      <c r="M729" s="32">
        <v>0.3</v>
      </c>
      <c r="O729" s="33"/>
      <c r="P729" s="38">
        <f>Data!$I729+0.05</f>
        <v>0.44999999999999996</v>
      </c>
      <c r="Q729" s="33"/>
      <c r="R729" s="34"/>
    </row>
    <row r="730" spans="1:18" ht="15.75" customHeight="1">
      <c r="A730" s="22"/>
      <c r="B730" s="27" t="s">
        <v>21</v>
      </c>
      <c r="C730" s="27">
        <v>1185732</v>
      </c>
      <c r="D730" s="28">
        <v>44208</v>
      </c>
      <c r="E730" s="27" t="s">
        <v>53</v>
      </c>
      <c r="F730" s="27" t="s">
        <v>54</v>
      </c>
      <c r="G730" s="27" t="s">
        <v>55</v>
      </c>
      <c r="H730" s="27" t="s">
        <v>28</v>
      </c>
      <c r="I730" s="29">
        <v>0.55000000000000004</v>
      </c>
      <c r="J730" s="30">
        <v>7500</v>
      </c>
      <c r="K730" s="31">
        <f t="shared" si="4"/>
        <v>4125</v>
      </c>
      <c r="L730" s="31">
        <f t="shared" si="5"/>
        <v>1443.75</v>
      </c>
      <c r="M730" s="32">
        <v>0.35</v>
      </c>
      <c r="O730" s="33"/>
      <c r="P730" s="38">
        <f>Data!$I730+0.05</f>
        <v>0.60000000000000009</v>
      </c>
      <c r="Q730" s="33"/>
      <c r="R730" s="34"/>
    </row>
    <row r="731" spans="1:18" ht="15.75" customHeight="1">
      <c r="A731" s="22"/>
      <c r="B731" s="27" t="s">
        <v>21</v>
      </c>
      <c r="C731" s="27">
        <v>1185732</v>
      </c>
      <c r="D731" s="28">
        <v>44208</v>
      </c>
      <c r="E731" s="27" t="s">
        <v>53</v>
      </c>
      <c r="F731" s="27" t="s">
        <v>54</v>
      </c>
      <c r="G731" s="27" t="s">
        <v>55</v>
      </c>
      <c r="H731" s="27" t="s">
        <v>29</v>
      </c>
      <c r="I731" s="29">
        <v>0.45</v>
      </c>
      <c r="J731" s="30">
        <v>8500</v>
      </c>
      <c r="K731" s="31">
        <f t="shared" si="4"/>
        <v>3825</v>
      </c>
      <c r="L731" s="31">
        <f t="shared" si="5"/>
        <v>1912.5</v>
      </c>
      <c r="M731" s="32">
        <v>0.5</v>
      </c>
      <c r="O731" s="33"/>
      <c r="P731" s="38">
        <f>Data!$I731+0.05</f>
        <v>0.5</v>
      </c>
      <c r="Q731" s="33"/>
      <c r="R731" s="34"/>
    </row>
    <row r="732" spans="1:18" ht="15.75" customHeight="1">
      <c r="A732" s="22"/>
      <c r="B732" s="27" t="s">
        <v>21</v>
      </c>
      <c r="C732" s="27">
        <v>1185732</v>
      </c>
      <c r="D732" s="28">
        <v>44237</v>
      </c>
      <c r="E732" s="27" t="s">
        <v>53</v>
      </c>
      <c r="F732" s="27" t="s">
        <v>54</v>
      </c>
      <c r="G732" s="27" t="s">
        <v>55</v>
      </c>
      <c r="H732" s="27" t="s">
        <v>24</v>
      </c>
      <c r="I732" s="29">
        <v>0.45</v>
      </c>
      <c r="J732" s="30">
        <v>11000</v>
      </c>
      <c r="K732" s="31">
        <f t="shared" si="4"/>
        <v>4950</v>
      </c>
      <c r="L732" s="31">
        <f t="shared" si="5"/>
        <v>2227.5</v>
      </c>
      <c r="M732" s="32">
        <v>0.45</v>
      </c>
      <c r="O732" s="33"/>
      <c r="P732" s="38">
        <f>Data!$I732+0.05</f>
        <v>0.5</v>
      </c>
      <c r="Q732" s="33"/>
      <c r="R732" s="34"/>
    </row>
    <row r="733" spans="1:18" ht="15.75" customHeight="1">
      <c r="A733" s="22"/>
      <c r="B733" s="27" t="s">
        <v>21</v>
      </c>
      <c r="C733" s="27">
        <v>1185732</v>
      </c>
      <c r="D733" s="28">
        <v>44237</v>
      </c>
      <c r="E733" s="27" t="s">
        <v>53</v>
      </c>
      <c r="F733" s="27" t="s">
        <v>54</v>
      </c>
      <c r="G733" s="27" t="s">
        <v>55</v>
      </c>
      <c r="H733" s="27" t="s">
        <v>25</v>
      </c>
      <c r="I733" s="29">
        <v>0.45</v>
      </c>
      <c r="J733" s="30">
        <v>7500</v>
      </c>
      <c r="K733" s="31">
        <f t="shared" si="4"/>
        <v>3375</v>
      </c>
      <c r="L733" s="31">
        <f t="shared" si="5"/>
        <v>1181.25</v>
      </c>
      <c r="M733" s="32">
        <v>0.35</v>
      </c>
      <c r="O733" s="33"/>
      <c r="P733" s="38">
        <f>Data!$I733+0.05</f>
        <v>0.5</v>
      </c>
      <c r="Q733" s="33"/>
      <c r="R733" s="34"/>
    </row>
    <row r="734" spans="1:18" ht="15.75" customHeight="1">
      <c r="A734" s="22"/>
      <c r="B734" s="27" t="s">
        <v>21</v>
      </c>
      <c r="C734" s="27">
        <v>1185732</v>
      </c>
      <c r="D734" s="28">
        <v>44237</v>
      </c>
      <c r="E734" s="27" t="s">
        <v>53</v>
      </c>
      <c r="F734" s="27" t="s">
        <v>54</v>
      </c>
      <c r="G734" s="27" t="s">
        <v>55</v>
      </c>
      <c r="H734" s="27" t="s">
        <v>26</v>
      </c>
      <c r="I734" s="29">
        <v>0.35000000000000003</v>
      </c>
      <c r="J734" s="30">
        <v>8000</v>
      </c>
      <c r="K734" s="31">
        <f t="shared" si="4"/>
        <v>2800.0000000000005</v>
      </c>
      <c r="L734" s="31">
        <f t="shared" si="5"/>
        <v>700.00000000000011</v>
      </c>
      <c r="M734" s="32">
        <v>0.25</v>
      </c>
      <c r="O734" s="33"/>
      <c r="P734" s="38">
        <f>Data!$I734+0.05</f>
        <v>0.4</v>
      </c>
      <c r="Q734" s="33"/>
      <c r="R734" s="34"/>
    </row>
    <row r="735" spans="1:18" ht="15.75" customHeight="1">
      <c r="A735" s="22"/>
      <c r="B735" s="27" t="s">
        <v>21</v>
      </c>
      <c r="C735" s="27">
        <v>1185732</v>
      </c>
      <c r="D735" s="28">
        <v>44237</v>
      </c>
      <c r="E735" s="27" t="s">
        <v>53</v>
      </c>
      <c r="F735" s="27" t="s">
        <v>54</v>
      </c>
      <c r="G735" s="27" t="s">
        <v>55</v>
      </c>
      <c r="H735" s="27" t="s">
        <v>27</v>
      </c>
      <c r="I735" s="29">
        <v>0.39999999999999997</v>
      </c>
      <c r="J735" s="30">
        <v>6750</v>
      </c>
      <c r="K735" s="31">
        <f t="shared" si="4"/>
        <v>2700</v>
      </c>
      <c r="L735" s="31">
        <f t="shared" si="5"/>
        <v>810</v>
      </c>
      <c r="M735" s="32">
        <v>0.3</v>
      </c>
      <c r="O735" s="33"/>
      <c r="P735" s="38">
        <f>Data!$I735+0.05</f>
        <v>0.44999999999999996</v>
      </c>
      <c r="Q735" s="33"/>
      <c r="R735" s="34"/>
    </row>
    <row r="736" spans="1:18" ht="15.75" customHeight="1">
      <c r="A736" s="22"/>
      <c r="B736" s="27" t="s">
        <v>21</v>
      </c>
      <c r="C736" s="27">
        <v>1185732</v>
      </c>
      <c r="D736" s="28">
        <v>44237</v>
      </c>
      <c r="E736" s="27" t="s">
        <v>53</v>
      </c>
      <c r="F736" s="27" t="s">
        <v>54</v>
      </c>
      <c r="G736" s="27" t="s">
        <v>55</v>
      </c>
      <c r="H736" s="27" t="s">
        <v>28</v>
      </c>
      <c r="I736" s="29">
        <v>0.55000000000000004</v>
      </c>
      <c r="J736" s="30">
        <v>7500</v>
      </c>
      <c r="K736" s="31">
        <f t="shared" si="4"/>
        <v>4125</v>
      </c>
      <c r="L736" s="31">
        <f t="shared" si="5"/>
        <v>1443.75</v>
      </c>
      <c r="M736" s="32">
        <v>0.35</v>
      </c>
      <c r="O736" s="33"/>
      <c r="P736" s="38">
        <f>Data!$I736+0.05</f>
        <v>0.60000000000000009</v>
      </c>
      <c r="Q736" s="33"/>
      <c r="R736" s="34"/>
    </row>
    <row r="737" spans="1:18" ht="15.75" customHeight="1">
      <c r="A737" s="22"/>
      <c r="B737" s="27" t="s">
        <v>21</v>
      </c>
      <c r="C737" s="27">
        <v>1185732</v>
      </c>
      <c r="D737" s="28">
        <v>44237</v>
      </c>
      <c r="E737" s="27" t="s">
        <v>53</v>
      </c>
      <c r="F737" s="27" t="s">
        <v>54</v>
      </c>
      <c r="G737" s="27" t="s">
        <v>55</v>
      </c>
      <c r="H737" s="27" t="s">
        <v>29</v>
      </c>
      <c r="I737" s="29">
        <v>0.45</v>
      </c>
      <c r="J737" s="30">
        <v>8500</v>
      </c>
      <c r="K737" s="31">
        <f t="shared" si="4"/>
        <v>3825</v>
      </c>
      <c r="L737" s="31">
        <f t="shared" si="5"/>
        <v>1912.5</v>
      </c>
      <c r="M737" s="32">
        <v>0.5</v>
      </c>
      <c r="O737" s="33"/>
      <c r="P737" s="38">
        <f>Data!$I737+0.05</f>
        <v>0.5</v>
      </c>
      <c r="Q737" s="33"/>
      <c r="R737" s="34"/>
    </row>
    <row r="738" spans="1:18" ht="15.75" customHeight="1">
      <c r="A738" s="22"/>
      <c r="B738" s="27" t="s">
        <v>21</v>
      </c>
      <c r="C738" s="27">
        <v>1185732</v>
      </c>
      <c r="D738" s="28">
        <v>44263</v>
      </c>
      <c r="E738" s="27" t="s">
        <v>53</v>
      </c>
      <c r="F738" s="27" t="s">
        <v>54</v>
      </c>
      <c r="G738" s="27" t="s">
        <v>55</v>
      </c>
      <c r="H738" s="27" t="s">
        <v>24</v>
      </c>
      <c r="I738" s="29">
        <v>0.45</v>
      </c>
      <c r="J738" s="30">
        <v>10700</v>
      </c>
      <c r="K738" s="31">
        <f t="shared" si="4"/>
        <v>4815</v>
      </c>
      <c r="L738" s="31">
        <f t="shared" si="5"/>
        <v>2166.75</v>
      </c>
      <c r="M738" s="32">
        <v>0.45</v>
      </c>
      <c r="O738" s="33"/>
      <c r="P738" s="38">
        <f>Data!$I738+0.05</f>
        <v>0.5</v>
      </c>
      <c r="Q738" s="33"/>
      <c r="R738" s="34"/>
    </row>
    <row r="739" spans="1:18" ht="15.75" customHeight="1">
      <c r="A739" s="22"/>
      <c r="B739" s="27" t="s">
        <v>21</v>
      </c>
      <c r="C739" s="27">
        <v>1185732</v>
      </c>
      <c r="D739" s="28">
        <v>44263</v>
      </c>
      <c r="E739" s="27" t="s">
        <v>53</v>
      </c>
      <c r="F739" s="27" t="s">
        <v>54</v>
      </c>
      <c r="G739" s="27" t="s">
        <v>55</v>
      </c>
      <c r="H739" s="27" t="s">
        <v>25</v>
      </c>
      <c r="I739" s="29">
        <v>0.45</v>
      </c>
      <c r="J739" s="30">
        <v>7500</v>
      </c>
      <c r="K739" s="31">
        <f t="shared" si="4"/>
        <v>3375</v>
      </c>
      <c r="L739" s="31">
        <f t="shared" si="5"/>
        <v>1181.25</v>
      </c>
      <c r="M739" s="32">
        <v>0.35</v>
      </c>
      <c r="O739" s="33"/>
      <c r="P739" s="38">
        <f>Data!$I739+0.05</f>
        <v>0.5</v>
      </c>
      <c r="Q739" s="33"/>
      <c r="R739" s="34"/>
    </row>
    <row r="740" spans="1:18" ht="15.75" customHeight="1">
      <c r="A740" s="22"/>
      <c r="B740" s="27" t="s">
        <v>21</v>
      </c>
      <c r="C740" s="27">
        <v>1185732</v>
      </c>
      <c r="D740" s="28">
        <v>44263</v>
      </c>
      <c r="E740" s="27" t="s">
        <v>53</v>
      </c>
      <c r="F740" s="27" t="s">
        <v>54</v>
      </c>
      <c r="G740" s="27" t="s">
        <v>55</v>
      </c>
      <c r="H740" s="27" t="s">
        <v>26</v>
      </c>
      <c r="I740" s="29">
        <v>0.35000000000000003</v>
      </c>
      <c r="J740" s="30">
        <v>7750</v>
      </c>
      <c r="K740" s="31">
        <f t="shared" si="4"/>
        <v>2712.5000000000005</v>
      </c>
      <c r="L740" s="31">
        <f t="shared" si="5"/>
        <v>678.12500000000011</v>
      </c>
      <c r="M740" s="32">
        <v>0.25</v>
      </c>
      <c r="O740" s="33"/>
      <c r="P740" s="38">
        <f>Data!$I740+0.05</f>
        <v>0.4</v>
      </c>
      <c r="Q740" s="33"/>
      <c r="R740" s="34"/>
    </row>
    <row r="741" spans="1:18" ht="15.75" customHeight="1">
      <c r="A741" s="22"/>
      <c r="B741" s="27" t="s">
        <v>21</v>
      </c>
      <c r="C741" s="27">
        <v>1185732</v>
      </c>
      <c r="D741" s="28">
        <v>44263</v>
      </c>
      <c r="E741" s="27" t="s">
        <v>53</v>
      </c>
      <c r="F741" s="27" t="s">
        <v>54</v>
      </c>
      <c r="G741" s="27" t="s">
        <v>55</v>
      </c>
      <c r="H741" s="27" t="s">
        <v>27</v>
      </c>
      <c r="I741" s="29">
        <v>0.39999999999999997</v>
      </c>
      <c r="J741" s="30">
        <v>6250</v>
      </c>
      <c r="K741" s="31">
        <f t="shared" si="4"/>
        <v>2500</v>
      </c>
      <c r="L741" s="31">
        <f t="shared" si="5"/>
        <v>750</v>
      </c>
      <c r="M741" s="32">
        <v>0.3</v>
      </c>
      <c r="O741" s="33"/>
      <c r="P741" s="38">
        <f>Data!$I741+0.05</f>
        <v>0.44999999999999996</v>
      </c>
      <c r="Q741" s="33"/>
      <c r="R741" s="34"/>
    </row>
    <row r="742" spans="1:18" ht="15.75" customHeight="1">
      <c r="A742" s="22"/>
      <c r="B742" s="27" t="s">
        <v>21</v>
      </c>
      <c r="C742" s="27">
        <v>1185732</v>
      </c>
      <c r="D742" s="28">
        <v>44263</v>
      </c>
      <c r="E742" s="27" t="s">
        <v>53</v>
      </c>
      <c r="F742" s="27" t="s">
        <v>54</v>
      </c>
      <c r="G742" s="27" t="s">
        <v>55</v>
      </c>
      <c r="H742" s="27" t="s">
        <v>28</v>
      </c>
      <c r="I742" s="29">
        <v>0.55000000000000004</v>
      </c>
      <c r="J742" s="30">
        <v>6750</v>
      </c>
      <c r="K742" s="31">
        <f t="shared" si="4"/>
        <v>3712.5000000000005</v>
      </c>
      <c r="L742" s="31">
        <f t="shared" si="5"/>
        <v>1299.375</v>
      </c>
      <c r="M742" s="32">
        <v>0.35</v>
      </c>
      <c r="O742" s="33"/>
      <c r="P742" s="38">
        <f>Data!$I742+0.05</f>
        <v>0.60000000000000009</v>
      </c>
      <c r="Q742" s="33"/>
      <c r="R742" s="34"/>
    </row>
    <row r="743" spans="1:18" ht="15.75" customHeight="1">
      <c r="A743" s="22"/>
      <c r="B743" s="27" t="s">
        <v>21</v>
      </c>
      <c r="C743" s="27">
        <v>1185732</v>
      </c>
      <c r="D743" s="28">
        <v>44263</v>
      </c>
      <c r="E743" s="27" t="s">
        <v>53</v>
      </c>
      <c r="F743" s="27" t="s">
        <v>54</v>
      </c>
      <c r="G743" s="27" t="s">
        <v>55</v>
      </c>
      <c r="H743" s="27" t="s">
        <v>29</v>
      </c>
      <c r="I743" s="29">
        <v>0.45</v>
      </c>
      <c r="J743" s="30">
        <v>7750</v>
      </c>
      <c r="K743" s="31">
        <f t="shared" si="4"/>
        <v>3487.5</v>
      </c>
      <c r="L743" s="31">
        <f t="shared" si="5"/>
        <v>1743.75</v>
      </c>
      <c r="M743" s="32">
        <v>0.5</v>
      </c>
      <c r="O743" s="33"/>
      <c r="P743" s="38">
        <f>Data!$I743+0.05</f>
        <v>0.5</v>
      </c>
      <c r="Q743" s="33"/>
      <c r="R743" s="34"/>
    </row>
    <row r="744" spans="1:18" ht="15.75" customHeight="1">
      <c r="A744" s="22"/>
      <c r="B744" s="27" t="s">
        <v>21</v>
      </c>
      <c r="C744" s="27">
        <v>1185732</v>
      </c>
      <c r="D744" s="28">
        <v>44295</v>
      </c>
      <c r="E744" s="27" t="s">
        <v>53</v>
      </c>
      <c r="F744" s="27" t="s">
        <v>54</v>
      </c>
      <c r="G744" s="27" t="s">
        <v>55</v>
      </c>
      <c r="H744" s="27" t="s">
        <v>24</v>
      </c>
      <c r="I744" s="29">
        <v>0.45</v>
      </c>
      <c r="J744" s="30">
        <v>10250</v>
      </c>
      <c r="K744" s="31">
        <f t="shared" si="4"/>
        <v>4612.5</v>
      </c>
      <c r="L744" s="31">
        <f t="shared" si="5"/>
        <v>2075.625</v>
      </c>
      <c r="M744" s="32">
        <v>0.45</v>
      </c>
      <c r="O744" s="33"/>
      <c r="P744" s="38">
        <f>Data!$I744+0.05</f>
        <v>0.5</v>
      </c>
      <c r="Q744" s="33"/>
      <c r="R744" s="34"/>
    </row>
    <row r="745" spans="1:18" ht="15.75" customHeight="1">
      <c r="A745" s="22"/>
      <c r="B745" s="27" t="s">
        <v>21</v>
      </c>
      <c r="C745" s="27">
        <v>1185732</v>
      </c>
      <c r="D745" s="28">
        <v>44295</v>
      </c>
      <c r="E745" s="27" t="s">
        <v>53</v>
      </c>
      <c r="F745" s="27" t="s">
        <v>54</v>
      </c>
      <c r="G745" s="27" t="s">
        <v>55</v>
      </c>
      <c r="H745" s="27" t="s">
        <v>25</v>
      </c>
      <c r="I745" s="29">
        <v>0.45</v>
      </c>
      <c r="J745" s="30">
        <v>7250</v>
      </c>
      <c r="K745" s="31">
        <f t="shared" si="4"/>
        <v>3262.5</v>
      </c>
      <c r="L745" s="31">
        <f t="shared" si="5"/>
        <v>1141.875</v>
      </c>
      <c r="M745" s="32">
        <v>0.35</v>
      </c>
      <c r="O745" s="33"/>
      <c r="P745" s="38">
        <f>Data!$I745+0.05</f>
        <v>0.5</v>
      </c>
      <c r="Q745" s="33"/>
      <c r="R745" s="34"/>
    </row>
    <row r="746" spans="1:18" ht="15.75" customHeight="1">
      <c r="A746" s="22"/>
      <c r="B746" s="27" t="s">
        <v>21</v>
      </c>
      <c r="C746" s="27">
        <v>1185732</v>
      </c>
      <c r="D746" s="28">
        <v>44295</v>
      </c>
      <c r="E746" s="27" t="s">
        <v>53</v>
      </c>
      <c r="F746" s="27" t="s">
        <v>54</v>
      </c>
      <c r="G746" s="27" t="s">
        <v>55</v>
      </c>
      <c r="H746" s="27" t="s">
        <v>26</v>
      </c>
      <c r="I746" s="29">
        <v>0.35000000000000003</v>
      </c>
      <c r="J746" s="30">
        <v>7250</v>
      </c>
      <c r="K746" s="31">
        <f t="shared" si="4"/>
        <v>2537.5000000000005</v>
      </c>
      <c r="L746" s="31">
        <f t="shared" si="5"/>
        <v>634.37500000000011</v>
      </c>
      <c r="M746" s="32">
        <v>0.25</v>
      </c>
      <c r="O746" s="33"/>
      <c r="P746" s="38">
        <f>Data!$I746+0.05</f>
        <v>0.4</v>
      </c>
      <c r="Q746" s="33"/>
      <c r="R746" s="34"/>
    </row>
    <row r="747" spans="1:18" ht="15.75" customHeight="1">
      <c r="A747" s="22"/>
      <c r="B747" s="27" t="s">
        <v>21</v>
      </c>
      <c r="C747" s="27">
        <v>1185732</v>
      </c>
      <c r="D747" s="28">
        <v>44295</v>
      </c>
      <c r="E747" s="27" t="s">
        <v>53</v>
      </c>
      <c r="F747" s="27" t="s">
        <v>54</v>
      </c>
      <c r="G747" s="27" t="s">
        <v>55</v>
      </c>
      <c r="H747" s="27" t="s">
        <v>27</v>
      </c>
      <c r="I747" s="29">
        <v>0.39999999999999997</v>
      </c>
      <c r="J747" s="30">
        <v>6500</v>
      </c>
      <c r="K747" s="31">
        <f t="shared" si="4"/>
        <v>2600</v>
      </c>
      <c r="L747" s="31">
        <f t="shared" si="5"/>
        <v>780</v>
      </c>
      <c r="M747" s="32">
        <v>0.3</v>
      </c>
      <c r="O747" s="33"/>
      <c r="P747" s="38">
        <f>Data!$I747+0.05</f>
        <v>0.44999999999999996</v>
      </c>
      <c r="Q747" s="33"/>
      <c r="R747" s="34"/>
    </row>
    <row r="748" spans="1:18" ht="15.75" customHeight="1">
      <c r="A748" s="22"/>
      <c r="B748" s="27" t="s">
        <v>21</v>
      </c>
      <c r="C748" s="27">
        <v>1185732</v>
      </c>
      <c r="D748" s="28">
        <v>44295</v>
      </c>
      <c r="E748" s="27" t="s">
        <v>53</v>
      </c>
      <c r="F748" s="27" t="s">
        <v>54</v>
      </c>
      <c r="G748" s="27" t="s">
        <v>55</v>
      </c>
      <c r="H748" s="27" t="s">
        <v>28</v>
      </c>
      <c r="I748" s="29">
        <v>0.55000000000000004</v>
      </c>
      <c r="J748" s="30">
        <v>6750</v>
      </c>
      <c r="K748" s="31">
        <f t="shared" si="4"/>
        <v>3712.5000000000005</v>
      </c>
      <c r="L748" s="31">
        <f t="shared" si="5"/>
        <v>1299.375</v>
      </c>
      <c r="M748" s="32">
        <v>0.35</v>
      </c>
      <c r="O748" s="33"/>
      <c r="P748" s="38">
        <f>Data!$I748+0.05</f>
        <v>0.60000000000000009</v>
      </c>
      <c r="Q748" s="33"/>
      <c r="R748" s="34"/>
    </row>
    <row r="749" spans="1:18" ht="15.75" customHeight="1">
      <c r="A749" s="22"/>
      <c r="B749" s="27" t="s">
        <v>21</v>
      </c>
      <c r="C749" s="27">
        <v>1185732</v>
      </c>
      <c r="D749" s="28">
        <v>44295</v>
      </c>
      <c r="E749" s="27" t="s">
        <v>53</v>
      </c>
      <c r="F749" s="27" t="s">
        <v>54</v>
      </c>
      <c r="G749" s="27" t="s">
        <v>55</v>
      </c>
      <c r="H749" s="27" t="s">
        <v>29</v>
      </c>
      <c r="I749" s="29">
        <v>0.45</v>
      </c>
      <c r="J749" s="30">
        <v>8000</v>
      </c>
      <c r="K749" s="31">
        <f t="shared" si="4"/>
        <v>3600</v>
      </c>
      <c r="L749" s="31">
        <f t="shared" si="5"/>
        <v>1800</v>
      </c>
      <c r="M749" s="32">
        <v>0.5</v>
      </c>
      <c r="O749" s="33"/>
      <c r="P749" s="38">
        <f>Data!$I749+0.05</f>
        <v>0.5</v>
      </c>
      <c r="Q749" s="33"/>
      <c r="R749" s="34"/>
    </row>
    <row r="750" spans="1:18" ht="15.75" customHeight="1">
      <c r="A750" s="22"/>
      <c r="B750" s="27" t="s">
        <v>21</v>
      </c>
      <c r="C750" s="27">
        <v>1185732</v>
      </c>
      <c r="D750" s="28">
        <v>44324</v>
      </c>
      <c r="E750" s="27" t="s">
        <v>53</v>
      </c>
      <c r="F750" s="27" t="s">
        <v>54</v>
      </c>
      <c r="G750" s="27" t="s">
        <v>55</v>
      </c>
      <c r="H750" s="27" t="s">
        <v>24</v>
      </c>
      <c r="I750" s="29">
        <v>0.55000000000000004</v>
      </c>
      <c r="J750" s="30">
        <v>10700</v>
      </c>
      <c r="K750" s="31">
        <f t="shared" si="4"/>
        <v>5885.0000000000009</v>
      </c>
      <c r="L750" s="31">
        <f t="shared" si="5"/>
        <v>2648.2500000000005</v>
      </c>
      <c r="M750" s="32">
        <v>0.45</v>
      </c>
      <c r="O750" s="33"/>
      <c r="P750" s="38">
        <f>Data!$I750+0.05</f>
        <v>0.60000000000000009</v>
      </c>
      <c r="Q750" s="33"/>
      <c r="R750" s="34"/>
    </row>
    <row r="751" spans="1:18" ht="15.75" customHeight="1">
      <c r="A751" s="22"/>
      <c r="B751" s="27" t="s">
        <v>21</v>
      </c>
      <c r="C751" s="27">
        <v>1185732</v>
      </c>
      <c r="D751" s="28">
        <v>44324</v>
      </c>
      <c r="E751" s="27" t="s">
        <v>53</v>
      </c>
      <c r="F751" s="27" t="s">
        <v>54</v>
      </c>
      <c r="G751" s="27" t="s">
        <v>55</v>
      </c>
      <c r="H751" s="27" t="s">
        <v>25</v>
      </c>
      <c r="I751" s="29">
        <v>0.55000000000000004</v>
      </c>
      <c r="J751" s="30">
        <v>7750</v>
      </c>
      <c r="K751" s="31">
        <f t="shared" si="4"/>
        <v>4262.5</v>
      </c>
      <c r="L751" s="31">
        <f t="shared" si="5"/>
        <v>1491.875</v>
      </c>
      <c r="M751" s="32">
        <v>0.35</v>
      </c>
      <c r="O751" s="33"/>
      <c r="P751" s="38">
        <f>Data!$I751+0.05</f>
        <v>0.60000000000000009</v>
      </c>
      <c r="Q751" s="33"/>
      <c r="R751" s="34"/>
    </row>
    <row r="752" spans="1:18" ht="15.75" customHeight="1">
      <c r="A752" s="22"/>
      <c r="B752" s="27" t="s">
        <v>21</v>
      </c>
      <c r="C752" s="27">
        <v>1185732</v>
      </c>
      <c r="D752" s="28">
        <v>44324</v>
      </c>
      <c r="E752" s="27" t="s">
        <v>53</v>
      </c>
      <c r="F752" s="27" t="s">
        <v>54</v>
      </c>
      <c r="G752" s="27" t="s">
        <v>55</v>
      </c>
      <c r="H752" s="27" t="s">
        <v>26</v>
      </c>
      <c r="I752" s="29">
        <v>0.5</v>
      </c>
      <c r="J752" s="30">
        <v>7500</v>
      </c>
      <c r="K752" s="31">
        <f t="shared" si="4"/>
        <v>3750</v>
      </c>
      <c r="L752" s="31">
        <f t="shared" si="5"/>
        <v>937.5</v>
      </c>
      <c r="M752" s="32">
        <v>0.25</v>
      </c>
      <c r="O752" s="33"/>
      <c r="P752" s="38">
        <f>Data!$I752+0.05</f>
        <v>0.55000000000000004</v>
      </c>
      <c r="Q752" s="33"/>
      <c r="R752" s="34"/>
    </row>
    <row r="753" spans="1:18" ht="15.75" customHeight="1">
      <c r="A753" s="22"/>
      <c r="B753" s="27" t="s">
        <v>21</v>
      </c>
      <c r="C753" s="27">
        <v>1185732</v>
      </c>
      <c r="D753" s="28">
        <v>44324</v>
      </c>
      <c r="E753" s="27" t="s">
        <v>53</v>
      </c>
      <c r="F753" s="27" t="s">
        <v>54</v>
      </c>
      <c r="G753" s="27" t="s">
        <v>55</v>
      </c>
      <c r="H753" s="27" t="s">
        <v>27</v>
      </c>
      <c r="I753" s="29">
        <v>0.5</v>
      </c>
      <c r="J753" s="30">
        <v>7000</v>
      </c>
      <c r="K753" s="31">
        <f t="shared" si="4"/>
        <v>3500</v>
      </c>
      <c r="L753" s="31">
        <f t="shared" si="5"/>
        <v>1050</v>
      </c>
      <c r="M753" s="32">
        <v>0.3</v>
      </c>
      <c r="O753" s="33"/>
      <c r="P753" s="38">
        <f>Data!$I753+0.05</f>
        <v>0.55000000000000004</v>
      </c>
      <c r="Q753" s="33"/>
      <c r="R753" s="34"/>
    </row>
    <row r="754" spans="1:18" ht="15.75" customHeight="1">
      <c r="A754" s="22"/>
      <c r="B754" s="27" t="s">
        <v>21</v>
      </c>
      <c r="C754" s="27">
        <v>1185732</v>
      </c>
      <c r="D754" s="28">
        <v>44324</v>
      </c>
      <c r="E754" s="27" t="s">
        <v>53</v>
      </c>
      <c r="F754" s="27" t="s">
        <v>54</v>
      </c>
      <c r="G754" s="27" t="s">
        <v>55</v>
      </c>
      <c r="H754" s="27" t="s">
        <v>28</v>
      </c>
      <c r="I754" s="29">
        <v>0.6</v>
      </c>
      <c r="J754" s="30">
        <v>7250</v>
      </c>
      <c r="K754" s="31">
        <f t="shared" si="4"/>
        <v>4350</v>
      </c>
      <c r="L754" s="31">
        <f t="shared" si="5"/>
        <v>1522.5</v>
      </c>
      <c r="M754" s="32">
        <v>0.35</v>
      </c>
      <c r="O754" s="33"/>
      <c r="P754" s="38">
        <f>Data!$I754+0.05</f>
        <v>0.65</v>
      </c>
      <c r="Q754" s="33"/>
      <c r="R754" s="34"/>
    </row>
    <row r="755" spans="1:18" ht="15.75" customHeight="1">
      <c r="A755" s="22"/>
      <c r="B755" s="27" t="s">
        <v>21</v>
      </c>
      <c r="C755" s="27">
        <v>1185732</v>
      </c>
      <c r="D755" s="28">
        <v>44324</v>
      </c>
      <c r="E755" s="27" t="s">
        <v>53</v>
      </c>
      <c r="F755" s="27" t="s">
        <v>54</v>
      </c>
      <c r="G755" s="27" t="s">
        <v>55</v>
      </c>
      <c r="H755" s="27" t="s">
        <v>29</v>
      </c>
      <c r="I755" s="29">
        <v>0.65</v>
      </c>
      <c r="J755" s="30">
        <v>8250</v>
      </c>
      <c r="K755" s="31">
        <f t="shared" si="4"/>
        <v>5362.5</v>
      </c>
      <c r="L755" s="31">
        <f t="shared" si="5"/>
        <v>2681.25</v>
      </c>
      <c r="M755" s="32">
        <v>0.5</v>
      </c>
      <c r="O755" s="33"/>
      <c r="P755" s="38">
        <f>Data!$I755+0.05</f>
        <v>0.70000000000000007</v>
      </c>
      <c r="Q755" s="33"/>
      <c r="R755" s="34"/>
    </row>
    <row r="756" spans="1:18" ht="15.75" customHeight="1">
      <c r="A756" s="22"/>
      <c r="B756" s="27" t="s">
        <v>21</v>
      </c>
      <c r="C756" s="27">
        <v>1185732</v>
      </c>
      <c r="D756" s="28">
        <v>44357</v>
      </c>
      <c r="E756" s="27" t="s">
        <v>53</v>
      </c>
      <c r="F756" s="27" t="s">
        <v>54</v>
      </c>
      <c r="G756" s="27" t="s">
        <v>55</v>
      </c>
      <c r="H756" s="27" t="s">
        <v>24</v>
      </c>
      <c r="I756" s="29">
        <v>0.6</v>
      </c>
      <c r="J756" s="30">
        <v>10750</v>
      </c>
      <c r="K756" s="31">
        <f t="shared" si="4"/>
        <v>6450</v>
      </c>
      <c r="L756" s="31">
        <f t="shared" si="5"/>
        <v>2902.5</v>
      </c>
      <c r="M756" s="32">
        <v>0.45</v>
      </c>
      <c r="O756" s="33"/>
      <c r="P756" s="38">
        <f>Data!$I756+0.05</f>
        <v>0.65</v>
      </c>
      <c r="Q756" s="33"/>
      <c r="R756" s="34"/>
    </row>
    <row r="757" spans="1:18" ht="15.75" customHeight="1">
      <c r="A757" s="22"/>
      <c r="B757" s="27" t="s">
        <v>21</v>
      </c>
      <c r="C757" s="27">
        <v>1185732</v>
      </c>
      <c r="D757" s="28">
        <v>44357</v>
      </c>
      <c r="E757" s="27" t="s">
        <v>53</v>
      </c>
      <c r="F757" s="27" t="s">
        <v>54</v>
      </c>
      <c r="G757" s="27" t="s">
        <v>55</v>
      </c>
      <c r="H757" s="27" t="s">
        <v>25</v>
      </c>
      <c r="I757" s="29">
        <v>0.55000000000000004</v>
      </c>
      <c r="J757" s="30">
        <v>8250</v>
      </c>
      <c r="K757" s="31">
        <f t="shared" si="4"/>
        <v>4537.5</v>
      </c>
      <c r="L757" s="31">
        <f t="shared" si="5"/>
        <v>1588.125</v>
      </c>
      <c r="M757" s="32">
        <v>0.35</v>
      </c>
      <c r="O757" s="33"/>
      <c r="P757" s="38">
        <f>Data!$I757+0.05</f>
        <v>0.60000000000000009</v>
      </c>
      <c r="Q757" s="33"/>
      <c r="R757" s="34"/>
    </row>
    <row r="758" spans="1:18" ht="15.75" customHeight="1">
      <c r="A758" s="22"/>
      <c r="B758" s="27" t="s">
        <v>21</v>
      </c>
      <c r="C758" s="27">
        <v>1185732</v>
      </c>
      <c r="D758" s="28">
        <v>44357</v>
      </c>
      <c r="E758" s="27" t="s">
        <v>53</v>
      </c>
      <c r="F758" s="27" t="s">
        <v>54</v>
      </c>
      <c r="G758" s="27" t="s">
        <v>55</v>
      </c>
      <c r="H758" s="27" t="s">
        <v>26</v>
      </c>
      <c r="I758" s="29">
        <v>0.5</v>
      </c>
      <c r="J758" s="30">
        <v>8000</v>
      </c>
      <c r="K758" s="31">
        <f t="shared" si="4"/>
        <v>4000</v>
      </c>
      <c r="L758" s="31">
        <f t="shared" si="5"/>
        <v>1000</v>
      </c>
      <c r="M758" s="32">
        <v>0.25</v>
      </c>
      <c r="O758" s="33"/>
      <c r="P758" s="38">
        <f>Data!$I758+0.05</f>
        <v>0.55000000000000004</v>
      </c>
      <c r="Q758" s="33"/>
      <c r="R758" s="34"/>
    </row>
    <row r="759" spans="1:18" ht="15.75" customHeight="1">
      <c r="A759" s="22"/>
      <c r="B759" s="27" t="s">
        <v>21</v>
      </c>
      <c r="C759" s="27">
        <v>1185732</v>
      </c>
      <c r="D759" s="28">
        <v>44357</v>
      </c>
      <c r="E759" s="27" t="s">
        <v>53</v>
      </c>
      <c r="F759" s="27" t="s">
        <v>54</v>
      </c>
      <c r="G759" s="27" t="s">
        <v>55</v>
      </c>
      <c r="H759" s="27" t="s">
        <v>27</v>
      </c>
      <c r="I759" s="29">
        <v>0.5</v>
      </c>
      <c r="J759" s="30">
        <v>7750</v>
      </c>
      <c r="K759" s="31">
        <f t="shared" si="4"/>
        <v>3875</v>
      </c>
      <c r="L759" s="31">
        <f t="shared" si="5"/>
        <v>1162.5</v>
      </c>
      <c r="M759" s="32">
        <v>0.3</v>
      </c>
      <c r="O759" s="33"/>
      <c r="P759" s="38">
        <f>Data!$I759+0.05</f>
        <v>0.55000000000000004</v>
      </c>
      <c r="Q759" s="33"/>
      <c r="R759" s="34"/>
    </row>
    <row r="760" spans="1:18" ht="15.75" customHeight="1">
      <c r="A760" s="22"/>
      <c r="B760" s="27" t="s">
        <v>21</v>
      </c>
      <c r="C760" s="27">
        <v>1185732</v>
      </c>
      <c r="D760" s="28">
        <v>44357</v>
      </c>
      <c r="E760" s="27" t="s">
        <v>53</v>
      </c>
      <c r="F760" s="27" t="s">
        <v>54</v>
      </c>
      <c r="G760" s="27" t="s">
        <v>55</v>
      </c>
      <c r="H760" s="27" t="s">
        <v>28</v>
      </c>
      <c r="I760" s="29">
        <v>0.65</v>
      </c>
      <c r="J760" s="30">
        <v>7750</v>
      </c>
      <c r="K760" s="31">
        <f t="shared" si="4"/>
        <v>5037.5</v>
      </c>
      <c r="L760" s="31">
        <f t="shared" si="5"/>
        <v>1763.125</v>
      </c>
      <c r="M760" s="32">
        <v>0.35</v>
      </c>
      <c r="O760" s="33"/>
      <c r="P760" s="38">
        <f>Data!$I760+0.05</f>
        <v>0.70000000000000007</v>
      </c>
      <c r="Q760" s="33"/>
      <c r="R760" s="34"/>
    </row>
    <row r="761" spans="1:18" ht="15.75" customHeight="1">
      <c r="A761" s="22"/>
      <c r="B761" s="27" t="s">
        <v>21</v>
      </c>
      <c r="C761" s="27">
        <v>1185732</v>
      </c>
      <c r="D761" s="28">
        <v>44357</v>
      </c>
      <c r="E761" s="27" t="s">
        <v>53</v>
      </c>
      <c r="F761" s="27" t="s">
        <v>54</v>
      </c>
      <c r="G761" s="27" t="s">
        <v>55</v>
      </c>
      <c r="H761" s="27" t="s">
        <v>29</v>
      </c>
      <c r="I761" s="29">
        <v>0.70000000000000007</v>
      </c>
      <c r="J761" s="30">
        <v>9250</v>
      </c>
      <c r="K761" s="31">
        <f t="shared" si="4"/>
        <v>6475.0000000000009</v>
      </c>
      <c r="L761" s="31">
        <f t="shared" si="5"/>
        <v>3237.5000000000005</v>
      </c>
      <c r="M761" s="32">
        <v>0.5</v>
      </c>
      <c r="O761" s="33"/>
      <c r="P761" s="38">
        <f>Data!$I761+0.05</f>
        <v>0.75000000000000011</v>
      </c>
      <c r="Q761" s="33"/>
      <c r="R761" s="34"/>
    </row>
    <row r="762" spans="1:18" ht="15.75" customHeight="1">
      <c r="A762" s="22"/>
      <c r="B762" s="27" t="s">
        <v>21</v>
      </c>
      <c r="C762" s="27">
        <v>1185732</v>
      </c>
      <c r="D762" s="28">
        <v>44385</v>
      </c>
      <c r="E762" s="27" t="s">
        <v>53</v>
      </c>
      <c r="F762" s="27" t="s">
        <v>54</v>
      </c>
      <c r="G762" s="27" t="s">
        <v>55</v>
      </c>
      <c r="H762" s="27" t="s">
        <v>24</v>
      </c>
      <c r="I762" s="29">
        <v>0.65</v>
      </c>
      <c r="J762" s="30">
        <v>11500</v>
      </c>
      <c r="K762" s="31">
        <f t="shared" si="4"/>
        <v>7475</v>
      </c>
      <c r="L762" s="31">
        <f t="shared" si="5"/>
        <v>3363.75</v>
      </c>
      <c r="M762" s="32">
        <v>0.45</v>
      </c>
      <c r="O762" s="33"/>
      <c r="P762" s="38">
        <f>Data!$I762+0.05</f>
        <v>0.70000000000000007</v>
      </c>
      <c r="Q762" s="33"/>
      <c r="R762" s="34"/>
    </row>
    <row r="763" spans="1:18" ht="15.75" customHeight="1">
      <c r="A763" s="22"/>
      <c r="B763" s="27" t="s">
        <v>21</v>
      </c>
      <c r="C763" s="27">
        <v>1185732</v>
      </c>
      <c r="D763" s="28">
        <v>44385</v>
      </c>
      <c r="E763" s="27" t="s">
        <v>53</v>
      </c>
      <c r="F763" s="27" t="s">
        <v>54</v>
      </c>
      <c r="G763" s="27" t="s">
        <v>55</v>
      </c>
      <c r="H763" s="27" t="s">
        <v>25</v>
      </c>
      <c r="I763" s="29">
        <v>0.60000000000000009</v>
      </c>
      <c r="J763" s="30">
        <v>9000</v>
      </c>
      <c r="K763" s="31">
        <f t="shared" si="4"/>
        <v>5400.0000000000009</v>
      </c>
      <c r="L763" s="31">
        <f t="shared" si="5"/>
        <v>1890.0000000000002</v>
      </c>
      <c r="M763" s="32">
        <v>0.35</v>
      </c>
      <c r="O763" s="33"/>
      <c r="P763" s="38">
        <f>Data!$I763+0.05</f>
        <v>0.65000000000000013</v>
      </c>
      <c r="Q763" s="33"/>
      <c r="R763" s="34"/>
    </row>
    <row r="764" spans="1:18" ht="15.75" customHeight="1">
      <c r="A764" s="22"/>
      <c r="B764" s="27" t="s">
        <v>21</v>
      </c>
      <c r="C764" s="27">
        <v>1185732</v>
      </c>
      <c r="D764" s="28">
        <v>44385</v>
      </c>
      <c r="E764" s="27" t="s">
        <v>53</v>
      </c>
      <c r="F764" s="27" t="s">
        <v>54</v>
      </c>
      <c r="G764" s="27" t="s">
        <v>55</v>
      </c>
      <c r="H764" s="27" t="s">
        <v>26</v>
      </c>
      <c r="I764" s="29">
        <v>0.55000000000000004</v>
      </c>
      <c r="J764" s="30">
        <v>8250</v>
      </c>
      <c r="K764" s="31">
        <f t="shared" si="4"/>
        <v>4537.5</v>
      </c>
      <c r="L764" s="31">
        <f t="shared" si="5"/>
        <v>1134.375</v>
      </c>
      <c r="M764" s="32">
        <v>0.25</v>
      </c>
      <c r="O764" s="33"/>
      <c r="P764" s="38">
        <f>Data!$I764+0.05</f>
        <v>0.60000000000000009</v>
      </c>
      <c r="Q764" s="33"/>
      <c r="R764" s="34"/>
    </row>
    <row r="765" spans="1:18" ht="15.75" customHeight="1">
      <c r="A765" s="22"/>
      <c r="B765" s="27" t="s">
        <v>21</v>
      </c>
      <c r="C765" s="27">
        <v>1185732</v>
      </c>
      <c r="D765" s="28">
        <v>44385</v>
      </c>
      <c r="E765" s="27" t="s">
        <v>53</v>
      </c>
      <c r="F765" s="27" t="s">
        <v>54</v>
      </c>
      <c r="G765" s="27" t="s">
        <v>55</v>
      </c>
      <c r="H765" s="27" t="s">
        <v>27</v>
      </c>
      <c r="I765" s="29">
        <v>0.55000000000000004</v>
      </c>
      <c r="J765" s="30">
        <v>7750</v>
      </c>
      <c r="K765" s="31">
        <f t="shared" si="4"/>
        <v>4262.5</v>
      </c>
      <c r="L765" s="31">
        <f t="shared" si="5"/>
        <v>1278.75</v>
      </c>
      <c r="M765" s="32">
        <v>0.3</v>
      </c>
      <c r="O765" s="33"/>
      <c r="P765" s="38">
        <f>Data!$I765+0.05</f>
        <v>0.60000000000000009</v>
      </c>
      <c r="Q765" s="33"/>
      <c r="R765" s="34"/>
    </row>
    <row r="766" spans="1:18" ht="15.75" customHeight="1">
      <c r="A766" s="22"/>
      <c r="B766" s="27" t="s">
        <v>21</v>
      </c>
      <c r="C766" s="27">
        <v>1185732</v>
      </c>
      <c r="D766" s="28">
        <v>44385</v>
      </c>
      <c r="E766" s="27" t="s">
        <v>53</v>
      </c>
      <c r="F766" s="27" t="s">
        <v>54</v>
      </c>
      <c r="G766" s="27" t="s">
        <v>55</v>
      </c>
      <c r="H766" s="27" t="s">
        <v>28</v>
      </c>
      <c r="I766" s="29">
        <v>0.65</v>
      </c>
      <c r="J766" s="30">
        <v>8000</v>
      </c>
      <c r="K766" s="31">
        <f t="shared" si="4"/>
        <v>5200</v>
      </c>
      <c r="L766" s="31">
        <f t="shared" si="5"/>
        <v>1819.9999999999998</v>
      </c>
      <c r="M766" s="32">
        <v>0.35</v>
      </c>
      <c r="O766" s="33"/>
      <c r="P766" s="38">
        <f>Data!$I766+0.05</f>
        <v>0.70000000000000007</v>
      </c>
      <c r="Q766" s="33"/>
      <c r="R766" s="34"/>
    </row>
    <row r="767" spans="1:18" ht="15.75" customHeight="1">
      <c r="A767" s="22"/>
      <c r="B767" s="27" t="s">
        <v>21</v>
      </c>
      <c r="C767" s="27">
        <v>1185732</v>
      </c>
      <c r="D767" s="28">
        <v>44385</v>
      </c>
      <c r="E767" s="27" t="s">
        <v>53</v>
      </c>
      <c r="F767" s="27" t="s">
        <v>54</v>
      </c>
      <c r="G767" s="27" t="s">
        <v>55</v>
      </c>
      <c r="H767" s="27" t="s">
        <v>29</v>
      </c>
      <c r="I767" s="29">
        <v>0.70000000000000007</v>
      </c>
      <c r="J767" s="30">
        <v>9750</v>
      </c>
      <c r="K767" s="31">
        <f t="shared" si="4"/>
        <v>6825.0000000000009</v>
      </c>
      <c r="L767" s="31">
        <f t="shared" si="5"/>
        <v>3412.5000000000005</v>
      </c>
      <c r="M767" s="32">
        <v>0.5</v>
      </c>
      <c r="O767" s="33"/>
      <c r="P767" s="38">
        <f>Data!$I767+0.05</f>
        <v>0.75000000000000011</v>
      </c>
      <c r="Q767" s="33"/>
      <c r="R767" s="34"/>
    </row>
    <row r="768" spans="1:18" ht="15.75" customHeight="1">
      <c r="A768" s="22"/>
      <c r="B768" s="27" t="s">
        <v>21</v>
      </c>
      <c r="C768" s="27">
        <v>1185732</v>
      </c>
      <c r="D768" s="28">
        <v>44417</v>
      </c>
      <c r="E768" s="27" t="s">
        <v>53</v>
      </c>
      <c r="F768" s="27" t="s">
        <v>54</v>
      </c>
      <c r="G768" s="27" t="s">
        <v>55</v>
      </c>
      <c r="H768" s="27" t="s">
        <v>24</v>
      </c>
      <c r="I768" s="29">
        <v>0.65</v>
      </c>
      <c r="J768" s="30">
        <v>11250</v>
      </c>
      <c r="K768" s="31">
        <f t="shared" si="4"/>
        <v>7312.5</v>
      </c>
      <c r="L768" s="31">
        <f t="shared" si="5"/>
        <v>3290.625</v>
      </c>
      <c r="M768" s="32">
        <v>0.45</v>
      </c>
      <c r="O768" s="33"/>
      <c r="P768" s="38">
        <f>Data!$I768+0.05</f>
        <v>0.70000000000000007</v>
      </c>
      <c r="Q768" s="33"/>
      <c r="R768" s="34"/>
    </row>
    <row r="769" spans="1:18" ht="15.75" customHeight="1">
      <c r="A769" s="22"/>
      <c r="B769" s="27" t="s">
        <v>21</v>
      </c>
      <c r="C769" s="27">
        <v>1185732</v>
      </c>
      <c r="D769" s="28">
        <v>44417</v>
      </c>
      <c r="E769" s="27" t="s">
        <v>53</v>
      </c>
      <c r="F769" s="27" t="s">
        <v>54</v>
      </c>
      <c r="G769" s="27" t="s">
        <v>55</v>
      </c>
      <c r="H769" s="27" t="s">
        <v>25</v>
      </c>
      <c r="I769" s="29">
        <v>0.60000000000000009</v>
      </c>
      <c r="J769" s="30">
        <v>9000</v>
      </c>
      <c r="K769" s="31">
        <f t="shared" si="4"/>
        <v>5400.0000000000009</v>
      </c>
      <c r="L769" s="31">
        <f t="shared" si="5"/>
        <v>1890.0000000000002</v>
      </c>
      <c r="M769" s="32">
        <v>0.35</v>
      </c>
      <c r="O769" s="33"/>
      <c r="P769" s="38">
        <f>Data!$I769+0.05</f>
        <v>0.65000000000000013</v>
      </c>
      <c r="Q769" s="33"/>
      <c r="R769" s="34"/>
    </row>
    <row r="770" spans="1:18" ht="15.75" customHeight="1">
      <c r="A770" s="22"/>
      <c r="B770" s="27" t="s">
        <v>21</v>
      </c>
      <c r="C770" s="27">
        <v>1185732</v>
      </c>
      <c r="D770" s="28">
        <v>44417</v>
      </c>
      <c r="E770" s="27" t="s">
        <v>53</v>
      </c>
      <c r="F770" s="27" t="s">
        <v>54</v>
      </c>
      <c r="G770" s="27" t="s">
        <v>55</v>
      </c>
      <c r="H770" s="27" t="s">
        <v>26</v>
      </c>
      <c r="I770" s="29">
        <v>0.55000000000000004</v>
      </c>
      <c r="J770" s="30">
        <v>8250</v>
      </c>
      <c r="K770" s="31">
        <f t="shared" si="4"/>
        <v>4537.5</v>
      </c>
      <c r="L770" s="31">
        <f t="shared" si="5"/>
        <v>1134.375</v>
      </c>
      <c r="M770" s="32">
        <v>0.25</v>
      </c>
      <c r="O770" s="33"/>
      <c r="P770" s="38">
        <f>Data!$I770+0.05</f>
        <v>0.60000000000000009</v>
      </c>
      <c r="Q770" s="33"/>
      <c r="R770" s="34"/>
    </row>
    <row r="771" spans="1:18" ht="15.75" customHeight="1">
      <c r="A771" s="22"/>
      <c r="B771" s="27" t="s">
        <v>21</v>
      </c>
      <c r="C771" s="27">
        <v>1185732</v>
      </c>
      <c r="D771" s="28">
        <v>44417</v>
      </c>
      <c r="E771" s="27" t="s">
        <v>53</v>
      </c>
      <c r="F771" s="27" t="s">
        <v>54</v>
      </c>
      <c r="G771" s="27" t="s">
        <v>55</v>
      </c>
      <c r="H771" s="27" t="s">
        <v>27</v>
      </c>
      <c r="I771" s="29">
        <v>0.45</v>
      </c>
      <c r="J771" s="30">
        <v>7750</v>
      </c>
      <c r="K771" s="31">
        <f t="shared" ref="K771:K1025" si="6">I771*J771</f>
        <v>3487.5</v>
      </c>
      <c r="L771" s="31">
        <f t="shared" ref="L771:L1025" si="7">K771*M771</f>
        <v>1046.25</v>
      </c>
      <c r="M771" s="32">
        <v>0.3</v>
      </c>
      <c r="O771" s="33"/>
      <c r="P771" s="38">
        <f>Data!$I771+0.05</f>
        <v>0.5</v>
      </c>
      <c r="Q771" s="33"/>
      <c r="R771" s="34"/>
    </row>
    <row r="772" spans="1:18" ht="15.75" customHeight="1">
      <c r="A772" s="22"/>
      <c r="B772" s="27" t="s">
        <v>21</v>
      </c>
      <c r="C772" s="27">
        <v>1185732</v>
      </c>
      <c r="D772" s="28">
        <v>44417</v>
      </c>
      <c r="E772" s="27" t="s">
        <v>53</v>
      </c>
      <c r="F772" s="27" t="s">
        <v>54</v>
      </c>
      <c r="G772" s="27" t="s">
        <v>55</v>
      </c>
      <c r="H772" s="27" t="s">
        <v>28</v>
      </c>
      <c r="I772" s="29">
        <v>0.55000000000000004</v>
      </c>
      <c r="J772" s="30">
        <v>7500</v>
      </c>
      <c r="K772" s="31">
        <f t="shared" si="6"/>
        <v>4125</v>
      </c>
      <c r="L772" s="31">
        <f t="shared" si="7"/>
        <v>1443.75</v>
      </c>
      <c r="M772" s="32">
        <v>0.35</v>
      </c>
      <c r="O772" s="33"/>
      <c r="P772" s="38">
        <f>Data!$I772+0.05</f>
        <v>0.60000000000000009</v>
      </c>
      <c r="Q772" s="33"/>
      <c r="R772" s="34"/>
    </row>
    <row r="773" spans="1:18" ht="15.75" customHeight="1">
      <c r="A773" s="22"/>
      <c r="B773" s="27" t="s">
        <v>21</v>
      </c>
      <c r="C773" s="27">
        <v>1185732</v>
      </c>
      <c r="D773" s="28">
        <v>44417</v>
      </c>
      <c r="E773" s="27" t="s">
        <v>53</v>
      </c>
      <c r="F773" s="27" t="s">
        <v>54</v>
      </c>
      <c r="G773" s="27" t="s">
        <v>55</v>
      </c>
      <c r="H773" s="27" t="s">
        <v>29</v>
      </c>
      <c r="I773" s="29">
        <v>0.60000000000000009</v>
      </c>
      <c r="J773" s="30">
        <v>9250</v>
      </c>
      <c r="K773" s="31">
        <f t="shared" si="6"/>
        <v>5550.0000000000009</v>
      </c>
      <c r="L773" s="31">
        <f t="shared" si="7"/>
        <v>2775.0000000000005</v>
      </c>
      <c r="M773" s="32">
        <v>0.5</v>
      </c>
      <c r="O773" s="33"/>
      <c r="P773" s="38">
        <f>Data!$I773+0.05</f>
        <v>0.65000000000000013</v>
      </c>
      <c r="Q773" s="33"/>
      <c r="R773" s="34"/>
    </row>
    <row r="774" spans="1:18" ht="15.75" customHeight="1">
      <c r="A774" s="22"/>
      <c r="B774" s="27" t="s">
        <v>21</v>
      </c>
      <c r="C774" s="27">
        <v>1185732</v>
      </c>
      <c r="D774" s="28">
        <v>44447</v>
      </c>
      <c r="E774" s="27" t="s">
        <v>53</v>
      </c>
      <c r="F774" s="27" t="s">
        <v>54</v>
      </c>
      <c r="G774" s="27" t="s">
        <v>55</v>
      </c>
      <c r="H774" s="27" t="s">
        <v>24</v>
      </c>
      <c r="I774" s="29">
        <v>0.55000000000000004</v>
      </c>
      <c r="J774" s="30">
        <v>10500</v>
      </c>
      <c r="K774" s="31">
        <f t="shared" si="6"/>
        <v>5775.0000000000009</v>
      </c>
      <c r="L774" s="31">
        <f t="shared" si="7"/>
        <v>2598.7500000000005</v>
      </c>
      <c r="M774" s="32">
        <v>0.45</v>
      </c>
      <c r="O774" s="33"/>
      <c r="P774" s="38">
        <f>Data!$I774+0.05</f>
        <v>0.60000000000000009</v>
      </c>
      <c r="Q774" s="33"/>
      <c r="R774" s="34"/>
    </row>
    <row r="775" spans="1:18" ht="15.75" customHeight="1">
      <c r="A775" s="22"/>
      <c r="B775" s="27" t="s">
        <v>21</v>
      </c>
      <c r="C775" s="27">
        <v>1185732</v>
      </c>
      <c r="D775" s="28">
        <v>44447</v>
      </c>
      <c r="E775" s="27" t="s">
        <v>53</v>
      </c>
      <c r="F775" s="27" t="s">
        <v>54</v>
      </c>
      <c r="G775" s="27" t="s">
        <v>55</v>
      </c>
      <c r="H775" s="27" t="s">
        <v>25</v>
      </c>
      <c r="I775" s="29">
        <v>0.50000000000000011</v>
      </c>
      <c r="J775" s="30">
        <v>8500</v>
      </c>
      <c r="K775" s="31">
        <f t="shared" si="6"/>
        <v>4250.0000000000009</v>
      </c>
      <c r="L775" s="31">
        <f t="shared" si="7"/>
        <v>1487.5000000000002</v>
      </c>
      <c r="M775" s="32">
        <v>0.35</v>
      </c>
      <c r="O775" s="33"/>
      <c r="P775" s="38">
        <f>Data!$I775+0.05</f>
        <v>0.55000000000000016</v>
      </c>
      <c r="Q775" s="33"/>
      <c r="R775" s="34"/>
    </row>
    <row r="776" spans="1:18" ht="15.75" customHeight="1">
      <c r="A776" s="22"/>
      <c r="B776" s="27" t="s">
        <v>21</v>
      </c>
      <c r="C776" s="27">
        <v>1185732</v>
      </c>
      <c r="D776" s="28">
        <v>44447</v>
      </c>
      <c r="E776" s="27" t="s">
        <v>53</v>
      </c>
      <c r="F776" s="27" t="s">
        <v>54</v>
      </c>
      <c r="G776" s="27" t="s">
        <v>55</v>
      </c>
      <c r="H776" s="27" t="s">
        <v>26</v>
      </c>
      <c r="I776" s="29">
        <v>0.45</v>
      </c>
      <c r="J776" s="30">
        <v>7500</v>
      </c>
      <c r="K776" s="31">
        <f t="shared" si="6"/>
        <v>3375</v>
      </c>
      <c r="L776" s="31">
        <f t="shared" si="7"/>
        <v>843.75</v>
      </c>
      <c r="M776" s="32">
        <v>0.25</v>
      </c>
      <c r="O776" s="33"/>
      <c r="P776" s="38">
        <f>Data!$I776+0.05</f>
        <v>0.5</v>
      </c>
      <c r="Q776" s="33"/>
      <c r="R776" s="34"/>
    </row>
    <row r="777" spans="1:18" ht="15.75" customHeight="1">
      <c r="A777" s="22"/>
      <c r="B777" s="27" t="s">
        <v>21</v>
      </c>
      <c r="C777" s="27">
        <v>1185732</v>
      </c>
      <c r="D777" s="28">
        <v>44447</v>
      </c>
      <c r="E777" s="27" t="s">
        <v>53</v>
      </c>
      <c r="F777" s="27" t="s">
        <v>54</v>
      </c>
      <c r="G777" s="27" t="s">
        <v>55</v>
      </c>
      <c r="H777" s="27" t="s">
        <v>27</v>
      </c>
      <c r="I777" s="29">
        <v>0.45</v>
      </c>
      <c r="J777" s="30">
        <v>7250</v>
      </c>
      <c r="K777" s="31">
        <f t="shared" si="6"/>
        <v>3262.5</v>
      </c>
      <c r="L777" s="31">
        <f t="shared" si="7"/>
        <v>978.75</v>
      </c>
      <c r="M777" s="32">
        <v>0.3</v>
      </c>
      <c r="O777" s="33"/>
      <c r="P777" s="38">
        <f>Data!$I777+0.05</f>
        <v>0.5</v>
      </c>
      <c r="Q777" s="33"/>
      <c r="R777" s="34"/>
    </row>
    <row r="778" spans="1:18" ht="15.75" customHeight="1">
      <c r="A778" s="22"/>
      <c r="B778" s="27" t="s">
        <v>21</v>
      </c>
      <c r="C778" s="27">
        <v>1185732</v>
      </c>
      <c r="D778" s="28">
        <v>44447</v>
      </c>
      <c r="E778" s="27" t="s">
        <v>53</v>
      </c>
      <c r="F778" s="27" t="s">
        <v>54</v>
      </c>
      <c r="G778" s="27" t="s">
        <v>55</v>
      </c>
      <c r="H778" s="27" t="s">
        <v>28</v>
      </c>
      <c r="I778" s="29">
        <v>0.55000000000000004</v>
      </c>
      <c r="J778" s="30">
        <v>7250</v>
      </c>
      <c r="K778" s="31">
        <f t="shared" si="6"/>
        <v>3987.5000000000005</v>
      </c>
      <c r="L778" s="31">
        <f t="shared" si="7"/>
        <v>1395.625</v>
      </c>
      <c r="M778" s="32">
        <v>0.35</v>
      </c>
      <c r="O778" s="33"/>
      <c r="P778" s="38">
        <f>Data!$I778+0.05</f>
        <v>0.60000000000000009</v>
      </c>
      <c r="Q778" s="33"/>
      <c r="R778" s="34"/>
    </row>
    <row r="779" spans="1:18" ht="15.75" customHeight="1">
      <c r="A779" s="22"/>
      <c r="B779" s="27" t="s">
        <v>21</v>
      </c>
      <c r="C779" s="27">
        <v>1185732</v>
      </c>
      <c r="D779" s="28">
        <v>44447</v>
      </c>
      <c r="E779" s="27" t="s">
        <v>53</v>
      </c>
      <c r="F779" s="27" t="s">
        <v>54</v>
      </c>
      <c r="G779" s="27" t="s">
        <v>55</v>
      </c>
      <c r="H779" s="27" t="s">
        <v>29</v>
      </c>
      <c r="I779" s="29">
        <v>0.60000000000000009</v>
      </c>
      <c r="J779" s="30">
        <v>8250</v>
      </c>
      <c r="K779" s="31">
        <f t="shared" si="6"/>
        <v>4950.0000000000009</v>
      </c>
      <c r="L779" s="31">
        <f t="shared" si="7"/>
        <v>2475.0000000000005</v>
      </c>
      <c r="M779" s="32">
        <v>0.5</v>
      </c>
      <c r="O779" s="33"/>
      <c r="P779" s="38">
        <f>Data!$I779+0.05</f>
        <v>0.65000000000000013</v>
      </c>
      <c r="Q779" s="33"/>
      <c r="R779" s="34"/>
    </row>
    <row r="780" spans="1:18" ht="15.75" customHeight="1">
      <c r="A780" s="22"/>
      <c r="B780" s="27" t="s">
        <v>21</v>
      </c>
      <c r="C780" s="27">
        <v>1185732</v>
      </c>
      <c r="D780" s="28">
        <v>44479</v>
      </c>
      <c r="E780" s="27" t="s">
        <v>53</v>
      </c>
      <c r="F780" s="27" t="s">
        <v>54</v>
      </c>
      <c r="G780" s="27" t="s">
        <v>55</v>
      </c>
      <c r="H780" s="27" t="s">
        <v>24</v>
      </c>
      <c r="I780" s="29">
        <v>0.60000000000000009</v>
      </c>
      <c r="J780" s="30">
        <v>10000</v>
      </c>
      <c r="K780" s="31">
        <f t="shared" si="6"/>
        <v>6000.0000000000009</v>
      </c>
      <c r="L780" s="31">
        <f t="shared" si="7"/>
        <v>2700.0000000000005</v>
      </c>
      <c r="M780" s="32">
        <v>0.45</v>
      </c>
      <c r="O780" s="33"/>
      <c r="P780" s="38">
        <f>Data!$I780+0.05</f>
        <v>0.65000000000000013</v>
      </c>
      <c r="Q780" s="33"/>
      <c r="R780" s="34"/>
    </row>
    <row r="781" spans="1:18" ht="15.75" customHeight="1">
      <c r="A781" s="22"/>
      <c r="B781" s="27" t="s">
        <v>21</v>
      </c>
      <c r="C781" s="27">
        <v>1185732</v>
      </c>
      <c r="D781" s="28">
        <v>44479</v>
      </c>
      <c r="E781" s="27" t="s">
        <v>53</v>
      </c>
      <c r="F781" s="27" t="s">
        <v>54</v>
      </c>
      <c r="G781" s="27" t="s">
        <v>55</v>
      </c>
      <c r="H781" s="27" t="s">
        <v>25</v>
      </c>
      <c r="I781" s="29">
        <v>0.50000000000000011</v>
      </c>
      <c r="J781" s="30">
        <v>8250</v>
      </c>
      <c r="K781" s="31">
        <f t="shared" si="6"/>
        <v>4125.0000000000009</v>
      </c>
      <c r="L781" s="31">
        <f t="shared" si="7"/>
        <v>1443.7500000000002</v>
      </c>
      <c r="M781" s="32">
        <v>0.35</v>
      </c>
      <c r="O781" s="33"/>
      <c r="P781" s="38">
        <f>Data!$I781+0.05</f>
        <v>0.55000000000000016</v>
      </c>
      <c r="Q781" s="33"/>
      <c r="R781" s="34"/>
    </row>
    <row r="782" spans="1:18" ht="15.75" customHeight="1">
      <c r="A782" s="22"/>
      <c r="B782" s="27" t="s">
        <v>21</v>
      </c>
      <c r="C782" s="27">
        <v>1185732</v>
      </c>
      <c r="D782" s="28">
        <v>44479</v>
      </c>
      <c r="E782" s="27" t="s">
        <v>53</v>
      </c>
      <c r="F782" s="27" t="s">
        <v>54</v>
      </c>
      <c r="G782" s="27" t="s">
        <v>55</v>
      </c>
      <c r="H782" s="27" t="s">
        <v>26</v>
      </c>
      <c r="I782" s="29">
        <v>0.50000000000000011</v>
      </c>
      <c r="J782" s="30">
        <v>7250</v>
      </c>
      <c r="K782" s="31">
        <f t="shared" si="6"/>
        <v>3625.0000000000009</v>
      </c>
      <c r="L782" s="31">
        <f t="shared" si="7"/>
        <v>906.25000000000023</v>
      </c>
      <c r="M782" s="32">
        <v>0.25</v>
      </c>
      <c r="O782" s="33"/>
      <c r="P782" s="38">
        <f>Data!$I782+0.05</f>
        <v>0.55000000000000016</v>
      </c>
      <c r="Q782" s="33"/>
      <c r="R782" s="34"/>
    </row>
    <row r="783" spans="1:18" ht="15.75" customHeight="1">
      <c r="A783" s="22"/>
      <c r="B783" s="27" t="s">
        <v>21</v>
      </c>
      <c r="C783" s="27">
        <v>1185732</v>
      </c>
      <c r="D783" s="28">
        <v>44479</v>
      </c>
      <c r="E783" s="27" t="s">
        <v>53</v>
      </c>
      <c r="F783" s="27" t="s">
        <v>54</v>
      </c>
      <c r="G783" s="27" t="s">
        <v>55</v>
      </c>
      <c r="H783" s="27" t="s">
        <v>27</v>
      </c>
      <c r="I783" s="29">
        <v>0.50000000000000011</v>
      </c>
      <c r="J783" s="30">
        <v>7000</v>
      </c>
      <c r="K783" s="31">
        <f t="shared" si="6"/>
        <v>3500.0000000000009</v>
      </c>
      <c r="L783" s="31">
        <f t="shared" si="7"/>
        <v>1050.0000000000002</v>
      </c>
      <c r="M783" s="32">
        <v>0.3</v>
      </c>
      <c r="O783" s="33"/>
      <c r="P783" s="38">
        <f>Data!$I783+0.05</f>
        <v>0.55000000000000016</v>
      </c>
      <c r="Q783" s="33"/>
      <c r="R783" s="34"/>
    </row>
    <row r="784" spans="1:18" ht="15.75" customHeight="1">
      <c r="A784" s="22"/>
      <c r="B784" s="27" t="s">
        <v>21</v>
      </c>
      <c r="C784" s="27">
        <v>1185732</v>
      </c>
      <c r="D784" s="28">
        <v>44479</v>
      </c>
      <c r="E784" s="27" t="s">
        <v>53</v>
      </c>
      <c r="F784" s="27" t="s">
        <v>54</v>
      </c>
      <c r="G784" s="27" t="s">
        <v>55</v>
      </c>
      <c r="H784" s="27" t="s">
        <v>28</v>
      </c>
      <c r="I784" s="29">
        <v>0.60000000000000009</v>
      </c>
      <c r="J784" s="30">
        <v>7000</v>
      </c>
      <c r="K784" s="31">
        <f t="shared" si="6"/>
        <v>4200.0000000000009</v>
      </c>
      <c r="L784" s="31">
        <f t="shared" si="7"/>
        <v>1470.0000000000002</v>
      </c>
      <c r="M784" s="32">
        <v>0.35</v>
      </c>
      <c r="O784" s="33"/>
      <c r="P784" s="38">
        <f>Data!$I784+0.05</f>
        <v>0.65000000000000013</v>
      </c>
      <c r="Q784" s="33"/>
      <c r="R784" s="34"/>
    </row>
    <row r="785" spans="1:18" ht="15.75" customHeight="1">
      <c r="A785" s="22"/>
      <c r="B785" s="27" t="s">
        <v>21</v>
      </c>
      <c r="C785" s="27">
        <v>1185732</v>
      </c>
      <c r="D785" s="28">
        <v>44479</v>
      </c>
      <c r="E785" s="27" t="s">
        <v>53</v>
      </c>
      <c r="F785" s="27" t="s">
        <v>54</v>
      </c>
      <c r="G785" s="27" t="s">
        <v>55</v>
      </c>
      <c r="H785" s="27" t="s">
        <v>29</v>
      </c>
      <c r="I785" s="29">
        <v>0.65</v>
      </c>
      <c r="J785" s="30">
        <v>8250</v>
      </c>
      <c r="K785" s="31">
        <f t="shared" si="6"/>
        <v>5362.5</v>
      </c>
      <c r="L785" s="31">
        <f t="shared" si="7"/>
        <v>2681.25</v>
      </c>
      <c r="M785" s="32">
        <v>0.5</v>
      </c>
      <c r="O785" s="33"/>
      <c r="P785" s="38">
        <f>Data!$I785+0.05</f>
        <v>0.70000000000000007</v>
      </c>
      <c r="Q785" s="33"/>
      <c r="R785" s="34"/>
    </row>
    <row r="786" spans="1:18" ht="15.75" customHeight="1">
      <c r="A786" s="22"/>
      <c r="B786" s="27" t="s">
        <v>21</v>
      </c>
      <c r="C786" s="27">
        <v>1185732</v>
      </c>
      <c r="D786" s="28">
        <v>44509</v>
      </c>
      <c r="E786" s="27" t="s">
        <v>53</v>
      </c>
      <c r="F786" s="27" t="s">
        <v>54</v>
      </c>
      <c r="G786" s="27" t="s">
        <v>55</v>
      </c>
      <c r="H786" s="27" t="s">
        <v>24</v>
      </c>
      <c r="I786" s="29">
        <v>0.60000000000000009</v>
      </c>
      <c r="J786" s="30">
        <v>9750</v>
      </c>
      <c r="K786" s="31">
        <f t="shared" si="6"/>
        <v>5850.0000000000009</v>
      </c>
      <c r="L786" s="31">
        <f t="shared" si="7"/>
        <v>2632.5000000000005</v>
      </c>
      <c r="M786" s="32">
        <v>0.45</v>
      </c>
      <c r="O786" s="33"/>
      <c r="P786" s="38">
        <f>Data!$I786+0.05</f>
        <v>0.65000000000000013</v>
      </c>
      <c r="Q786" s="33"/>
      <c r="R786" s="34"/>
    </row>
    <row r="787" spans="1:18" ht="15.75" customHeight="1">
      <c r="A787" s="22"/>
      <c r="B787" s="27" t="s">
        <v>21</v>
      </c>
      <c r="C787" s="27">
        <v>1185732</v>
      </c>
      <c r="D787" s="28">
        <v>44509</v>
      </c>
      <c r="E787" s="27" t="s">
        <v>53</v>
      </c>
      <c r="F787" s="27" t="s">
        <v>54</v>
      </c>
      <c r="G787" s="27" t="s">
        <v>55</v>
      </c>
      <c r="H787" s="27" t="s">
        <v>25</v>
      </c>
      <c r="I787" s="29">
        <v>0.50000000000000011</v>
      </c>
      <c r="J787" s="30">
        <v>8000</v>
      </c>
      <c r="K787" s="31">
        <f t="shared" si="6"/>
        <v>4000.0000000000009</v>
      </c>
      <c r="L787" s="31">
        <f t="shared" si="7"/>
        <v>1400.0000000000002</v>
      </c>
      <c r="M787" s="32">
        <v>0.35</v>
      </c>
      <c r="O787" s="33"/>
      <c r="P787" s="38">
        <f>Data!$I787+0.05</f>
        <v>0.55000000000000016</v>
      </c>
      <c r="Q787" s="33"/>
      <c r="R787" s="34"/>
    </row>
    <row r="788" spans="1:18" ht="15.75" customHeight="1">
      <c r="A788" s="22"/>
      <c r="B788" s="27" t="s">
        <v>21</v>
      </c>
      <c r="C788" s="27">
        <v>1185732</v>
      </c>
      <c r="D788" s="28">
        <v>44509</v>
      </c>
      <c r="E788" s="27" t="s">
        <v>53</v>
      </c>
      <c r="F788" s="27" t="s">
        <v>54</v>
      </c>
      <c r="G788" s="27" t="s">
        <v>55</v>
      </c>
      <c r="H788" s="27" t="s">
        <v>26</v>
      </c>
      <c r="I788" s="29">
        <v>0.50000000000000011</v>
      </c>
      <c r="J788" s="30">
        <v>7450</v>
      </c>
      <c r="K788" s="31">
        <f t="shared" si="6"/>
        <v>3725.0000000000009</v>
      </c>
      <c r="L788" s="31">
        <f t="shared" si="7"/>
        <v>931.25000000000023</v>
      </c>
      <c r="M788" s="32">
        <v>0.25</v>
      </c>
      <c r="O788" s="33"/>
      <c r="P788" s="38">
        <f>Data!$I788+0.05</f>
        <v>0.55000000000000016</v>
      </c>
      <c r="Q788" s="33"/>
      <c r="R788" s="34"/>
    </row>
    <row r="789" spans="1:18" ht="15.75" customHeight="1">
      <c r="A789" s="22"/>
      <c r="B789" s="27" t="s">
        <v>21</v>
      </c>
      <c r="C789" s="27">
        <v>1185732</v>
      </c>
      <c r="D789" s="28">
        <v>44509</v>
      </c>
      <c r="E789" s="27" t="s">
        <v>53</v>
      </c>
      <c r="F789" s="27" t="s">
        <v>54</v>
      </c>
      <c r="G789" s="27" t="s">
        <v>55</v>
      </c>
      <c r="H789" s="27" t="s">
        <v>27</v>
      </c>
      <c r="I789" s="29">
        <v>0.50000000000000011</v>
      </c>
      <c r="J789" s="30">
        <v>7750</v>
      </c>
      <c r="K789" s="31">
        <f t="shared" si="6"/>
        <v>3875.0000000000009</v>
      </c>
      <c r="L789" s="31">
        <f t="shared" si="7"/>
        <v>1162.5000000000002</v>
      </c>
      <c r="M789" s="32">
        <v>0.3</v>
      </c>
      <c r="O789" s="33"/>
      <c r="P789" s="38">
        <f>Data!$I789+0.05</f>
        <v>0.55000000000000016</v>
      </c>
      <c r="Q789" s="33"/>
      <c r="R789" s="34"/>
    </row>
    <row r="790" spans="1:18" ht="15.75" customHeight="1">
      <c r="A790" s="22"/>
      <c r="B790" s="27" t="s">
        <v>21</v>
      </c>
      <c r="C790" s="27">
        <v>1185732</v>
      </c>
      <c r="D790" s="28">
        <v>44509</v>
      </c>
      <c r="E790" s="27" t="s">
        <v>53</v>
      </c>
      <c r="F790" s="27" t="s">
        <v>54</v>
      </c>
      <c r="G790" s="27" t="s">
        <v>55</v>
      </c>
      <c r="H790" s="27" t="s">
        <v>28</v>
      </c>
      <c r="I790" s="29">
        <v>0.65</v>
      </c>
      <c r="J790" s="30">
        <v>7500</v>
      </c>
      <c r="K790" s="31">
        <f t="shared" si="6"/>
        <v>4875</v>
      </c>
      <c r="L790" s="31">
        <f t="shared" si="7"/>
        <v>1706.25</v>
      </c>
      <c r="M790" s="32">
        <v>0.35</v>
      </c>
      <c r="O790" s="33"/>
      <c r="P790" s="38">
        <f>Data!$I790+0.05</f>
        <v>0.70000000000000007</v>
      </c>
      <c r="Q790" s="33"/>
      <c r="R790" s="34"/>
    </row>
    <row r="791" spans="1:18" ht="15.75" customHeight="1">
      <c r="A791" s="22"/>
      <c r="B791" s="27" t="s">
        <v>21</v>
      </c>
      <c r="C791" s="27">
        <v>1185732</v>
      </c>
      <c r="D791" s="28">
        <v>44509</v>
      </c>
      <c r="E791" s="27" t="s">
        <v>53</v>
      </c>
      <c r="F791" s="27" t="s">
        <v>54</v>
      </c>
      <c r="G791" s="27" t="s">
        <v>55</v>
      </c>
      <c r="H791" s="27" t="s">
        <v>29</v>
      </c>
      <c r="I791" s="29">
        <v>0.7</v>
      </c>
      <c r="J791" s="30">
        <v>8500</v>
      </c>
      <c r="K791" s="31">
        <f t="shared" si="6"/>
        <v>5950</v>
      </c>
      <c r="L791" s="31">
        <f t="shared" si="7"/>
        <v>2975</v>
      </c>
      <c r="M791" s="32">
        <v>0.5</v>
      </c>
      <c r="O791" s="33"/>
      <c r="P791" s="38">
        <f>Data!$I791+0.05</f>
        <v>0.75</v>
      </c>
      <c r="Q791" s="33"/>
      <c r="R791" s="34"/>
    </row>
    <row r="792" spans="1:18" ht="15.75" customHeight="1">
      <c r="A792" s="22"/>
      <c r="B792" s="27" t="s">
        <v>21</v>
      </c>
      <c r="C792" s="27">
        <v>1185732</v>
      </c>
      <c r="D792" s="28">
        <v>44538</v>
      </c>
      <c r="E792" s="27" t="s">
        <v>53</v>
      </c>
      <c r="F792" s="27" t="s">
        <v>54</v>
      </c>
      <c r="G792" s="27" t="s">
        <v>55</v>
      </c>
      <c r="H792" s="27" t="s">
        <v>24</v>
      </c>
      <c r="I792" s="29">
        <v>0.65</v>
      </c>
      <c r="J792" s="30">
        <v>10750</v>
      </c>
      <c r="K792" s="31">
        <f t="shared" si="6"/>
        <v>6987.5</v>
      </c>
      <c r="L792" s="31">
        <f t="shared" si="7"/>
        <v>3144.375</v>
      </c>
      <c r="M792" s="32">
        <v>0.45</v>
      </c>
      <c r="O792" s="33"/>
      <c r="P792" s="38">
        <f>Data!$I792+0.05</f>
        <v>0.70000000000000007</v>
      </c>
      <c r="Q792" s="33"/>
      <c r="R792" s="34"/>
    </row>
    <row r="793" spans="1:18" ht="15.75" customHeight="1">
      <c r="A793" s="22"/>
      <c r="B793" s="27" t="s">
        <v>21</v>
      </c>
      <c r="C793" s="27">
        <v>1185732</v>
      </c>
      <c r="D793" s="28">
        <v>44538</v>
      </c>
      <c r="E793" s="27" t="s">
        <v>53</v>
      </c>
      <c r="F793" s="27" t="s">
        <v>54</v>
      </c>
      <c r="G793" s="27" t="s">
        <v>55</v>
      </c>
      <c r="H793" s="27" t="s">
        <v>25</v>
      </c>
      <c r="I793" s="29">
        <v>0.55000000000000004</v>
      </c>
      <c r="J793" s="30">
        <v>8750</v>
      </c>
      <c r="K793" s="31">
        <f t="shared" si="6"/>
        <v>4812.5</v>
      </c>
      <c r="L793" s="31">
        <f t="shared" si="7"/>
        <v>1684.375</v>
      </c>
      <c r="M793" s="32">
        <v>0.35</v>
      </c>
      <c r="O793" s="33"/>
      <c r="P793" s="38">
        <f>Data!$I793+0.05</f>
        <v>0.60000000000000009</v>
      </c>
      <c r="Q793" s="33"/>
      <c r="R793" s="34"/>
    </row>
    <row r="794" spans="1:18" ht="15.75" customHeight="1">
      <c r="A794" s="22"/>
      <c r="B794" s="27" t="s">
        <v>21</v>
      </c>
      <c r="C794" s="27">
        <v>1185732</v>
      </c>
      <c r="D794" s="28">
        <v>44538</v>
      </c>
      <c r="E794" s="27" t="s">
        <v>53</v>
      </c>
      <c r="F794" s="27" t="s">
        <v>54</v>
      </c>
      <c r="G794" s="27" t="s">
        <v>55</v>
      </c>
      <c r="H794" s="27" t="s">
        <v>26</v>
      </c>
      <c r="I794" s="29">
        <v>0.55000000000000004</v>
      </c>
      <c r="J794" s="30">
        <v>8250</v>
      </c>
      <c r="K794" s="31">
        <f t="shared" si="6"/>
        <v>4537.5</v>
      </c>
      <c r="L794" s="31">
        <f t="shared" si="7"/>
        <v>1134.375</v>
      </c>
      <c r="M794" s="32">
        <v>0.25</v>
      </c>
      <c r="O794" s="33"/>
      <c r="P794" s="38">
        <f>Data!$I794+0.05</f>
        <v>0.60000000000000009</v>
      </c>
      <c r="Q794" s="33"/>
      <c r="R794" s="34"/>
    </row>
    <row r="795" spans="1:18" ht="15.75" customHeight="1">
      <c r="A795" s="22"/>
      <c r="B795" s="27" t="s">
        <v>21</v>
      </c>
      <c r="C795" s="27">
        <v>1185732</v>
      </c>
      <c r="D795" s="28">
        <v>44538</v>
      </c>
      <c r="E795" s="27" t="s">
        <v>53</v>
      </c>
      <c r="F795" s="27" t="s">
        <v>54</v>
      </c>
      <c r="G795" s="27" t="s">
        <v>55</v>
      </c>
      <c r="H795" s="27" t="s">
        <v>27</v>
      </c>
      <c r="I795" s="29">
        <v>0.55000000000000004</v>
      </c>
      <c r="J795" s="30">
        <v>7750</v>
      </c>
      <c r="K795" s="31">
        <f t="shared" si="6"/>
        <v>4262.5</v>
      </c>
      <c r="L795" s="31">
        <f t="shared" si="7"/>
        <v>1278.75</v>
      </c>
      <c r="M795" s="32">
        <v>0.3</v>
      </c>
      <c r="O795" s="33"/>
      <c r="P795" s="38">
        <f>Data!$I795+0.05</f>
        <v>0.60000000000000009</v>
      </c>
      <c r="Q795" s="33"/>
      <c r="R795" s="34"/>
    </row>
    <row r="796" spans="1:18" ht="15.75" customHeight="1">
      <c r="A796" s="22"/>
      <c r="B796" s="27" t="s">
        <v>21</v>
      </c>
      <c r="C796" s="27">
        <v>1185732</v>
      </c>
      <c r="D796" s="28">
        <v>44538</v>
      </c>
      <c r="E796" s="27" t="s">
        <v>53</v>
      </c>
      <c r="F796" s="27" t="s">
        <v>54</v>
      </c>
      <c r="G796" s="27" t="s">
        <v>55</v>
      </c>
      <c r="H796" s="27" t="s">
        <v>28</v>
      </c>
      <c r="I796" s="29">
        <v>0.65</v>
      </c>
      <c r="J796" s="30">
        <v>7750</v>
      </c>
      <c r="K796" s="31">
        <f t="shared" si="6"/>
        <v>5037.5</v>
      </c>
      <c r="L796" s="31">
        <f t="shared" si="7"/>
        <v>1763.125</v>
      </c>
      <c r="M796" s="32">
        <v>0.35</v>
      </c>
      <c r="O796" s="33"/>
      <c r="P796" s="38">
        <f>Data!$I796+0.05</f>
        <v>0.70000000000000007</v>
      </c>
      <c r="Q796" s="33"/>
      <c r="R796" s="34"/>
    </row>
    <row r="797" spans="1:18" ht="15.75" customHeight="1">
      <c r="A797" s="22"/>
      <c r="B797" s="27" t="s">
        <v>21</v>
      </c>
      <c r="C797" s="27">
        <v>1185732</v>
      </c>
      <c r="D797" s="28">
        <v>44538</v>
      </c>
      <c r="E797" s="27" t="s">
        <v>53</v>
      </c>
      <c r="F797" s="27" t="s">
        <v>54</v>
      </c>
      <c r="G797" s="27" t="s">
        <v>55</v>
      </c>
      <c r="H797" s="27" t="s">
        <v>29</v>
      </c>
      <c r="I797" s="29">
        <v>0.7</v>
      </c>
      <c r="J797" s="30">
        <v>8750</v>
      </c>
      <c r="K797" s="31">
        <f t="shared" si="6"/>
        <v>6125</v>
      </c>
      <c r="L797" s="31">
        <f t="shared" si="7"/>
        <v>3062.5</v>
      </c>
      <c r="M797" s="32">
        <v>0.5</v>
      </c>
      <c r="O797" s="33"/>
      <c r="P797" s="38">
        <f>Data!$I797+0.05</f>
        <v>0.75</v>
      </c>
      <c r="Q797" s="33"/>
      <c r="R797" s="34"/>
    </row>
    <row r="798" spans="1:18" ht="15.75" customHeight="1">
      <c r="A798" s="22" t="s">
        <v>46</v>
      </c>
      <c r="B798" s="27" t="s">
        <v>21</v>
      </c>
      <c r="C798" s="27">
        <v>1185732</v>
      </c>
      <c r="D798" s="28">
        <v>44209</v>
      </c>
      <c r="E798" s="27" t="s">
        <v>40</v>
      </c>
      <c r="F798" s="27" t="s">
        <v>56</v>
      </c>
      <c r="G798" s="27" t="s">
        <v>57</v>
      </c>
      <c r="H798" s="27" t="s">
        <v>24</v>
      </c>
      <c r="I798" s="29">
        <v>0.35</v>
      </c>
      <c r="J798" s="30">
        <v>4500</v>
      </c>
      <c r="K798" s="31">
        <f t="shared" si="6"/>
        <v>1575</v>
      </c>
      <c r="L798" s="31">
        <f t="shared" si="7"/>
        <v>551.25</v>
      </c>
      <c r="M798" s="32">
        <v>0.35000000000000003</v>
      </c>
      <c r="O798" s="37"/>
      <c r="P798" s="38"/>
      <c r="Q798" s="33"/>
      <c r="R798" s="34"/>
    </row>
    <row r="799" spans="1:18" ht="15.75" customHeight="1">
      <c r="A799" s="22"/>
      <c r="B799" s="27" t="s">
        <v>21</v>
      </c>
      <c r="C799" s="27">
        <v>1185732</v>
      </c>
      <c r="D799" s="28">
        <v>44209</v>
      </c>
      <c r="E799" s="27" t="s">
        <v>40</v>
      </c>
      <c r="F799" s="27" t="s">
        <v>56</v>
      </c>
      <c r="G799" s="27" t="s">
        <v>57</v>
      </c>
      <c r="H799" s="27" t="s">
        <v>25</v>
      </c>
      <c r="I799" s="29">
        <v>0.35</v>
      </c>
      <c r="J799" s="30">
        <v>2500</v>
      </c>
      <c r="K799" s="31">
        <f t="shared" si="6"/>
        <v>875</v>
      </c>
      <c r="L799" s="31">
        <f t="shared" si="7"/>
        <v>262.5</v>
      </c>
      <c r="M799" s="32">
        <v>0.3</v>
      </c>
      <c r="O799" s="37"/>
      <c r="P799" s="38"/>
      <c r="Q799" s="33"/>
      <c r="R799" s="34"/>
    </row>
    <row r="800" spans="1:18" ht="15.75" customHeight="1">
      <c r="A800" s="22"/>
      <c r="B800" s="27" t="s">
        <v>21</v>
      </c>
      <c r="C800" s="27">
        <v>1185732</v>
      </c>
      <c r="D800" s="28">
        <v>44209</v>
      </c>
      <c r="E800" s="27" t="s">
        <v>40</v>
      </c>
      <c r="F800" s="27" t="s">
        <v>56</v>
      </c>
      <c r="G800" s="27" t="s">
        <v>57</v>
      </c>
      <c r="H800" s="27" t="s">
        <v>26</v>
      </c>
      <c r="I800" s="29">
        <v>0.25</v>
      </c>
      <c r="J800" s="30">
        <v>2500</v>
      </c>
      <c r="K800" s="31">
        <f t="shared" si="6"/>
        <v>625</v>
      </c>
      <c r="L800" s="31">
        <f t="shared" si="7"/>
        <v>187.5</v>
      </c>
      <c r="M800" s="32">
        <v>0.3</v>
      </c>
      <c r="O800" s="37"/>
      <c r="P800" s="38"/>
      <c r="Q800" s="33"/>
      <c r="R800" s="34"/>
    </row>
    <row r="801" spans="1:18" ht="15.75" customHeight="1">
      <c r="A801" s="22"/>
      <c r="B801" s="27" t="s">
        <v>21</v>
      </c>
      <c r="C801" s="27">
        <v>1185732</v>
      </c>
      <c r="D801" s="28">
        <v>44209</v>
      </c>
      <c r="E801" s="27" t="s">
        <v>40</v>
      </c>
      <c r="F801" s="27" t="s">
        <v>56</v>
      </c>
      <c r="G801" s="27" t="s">
        <v>57</v>
      </c>
      <c r="H801" s="27" t="s">
        <v>27</v>
      </c>
      <c r="I801" s="29">
        <v>0.30000000000000004</v>
      </c>
      <c r="J801" s="30">
        <v>1000</v>
      </c>
      <c r="K801" s="31">
        <f t="shared" si="6"/>
        <v>300.00000000000006</v>
      </c>
      <c r="L801" s="31">
        <f t="shared" si="7"/>
        <v>105.00000000000003</v>
      </c>
      <c r="M801" s="32">
        <v>0.35000000000000003</v>
      </c>
      <c r="O801" s="37"/>
      <c r="P801" s="38"/>
      <c r="Q801" s="33"/>
      <c r="R801" s="34"/>
    </row>
    <row r="802" spans="1:18" ht="15.75" customHeight="1">
      <c r="A802" s="22"/>
      <c r="B802" s="27" t="s">
        <v>21</v>
      </c>
      <c r="C802" s="27">
        <v>1185732</v>
      </c>
      <c r="D802" s="28">
        <v>44209</v>
      </c>
      <c r="E802" s="27" t="s">
        <v>40</v>
      </c>
      <c r="F802" s="27" t="s">
        <v>56</v>
      </c>
      <c r="G802" s="27" t="s">
        <v>57</v>
      </c>
      <c r="H802" s="27" t="s">
        <v>28</v>
      </c>
      <c r="I802" s="29">
        <v>0.44999999999999996</v>
      </c>
      <c r="J802" s="30">
        <v>1500</v>
      </c>
      <c r="K802" s="31">
        <f t="shared" si="6"/>
        <v>674.99999999999989</v>
      </c>
      <c r="L802" s="31">
        <f t="shared" si="7"/>
        <v>202.49999999999997</v>
      </c>
      <c r="M802" s="32">
        <v>0.3</v>
      </c>
      <c r="O802" s="37"/>
      <c r="P802" s="38"/>
      <c r="Q802" s="33"/>
      <c r="R802" s="34"/>
    </row>
    <row r="803" spans="1:18" ht="15.75" customHeight="1">
      <c r="A803" s="22"/>
      <c r="B803" s="27" t="s">
        <v>21</v>
      </c>
      <c r="C803" s="27">
        <v>1185732</v>
      </c>
      <c r="D803" s="28">
        <v>44209</v>
      </c>
      <c r="E803" s="27" t="s">
        <v>40</v>
      </c>
      <c r="F803" s="27" t="s">
        <v>56</v>
      </c>
      <c r="G803" s="27" t="s">
        <v>57</v>
      </c>
      <c r="H803" s="27" t="s">
        <v>29</v>
      </c>
      <c r="I803" s="29">
        <v>0.35</v>
      </c>
      <c r="J803" s="30">
        <v>2500</v>
      </c>
      <c r="K803" s="31">
        <f t="shared" si="6"/>
        <v>875</v>
      </c>
      <c r="L803" s="31">
        <f t="shared" si="7"/>
        <v>393.75</v>
      </c>
      <c r="M803" s="32">
        <v>0.45</v>
      </c>
      <c r="O803" s="37"/>
      <c r="P803" s="38"/>
      <c r="Q803" s="33"/>
      <c r="R803" s="34"/>
    </row>
    <row r="804" spans="1:18" ht="15.75" customHeight="1">
      <c r="A804" s="22"/>
      <c r="B804" s="27" t="s">
        <v>21</v>
      </c>
      <c r="C804" s="27">
        <v>1185732</v>
      </c>
      <c r="D804" s="28">
        <v>44240</v>
      </c>
      <c r="E804" s="27" t="s">
        <v>40</v>
      </c>
      <c r="F804" s="27" t="s">
        <v>56</v>
      </c>
      <c r="G804" s="27" t="s">
        <v>57</v>
      </c>
      <c r="H804" s="27" t="s">
        <v>24</v>
      </c>
      <c r="I804" s="29">
        <v>0.35</v>
      </c>
      <c r="J804" s="30">
        <v>5000</v>
      </c>
      <c r="K804" s="31">
        <f t="shared" si="6"/>
        <v>1750</v>
      </c>
      <c r="L804" s="31">
        <f t="shared" si="7"/>
        <v>612.50000000000011</v>
      </c>
      <c r="M804" s="32">
        <v>0.35000000000000003</v>
      </c>
      <c r="O804" s="37"/>
      <c r="P804" s="38"/>
      <c r="Q804" s="33"/>
      <c r="R804" s="34"/>
    </row>
    <row r="805" spans="1:18" ht="15.75" customHeight="1">
      <c r="A805" s="22"/>
      <c r="B805" s="27" t="s">
        <v>21</v>
      </c>
      <c r="C805" s="27">
        <v>1185732</v>
      </c>
      <c r="D805" s="28">
        <v>44240</v>
      </c>
      <c r="E805" s="27" t="s">
        <v>40</v>
      </c>
      <c r="F805" s="27" t="s">
        <v>56</v>
      </c>
      <c r="G805" s="27" t="s">
        <v>57</v>
      </c>
      <c r="H805" s="27" t="s">
        <v>25</v>
      </c>
      <c r="I805" s="29">
        <v>0.35</v>
      </c>
      <c r="J805" s="30">
        <v>1500</v>
      </c>
      <c r="K805" s="31">
        <f t="shared" si="6"/>
        <v>525</v>
      </c>
      <c r="L805" s="31">
        <f t="shared" si="7"/>
        <v>157.5</v>
      </c>
      <c r="M805" s="32">
        <v>0.3</v>
      </c>
      <c r="O805" s="37"/>
      <c r="P805" s="38"/>
      <c r="Q805" s="33"/>
      <c r="R805" s="34"/>
    </row>
    <row r="806" spans="1:18" ht="15.75" customHeight="1">
      <c r="A806" s="22"/>
      <c r="B806" s="27" t="s">
        <v>21</v>
      </c>
      <c r="C806" s="27">
        <v>1185732</v>
      </c>
      <c r="D806" s="28">
        <v>44240</v>
      </c>
      <c r="E806" s="27" t="s">
        <v>40</v>
      </c>
      <c r="F806" s="27" t="s">
        <v>56</v>
      </c>
      <c r="G806" s="27" t="s">
        <v>57</v>
      </c>
      <c r="H806" s="27" t="s">
        <v>26</v>
      </c>
      <c r="I806" s="29">
        <v>0.25</v>
      </c>
      <c r="J806" s="30">
        <v>2000</v>
      </c>
      <c r="K806" s="31">
        <f t="shared" si="6"/>
        <v>500</v>
      </c>
      <c r="L806" s="31">
        <f t="shared" si="7"/>
        <v>150</v>
      </c>
      <c r="M806" s="32">
        <v>0.3</v>
      </c>
      <c r="O806" s="37"/>
      <c r="P806" s="38"/>
      <c r="Q806" s="33"/>
      <c r="R806" s="34"/>
    </row>
    <row r="807" spans="1:18" ht="15.75" customHeight="1">
      <c r="A807" s="22"/>
      <c r="B807" s="27" t="s">
        <v>21</v>
      </c>
      <c r="C807" s="27">
        <v>1185732</v>
      </c>
      <c r="D807" s="28">
        <v>44240</v>
      </c>
      <c r="E807" s="27" t="s">
        <v>40</v>
      </c>
      <c r="F807" s="27" t="s">
        <v>56</v>
      </c>
      <c r="G807" s="27" t="s">
        <v>57</v>
      </c>
      <c r="H807" s="27" t="s">
        <v>27</v>
      </c>
      <c r="I807" s="29">
        <v>0.30000000000000004</v>
      </c>
      <c r="J807" s="30">
        <v>750</v>
      </c>
      <c r="K807" s="31">
        <f t="shared" si="6"/>
        <v>225.00000000000003</v>
      </c>
      <c r="L807" s="31">
        <f t="shared" si="7"/>
        <v>78.750000000000014</v>
      </c>
      <c r="M807" s="32">
        <v>0.35000000000000003</v>
      </c>
      <c r="O807" s="37"/>
      <c r="P807" s="38"/>
      <c r="Q807" s="33"/>
      <c r="R807" s="34"/>
    </row>
    <row r="808" spans="1:18" ht="15.75" customHeight="1">
      <c r="A808" s="22"/>
      <c r="B808" s="27" t="s">
        <v>21</v>
      </c>
      <c r="C808" s="27">
        <v>1185732</v>
      </c>
      <c r="D808" s="28">
        <v>44240</v>
      </c>
      <c r="E808" s="27" t="s">
        <v>40</v>
      </c>
      <c r="F808" s="27" t="s">
        <v>56</v>
      </c>
      <c r="G808" s="27" t="s">
        <v>57</v>
      </c>
      <c r="H808" s="27" t="s">
        <v>28</v>
      </c>
      <c r="I808" s="29">
        <v>0.44999999999999996</v>
      </c>
      <c r="J808" s="30">
        <v>1500</v>
      </c>
      <c r="K808" s="31">
        <f t="shared" si="6"/>
        <v>674.99999999999989</v>
      </c>
      <c r="L808" s="31">
        <f t="shared" si="7"/>
        <v>202.49999999999997</v>
      </c>
      <c r="M808" s="32">
        <v>0.3</v>
      </c>
      <c r="O808" s="37"/>
      <c r="P808" s="38"/>
      <c r="Q808" s="33"/>
      <c r="R808" s="34"/>
    </row>
    <row r="809" spans="1:18" ht="15.75" customHeight="1">
      <c r="A809" s="22"/>
      <c r="B809" s="27" t="s">
        <v>21</v>
      </c>
      <c r="C809" s="27">
        <v>1185732</v>
      </c>
      <c r="D809" s="28">
        <v>44240</v>
      </c>
      <c r="E809" s="27" t="s">
        <v>40</v>
      </c>
      <c r="F809" s="27" t="s">
        <v>56</v>
      </c>
      <c r="G809" s="27" t="s">
        <v>57</v>
      </c>
      <c r="H809" s="27" t="s">
        <v>29</v>
      </c>
      <c r="I809" s="29">
        <v>0.35</v>
      </c>
      <c r="J809" s="30">
        <v>2250</v>
      </c>
      <c r="K809" s="31">
        <f t="shared" si="6"/>
        <v>787.5</v>
      </c>
      <c r="L809" s="31">
        <f t="shared" si="7"/>
        <v>354.375</v>
      </c>
      <c r="M809" s="32">
        <v>0.45</v>
      </c>
      <c r="O809" s="37"/>
      <c r="P809" s="38"/>
      <c r="Q809" s="33"/>
      <c r="R809" s="34"/>
    </row>
    <row r="810" spans="1:18" ht="15.75" customHeight="1">
      <c r="A810" s="22"/>
      <c r="B810" s="27" t="s">
        <v>21</v>
      </c>
      <c r="C810" s="27">
        <v>1185732</v>
      </c>
      <c r="D810" s="28">
        <v>44267</v>
      </c>
      <c r="E810" s="27" t="s">
        <v>40</v>
      </c>
      <c r="F810" s="27" t="s">
        <v>56</v>
      </c>
      <c r="G810" s="27" t="s">
        <v>57</v>
      </c>
      <c r="H810" s="27" t="s">
        <v>24</v>
      </c>
      <c r="I810" s="29">
        <v>0.4</v>
      </c>
      <c r="J810" s="30">
        <v>4450</v>
      </c>
      <c r="K810" s="31">
        <f t="shared" si="6"/>
        <v>1780</v>
      </c>
      <c r="L810" s="31">
        <f t="shared" si="7"/>
        <v>623.00000000000011</v>
      </c>
      <c r="M810" s="32">
        <v>0.35000000000000003</v>
      </c>
      <c r="O810" s="37"/>
      <c r="P810" s="38"/>
      <c r="Q810" s="33"/>
      <c r="R810" s="34"/>
    </row>
    <row r="811" spans="1:18" ht="15.75" customHeight="1">
      <c r="A811" s="22"/>
      <c r="B811" s="27" t="s">
        <v>21</v>
      </c>
      <c r="C811" s="27">
        <v>1185732</v>
      </c>
      <c r="D811" s="28">
        <v>44267</v>
      </c>
      <c r="E811" s="27" t="s">
        <v>40</v>
      </c>
      <c r="F811" s="27" t="s">
        <v>56</v>
      </c>
      <c r="G811" s="27" t="s">
        <v>57</v>
      </c>
      <c r="H811" s="27" t="s">
        <v>25</v>
      </c>
      <c r="I811" s="29">
        <v>0.4</v>
      </c>
      <c r="J811" s="30">
        <v>1250</v>
      </c>
      <c r="K811" s="31">
        <f t="shared" si="6"/>
        <v>500</v>
      </c>
      <c r="L811" s="31">
        <f t="shared" si="7"/>
        <v>150</v>
      </c>
      <c r="M811" s="32">
        <v>0.3</v>
      </c>
      <c r="O811" s="37"/>
      <c r="P811" s="38"/>
      <c r="Q811" s="33"/>
      <c r="R811" s="34"/>
    </row>
    <row r="812" spans="1:18" ht="15.75" customHeight="1">
      <c r="A812" s="22"/>
      <c r="B812" s="27" t="s">
        <v>21</v>
      </c>
      <c r="C812" s="27">
        <v>1185732</v>
      </c>
      <c r="D812" s="28">
        <v>44267</v>
      </c>
      <c r="E812" s="27" t="s">
        <v>40</v>
      </c>
      <c r="F812" s="27" t="s">
        <v>56</v>
      </c>
      <c r="G812" s="27" t="s">
        <v>57</v>
      </c>
      <c r="H812" s="27" t="s">
        <v>26</v>
      </c>
      <c r="I812" s="29">
        <v>0.30000000000000004</v>
      </c>
      <c r="J812" s="30">
        <v>1750</v>
      </c>
      <c r="K812" s="31">
        <f t="shared" si="6"/>
        <v>525.00000000000011</v>
      </c>
      <c r="L812" s="31">
        <f t="shared" si="7"/>
        <v>157.50000000000003</v>
      </c>
      <c r="M812" s="32">
        <v>0.3</v>
      </c>
      <c r="O812" s="37"/>
      <c r="P812" s="38"/>
      <c r="Q812" s="33"/>
      <c r="R812" s="34"/>
    </row>
    <row r="813" spans="1:18" ht="15.75" customHeight="1">
      <c r="A813" s="22"/>
      <c r="B813" s="27" t="s">
        <v>21</v>
      </c>
      <c r="C813" s="27">
        <v>1185732</v>
      </c>
      <c r="D813" s="28">
        <v>44267</v>
      </c>
      <c r="E813" s="27" t="s">
        <v>40</v>
      </c>
      <c r="F813" s="27" t="s">
        <v>56</v>
      </c>
      <c r="G813" s="27" t="s">
        <v>57</v>
      </c>
      <c r="H813" s="27" t="s">
        <v>27</v>
      </c>
      <c r="I813" s="29">
        <v>0.35</v>
      </c>
      <c r="J813" s="30">
        <v>250</v>
      </c>
      <c r="K813" s="31">
        <f t="shared" si="6"/>
        <v>87.5</v>
      </c>
      <c r="L813" s="31">
        <f t="shared" si="7"/>
        <v>30.625000000000004</v>
      </c>
      <c r="M813" s="32">
        <v>0.35000000000000003</v>
      </c>
      <c r="O813" s="37"/>
      <c r="P813" s="38"/>
      <c r="Q813" s="33"/>
      <c r="R813" s="34"/>
    </row>
    <row r="814" spans="1:18" ht="15.75" customHeight="1">
      <c r="A814" s="22"/>
      <c r="B814" s="27" t="s">
        <v>21</v>
      </c>
      <c r="C814" s="27">
        <v>1185732</v>
      </c>
      <c r="D814" s="28">
        <v>44267</v>
      </c>
      <c r="E814" s="27" t="s">
        <v>40</v>
      </c>
      <c r="F814" s="27" t="s">
        <v>56</v>
      </c>
      <c r="G814" s="27" t="s">
        <v>57</v>
      </c>
      <c r="H814" s="27" t="s">
        <v>28</v>
      </c>
      <c r="I814" s="29">
        <v>0.5</v>
      </c>
      <c r="J814" s="30">
        <v>750</v>
      </c>
      <c r="K814" s="31">
        <f t="shared" si="6"/>
        <v>375</v>
      </c>
      <c r="L814" s="31">
        <f t="shared" si="7"/>
        <v>112.5</v>
      </c>
      <c r="M814" s="32">
        <v>0.3</v>
      </c>
      <c r="O814" s="37"/>
      <c r="P814" s="38"/>
      <c r="Q814" s="33"/>
      <c r="R814" s="34"/>
    </row>
    <row r="815" spans="1:18" ht="15.75" customHeight="1">
      <c r="A815" s="22"/>
      <c r="B815" s="27" t="s">
        <v>21</v>
      </c>
      <c r="C815" s="27">
        <v>1185732</v>
      </c>
      <c r="D815" s="28">
        <v>44267</v>
      </c>
      <c r="E815" s="27" t="s">
        <v>40</v>
      </c>
      <c r="F815" s="27" t="s">
        <v>56</v>
      </c>
      <c r="G815" s="27" t="s">
        <v>57</v>
      </c>
      <c r="H815" s="27" t="s">
        <v>29</v>
      </c>
      <c r="I815" s="29">
        <v>0.4</v>
      </c>
      <c r="J815" s="30">
        <v>1750</v>
      </c>
      <c r="K815" s="31">
        <f t="shared" si="6"/>
        <v>700</v>
      </c>
      <c r="L815" s="31">
        <f t="shared" si="7"/>
        <v>315</v>
      </c>
      <c r="M815" s="32">
        <v>0.45</v>
      </c>
      <c r="O815" s="37"/>
      <c r="P815" s="38"/>
      <c r="Q815" s="33"/>
      <c r="R815" s="34"/>
    </row>
    <row r="816" spans="1:18" ht="15.75" customHeight="1">
      <c r="A816" s="22"/>
      <c r="B816" s="27" t="s">
        <v>21</v>
      </c>
      <c r="C816" s="27">
        <v>1185732</v>
      </c>
      <c r="D816" s="28">
        <v>44299</v>
      </c>
      <c r="E816" s="27" t="s">
        <v>40</v>
      </c>
      <c r="F816" s="27" t="s">
        <v>56</v>
      </c>
      <c r="G816" s="27" t="s">
        <v>57</v>
      </c>
      <c r="H816" s="27" t="s">
        <v>24</v>
      </c>
      <c r="I816" s="29">
        <v>0.4</v>
      </c>
      <c r="J816" s="30">
        <v>4000</v>
      </c>
      <c r="K816" s="31">
        <f t="shared" si="6"/>
        <v>1600</v>
      </c>
      <c r="L816" s="31">
        <f t="shared" si="7"/>
        <v>560</v>
      </c>
      <c r="M816" s="32">
        <v>0.35000000000000003</v>
      </c>
      <c r="O816" s="37"/>
      <c r="P816" s="38"/>
      <c r="Q816" s="33"/>
      <c r="R816" s="34"/>
    </row>
    <row r="817" spans="1:18" ht="15.75" customHeight="1">
      <c r="A817" s="22"/>
      <c r="B817" s="27" t="s">
        <v>21</v>
      </c>
      <c r="C817" s="27">
        <v>1185732</v>
      </c>
      <c r="D817" s="28">
        <v>44299</v>
      </c>
      <c r="E817" s="27" t="s">
        <v>40</v>
      </c>
      <c r="F817" s="27" t="s">
        <v>56</v>
      </c>
      <c r="G817" s="27" t="s">
        <v>57</v>
      </c>
      <c r="H817" s="27" t="s">
        <v>25</v>
      </c>
      <c r="I817" s="29">
        <v>0.4</v>
      </c>
      <c r="J817" s="30">
        <v>1000</v>
      </c>
      <c r="K817" s="31">
        <f t="shared" si="6"/>
        <v>400</v>
      </c>
      <c r="L817" s="31">
        <f t="shared" si="7"/>
        <v>120</v>
      </c>
      <c r="M817" s="32">
        <v>0.3</v>
      </c>
      <c r="O817" s="37"/>
      <c r="P817" s="38"/>
      <c r="Q817" s="33"/>
      <c r="R817" s="34"/>
    </row>
    <row r="818" spans="1:18" ht="15.75" customHeight="1">
      <c r="A818" s="22"/>
      <c r="B818" s="27" t="s">
        <v>21</v>
      </c>
      <c r="C818" s="27">
        <v>1185732</v>
      </c>
      <c r="D818" s="28">
        <v>44299</v>
      </c>
      <c r="E818" s="27" t="s">
        <v>40</v>
      </c>
      <c r="F818" s="27" t="s">
        <v>56</v>
      </c>
      <c r="G818" s="27" t="s">
        <v>57</v>
      </c>
      <c r="H818" s="27" t="s">
        <v>26</v>
      </c>
      <c r="I818" s="29">
        <v>0.30000000000000004</v>
      </c>
      <c r="J818" s="30">
        <v>1000</v>
      </c>
      <c r="K818" s="31">
        <f t="shared" si="6"/>
        <v>300.00000000000006</v>
      </c>
      <c r="L818" s="31">
        <f t="shared" si="7"/>
        <v>90.000000000000014</v>
      </c>
      <c r="M818" s="32">
        <v>0.3</v>
      </c>
      <c r="O818" s="37"/>
      <c r="P818" s="38"/>
      <c r="Q818" s="33"/>
      <c r="R818" s="34"/>
    </row>
    <row r="819" spans="1:18" ht="15.75" customHeight="1">
      <c r="A819" s="22"/>
      <c r="B819" s="27" t="s">
        <v>21</v>
      </c>
      <c r="C819" s="27">
        <v>1185732</v>
      </c>
      <c r="D819" s="28">
        <v>44299</v>
      </c>
      <c r="E819" s="27" t="s">
        <v>40</v>
      </c>
      <c r="F819" s="27" t="s">
        <v>56</v>
      </c>
      <c r="G819" s="27" t="s">
        <v>57</v>
      </c>
      <c r="H819" s="27" t="s">
        <v>27</v>
      </c>
      <c r="I819" s="29">
        <v>0.35</v>
      </c>
      <c r="J819" s="30">
        <v>250</v>
      </c>
      <c r="K819" s="31">
        <f t="shared" si="6"/>
        <v>87.5</v>
      </c>
      <c r="L819" s="31">
        <f t="shared" si="7"/>
        <v>30.625000000000004</v>
      </c>
      <c r="M819" s="32">
        <v>0.35000000000000003</v>
      </c>
      <c r="O819" s="37"/>
      <c r="P819" s="38"/>
      <c r="Q819" s="33"/>
      <c r="R819" s="34"/>
    </row>
    <row r="820" spans="1:18" ht="15.75" customHeight="1">
      <c r="A820" s="22"/>
      <c r="B820" s="27" t="s">
        <v>21</v>
      </c>
      <c r="C820" s="27">
        <v>1185732</v>
      </c>
      <c r="D820" s="28">
        <v>44299</v>
      </c>
      <c r="E820" s="27" t="s">
        <v>40</v>
      </c>
      <c r="F820" s="27" t="s">
        <v>56</v>
      </c>
      <c r="G820" s="27" t="s">
        <v>57</v>
      </c>
      <c r="H820" s="27" t="s">
        <v>28</v>
      </c>
      <c r="I820" s="29">
        <v>0.5</v>
      </c>
      <c r="J820" s="30">
        <v>500</v>
      </c>
      <c r="K820" s="31">
        <f t="shared" si="6"/>
        <v>250</v>
      </c>
      <c r="L820" s="31">
        <f t="shared" si="7"/>
        <v>75</v>
      </c>
      <c r="M820" s="32">
        <v>0.3</v>
      </c>
      <c r="O820" s="37"/>
      <c r="P820" s="38"/>
      <c r="Q820" s="33"/>
      <c r="R820" s="34"/>
    </row>
    <row r="821" spans="1:18" ht="15.75" customHeight="1">
      <c r="A821" s="22"/>
      <c r="B821" s="27" t="s">
        <v>21</v>
      </c>
      <c r="C821" s="27">
        <v>1185732</v>
      </c>
      <c r="D821" s="28">
        <v>44299</v>
      </c>
      <c r="E821" s="27" t="s">
        <v>40</v>
      </c>
      <c r="F821" s="27" t="s">
        <v>56</v>
      </c>
      <c r="G821" s="27" t="s">
        <v>57</v>
      </c>
      <c r="H821" s="27" t="s">
        <v>29</v>
      </c>
      <c r="I821" s="29">
        <v>0.4</v>
      </c>
      <c r="J821" s="30">
        <v>1750</v>
      </c>
      <c r="K821" s="31">
        <f t="shared" si="6"/>
        <v>700</v>
      </c>
      <c r="L821" s="31">
        <f t="shared" si="7"/>
        <v>315</v>
      </c>
      <c r="M821" s="32">
        <v>0.45</v>
      </c>
      <c r="O821" s="37"/>
      <c r="P821" s="38"/>
      <c r="Q821" s="33"/>
      <c r="R821" s="34"/>
    </row>
    <row r="822" spans="1:18" ht="15.75" customHeight="1">
      <c r="A822" s="22"/>
      <c r="B822" s="27" t="s">
        <v>21</v>
      </c>
      <c r="C822" s="27">
        <v>1185732</v>
      </c>
      <c r="D822" s="28">
        <v>44330</v>
      </c>
      <c r="E822" s="27" t="s">
        <v>40</v>
      </c>
      <c r="F822" s="27" t="s">
        <v>56</v>
      </c>
      <c r="G822" s="27" t="s">
        <v>57</v>
      </c>
      <c r="H822" s="27" t="s">
        <v>24</v>
      </c>
      <c r="I822" s="29">
        <v>0.5</v>
      </c>
      <c r="J822" s="30">
        <v>4450</v>
      </c>
      <c r="K822" s="31">
        <f t="shared" si="6"/>
        <v>2225</v>
      </c>
      <c r="L822" s="31">
        <f t="shared" si="7"/>
        <v>778.75000000000011</v>
      </c>
      <c r="M822" s="32">
        <v>0.35000000000000003</v>
      </c>
      <c r="O822" s="37"/>
      <c r="P822" s="38"/>
      <c r="Q822" s="33"/>
      <c r="R822" s="34"/>
    </row>
    <row r="823" spans="1:18" ht="15.75" customHeight="1">
      <c r="A823" s="22"/>
      <c r="B823" s="27" t="s">
        <v>21</v>
      </c>
      <c r="C823" s="27">
        <v>1185732</v>
      </c>
      <c r="D823" s="28">
        <v>44330</v>
      </c>
      <c r="E823" s="27" t="s">
        <v>40</v>
      </c>
      <c r="F823" s="27" t="s">
        <v>56</v>
      </c>
      <c r="G823" s="27" t="s">
        <v>57</v>
      </c>
      <c r="H823" s="27" t="s">
        <v>25</v>
      </c>
      <c r="I823" s="29">
        <v>0.45000000000000007</v>
      </c>
      <c r="J823" s="30">
        <v>1500</v>
      </c>
      <c r="K823" s="31">
        <f t="shared" si="6"/>
        <v>675.00000000000011</v>
      </c>
      <c r="L823" s="31">
        <f t="shared" si="7"/>
        <v>202.50000000000003</v>
      </c>
      <c r="M823" s="32">
        <v>0.3</v>
      </c>
      <c r="O823" s="37"/>
      <c r="P823" s="38"/>
      <c r="Q823" s="33"/>
      <c r="R823" s="34"/>
    </row>
    <row r="824" spans="1:18" ht="15.75" customHeight="1">
      <c r="A824" s="22"/>
      <c r="B824" s="27" t="s">
        <v>21</v>
      </c>
      <c r="C824" s="27">
        <v>1185732</v>
      </c>
      <c r="D824" s="28">
        <v>44330</v>
      </c>
      <c r="E824" s="27" t="s">
        <v>40</v>
      </c>
      <c r="F824" s="27" t="s">
        <v>56</v>
      </c>
      <c r="G824" s="27" t="s">
        <v>57</v>
      </c>
      <c r="H824" s="27" t="s">
        <v>26</v>
      </c>
      <c r="I824" s="29">
        <v>0.4</v>
      </c>
      <c r="J824" s="30">
        <v>1250</v>
      </c>
      <c r="K824" s="31">
        <f t="shared" si="6"/>
        <v>500</v>
      </c>
      <c r="L824" s="31">
        <f t="shared" si="7"/>
        <v>150</v>
      </c>
      <c r="M824" s="32">
        <v>0.3</v>
      </c>
      <c r="O824" s="37"/>
      <c r="P824" s="38"/>
      <c r="Q824" s="33"/>
      <c r="R824" s="34"/>
    </row>
    <row r="825" spans="1:18" ht="15.75" customHeight="1">
      <c r="A825" s="22"/>
      <c r="B825" s="27" t="s">
        <v>21</v>
      </c>
      <c r="C825" s="27">
        <v>1185732</v>
      </c>
      <c r="D825" s="28">
        <v>44330</v>
      </c>
      <c r="E825" s="27" t="s">
        <v>40</v>
      </c>
      <c r="F825" s="27" t="s">
        <v>56</v>
      </c>
      <c r="G825" s="27" t="s">
        <v>57</v>
      </c>
      <c r="H825" s="27" t="s">
        <v>27</v>
      </c>
      <c r="I825" s="29">
        <v>0.4</v>
      </c>
      <c r="J825" s="30">
        <v>500</v>
      </c>
      <c r="K825" s="31">
        <f t="shared" si="6"/>
        <v>200</v>
      </c>
      <c r="L825" s="31">
        <f t="shared" si="7"/>
        <v>70</v>
      </c>
      <c r="M825" s="32">
        <v>0.35000000000000003</v>
      </c>
      <c r="O825" s="37"/>
      <c r="P825" s="38"/>
      <c r="Q825" s="33"/>
      <c r="R825" s="34"/>
    </row>
    <row r="826" spans="1:18" ht="15.75" customHeight="1">
      <c r="A826" s="22"/>
      <c r="B826" s="27" t="s">
        <v>21</v>
      </c>
      <c r="C826" s="27">
        <v>1185732</v>
      </c>
      <c r="D826" s="28">
        <v>44330</v>
      </c>
      <c r="E826" s="27" t="s">
        <v>40</v>
      </c>
      <c r="F826" s="27" t="s">
        <v>56</v>
      </c>
      <c r="G826" s="27" t="s">
        <v>57</v>
      </c>
      <c r="H826" s="27" t="s">
        <v>28</v>
      </c>
      <c r="I826" s="29">
        <v>0.54999999999999993</v>
      </c>
      <c r="J826" s="30">
        <v>750</v>
      </c>
      <c r="K826" s="31">
        <f t="shared" si="6"/>
        <v>412.49999999999994</v>
      </c>
      <c r="L826" s="31">
        <f t="shared" si="7"/>
        <v>123.74999999999997</v>
      </c>
      <c r="M826" s="32">
        <v>0.3</v>
      </c>
      <c r="O826" s="37"/>
      <c r="P826" s="38"/>
      <c r="Q826" s="33"/>
      <c r="R826" s="34"/>
    </row>
    <row r="827" spans="1:18" ht="15.75" customHeight="1">
      <c r="A827" s="22"/>
      <c r="B827" s="27" t="s">
        <v>21</v>
      </c>
      <c r="C827" s="27">
        <v>1185732</v>
      </c>
      <c r="D827" s="28">
        <v>44330</v>
      </c>
      <c r="E827" s="27" t="s">
        <v>40</v>
      </c>
      <c r="F827" s="27" t="s">
        <v>56</v>
      </c>
      <c r="G827" s="27" t="s">
        <v>57</v>
      </c>
      <c r="H827" s="27" t="s">
        <v>29</v>
      </c>
      <c r="I827" s="29">
        <v>0.6</v>
      </c>
      <c r="J827" s="30">
        <v>1750</v>
      </c>
      <c r="K827" s="31">
        <f t="shared" si="6"/>
        <v>1050</v>
      </c>
      <c r="L827" s="31">
        <f t="shared" si="7"/>
        <v>472.5</v>
      </c>
      <c r="M827" s="32">
        <v>0.45</v>
      </c>
      <c r="O827" s="37"/>
      <c r="P827" s="38"/>
      <c r="Q827" s="33"/>
      <c r="R827" s="34"/>
    </row>
    <row r="828" spans="1:18" ht="15.75" customHeight="1">
      <c r="A828" s="22"/>
      <c r="B828" s="27" t="s">
        <v>21</v>
      </c>
      <c r="C828" s="27">
        <v>1185732</v>
      </c>
      <c r="D828" s="28">
        <v>44360</v>
      </c>
      <c r="E828" s="27" t="s">
        <v>40</v>
      </c>
      <c r="F828" s="27" t="s">
        <v>56</v>
      </c>
      <c r="G828" s="27" t="s">
        <v>57</v>
      </c>
      <c r="H828" s="27" t="s">
        <v>24</v>
      </c>
      <c r="I828" s="29">
        <v>0.45</v>
      </c>
      <c r="J828" s="30">
        <v>4250</v>
      </c>
      <c r="K828" s="31">
        <f t="shared" si="6"/>
        <v>1912.5</v>
      </c>
      <c r="L828" s="31">
        <f t="shared" si="7"/>
        <v>669.37500000000011</v>
      </c>
      <c r="M828" s="32">
        <v>0.35000000000000003</v>
      </c>
      <c r="O828" s="37"/>
      <c r="P828" s="38"/>
      <c r="Q828" s="33"/>
      <c r="R828" s="34"/>
    </row>
    <row r="829" spans="1:18" ht="15.75" customHeight="1">
      <c r="A829" s="22"/>
      <c r="B829" s="27" t="s">
        <v>21</v>
      </c>
      <c r="C829" s="27">
        <v>1185732</v>
      </c>
      <c r="D829" s="28">
        <v>44360</v>
      </c>
      <c r="E829" s="27" t="s">
        <v>40</v>
      </c>
      <c r="F829" s="27" t="s">
        <v>56</v>
      </c>
      <c r="G829" s="27" t="s">
        <v>57</v>
      </c>
      <c r="H829" s="27" t="s">
        <v>25</v>
      </c>
      <c r="I829" s="29">
        <v>0.40000000000000008</v>
      </c>
      <c r="J829" s="30">
        <v>1750</v>
      </c>
      <c r="K829" s="31">
        <f t="shared" si="6"/>
        <v>700.00000000000011</v>
      </c>
      <c r="L829" s="31">
        <f t="shared" si="7"/>
        <v>210.00000000000003</v>
      </c>
      <c r="M829" s="32">
        <v>0.3</v>
      </c>
      <c r="O829" s="37"/>
      <c r="P829" s="38"/>
      <c r="Q829" s="33"/>
      <c r="R829" s="34"/>
    </row>
    <row r="830" spans="1:18" ht="15.75" customHeight="1">
      <c r="A830" s="22"/>
      <c r="B830" s="27" t="s">
        <v>21</v>
      </c>
      <c r="C830" s="27">
        <v>1185732</v>
      </c>
      <c r="D830" s="28">
        <v>44360</v>
      </c>
      <c r="E830" s="27" t="s">
        <v>40</v>
      </c>
      <c r="F830" s="27" t="s">
        <v>56</v>
      </c>
      <c r="G830" s="27" t="s">
        <v>57</v>
      </c>
      <c r="H830" s="27" t="s">
        <v>26</v>
      </c>
      <c r="I830" s="29">
        <v>0.35000000000000003</v>
      </c>
      <c r="J830" s="30">
        <v>1750</v>
      </c>
      <c r="K830" s="31">
        <f t="shared" si="6"/>
        <v>612.50000000000011</v>
      </c>
      <c r="L830" s="31">
        <f t="shared" si="7"/>
        <v>183.75000000000003</v>
      </c>
      <c r="M830" s="32">
        <v>0.3</v>
      </c>
      <c r="O830" s="37"/>
      <c r="P830" s="38"/>
      <c r="Q830" s="33"/>
      <c r="R830" s="34"/>
    </row>
    <row r="831" spans="1:18" ht="15.75" customHeight="1">
      <c r="A831" s="22"/>
      <c r="B831" s="27" t="s">
        <v>21</v>
      </c>
      <c r="C831" s="27">
        <v>1185732</v>
      </c>
      <c r="D831" s="28">
        <v>44360</v>
      </c>
      <c r="E831" s="27" t="s">
        <v>40</v>
      </c>
      <c r="F831" s="27" t="s">
        <v>56</v>
      </c>
      <c r="G831" s="27" t="s">
        <v>57</v>
      </c>
      <c r="H831" s="27" t="s">
        <v>27</v>
      </c>
      <c r="I831" s="29">
        <v>0.35000000000000003</v>
      </c>
      <c r="J831" s="30">
        <v>1500</v>
      </c>
      <c r="K831" s="31">
        <f t="shared" si="6"/>
        <v>525</v>
      </c>
      <c r="L831" s="31">
        <f t="shared" si="7"/>
        <v>183.75000000000003</v>
      </c>
      <c r="M831" s="32">
        <v>0.35000000000000003</v>
      </c>
      <c r="O831" s="37"/>
      <c r="P831" s="38"/>
      <c r="Q831" s="33"/>
      <c r="R831" s="34"/>
    </row>
    <row r="832" spans="1:18" ht="15.75" customHeight="1">
      <c r="A832" s="22"/>
      <c r="B832" s="27" t="s">
        <v>21</v>
      </c>
      <c r="C832" s="27">
        <v>1185732</v>
      </c>
      <c r="D832" s="28">
        <v>44360</v>
      </c>
      <c r="E832" s="27" t="s">
        <v>40</v>
      </c>
      <c r="F832" s="27" t="s">
        <v>56</v>
      </c>
      <c r="G832" s="27" t="s">
        <v>57</v>
      </c>
      <c r="H832" s="27" t="s">
        <v>28</v>
      </c>
      <c r="I832" s="29">
        <v>0.5</v>
      </c>
      <c r="J832" s="30">
        <v>1500</v>
      </c>
      <c r="K832" s="31">
        <f t="shared" si="6"/>
        <v>750</v>
      </c>
      <c r="L832" s="31">
        <f t="shared" si="7"/>
        <v>225</v>
      </c>
      <c r="M832" s="32">
        <v>0.3</v>
      </c>
      <c r="O832" s="37"/>
      <c r="P832" s="38"/>
      <c r="Q832" s="33"/>
      <c r="R832" s="34"/>
    </row>
    <row r="833" spans="1:18" ht="15.75" customHeight="1">
      <c r="A833" s="22"/>
      <c r="B833" s="27" t="s">
        <v>21</v>
      </c>
      <c r="C833" s="27">
        <v>1185732</v>
      </c>
      <c r="D833" s="28">
        <v>44360</v>
      </c>
      <c r="E833" s="27" t="s">
        <v>40</v>
      </c>
      <c r="F833" s="27" t="s">
        <v>56</v>
      </c>
      <c r="G833" s="27" t="s">
        <v>57</v>
      </c>
      <c r="H833" s="27" t="s">
        <v>29</v>
      </c>
      <c r="I833" s="29">
        <v>0.55000000000000004</v>
      </c>
      <c r="J833" s="30">
        <v>3250</v>
      </c>
      <c r="K833" s="31">
        <f t="shared" si="6"/>
        <v>1787.5000000000002</v>
      </c>
      <c r="L833" s="31">
        <f t="shared" si="7"/>
        <v>804.37500000000011</v>
      </c>
      <c r="M833" s="32">
        <v>0.45</v>
      </c>
      <c r="O833" s="37"/>
      <c r="P833" s="38"/>
      <c r="Q833" s="33"/>
      <c r="R833" s="34"/>
    </row>
    <row r="834" spans="1:18" ht="15.75" customHeight="1">
      <c r="A834" s="22"/>
      <c r="B834" s="27" t="s">
        <v>21</v>
      </c>
      <c r="C834" s="27">
        <v>1185732</v>
      </c>
      <c r="D834" s="28">
        <v>44389</v>
      </c>
      <c r="E834" s="27" t="s">
        <v>40</v>
      </c>
      <c r="F834" s="27" t="s">
        <v>56</v>
      </c>
      <c r="G834" s="27" t="s">
        <v>57</v>
      </c>
      <c r="H834" s="27" t="s">
        <v>24</v>
      </c>
      <c r="I834" s="29">
        <v>0.5</v>
      </c>
      <c r="J834" s="30">
        <v>5500</v>
      </c>
      <c r="K834" s="31">
        <f t="shared" si="6"/>
        <v>2750</v>
      </c>
      <c r="L834" s="31">
        <f t="shared" si="7"/>
        <v>962.50000000000011</v>
      </c>
      <c r="M834" s="32">
        <v>0.35000000000000003</v>
      </c>
      <c r="O834" s="37"/>
      <c r="P834" s="38"/>
      <c r="Q834" s="33"/>
      <c r="R834" s="34"/>
    </row>
    <row r="835" spans="1:18" ht="15.75" customHeight="1">
      <c r="A835" s="22"/>
      <c r="B835" s="27" t="s">
        <v>21</v>
      </c>
      <c r="C835" s="27">
        <v>1185732</v>
      </c>
      <c r="D835" s="28">
        <v>44389</v>
      </c>
      <c r="E835" s="27" t="s">
        <v>40</v>
      </c>
      <c r="F835" s="27" t="s">
        <v>56</v>
      </c>
      <c r="G835" s="27" t="s">
        <v>57</v>
      </c>
      <c r="H835" s="27" t="s">
        <v>25</v>
      </c>
      <c r="I835" s="29">
        <v>0.45000000000000007</v>
      </c>
      <c r="J835" s="30">
        <v>3000</v>
      </c>
      <c r="K835" s="31">
        <f t="shared" si="6"/>
        <v>1350.0000000000002</v>
      </c>
      <c r="L835" s="31">
        <f t="shared" si="7"/>
        <v>405.00000000000006</v>
      </c>
      <c r="M835" s="32">
        <v>0.3</v>
      </c>
      <c r="O835" s="37"/>
      <c r="P835" s="38"/>
      <c r="Q835" s="33"/>
      <c r="R835" s="34"/>
    </row>
    <row r="836" spans="1:18" ht="15.75" customHeight="1">
      <c r="A836" s="22"/>
      <c r="B836" s="27" t="s">
        <v>21</v>
      </c>
      <c r="C836" s="27">
        <v>1185732</v>
      </c>
      <c r="D836" s="28">
        <v>44389</v>
      </c>
      <c r="E836" s="27" t="s">
        <v>40</v>
      </c>
      <c r="F836" s="27" t="s">
        <v>56</v>
      </c>
      <c r="G836" s="27" t="s">
        <v>57</v>
      </c>
      <c r="H836" s="27" t="s">
        <v>26</v>
      </c>
      <c r="I836" s="29">
        <v>0.4</v>
      </c>
      <c r="J836" s="30">
        <v>2250</v>
      </c>
      <c r="K836" s="31">
        <f t="shared" si="6"/>
        <v>900</v>
      </c>
      <c r="L836" s="31">
        <f t="shared" si="7"/>
        <v>270</v>
      </c>
      <c r="M836" s="32">
        <v>0.3</v>
      </c>
      <c r="O836" s="37"/>
      <c r="P836" s="38"/>
      <c r="Q836" s="33"/>
      <c r="R836" s="34"/>
    </row>
    <row r="837" spans="1:18" ht="15.75" customHeight="1">
      <c r="A837" s="22"/>
      <c r="B837" s="27" t="s">
        <v>21</v>
      </c>
      <c r="C837" s="27">
        <v>1185732</v>
      </c>
      <c r="D837" s="28">
        <v>44389</v>
      </c>
      <c r="E837" s="27" t="s">
        <v>40</v>
      </c>
      <c r="F837" s="27" t="s">
        <v>56</v>
      </c>
      <c r="G837" s="27" t="s">
        <v>57</v>
      </c>
      <c r="H837" s="27" t="s">
        <v>27</v>
      </c>
      <c r="I837" s="29">
        <v>0.4</v>
      </c>
      <c r="J837" s="30">
        <v>1750</v>
      </c>
      <c r="K837" s="31">
        <f t="shared" si="6"/>
        <v>700</v>
      </c>
      <c r="L837" s="31">
        <f t="shared" si="7"/>
        <v>245.00000000000003</v>
      </c>
      <c r="M837" s="32">
        <v>0.35000000000000003</v>
      </c>
      <c r="O837" s="37"/>
      <c r="P837" s="38"/>
      <c r="Q837" s="33"/>
      <c r="R837" s="34"/>
    </row>
    <row r="838" spans="1:18" ht="15.75" customHeight="1">
      <c r="A838" s="22"/>
      <c r="B838" s="27" t="s">
        <v>21</v>
      </c>
      <c r="C838" s="27">
        <v>1185732</v>
      </c>
      <c r="D838" s="28">
        <v>44389</v>
      </c>
      <c r="E838" s="27" t="s">
        <v>40</v>
      </c>
      <c r="F838" s="27" t="s">
        <v>56</v>
      </c>
      <c r="G838" s="27" t="s">
        <v>57</v>
      </c>
      <c r="H838" s="27" t="s">
        <v>28</v>
      </c>
      <c r="I838" s="29">
        <v>0.5</v>
      </c>
      <c r="J838" s="30">
        <v>2000</v>
      </c>
      <c r="K838" s="31">
        <f t="shared" si="6"/>
        <v>1000</v>
      </c>
      <c r="L838" s="31">
        <f t="shared" si="7"/>
        <v>300</v>
      </c>
      <c r="M838" s="32">
        <v>0.3</v>
      </c>
      <c r="O838" s="37"/>
      <c r="P838" s="38"/>
      <c r="Q838" s="33"/>
      <c r="R838" s="34"/>
    </row>
    <row r="839" spans="1:18" ht="15.75" customHeight="1">
      <c r="A839" s="22"/>
      <c r="B839" s="27" t="s">
        <v>21</v>
      </c>
      <c r="C839" s="27">
        <v>1185732</v>
      </c>
      <c r="D839" s="28">
        <v>44389</v>
      </c>
      <c r="E839" s="27" t="s">
        <v>40</v>
      </c>
      <c r="F839" s="27" t="s">
        <v>56</v>
      </c>
      <c r="G839" s="27" t="s">
        <v>57</v>
      </c>
      <c r="H839" s="27" t="s">
        <v>29</v>
      </c>
      <c r="I839" s="29">
        <v>0.55000000000000004</v>
      </c>
      <c r="J839" s="30">
        <v>3750</v>
      </c>
      <c r="K839" s="31">
        <f t="shared" si="6"/>
        <v>2062.5</v>
      </c>
      <c r="L839" s="31">
        <f t="shared" si="7"/>
        <v>928.125</v>
      </c>
      <c r="M839" s="32">
        <v>0.45</v>
      </c>
      <c r="O839" s="37"/>
      <c r="P839" s="38"/>
      <c r="Q839" s="33"/>
      <c r="R839" s="34"/>
    </row>
    <row r="840" spans="1:18" ht="15.75" customHeight="1">
      <c r="A840" s="22"/>
      <c r="B840" s="27" t="s">
        <v>21</v>
      </c>
      <c r="C840" s="27">
        <v>1185732</v>
      </c>
      <c r="D840" s="28">
        <v>44421</v>
      </c>
      <c r="E840" s="27" t="s">
        <v>40</v>
      </c>
      <c r="F840" s="27" t="s">
        <v>56</v>
      </c>
      <c r="G840" s="27" t="s">
        <v>57</v>
      </c>
      <c r="H840" s="27" t="s">
        <v>24</v>
      </c>
      <c r="I840" s="29">
        <v>0.5</v>
      </c>
      <c r="J840" s="30">
        <v>5250</v>
      </c>
      <c r="K840" s="31">
        <f t="shared" si="6"/>
        <v>2625</v>
      </c>
      <c r="L840" s="31">
        <f t="shared" si="7"/>
        <v>918.75000000000011</v>
      </c>
      <c r="M840" s="32">
        <v>0.35000000000000003</v>
      </c>
      <c r="O840" s="37"/>
      <c r="P840" s="38"/>
      <c r="Q840" s="33"/>
      <c r="R840" s="34"/>
    </row>
    <row r="841" spans="1:18" ht="15.75" customHeight="1">
      <c r="A841" s="22"/>
      <c r="B841" s="27" t="s">
        <v>21</v>
      </c>
      <c r="C841" s="27">
        <v>1185732</v>
      </c>
      <c r="D841" s="28">
        <v>44421</v>
      </c>
      <c r="E841" s="27" t="s">
        <v>40</v>
      </c>
      <c r="F841" s="27" t="s">
        <v>56</v>
      </c>
      <c r="G841" s="27" t="s">
        <v>57</v>
      </c>
      <c r="H841" s="27" t="s">
        <v>25</v>
      </c>
      <c r="I841" s="29">
        <v>0.45000000000000007</v>
      </c>
      <c r="J841" s="30">
        <v>3000</v>
      </c>
      <c r="K841" s="31">
        <f t="shared" si="6"/>
        <v>1350.0000000000002</v>
      </c>
      <c r="L841" s="31">
        <f t="shared" si="7"/>
        <v>405.00000000000006</v>
      </c>
      <c r="M841" s="32">
        <v>0.3</v>
      </c>
      <c r="O841" s="37"/>
      <c r="P841" s="38"/>
      <c r="Q841" s="33"/>
      <c r="R841" s="34"/>
    </row>
    <row r="842" spans="1:18" ht="15.75" customHeight="1">
      <c r="A842" s="22"/>
      <c r="B842" s="27" t="s">
        <v>21</v>
      </c>
      <c r="C842" s="27">
        <v>1185732</v>
      </c>
      <c r="D842" s="28">
        <v>44421</v>
      </c>
      <c r="E842" s="27" t="s">
        <v>40</v>
      </c>
      <c r="F842" s="27" t="s">
        <v>56</v>
      </c>
      <c r="G842" s="27" t="s">
        <v>57</v>
      </c>
      <c r="H842" s="27" t="s">
        <v>26</v>
      </c>
      <c r="I842" s="29">
        <v>0.4</v>
      </c>
      <c r="J842" s="30">
        <v>2250</v>
      </c>
      <c r="K842" s="31">
        <f t="shared" si="6"/>
        <v>900</v>
      </c>
      <c r="L842" s="31">
        <f t="shared" si="7"/>
        <v>270</v>
      </c>
      <c r="M842" s="32">
        <v>0.3</v>
      </c>
      <c r="O842" s="37"/>
      <c r="P842" s="38"/>
      <c r="Q842" s="33"/>
      <c r="R842" s="34"/>
    </row>
    <row r="843" spans="1:18" ht="15.75" customHeight="1">
      <c r="A843" s="22"/>
      <c r="B843" s="27" t="s">
        <v>21</v>
      </c>
      <c r="C843" s="27">
        <v>1185732</v>
      </c>
      <c r="D843" s="28">
        <v>44421</v>
      </c>
      <c r="E843" s="27" t="s">
        <v>40</v>
      </c>
      <c r="F843" s="27" t="s">
        <v>56</v>
      </c>
      <c r="G843" s="27" t="s">
        <v>57</v>
      </c>
      <c r="H843" s="27" t="s">
        <v>27</v>
      </c>
      <c r="I843" s="29">
        <v>0.35000000000000003</v>
      </c>
      <c r="J843" s="30">
        <v>1750</v>
      </c>
      <c r="K843" s="31">
        <f t="shared" si="6"/>
        <v>612.50000000000011</v>
      </c>
      <c r="L843" s="31">
        <f t="shared" si="7"/>
        <v>214.37500000000006</v>
      </c>
      <c r="M843" s="32">
        <v>0.35000000000000003</v>
      </c>
      <c r="O843" s="37"/>
      <c r="P843" s="38"/>
      <c r="Q843" s="33"/>
      <c r="R843" s="34"/>
    </row>
    <row r="844" spans="1:18" ht="15.75" customHeight="1">
      <c r="A844" s="22"/>
      <c r="B844" s="27" t="s">
        <v>21</v>
      </c>
      <c r="C844" s="27">
        <v>1185732</v>
      </c>
      <c r="D844" s="28">
        <v>44421</v>
      </c>
      <c r="E844" s="27" t="s">
        <v>40</v>
      </c>
      <c r="F844" s="27" t="s">
        <v>56</v>
      </c>
      <c r="G844" s="27" t="s">
        <v>57</v>
      </c>
      <c r="H844" s="27" t="s">
        <v>28</v>
      </c>
      <c r="I844" s="29">
        <v>0.45</v>
      </c>
      <c r="J844" s="30">
        <v>1500</v>
      </c>
      <c r="K844" s="31">
        <f t="shared" si="6"/>
        <v>675</v>
      </c>
      <c r="L844" s="31">
        <f t="shared" si="7"/>
        <v>202.5</v>
      </c>
      <c r="M844" s="32">
        <v>0.3</v>
      </c>
      <c r="O844" s="37"/>
      <c r="P844" s="38"/>
      <c r="Q844" s="33"/>
      <c r="R844" s="34"/>
    </row>
    <row r="845" spans="1:18" ht="15.75" customHeight="1">
      <c r="A845" s="22"/>
      <c r="B845" s="27" t="s">
        <v>21</v>
      </c>
      <c r="C845" s="27">
        <v>1185732</v>
      </c>
      <c r="D845" s="28">
        <v>44421</v>
      </c>
      <c r="E845" s="27" t="s">
        <v>40</v>
      </c>
      <c r="F845" s="27" t="s">
        <v>56</v>
      </c>
      <c r="G845" s="27" t="s">
        <v>57</v>
      </c>
      <c r="H845" s="27" t="s">
        <v>29</v>
      </c>
      <c r="I845" s="29">
        <v>0.5</v>
      </c>
      <c r="J845" s="30">
        <v>3250</v>
      </c>
      <c r="K845" s="31">
        <f t="shared" si="6"/>
        <v>1625</v>
      </c>
      <c r="L845" s="31">
        <f t="shared" si="7"/>
        <v>731.25</v>
      </c>
      <c r="M845" s="32">
        <v>0.45</v>
      </c>
      <c r="O845" s="37"/>
      <c r="P845" s="38"/>
      <c r="Q845" s="33"/>
      <c r="R845" s="34"/>
    </row>
    <row r="846" spans="1:18" ht="15.75" customHeight="1">
      <c r="A846" s="22"/>
      <c r="B846" s="27" t="s">
        <v>21</v>
      </c>
      <c r="C846" s="27">
        <v>1185732</v>
      </c>
      <c r="D846" s="28">
        <v>44453</v>
      </c>
      <c r="E846" s="27" t="s">
        <v>40</v>
      </c>
      <c r="F846" s="27" t="s">
        <v>56</v>
      </c>
      <c r="G846" s="27" t="s">
        <v>57</v>
      </c>
      <c r="H846" s="27" t="s">
        <v>24</v>
      </c>
      <c r="I846" s="29">
        <v>0.45</v>
      </c>
      <c r="J846" s="30">
        <v>4500</v>
      </c>
      <c r="K846" s="31">
        <f t="shared" si="6"/>
        <v>2025</v>
      </c>
      <c r="L846" s="31">
        <f t="shared" si="7"/>
        <v>708.75000000000011</v>
      </c>
      <c r="M846" s="32">
        <v>0.35000000000000003</v>
      </c>
      <c r="O846" s="37"/>
      <c r="P846" s="38"/>
      <c r="Q846" s="33"/>
      <c r="R846" s="34"/>
    </row>
    <row r="847" spans="1:18" ht="15.75" customHeight="1">
      <c r="A847" s="22"/>
      <c r="B847" s="27" t="s">
        <v>21</v>
      </c>
      <c r="C847" s="27">
        <v>1185732</v>
      </c>
      <c r="D847" s="28">
        <v>44453</v>
      </c>
      <c r="E847" s="27" t="s">
        <v>40</v>
      </c>
      <c r="F847" s="27" t="s">
        <v>56</v>
      </c>
      <c r="G847" s="27" t="s">
        <v>57</v>
      </c>
      <c r="H847" s="27" t="s">
        <v>25</v>
      </c>
      <c r="I847" s="29">
        <v>0.40000000000000008</v>
      </c>
      <c r="J847" s="30">
        <v>2500</v>
      </c>
      <c r="K847" s="31">
        <f t="shared" si="6"/>
        <v>1000.0000000000002</v>
      </c>
      <c r="L847" s="31">
        <f t="shared" si="7"/>
        <v>300.00000000000006</v>
      </c>
      <c r="M847" s="32">
        <v>0.3</v>
      </c>
      <c r="O847" s="37"/>
      <c r="P847" s="38"/>
      <c r="Q847" s="33"/>
      <c r="R847" s="34"/>
    </row>
    <row r="848" spans="1:18" ht="15.75" customHeight="1">
      <c r="A848" s="22"/>
      <c r="B848" s="27" t="s">
        <v>21</v>
      </c>
      <c r="C848" s="27">
        <v>1185732</v>
      </c>
      <c r="D848" s="28">
        <v>44453</v>
      </c>
      <c r="E848" s="27" t="s">
        <v>40</v>
      </c>
      <c r="F848" s="27" t="s">
        <v>56</v>
      </c>
      <c r="G848" s="27" t="s">
        <v>57</v>
      </c>
      <c r="H848" s="27" t="s">
        <v>26</v>
      </c>
      <c r="I848" s="29">
        <v>0.25</v>
      </c>
      <c r="J848" s="30">
        <v>1500</v>
      </c>
      <c r="K848" s="31">
        <f t="shared" si="6"/>
        <v>375</v>
      </c>
      <c r="L848" s="31">
        <f t="shared" si="7"/>
        <v>112.5</v>
      </c>
      <c r="M848" s="32">
        <v>0.3</v>
      </c>
      <c r="O848" s="37"/>
      <c r="P848" s="38"/>
      <c r="Q848" s="33"/>
      <c r="R848" s="34"/>
    </row>
    <row r="849" spans="1:18" ht="15.75" customHeight="1">
      <c r="A849" s="22"/>
      <c r="B849" s="27" t="s">
        <v>21</v>
      </c>
      <c r="C849" s="27">
        <v>1185732</v>
      </c>
      <c r="D849" s="28">
        <v>44453</v>
      </c>
      <c r="E849" s="27" t="s">
        <v>40</v>
      </c>
      <c r="F849" s="27" t="s">
        <v>56</v>
      </c>
      <c r="G849" s="27" t="s">
        <v>57</v>
      </c>
      <c r="H849" s="27" t="s">
        <v>27</v>
      </c>
      <c r="I849" s="29">
        <v>0.25</v>
      </c>
      <c r="J849" s="30">
        <v>1250</v>
      </c>
      <c r="K849" s="31">
        <f t="shared" si="6"/>
        <v>312.5</v>
      </c>
      <c r="L849" s="31">
        <f t="shared" si="7"/>
        <v>109.37500000000001</v>
      </c>
      <c r="M849" s="32">
        <v>0.35000000000000003</v>
      </c>
      <c r="O849" s="37"/>
      <c r="P849" s="38"/>
      <c r="Q849" s="33"/>
      <c r="R849" s="34"/>
    </row>
    <row r="850" spans="1:18" ht="15.75" customHeight="1">
      <c r="A850" s="22"/>
      <c r="B850" s="27" t="s">
        <v>21</v>
      </c>
      <c r="C850" s="27">
        <v>1185732</v>
      </c>
      <c r="D850" s="28">
        <v>44453</v>
      </c>
      <c r="E850" s="27" t="s">
        <v>40</v>
      </c>
      <c r="F850" s="27" t="s">
        <v>56</v>
      </c>
      <c r="G850" s="27" t="s">
        <v>57</v>
      </c>
      <c r="H850" s="27" t="s">
        <v>28</v>
      </c>
      <c r="I850" s="29">
        <v>0.35</v>
      </c>
      <c r="J850" s="30">
        <v>1250</v>
      </c>
      <c r="K850" s="31">
        <f t="shared" si="6"/>
        <v>437.5</v>
      </c>
      <c r="L850" s="31">
        <f t="shared" si="7"/>
        <v>131.25</v>
      </c>
      <c r="M850" s="32">
        <v>0.3</v>
      </c>
      <c r="O850" s="37"/>
      <c r="P850" s="38"/>
      <c r="Q850" s="33"/>
      <c r="R850" s="34"/>
    </row>
    <row r="851" spans="1:18" ht="15.75" customHeight="1">
      <c r="A851" s="22"/>
      <c r="B851" s="27" t="s">
        <v>21</v>
      </c>
      <c r="C851" s="27">
        <v>1185732</v>
      </c>
      <c r="D851" s="28">
        <v>44453</v>
      </c>
      <c r="E851" s="27" t="s">
        <v>40</v>
      </c>
      <c r="F851" s="27" t="s">
        <v>56</v>
      </c>
      <c r="G851" s="27" t="s">
        <v>57</v>
      </c>
      <c r="H851" s="27" t="s">
        <v>29</v>
      </c>
      <c r="I851" s="29">
        <v>0.4</v>
      </c>
      <c r="J851" s="30">
        <v>2000</v>
      </c>
      <c r="K851" s="31">
        <f t="shared" si="6"/>
        <v>800</v>
      </c>
      <c r="L851" s="31">
        <f t="shared" si="7"/>
        <v>360</v>
      </c>
      <c r="M851" s="32">
        <v>0.45</v>
      </c>
      <c r="O851" s="37"/>
      <c r="P851" s="38"/>
      <c r="Q851" s="33"/>
      <c r="R851" s="34"/>
    </row>
    <row r="852" spans="1:18" ht="15.75" customHeight="1">
      <c r="A852" s="22"/>
      <c r="B852" s="27" t="s">
        <v>21</v>
      </c>
      <c r="C852" s="27">
        <v>1185732</v>
      </c>
      <c r="D852" s="28">
        <v>44482</v>
      </c>
      <c r="E852" s="27" t="s">
        <v>40</v>
      </c>
      <c r="F852" s="27" t="s">
        <v>56</v>
      </c>
      <c r="G852" s="27" t="s">
        <v>57</v>
      </c>
      <c r="H852" s="27" t="s">
        <v>24</v>
      </c>
      <c r="I852" s="29">
        <v>0.44999999999999996</v>
      </c>
      <c r="J852" s="30">
        <v>3750</v>
      </c>
      <c r="K852" s="31">
        <f t="shared" si="6"/>
        <v>1687.4999999999998</v>
      </c>
      <c r="L852" s="31">
        <f t="shared" si="7"/>
        <v>590.625</v>
      </c>
      <c r="M852" s="32">
        <v>0.35000000000000003</v>
      </c>
      <c r="O852" s="37"/>
      <c r="P852" s="38"/>
      <c r="Q852" s="33"/>
      <c r="R852" s="34"/>
    </row>
    <row r="853" spans="1:18" ht="15.75" customHeight="1">
      <c r="A853" s="22"/>
      <c r="B853" s="27" t="s">
        <v>21</v>
      </c>
      <c r="C853" s="27">
        <v>1185732</v>
      </c>
      <c r="D853" s="28">
        <v>44482</v>
      </c>
      <c r="E853" s="27" t="s">
        <v>40</v>
      </c>
      <c r="F853" s="27" t="s">
        <v>56</v>
      </c>
      <c r="G853" s="27" t="s">
        <v>57</v>
      </c>
      <c r="H853" s="27" t="s">
        <v>25</v>
      </c>
      <c r="I853" s="29">
        <v>0.35</v>
      </c>
      <c r="J853" s="30">
        <v>2000</v>
      </c>
      <c r="K853" s="31">
        <f t="shared" si="6"/>
        <v>700</v>
      </c>
      <c r="L853" s="31">
        <f t="shared" si="7"/>
        <v>210</v>
      </c>
      <c r="M853" s="32">
        <v>0.3</v>
      </c>
      <c r="O853" s="37"/>
      <c r="P853" s="38"/>
      <c r="Q853" s="33"/>
      <c r="R853" s="34"/>
    </row>
    <row r="854" spans="1:18" ht="15.75" customHeight="1">
      <c r="A854" s="22"/>
      <c r="B854" s="27" t="s">
        <v>21</v>
      </c>
      <c r="C854" s="27">
        <v>1185732</v>
      </c>
      <c r="D854" s="28">
        <v>44482</v>
      </c>
      <c r="E854" s="27" t="s">
        <v>40</v>
      </c>
      <c r="F854" s="27" t="s">
        <v>56</v>
      </c>
      <c r="G854" s="27" t="s">
        <v>57</v>
      </c>
      <c r="H854" s="27" t="s">
        <v>26</v>
      </c>
      <c r="I854" s="29">
        <v>0.35</v>
      </c>
      <c r="J854" s="30">
        <v>1000</v>
      </c>
      <c r="K854" s="31">
        <f t="shared" si="6"/>
        <v>350</v>
      </c>
      <c r="L854" s="31">
        <f t="shared" si="7"/>
        <v>105</v>
      </c>
      <c r="M854" s="32">
        <v>0.3</v>
      </c>
      <c r="O854" s="37"/>
      <c r="P854" s="38"/>
      <c r="Q854" s="33"/>
      <c r="R854" s="34"/>
    </row>
    <row r="855" spans="1:18" ht="15.75" customHeight="1">
      <c r="A855" s="22"/>
      <c r="B855" s="27" t="s">
        <v>21</v>
      </c>
      <c r="C855" s="27">
        <v>1185732</v>
      </c>
      <c r="D855" s="28">
        <v>44482</v>
      </c>
      <c r="E855" s="27" t="s">
        <v>40</v>
      </c>
      <c r="F855" s="27" t="s">
        <v>56</v>
      </c>
      <c r="G855" s="27" t="s">
        <v>57</v>
      </c>
      <c r="H855" s="27" t="s">
        <v>27</v>
      </c>
      <c r="I855" s="29">
        <v>0.35</v>
      </c>
      <c r="J855" s="30">
        <v>750</v>
      </c>
      <c r="K855" s="31">
        <f t="shared" si="6"/>
        <v>262.5</v>
      </c>
      <c r="L855" s="31">
        <f t="shared" si="7"/>
        <v>91.875000000000014</v>
      </c>
      <c r="M855" s="32">
        <v>0.35000000000000003</v>
      </c>
      <c r="O855" s="37"/>
      <c r="P855" s="38"/>
      <c r="Q855" s="33"/>
      <c r="R855" s="34"/>
    </row>
    <row r="856" spans="1:18" ht="15.75" customHeight="1">
      <c r="A856" s="22"/>
      <c r="B856" s="27" t="s">
        <v>21</v>
      </c>
      <c r="C856" s="27">
        <v>1185732</v>
      </c>
      <c r="D856" s="28">
        <v>44482</v>
      </c>
      <c r="E856" s="27" t="s">
        <v>40</v>
      </c>
      <c r="F856" s="27" t="s">
        <v>56</v>
      </c>
      <c r="G856" s="27" t="s">
        <v>57</v>
      </c>
      <c r="H856" s="27" t="s">
        <v>28</v>
      </c>
      <c r="I856" s="29">
        <v>0.44999999999999996</v>
      </c>
      <c r="J856" s="30">
        <v>750</v>
      </c>
      <c r="K856" s="31">
        <f t="shared" si="6"/>
        <v>337.49999999999994</v>
      </c>
      <c r="L856" s="31">
        <f t="shared" si="7"/>
        <v>101.24999999999999</v>
      </c>
      <c r="M856" s="32">
        <v>0.3</v>
      </c>
      <c r="O856" s="37"/>
      <c r="P856" s="38"/>
      <c r="Q856" s="33"/>
      <c r="R856" s="34"/>
    </row>
    <row r="857" spans="1:18" ht="15.75" customHeight="1">
      <c r="A857" s="22"/>
      <c r="B857" s="27" t="s">
        <v>21</v>
      </c>
      <c r="C857" s="27">
        <v>1185732</v>
      </c>
      <c r="D857" s="28">
        <v>44482</v>
      </c>
      <c r="E857" s="27" t="s">
        <v>40</v>
      </c>
      <c r="F857" s="27" t="s">
        <v>56</v>
      </c>
      <c r="G857" s="27" t="s">
        <v>57</v>
      </c>
      <c r="H857" s="27" t="s">
        <v>29</v>
      </c>
      <c r="I857" s="29">
        <v>0.49999999999999989</v>
      </c>
      <c r="J857" s="30">
        <v>2000</v>
      </c>
      <c r="K857" s="31">
        <f t="shared" si="6"/>
        <v>999.99999999999977</v>
      </c>
      <c r="L857" s="31">
        <f t="shared" si="7"/>
        <v>449.99999999999989</v>
      </c>
      <c r="M857" s="32">
        <v>0.45</v>
      </c>
      <c r="O857" s="37"/>
      <c r="P857" s="38"/>
      <c r="Q857" s="33"/>
      <c r="R857" s="34"/>
    </row>
    <row r="858" spans="1:18" ht="15.75" customHeight="1">
      <c r="A858" s="22"/>
      <c r="B858" s="27" t="s">
        <v>21</v>
      </c>
      <c r="C858" s="27">
        <v>1185732</v>
      </c>
      <c r="D858" s="28">
        <v>44513</v>
      </c>
      <c r="E858" s="27" t="s">
        <v>40</v>
      </c>
      <c r="F858" s="27" t="s">
        <v>56</v>
      </c>
      <c r="G858" s="27" t="s">
        <v>57</v>
      </c>
      <c r="H858" s="27" t="s">
        <v>24</v>
      </c>
      <c r="I858" s="29">
        <v>0.5</v>
      </c>
      <c r="J858" s="30">
        <v>3500</v>
      </c>
      <c r="K858" s="31">
        <f t="shared" si="6"/>
        <v>1750</v>
      </c>
      <c r="L858" s="31">
        <f t="shared" si="7"/>
        <v>612.50000000000011</v>
      </c>
      <c r="M858" s="32">
        <v>0.35000000000000003</v>
      </c>
      <c r="O858" s="37"/>
      <c r="P858" s="38"/>
      <c r="Q858" s="33"/>
      <c r="R858" s="34"/>
    </row>
    <row r="859" spans="1:18" ht="15.75" customHeight="1">
      <c r="A859" s="22"/>
      <c r="B859" s="27" t="s">
        <v>21</v>
      </c>
      <c r="C859" s="27">
        <v>1185732</v>
      </c>
      <c r="D859" s="28">
        <v>44513</v>
      </c>
      <c r="E859" s="27" t="s">
        <v>40</v>
      </c>
      <c r="F859" s="27" t="s">
        <v>56</v>
      </c>
      <c r="G859" s="27" t="s">
        <v>57</v>
      </c>
      <c r="H859" s="27" t="s">
        <v>25</v>
      </c>
      <c r="I859" s="29">
        <v>0.4</v>
      </c>
      <c r="J859" s="30">
        <v>2000</v>
      </c>
      <c r="K859" s="31">
        <f t="shared" si="6"/>
        <v>800</v>
      </c>
      <c r="L859" s="31">
        <f t="shared" si="7"/>
        <v>240</v>
      </c>
      <c r="M859" s="32">
        <v>0.3</v>
      </c>
      <c r="O859" s="37"/>
      <c r="P859" s="38"/>
      <c r="Q859" s="33"/>
      <c r="R859" s="34"/>
    </row>
    <row r="860" spans="1:18" ht="15.75" customHeight="1">
      <c r="A860" s="22"/>
      <c r="B860" s="27" t="s">
        <v>21</v>
      </c>
      <c r="C860" s="27">
        <v>1185732</v>
      </c>
      <c r="D860" s="28">
        <v>44513</v>
      </c>
      <c r="E860" s="27" t="s">
        <v>40</v>
      </c>
      <c r="F860" s="27" t="s">
        <v>56</v>
      </c>
      <c r="G860" s="27" t="s">
        <v>57</v>
      </c>
      <c r="H860" s="27" t="s">
        <v>26</v>
      </c>
      <c r="I860" s="29">
        <v>0.4</v>
      </c>
      <c r="J860" s="30">
        <v>1450</v>
      </c>
      <c r="K860" s="31">
        <f t="shared" si="6"/>
        <v>580</v>
      </c>
      <c r="L860" s="31">
        <f t="shared" si="7"/>
        <v>174</v>
      </c>
      <c r="M860" s="32">
        <v>0.3</v>
      </c>
      <c r="O860" s="37"/>
      <c r="P860" s="38"/>
      <c r="Q860" s="33"/>
      <c r="R860" s="34"/>
    </row>
    <row r="861" spans="1:18" ht="15.75" customHeight="1">
      <c r="A861" s="22"/>
      <c r="B861" s="27" t="s">
        <v>21</v>
      </c>
      <c r="C861" s="27">
        <v>1185732</v>
      </c>
      <c r="D861" s="28">
        <v>44513</v>
      </c>
      <c r="E861" s="27" t="s">
        <v>40</v>
      </c>
      <c r="F861" s="27" t="s">
        <v>56</v>
      </c>
      <c r="G861" s="27" t="s">
        <v>57</v>
      </c>
      <c r="H861" s="27" t="s">
        <v>27</v>
      </c>
      <c r="I861" s="29">
        <v>0.4</v>
      </c>
      <c r="J861" s="30">
        <v>1500</v>
      </c>
      <c r="K861" s="31">
        <f t="shared" si="6"/>
        <v>600</v>
      </c>
      <c r="L861" s="31">
        <f t="shared" si="7"/>
        <v>210.00000000000003</v>
      </c>
      <c r="M861" s="32">
        <v>0.35000000000000003</v>
      </c>
      <c r="O861" s="37"/>
      <c r="P861" s="38"/>
      <c r="Q861" s="33"/>
      <c r="R861" s="34"/>
    </row>
    <row r="862" spans="1:18" ht="15.75" customHeight="1">
      <c r="A862" s="22"/>
      <c r="B862" s="27" t="s">
        <v>21</v>
      </c>
      <c r="C862" s="27">
        <v>1185732</v>
      </c>
      <c r="D862" s="28">
        <v>44513</v>
      </c>
      <c r="E862" s="27" t="s">
        <v>40</v>
      </c>
      <c r="F862" s="27" t="s">
        <v>56</v>
      </c>
      <c r="G862" s="27" t="s">
        <v>57</v>
      </c>
      <c r="H862" s="27" t="s">
        <v>28</v>
      </c>
      <c r="I862" s="29">
        <v>0.54999999999999993</v>
      </c>
      <c r="J862" s="30">
        <v>1250</v>
      </c>
      <c r="K862" s="31">
        <f t="shared" si="6"/>
        <v>687.49999999999989</v>
      </c>
      <c r="L862" s="31">
        <f t="shared" si="7"/>
        <v>206.24999999999997</v>
      </c>
      <c r="M862" s="32">
        <v>0.3</v>
      </c>
      <c r="O862" s="37"/>
      <c r="P862" s="38"/>
      <c r="Q862" s="33"/>
      <c r="R862" s="34"/>
    </row>
    <row r="863" spans="1:18" ht="15.75" customHeight="1">
      <c r="A863" s="22"/>
      <c r="B863" s="27" t="s">
        <v>21</v>
      </c>
      <c r="C863" s="27">
        <v>1185732</v>
      </c>
      <c r="D863" s="28">
        <v>44513</v>
      </c>
      <c r="E863" s="27" t="s">
        <v>40</v>
      </c>
      <c r="F863" s="27" t="s">
        <v>56</v>
      </c>
      <c r="G863" s="27" t="s">
        <v>57</v>
      </c>
      <c r="H863" s="27" t="s">
        <v>29</v>
      </c>
      <c r="I863" s="29">
        <v>0.59999999999999987</v>
      </c>
      <c r="J863" s="30">
        <v>2250</v>
      </c>
      <c r="K863" s="31">
        <f t="shared" si="6"/>
        <v>1349.9999999999998</v>
      </c>
      <c r="L863" s="31">
        <f t="shared" si="7"/>
        <v>607.49999999999989</v>
      </c>
      <c r="M863" s="32">
        <v>0.45</v>
      </c>
      <c r="O863" s="37"/>
      <c r="P863" s="38"/>
      <c r="Q863" s="33"/>
      <c r="R863" s="34"/>
    </row>
    <row r="864" spans="1:18" ht="15.75" customHeight="1">
      <c r="A864" s="22"/>
      <c r="B864" s="27" t="s">
        <v>21</v>
      </c>
      <c r="C864" s="27">
        <v>1185732</v>
      </c>
      <c r="D864" s="28">
        <v>44542</v>
      </c>
      <c r="E864" s="27" t="s">
        <v>40</v>
      </c>
      <c r="F864" s="27" t="s">
        <v>56</v>
      </c>
      <c r="G864" s="27" t="s">
        <v>57</v>
      </c>
      <c r="H864" s="27" t="s">
        <v>24</v>
      </c>
      <c r="I864" s="29">
        <v>0.54999999999999993</v>
      </c>
      <c r="J864" s="30">
        <v>4750</v>
      </c>
      <c r="K864" s="31">
        <f t="shared" si="6"/>
        <v>2612.4999999999995</v>
      </c>
      <c r="L864" s="31">
        <f t="shared" si="7"/>
        <v>914.37499999999989</v>
      </c>
      <c r="M864" s="32">
        <v>0.35000000000000003</v>
      </c>
      <c r="O864" s="37"/>
      <c r="P864" s="38"/>
      <c r="Q864" s="33"/>
      <c r="R864" s="34"/>
    </row>
    <row r="865" spans="1:18" ht="15.75" customHeight="1">
      <c r="A865" s="22"/>
      <c r="B865" s="27" t="s">
        <v>21</v>
      </c>
      <c r="C865" s="27">
        <v>1185732</v>
      </c>
      <c r="D865" s="28">
        <v>44542</v>
      </c>
      <c r="E865" s="27" t="s">
        <v>40</v>
      </c>
      <c r="F865" s="27" t="s">
        <v>56</v>
      </c>
      <c r="G865" s="27" t="s">
        <v>57</v>
      </c>
      <c r="H865" s="27" t="s">
        <v>25</v>
      </c>
      <c r="I865" s="29">
        <v>0.45</v>
      </c>
      <c r="J865" s="30">
        <v>2750</v>
      </c>
      <c r="K865" s="31">
        <f t="shared" si="6"/>
        <v>1237.5</v>
      </c>
      <c r="L865" s="31">
        <f t="shared" si="7"/>
        <v>371.25</v>
      </c>
      <c r="M865" s="32">
        <v>0.3</v>
      </c>
      <c r="O865" s="37"/>
      <c r="P865" s="38"/>
      <c r="Q865" s="33"/>
      <c r="R865" s="34"/>
    </row>
    <row r="866" spans="1:18" ht="15.75" customHeight="1">
      <c r="A866" s="22"/>
      <c r="B866" s="27" t="s">
        <v>21</v>
      </c>
      <c r="C866" s="27">
        <v>1185732</v>
      </c>
      <c r="D866" s="28">
        <v>44542</v>
      </c>
      <c r="E866" s="27" t="s">
        <v>40</v>
      </c>
      <c r="F866" s="27" t="s">
        <v>56</v>
      </c>
      <c r="G866" s="27" t="s">
        <v>57</v>
      </c>
      <c r="H866" s="27" t="s">
        <v>26</v>
      </c>
      <c r="I866" s="29">
        <v>0.45</v>
      </c>
      <c r="J866" s="30">
        <v>2250</v>
      </c>
      <c r="K866" s="31">
        <f t="shared" si="6"/>
        <v>1012.5</v>
      </c>
      <c r="L866" s="31">
        <f t="shared" si="7"/>
        <v>303.75</v>
      </c>
      <c r="M866" s="32">
        <v>0.3</v>
      </c>
      <c r="O866" s="37"/>
      <c r="P866" s="38"/>
      <c r="Q866" s="33"/>
      <c r="R866" s="34"/>
    </row>
    <row r="867" spans="1:18" ht="15.75" customHeight="1">
      <c r="A867" s="22"/>
      <c r="B867" s="27" t="s">
        <v>21</v>
      </c>
      <c r="C867" s="27">
        <v>1185732</v>
      </c>
      <c r="D867" s="28">
        <v>44542</v>
      </c>
      <c r="E867" s="27" t="s">
        <v>40</v>
      </c>
      <c r="F867" s="27" t="s">
        <v>56</v>
      </c>
      <c r="G867" s="27" t="s">
        <v>57</v>
      </c>
      <c r="H867" s="27" t="s">
        <v>27</v>
      </c>
      <c r="I867" s="29">
        <v>0.45</v>
      </c>
      <c r="J867" s="30">
        <v>1750</v>
      </c>
      <c r="K867" s="31">
        <f t="shared" si="6"/>
        <v>787.5</v>
      </c>
      <c r="L867" s="31">
        <f t="shared" si="7"/>
        <v>275.625</v>
      </c>
      <c r="M867" s="32">
        <v>0.35000000000000003</v>
      </c>
      <c r="O867" s="37"/>
      <c r="P867" s="38"/>
      <c r="Q867" s="33"/>
      <c r="R867" s="34"/>
    </row>
    <row r="868" spans="1:18" ht="15.75" customHeight="1">
      <c r="A868" s="22"/>
      <c r="B868" s="27" t="s">
        <v>21</v>
      </c>
      <c r="C868" s="27">
        <v>1185732</v>
      </c>
      <c r="D868" s="28">
        <v>44542</v>
      </c>
      <c r="E868" s="27" t="s">
        <v>40</v>
      </c>
      <c r="F868" s="27" t="s">
        <v>56</v>
      </c>
      <c r="G868" s="27" t="s">
        <v>57</v>
      </c>
      <c r="H868" s="27" t="s">
        <v>28</v>
      </c>
      <c r="I868" s="29">
        <v>0.54999999999999993</v>
      </c>
      <c r="J868" s="30">
        <v>1750</v>
      </c>
      <c r="K868" s="31">
        <f t="shared" si="6"/>
        <v>962.49999999999989</v>
      </c>
      <c r="L868" s="31">
        <f t="shared" si="7"/>
        <v>288.74999999999994</v>
      </c>
      <c r="M868" s="32">
        <v>0.3</v>
      </c>
      <c r="O868" s="37"/>
      <c r="P868" s="38"/>
      <c r="Q868" s="33"/>
      <c r="R868" s="34"/>
    </row>
    <row r="869" spans="1:18" ht="15.75" customHeight="1">
      <c r="A869" s="22"/>
      <c r="B869" s="27" t="s">
        <v>21</v>
      </c>
      <c r="C869" s="27">
        <v>1185732</v>
      </c>
      <c r="D869" s="28">
        <v>44542</v>
      </c>
      <c r="E869" s="27" t="s">
        <v>40</v>
      </c>
      <c r="F869" s="27" t="s">
        <v>56</v>
      </c>
      <c r="G869" s="27" t="s">
        <v>57</v>
      </c>
      <c r="H869" s="27" t="s">
        <v>29</v>
      </c>
      <c r="I869" s="29">
        <v>0.59999999999999987</v>
      </c>
      <c r="J869" s="30">
        <v>2750</v>
      </c>
      <c r="K869" s="31">
        <f t="shared" si="6"/>
        <v>1649.9999999999995</v>
      </c>
      <c r="L869" s="31">
        <f t="shared" si="7"/>
        <v>742.49999999999977</v>
      </c>
      <c r="M869" s="32">
        <v>0.45</v>
      </c>
      <c r="O869" s="37"/>
      <c r="P869" s="38"/>
      <c r="Q869" s="33"/>
      <c r="R869" s="34"/>
    </row>
    <row r="870" spans="1:18" ht="15.75" customHeight="1">
      <c r="A870" s="22" t="s">
        <v>46</v>
      </c>
      <c r="B870" s="27" t="s">
        <v>38</v>
      </c>
      <c r="C870" s="27">
        <v>1189833</v>
      </c>
      <c r="D870" s="28">
        <v>44213</v>
      </c>
      <c r="E870" s="27" t="s">
        <v>40</v>
      </c>
      <c r="F870" s="27" t="s">
        <v>58</v>
      </c>
      <c r="G870" s="27" t="s">
        <v>59</v>
      </c>
      <c r="H870" s="27" t="s">
        <v>24</v>
      </c>
      <c r="I870" s="29">
        <v>0.35</v>
      </c>
      <c r="J870" s="30">
        <v>4750</v>
      </c>
      <c r="K870" s="31">
        <f t="shared" si="6"/>
        <v>1662.5</v>
      </c>
      <c r="L870" s="31">
        <f t="shared" si="7"/>
        <v>748.125</v>
      </c>
      <c r="M870" s="32">
        <v>0.45</v>
      </c>
      <c r="O870" s="37"/>
      <c r="P870" s="38"/>
      <c r="Q870" s="33"/>
      <c r="R870" s="34"/>
    </row>
    <row r="871" spans="1:18" ht="15.75" customHeight="1">
      <c r="A871" s="22"/>
      <c r="B871" s="27" t="s">
        <v>38</v>
      </c>
      <c r="C871" s="27">
        <v>1189833</v>
      </c>
      <c r="D871" s="28">
        <v>44213</v>
      </c>
      <c r="E871" s="27" t="s">
        <v>40</v>
      </c>
      <c r="F871" s="27" t="s">
        <v>58</v>
      </c>
      <c r="G871" s="27" t="s">
        <v>59</v>
      </c>
      <c r="H871" s="27" t="s">
        <v>25</v>
      </c>
      <c r="I871" s="29">
        <v>0.45</v>
      </c>
      <c r="J871" s="30">
        <v>4750</v>
      </c>
      <c r="K871" s="31">
        <f t="shared" si="6"/>
        <v>2137.5</v>
      </c>
      <c r="L871" s="31">
        <f t="shared" si="7"/>
        <v>641.25</v>
      </c>
      <c r="M871" s="32">
        <v>0.3</v>
      </c>
      <c r="O871" s="37"/>
      <c r="P871" s="38"/>
      <c r="Q871" s="33"/>
      <c r="R871" s="34"/>
    </row>
    <row r="872" spans="1:18" ht="15.75" customHeight="1">
      <c r="A872" s="22"/>
      <c r="B872" s="27" t="s">
        <v>38</v>
      </c>
      <c r="C872" s="27">
        <v>1189833</v>
      </c>
      <c r="D872" s="28">
        <v>44213</v>
      </c>
      <c r="E872" s="27" t="s">
        <v>40</v>
      </c>
      <c r="F872" s="27" t="s">
        <v>58</v>
      </c>
      <c r="G872" s="27" t="s">
        <v>59</v>
      </c>
      <c r="H872" s="27" t="s">
        <v>26</v>
      </c>
      <c r="I872" s="29">
        <v>0.45</v>
      </c>
      <c r="J872" s="30">
        <v>4750</v>
      </c>
      <c r="K872" s="31">
        <f t="shared" si="6"/>
        <v>2137.5</v>
      </c>
      <c r="L872" s="31">
        <f t="shared" si="7"/>
        <v>961.875</v>
      </c>
      <c r="M872" s="32">
        <v>0.45</v>
      </c>
      <c r="O872" s="37"/>
      <c r="P872" s="38"/>
      <c r="Q872" s="33"/>
      <c r="R872" s="34"/>
    </row>
    <row r="873" spans="1:18" ht="15.75" customHeight="1">
      <c r="A873" s="22"/>
      <c r="B873" s="27" t="s">
        <v>38</v>
      </c>
      <c r="C873" s="27">
        <v>1189833</v>
      </c>
      <c r="D873" s="28">
        <v>44213</v>
      </c>
      <c r="E873" s="27" t="s">
        <v>40</v>
      </c>
      <c r="F873" s="27" t="s">
        <v>58</v>
      </c>
      <c r="G873" s="27" t="s">
        <v>59</v>
      </c>
      <c r="H873" s="27" t="s">
        <v>27</v>
      </c>
      <c r="I873" s="29">
        <v>0.45</v>
      </c>
      <c r="J873" s="30">
        <v>3250</v>
      </c>
      <c r="K873" s="31">
        <f t="shared" si="6"/>
        <v>1462.5</v>
      </c>
      <c r="L873" s="31">
        <f t="shared" si="7"/>
        <v>585</v>
      </c>
      <c r="M873" s="32">
        <v>0.39999999999999997</v>
      </c>
      <c r="O873" s="37"/>
      <c r="P873" s="38"/>
      <c r="Q873" s="33"/>
      <c r="R873" s="34"/>
    </row>
    <row r="874" spans="1:18" ht="15.75" customHeight="1">
      <c r="A874" s="22"/>
      <c r="B874" s="27" t="s">
        <v>38</v>
      </c>
      <c r="C874" s="27">
        <v>1189833</v>
      </c>
      <c r="D874" s="28">
        <v>44213</v>
      </c>
      <c r="E874" s="27" t="s">
        <v>40</v>
      </c>
      <c r="F874" s="27" t="s">
        <v>58</v>
      </c>
      <c r="G874" s="27" t="s">
        <v>59</v>
      </c>
      <c r="H874" s="27" t="s">
        <v>28</v>
      </c>
      <c r="I874" s="29">
        <v>0.5</v>
      </c>
      <c r="J874" s="30">
        <v>2750</v>
      </c>
      <c r="K874" s="31">
        <f t="shared" si="6"/>
        <v>1375</v>
      </c>
      <c r="L874" s="31">
        <f t="shared" si="7"/>
        <v>825.00000000000011</v>
      </c>
      <c r="M874" s="32">
        <v>0.60000000000000009</v>
      </c>
      <c r="O874" s="37"/>
      <c r="P874" s="38"/>
      <c r="Q874" s="33"/>
      <c r="R874" s="34"/>
    </row>
    <row r="875" spans="1:18" ht="15.75" customHeight="1">
      <c r="A875" s="22"/>
      <c r="B875" s="27" t="s">
        <v>38</v>
      </c>
      <c r="C875" s="27">
        <v>1189833</v>
      </c>
      <c r="D875" s="28">
        <v>44213</v>
      </c>
      <c r="E875" s="27" t="s">
        <v>40</v>
      </c>
      <c r="F875" s="27" t="s">
        <v>58</v>
      </c>
      <c r="G875" s="27" t="s">
        <v>59</v>
      </c>
      <c r="H875" s="27" t="s">
        <v>29</v>
      </c>
      <c r="I875" s="29">
        <v>0.45</v>
      </c>
      <c r="J875" s="30">
        <v>4750</v>
      </c>
      <c r="K875" s="31">
        <f t="shared" si="6"/>
        <v>2137.5</v>
      </c>
      <c r="L875" s="31">
        <f t="shared" si="7"/>
        <v>534.375</v>
      </c>
      <c r="M875" s="32">
        <v>0.25</v>
      </c>
      <c r="O875" s="37"/>
      <c r="P875" s="38"/>
      <c r="Q875" s="33"/>
      <c r="R875" s="34"/>
    </row>
    <row r="876" spans="1:18" ht="15.75" customHeight="1">
      <c r="A876" s="22"/>
      <c r="B876" s="27" t="s">
        <v>38</v>
      </c>
      <c r="C876" s="27">
        <v>1189833</v>
      </c>
      <c r="D876" s="28">
        <v>44244</v>
      </c>
      <c r="E876" s="27" t="s">
        <v>40</v>
      </c>
      <c r="F876" s="27" t="s">
        <v>58</v>
      </c>
      <c r="G876" s="27" t="s">
        <v>59</v>
      </c>
      <c r="H876" s="27" t="s">
        <v>24</v>
      </c>
      <c r="I876" s="29">
        <v>0.35</v>
      </c>
      <c r="J876" s="30">
        <v>5250</v>
      </c>
      <c r="K876" s="31">
        <f t="shared" si="6"/>
        <v>1837.4999999999998</v>
      </c>
      <c r="L876" s="31">
        <f t="shared" si="7"/>
        <v>826.87499999999989</v>
      </c>
      <c r="M876" s="32">
        <v>0.45</v>
      </c>
      <c r="O876" s="37"/>
      <c r="P876" s="38"/>
      <c r="Q876" s="33"/>
      <c r="R876" s="34"/>
    </row>
    <row r="877" spans="1:18" ht="15.75" customHeight="1">
      <c r="A877" s="22"/>
      <c r="B877" s="27" t="s">
        <v>38</v>
      </c>
      <c r="C877" s="27">
        <v>1189833</v>
      </c>
      <c r="D877" s="28">
        <v>44244</v>
      </c>
      <c r="E877" s="27" t="s">
        <v>40</v>
      </c>
      <c r="F877" s="27" t="s">
        <v>58</v>
      </c>
      <c r="G877" s="27" t="s">
        <v>59</v>
      </c>
      <c r="H877" s="27" t="s">
        <v>25</v>
      </c>
      <c r="I877" s="29">
        <v>0.45</v>
      </c>
      <c r="J877" s="30">
        <v>4250</v>
      </c>
      <c r="K877" s="31">
        <f t="shared" si="6"/>
        <v>1912.5</v>
      </c>
      <c r="L877" s="31">
        <f t="shared" si="7"/>
        <v>573.75</v>
      </c>
      <c r="M877" s="32">
        <v>0.3</v>
      </c>
      <c r="O877" s="37"/>
      <c r="P877" s="38"/>
      <c r="Q877" s="33"/>
      <c r="R877" s="34"/>
    </row>
    <row r="878" spans="1:18" ht="15.75" customHeight="1">
      <c r="A878" s="22"/>
      <c r="B878" s="27" t="s">
        <v>38</v>
      </c>
      <c r="C878" s="27">
        <v>1189833</v>
      </c>
      <c r="D878" s="28">
        <v>44244</v>
      </c>
      <c r="E878" s="27" t="s">
        <v>40</v>
      </c>
      <c r="F878" s="27" t="s">
        <v>58</v>
      </c>
      <c r="G878" s="27" t="s">
        <v>59</v>
      </c>
      <c r="H878" s="27" t="s">
        <v>26</v>
      </c>
      <c r="I878" s="29">
        <v>0.45</v>
      </c>
      <c r="J878" s="30">
        <v>4500</v>
      </c>
      <c r="K878" s="31">
        <f t="shared" si="6"/>
        <v>2025</v>
      </c>
      <c r="L878" s="31">
        <f t="shared" si="7"/>
        <v>911.25</v>
      </c>
      <c r="M878" s="32">
        <v>0.45</v>
      </c>
      <c r="O878" s="37"/>
      <c r="P878" s="38"/>
      <c r="Q878" s="33"/>
      <c r="R878" s="34"/>
    </row>
    <row r="879" spans="1:18" ht="15.75" customHeight="1">
      <c r="A879" s="22"/>
      <c r="B879" s="27" t="s">
        <v>38</v>
      </c>
      <c r="C879" s="27">
        <v>1189833</v>
      </c>
      <c r="D879" s="28">
        <v>44244</v>
      </c>
      <c r="E879" s="27" t="s">
        <v>40</v>
      </c>
      <c r="F879" s="27" t="s">
        <v>58</v>
      </c>
      <c r="G879" s="27" t="s">
        <v>59</v>
      </c>
      <c r="H879" s="27" t="s">
        <v>27</v>
      </c>
      <c r="I879" s="29">
        <v>0.45</v>
      </c>
      <c r="J879" s="30">
        <v>3000</v>
      </c>
      <c r="K879" s="31">
        <f t="shared" si="6"/>
        <v>1350</v>
      </c>
      <c r="L879" s="31">
        <f t="shared" si="7"/>
        <v>540</v>
      </c>
      <c r="M879" s="32">
        <v>0.39999999999999997</v>
      </c>
      <c r="O879" s="37"/>
      <c r="P879" s="38"/>
      <c r="Q879" s="33"/>
      <c r="R879" s="34"/>
    </row>
    <row r="880" spans="1:18" ht="15.75" customHeight="1">
      <c r="A880" s="22"/>
      <c r="B880" s="27" t="s">
        <v>38</v>
      </c>
      <c r="C880" s="27">
        <v>1189833</v>
      </c>
      <c r="D880" s="28">
        <v>44244</v>
      </c>
      <c r="E880" s="27" t="s">
        <v>40</v>
      </c>
      <c r="F880" s="27" t="s">
        <v>58</v>
      </c>
      <c r="G880" s="27" t="s">
        <v>59</v>
      </c>
      <c r="H880" s="27" t="s">
        <v>28</v>
      </c>
      <c r="I880" s="29">
        <v>0.5</v>
      </c>
      <c r="J880" s="30">
        <v>2250</v>
      </c>
      <c r="K880" s="31">
        <f t="shared" si="6"/>
        <v>1125</v>
      </c>
      <c r="L880" s="31">
        <f t="shared" si="7"/>
        <v>675.00000000000011</v>
      </c>
      <c r="M880" s="32">
        <v>0.60000000000000009</v>
      </c>
      <c r="O880" s="37"/>
      <c r="P880" s="38"/>
      <c r="Q880" s="33"/>
      <c r="R880" s="34"/>
    </row>
    <row r="881" spans="1:18" ht="15.75" customHeight="1">
      <c r="A881" s="22"/>
      <c r="B881" s="27" t="s">
        <v>38</v>
      </c>
      <c r="C881" s="27">
        <v>1189833</v>
      </c>
      <c r="D881" s="28">
        <v>44244</v>
      </c>
      <c r="E881" s="27" t="s">
        <v>40</v>
      </c>
      <c r="F881" s="27" t="s">
        <v>58</v>
      </c>
      <c r="G881" s="27" t="s">
        <v>59</v>
      </c>
      <c r="H881" s="27" t="s">
        <v>29</v>
      </c>
      <c r="I881" s="29">
        <v>0.45</v>
      </c>
      <c r="J881" s="30">
        <v>4250</v>
      </c>
      <c r="K881" s="31">
        <f t="shared" si="6"/>
        <v>1912.5</v>
      </c>
      <c r="L881" s="31">
        <f t="shared" si="7"/>
        <v>478.125</v>
      </c>
      <c r="M881" s="32">
        <v>0.25</v>
      </c>
      <c r="O881" s="37"/>
      <c r="P881" s="38"/>
      <c r="Q881" s="33"/>
      <c r="R881" s="34"/>
    </row>
    <row r="882" spans="1:18" ht="15.75" customHeight="1">
      <c r="A882" s="22"/>
      <c r="B882" s="27" t="s">
        <v>38</v>
      </c>
      <c r="C882" s="27">
        <v>1189833</v>
      </c>
      <c r="D882" s="28">
        <v>44271</v>
      </c>
      <c r="E882" s="27" t="s">
        <v>40</v>
      </c>
      <c r="F882" s="27" t="s">
        <v>58</v>
      </c>
      <c r="G882" s="27" t="s">
        <v>59</v>
      </c>
      <c r="H882" s="27" t="s">
        <v>24</v>
      </c>
      <c r="I882" s="29">
        <v>0.35</v>
      </c>
      <c r="J882" s="30">
        <v>5750</v>
      </c>
      <c r="K882" s="31">
        <f t="shared" si="6"/>
        <v>2012.4999999999998</v>
      </c>
      <c r="L882" s="31">
        <f t="shared" si="7"/>
        <v>905.62499999999989</v>
      </c>
      <c r="M882" s="32">
        <v>0.45</v>
      </c>
      <c r="O882" s="37"/>
      <c r="P882" s="38"/>
      <c r="Q882" s="33"/>
      <c r="R882" s="34"/>
    </row>
    <row r="883" spans="1:18" ht="15.75" customHeight="1">
      <c r="A883" s="22"/>
      <c r="B883" s="27" t="s">
        <v>38</v>
      </c>
      <c r="C883" s="27">
        <v>1189833</v>
      </c>
      <c r="D883" s="28">
        <v>44271</v>
      </c>
      <c r="E883" s="27" t="s">
        <v>40</v>
      </c>
      <c r="F883" s="27" t="s">
        <v>58</v>
      </c>
      <c r="G883" s="27" t="s">
        <v>59</v>
      </c>
      <c r="H883" s="27" t="s">
        <v>25</v>
      </c>
      <c r="I883" s="29">
        <v>0.45</v>
      </c>
      <c r="J883" s="30">
        <v>4250</v>
      </c>
      <c r="K883" s="31">
        <f t="shared" si="6"/>
        <v>1912.5</v>
      </c>
      <c r="L883" s="31">
        <f t="shared" si="7"/>
        <v>573.75</v>
      </c>
      <c r="M883" s="32">
        <v>0.3</v>
      </c>
      <c r="O883" s="37"/>
      <c r="P883" s="38"/>
      <c r="Q883" s="33"/>
      <c r="R883" s="34"/>
    </row>
    <row r="884" spans="1:18" ht="15.75" customHeight="1">
      <c r="A884" s="22"/>
      <c r="B884" s="27" t="s">
        <v>38</v>
      </c>
      <c r="C884" s="27">
        <v>1189833</v>
      </c>
      <c r="D884" s="28">
        <v>44271</v>
      </c>
      <c r="E884" s="27" t="s">
        <v>40</v>
      </c>
      <c r="F884" s="27" t="s">
        <v>58</v>
      </c>
      <c r="G884" s="27" t="s">
        <v>59</v>
      </c>
      <c r="H884" s="27" t="s">
        <v>26</v>
      </c>
      <c r="I884" s="29">
        <v>0.45</v>
      </c>
      <c r="J884" s="30">
        <v>4250</v>
      </c>
      <c r="K884" s="31">
        <f t="shared" si="6"/>
        <v>1912.5</v>
      </c>
      <c r="L884" s="31">
        <f t="shared" si="7"/>
        <v>860.625</v>
      </c>
      <c r="M884" s="32">
        <v>0.45</v>
      </c>
      <c r="O884" s="37"/>
      <c r="P884" s="38"/>
      <c r="Q884" s="33"/>
      <c r="R884" s="34"/>
    </row>
    <row r="885" spans="1:18" ht="15.75" customHeight="1">
      <c r="A885" s="22"/>
      <c r="B885" s="27" t="s">
        <v>38</v>
      </c>
      <c r="C885" s="27">
        <v>1189833</v>
      </c>
      <c r="D885" s="28">
        <v>44271</v>
      </c>
      <c r="E885" s="27" t="s">
        <v>40</v>
      </c>
      <c r="F885" s="27" t="s">
        <v>58</v>
      </c>
      <c r="G885" s="27" t="s">
        <v>59</v>
      </c>
      <c r="H885" s="27" t="s">
        <v>27</v>
      </c>
      <c r="I885" s="29">
        <v>0.45</v>
      </c>
      <c r="J885" s="30">
        <v>3250</v>
      </c>
      <c r="K885" s="31">
        <f t="shared" si="6"/>
        <v>1462.5</v>
      </c>
      <c r="L885" s="31">
        <f t="shared" si="7"/>
        <v>585</v>
      </c>
      <c r="M885" s="32">
        <v>0.39999999999999997</v>
      </c>
      <c r="O885" s="37"/>
      <c r="P885" s="38"/>
      <c r="Q885" s="33"/>
      <c r="R885" s="34"/>
    </row>
    <row r="886" spans="1:18" ht="15.75" customHeight="1">
      <c r="A886" s="22"/>
      <c r="B886" s="27" t="s">
        <v>38</v>
      </c>
      <c r="C886" s="27">
        <v>1189833</v>
      </c>
      <c r="D886" s="28">
        <v>44271</v>
      </c>
      <c r="E886" s="27" t="s">
        <v>40</v>
      </c>
      <c r="F886" s="27" t="s">
        <v>58</v>
      </c>
      <c r="G886" s="27" t="s">
        <v>59</v>
      </c>
      <c r="H886" s="27" t="s">
        <v>28</v>
      </c>
      <c r="I886" s="29">
        <v>0.5</v>
      </c>
      <c r="J886" s="30">
        <v>2000</v>
      </c>
      <c r="K886" s="31">
        <f t="shared" si="6"/>
        <v>1000</v>
      </c>
      <c r="L886" s="31">
        <f t="shared" si="7"/>
        <v>600.00000000000011</v>
      </c>
      <c r="M886" s="32">
        <v>0.60000000000000009</v>
      </c>
      <c r="O886" s="37"/>
      <c r="P886" s="38"/>
      <c r="Q886" s="33"/>
      <c r="R886" s="34"/>
    </row>
    <row r="887" spans="1:18" ht="15.75" customHeight="1">
      <c r="A887" s="22"/>
      <c r="B887" s="27" t="s">
        <v>38</v>
      </c>
      <c r="C887" s="27">
        <v>1189833</v>
      </c>
      <c r="D887" s="28">
        <v>44271</v>
      </c>
      <c r="E887" s="27" t="s">
        <v>40</v>
      </c>
      <c r="F887" s="27" t="s">
        <v>58</v>
      </c>
      <c r="G887" s="27" t="s">
        <v>59</v>
      </c>
      <c r="H887" s="27" t="s">
        <v>29</v>
      </c>
      <c r="I887" s="29">
        <v>0.45</v>
      </c>
      <c r="J887" s="30">
        <v>4000</v>
      </c>
      <c r="K887" s="31">
        <f t="shared" si="6"/>
        <v>1800</v>
      </c>
      <c r="L887" s="31">
        <f t="shared" si="7"/>
        <v>450</v>
      </c>
      <c r="M887" s="32">
        <v>0.25</v>
      </c>
      <c r="O887" s="37"/>
      <c r="P887" s="38"/>
      <c r="Q887" s="33"/>
      <c r="R887" s="34"/>
    </row>
    <row r="888" spans="1:18" ht="15.75" customHeight="1">
      <c r="A888" s="22"/>
      <c r="B888" s="27" t="s">
        <v>38</v>
      </c>
      <c r="C888" s="27">
        <v>1189833</v>
      </c>
      <c r="D888" s="28">
        <v>44303</v>
      </c>
      <c r="E888" s="27" t="s">
        <v>40</v>
      </c>
      <c r="F888" s="27" t="s">
        <v>58</v>
      </c>
      <c r="G888" s="27" t="s">
        <v>59</v>
      </c>
      <c r="H888" s="27" t="s">
        <v>24</v>
      </c>
      <c r="I888" s="29">
        <v>0.45</v>
      </c>
      <c r="J888" s="30">
        <v>5750</v>
      </c>
      <c r="K888" s="31">
        <f t="shared" si="6"/>
        <v>2587.5</v>
      </c>
      <c r="L888" s="31">
        <f t="shared" si="7"/>
        <v>1164.375</v>
      </c>
      <c r="M888" s="32">
        <v>0.45</v>
      </c>
      <c r="O888" s="37"/>
      <c r="P888" s="38"/>
      <c r="Q888" s="33"/>
      <c r="R888" s="34"/>
    </row>
    <row r="889" spans="1:18" ht="15.75" customHeight="1">
      <c r="A889" s="22"/>
      <c r="B889" s="27" t="s">
        <v>38</v>
      </c>
      <c r="C889" s="27">
        <v>1189833</v>
      </c>
      <c r="D889" s="28">
        <v>44303</v>
      </c>
      <c r="E889" s="27" t="s">
        <v>40</v>
      </c>
      <c r="F889" s="27" t="s">
        <v>58</v>
      </c>
      <c r="G889" s="27" t="s">
        <v>59</v>
      </c>
      <c r="H889" s="27" t="s">
        <v>25</v>
      </c>
      <c r="I889" s="29">
        <v>0.45</v>
      </c>
      <c r="J889" s="30">
        <v>3750</v>
      </c>
      <c r="K889" s="31">
        <f t="shared" si="6"/>
        <v>1687.5</v>
      </c>
      <c r="L889" s="31">
        <f t="shared" si="7"/>
        <v>506.25</v>
      </c>
      <c r="M889" s="32">
        <v>0.3</v>
      </c>
      <c r="O889" s="37"/>
      <c r="P889" s="38"/>
      <c r="Q889" s="33"/>
      <c r="R889" s="34"/>
    </row>
    <row r="890" spans="1:18" ht="15.75" customHeight="1">
      <c r="A890" s="22"/>
      <c r="B890" s="27" t="s">
        <v>38</v>
      </c>
      <c r="C890" s="27">
        <v>1189833</v>
      </c>
      <c r="D890" s="28">
        <v>44303</v>
      </c>
      <c r="E890" s="27" t="s">
        <v>40</v>
      </c>
      <c r="F890" s="27" t="s">
        <v>58</v>
      </c>
      <c r="G890" s="27" t="s">
        <v>59</v>
      </c>
      <c r="H890" s="27" t="s">
        <v>26</v>
      </c>
      <c r="I890" s="29">
        <v>0.45</v>
      </c>
      <c r="J890" s="30">
        <v>4000</v>
      </c>
      <c r="K890" s="31">
        <f t="shared" si="6"/>
        <v>1800</v>
      </c>
      <c r="L890" s="31">
        <f t="shared" si="7"/>
        <v>810</v>
      </c>
      <c r="M890" s="32">
        <v>0.45</v>
      </c>
      <c r="O890" s="37"/>
      <c r="P890" s="38"/>
      <c r="Q890" s="33"/>
      <c r="R890" s="34"/>
    </row>
    <row r="891" spans="1:18" ht="15.75" customHeight="1">
      <c r="A891" s="22"/>
      <c r="B891" s="27" t="s">
        <v>38</v>
      </c>
      <c r="C891" s="27">
        <v>1189833</v>
      </c>
      <c r="D891" s="28">
        <v>44303</v>
      </c>
      <c r="E891" s="27" t="s">
        <v>40</v>
      </c>
      <c r="F891" s="27" t="s">
        <v>58</v>
      </c>
      <c r="G891" s="27" t="s">
        <v>59</v>
      </c>
      <c r="H891" s="27" t="s">
        <v>27</v>
      </c>
      <c r="I891" s="29">
        <v>0.4</v>
      </c>
      <c r="J891" s="30">
        <v>3000</v>
      </c>
      <c r="K891" s="31">
        <f t="shared" si="6"/>
        <v>1200</v>
      </c>
      <c r="L891" s="31">
        <f t="shared" si="7"/>
        <v>479.99999999999994</v>
      </c>
      <c r="M891" s="32">
        <v>0.39999999999999997</v>
      </c>
      <c r="O891" s="37"/>
      <c r="P891" s="38"/>
      <c r="Q891" s="33"/>
      <c r="R891" s="34"/>
    </row>
    <row r="892" spans="1:18" ht="15.75" customHeight="1">
      <c r="A892" s="22"/>
      <c r="B892" s="27" t="s">
        <v>38</v>
      </c>
      <c r="C892" s="27">
        <v>1189833</v>
      </c>
      <c r="D892" s="28">
        <v>44303</v>
      </c>
      <c r="E892" s="27" t="s">
        <v>40</v>
      </c>
      <c r="F892" s="27" t="s">
        <v>58</v>
      </c>
      <c r="G892" s="27" t="s">
        <v>59</v>
      </c>
      <c r="H892" s="27" t="s">
        <v>28</v>
      </c>
      <c r="I892" s="29">
        <v>0.45</v>
      </c>
      <c r="J892" s="30">
        <v>2000</v>
      </c>
      <c r="K892" s="31">
        <f t="shared" si="6"/>
        <v>900</v>
      </c>
      <c r="L892" s="31">
        <f t="shared" si="7"/>
        <v>540.00000000000011</v>
      </c>
      <c r="M892" s="32">
        <v>0.60000000000000009</v>
      </c>
      <c r="O892" s="37"/>
      <c r="P892" s="38"/>
      <c r="Q892" s="33"/>
      <c r="R892" s="34"/>
    </row>
    <row r="893" spans="1:18" ht="15.75" customHeight="1">
      <c r="A893" s="22"/>
      <c r="B893" s="27" t="s">
        <v>38</v>
      </c>
      <c r="C893" s="27">
        <v>1189833</v>
      </c>
      <c r="D893" s="28">
        <v>44303</v>
      </c>
      <c r="E893" s="27" t="s">
        <v>40</v>
      </c>
      <c r="F893" s="27" t="s">
        <v>58</v>
      </c>
      <c r="G893" s="27" t="s">
        <v>59</v>
      </c>
      <c r="H893" s="27" t="s">
        <v>29</v>
      </c>
      <c r="I893" s="29">
        <v>0.6</v>
      </c>
      <c r="J893" s="30">
        <v>3750</v>
      </c>
      <c r="K893" s="31">
        <f t="shared" si="6"/>
        <v>2250</v>
      </c>
      <c r="L893" s="31">
        <f t="shared" si="7"/>
        <v>562.5</v>
      </c>
      <c r="M893" s="32">
        <v>0.25</v>
      </c>
      <c r="O893" s="37"/>
      <c r="P893" s="38"/>
      <c r="Q893" s="33"/>
      <c r="R893" s="34"/>
    </row>
    <row r="894" spans="1:18" ht="15.75" customHeight="1">
      <c r="A894" s="22"/>
      <c r="B894" s="27" t="s">
        <v>38</v>
      </c>
      <c r="C894" s="27">
        <v>1189833</v>
      </c>
      <c r="D894" s="28">
        <v>44334</v>
      </c>
      <c r="E894" s="27" t="s">
        <v>40</v>
      </c>
      <c r="F894" s="27" t="s">
        <v>58</v>
      </c>
      <c r="G894" s="27" t="s">
        <v>59</v>
      </c>
      <c r="H894" s="27" t="s">
        <v>24</v>
      </c>
      <c r="I894" s="29">
        <v>0.4</v>
      </c>
      <c r="J894" s="30">
        <v>5750</v>
      </c>
      <c r="K894" s="31">
        <f t="shared" si="6"/>
        <v>2300</v>
      </c>
      <c r="L894" s="31">
        <f t="shared" si="7"/>
        <v>1035</v>
      </c>
      <c r="M894" s="32">
        <v>0.45</v>
      </c>
      <c r="O894" s="37"/>
      <c r="P894" s="38"/>
      <c r="Q894" s="33"/>
      <c r="R894" s="34"/>
    </row>
    <row r="895" spans="1:18" ht="15.75" customHeight="1">
      <c r="A895" s="22"/>
      <c r="B895" s="27" t="s">
        <v>38</v>
      </c>
      <c r="C895" s="27">
        <v>1189833</v>
      </c>
      <c r="D895" s="28">
        <v>44334</v>
      </c>
      <c r="E895" s="27" t="s">
        <v>40</v>
      </c>
      <c r="F895" s="27" t="s">
        <v>58</v>
      </c>
      <c r="G895" s="27" t="s">
        <v>59</v>
      </c>
      <c r="H895" s="27" t="s">
        <v>25</v>
      </c>
      <c r="I895" s="29">
        <v>0.45</v>
      </c>
      <c r="J895" s="30">
        <v>4250</v>
      </c>
      <c r="K895" s="31">
        <f t="shared" si="6"/>
        <v>1912.5</v>
      </c>
      <c r="L895" s="31">
        <f t="shared" si="7"/>
        <v>573.75</v>
      </c>
      <c r="M895" s="32">
        <v>0.3</v>
      </c>
      <c r="O895" s="37"/>
      <c r="P895" s="38"/>
      <c r="Q895" s="33"/>
      <c r="R895" s="34"/>
    </row>
    <row r="896" spans="1:18" ht="15.75" customHeight="1">
      <c r="A896" s="22"/>
      <c r="B896" s="27" t="s">
        <v>38</v>
      </c>
      <c r="C896" s="27">
        <v>1189833</v>
      </c>
      <c r="D896" s="28">
        <v>44334</v>
      </c>
      <c r="E896" s="27" t="s">
        <v>40</v>
      </c>
      <c r="F896" s="27" t="s">
        <v>58</v>
      </c>
      <c r="G896" s="27" t="s">
        <v>59</v>
      </c>
      <c r="H896" s="27" t="s">
        <v>26</v>
      </c>
      <c r="I896" s="29">
        <v>0.45</v>
      </c>
      <c r="J896" s="30">
        <v>4250</v>
      </c>
      <c r="K896" s="31">
        <f t="shared" si="6"/>
        <v>1912.5</v>
      </c>
      <c r="L896" s="31">
        <f t="shared" si="7"/>
        <v>860.625</v>
      </c>
      <c r="M896" s="32">
        <v>0.45</v>
      </c>
      <c r="O896" s="37"/>
      <c r="P896" s="38"/>
      <c r="Q896" s="33"/>
      <c r="R896" s="34"/>
    </row>
    <row r="897" spans="1:18" ht="15.75" customHeight="1">
      <c r="A897" s="22"/>
      <c r="B897" s="27" t="s">
        <v>38</v>
      </c>
      <c r="C897" s="27">
        <v>1189833</v>
      </c>
      <c r="D897" s="28">
        <v>44334</v>
      </c>
      <c r="E897" s="27" t="s">
        <v>40</v>
      </c>
      <c r="F897" s="27" t="s">
        <v>58</v>
      </c>
      <c r="G897" s="27" t="s">
        <v>59</v>
      </c>
      <c r="H897" s="27" t="s">
        <v>27</v>
      </c>
      <c r="I897" s="29">
        <v>0.4</v>
      </c>
      <c r="J897" s="30">
        <v>3250</v>
      </c>
      <c r="K897" s="31">
        <f t="shared" si="6"/>
        <v>1300</v>
      </c>
      <c r="L897" s="31">
        <f t="shared" si="7"/>
        <v>520</v>
      </c>
      <c r="M897" s="32">
        <v>0.39999999999999997</v>
      </c>
      <c r="O897" s="37"/>
      <c r="P897" s="38"/>
      <c r="Q897" s="33"/>
      <c r="R897" s="34"/>
    </row>
    <row r="898" spans="1:18" ht="15.75" customHeight="1">
      <c r="A898" s="22"/>
      <c r="B898" s="27" t="s">
        <v>38</v>
      </c>
      <c r="C898" s="27">
        <v>1189833</v>
      </c>
      <c r="D898" s="28">
        <v>44334</v>
      </c>
      <c r="E898" s="27" t="s">
        <v>40</v>
      </c>
      <c r="F898" s="27" t="s">
        <v>58</v>
      </c>
      <c r="G898" s="27" t="s">
        <v>59</v>
      </c>
      <c r="H898" s="27" t="s">
        <v>28</v>
      </c>
      <c r="I898" s="29">
        <v>0.45</v>
      </c>
      <c r="J898" s="30">
        <v>2250</v>
      </c>
      <c r="K898" s="31">
        <f t="shared" si="6"/>
        <v>1012.5</v>
      </c>
      <c r="L898" s="31">
        <f t="shared" si="7"/>
        <v>607.50000000000011</v>
      </c>
      <c r="M898" s="32">
        <v>0.60000000000000009</v>
      </c>
      <c r="O898" s="37"/>
      <c r="P898" s="38"/>
      <c r="Q898" s="33"/>
      <c r="R898" s="34"/>
    </row>
    <row r="899" spans="1:18" ht="15.75" customHeight="1">
      <c r="A899" s="22"/>
      <c r="B899" s="27" t="s">
        <v>38</v>
      </c>
      <c r="C899" s="27">
        <v>1189833</v>
      </c>
      <c r="D899" s="28">
        <v>44334</v>
      </c>
      <c r="E899" s="27" t="s">
        <v>40</v>
      </c>
      <c r="F899" s="27" t="s">
        <v>58</v>
      </c>
      <c r="G899" s="27" t="s">
        <v>59</v>
      </c>
      <c r="H899" s="27" t="s">
        <v>29</v>
      </c>
      <c r="I899" s="29">
        <v>0.6</v>
      </c>
      <c r="J899" s="30">
        <v>4000</v>
      </c>
      <c r="K899" s="31">
        <f t="shared" si="6"/>
        <v>2400</v>
      </c>
      <c r="L899" s="31">
        <f t="shared" si="7"/>
        <v>600</v>
      </c>
      <c r="M899" s="32">
        <v>0.25</v>
      </c>
      <c r="O899" s="37"/>
      <c r="P899" s="38"/>
      <c r="Q899" s="33"/>
      <c r="R899" s="34"/>
    </row>
    <row r="900" spans="1:18" ht="15.75" customHeight="1">
      <c r="A900" s="22"/>
      <c r="B900" s="27" t="s">
        <v>38</v>
      </c>
      <c r="C900" s="27">
        <v>1189833</v>
      </c>
      <c r="D900" s="28">
        <v>44364</v>
      </c>
      <c r="E900" s="27" t="s">
        <v>40</v>
      </c>
      <c r="F900" s="27" t="s">
        <v>58</v>
      </c>
      <c r="G900" s="27" t="s">
        <v>59</v>
      </c>
      <c r="H900" s="27" t="s">
        <v>24</v>
      </c>
      <c r="I900" s="29">
        <v>0.4</v>
      </c>
      <c r="J900" s="30">
        <v>6750</v>
      </c>
      <c r="K900" s="31">
        <f t="shared" si="6"/>
        <v>2700</v>
      </c>
      <c r="L900" s="31">
        <f t="shared" si="7"/>
        <v>1215</v>
      </c>
      <c r="M900" s="32">
        <v>0.45</v>
      </c>
      <c r="O900" s="37"/>
      <c r="P900" s="38"/>
      <c r="Q900" s="33"/>
      <c r="R900" s="34"/>
    </row>
    <row r="901" spans="1:18" ht="15.75" customHeight="1">
      <c r="A901" s="22"/>
      <c r="B901" s="27" t="s">
        <v>38</v>
      </c>
      <c r="C901" s="27">
        <v>1189833</v>
      </c>
      <c r="D901" s="28">
        <v>44364</v>
      </c>
      <c r="E901" s="27" t="s">
        <v>40</v>
      </c>
      <c r="F901" s="27" t="s">
        <v>58</v>
      </c>
      <c r="G901" s="27" t="s">
        <v>59</v>
      </c>
      <c r="H901" s="27" t="s">
        <v>25</v>
      </c>
      <c r="I901" s="29">
        <v>0.45</v>
      </c>
      <c r="J901" s="30">
        <v>5250</v>
      </c>
      <c r="K901" s="31">
        <f t="shared" si="6"/>
        <v>2362.5</v>
      </c>
      <c r="L901" s="31">
        <f t="shared" si="7"/>
        <v>708.75</v>
      </c>
      <c r="M901" s="32">
        <v>0.3</v>
      </c>
      <c r="O901" s="37"/>
      <c r="P901" s="38"/>
      <c r="Q901" s="33"/>
      <c r="R901" s="34"/>
    </row>
    <row r="902" spans="1:18" ht="15.75" customHeight="1">
      <c r="A902" s="22"/>
      <c r="B902" s="27" t="s">
        <v>38</v>
      </c>
      <c r="C902" s="27">
        <v>1189833</v>
      </c>
      <c r="D902" s="28">
        <v>44364</v>
      </c>
      <c r="E902" s="27" t="s">
        <v>40</v>
      </c>
      <c r="F902" s="27" t="s">
        <v>58</v>
      </c>
      <c r="G902" s="27" t="s">
        <v>59</v>
      </c>
      <c r="H902" s="27" t="s">
        <v>26</v>
      </c>
      <c r="I902" s="29">
        <v>0.45</v>
      </c>
      <c r="J902" s="30">
        <v>5500</v>
      </c>
      <c r="K902" s="31">
        <f t="shared" si="6"/>
        <v>2475</v>
      </c>
      <c r="L902" s="31">
        <f t="shared" si="7"/>
        <v>1113.75</v>
      </c>
      <c r="M902" s="32">
        <v>0.45</v>
      </c>
      <c r="O902" s="37"/>
      <c r="P902" s="38"/>
      <c r="Q902" s="33"/>
      <c r="R902" s="34"/>
    </row>
    <row r="903" spans="1:18" ht="15.75" customHeight="1">
      <c r="A903" s="22"/>
      <c r="B903" s="27" t="s">
        <v>38</v>
      </c>
      <c r="C903" s="27">
        <v>1189833</v>
      </c>
      <c r="D903" s="28">
        <v>44364</v>
      </c>
      <c r="E903" s="27" t="s">
        <v>40</v>
      </c>
      <c r="F903" s="27" t="s">
        <v>58</v>
      </c>
      <c r="G903" s="27" t="s">
        <v>59</v>
      </c>
      <c r="H903" s="27" t="s">
        <v>27</v>
      </c>
      <c r="I903" s="29">
        <v>0.4</v>
      </c>
      <c r="J903" s="30">
        <v>4250</v>
      </c>
      <c r="K903" s="31">
        <f t="shared" si="6"/>
        <v>1700</v>
      </c>
      <c r="L903" s="31">
        <f t="shared" si="7"/>
        <v>680</v>
      </c>
      <c r="M903" s="32">
        <v>0.39999999999999997</v>
      </c>
      <c r="O903" s="37"/>
      <c r="P903" s="38"/>
      <c r="Q903" s="33"/>
      <c r="R903" s="34"/>
    </row>
    <row r="904" spans="1:18" ht="15.75" customHeight="1">
      <c r="A904" s="22"/>
      <c r="B904" s="27" t="s">
        <v>38</v>
      </c>
      <c r="C904" s="27">
        <v>1189833</v>
      </c>
      <c r="D904" s="28">
        <v>44364</v>
      </c>
      <c r="E904" s="27" t="s">
        <v>40</v>
      </c>
      <c r="F904" s="27" t="s">
        <v>58</v>
      </c>
      <c r="G904" s="27" t="s">
        <v>59</v>
      </c>
      <c r="H904" s="27" t="s">
        <v>28</v>
      </c>
      <c r="I904" s="29">
        <v>0.45</v>
      </c>
      <c r="J904" s="30">
        <v>3000</v>
      </c>
      <c r="K904" s="31">
        <f t="shared" si="6"/>
        <v>1350</v>
      </c>
      <c r="L904" s="31">
        <f t="shared" si="7"/>
        <v>810.00000000000011</v>
      </c>
      <c r="M904" s="32">
        <v>0.60000000000000009</v>
      </c>
      <c r="O904" s="37"/>
      <c r="P904" s="38"/>
      <c r="Q904" s="33"/>
      <c r="R904" s="34"/>
    </row>
    <row r="905" spans="1:18" ht="15.75" customHeight="1">
      <c r="A905" s="22"/>
      <c r="B905" s="27" t="s">
        <v>38</v>
      </c>
      <c r="C905" s="27">
        <v>1189833</v>
      </c>
      <c r="D905" s="28">
        <v>44364</v>
      </c>
      <c r="E905" s="27" t="s">
        <v>40</v>
      </c>
      <c r="F905" s="27" t="s">
        <v>58</v>
      </c>
      <c r="G905" s="27" t="s">
        <v>59</v>
      </c>
      <c r="H905" s="27" t="s">
        <v>29</v>
      </c>
      <c r="I905" s="29">
        <v>0.6</v>
      </c>
      <c r="J905" s="30">
        <v>6000</v>
      </c>
      <c r="K905" s="31">
        <f t="shared" si="6"/>
        <v>3600</v>
      </c>
      <c r="L905" s="31">
        <f t="shared" si="7"/>
        <v>900</v>
      </c>
      <c r="M905" s="32">
        <v>0.25</v>
      </c>
      <c r="O905" s="37"/>
      <c r="P905" s="38"/>
      <c r="Q905" s="33"/>
      <c r="R905" s="34"/>
    </row>
    <row r="906" spans="1:18" ht="15.75" customHeight="1">
      <c r="A906" s="22"/>
      <c r="B906" s="27" t="s">
        <v>38</v>
      </c>
      <c r="C906" s="27">
        <v>1189833</v>
      </c>
      <c r="D906" s="28">
        <v>44393</v>
      </c>
      <c r="E906" s="27" t="s">
        <v>40</v>
      </c>
      <c r="F906" s="27" t="s">
        <v>58</v>
      </c>
      <c r="G906" s="27" t="s">
        <v>59</v>
      </c>
      <c r="H906" s="27" t="s">
        <v>24</v>
      </c>
      <c r="I906" s="29">
        <v>0.4</v>
      </c>
      <c r="J906" s="30">
        <v>7500</v>
      </c>
      <c r="K906" s="31">
        <f t="shared" si="6"/>
        <v>3000</v>
      </c>
      <c r="L906" s="31">
        <f t="shared" si="7"/>
        <v>1350</v>
      </c>
      <c r="M906" s="32">
        <v>0.45</v>
      </c>
      <c r="O906" s="37"/>
      <c r="P906" s="38"/>
      <c r="Q906" s="33"/>
      <c r="R906" s="34"/>
    </row>
    <row r="907" spans="1:18" ht="15.75" customHeight="1">
      <c r="A907" s="22"/>
      <c r="B907" s="27" t="s">
        <v>38</v>
      </c>
      <c r="C907" s="27">
        <v>1189833</v>
      </c>
      <c r="D907" s="28">
        <v>44393</v>
      </c>
      <c r="E907" s="27" t="s">
        <v>40</v>
      </c>
      <c r="F907" s="27" t="s">
        <v>58</v>
      </c>
      <c r="G907" s="27" t="s">
        <v>59</v>
      </c>
      <c r="H907" s="27" t="s">
        <v>25</v>
      </c>
      <c r="I907" s="29">
        <v>0.45</v>
      </c>
      <c r="J907" s="30">
        <v>6000</v>
      </c>
      <c r="K907" s="31">
        <f t="shared" si="6"/>
        <v>2700</v>
      </c>
      <c r="L907" s="31">
        <f t="shared" si="7"/>
        <v>810</v>
      </c>
      <c r="M907" s="32">
        <v>0.3</v>
      </c>
      <c r="O907" s="37"/>
      <c r="P907" s="38"/>
      <c r="Q907" s="33"/>
      <c r="R907" s="34"/>
    </row>
    <row r="908" spans="1:18" ht="15.75" customHeight="1">
      <c r="A908" s="22"/>
      <c r="B908" s="27" t="s">
        <v>38</v>
      </c>
      <c r="C908" s="27">
        <v>1189833</v>
      </c>
      <c r="D908" s="28">
        <v>44393</v>
      </c>
      <c r="E908" s="27" t="s">
        <v>40</v>
      </c>
      <c r="F908" s="27" t="s">
        <v>58</v>
      </c>
      <c r="G908" s="27" t="s">
        <v>59</v>
      </c>
      <c r="H908" s="27" t="s">
        <v>26</v>
      </c>
      <c r="I908" s="29">
        <v>0.45</v>
      </c>
      <c r="J908" s="30">
        <v>5500</v>
      </c>
      <c r="K908" s="31">
        <f t="shared" si="6"/>
        <v>2475</v>
      </c>
      <c r="L908" s="31">
        <f t="shared" si="7"/>
        <v>1113.75</v>
      </c>
      <c r="M908" s="32">
        <v>0.45</v>
      </c>
      <c r="O908" s="37"/>
      <c r="P908" s="38"/>
      <c r="Q908" s="33"/>
      <c r="R908" s="34"/>
    </row>
    <row r="909" spans="1:18" ht="15.75" customHeight="1">
      <c r="A909" s="22"/>
      <c r="B909" s="27" t="s">
        <v>38</v>
      </c>
      <c r="C909" s="27">
        <v>1189833</v>
      </c>
      <c r="D909" s="28">
        <v>44393</v>
      </c>
      <c r="E909" s="27" t="s">
        <v>40</v>
      </c>
      <c r="F909" s="27" t="s">
        <v>58</v>
      </c>
      <c r="G909" s="27" t="s">
        <v>59</v>
      </c>
      <c r="H909" s="27" t="s">
        <v>27</v>
      </c>
      <c r="I909" s="29">
        <v>0.4</v>
      </c>
      <c r="J909" s="30">
        <v>4500</v>
      </c>
      <c r="K909" s="31">
        <f t="shared" si="6"/>
        <v>1800</v>
      </c>
      <c r="L909" s="31">
        <f t="shared" si="7"/>
        <v>719.99999999999989</v>
      </c>
      <c r="M909" s="32">
        <v>0.39999999999999997</v>
      </c>
      <c r="O909" s="37"/>
      <c r="P909" s="38"/>
      <c r="Q909" s="33"/>
      <c r="R909" s="34"/>
    </row>
    <row r="910" spans="1:18" ht="15.75" customHeight="1">
      <c r="A910" s="22"/>
      <c r="B910" s="27" t="s">
        <v>38</v>
      </c>
      <c r="C910" s="27">
        <v>1189833</v>
      </c>
      <c r="D910" s="28">
        <v>44393</v>
      </c>
      <c r="E910" s="27" t="s">
        <v>40</v>
      </c>
      <c r="F910" s="27" t="s">
        <v>58</v>
      </c>
      <c r="G910" s="27" t="s">
        <v>59</v>
      </c>
      <c r="H910" s="27" t="s">
        <v>28</v>
      </c>
      <c r="I910" s="29">
        <v>0.45</v>
      </c>
      <c r="J910" s="30">
        <v>4750</v>
      </c>
      <c r="K910" s="31">
        <f t="shared" si="6"/>
        <v>2137.5</v>
      </c>
      <c r="L910" s="31">
        <f t="shared" si="7"/>
        <v>1282.5000000000002</v>
      </c>
      <c r="M910" s="32">
        <v>0.60000000000000009</v>
      </c>
      <c r="O910" s="37"/>
      <c r="P910" s="38"/>
      <c r="Q910" s="33"/>
      <c r="R910" s="34"/>
    </row>
    <row r="911" spans="1:18" ht="15.75" customHeight="1">
      <c r="A911" s="22"/>
      <c r="B911" s="27" t="s">
        <v>38</v>
      </c>
      <c r="C911" s="27">
        <v>1189833</v>
      </c>
      <c r="D911" s="28">
        <v>44393</v>
      </c>
      <c r="E911" s="27" t="s">
        <v>40</v>
      </c>
      <c r="F911" s="27" t="s">
        <v>58</v>
      </c>
      <c r="G911" s="27" t="s">
        <v>59</v>
      </c>
      <c r="H911" s="27" t="s">
        <v>29</v>
      </c>
      <c r="I911" s="29">
        <v>0.6</v>
      </c>
      <c r="J911" s="30">
        <v>4750</v>
      </c>
      <c r="K911" s="31">
        <f t="shared" si="6"/>
        <v>2850</v>
      </c>
      <c r="L911" s="31">
        <f t="shared" si="7"/>
        <v>712.5</v>
      </c>
      <c r="M911" s="32">
        <v>0.25</v>
      </c>
      <c r="O911" s="37"/>
      <c r="P911" s="38"/>
      <c r="Q911" s="33"/>
      <c r="R911" s="34"/>
    </row>
    <row r="912" spans="1:18" ht="15.75" customHeight="1">
      <c r="A912" s="22"/>
      <c r="B912" s="27" t="s">
        <v>38</v>
      </c>
      <c r="C912" s="27">
        <v>1189833</v>
      </c>
      <c r="D912" s="28">
        <v>44425</v>
      </c>
      <c r="E912" s="27" t="s">
        <v>40</v>
      </c>
      <c r="F912" s="27" t="s">
        <v>58</v>
      </c>
      <c r="G912" s="27" t="s">
        <v>59</v>
      </c>
      <c r="H912" s="27" t="s">
        <v>24</v>
      </c>
      <c r="I912" s="29">
        <v>0.45</v>
      </c>
      <c r="J912" s="30">
        <v>6750</v>
      </c>
      <c r="K912" s="31">
        <f t="shared" si="6"/>
        <v>3037.5</v>
      </c>
      <c r="L912" s="31">
        <f t="shared" si="7"/>
        <v>1366.875</v>
      </c>
      <c r="M912" s="32">
        <v>0.45</v>
      </c>
      <c r="O912" s="37"/>
      <c r="P912" s="38"/>
      <c r="Q912" s="33"/>
      <c r="R912" s="34"/>
    </row>
    <row r="913" spans="1:18" ht="15.75" customHeight="1">
      <c r="A913" s="22"/>
      <c r="B913" s="27" t="s">
        <v>38</v>
      </c>
      <c r="C913" s="27">
        <v>1189833</v>
      </c>
      <c r="D913" s="28">
        <v>44425</v>
      </c>
      <c r="E913" s="27" t="s">
        <v>40</v>
      </c>
      <c r="F913" s="27" t="s">
        <v>58</v>
      </c>
      <c r="G913" s="27" t="s">
        <v>59</v>
      </c>
      <c r="H913" s="27" t="s">
        <v>25</v>
      </c>
      <c r="I913" s="29">
        <v>0.55000000000000004</v>
      </c>
      <c r="J913" s="30">
        <v>6250</v>
      </c>
      <c r="K913" s="31">
        <f t="shared" si="6"/>
        <v>3437.5000000000005</v>
      </c>
      <c r="L913" s="31">
        <f t="shared" si="7"/>
        <v>1031.25</v>
      </c>
      <c r="M913" s="32">
        <v>0.3</v>
      </c>
      <c r="O913" s="37"/>
      <c r="P913" s="38"/>
      <c r="Q913" s="33"/>
      <c r="R913" s="34"/>
    </row>
    <row r="914" spans="1:18" ht="15.75" customHeight="1">
      <c r="A914" s="22"/>
      <c r="B914" s="27" t="s">
        <v>38</v>
      </c>
      <c r="C914" s="27">
        <v>1189833</v>
      </c>
      <c r="D914" s="28">
        <v>44425</v>
      </c>
      <c r="E914" s="27" t="s">
        <v>40</v>
      </c>
      <c r="F914" s="27" t="s">
        <v>58</v>
      </c>
      <c r="G914" s="27" t="s">
        <v>59</v>
      </c>
      <c r="H914" s="27" t="s">
        <v>26</v>
      </c>
      <c r="I914" s="29">
        <v>0.5</v>
      </c>
      <c r="J914" s="30">
        <v>5000</v>
      </c>
      <c r="K914" s="31">
        <f t="shared" si="6"/>
        <v>2500</v>
      </c>
      <c r="L914" s="31">
        <f t="shared" si="7"/>
        <v>1125</v>
      </c>
      <c r="M914" s="32">
        <v>0.45</v>
      </c>
      <c r="O914" s="37"/>
      <c r="P914" s="38"/>
      <c r="Q914" s="33"/>
      <c r="R914" s="34"/>
    </row>
    <row r="915" spans="1:18" ht="15.75" customHeight="1">
      <c r="A915" s="22"/>
      <c r="B915" s="27" t="s">
        <v>38</v>
      </c>
      <c r="C915" s="27">
        <v>1189833</v>
      </c>
      <c r="D915" s="28">
        <v>44425</v>
      </c>
      <c r="E915" s="27" t="s">
        <v>40</v>
      </c>
      <c r="F915" s="27" t="s">
        <v>58</v>
      </c>
      <c r="G915" s="27" t="s">
        <v>59</v>
      </c>
      <c r="H915" s="27" t="s">
        <v>27</v>
      </c>
      <c r="I915" s="29">
        <v>0.45</v>
      </c>
      <c r="J915" s="30">
        <v>4250</v>
      </c>
      <c r="K915" s="31">
        <f t="shared" si="6"/>
        <v>1912.5</v>
      </c>
      <c r="L915" s="31">
        <f t="shared" si="7"/>
        <v>764.99999999999989</v>
      </c>
      <c r="M915" s="32">
        <v>0.39999999999999997</v>
      </c>
      <c r="O915" s="37"/>
      <c r="P915" s="38"/>
      <c r="Q915" s="33"/>
      <c r="R915" s="34"/>
    </row>
    <row r="916" spans="1:18" ht="15.75" customHeight="1">
      <c r="A916" s="22"/>
      <c r="B916" s="27" t="s">
        <v>38</v>
      </c>
      <c r="C916" s="27">
        <v>1189833</v>
      </c>
      <c r="D916" s="28">
        <v>44425</v>
      </c>
      <c r="E916" s="27" t="s">
        <v>40</v>
      </c>
      <c r="F916" s="27" t="s">
        <v>58</v>
      </c>
      <c r="G916" s="27" t="s">
        <v>59</v>
      </c>
      <c r="H916" s="27" t="s">
        <v>28</v>
      </c>
      <c r="I916" s="29">
        <v>0.54999999999999993</v>
      </c>
      <c r="J916" s="30">
        <v>4250</v>
      </c>
      <c r="K916" s="31">
        <f t="shared" si="6"/>
        <v>2337.4999999999995</v>
      </c>
      <c r="L916" s="31">
        <f t="shared" si="7"/>
        <v>1402.5</v>
      </c>
      <c r="M916" s="32">
        <v>0.60000000000000009</v>
      </c>
      <c r="O916" s="37"/>
      <c r="P916" s="38"/>
      <c r="Q916" s="33"/>
      <c r="R916" s="34"/>
    </row>
    <row r="917" spans="1:18" ht="15.75" customHeight="1">
      <c r="A917" s="22"/>
      <c r="B917" s="27" t="s">
        <v>38</v>
      </c>
      <c r="C917" s="27">
        <v>1189833</v>
      </c>
      <c r="D917" s="28">
        <v>44425</v>
      </c>
      <c r="E917" s="27" t="s">
        <v>40</v>
      </c>
      <c r="F917" s="27" t="s">
        <v>58</v>
      </c>
      <c r="G917" s="27" t="s">
        <v>59</v>
      </c>
      <c r="H917" s="27" t="s">
        <v>29</v>
      </c>
      <c r="I917" s="29">
        <v>0.6</v>
      </c>
      <c r="J917" s="30">
        <v>4000</v>
      </c>
      <c r="K917" s="31">
        <f t="shared" si="6"/>
        <v>2400</v>
      </c>
      <c r="L917" s="31">
        <f t="shared" si="7"/>
        <v>600</v>
      </c>
      <c r="M917" s="32">
        <v>0.25</v>
      </c>
      <c r="O917" s="37"/>
      <c r="P917" s="38"/>
      <c r="Q917" s="33"/>
      <c r="R917" s="34"/>
    </row>
    <row r="918" spans="1:18" ht="15.75" customHeight="1">
      <c r="A918" s="22"/>
      <c r="B918" s="27" t="s">
        <v>38</v>
      </c>
      <c r="C918" s="27">
        <v>1189833</v>
      </c>
      <c r="D918" s="28">
        <v>44457</v>
      </c>
      <c r="E918" s="27" t="s">
        <v>40</v>
      </c>
      <c r="F918" s="27" t="s">
        <v>58</v>
      </c>
      <c r="G918" s="27" t="s">
        <v>59</v>
      </c>
      <c r="H918" s="27" t="s">
        <v>24</v>
      </c>
      <c r="I918" s="29">
        <v>0.45</v>
      </c>
      <c r="J918" s="30">
        <v>6000</v>
      </c>
      <c r="K918" s="31">
        <f t="shared" si="6"/>
        <v>2700</v>
      </c>
      <c r="L918" s="31">
        <f t="shared" si="7"/>
        <v>1215</v>
      </c>
      <c r="M918" s="32">
        <v>0.45</v>
      </c>
      <c r="O918" s="37"/>
      <c r="P918" s="38"/>
      <c r="Q918" s="33"/>
      <c r="R918" s="34"/>
    </row>
    <row r="919" spans="1:18" ht="15.75" customHeight="1">
      <c r="A919" s="22"/>
      <c r="B919" s="27" t="s">
        <v>38</v>
      </c>
      <c r="C919" s="27">
        <v>1189833</v>
      </c>
      <c r="D919" s="28">
        <v>44457</v>
      </c>
      <c r="E919" s="27" t="s">
        <v>40</v>
      </c>
      <c r="F919" s="27" t="s">
        <v>58</v>
      </c>
      <c r="G919" s="27" t="s">
        <v>59</v>
      </c>
      <c r="H919" s="27" t="s">
        <v>25</v>
      </c>
      <c r="I919" s="29">
        <v>0.5</v>
      </c>
      <c r="J919" s="30">
        <v>6000</v>
      </c>
      <c r="K919" s="31">
        <f t="shared" si="6"/>
        <v>3000</v>
      </c>
      <c r="L919" s="31">
        <f t="shared" si="7"/>
        <v>900</v>
      </c>
      <c r="M919" s="32">
        <v>0.3</v>
      </c>
      <c r="O919" s="37"/>
      <c r="P919" s="38"/>
      <c r="Q919" s="33"/>
      <c r="R919" s="34"/>
    </row>
    <row r="920" spans="1:18" ht="15.75" customHeight="1">
      <c r="A920" s="22"/>
      <c r="B920" s="27" t="s">
        <v>38</v>
      </c>
      <c r="C920" s="27">
        <v>1189833</v>
      </c>
      <c r="D920" s="28">
        <v>44457</v>
      </c>
      <c r="E920" s="27" t="s">
        <v>40</v>
      </c>
      <c r="F920" s="27" t="s">
        <v>58</v>
      </c>
      <c r="G920" s="27" t="s">
        <v>59</v>
      </c>
      <c r="H920" s="27" t="s">
        <v>26</v>
      </c>
      <c r="I920" s="29">
        <v>0.45</v>
      </c>
      <c r="J920" s="30">
        <v>4500</v>
      </c>
      <c r="K920" s="31">
        <f t="shared" si="6"/>
        <v>2025</v>
      </c>
      <c r="L920" s="31">
        <f t="shared" si="7"/>
        <v>911.25</v>
      </c>
      <c r="M920" s="32">
        <v>0.45</v>
      </c>
      <c r="O920" s="37"/>
      <c r="P920" s="38"/>
      <c r="Q920" s="33"/>
      <c r="R920" s="34"/>
    </row>
    <row r="921" spans="1:18" ht="15.75" customHeight="1">
      <c r="A921" s="22"/>
      <c r="B921" s="27" t="s">
        <v>38</v>
      </c>
      <c r="C921" s="27">
        <v>1189833</v>
      </c>
      <c r="D921" s="28">
        <v>44457</v>
      </c>
      <c r="E921" s="27" t="s">
        <v>40</v>
      </c>
      <c r="F921" s="27" t="s">
        <v>58</v>
      </c>
      <c r="G921" s="27" t="s">
        <v>59</v>
      </c>
      <c r="H921" s="27" t="s">
        <v>27</v>
      </c>
      <c r="I921" s="29">
        <v>0.45</v>
      </c>
      <c r="J921" s="30">
        <v>4000</v>
      </c>
      <c r="K921" s="31">
        <f t="shared" si="6"/>
        <v>1800</v>
      </c>
      <c r="L921" s="31">
        <f t="shared" si="7"/>
        <v>719.99999999999989</v>
      </c>
      <c r="M921" s="32">
        <v>0.39999999999999997</v>
      </c>
      <c r="O921" s="37"/>
      <c r="P921" s="38"/>
      <c r="Q921" s="33"/>
      <c r="R921" s="34"/>
    </row>
    <row r="922" spans="1:18" ht="15.75" customHeight="1">
      <c r="A922" s="22"/>
      <c r="B922" s="27" t="s">
        <v>38</v>
      </c>
      <c r="C922" s="27">
        <v>1189833</v>
      </c>
      <c r="D922" s="28">
        <v>44457</v>
      </c>
      <c r="E922" s="27" t="s">
        <v>40</v>
      </c>
      <c r="F922" s="27" t="s">
        <v>58</v>
      </c>
      <c r="G922" s="27" t="s">
        <v>59</v>
      </c>
      <c r="H922" s="27" t="s">
        <v>28</v>
      </c>
      <c r="I922" s="29">
        <v>0.54999999999999993</v>
      </c>
      <c r="J922" s="30">
        <v>4000</v>
      </c>
      <c r="K922" s="31">
        <f t="shared" si="6"/>
        <v>2199.9999999999995</v>
      </c>
      <c r="L922" s="31">
        <f t="shared" si="7"/>
        <v>1320</v>
      </c>
      <c r="M922" s="32">
        <v>0.60000000000000009</v>
      </c>
      <c r="O922" s="37"/>
      <c r="P922" s="38"/>
      <c r="Q922" s="33"/>
      <c r="R922" s="34"/>
    </row>
    <row r="923" spans="1:18" ht="15.75" customHeight="1">
      <c r="A923" s="22"/>
      <c r="B923" s="27" t="s">
        <v>38</v>
      </c>
      <c r="C923" s="27">
        <v>1189833</v>
      </c>
      <c r="D923" s="28">
        <v>44457</v>
      </c>
      <c r="E923" s="27" t="s">
        <v>40</v>
      </c>
      <c r="F923" s="27" t="s">
        <v>58</v>
      </c>
      <c r="G923" s="27" t="s">
        <v>59</v>
      </c>
      <c r="H923" s="27" t="s">
        <v>29</v>
      </c>
      <c r="I923" s="29">
        <v>0.6</v>
      </c>
      <c r="J923" s="30">
        <v>4500</v>
      </c>
      <c r="K923" s="31">
        <f t="shared" si="6"/>
        <v>2700</v>
      </c>
      <c r="L923" s="31">
        <f t="shared" si="7"/>
        <v>675</v>
      </c>
      <c r="M923" s="32">
        <v>0.25</v>
      </c>
      <c r="O923" s="37"/>
      <c r="P923" s="38"/>
      <c r="Q923" s="33"/>
      <c r="R923" s="34"/>
    </row>
    <row r="924" spans="1:18" ht="15.75" customHeight="1">
      <c r="A924" s="22"/>
      <c r="B924" s="27" t="s">
        <v>38</v>
      </c>
      <c r="C924" s="27">
        <v>1189833</v>
      </c>
      <c r="D924" s="28">
        <v>44486</v>
      </c>
      <c r="E924" s="27" t="s">
        <v>40</v>
      </c>
      <c r="F924" s="27" t="s">
        <v>58</v>
      </c>
      <c r="G924" s="27" t="s">
        <v>59</v>
      </c>
      <c r="H924" s="27" t="s">
        <v>24</v>
      </c>
      <c r="I924" s="29">
        <v>0.45</v>
      </c>
      <c r="J924" s="30">
        <v>5500</v>
      </c>
      <c r="K924" s="31">
        <f t="shared" si="6"/>
        <v>2475</v>
      </c>
      <c r="L924" s="31">
        <f t="shared" si="7"/>
        <v>1113.75</v>
      </c>
      <c r="M924" s="32">
        <v>0.45</v>
      </c>
      <c r="O924" s="37"/>
      <c r="P924" s="38"/>
      <c r="Q924" s="33"/>
      <c r="R924" s="34"/>
    </row>
    <row r="925" spans="1:18" ht="15.75" customHeight="1">
      <c r="A925" s="22"/>
      <c r="B925" s="27" t="s">
        <v>38</v>
      </c>
      <c r="C925" s="27">
        <v>1189833</v>
      </c>
      <c r="D925" s="28">
        <v>44486</v>
      </c>
      <c r="E925" s="27" t="s">
        <v>40</v>
      </c>
      <c r="F925" s="27" t="s">
        <v>58</v>
      </c>
      <c r="G925" s="27" t="s">
        <v>59</v>
      </c>
      <c r="H925" s="27" t="s">
        <v>25</v>
      </c>
      <c r="I925" s="29">
        <v>0.5</v>
      </c>
      <c r="J925" s="30">
        <v>5500</v>
      </c>
      <c r="K925" s="31">
        <f t="shared" si="6"/>
        <v>2750</v>
      </c>
      <c r="L925" s="31">
        <f t="shared" si="7"/>
        <v>825</v>
      </c>
      <c r="M925" s="32">
        <v>0.3</v>
      </c>
      <c r="O925" s="37"/>
      <c r="P925" s="38"/>
      <c r="Q925" s="33"/>
      <c r="R925" s="34"/>
    </row>
    <row r="926" spans="1:18" ht="15.75" customHeight="1">
      <c r="A926" s="22"/>
      <c r="B926" s="27" t="s">
        <v>38</v>
      </c>
      <c r="C926" s="27">
        <v>1189833</v>
      </c>
      <c r="D926" s="28">
        <v>44486</v>
      </c>
      <c r="E926" s="27" t="s">
        <v>40</v>
      </c>
      <c r="F926" s="27" t="s">
        <v>58</v>
      </c>
      <c r="G926" s="27" t="s">
        <v>59</v>
      </c>
      <c r="H926" s="27" t="s">
        <v>26</v>
      </c>
      <c r="I926" s="29">
        <v>0.45</v>
      </c>
      <c r="J926" s="30">
        <v>4000</v>
      </c>
      <c r="K926" s="31">
        <f t="shared" si="6"/>
        <v>1800</v>
      </c>
      <c r="L926" s="31">
        <f t="shared" si="7"/>
        <v>810</v>
      </c>
      <c r="M926" s="32">
        <v>0.45</v>
      </c>
      <c r="O926" s="37"/>
      <c r="P926" s="38"/>
      <c r="Q926" s="33"/>
      <c r="R926" s="34"/>
    </row>
    <row r="927" spans="1:18" ht="15.75" customHeight="1">
      <c r="A927" s="22"/>
      <c r="B927" s="27" t="s">
        <v>38</v>
      </c>
      <c r="C927" s="27">
        <v>1189833</v>
      </c>
      <c r="D927" s="28">
        <v>44486</v>
      </c>
      <c r="E927" s="27" t="s">
        <v>40</v>
      </c>
      <c r="F927" s="27" t="s">
        <v>58</v>
      </c>
      <c r="G927" s="27" t="s">
        <v>59</v>
      </c>
      <c r="H927" s="27" t="s">
        <v>27</v>
      </c>
      <c r="I927" s="29">
        <v>0.45</v>
      </c>
      <c r="J927" s="30">
        <v>3750</v>
      </c>
      <c r="K927" s="31">
        <f t="shared" si="6"/>
        <v>1687.5</v>
      </c>
      <c r="L927" s="31">
        <f t="shared" si="7"/>
        <v>675</v>
      </c>
      <c r="M927" s="32">
        <v>0.39999999999999997</v>
      </c>
      <c r="O927" s="37"/>
      <c r="P927" s="38"/>
      <c r="Q927" s="33"/>
      <c r="R927" s="34"/>
    </row>
    <row r="928" spans="1:18" ht="15.75" customHeight="1">
      <c r="A928" s="22"/>
      <c r="B928" s="27" t="s">
        <v>38</v>
      </c>
      <c r="C928" s="27">
        <v>1189833</v>
      </c>
      <c r="D928" s="28">
        <v>44486</v>
      </c>
      <c r="E928" s="27" t="s">
        <v>40</v>
      </c>
      <c r="F928" s="27" t="s">
        <v>58</v>
      </c>
      <c r="G928" s="27" t="s">
        <v>59</v>
      </c>
      <c r="H928" s="27" t="s">
        <v>28</v>
      </c>
      <c r="I928" s="29">
        <v>0.54999999999999993</v>
      </c>
      <c r="J928" s="30">
        <v>3500</v>
      </c>
      <c r="K928" s="31">
        <f t="shared" si="6"/>
        <v>1924.9999999999998</v>
      </c>
      <c r="L928" s="31">
        <f t="shared" si="7"/>
        <v>1155</v>
      </c>
      <c r="M928" s="32">
        <v>0.60000000000000009</v>
      </c>
      <c r="O928" s="37"/>
      <c r="P928" s="38"/>
      <c r="Q928" s="33"/>
      <c r="R928" s="34"/>
    </row>
    <row r="929" spans="1:18" ht="15.75" customHeight="1">
      <c r="A929" s="22"/>
      <c r="B929" s="27" t="s">
        <v>38</v>
      </c>
      <c r="C929" s="27">
        <v>1189833</v>
      </c>
      <c r="D929" s="28">
        <v>44486</v>
      </c>
      <c r="E929" s="27" t="s">
        <v>40</v>
      </c>
      <c r="F929" s="27" t="s">
        <v>58</v>
      </c>
      <c r="G929" s="27" t="s">
        <v>59</v>
      </c>
      <c r="H929" s="27" t="s">
        <v>29</v>
      </c>
      <c r="I929" s="29">
        <v>0.6</v>
      </c>
      <c r="J929" s="30">
        <v>4000</v>
      </c>
      <c r="K929" s="31">
        <f t="shared" si="6"/>
        <v>2400</v>
      </c>
      <c r="L929" s="31">
        <f t="shared" si="7"/>
        <v>600</v>
      </c>
      <c r="M929" s="32">
        <v>0.25</v>
      </c>
      <c r="O929" s="37"/>
      <c r="P929" s="38"/>
      <c r="Q929" s="33"/>
      <c r="R929" s="34"/>
    </row>
    <row r="930" spans="1:18" ht="15.75" customHeight="1">
      <c r="A930" s="22"/>
      <c r="B930" s="27" t="s">
        <v>38</v>
      </c>
      <c r="C930" s="27">
        <v>1189833</v>
      </c>
      <c r="D930" s="28">
        <v>44517</v>
      </c>
      <c r="E930" s="27" t="s">
        <v>40</v>
      </c>
      <c r="F930" s="27" t="s">
        <v>58</v>
      </c>
      <c r="G930" s="27" t="s">
        <v>59</v>
      </c>
      <c r="H930" s="27" t="s">
        <v>24</v>
      </c>
      <c r="I930" s="29">
        <v>0.4</v>
      </c>
      <c r="J930" s="30">
        <v>5750</v>
      </c>
      <c r="K930" s="31">
        <f t="shared" si="6"/>
        <v>2300</v>
      </c>
      <c r="L930" s="31">
        <f t="shared" si="7"/>
        <v>1035</v>
      </c>
      <c r="M930" s="32">
        <v>0.45</v>
      </c>
      <c r="O930" s="37"/>
      <c r="P930" s="38"/>
      <c r="Q930" s="33"/>
      <c r="R930" s="34"/>
    </row>
    <row r="931" spans="1:18" ht="15.75" customHeight="1">
      <c r="A931" s="22"/>
      <c r="B931" s="27" t="s">
        <v>38</v>
      </c>
      <c r="C931" s="27">
        <v>1189833</v>
      </c>
      <c r="D931" s="28">
        <v>44517</v>
      </c>
      <c r="E931" s="27" t="s">
        <v>40</v>
      </c>
      <c r="F931" s="27" t="s">
        <v>58</v>
      </c>
      <c r="G931" s="27" t="s">
        <v>59</v>
      </c>
      <c r="H931" s="27" t="s">
        <v>25</v>
      </c>
      <c r="I931" s="29">
        <v>0.45000000000000007</v>
      </c>
      <c r="J931" s="30">
        <v>5750</v>
      </c>
      <c r="K931" s="31">
        <f t="shared" si="6"/>
        <v>2587.5000000000005</v>
      </c>
      <c r="L931" s="31">
        <f t="shared" si="7"/>
        <v>776.25000000000011</v>
      </c>
      <c r="M931" s="32">
        <v>0.3</v>
      </c>
      <c r="O931" s="37"/>
      <c r="P931" s="38"/>
      <c r="Q931" s="33"/>
      <c r="R931" s="34"/>
    </row>
    <row r="932" spans="1:18" ht="15.75" customHeight="1">
      <c r="A932" s="22"/>
      <c r="B932" s="27" t="s">
        <v>38</v>
      </c>
      <c r="C932" s="27">
        <v>1189833</v>
      </c>
      <c r="D932" s="28">
        <v>44517</v>
      </c>
      <c r="E932" s="27" t="s">
        <v>40</v>
      </c>
      <c r="F932" s="27" t="s">
        <v>58</v>
      </c>
      <c r="G932" s="27" t="s">
        <v>59</v>
      </c>
      <c r="H932" s="27" t="s">
        <v>26</v>
      </c>
      <c r="I932" s="29">
        <v>0.4</v>
      </c>
      <c r="J932" s="30">
        <v>4250</v>
      </c>
      <c r="K932" s="31">
        <f t="shared" si="6"/>
        <v>1700</v>
      </c>
      <c r="L932" s="31">
        <f t="shared" si="7"/>
        <v>765</v>
      </c>
      <c r="M932" s="32">
        <v>0.45</v>
      </c>
      <c r="O932" s="37"/>
      <c r="P932" s="38"/>
      <c r="Q932" s="33"/>
      <c r="R932" s="34"/>
    </row>
    <row r="933" spans="1:18" ht="15.75" customHeight="1">
      <c r="A933" s="22"/>
      <c r="B933" s="27" t="s">
        <v>38</v>
      </c>
      <c r="C933" s="27">
        <v>1189833</v>
      </c>
      <c r="D933" s="28">
        <v>44517</v>
      </c>
      <c r="E933" s="27" t="s">
        <v>40</v>
      </c>
      <c r="F933" s="27" t="s">
        <v>58</v>
      </c>
      <c r="G933" s="27" t="s">
        <v>59</v>
      </c>
      <c r="H933" s="27" t="s">
        <v>27</v>
      </c>
      <c r="I933" s="29">
        <v>0.4</v>
      </c>
      <c r="J933" s="30">
        <v>4250</v>
      </c>
      <c r="K933" s="31">
        <f t="shared" si="6"/>
        <v>1700</v>
      </c>
      <c r="L933" s="31">
        <f t="shared" si="7"/>
        <v>680</v>
      </c>
      <c r="M933" s="32">
        <v>0.39999999999999997</v>
      </c>
      <c r="O933" s="37"/>
      <c r="P933" s="38"/>
      <c r="Q933" s="33"/>
      <c r="R933" s="34"/>
    </row>
    <row r="934" spans="1:18" ht="15.75" customHeight="1">
      <c r="A934" s="22"/>
      <c r="B934" s="27" t="s">
        <v>38</v>
      </c>
      <c r="C934" s="27">
        <v>1189833</v>
      </c>
      <c r="D934" s="28">
        <v>44517</v>
      </c>
      <c r="E934" s="27" t="s">
        <v>40</v>
      </c>
      <c r="F934" s="27" t="s">
        <v>58</v>
      </c>
      <c r="G934" s="27" t="s">
        <v>59</v>
      </c>
      <c r="H934" s="27" t="s">
        <v>28</v>
      </c>
      <c r="I934" s="29">
        <v>0.54999999999999993</v>
      </c>
      <c r="J934" s="30">
        <v>3750</v>
      </c>
      <c r="K934" s="31">
        <f t="shared" si="6"/>
        <v>2062.4999999999995</v>
      </c>
      <c r="L934" s="31">
        <f t="shared" si="7"/>
        <v>1237.5</v>
      </c>
      <c r="M934" s="32">
        <v>0.60000000000000009</v>
      </c>
      <c r="O934" s="37"/>
      <c r="P934" s="38"/>
      <c r="Q934" s="33"/>
      <c r="R934" s="34"/>
    </row>
    <row r="935" spans="1:18" ht="15.75" customHeight="1">
      <c r="A935" s="22"/>
      <c r="B935" s="27" t="s">
        <v>38</v>
      </c>
      <c r="C935" s="27">
        <v>1189833</v>
      </c>
      <c r="D935" s="28">
        <v>44517</v>
      </c>
      <c r="E935" s="27" t="s">
        <v>40</v>
      </c>
      <c r="F935" s="27" t="s">
        <v>58</v>
      </c>
      <c r="G935" s="27" t="s">
        <v>59</v>
      </c>
      <c r="H935" s="27" t="s">
        <v>29</v>
      </c>
      <c r="I935" s="29">
        <v>0.6</v>
      </c>
      <c r="J935" s="30">
        <v>4750</v>
      </c>
      <c r="K935" s="31">
        <f t="shared" si="6"/>
        <v>2850</v>
      </c>
      <c r="L935" s="31">
        <f t="shared" si="7"/>
        <v>712.5</v>
      </c>
      <c r="M935" s="32">
        <v>0.25</v>
      </c>
      <c r="O935" s="37"/>
      <c r="P935" s="38"/>
      <c r="Q935" s="33"/>
      <c r="R935" s="34"/>
    </row>
    <row r="936" spans="1:18" ht="15.75" customHeight="1">
      <c r="A936" s="22"/>
      <c r="B936" s="27" t="s">
        <v>38</v>
      </c>
      <c r="C936" s="27">
        <v>1189833</v>
      </c>
      <c r="D936" s="28">
        <v>44546</v>
      </c>
      <c r="E936" s="27" t="s">
        <v>40</v>
      </c>
      <c r="F936" s="27" t="s">
        <v>58</v>
      </c>
      <c r="G936" s="27" t="s">
        <v>59</v>
      </c>
      <c r="H936" s="27" t="s">
        <v>24</v>
      </c>
      <c r="I936" s="29">
        <v>0.45</v>
      </c>
      <c r="J936" s="30">
        <v>6750</v>
      </c>
      <c r="K936" s="31">
        <f t="shared" si="6"/>
        <v>3037.5</v>
      </c>
      <c r="L936" s="31">
        <f t="shared" si="7"/>
        <v>1366.875</v>
      </c>
      <c r="M936" s="32">
        <v>0.45</v>
      </c>
      <c r="O936" s="37"/>
      <c r="P936" s="38"/>
      <c r="Q936" s="33"/>
      <c r="R936" s="34"/>
    </row>
    <row r="937" spans="1:18" ht="15.75" customHeight="1">
      <c r="A937" s="22"/>
      <c r="B937" s="27" t="s">
        <v>38</v>
      </c>
      <c r="C937" s="27">
        <v>1189833</v>
      </c>
      <c r="D937" s="28">
        <v>44546</v>
      </c>
      <c r="E937" s="27" t="s">
        <v>40</v>
      </c>
      <c r="F937" s="27" t="s">
        <v>58</v>
      </c>
      <c r="G937" s="27" t="s">
        <v>59</v>
      </c>
      <c r="H937" s="27" t="s">
        <v>25</v>
      </c>
      <c r="I937" s="29">
        <v>0.5</v>
      </c>
      <c r="J937" s="30">
        <v>6750</v>
      </c>
      <c r="K937" s="31">
        <f t="shared" si="6"/>
        <v>3375</v>
      </c>
      <c r="L937" s="31">
        <f t="shared" si="7"/>
        <v>1012.5</v>
      </c>
      <c r="M937" s="32">
        <v>0.3</v>
      </c>
      <c r="O937" s="37"/>
      <c r="P937" s="38"/>
      <c r="Q937" s="33"/>
      <c r="R937" s="34"/>
    </row>
    <row r="938" spans="1:18" ht="15.75" customHeight="1">
      <c r="A938" s="22"/>
      <c r="B938" s="27" t="s">
        <v>38</v>
      </c>
      <c r="C938" s="27">
        <v>1189833</v>
      </c>
      <c r="D938" s="28">
        <v>44546</v>
      </c>
      <c r="E938" s="27" t="s">
        <v>40</v>
      </c>
      <c r="F938" s="27" t="s">
        <v>58</v>
      </c>
      <c r="G938" s="27" t="s">
        <v>59</v>
      </c>
      <c r="H938" s="27" t="s">
        <v>26</v>
      </c>
      <c r="I938" s="29">
        <v>0.45</v>
      </c>
      <c r="J938" s="30">
        <v>4750</v>
      </c>
      <c r="K938" s="31">
        <f t="shared" si="6"/>
        <v>2137.5</v>
      </c>
      <c r="L938" s="31">
        <f t="shared" si="7"/>
        <v>961.875</v>
      </c>
      <c r="M938" s="32">
        <v>0.45</v>
      </c>
      <c r="O938" s="37"/>
      <c r="P938" s="38"/>
      <c r="Q938" s="33"/>
      <c r="R938" s="34"/>
    </row>
    <row r="939" spans="1:18" ht="15.75" customHeight="1">
      <c r="A939" s="22"/>
      <c r="B939" s="27" t="s">
        <v>38</v>
      </c>
      <c r="C939" s="27">
        <v>1189833</v>
      </c>
      <c r="D939" s="28">
        <v>44546</v>
      </c>
      <c r="E939" s="27" t="s">
        <v>40</v>
      </c>
      <c r="F939" s="27" t="s">
        <v>58</v>
      </c>
      <c r="G939" s="27" t="s">
        <v>59</v>
      </c>
      <c r="H939" s="27" t="s">
        <v>27</v>
      </c>
      <c r="I939" s="29">
        <v>0.45</v>
      </c>
      <c r="J939" s="30">
        <v>4750</v>
      </c>
      <c r="K939" s="31">
        <f t="shared" si="6"/>
        <v>2137.5</v>
      </c>
      <c r="L939" s="31">
        <f t="shared" si="7"/>
        <v>854.99999999999989</v>
      </c>
      <c r="M939" s="32">
        <v>0.39999999999999997</v>
      </c>
      <c r="O939" s="37"/>
      <c r="P939" s="38"/>
      <c r="Q939" s="33"/>
      <c r="R939" s="34"/>
    </row>
    <row r="940" spans="1:18" ht="15.75" customHeight="1">
      <c r="A940" s="22"/>
      <c r="B940" s="27" t="s">
        <v>38</v>
      </c>
      <c r="C940" s="27">
        <v>1189833</v>
      </c>
      <c r="D940" s="28">
        <v>44546</v>
      </c>
      <c r="E940" s="27" t="s">
        <v>40</v>
      </c>
      <c r="F940" s="27" t="s">
        <v>58</v>
      </c>
      <c r="G940" s="27" t="s">
        <v>59</v>
      </c>
      <c r="H940" s="27" t="s">
        <v>28</v>
      </c>
      <c r="I940" s="29">
        <v>0.54999999999999993</v>
      </c>
      <c r="J940" s="30">
        <v>4000</v>
      </c>
      <c r="K940" s="31">
        <f t="shared" si="6"/>
        <v>2199.9999999999995</v>
      </c>
      <c r="L940" s="31">
        <f t="shared" si="7"/>
        <v>1320</v>
      </c>
      <c r="M940" s="32">
        <v>0.60000000000000009</v>
      </c>
      <c r="O940" s="37"/>
      <c r="P940" s="38"/>
      <c r="Q940" s="33"/>
      <c r="R940" s="34"/>
    </row>
    <row r="941" spans="1:18" ht="15.75" customHeight="1">
      <c r="A941" s="22"/>
      <c r="B941" s="27" t="s">
        <v>38</v>
      </c>
      <c r="C941" s="27">
        <v>1189833</v>
      </c>
      <c r="D941" s="28">
        <v>44546</v>
      </c>
      <c r="E941" s="27" t="s">
        <v>40</v>
      </c>
      <c r="F941" s="27" t="s">
        <v>58</v>
      </c>
      <c r="G941" s="27" t="s">
        <v>59</v>
      </c>
      <c r="H941" s="27" t="s">
        <v>29</v>
      </c>
      <c r="I941" s="29">
        <v>0.6</v>
      </c>
      <c r="J941" s="30">
        <v>5000</v>
      </c>
      <c r="K941" s="31">
        <f t="shared" si="6"/>
        <v>3000</v>
      </c>
      <c r="L941" s="31">
        <f t="shared" si="7"/>
        <v>750</v>
      </c>
      <c r="M941" s="32">
        <v>0.25</v>
      </c>
      <c r="O941" s="37"/>
      <c r="P941" s="38"/>
      <c r="Q941" s="33"/>
      <c r="R941" s="34"/>
    </row>
    <row r="942" spans="1:18" ht="15.75" customHeight="1">
      <c r="A942" s="22" t="s">
        <v>46</v>
      </c>
      <c r="B942" s="27" t="s">
        <v>30</v>
      </c>
      <c r="C942" s="27">
        <v>1197831</v>
      </c>
      <c r="D942" s="28">
        <v>44200</v>
      </c>
      <c r="E942" s="27" t="s">
        <v>31</v>
      </c>
      <c r="F942" s="27" t="s">
        <v>60</v>
      </c>
      <c r="G942" s="27" t="s">
        <v>61</v>
      </c>
      <c r="H942" s="27" t="s">
        <v>24</v>
      </c>
      <c r="I942" s="29">
        <v>0.2</v>
      </c>
      <c r="J942" s="30">
        <v>7000</v>
      </c>
      <c r="K942" s="31">
        <f t="shared" si="6"/>
        <v>1400</v>
      </c>
      <c r="L942" s="31">
        <f t="shared" si="7"/>
        <v>489.99999999999994</v>
      </c>
      <c r="M942" s="32">
        <v>0.35</v>
      </c>
      <c r="O942" s="37"/>
      <c r="P942" s="38"/>
      <c r="Q942" s="33"/>
      <c r="R942" s="34"/>
    </row>
    <row r="943" spans="1:18" ht="15.75" customHeight="1">
      <c r="A943" s="22"/>
      <c r="B943" s="27" t="s">
        <v>30</v>
      </c>
      <c r="C943" s="27">
        <v>1197831</v>
      </c>
      <c r="D943" s="28">
        <v>44200</v>
      </c>
      <c r="E943" s="27" t="s">
        <v>31</v>
      </c>
      <c r="F943" s="27" t="s">
        <v>60</v>
      </c>
      <c r="G943" s="27" t="s">
        <v>61</v>
      </c>
      <c r="H943" s="27" t="s">
        <v>25</v>
      </c>
      <c r="I943" s="29">
        <v>0.3</v>
      </c>
      <c r="J943" s="30">
        <v>7000</v>
      </c>
      <c r="K943" s="31">
        <f t="shared" si="6"/>
        <v>2100</v>
      </c>
      <c r="L943" s="31">
        <f t="shared" si="7"/>
        <v>735</v>
      </c>
      <c r="M943" s="32">
        <v>0.35</v>
      </c>
      <c r="O943" s="37"/>
      <c r="P943" s="38"/>
      <c r="Q943" s="33"/>
      <c r="R943" s="34"/>
    </row>
    <row r="944" spans="1:18" ht="15.75" customHeight="1">
      <c r="A944" s="22"/>
      <c r="B944" s="27" t="s">
        <v>30</v>
      </c>
      <c r="C944" s="27">
        <v>1197831</v>
      </c>
      <c r="D944" s="28">
        <v>44200</v>
      </c>
      <c r="E944" s="27" t="s">
        <v>31</v>
      </c>
      <c r="F944" s="27" t="s">
        <v>60</v>
      </c>
      <c r="G944" s="27" t="s">
        <v>61</v>
      </c>
      <c r="H944" s="27" t="s">
        <v>26</v>
      </c>
      <c r="I944" s="29">
        <v>0.3</v>
      </c>
      <c r="J944" s="30">
        <v>5000</v>
      </c>
      <c r="K944" s="31">
        <f t="shared" si="6"/>
        <v>1500</v>
      </c>
      <c r="L944" s="31">
        <f t="shared" si="7"/>
        <v>525</v>
      </c>
      <c r="M944" s="32">
        <v>0.35</v>
      </c>
      <c r="O944" s="37"/>
      <c r="P944" s="38"/>
      <c r="Q944" s="33"/>
      <c r="R944" s="34"/>
    </row>
    <row r="945" spans="1:18" ht="15.75" customHeight="1">
      <c r="A945" s="22"/>
      <c r="B945" s="27" t="s">
        <v>30</v>
      </c>
      <c r="C945" s="27">
        <v>1197831</v>
      </c>
      <c r="D945" s="28">
        <v>44200</v>
      </c>
      <c r="E945" s="27" t="s">
        <v>31</v>
      </c>
      <c r="F945" s="27" t="s">
        <v>60</v>
      </c>
      <c r="G945" s="27" t="s">
        <v>61</v>
      </c>
      <c r="H945" s="27" t="s">
        <v>27</v>
      </c>
      <c r="I945" s="29">
        <v>0.35</v>
      </c>
      <c r="J945" s="30">
        <v>5000</v>
      </c>
      <c r="K945" s="31">
        <f t="shared" si="6"/>
        <v>1750</v>
      </c>
      <c r="L945" s="31">
        <f t="shared" si="7"/>
        <v>787.5</v>
      </c>
      <c r="M945" s="32">
        <v>0.45</v>
      </c>
      <c r="O945" s="37"/>
      <c r="P945" s="38"/>
      <c r="Q945" s="33"/>
      <c r="R945" s="34"/>
    </row>
    <row r="946" spans="1:18" ht="15.75" customHeight="1">
      <c r="A946" s="22"/>
      <c r="B946" s="27" t="s">
        <v>30</v>
      </c>
      <c r="C946" s="27">
        <v>1197831</v>
      </c>
      <c r="D946" s="28">
        <v>44200</v>
      </c>
      <c r="E946" s="27" t="s">
        <v>31</v>
      </c>
      <c r="F946" s="27" t="s">
        <v>60</v>
      </c>
      <c r="G946" s="27" t="s">
        <v>61</v>
      </c>
      <c r="H946" s="27" t="s">
        <v>28</v>
      </c>
      <c r="I946" s="29">
        <v>0.4</v>
      </c>
      <c r="J946" s="30">
        <v>3500</v>
      </c>
      <c r="K946" s="31">
        <f t="shared" si="6"/>
        <v>1400</v>
      </c>
      <c r="L946" s="31">
        <f t="shared" si="7"/>
        <v>420</v>
      </c>
      <c r="M946" s="32">
        <v>0.3</v>
      </c>
      <c r="O946" s="37"/>
      <c r="P946" s="38"/>
      <c r="Q946" s="33"/>
      <c r="R946" s="34"/>
    </row>
    <row r="947" spans="1:18" ht="15.75" customHeight="1">
      <c r="A947" s="22"/>
      <c r="B947" s="27" t="s">
        <v>30</v>
      </c>
      <c r="C947" s="27">
        <v>1197831</v>
      </c>
      <c r="D947" s="28">
        <v>44200</v>
      </c>
      <c r="E947" s="27" t="s">
        <v>31</v>
      </c>
      <c r="F947" s="27" t="s">
        <v>60</v>
      </c>
      <c r="G947" s="27" t="s">
        <v>61</v>
      </c>
      <c r="H947" s="27" t="s">
        <v>29</v>
      </c>
      <c r="I947" s="29">
        <v>0.35</v>
      </c>
      <c r="J947" s="30">
        <v>5000</v>
      </c>
      <c r="K947" s="31">
        <f t="shared" si="6"/>
        <v>1750</v>
      </c>
      <c r="L947" s="31">
        <f t="shared" si="7"/>
        <v>875</v>
      </c>
      <c r="M947" s="32">
        <v>0.5</v>
      </c>
      <c r="O947" s="37"/>
      <c r="P947" s="38"/>
      <c r="Q947" s="33"/>
      <c r="R947" s="34"/>
    </row>
    <row r="948" spans="1:18" ht="15.75" customHeight="1">
      <c r="A948" s="22"/>
      <c r="B948" s="27" t="s">
        <v>30</v>
      </c>
      <c r="C948" s="27">
        <v>1197831</v>
      </c>
      <c r="D948" s="28">
        <v>44230</v>
      </c>
      <c r="E948" s="27" t="s">
        <v>31</v>
      </c>
      <c r="F948" s="27" t="s">
        <v>60</v>
      </c>
      <c r="G948" s="27" t="s">
        <v>61</v>
      </c>
      <c r="H948" s="27" t="s">
        <v>24</v>
      </c>
      <c r="I948" s="29">
        <v>0.25</v>
      </c>
      <c r="J948" s="30">
        <v>6500</v>
      </c>
      <c r="K948" s="31">
        <f t="shared" si="6"/>
        <v>1625</v>
      </c>
      <c r="L948" s="31">
        <f t="shared" si="7"/>
        <v>568.75</v>
      </c>
      <c r="M948" s="32">
        <v>0.35</v>
      </c>
      <c r="O948" s="37"/>
      <c r="P948" s="38"/>
      <c r="Q948" s="33"/>
      <c r="R948" s="34"/>
    </row>
    <row r="949" spans="1:18" ht="15.75" customHeight="1">
      <c r="A949" s="22"/>
      <c r="B949" s="27" t="s">
        <v>30</v>
      </c>
      <c r="C949" s="27">
        <v>1197831</v>
      </c>
      <c r="D949" s="28">
        <v>44230</v>
      </c>
      <c r="E949" s="27" t="s">
        <v>31</v>
      </c>
      <c r="F949" s="27" t="s">
        <v>60</v>
      </c>
      <c r="G949" s="27" t="s">
        <v>61</v>
      </c>
      <c r="H949" s="27" t="s">
        <v>25</v>
      </c>
      <c r="I949" s="29">
        <v>0.35</v>
      </c>
      <c r="J949" s="30">
        <v>6250</v>
      </c>
      <c r="K949" s="31">
        <f t="shared" si="6"/>
        <v>2187.5</v>
      </c>
      <c r="L949" s="31">
        <f t="shared" si="7"/>
        <v>765.625</v>
      </c>
      <c r="M949" s="32">
        <v>0.35</v>
      </c>
      <c r="O949" s="37"/>
      <c r="P949" s="38"/>
      <c r="Q949" s="33"/>
      <c r="R949" s="34"/>
    </row>
    <row r="950" spans="1:18" ht="15.75" customHeight="1">
      <c r="A950" s="22"/>
      <c r="B950" s="27" t="s">
        <v>30</v>
      </c>
      <c r="C950" s="27">
        <v>1197831</v>
      </c>
      <c r="D950" s="28">
        <v>44230</v>
      </c>
      <c r="E950" s="27" t="s">
        <v>31</v>
      </c>
      <c r="F950" s="27" t="s">
        <v>60</v>
      </c>
      <c r="G950" s="27" t="s">
        <v>61</v>
      </c>
      <c r="H950" s="27" t="s">
        <v>26</v>
      </c>
      <c r="I950" s="29">
        <v>0.35</v>
      </c>
      <c r="J950" s="30">
        <v>4500</v>
      </c>
      <c r="K950" s="31">
        <f t="shared" si="6"/>
        <v>1575</v>
      </c>
      <c r="L950" s="31">
        <f t="shared" si="7"/>
        <v>551.25</v>
      </c>
      <c r="M950" s="32">
        <v>0.35</v>
      </c>
      <c r="O950" s="37"/>
      <c r="P950" s="38"/>
      <c r="Q950" s="33"/>
      <c r="R950" s="34"/>
    </row>
    <row r="951" spans="1:18" ht="15.75" customHeight="1">
      <c r="A951" s="22"/>
      <c r="B951" s="27" t="s">
        <v>30</v>
      </c>
      <c r="C951" s="27">
        <v>1197831</v>
      </c>
      <c r="D951" s="28">
        <v>44230</v>
      </c>
      <c r="E951" s="27" t="s">
        <v>31</v>
      </c>
      <c r="F951" s="27" t="s">
        <v>60</v>
      </c>
      <c r="G951" s="27" t="s">
        <v>61</v>
      </c>
      <c r="H951" s="27" t="s">
        <v>27</v>
      </c>
      <c r="I951" s="29">
        <v>0.35</v>
      </c>
      <c r="J951" s="30">
        <v>4000</v>
      </c>
      <c r="K951" s="31">
        <f t="shared" si="6"/>
        <v>1400</v>
      </c>
      <c r="L951" s="31">
        <f t="shared" si="7"/>
        <v>630</v>
      </c>
      <c r="M951" s="32">
        <v>0.45</v>
      </c>
      <c r="O951" s="37"/>
      <c r="P951" s="38"/>
      <c r="Q951" s="33"/>
      <c r="R951" s="34"/>
    </row>
    <row r="952" spans="1:18" ht="15.75" customHeight="1">
      <c r="A952" s="22"/>
      <c r="B952" s="27" t="s">
        <v>30</v>
      </c>
      <c r="C952" s="27">
        <v>1197831</v>
      </c>
      <c r="D952" s="28">
        <v>44230</v>
      </c>
      <c r="E952" s="27" t="s">
        <v>31</v>
      </c>
      <c r="F952" s="27" t="s">
        <v>60</v>
      </c>
      <c r="G952" s="27" t="s">
        <v>61</v>
      </c>
      <c r="H952" s="27" t="s">
        <v>28</v>
      </c>
      <c r="I952" s="29">
        <v>0.4</v>
      </c>
      <c r="J952" s="30">
        <v>2750</v>
      </c>
      <c r="K952" s="31">
        <f t="shared" si="6"/>
        <v>1100</v>
      </c>
      <c r="L952" s="31">
        <f t="shared" si="7"/>
        <v>330</v>
      </c>
      <c r="M952" s="32">
        <v>0.3</v>
      </c>
      <c r="O952" s="37"/>
      <c r="P952" s="38"/>
      <c r="Q952" s="33"/>
      <c r="R952" s="34"/>
    </row>
    <row r="953" spans="1:18" ht="15.75" customHeight="1">
      <c r="A953" s="22"/>
      <c r="B953" s="27" t="s">
        <v>30</v>
      </c>
      <c r="C953" s="27">
        <v>1197831</v>
      </c>
      <c r="D953" s="28">
        <v>44230</v>
      </c>
      <c r="E953" s="27" t="s">
        <v>31</v>
      </c>
      <c r="F953" s="27" t="s">
        <v>60</v>
      </c>
      <c r="G953" s="27" t="s">
        <v>61</v>
      </c>
      <c r="H953" s="27" t="s">
        <v>29</v>
      </c>
      <c r="I953" s="29">
        <v>0.35</v>
      </c>
      <c r="J953" s="30">
        <v>4750</v>
      </c>
      <c r="K953" s="31">
        <f t="shared" si="6"/>
        <v>1662.5</v>
      </c>
      <c r="L953" s="31">
        <f t="shared" si="7"/>
        <v>831.25</v>
      </c>
      <c r="M953" s="32">
        <v>0.5</v>
      </c>
      <c r="O953" s="37"/>
      <c r="P953" s="38"/>
      <c r="Q953" s="33"/>
      <c r="R953" s="34"/>
    </row>
    <row r="954" spans="1:18" ht="15.75" customHeight="1">
      <c r="A954" s="22"/>
      <c r="B954" s="27" t="s">
        <v>30</v>
      </c>
      <c r="C954" s="27">
        <v>1197831</v>
      </c>
      <c r="D954" s="28">
        <v>44260</v>
      </c>
      <c r="E954" s="27" t="s">
        <v>31</v>
      </c>
      <c r="F954" s="27" t="s">
        <v>60</v>
      </c>
      <c r="G954" s="27" t="s">
        <v>61</v>
      </c>
      <c r="H954" s="27" t="s">
        <v>24</v>
      </c>
      <c r="I954" s="29">
        <v>0.3</v>
      </c>
      <c r="J954" s="30">
        <v>6500</v>
      </c>
      <c r="K954" s="31">
        <f t="shared" si="6"/>
        <v>1950</v>
      </c>
      <c r="L954" s="31">
        <f t="shared" si="7"/>
        <v>779.99999999999989</v>
      </c>
      <c r="M954" s="32">
        <v>0.39999999999999997</v>
      </c>
      <c r="O954" s="37"/>
      <c r="P954" s="38"/>
      <c r="Q954" s="33"/>
      <c r="R954" s="34"/>
    </row>
    <row r="955" spans="1:18" ht="15.75" customHeight="1">
      <c r="A955" s="22"/>
      <c r="B955" s="27" t="s">
        <v>30</v>
      </c>
      <c r="C955" s="27">
        <v>1197831</v>
      </c>
      <c r="D955" s="28">
        <v>44260</v>
      </c>
      <c r="E955" s="27" t="s">
        <v>31</v>
      </c>
      <c r="F955" s="27" t="s">
        <v>60</v>
      </c>
      <c r="G955" s="27" t="s">
        <v>61</v>
      </c>
      <c r="H955" s="27" t="s">
        <v>25</v>
      </c>
      <c r="I955" s="29">
        <v>0.4</v>
      </c>
      <c r="J955" s="30">
        <v>6500</v>
      </c>
      <c r="K955" s="31">
        <f t="shared" si="6"/>
        <v>2600</v>
      </c>
      <c r="L955" s="31">
        <f t="shared" si="7"/>
        <v>1040</v>
      </c>
      <c r="M955" s="32">
        <v>0.39999999999999997</v>
      </c>
      <c r="O955" s="37"/>
      <c r="P955" s="38"/>
      <c r="Q955" s="33"/>
      <c r="R955" s="34"/>
    </row>
    <row r="956" spans="1:18" ht="15.75" customHeight="1">
      <c r="A956" s="22"/>
      <c r="B956" s="27" t="s">
        <v>30</v>
      </c>
      <c r="C956" s="27">
        <v>1197831</v>
      </c>
      <c r="D956" s="28">
        <v>44260</v>
      </c>
      <c r="E956" s="27" t="s">
        <v>31</v>
      </c>
      <c r="F956" s="27" t="s">
        <v>60</v>
      </c>
      <c r="G956" s="27" t="s">
        <v>61</v>
      </c>
      <c r="H956" s="27" t="s">
        <v>26</v>
      </c>
      <c r="I956" s="29">
        <v>0.3</v>
      </c>
      <c r="J956" s="30">
        <v>4750</v>
      </c>
      <c r="K956" s="31">
        <f t="shared" si="6"/>
        <v>1425</v>
      </c>
      <c r="L956" s="31">
        <f t="shared" si="7"/>
        <v>570</v>
      </c>
      <c r="M956" s="32">
        <v>0.39999999999999997</v>
      </c>
      <c r="O956" s="37"/>
      <c r="P956" s="38"/>
      <c r="Q956" s="33"/>
      <c r="R956" s="34"/>
    </row>
    <row r="957" spans="1:18" ht="15.75" customHeight="1">
      <c r="A957" s="22"/>
      <c r="B957" s="27" t="s">
        <v>30</v>
      </c>
      <c r="C957" s="27">
        <v>1197831</v>
      </c>
      <c r="D957" s="28">
        <v>44260</v>
      </c>
      <c r="E957" s="27" t="s">
        <v>31</v>
      </c>
      <c r="F957" s="27" t="s">
        <v>60</v>
      </c>
      <c r="G957" s="27" t="s">
        <v>61</v>
      </c>
      <c r="H957" s="27" t="s">
        <v>27</v>
      </c>
      <c r="I957" s="29">
        <v>0.35000000000000003</v>
      </c>
      <c r="J957" s="30">
        <v>3750</v>
      </c>
      <c r="K957" s="31">
        <f t="shared" si="6"/>
        <v>1312.5000000000002</v>
      </c>
      <c r="L957" s="31">
        <f t="shared" si="7"/>
        <v>656.25000000000011</v>
      </c>
      <c r="M957" s="32">
        <v>0.5</v>
      </c>
      <c r="O957" s="37"/>
      <c r="P957" s="38"/>
      <c r="Q957" s="33"/>
      <c r="R957" s="34"/>
    </row>
    <row r="958" spans="1:18" ht="15.75" customHeight="1">
      <c r="A958" s="22"/>
      <c r="B958" s="27" t="s">
        <v>30</v>
      </c>
      <c r="C958" s="27">
        <v>1197831</v>
      </c>
      <c r="D958" s="28">
        <v>44260</v>
      </c>
      <c r="E958" s="27" t="s">
        <v>31</v>
      </c>
      <c r="F958" s="27" t="s">
        <v>60</v>
      </c>
      <c r="G958" s="27" t="s">
        <v>61</v>
      </c>
      <c r="H958" s="27" t="s">
        <v>28</v>
      </c>
      <c r="I958" s="29">
        <v>0.4</v>
      </c>
      <c r="J958" s="30">
        <v>2750</v>
      </c>
      <c r="K958" s="31">
        <f t="shared" si="6"/>
        <v>1100</v>
      </c>
      <c r="L958" s="31">
        <f t="shared" si="7"/>
        <v>385</v>
      </c>
      <c r="M958" s="32">
        <v>0.35</v>
      </c>
      <c r="O958" s="37"/>
      <c r="P958" s="38"/>
      <c r="Q958" s="33"/>
      <c r="R958" s="34"/>
    </row>
    <row r="959" spans="1:18" ht="15.75" customHeight="1">
      <c r="A959" s="22"/>
      <c r="B959" s="27" t="s">
        <v>30</v>
      </c>
      <c r="C959" s="27">
        <v>1197831</v>
      </c>
      <c r="D959" s="28">
        <v>44260</v>
      </c>
      <c r="E959" s="27" t="s">
        <v>31</v>
      </c>
      <c r="F959" s="27" t="s">
        <v>60</v>
      </c>
      <c r="G959" s="27" t="s">
        <v>61</v>
      </c>
      <c r="H959" s="27" t="s">
        <v>29</v>
      </c>
      <c r="I959" s="29">
        <v>0.35000000000000003</v>
      </c>
      <c r="J959" s="30">
        <v>4250</v>
      </c>
      <c r="K959" s="31">
        <f t="shared" si="6"/>
        <v>1487.5000000000002</v>
      </c>
      <c r="L959" s="31">
        <f t="shared" si="7"/>
        <v>818.12500000000023</v>
      </c>
      <c r="M959" s="32">
        <v>0.55000000000000004</v>
      </c>
      <c r="O959" s="37"/>
      <c r="P959" s="38"/>
      <c r="Q959" s="33"/>
      <c r="R959" s="34"/>
    </row>
    <row r="960" spans="1:18" ht="15.75" customHeight="1">
      <c r="A960" s="22"/>
      <c r="B960" s="27" t="s">
        <v>30</v>
      </c>
      <c r="C960" s="27">
        <v>1197831</v>
      </c>
      <c r="D960" s="28">
        <v>44290</v>
      </c>
      <c r="E960" s="27" t="s">
        <v>31</v>
      </c>
      <c r="F960" s="27" t="s">
        <v>60</v>
      </c>
      <c r="G960" s="27" t="s">
        <v>61</v>
      </c>
      <c r="H960" s="27" t="s">
        <v>24</v>
      </c>
      <c r="I960" s="29">
        <v>0.19999999999999998</v>
      </c>
      <c r="J960" s="30">
        <v>6750</v>
      </c>
      <c r="K960" s="31">
        <f t="shared" si="6"/>
        <v>1350</v>
      </c>
      <c r="L960" s="31">
        <f t="shared" si="7"/>
        <v>540</v>
      </c>
      <c r="M960" s="32">
        <v>0.39999999999999997</v>
      </c>
      <c r="O960" s="37"/>
      <c r="P960" s="38"/>
      <c r="Q960" s="33"/>
      <c r="R960" s="34"/>
    </row>
    <row r="961" spans="1:18" ht="15.75" customHeight="1">
      <c r="A961" s="22"/>
      <c r="B961" s="27" t="s">
        <v>30</v>
      </c>
      <c r="C961" s="27">
        <v>1197831</v>
      </c>
      <c r="D961" s="28">
        <v>44290</v>
      </c>
      <c r="E961" s="27" t="s">
        <v>31</v>
      </c>
      <c r="F961" s="27" t="s">
        <v>60</v>
      </c>
      <c r="G961" s="27" t="s">
        <v>61</v>
      </c>
      <c r="H961" s="27" t="s">
        <v>25</v>
      </c>
      <c r="I961" s="29">
        <v>0.25000000000000006</v>
      </c>
      <c r="J961" s="30">
        <v>6750</v>
      </c>
      <c r="K961" s="31">
        <f t="shared" si="6"/>
        <v>1687.5000000000005</v>
      </c>
      <c r="L961" s="31">
        <f t="shared" si="7"/>
        <v>675.00000000000011</v>
      </c>
      <c r="M961" s="32">
        <v>0.39999999999999997</v>
      </c>
      <c r="O961" s="37"/>
      <c r="P961" s="38"/>
      <c r="Q961" s="33"/>
      <c r="R961" s="34"/>
    </row>
    <row r="962" spans="1:18" ht="15.75" customHeight="1">
      <c r="A962" s="22"/>
      <c r="B962" s="27" t="s">
        <v>30</v>
      </c>
      <c r="C962" s="27">
        <v>1197831</v>
      </c>
      <c r="D962" s="28">
        <v>44290</v>
      </c>
      <c r="E962" s="27" t="s">
        <v>31</v>
      </c>
      <c r="F962" s="27" t="s">
        <v>60</v>
      </c>
      <c r="G962" s="27" t="s">
        <v>61</v>
      </c>
      <c r="H962" s="27" t="s">
        <v>26</v>
      </c>
      <c r="I962" s="29">
        <v>0.19999999999999996</v>
      </c>
      <c r="J962" s="30">
        <v>5000</v>
      </c>
      <c r="K962" s="31">
        <f t="shared" si="6"/>
        <v>999.99999999999977</v>
      </c>
      <c r="L962" s="31">
        <f t="shared" si="7"/>
        <v>399.99999999999989</v>
      </c>
      <c r="M962" s="32">
        <v>0.39999999999999997</v>
      </c>
      <c r="O962" s="37"/>
      <c r="P962" s="38"/>
      <c r="Q962" s="33"/>
      <c r="R962" s="34"/>
    </row>
    <row r="963" spans="1:18" ht="15.75" customHeight="1">
      <c r="A963" s="22"/>
      <c r="B963" s="27" t="s">
        <v>30</v>
      </c>
      <c r="C963" s="27">
        <v>1197831</v>
      </c>
      <c r="D963" s="28">
        <v>44290</v>
      </c>
      <c r="E963" s="27" t="s">
        <v>31</v>
      </c>
      <c r="F963" s="27" t="s">
        <v>60</v>
      </c>
      <c r="G963" s="27" t="s">
        <v>61</v>
      </c>
      <c r="H963" s="27" t="s">
        <v>27</v>
      </c>
      <c r="I963" s="29">
        <v>0.25000000000000006</v>
      </c>
      <c r="J963" s="30">
        <v>4000</v>
      </c>
      <c r="K963" s="31">
        <f t="shared" si="6"/>
        <v>1000.0000000000002</v>
      </c>
      <c r="L963" s="31">
        <f t="shared" si="7"/>
        <v>500.00000000000011</v>
      </c>
      <c r="M963" s="32">
        <v>0.5</v>
      </c>
      <c r="O963" s="37"/>
      <c r="P963" s="38"/>
      <c r="Q963" s="33"/>
      <c r="R963" s="34"/>
    </row>
    <row r="964" spans="1:18" ht="15.75" customHeight="1">
      <c r="A964" s="22"/>
      <c r="B964" s="27" t="s">
        <v>30</v>
      </c>
      <c r="C964" s="27">
        <v>1197831</v>
      </c>
      <c r="D964" s="28">
        <v>44290</v>
      </c>
      <c r="E964" s="27" t="s">
        <v>31</v>
      </c>
      <c r="F964" s="27" t="s">
        <v>60</v>
      </c>
      <c r="G964" s="27" t="s">
        <v>61</v>
      </c>
      <c r="H964" s="27" t="s">
        <v>28</v>
      </c>
      <c r="I964" s="29">
        <v>0.3</v>
      </c>
      <c r="J964" s="30">
        <v>3000</v>
      </c>
      <c r="K964" s="31">
        <f t="shared" si="6"/>
        <v>900</v>
      </c>
      <c r="L964" s="31">
        <f t="shared" si="7"/>
        <v>315</v>
      </c>
      <c r="M964" s="32">
        <v>0.35</v>
      </c>
      <c r="O964" s="37"/>
      <c r="P964" s="38"/>
      <c r="Q964" s="33"/>
      <c r="R964" s="34"/>
    </row>
    <row r="965" spans="1:18" ht="15.75" customHeight="1">
      <c r="A965" s="22"/>
      <c r="B965" s="27" t="s">
        <v>30</v>
      </c>
      <c r="C965" s="27">
        <v>1197831</v>
      </c>
      <c r="D965" s="28">
        <v>44290</v>
      </c>
      <c r="E965" s="27" t="s">
        <v>31</v>
      </c>
      <c r="F965" s="27" t="s">
        <v>60</v>
      </c>
      <c r="G965" s="27" t="s">
        <v>61</v>
      </c>
      <c r="H965" s="27" t="s">
        <v>29</v>
      </c>
      <c r="I965" s="29">
        <v>0.25000000000000006</v>
      </c>
      <c r="J965" s="30">
        <v>5750</v>
      </c>
      <c r="K965" s="31">
        <f t="shared" si="6"/>
        <v>1437.5000000000002</v>
      </c>
      <c r="L965" s="31">
        <f t="shared" si="7"/>
        <v>790.62500000000023</v>
      </c>
      <c r="M965" s="32">
        <v>0.55000000000000004</v>
      </c>
      <c r="O965" s="37"/>
      <c r="P965" s="38"/>
      <c r="Q965" s="33"/>
      <c r="R965" s="34"/>
    </row>
    <row r="966" spans="1:18" ht="15.75" customHeight="1">
      <c r="A966" s="22"/>
      <c r="B966" s="27" t="s">
        <v>30</v>
      </c>
      <c r="C966" s="27">
        <v>1197831</v>
      </c>
      <c r="D966" s="28">
        <v>44320</v>
      </c>
      <c r="E966" s="27" t="s">
        <v>31</v>
      </c>
      <c r="F966" s="27" t="s">
        <v>60</v>
      </c>
      <c r="G966" s="27" t="s">
        <v>61</v>
      </c>
      <c r="H966" s="27" t="s">
        <v>24</v>
      </c>
      <c r="I966" s="29">
        <v>0.14999999999999997</v>
      </c>
      <c r="J966" s="30">
        <v>7250</v>
      </c>
      <c r="K966" s="31">
        <f t="shared" si="6"/>
        <v>1087.4999999999998</v>
      </c>
      <c r="L966" s="31">
        <f t="shared" si="7"/>
        <v>434.99999999999989</v>
      </c>
      <c r="M966" s="32">
        <v>0.39999999999999997</v>
      </c>
      <c r="O966" s="37"/>
      <c r="P966" s="38"/>
      <c r="Q966" s="33"/>
      <c r="R966" s="34"/>
    </row>
    <row r="967" spans="1:18" ht="15.75" customHeight="1">
      <c r="A967" s="22"/>
      <c r="B967" s="27" t="s">
        <v>30</v>
      </c>
      <c r="C967" s="27">
        <v>1197831</v>
      </c>
      <c r="D967" s="28">
        <v>44320</v>
      </c>
      <c r="E967" s="27" t="s">
        <v>31</v>
      </c>
      <c r="F967" s="27" t="s">
        <v>60</v>
      </c>
      <c r="G967" s="27" t="s">
        <v>61</v>
      </c>
      <c r="H967" s="27" t="s">
        <v>25</v>
      </c>
      <c r="I967" s="29">
        <v>0.25000000000000006</v>
      </c>
      <c r="J967" s="30">
        <v>7500</v>
      </c>
      <c r="K967" s="31">
        <f t="shared" si="6"/>
        <v>1875.0000000000005</v>
      </c>
      <c r="L967" s="31">
        <f t="shared" si="7"/>
        <v>750.00000000000011</v>
      </c>
      <c r="M967" s="32">
        <v>0.39999999999999997</v>
      </c>
      <c r="O967" s="37"/>
      <c r="P967" s="38"/>
      <c r="Q967" s="33"/>
      <c r="R967" s="34"/>
    </row>
    <row r="968" spans="1:18" ht="15.75" customHeight="1">
      <c r="A968" s="22"/>
      <c r="B968" s="27" t="s">
        <v>30</v>
      </c>
      <c r="C968" s="27">
        <v>1197831</v>
      </c>
      <c r="D968" s="28">
        <v>44320</v>
      </c>
      <c r="E968" s="27" t="s">
        <v>31</v>
      </c>
      <c r="F968" s="27" t="s">
        <v>60</v>
      </c>
      <c r="G968" s="27" t="s">
        <v>61</v>
      </c>
      <c r="H968" s="27" t="s">
        <v>26</v>
      </c>
      <c r="I968" s="29">
        <v>0.19999999999999996</v>
      </c>
      <c r="J968" s="30">
        <v>6000</v>
      </c>
      <c r="K968" s="31">
        <f t="shared" si="6"/>
        <v>1199.9999999999998</v>
      </c>
      <c r="L968" s="31">
        <f t="shared" si="7"/>
        <v>479.99999999999989</v>
      </c>
      <c r="M968" s="32">
        <v>0.39999999999999997</v>
      </c>
      <c r="O968" s="37"/>
      <c r="P968" s="38"/>
      <c r="Q968" s="33"/>
      <c r="R968" s="34"/>
    </row>
    <row r="969" spans="1:18" ht="15.75" customHeight="1">
      <c r="A969" s="22"/>
      <c r="B969" s="27" t="s">
        <v>30</v>
      </c>
      <c r="C969" s="27">
        <v>1197831</v>
      </c>
      <c r="D969" s="28">
        <v>44320</v>
      </c>
      <c r="E969" s="27" t="s">
        <v>31</v>
      </c>
      <c r="F969" s="27" t="s">
        <v>60</v>
      </c>
      <c r="G969" s="27" t="s">
        <v>61</v>
      </c>
      <c r="H969" s="27" t="s">
        <v>27</v>
      </c>
      <c r="I969" s="29">
        <v>0.30000000000000004</v>
      </c>
      <c r="J969" s="30">
        <v>5250</v>
      </c>
      <c r="K969" s="31">
        <f t="shared" si="6"/>
        <v>1575.0000000000002</v>
      </c>
      <c r="L969" s="31">
        <f t="shared" si="7"/>
        <v>787.50000000000011</v>
      </c>
      <c r="M969" s="32">
        <v>0.5</v>
      </c>
      <c r="O969" s="37"/>
      <c r="P969" s="38"/>
      <c r="Q969" s="33"/>
      <c r="R969" s="34"/>
    </row>
    <row r="970" spans="1:18" ht="15.75" customHeight="1">
      <c r="A970" s="22"/>
      <c r="B970" s="27" t="s">
        <v>30</v>
      </c>
      <c r="C970" s="27">
        <v>1197831</v>
      </c>
      <c r="D970" s="28">
        <v>44320</v>
      </c>
      <c r="E970" s="27" t="s">
        <v>31</v>
      </c>
      <c r="F970" s="27" t="s">
        <v>60</v>
      </c>
      <c r="G970" s="27" t="s">
        <v>61</v>
      </c>
      <c r="H970" s="27" t="s">
        <v>28</v>
      </c>
      <c r="I970" s="29">
        <v>0.45</v>
      </c>
      <c r="J970" s="30">
        <v>4250</v>
      </c>
      <c r="K970" s="31">
        <f t="shared" si="6"/>
        <v>1912.5</v>
      </c>
      <c r="L970" s="31">
        <f t="shared" si="7"/>
        <v>669.375</v>
      </c>
      <c r="M970" s="32">
        <v>0.35</v>
      </c>
      <c r="O970" s="37"/>
      <c r="P970" s="38"/>
      <c r="Q970" s="33"/>
      <c r="R970" s="34"/>
    </row>
    <row r="971" spans="1:18" ht="15.75" customHeight="1">
      <c r="A971" s="22"/>
      <c r="B971" s="27" t="s">
        <v>30</v>
      </c>
      <c r="C971" s="27">
        <v>1197831</v>
      </c>
      <c r="D971" s="28">
        <v>44320</v>
      </c>
      <c r="E971" s="27" t="s">
        <v>31</v>
      </c>
      <c r="F971" s="27" t="s">
        <v>60</v>
      </c>
      <c r="G971" s="27" t="s">
        <v>61</v>
      </c>
      <c r="H971" s="27" t="s">
        <v>29</v>
      </c>
      <c r="I971" s="29">
        <v>0.4</v>
      </c>
      <c r="J971" s="30">
        <v>7750</v>
      </c>
      <c r="K971" s="31">
        <f t="shared" si="6"/>
        <v>3100</v>
      </c>
      <c r="L971" s="31">
        <f t="shared" si="7"/>
        <v>1705.0000000000002</v>
      </c>
      <c r="M971" s="32">
        <v>0.55000000000000004</v>
      </c>
      <c r="O971" s="37"/>
      <c r="P971" s="38"/>
      <c r="Q971" s="33"/>
      <c r="R971" s="34"/>
    </row>
    <row r="972" spans="1:18" ht="15.75" customHeight="1">
      <c r="A972" s="22"/>
      <c r="B972" s="27" t="s">
        <v>30</v>
      </c>
      <c r="C972" s="27">
        <v>1197831</v>
      </c>
      <c r="D972" s="28">
        <v>44350</v>
      </c>
      <c r="E972" s="27" t="s">
        <v>31</v>
      </c>
      <c r="F972" s="27" t="s">
        <v>60</v>
      </c>
      <c r="G972" s="27" t="s">
        <v>61</v>
      </c>
      <c r="H972" s="27" t="s">
        <v>24</v>
      </c>
      <c r="I972" s="29">
        <v>0.4</v>
      </c>
      <c r="J972" s="30">
        <v>7750</v>
      </c>
      <c r="K972" s="31">
        <f t="shared" si="6"/>
        <v>3100</v>
      </c>
      <c r="L972" s="31">
        <f t="shared" si="7"/>
        <v>1240</v>
      </c>
      <c r="M972" s="32">
        <v>0.39999999999999997</v>
      </c>
      <c r="O972" s="37"/>
      <c r="P972" s="38"/>
      <c r="Q972" s="33"/>
      <c r="R972" s="34"/>
    </row>
    <row r="973" spans="1:18" ht="15.75" customHeight="1">
      <c r="A973" s="22"/>
      <c r="B973" s="27" t="s">
        <v>30</v>
      </c>
      <c r="C973" s="27">
        <v>1197831</v>
      </c>
      <c r="D973" s="28">
        <v>44350</v>
      </c>
      <c r="E973" s="27" t="s">
        <v>31</v>
      </c>
      <c r="F973" s="27" t="s">
        <v>60</v>
      </c>
      <c r="G973" s="27" t="s">
        <v>61</v>
      </c>
      <c r="H973" s="27" t="s">
        <v>25</v>
      </c>
      <c r="I973" s="29">
        <v>0.45</v>
      </c>
      <c r="J973" s="30">
        <v>7750</v>
      </c>
      <c r="K973" s="31">
        <f t="shared" si="6"/>
        <v>3487.5</v>
      </c>
      <c r="L973" s="31">
        <f t="shared" si="7"/>
        <v>1394.9999999999998</v>
      </c>
      <c r="M973" s="32">
        <v>0.39999999999999997</v>
      </c>
      <c r="O973" s="37"/>
      <c r="P973" s="38"/>
      <c r="Q973" s="33"/>
      <c r="R973" s="34"/>
    </row>
    <row r="974" spans="1:18" ht="15.75" customHeight="1">
      <c r="A974" s="22"/>
      <c r="B974" s="27" t="s">
        <v>30</v>
      </c>
      <c r="C974" s="27">
        <v>1197831</v>
      </c>
      <c r="D974" s="28">
        <v>44350</v>
      </c>
      <c r="E974" s="27" t="s">
        <v>31</v>
      </c>
      <c r="F974" s="27" t="s">
        <v>60</v>
      </c>
      <c r="G974" s="27" t="s">
        <v>61</v>
      </c>
      <c r="H974" s="27" t="s">
        <v>26</v>
      </c>
      <c r="I974" s="29">
        <v>0.4</v>
      </c>
      <c r="J974" s="30">
        <v>6500</v>
      </c>
      <c r="K974" s="31">
        <f t="shared" si="6"/>
        <v>2600</v>
      </c>
      <c r="L974" s="31">
        <f t="shared" si="7"/>
        <v>1040</v>
      </c>
      <c r="M974" s="32">
        <v>0.39999999999999997</v>
      </c>
      <c r="O974" s="37"/>
      <c r="P974" s="38"/>
      <c r="Q974" s="33"/>
      <c r="R974" s="34"/>
    </row>
    <row r="975" spans="1:18" ht="15.75" customHeight="1">
      <c r="A975" s="22"/>
      <c r="B975" s="27" t="s">
        <v>30</v>
      </c>
      <c r="C975" s="27">
        <v>1197831</v>
      </c>
      <c r="D975" s="28">
        <v>44350</v>
      </c>
      <c r="E975" s="27" t="s">
        <v>31</v>
      </c>
      <c r="F975" s="27" t="s">
        <v>60</v>
      </c>
      <c r="G975" s="27" t="s">
        <v>61</v>
      </c>
      <c r="H975" s="27" t="s">
        <v>27</v>
      </c>
      <c r="I975" s="29">
        <v>0.4</v>
      </c>
      <c r="J975" s="30">
        <v>6000</v>
      </c>
      <c r="K975" s="31">
        <f t="shared" si="6"/>
        <v>2400</v>
      </c>
      <c r="L975" s="31">
        <f t="shared" si="7"/>
        <v>1200</v>
      </c>
      <c r="M975" s="32">
        <v>0.5</v>
      </c>
      <c r="O975" s="37"/>
      <c r="P975" s="38"/>
      <c r="Q975" s="33"/>
      <c r="R975" s="34"/>
    </row>
    <row r="976" spans="1:18" ht="15.75" customHeight="1">
      <c r="A976" s="22"/>
      <c r="B976" s="27" t="s">
        <v>30</v>
      </c>
      <c r="C976" s="27">
        <v>1197831</v>
      </c>
      <c r="D976" s="28">
        <v>44350</v>
      </c>
      <c r="E976" s="27" t="s">
        <v>31</v>
      </c>
      <c r="F976" s="27" t="s">
        <v>60</v>
      </c>
      <c r="G976" s="27" t="s">
        <v>61</v>
      </c>
      <c r="H976" s="27" t="s">
        <v>28</v>
      </c>
      <c r="I976" s="29">
        <v>0.45</v>
      </c>
      <c r="J976" s="30">
        <v>5000</v>
      </c>
      <c r="K976" s="31">
        <f t="shared" si="6"/>
        <v>2250</v>
      </c>
      <c r="L976" s="31">
        <f t="shared" si="7"/>
        <v>787.5</v>
      </c>
      <c r="M976" s="32">
        <v>0.35</v>
      </c>
      <c r="O976" s="37"/>
      <c r="P976" s="38"/>
      <c r="Q976" s="33"/>
      <c r="R976" s="34"/>
    </row>
    <row r="977" spans="1:18" ht="15.75" customHeight="1">
      <c r="A977" s="22"/>
      <c r="B977" s="27" t="s">
        <v>30</v>
      </c>
      <c r="C977" s="27">
        <v>1197831</v>
      </c>
      <c r="D977" s="28">
        <v>44350</v>
      </c>
      <c r="E977" s="27" t="s">
        <v>31</v>
      </c>
      <c r="F977" s="27" t="s">
        <v>60</v>
      </c>
      <c r="G977" s="27" t="s">
        <v>61</v>
      </c>
      <c r="H977" s="27" t="s">
        <v>29</v>
      </c>
      <c r="I977" s="29">
        <v>0.5</v>
      </c>
      <c r="J977" s="30">
        <v>8750</v>
      </c>
      <c r="K977" s="31">
        <f t="shared" si="6"/>
        <v>4375</v>
      </c>
      <c r="L977" s="31">
        <f t="shared" si="7"/>
        <v>2406.25</v>
      </c>
      <c r="M977" s="32">
        <v>0.55000000000000004</v>
      </c>
      <c r="O977" s="37"/>
      <c r="P977" s="38"/>
      <c r="Q977" s="33"/>
      <c r="R977" s="34"/>
    </row>
    <row r="978" spans="1:18" ht="15.75" customHeight="1">
      <c r="A978" s="22"/>
      <c r="B978" s="27" t="s">
        <v>30</v>
      </c>
      <c r="C978" s="27">
        <v>1197831</v>
      </c>
      <c r="D978" s="28">
        <v>44382</v>
      </c>
      <c r="E978" s="27" t="s">
        <v>31</v>
      </c>
      <c r="F978" s="27" t="s">
        <v>60</v>
      </c>
      <c r="G978" s="27" t="s">
        <v>61</v>
      </c>
      <c r="H978" s="27" t="s">
        <v>24</v>
      </c>
      <c r="I978" s="29">
        <v>0.4</v>
      </c>
      <c r="J978" s="30">
        <v>8250</v>
      </c>
      <c r="K978" s="31">
        <f t="shared" si="6"/>
        <v>3300</v>
      </c>
      <c r="L978" s="31">
        <f t="shared" si="7"/>
        <v>1484.9999999999998</v>
      </c>
      <c r="M978" s="32">
        <v>0.44999999999999996</v>
      </c>
      <c r="O978" s="37"/>
      <c r="P978" s="38"/>
      <c r="Q978" s="33"/>
      <c r="R978" s="34"/>
    </row>
    <row r="979" spans="1:18" ht="15.75" customHeight="1">
      <c r="A979" s="22"/>
      <c r="B979" s="27" t="s">
        <v>30</v>
      </c>
      <c r="C979" s="27">
        <v>1197831</v>
      </c>
      <c r="D979" s="28">
        <v>44382</v>
      </c>
      <c r="E979" s="27" t="s">
        <v>31</v>
      </c>
      <c r="F979" s="27" t="s">
        <v>60</v>
      </c>
      <c r="G979" s="27" t="s">
        <v>61</v>
      </c>
      <c r="H979" s="27" t="s">
        <v>25</v>
      </c>
      <c r="I979" s="29">
        <v>0.45</v>
      </c>
      <c r="J979" s="30">
        <v>8250</v>
      </c>
      <c r="K979" s="31">
        <f t="shared" si="6"/>
        <v>3712.5</v>
      </c>
      <c r="L979" s="31">
        <f t="shared" si="7"/>
        <v>1670.6249999999998</v>
      </c>
      <c r="M979" s="32">
        <v>0.44999999999999996</v>
      </c>
      <c r="O979" s="37"/>
      <c r="P979" s="38"/>
      <c r="Q979" s="33"/>
      <c r="R979" s="34"/>
    </row>
    <row r="980" spans="1:18" ht="15.75" customHeight="1">
      <c r="A980" s="22"/>
      <c r="B980" s="27" t="s">
        <v>30</v>
      </c>
      <c r="C980" s="27">
        <v>1197831</v>
      </c>
      <c r="D980" s="28">
        <v>44382</v>
      </c>
      <c r="E980" s="27" t="s">
        <v>31</v>
      </c>
      <c r="F980" s="27" t="s">
        <v>60</v>
      </c>
      <c r="G980" s="27" t="s">
        <v>61</v>
      </c>
      <c r="H980" s="27" t="s">
        <v>26</v>
      </c>
      <c r="I980" s="29">
        <v>0.4</v>
      </c>
      <c r="J980" s="30">
        <v>9750</v>
      </c>
      <c r="K980" s="31">
        <f t="shared" si="6"/>
        <v>3900</v>
      </c>
      <c r="L980" s="31">
        <f t="shared" si="7"/>
        <v>1754.9999999999998</v>
      </c>
      <c r="M980" s="32">
        <v>0.44999999999999996</v>
      </c>
      <c r="O980" s="37"/>
      <c r="P980" s="38"/>
      <c r="Q980" s="33"/>
      <c r="R980" s="34"/>
    </row>
    <row r="981" spans="1:18" ht="15.75" customHeight="1">
      <c r="A981" s="22"/>
      <c r="B981" s="27" t="s">
        <v>30</v>
      </c>
      <c r="C981" s="27">
        <v>1197831</v>
      </c>
      <c r="D981" s="28">
        <v>44382</v>
      </c>
      <c r="E981" s="27" t="s">
        <v>31</v>
      </c>
      <c r="F981" s="27" t="s">
        <v>60</v>
      </c>
      <c r="G981" s="27" t="s">
        <v>61</v>
      </c>
      <c r="H981" s="27" t="s">
        <v>27</v>
      </c>
      <c r="I981" s="29">
        <v>0.4</v>
      </c>
      <c r="J981" s="30">
        <v>5750</v>
      </c>
      <c r="K981" s="31">
        <f t="shared" si="6"/>
        <v>2300</v>
      </c>
      <c r="L981" s="31">
        <f t="shared" si="7"/>
        <v>1265</v>
      </c>
      <c r="M981" s="32">
        <v>0.55000000000000004</v>
      </c>
      <c r="O981" s="37"/>
      <c r="P981" s="38"/>
      <c r="Q981" s="33"/>
      <c r="R981" s="34"/>
    </row>
    <row r="982" spans="1:18" ht="15.75" customHeight="1">
      <c r="A982" s="22"/>
      <c r="B982" s="27" t="s">
        <v>30</v>
      </c>
      <c r="C982" s="27">
        <v>1197831</v>
      </c>
      <c r="D982" s="28">
        <v>44382</v>
      </c>
      <c r="E982" s="27" t="s">
        <v>31</v>
      </c>
      <c r="F982" s="27" t="s">
        <v>60</v>
      </c>
      <c r="G982" s="27" t="s">
        <v>61</v>
      </c>
      <c r="H982" s="27" t="s">
        <v>28</v>
      </c>
      <c r="I982" s="29">
        <v>0.45</v>
      </c>
      <c r="J982" s="30">
        <v>5500</v>
      </c>
      <c r="K982" s="31">
        <f t="shared" si="6"/>
        <v>2475</v>
      </c>
      <c r="L982" s="31">
        <f t="shared" si="7"/>
        <v>989.99999999999989</v>
      </c>
      <c r="M982" s="32">
        <v>0.39999999999999997</v>
      </c>
      <c r="O982" s="37"/>
      <c r="P982" s="38"/>
      <c r="Q982" s="33"/>
      <c r="R982" s="34"/>
    </row>
    <row r="983" spans="1:18" ht="15.75" customHeight="1">
      <c r="A983" s="22"/>
      <c r="B983" s="27" t="s">
        <v>30</v>
      </c>
      <c r="C983" s="27">
        <v>1197831</v>
      </c>
      <c r="D983" s="28">
        <v>44382</v>
      </c>
      <c r="E983" s="27" t="s">
        <v>31</v>
      </c>
      <c r="F983" s="27" t="s">
        <v>60</v>
      </c>
      <c r="G983" s="27" t="s">
        <v>61</v>
      </c>
      <c r="H983" s="27" t="s">
        <v>29</v>
      </c>
      <c r="I983" s="29">
        <v>0.54999999999999993</v>
      </c>
      <c r="J983" s="30">
        <v>8250</v>
      </c>
      <c r="K983" s="31">
        <f t="shared" si="6"/>
        <v>4537.4999999999991</v>
      </c>
      <c r="L983" s="31">
        <f t="shared" si="7"/>
        <v>2722.5</v>
      </c>
      <c r="M983" s="32">
        <v>0.60000000000000009</v>
      </c>
      <c r="O983" s="37"/>
      <c r="P983" s="38"/>
      <c r="Q983" s="33"/>
      <c r="R983" s="34"/>
    </row>
    <row r="984" spans="1:18" ht="15.75" customHeight="1">
      <c r="A984" s="22"/>
      <c r="B984" s="27" t="s">
        <v>30</v>
      </c>
      <c r="C984" s="27">
        <v>1197831</v>
      </c>
      <c r="D984" s="28">
        <v>44415</v>
      </c>
      <c r="E984" s="27" t="s">
        <v>31</v>
      </c>
      <c r="F984" s="27" t="s">
        <v>60</v>
      </c>
      <c r="G984" s="27" t="s">
        <v>61</v>
      </c>
      <c r="H984" s="27" t="s">
        <v>24</v>
      </c>
      <c r="I984" s="29">
        <v>0.45</v>
      </c>
      <c r="J984" s="30">
        <v>7750</v>
      </c>
      <c r="K984" s="31">
        <f t="shared" si="6"/>
        <v>3487.5</v>
      </c>
      <c r="L984" s="31">
        <f t="shared" si="7"/>
        <v>1569.3749999999998</v>
      </c>
      <c r="M984" s="32">
        <v>0.44999999999999996</v>
      </c>
      <c r="O984" s="37"/>
      <c r="P984" s="38"/>
      <c r="Q984" s="33"/>
      <c r="R984" s="34"/>
    </row>
    <row r="985" spans="1:18" ht="15.75" customHeight="1">
      <c r="A985" s="22"/>
      <c r="B985" s="27" t="s">
        <v>30</v>
      </c>
      <c r="C985" s="27">
        <v>1197831</v>
      </c>
      <c r="D985" s="28">
        <v>44415</v>
      </c>
      <c r="E985" s="27" t="s">
        <v>31</v>
      </c>
      <c r="F985" s="27" t="s">
        <v>60</v>
      </c>
      <c r="G985" s="27" t="s">
        <v>61</v>
      </c>
      <c r="H985" s="27" t="s">
        <v>25</v>
      </c>
      <c r="I985" s="29">
        <v>0.55000000000000004</v>
      </c>
      <c r="J985" s="30">
        <v>7750</v>
      </c>
      <c r="K985" s="31">
        <f t="shared" si="6"/>
        <v>4262.5</v>
      </c>
      <c r="L985" s="31">
        <f t="shared" si="7"/>
        <v>1918.1249999999998</v>
      </c>
      <c r="M985" s="32">
        <v>0.44999999999999996</v>
      </c>
      <c r="O985" s="37"/>
      <c r="P985" s="38"/>
      <c r="Q985" s="33"/>
      <c r="R985" s="34"/>
    </row>
    <row r="986" spans="1:18" ht="15.75" customHeight="1">
      <c r="A986" s="22"/>
      <c r="B986" s="27" t="s">
        <v>30</v>
      </c>
      <c r="C986" s="27">
        <v>1197831</v>
      </c>
      <c r="D986" s="28">
        <v>44415</v>
      </c>
      <c r="E986" s="27" t="s">
        <v>31</v>
      </c>
      <c r="F986" s="27" t="s">
        <v>60</v>
      </c>
      <c r="G986" s="27" t="s">
        <v>61</v>
      </c>
      <c r="H986" s="27" t="s">
        <v>26</v>
      </c>
      <c r="I986" s="29">
        <v>0.5</v>
      </c>
      <c r="J986" s="30">
        <v>9500</v>
      </c>
      <c r="K986" s="31">
        <f t="shared" si="6"/>
        <v>4750</v>
      </c>
      <c r="L986" s="31">
        <f t="shared" si="7"/>
        <v>2137.5</v>
      </c>
      <c r="M986" s="32">
        <v>0.44999999999999996</v>
      </c>
      <c r="O986" s="37"/>
      <c r="P986" s="38"/>
      <c r="Q986" s="33"/>
      <c r="R986" s="34"/>
    </row>
    <row r="987" spans="1:18" ht="15.75" customHeight="1">
      <c r="A987" s="22"/>
      <c r="B987" s="27" t="s">
        <v>30</v>
      </c>
      <c r="C987" s="27">
        <v>1197831</v>
      </c>
      <c r="D987" s="28">
        <v>44415</v>
      </c>
      <c r="E987" s="27" t="s">
        <v>31</v>
      </c>
      <c r="F987" s="27" t="s">
        <v>60</v>
      </c>
      <c r="G987" s="27" t="s">
        <v>61</v>
      </c>
      <c r="H987" s="27" t="s">
        <v>27</v>
      </c>
      <c r="I987" s="29">
        <v>0.45</v>
      </c>
      <c r="J987" s="30">
        <v>4750</v>
      </c>
      <c r="K987" s="31">
        <f t="shared" si="6"/>
        <v>2137.5</v>
      </c>
      <c r="L987" s="31">
        <f t="shared" si="7"/>
        <v>1175.625</v>
      </c>
      <c r="M987" s="32">
        <v>0.55000000000000004</v>
      </c>
      <c r="O987" s="37"/>
      <c r="P987" s="38"/>
      <c r="Q987" s="33"/>
      <c r="R987" s="34"/>
    </row>
    <row r="988" spans="1:18" ht="15.75" customHeight="1">
      <c r="A988" s="22"/>
      <c r="B988" s="27" t="s">
        <v>30</v>
      </c>
      <c r="C988" s="27">
        <v>1197831</v>
      </c>
      <c r="D988" s="28">
        <v>44415</v>
      </c>
      <c r="E988" s="27" t="s">
        <v>31</v>
      </c>
      <c r="F988" s="27" t="s">
        <v>60</v>
      </c>
      <c r="G988" s="27" t="s">
        <v>61</v>
      </c>
      <c r="H988" s="27" t="s">
        <v>28</v>
      </c>
      <c r="I988" s="29">
        <v>0.5</v>
      </c>
      <c r="J988" s="30">
        <v>4750</v>
      </c>
      <c r="K988" s="31">
        <f t="shared" si="6"/>
        <v>2375</v>
      </c>
      <c r="L988" s="31">
        <f t="shared" si="7"/>
        <v>949.99999999999989</v>
      </c>
      <c r="M988" s="32">
        <v>0.39999999999999997</v>
      </c>
      <c r="O988" s="37"/>
      <c r="P988" s="38"/>
      <c r="Q988" s="33"/>
      <c r="R988" s="34"/>
    </row>
    <row r="989" spans="1:18" ht="15.75" customHeight="1">
      <c r="A989" s="22"/>
      <c r="B989" s="27" t="s">
        <v>30</v>
      </c>
      <c r="C989" s="27">
        <v>1197831</v>
      </c>
      <c r="D989" s="28">
        <v>44415</v>
      </c>
      <c r="E989" s="27" t="s">
        <v>31</v>
      </c>
      <c r="F989" s="27" t="s">
        <v>60</v>
      </c>
      <c r="G989" s="27" t="s">
        <v>61</v>
      </c>
      <c r="H989" s="27" t="s">
        <v>29</v>
      </c>
      <c r="I989" s="29">
        <v>0.54999999999999993</v>
      </c>
      <c r="J989" s="30">
        <v>7250</v>
      </c>
      <c r="K989" s="31">
        <f t="shared" si="6"/>
        <v>3987.4999999999995</v>
      </c>
      <c r="L989" s="31">
        <f t="shared" si="7"/>
        <v>2392.5</v>
      </c>
      <c r="M989" s="32">
        <v>0.60000000000000009</v>
      </c>
      <c r="O989" s="37"/>
      <c r="P989" s="38"/>
      <c r="Q989" s="33"/>
      <c r="R989" s="34"/>
    </row>
    <row r="990" spans="1:18" ht="15.75" customHeight="1">
      <c r="A990" s="22"/>
      <c r="B990" s="27" t="s">
        <v>30</v>
      </c>
      <c r="C990" s="27">
        <v>1197831</v>
      </c>
      <c r="D990" s="28">
        <v>44443</v>
      </c>
      <c r="E990" s="27" t="s">
        <v>31</v>
      </c>
      <c r="F990" s="27" t="s">
        <v>60</v>
      </c>
      <c r="G990" s="27" t="s">
        <v>61</v>
      </c>
      <c r="H990" s="27" t="s">
        <v>24</v>
      </c>
      <c r="I990" s="29">
        <v>0.5</v>
      </c>
      <c r="J990" s="30">
        <v>6750</v>
      </c>
      <c r="K990" s="31">
        <f t="shared" si="6"/>
        <v>3375</v>
      </c>
      <c r="L990" s="31">
        <f t="shared" si="7"/>
        <v>1518.7499999999998</v>
      </c>
      <c r="M990" s="32">
        <v>0.44999999999999996</v>
      </c>
      <c r="O990" s="37"/>
      <c r="P990" s="38"/>
      <c r="Q990" s="33"/>
      <c r="R990" s="34"/>
    </row>
    <row r="991" spans="1:18" ht="15.75" customHeight="1">
      <c r="A991" s="22"/>
      <c r="B991" s="27" t="s">
        <v>30</v>
      </c>
      <c r="C991" s="27">
        <v>1197831</v>
      </c>
      <c r="D991" s="28">
        <v>44443</v>
      </c>
      <c r="E991" s="27" t="s">
        <v>31</v>
      </c>
      <c r="F991" s="27" t="s">
        <v>60</v>
      </c>
      <c r="G991" s="27" t="s">
        <v>61</v>
      </c>
      <c r="H991" s="27" t="s">
        <v>25</v>
      </c>
      <c r="I991" s="29">
        <v>0.5</v>
      </c>
      <c r="J991" s="30">
        <v>6250</v>
      </c>
      <c r="K991" s="31">
        <f t="shared" si="6"/>
        <v>3125</v>
      </c>
      <c r="L991" s="31">
        <f t="shared" si="7"/>
        <v>1406.2499999999998</v>
      </c>
      <c r="M991" s="32">
        <v>0.44999999999999996</v>
      </c>
      <c r="O991" s="37"/>
      <c r="P991" s="38"/>
      <c r="Q991" s="33"/>
      <c r="R991" s="34"/>
    </row>
    <row r="992" spans="1:18" ht="15.75" customHeight="1">
      <c r="A992" s="22"/>
      <c r="B992" s="27" t="s">
        <v>30</v>
      </c>
      <c r="C992" s="27">
        <v>1197831</v>
      </c>
      <c r="D992" s="28">
        <v>44443</v>
      </c>
      <c r="E992" s="27" t="s">
        <v>31</v>
      </c>
      <c r="F992" s="27" t="s">
        <v>60</v>
      </c>
      <c r="G992" s="27" t="s">
        <v>61</v>
      </c>
      <c r="H992" s="27" t="s">
        <v>26</v>
      </c>
      <c r="I992" s="29">
        <v>0.54999999999999993</v>
      </c>
      <c r="J992" s="30">
        <v>6750</v>
      </c>
      <c r="K992" s="31">
        <f t="shared" si="6"/>
        <v>3712.4999999999995</v>
      </c>
      <c r="L992" s="31">
        <f t="shared" si="7"/>
        <v>1670.6249999999995</v>
      </c>
      <c r="M992" s="32">
        <v>0.44999999999999996</v>
      </c>
      <c r="O992" s="37"/>
      <c r="P992" s="38"/>
      <c r="Q992" s="33"/>
      <c r="R992" s="34"/>
    </row>
    <row r="993" spans="1:18" ht="15.75" customHeight="1">
      <c r="A993" s="22"/>
      <c r="B993" s="27" t="s">
        <v>30</v>
      </c>
      <c r="C993" s="27">
        <v>1197831</v>
      </c>
      <c r="D993" s="28">
        <v>44443</v>
      </c>
      <c r="E993" s="27" t="s">
        <v>31</v>
      </c>
      <c r="F993" s="27" t="s">
        <v>60</v>
      </c>
      <c r="G993" s="27" t="s">
        <v>61</v>
      </c>
      <c r="H993" s="27" t="s">
        <v>27</v>
      </c>
      <c r="I993" s="29">
        <v>0.54999999999999993</v>
      </c>
      <c r="J993" s="30">
        <v>4000</v>
      </c>
      <c r="K993" s="31">
        <f t="shared" si="6"/>
        <v>2199.9999999999995</v>
      </c>
      <c r="L993" s="31">
        <f t="shared" si="7"/>
        <v>1209.9999999999998</v>
      </c>
      <c r="M993" s="32">
        <v>0.55000000000000004</v>
      </c>
      <c r="O993" s="37"/>
      <c r="P993" s="38"/>
      <c r="Q993" s="33"/>
      <c r="R993" s="34"/>
    </row>
    <row r="994" spans="1:18" ht="15.75" customHeight="1">
      <c r="A994" s="22"/>
      <c r="B994" s="27" t="s">
        <v>30</v>
      </c>
      <c r="C994" s="27">
        <v>1197831</v>
      </c>
      <c r="D994" s="28">
        <v>44443</v>
      </c>
      <c r="E994" s="27" t="s">
        <v>31</v>
      </c>
      <c r="F994" s="27" t="s">
        <v>60</v>
      </c>
      <c r="G994" s="27" t="s">
        <v>61</v>
      </c>
      <c r="H994" s="27" t="s">
        <v>28</v>
      </c>
      <c r="I994" s="29">
        <v>0.5</v>
      </c>
      <c r="J994" s="30">
        <v>4000</v>
      </c>
      <c r="K994" s="31">
        <f t="shared" si="6"/>
        <v>2000</v>
      </c>
      <c r="L994" s="31">
        <f t="shared" si="7"/>
        <v>799.99999999999989</v>
      </c>
      <c r="M994" s="32">
        <v>0.39999999999999997</v>
      </c>
      <c r="O994" s="37"/>
      <c r="P994" s="38"/>
      <c r="Q994" s="33"/>
      <c r="R994" s="34"/>
    </row>
    <row r="995" spans="1:18" ht="15.75" customHeight="1">
      <c r="A995" s="22"/>
      <c r="B995" s="27" t="s">
        <v>30</v>
      </c>
      <c r="C995" s="27">
        <v>1197831</v>
      </c>
      <c r="D995" s="28">
        <v>44443</v>
      </c>
      <c r="E995" s="27" t="s">
        <v>31</v>
      </c>
      <c r="F995" s="27" t="s">
        <v>60</v>
      </c>
      <c r="G995" s="27" t="s">
        <v>61</v>
      </c>
      <c r="H995" s="27" t="s">
        <v>29</v>
      </c>
      <c r="I995" s="29">
        <v>0.45</v>
      </c>
      <c r="J995" s="30">
        <v>6250</v>
      </c>
      <c r="K995" s="31">
        <f t="shared" si="6"/>
        <v>2812.5</v>
      </c>
      <c r="L995" s="31">
        <f t="shared" si="7"/>
        <v>1687.5000000000002</v>
      </c>
      <c r="M995" s="32">
        <v>0.60000000000000009</v>
      </c>
      <c r="O995" s="37"/>
      <c r="P995" s="38"/>
      <c r="Q995" s="33"/>
      <c r="R995" s="34"/>
    </row>
    <row r="996" spans="1:18" ht="15.75" customHeight="1">
      <c r="A996" s="22"/>
      <c r="B996" s="27" t="s">
        <v>30</v>
      </c>
      <c r="C996" s="27">
        <v>1197831</v>
      </c>
      <c r="D996" s="28">
        <v>44472</v>
      </c>
      <c r="E996" s="27" t="s">
        <v>31</v>
      </c>
      <c r="F996" s="27" t="s">
        <v>60</v>
      </c>
      <c r="G996" s="27" t="s">
        <v>61</v>
      </c>
      <c r="H996" s="27" t="s">
        <v>24</v>
      </c>
      <c r="I996" s="29">
        <v>0.35000000000000003</v>
      </c>
      <c r="J996" s="30">
        <v>5750</v>
      </c>
      <c r="K996" s="31">
        <f t="shared" si="6"/>
        <v>2012.5000000000002</v>
      </c>
      <c r="L996" s="31">
        <f t="shared" si="7"/>
        <v>905.625</v>
      </c>
      <c r="M996" s="32">
        <v>0.44999999999999996</v>
      </c>
      <c r="O996" s="37"/>
      <c r="P996" s="38"/>
      <c r="Q996" s="33"/>
      <c r="R996" s="34"/>
    </row>
    <row r="997" spans="1:18" ht="15.75" customHeight="1">
      <c r="A997" s="22"/>
      <c r="B997" s="27" t="s">
        <v>30</v>
      </c>
      <c r="C997" s="27">
        <v>1197831</v>
      </c>
      <c r="D997" s="28">
        <v>44472</v>
      </c>
      <c r="E997" s="27" t="s">
        <v>31</v>
      </c>
      <c r="F997" s="27" t="s">
        <v>60</v>
      </c>
      <c r="G997" s="27" t="s">
        <v>61</v>
      </c>
      <c r="H997" s="27" t="s">
        <v>25</v>
      </c>
      <c r="I997" s="29">
        <v>0.35000000000000003</v>
      </c>
      <c r="J997" s="30">
        <v>5750</v>
      </c>
      <c r="K997" s="31">
        <f t="shared" si="6"/>
        <v>2012.5000000000002</v>
      </c>
      <c r="L997" s="31">
        <f t="shared" si="7"/>
        <v>905.625</v>
      </c>
      <c r="M997" s="32">
        <v>0.44999999999999996</v>
      </c>
      <c r="O997" s="37"/>
      <c r="P997" s="38"/>
      <c r="Q997" s="33"/>
      <c r="R997" s="34"/>
    </row>
    <row r="998" spans="1:18" ht="15.75" customHeight="1">
      <c r="A998" s="22"/>
      <c r="B998" s="27" t="s">
        <v>30</v>
      </c>
      <c r="C998" s="27">
        <v>1197831</v>
      </c>
      <c r="D998" s="28">
        <v>44472</v>
      </c>
      <c r="E998" s="27" t="s">
        <v>31</v>
      </c>
      <c r="F998" s="27" t="s">
        <v>60</v>
      </c>
      <c r="G998" s="27" t="s">
        <v>61</v>
      </c>
      <c r="H998" s="27" t="s">
        <v>26</v>
      </c>
      <c r="I998" s="29">
        <v>0.4</v>
      </c>
      <c r="J998" s="30">
        <v>5250</v>
      </c>
      <c r="K998" s="31">
        <f t="shared" si="6"/>
        <v>2100</v>
      </c>
      <c r="L998" s="31">
        <f t="shared" si="7"/>
        <v>944.99999999999989</v>
      </c>
      <c r="M998" s="32">
        <v>0.44999999999999996</v>
      </c>
      <c r="O998" s="37"/>
      <c r="P998" s="38"/>
      <c r="Q998" s="33"/>
      <c r="R998" s="34"/>
    </row>
    <row r="999" spans="1:18" ht="15.75" customHeight="1">
      <c r="A999" s="22"/>
      <c r="B999" s="27" t="s">
        <v>30</v>
      </c>
      <c r="C999" s="27">
        <v>1197831</v>
      </c>
      <c r="D999" s="28">
        <v>44472</v>
      </c>
      <c r="E999" s="27" t="s">
        <v>31</v>
      </c>
      <c r="F999" s="27" t="s">
        <v>60</v>
      </c>
      <c r="G999" s="27" t="s">
        <v>61</v>
      </c>
      <c r="H999" s="27" t="s">
        <v>27</v>
      </c>
      <c r="I999" s="29">
        <v>0.4</v>
      </c>
      <c r="J999" s="30">
        <v>3750</v>
      </c>
      <c r="K999" s="31">
        <f t="shared" si="6"/>
        <v>1500</v>
      </c>
      <c r="L999" s="31">
        <f t="shared" si="7"/>
        <v>825.00000000000011</v>
      </c>
      <c r="M999" s="32">
        <v>0.55000000000000004</v>
      </c>
      <c r="O999" s="37"/>
      <c r="P999" s="38"/>
      <c r="Q999" s="33"/>
      <c r="R999" s="34"/>
    </row>
    <row r="1000" spans="1:18" ht="15.75" customHeight="1">
      <c r="A1000" s="22"/>
      <c r="B1000" s="27" t="s">
        <v>30</v>
      </c>
      <c r="C1000" s="27">
        <v>1197831</v>
      </c>
      <c r="D1000" s="28">
        <v>44472</v>
      </c>
      <c r="E1000" s="27" t="s">
        <v>31</v>
      </c>
      <c r="F1000" s="27" t="s">
        <v>60</v>
      </c>
      <c r="G1000" s="27" t="s">
        <v>61</v>
      </c>
      <c r="H1000" s="27" t="s">
        <v>28</v>
      </c>
      <c r="I1000" s="29">
        <v>0.35000000000000003</v>
      </c>
      <c r="J1000" s="30">
        <v>3500</v>
      </c>
      <c r="K1000" s="31">
        <f t="shared" si="6"/>
        <v>1225.0000000000002</v>
      </c>
      <c r="L1000" s="31">
        <f t="shared" si="7"/>
        <v>490.00000000000006</v>
      </c>
      <c r="M1000" s="32">
        <v>0.39999999999999997</v>
      </c>
      <c r="O1000" s="37"/>
      <c r="P1000" s="38"/>
      <c r="Q1000" s="33"/>
      <c r="R1000" s="34"/>
    </row>
    <row r="1001" spans="1:18" ht="15.75" customHeight="1">
      <c r="A1001" s="22"/>
      <c r="B1001" s="27" t="s">
        <v>30</v>
      </c>
      <c r="C1001" s="27">
        <v>1197831</v>
      </c>
      <c r="D1001" s="28">
        <v>44472</v>
      </c>
      <c r="E1001" s="27" t="s">
        <v>31</v>
      </c>
      <c r="F1001" s="27" t="s">
        <v>60</v>
      </c>
      <c r="G1001" s="27" t="s">
        <v>61</v>
      </c>
      <c r="H1001" s="27" t="s">
        <v>29</v>
      </c>
      <c r="I1001" s="29">
        <v>0.45</v>
      </c>
      <c r="J1001" s="30">
        <v>5250</v>
      </c>
      <c r="K1001" s="31">
        <f t="shared" si="6"/>
        <v>2362.5</v>
      </c>
      <c r="L1001" s="31">
        <f t="shared" si="7"/>
        <v>1417.5000000000002</v>
      </c>
      <c r="M1001" s="32">
        <v>0.60000000000000009</v>
      </c>
      <c r="O1001" s="37"/>
      <c r="P1001" s="38"/>
      <c r="Q1001" s="33"/>
      <c r="R1001" s="34"/>
    </row>
    <row r="1002" spans="1:18" ht="15.75" customHeight="1">
      <c r="A1002" s="22"/>
      <c r="B1002" s="27" t="s">
        <v>30</v>
      </c>
      <c r="C1002" s="27">
        <v>1197831</v>
      </c>
      <c r="D1002" s="28">
        <v>44504</v>
      </c>
      <c r="E1002" s="27" t="s">
        <v>31</v>
      </c>
      <c r="F1002" s="27" t="s">
        <v>60</v>
      </c>
      <c r="G1002" s="27" t="s">
        <v>61</v>
      </c>
      <c r="H1002" s="27" t="s">
        <v>24</v>
      </c>
      <c r="I1002" s="29">
        <v>0.30000000000000004</v>
      </c>
      <c r="J1002" s="30">
        <v>6750</v>
      </c>
      <c r="K1002" s="31">
        <f t="shared" si="6"/>
        <v>2025.0000000000002</v>
      </c>
      <c r="L1002" s="31">
        <f t="shared" si="7"/>
        <v>911.25</v>
      </c>
      <c r="M1002" s="32">
        <v>0.44999999999999996</v>
      </c>
      <c r="O1002" s="37"/>
      <c r="P1002" s="38"/>
      <c r="Q1002" s="33"/>
      <c r="R1002" s="34"/>
    </row>
    <row r="1003" spans="1:18" ht="15.75" customHeight="1">
      <c r="A1003" s="22"/>
      <c r="B1003" s="27" t="s">
        <v>30</v>
      </c>
      <c r="C1003" s="27">
        <v>1197831</v>
      </c>
      <c r="D1003" s="28">
        <v>44504</v>
      </c>
      <c r="E1003" s="27" t="s">
        <v>31</v>
      </c>
      <c r="F1003" s="27" t="s">
        <v>60</v>
      </c>
      <c r="G1003" s="27" t="s">
        <v>61</v>
      </c>
      <c r="H1003" s="27" t="s">
        <v>25</v>
      </c>
      <c r="I1003" s="29">
        <v>0.30000000000000004</v>
      </c>
      <c r="J1003" s="30">
        <v>6750</v>
      </c>
      <c r="K1003" s="31">
        <f t="shared" si="6"/>
        <v>2025.0000000000002</v>
      </c>
      <c r="L1003" s="31">
        <f t="shared" si="7"/>
        <v>911.25</v>
      </c>
      <c r="M1003" s="32">
        <v>0.44999999999999996</v>
      </c>
      <c r="O1003" s="37"/>
      <c r="P1003" s="38"/>
      <c r="Q1003" s="33"/>
      <c r="R1003" s="34"/>
    </row>
    <row r="1004" spans="1:18" ht="15.75" customHeight="1">
      <c r="A1004" s="22"/>
      <c r="B1004" s="27" t="s">
        <v>30</v>
      </c>
      <c r="C1004" s="27">
        <v>1197831</v>
      </c>
      <c r="D1004" s="28">
        <v>44504</v>
      </c>
      <c r="E1004" s="27" t="s">
        <v>31</v>
      </c>
      <c r="F1004" s="27" t="s">
        <v>60</v>
      </c>
      <c r="G1004" s="27" t="s">
        <v>61</v>
      </c>
      <c r="H1004" s="27" t="s">
        <v>26</v>
      </c>
      <c r="I1004" s="29">
        <v>0.55000000000000004</v>
      </c>
      <c r="J1004" s="30">
        <v>6000</v>
      </c>
      <c r="K1004" s="31">
        <f t="shared" si="6"/>
        <v>3300.0000000000005</v>
      </c>
      <c r="L1004" s="31">
        <f t="shared" si="7"/>
        <v>1485</v>
      </c>
      <c r="M1004" s="32">
        <v>0.44999999999999996</v>
      </c>
      <c r="O1004" s="37"/>
      <c r="P1004" s="38"/>
      <c r="Q1004" s="33"/>
      <c r="R1004" s="34"/>
    </row>
    <row r="1005" spans="1:18" ht="15.75" customHeight="1">
      <c r="A1005" s="22"/>
      <c r="B1005" s="27" t="s">
        <v>30</v>
      </c>
      <c r="C1005" s="27">
        <v>1197831</v>
      </c>
      <c r="D1005" s="28">
        <v>44504</v>
      </c>
      <c r="E1005" s="27" t="s">
        <v>31</v>
      </c>
      <c r="F1005" s="27" t="s">
        <v>60</v>
      </c>
      <c r="G1005" s="27" t="s">
        <v>61</v>
      </c>
      <c r="H1005" s="27" t="s">
        <v>27</v>
      </c>
      <c r="I1005" s="29">
        <v>0.55000000000000004</v>
      </c>
      <c r="J1005" s="30">
        <v>4750</v>
      </c>
      <c r="K1005" s="31">
        <f t="shared" si="6"/>
        <v>2612.5</v>
      </c>
      <c r="L1005" s="31">
        <f t="shared" si="7"/>
        <v>1436.8750000000002</v>
      </c>
      <c r="M1005" s="32">
        <v>0.55000000000000004</v>
      </c>
      <c r="O1005" s="37"/>
      <c r="P1005" s="38"/>
      <c r="Q1005" s="33"/>
      <c r="R1005" s="34"/>
    </row>
    <row r="1006" spans="1:18" ht="15.75" customHeight="1">
      <c r="A1006" s="22"/>
      <c r="B1006" s="27" t="s">
        <v>30</v>
      </c>
      <c r="C1006" s="27">
        <v>1197831</v>
      </c>
      <c r="D1006" s="28">
        <v>44504</v>
      </c>
      <c r="E1006" s="27" t="s">
        <v>31</v>
      </c>
      <c r="F1006" s="27" t="s">
        <v>60</v>
      </c>
      <c r="G1006" s="27" t="s">
        <v>61</v>
      </c>
      <c r="H1006" s="27" t="s">
        <v>28</v>
      </c>
      <c r="I1006" s="29">
        <v>0.54999999999999993</v>
      </c>
      <c r="J1006" s="30">
        <v>4500</v>
      </c>
      <c r="K1006" s="31">
        <f t="shared" si="6"/>
        <v>2474.9999999999995</v>
      </c>
      <c r="L1006" s="31">
        <f t="shared" si="7"/>
        <v>989.99999999999977</v>
      </c>
      <c r="M1006" s="32">
        <v>0.39999999999999997</v>
      </c>
      <c r="O1006" s="37"/>
      <c r="P1006" s="38"/>
      <c r="Q1006" s="33"/>
      <c r="R1006" s="34"/>
    </row>
    <row r="1007" spans="1:18" ht="15.75" customHeight="1">
      <c r="A1007" s="22"/>
      <c r="B1007" s="27" t="s">
        <v>30</v>
      </c>
      <c r="C1007" s="27">
        <v>1197831</v>
      </c>
      <c r="D1007" s="28">
        <v>44504</v>
      </c>
      <c r="E1007" s="27" t="s">
        <v>31</v>
      </c>
      <c r="F1007" s="27" t="s">
        <v>60</v>
      </c>
      <c r="G1007" s="27" t="s">
        <v>61</v>
      </c>
      <c r="H1007" s="27" t="s">
        <v>29</v>
      </c>
      <c r="I1007" s="29">
        <v>0.65</v>
      </c>
      <c r="J1007" s="30">
        <v>6500</v>
      </c>
      <c r="K1007" s="31">
        <f t="shared" si="6"/>
        <v>4225</v>
      </c>
      <c r="L1007" s="31">
        <f t="shared" si="7"/>
        <v>2535.0000000000005</v>
      </c>
      <c r="M1007" s="32">
        <v>0.60000000000000009</v>
      </c>
      <c r="O1007" s="37"/>
      <c r="P1007" s="38"/>
      <c r="Q1007" s="33"/>
      <c r="R1007" s="34"/>
    </row>
    <row r="1008" spans="1:18" ht="15.75" customHeight="1">
      <c r="A1008" s="22"/>
      <c r="B1008" s="27" t="s">
        <v>30</v>
      </c>
      <c r="C1008" s="27">
        <v>1197831</v>
      </c>
      <c r="D1008" s="28">
        <v>44533</v>
      </c>
      <c r="E1008" s="27" t="s">
        <v>31</v>
      </c>
      <c r="F1008" s="27" t="s">
        <v>60</v>
      </c>
      <c r="G1008" s="27" t="s">
        <v>61</v>
      </c>
      <c r="H1008" s="27" t="s">
        <v>24</v>
      </c>
      <c r="I1008" s="29">
        <v>0.54999999999999993</v>
      </c>
      <c r="J1008" s="30">
        <v>8000</v>
      </c>
      <c r="K1008" s="31">
        <f t="shared" si="6"/>
        <v>4399.9999999999991</v>
      </c>
      <c r="L1008" s="31">
        <f t="shared" si="7"/>
        <v>1979.9999999999993</v>
      </c>
      <c r="M1008" s="32">
        <v>0.44999999999999996</v>
      </c>
      <c r="O1008" s="37"/>
      <c r="P1008" s="38"/>
      <c r="Q1008" s="33"/>
      <c r="R1008" s="34"/>
    </row>
    <row r="1009" spans="1:18" ht="15.75" customHeight="1">
      <c r="A1009" s="22"/>
      <c r="B1009" s="27" t="s">
        <v>30</v>
      </c>
      <c r="C1009" s="27">
        <v>1197831</v>
      </c>
      <c r="D1009" s="28">
        <v>44533</v>
      </c>
      <c r="E1009" s="27" t="s">
        <v>31</v>
      </c>
      <c r="F1009" s="27" t="s">
        <v>60</v>
      </c>
      <c r="G1009" s="27" t="s">
        <v>61</v>
      </c>
      <c r="H1009" s="27" t="s">
        <v>25</v>
      </c>
      <c r="I1009" s="29">
        <v>0.54999999999999993</v>
      </c>
      <c r="J1009" s="30">
        <v>8000</v>
      </c>
      <c r="K1009" s="31">
        <f t="shared" si="6"/>
        <v>4399.9999999999991</v>
      </c>
      <c r="L1009" s="31">
        <f t="shared" si="7"/>
        <v>1979.9999999999993</v>
      </c>
      <c r="M1009" s="32">
        <v>0.44999999999999996</v>
      </c>
      <c r="O1009" s="37"/>
      <c r="P1009" s="38"/>
      <c r="Q1009" s="33"/>
      <c r="R1009" s="34"/>
    </row>
    <row r="1010" spans="1:18" ht="15.75" customHeight="1">
      <c r="A1010" s="22"/>
      <c r="B1010" s="27" t="s">
        <v>30</v>
      </c>
      <c r="C1010" s="27">
        <v>1197831</v>
      </c>
      <c r="D1010" s="28">
        <v>44533</v>
      </c>
      <c r="E1010" s="27" t="s">
        <v>31</v>
      </c>
      <c r="F1010" s="27" t="s">
        <v>60</v>
      </c>
      <c r="G1010" s="27" t="s">
        <v>61</v>
      </c>
      <c r="H1010" s="27" t="s">
        <v>26</v>
      </c>
      <c r="I1010" s="29">
        <v>0.6</v>
      </c>
      <c r="J1010" s="30">
        <v>7000</v>
      </c>
      <c r="K1010" s="31">
        <f t="shared" si="6"/>
        <v>4200</v>
      </c>
      <c r="L1010" s="31">
        <f t="shared" si="7"/>
        <v>1889.9999999999998</v>
      </c>
      <c r="M1010" s="32">
        <v>0.44999999999999996</v>
      </c>
      <c r="O1010" s="37"/>
      <c r="P1010" s="38"/>
      <c r="Q1010" s="33"/>
      <c r="R1010" s="34"/>
    </row>
    <row r="1011" spans="1:18" ht="15.75" customHeight="1">
      <c r="A1011" s="22"/>
      <c r="B1011" s="27" t="s">
        <v>30</v>
      </c>
      <c r="C1011" s="27">
        <v>1197831</v>
      </c>
      <c r="D1011" s="28">
        <v>44533</v>
      </c>
      <c r="E1011" s="27" t="s">
        <v>31</v>
      </c>
      <c r="F1011" s="27" t="s">
        <v>60</v>
      </c>
      <c r="G1011" s="27" t="s">
        <v>61</v>
      </c>
      <c r="H1011" s="27" t="s">
        <v>27</v>
      </c>
      <c r="I1011" s="29">
        <v>0.6</v>
      </c>
      <c r="J1011" s="30">
        <v>5500</v>
      </c>
      <c r="K1011" s="31">
        <f t="shared" si="6"/>
        <v>3300</v>
      </c>
      <c r="L1011" s="31">
        <f t="shared" si="7"/>
        <v>1815.0000000000002</v>
      </c>
      <c r="M1011" s="32">
        <v>0.55000000000000004</v>
      </c>
      <c r="O1011" s="37"/>
      <c r="P1011" s="38"/>
      <c r="Q1011" s="33"/>
      <c r="R1011" s="34"/>
    </row>
    <row r="1012" spans="1:18" ht="15.75" customHeight="1">
      <c r="A1012" s="22"/>
      <c r="B1012" s="27" t="s">
        <v>30</v>
      </c>
      <c r="C1012" s="27">
        <v>1197831</v>
      </c>
      <c r="D1012" s="28">
        <v>44533</v>
      </c>
      <c r="E1012" s="27" t="s">
        <v>31</v>
      </c>
      <c r="F1012" s="27" t="s">
        <v>60</v>
      </c>
      <c r="G1012" s="27" t="s">
        <v>61</v>
      </c>
      <c r="H1012" s="27" t="s">
        <v>28</v>
      </c>
      <c r="I1012" s="29">
        <v>0.54999999999999993</v>
      </c>
      <c r="J1012" s="30">
        <v>5000</v>
      </c>
      <c r="K1012" s="31">
        <f t="shared" si="6"/>
        <v>2749.9999999999995</v>
      </c>
      <c r="L1012" s="31">
        <f t="shared" si="7"/>
        <v>1099.9999999999998</v>
      </c>
      <c r="M1012" s="32">
        <v>0.39999999999999997</v>
      </c>
      <c r="O1012" s="37"/>
      <c r="P1012" s="38"/>
      <c r="Q1012" s="33"/>
      <c r="R1012" s="34"/>
    </row>
    <row r="1013" spans="1:18" ht="15.75" customHeight="1">
      <c r="A1013" s="22"/>
      <c r="B1013" s="27" t="s">
        <v>30</v>
      </c>
      <c r="C1013" s="27">
        <v>1197831</v>
      </c>
      <c r="D1013" s="28">
        <v>44533</v>
      </c>
      <c r="E1013" s="27" t="s">
        <v>31</v>
      </c>
      <c r="F1013" s="27" t="s">
        <v>60</v>
      </c>
      <c r="G1013" s="27" t="s">
        <v>61</v>
      </c>
      <c r="H1013" s="27" t="s">
        <v>29</v>
      </c>
      <c r="I1013" s="29">
        <v>0.65</v>
      </c>
      <c r="J1013" s="30">
        <v>7500</v>
      </c>
      <c r="K1013" s="31">
        <f t="shared" si="6"/>
        <v>4875</v>
      </c>
      <c r="L1013" s="31">
        <f t="shared" si="7"/>
        <v>2925.0000000000005</v>
      </c>
      <c r="M1013" s="32">
        <v>0.60000000000000009</v>
      </c>
      <c r="O1013" s="37"/>
      <c r="P1013" s="38"/>
      <c r="Q1013" s="33"/>
      <c r="R1013" s="34"/>
    </row>
    <row r="1014" spans="1:18" ht="15.75" customHeight="1">
      <c r="A1014" s="22" t="s">
        <v>46</v>
      </c>
      <c r="B1014" s="27" t="s">
        <v>21</v>
      </c>
      <c r="C1014" s="27">
        <v>1185732</v>
      </c>
      <c r="D1014" s="28">
        <v>44207</v>
      </c>
      <c r="E1014" s="27" t="s">
        <v>40</v>
      </c>
      <c r="F1014" s="27" t="s">
        <v>62</v>
      </c>
      <c r="G1014" s="27" t="s">
        <v>63</v>
      </c>
      <c r="H1014" s="27" t="s">
        <v>24</v>
      </c>
      <c r="I1014" s="29">
        <v>0.35</v>
      </c>
      <c r="J1014" s="30">
        <v>4250</v>
      </c>
      <c r="K1014" s="31">
        <f t="shared" si="6"/>
        <v>1487.5</v>
      </c>
      <c r="L1014" s="31">
        <f t="shared" si="7"/>
        <v>595</v>
      </c>
      <c r="M1014" s="32">
        <v>0.4</v>
      </c>
      <c r="O1014" s="37"/>
      <c r="P1014" s="38"/>
      <c r="Q1014" s="33"/>
      <c r="R1014" s="34"/>
    </row>
    <row r="1015" spans="1:18" ht="15.75" customHeight="1">
      <c r="A1015" s="22"/>
      <c r="B1015" s="27" t="s">
        <v>21</v>
      </c>
      <c r="C1015" s="27">
        <v>1185732</v>
      </c>
      <c r="D1015" s="28">
        <v>44207</v>
      </c>
      <c r="E1015" s="27" t="s">
        <v>40</v>
      </c>
      <c r="F1015" s="27" t="s">
        <v>62</v>
      </c>
      <c r="G1015" s="27" t="s">
        <v>63</v>
      </c>
      <c r="H1015" s="27" t="s">
        <v>25</v>
      </c>
      <c r="I1015" s="29">
        <v>0.35</v>
      </c>
      <c r="J1015" s="30">
        <v>2250</v>
      </c>
      <c r="K1015" s="31">
        <f t="shared" si="6"/>
        <v>787.5</v>
      </c>
      <c r="L1015" s="31">
        <f t="shared" si="7"/>
        <v>275.625</v>
      </c>
      <c r="M1015" s="32">
        <v>0.35</v>
      </c>
      <c r="O1015" s="37"/>
      <c r="P1015" s="38"/>
      <c r="Q1015" s="33"/>
      <c r="R1015" s="34"/>
    </row>
    <row r="1016" spans="1:18" ht="15.75" customHeight="1">
      <c r="A1016" s="22"/>
      <c r="B1016" s="27" t="s">
        <v>21</v>
      </c>
      <c r="C1016" s="27">
        <v>1185732</v>
      </c>
      <c r="D1016" s="28">
        <v>44207</v>
      </c>
      <c r="E1016" s="27" t="s">
        <v>40</v>
      </c>
      <c r="F1016" s="27" t="s">
        <v>62</v>
      </c>
      <c r="G1016" s="27" t="s">
        <v>63</v>
      </c>
      <c r="H1016" s="27" t="s">
        <v>26</v>
      </c>
      <c r="I1016" s="29">
        <v>0.25</v>
      </c>
      <c r="J1016" s="30">
        <v>2250</v>
      </c>
      <c r="K1016" s="31">
        <f t="shared" si="6"/>
        <v>562.5</v>
      </c>
      <c r="L1016" s="31">
        <f t="shared" si="7"/>
        <v>196.875</v>
      </c>
      <c r="M1016" s="32">
        <v>0.35</v>
      </c>
      <c r="O1016" s="37"/>
      <c r="P1016" s="38"/>
      <c r="Q1016" s="33"/>
      <c r="R1016" s="34"/>
    </row>
    <row r="1017" spans="1:18" ht="15.75" customHeight="1">
      <c r="A1017" s="22"/>
      <c r="B1017" s="27" t="s">
        <v>21</v>
      </c>
      <c r="C1017" s="27">
        <v>1185732</v>
      </c>
      <c r="D1017" s="28">
        <v>44207</v>
      </c>
      <c r="E1017" s="27" t="s">
        <v>40</v>
      </c>
      <c r="F1017" s="27" t="s">
        <v>62</v>
      </c>
      <c r="G1017" s="27" t="s">
        <v>63</v>
      </c>
      <c r="H1017" s="27" t="s">
        <v>27</v>
      </c>
      <c r="I1017" s="29">
        <v>0.30000000000000004</v>
      </c>
      <c r="J1017" s="30">
        <v>750</v>
      </c>
      <c r="K1017" s="31">
        <f t="shared" si="6"/>
        <v>225.00000000000003</v>
      </c>
      <c r="L1017" s="31">
        <f t="shared" si="7"/>
        <v>90.000000000000014</v>
      </c>
      <c r="M1017" s="32">
        <v>0.4</v>
      </c>
      <c r="O1017" s="37"/>
      <c r="P1017" s="38"/>
      <c r="Q1017" s="33"/>
      <c r="R1017" s="34"/>
    </row>
    <row r="1018" spans="1:18" ht="15.75" customHeight="1">
      <c r="A1018" s="22"/>
      <c r="B1018" s="27" t="s">
        <v>21</v>
      </c>
      <c r="C1018" s="27">
        <v>1185732</v>
      </c>
      <c r="D1018" s="28">
        <v>44207</v>
      </c>
      <c r="E1018" s="27" t="s">
        <v>40</v>
      </c>
      <c r="F1018" s="27" t="s">
        <v>62</v>
      </c>
      <c r="G1018" s="27" t="s">
        <v>63</v>
      </c>
      <c r="H1018" s="27" t="s">
        <v>28</v>
      </c>
      <c r="I1018" s="29">
        <v>0.44999999999999996</v>
      </c>
      <c r="J1018" s="30">
        <v>1250</v>
      </c>
      <c r="K1018" s="31">
        <f t="shared" si="6"/>
        <v>562.5</v>
      </c>
      <c r="L1018" s="31">
        <f t="shared" si="7"/>
        <v>196.875</v>
      </c>
      <c r="M1018" s="32">
        <v>0.35</v>
      </c>
      <c r="O1018" s="37"/>
      <c r="P1018" s="38"/>
      <c r="Q1018" s="33"/>
      <c r="R1018" s="34"/>
    </row>
    <row r="1019" spans="1:18" ht="15.75" customHeight="1">
      <c r="A1019" s="22"/>
      <c r="B1019" s="27" t="s">
        <v>21</v>
      </c>
      <c r="C1019" s="27">
        <v>1185732</v>
      </c>
      <c r="D1019" s="28">
        <v>44207</v>
      </c>
      <c r="E1019" s="27" t="s">
        <v>40</v>
      </c>
      <c r="F1019" s="27" t="s">
        <v>62</v>
      </c>
      <c r="G1019" s="27" t="s">
        <v>63</v>
      </c>
      <c r="H1019" s="27" t="s">
        <v>29</v>
      </c>
      <c r="I1019" s="29">
        <v>0.35</v>
      </c>
      <c r="J1019" s="30">
        <v>2250</v>
      </c>
      <c r="K1019" s="31">
        <f t="shared" si="6"/>
        <v>787.5</v>
      </c>
      <c r="L1019" s="31">
        <f t="shared" si="7"/>
        <v>393.75</v>
      </c>
      <c r="M1019" s="32">
        <v>0.5</v>
      </c>
      <c r="O1019" s="37"/>
      <c r="P1019" s="38"/>
      <c r="Q1019" s="33"/>
      <c r="R1019" s="34"/>
    </row>
    <row r="1020" spans="1:18" ht="15.75" customHeight="1">
      <c r="A1020" s="22"/>
      <c r="B1020" s="27" t="s">
        <v>21</v>
      </c>
      <c r="C1020" s="27">
        <v>1185732</v>
      </c>
      <c r="D1020" s="28">
        <v>44238</v>
      </c>
      <c r="E1020" s="27" t="s">
        <v>40</v>
      </c>
      <c r="F1020" s="27" t="s">
        <v>62</v>
      </c>
      <c r="G1020" s="27" t="s">
        <v>63</v>
      </c>
      <c r="H1020" s="27" t="s">
        <v>24</v>
      </c>
      <c r="I1020" s="29">
        <v>0.35</v>
      </c>
      <c r="J1020" s="30">
        <v>4750</v>
      </c>
      <c r="K1020" s="31">
        <f t="shared" si="6"/>
        <v>1662.5</v>
      </c>
      <c r="L1020" s="31">
        <f t="shared" si="7"/>
        <v>665</v>
      </c>
      <c r="M1020" s="32">
        <v>0.4</v>
      </c>
      <c r="O1020" s="37"/>
      <c r="P1020" s="38"/>
      <c r="Q1020" s="33"/>
      <c r="R1020" s="34"/>
    </row>
    <row r="1021" spans="1:18" ht="15.75" customHeight="1">
      <c r="A1021" s="22"/>
      <c r="B1021" s="27" t="s">
        <v>21</v>
      </c>
      <c r="C1021" s="27">
        <v>1185732</v>
      </c>
      <c r="D1021" s="28">
        <v>44238</v>
      </c>
      <c r="E1021" s="27" t="s">
        <v>40</v>
      </c>
      <c r="F1021" s="27" t="s">
        <v>62</v>
      </c>
      <c r="G1021" s="27" t="s">
        <v>63</v>
      </c>
      <c r="H1021" s="27" t="s">
        <v>25</v>
      </c>
      <c r="I1021" s="29">
        <v>0.35</v>
      </c>
      <c r="J1021" s="30">
        <v>1250</v>
      </c>
      <c r="K1021" s="31">
        <f t="shared" si="6"/>
        <v>437.5</v>
      </c>
      <c r="L1021" s="31">
        <f t="shared" si="7"/>
        <v>153.125</v>
      </c>
      <c r="M1021" s="32">
        <v>0.35</v>
      </c>
      <c r="O1021" s="37"/>
      <c r="P1021" s="38"/>
      <c r="Q1021" s="33"/>
      <c r="R1021" s="34"/>
    </row>
    <row r="1022" spans="1:18" ht="15.75" customHeight="1">
      <c r="A1022" s="22"/>
      <c r="B1022" s="27" t="s">
        <v>21</v>
      </c>
      <c r="C1022" s="27">
        <v>1185732</v>
      </c>
      <c r="D1022" s="28">
        <v>44238</v>
      </c>
      <c r="E1022" s="27" t="s">
        <v>40</v>
      </c>
      <c r="F1022" s="27" t="s">
        <v>62</v>
      </c>
      <c r="G1022" s="27" t="s">
        <v>63</v>
      </c>
      <c r="H1022" s="27" t="s">
        <v>26</v>
      </c>
      <c r="I1022" s="29">
        <v>0.25</v>
      </c>
      <c r="J1022" s="30">
        <v>1750</v>
      </c>
      <c r="K1022" s="31">
        <f t="shared" si="6"/>
        <v>437.5</v>
      </c>
      <c r="L1022" s="31">
        <f t="shared" si="7"/>
        <v>153.125</v>
      </c>
      <c r="M1022" s="32">
        <v>0.35</v>
      </c>
      <c r="O1022" s="37"/>
      <c r="P1022" s="38"/>
      <c r="Q1022" s="33"/>
      <c r="R1022" s="34"/>
    </row>
    <row r="1023" spans="1:18" ht="15.75" customHeight="1">
      <c r="A1023" s="22"/>
      <c r="B1023" s="27" t="s">
        <v>21</v>
      </c>
      <c r="C1023" s="27">
        <v>1185732</v>
      </c>
      <c r="D1023" s="28">
        <v>44238</v>
      </c>
      <c r="E1023" s="27" t="s">
        <v>40</v>
      </c>
      <c r="F1023" s="27" t="s">
        <v>62</v>
      </c>
      <c r="G1023" s="27" t="s">
        <v>63</v>
      </c>
      <c r="H1023" s="27" t="s">
        <v>27</v>
      </c>
      <c r="I1023" s="29">
        <v>0.30000000000000004</v>
      </c>
      <c r="J1023" s="30">
        <v>500</v>
      </c>
      <c r="K1023" s="31">
        <f t="shared" si="6"/>
        <v>150.00000000000003</v>
      </c>
      <c r="L1023" s="31">
        <f t="shared" si="7"/>
        <v>60.000000000000014</v>
      </c>
      <c r="M1023" s="32">
        <v>0.4</v>
      </c>
      <c r="O1023" s="37"/>
      <c r="P1023" s="38"/>
      <c r="Q1023" s="33"/>
      <c r="R1023" s="34"/>
    </row>
    <row r="1024" spans="1:18" ht="15.75" customHeight="1">
      <c r="A1024" s="22"/>
      <c r="B1024" s="27" t="s">
        <v>21</v>
      </c>
      <c r="C1024" s="27">
        <v>1185732</v>
      </c>
      <c r="D1024" s="28">
        <v>44238</v>
      </c>
      <c r="E1024" s="27" t="s">
        <v>40</v>
      </c>
      <c r="F1024" s="27" t="s">
        <v>62</v>
      </c>
      <c r="G1024" s="27" t="s">
        <v>63</v>
      </c>
      <c r="H1024" s="27" t="s">
        <v>28</v>
      </c>
      <c r="I1024" s="29">
        <v>0.44999999999999996</v>
      </c>
      <c r="J1024" s="30">
        <v>1250</v>
      </c>
      <c r="K1024" s="31">
        <f t="shared" si="6"/>
        <v>562.5</v>
      </c>
      <c r="L1024" s="31">
        <f t="shared" si="7"/>
        <v>196.875</v>
      </c>
      <c r="M1024" s="32">
        <v>0.35</v>
      </c>
      <c r="O1024" s="37"/>
      <c r="P1024" s="38"/>
      <c r="Q1024" s="33"/>
      <c r="R1024" s="34"/>
    </row>
    <row r="1025" spans="1:18" ht="15.75" customHeight="1">
      <c r="A1025" s="22"/>
      <c r="B1025" s="27" t="s">
        <v>21</v>
      </c>
      <c r="C1025" s="27">
        <v>1185732</v>
      </c>
      <c r="D1025" s="28">
        <v>44238</v>
      </c>
      <c r="E1025" s="27" t="s">
        <v>40</v>
      </c>
      <c r="F1025" s="27" t="s">
        <v>62</v>
      </c>
      <c r="G1025" s="27" t="s">
        <v>63</v>
      </c>
      <c r="H1025" s="27" t="s">
        <v>29</v>
      </c>
      <c r="I1025" s="29">
        <v>0.35</v>
      </c>
      <c r="J1025" s="30">
        <v>2000</v>
      </c>
      <c r="K1025" s="31">
        <f t="shared" si="6"/>
        <v>700</v>
      </c>
      <c r="L1025" s="31">
        <f t="shared" si="7"/>
        <v>350</v>
      </c>
      <c r="M1025" s="32">
        <v>0.5</v>
      </c>
      <c r="O1025" s="37"/>
      <c r="P1025" s="38"/>
      <c r="Q1025" s="33"/>
      <c r="R1025" s="34"/>
    </row>
    <row r="1026" spans="1:18" ht="15.75" customHeight="1">
      <c r="A1026" s="22"/>
      <c r="B1026" s="27" t="s">
        <v>21</v>
      </c>
      <c r="C1026" s="27">
        <v>1185732</v>
      </c>
      <c r="D1026" s="28">
        <v>44265</v>
      </c>
      <c r="E1026" s="27" t="s">
        <v>40</v>
      </c>
      <c r="F1026" s="27" t="s">
        <v>62</v>
      </c>
      <c r="G1026" s="27" t="s">
        <v>63</v>
      </c>
      <c r="H1026" s="27" t="s">
        <v>24</v>
      </c>
      <c r="I1026" s="29">
        <v>0.4</v>
      </c>
      <c r="J1026" s="30">
        <v>4200</v>
      </c>
      <c r="K1026" s="31">
        <f t="shared" ref="K1026:K1280" si="8">I1026*J1026</f>
        <v>1680</v>
      </c>
      <c r="L1026" s="31">
        <f t="shared" ref="L1026:L1280" si="9">K1026*M1026</f>
        <v>672</v>
      </c>
      <c r="M1026" s="32">
        <v>0.4</v>
      </c>
      <c r="O1026" s="37"/>
      <c r="P1026" s="38"/>
      <c r="Q1026" s="33"/>
      <c r="R1026" s="34"/>
    </row>
    <row r="1027" spans="1:18" ht="15.75" customHeight="1">
      <c r="A1027" s="22"/>
      <c r="B1027" s="27" t="s">
        <v>21</v>
      </c>
      <c r="C1027" s="27">
        <v>1185732</v>
      </c>
      <c r="D1027" s="28">
        <v>44265</v>
      </c>
      <c r="E1027" s="27" t="s">
        <v>40</v>
      </c>
      <c r="F1027" s="27" t="s">
        <v>62</v>
      </c>
      <c r="G1027" s="27" t="s">
        <v>63</v>
      </c>
      <c r="H1027" s="27" t="s">
        <v>25</v>
      </c>
      <c r="I1027" s="29">
        <v>0.4</v>
      </c>
      <c r="J1027" s="30">
        <v>1000</v>
      </c>
      <c r="K1027" s="31">
        <f t="shared" si="8"/>
        <v>400</v>
      </c>
      <c r="L1027" s="31">
        <f t="shared" si="9"/>
        <v>140</v>
      </c>
      <c r="M1027" s="32">
        <v>0.35</v>
      </c>
      <c r="O1027" s="37"/>
      <c r="P1027" s="38"/>
      <c r="Q1027" s="33"/>
      <c r="R1027" s="34"/>
    </row>
    <row r="1028" spans="1:18" ht="15.75" customHeight="1">
      <c r="A1028" s="22"/>
      <c r="B1028" s="27" t="s">
        <v>21</v>
      </c>
      <c r="C1028" s="27">
        <v>1185732</v>
      </c>
      <c r="D1028" s="28">
        <v>44265</v>
      </c>
      <c r="E1028" s="27" t="s">
        <v>40</v>
      </c>
      <c r="F1028" s="27" t="s">
        <v>62</v>
      </c>
      <c r="G1028" s="27" t="s">
        <v>63</v>
      </c>
      <c r="H1028" s="27" t="s">
        <v>26</v>
      </c>
      <c r="I1028" s="29">
        <v>0.30000000000000004</v>
      </c>
      <c r="J1028" s="30">
        <v>1500</v>
      </c>
      <c r="K1028" s="31">
        <f t="shared" si="8"/>
        <v>450.00000000000006</v>
      </c>
      <c r="L1028" s="31">
        <f t="shared" si="9"/>
        <v>157.5</v>
      </c>
      <c r="M1028" s="32">
        <v>0.35</v>
      </c>
      <c r="O1028" s="37"/>
      <c r="P1028" s="38"/>
      <c r="Q1028" s="33"/>
      <c r="R1028" s="34"/>
    </row>
    <row r="1029" spans="1:18" ht="15.75" customHeight="1">
      <c r="A1029" s="22"/>
      <c r="B1029" s="27" t="s">
        <v>21</v>
      </c>
      <c r="C1029" s="27">
        <v>1185732</v>
      </c>
      <c r="D1029" s="28">
        <v>44265</v>
      </c>
      <c r="E1029" s="27" t="s">
        <v>40</v>
      </c>
      <c r="F1029" s="27" t="s">
        <v>62</v>
      </c>
      <c r="G1029" s="27" t="s">
        <v>63</v>
      </c>
      <c r="H1029" s="27" t="s">
        <v>27</v>
      </c>
      <c r="I1029" s="29">
        <v>0.35</v>
      </c>
      <c r="J1029" s="30">
        <v>0</v>
      </c>
      <c r="K1029" s="31">
        <f t="shared" si="8"/>
        <v>0</v>
      </c>
      <c r="L1029" s="31">
        <f t="shared" si="9"/>
        <v>0</v>
      </c>
      <c r="M1029" s="32">
        <v>0.4</v>
      </c>
      <c r="O1029" s="37"/>
      <c r="P1029" s="38"/>
      <c r="Q1029" s="33"/>
      <c r="R1029" s="34"/>
    </row>
    <row r="1030" spans="1:18" ht="15.75" customHeight="1">
      <c r="A1030" s="22"/>
      <c r="B1030" s="27" t="s">
        <v>21</v>
      </c>
      <c r="C1030" s="27">
        <v>1185732</v>
      </c>
      <c r="D1030" s="28">
        <v>44265</v>
      </c>
      <c r="E1030" s="27" t="s">
        <v>40</v>
      </c>
      <c r="F1030" s="27" t="s">
        <v>62</v>
      </c>
      <c r="G1030" s="27" t="s">
        <v>63</v>
      </c>
      <c r="H1030" s="27" t="s">
        <v>28</v>
      </c>
      <c r="I1030" s="29">
        <v>0.5</v>
      </c>
      <c r="J1030" s="30">
        <v>500</v>
      </c>
      <c r="K1030" s="31">
        <f t="shared" si="8"/>
        <v>250</v>
      </c>
      <c r="L1030" s="31">
        <f t="shared" si="9"/>
        <v>87.5</v>
      </c>
      <c r="M1030" s="32">
        <v>0.35</v>
      </c>
      <c r="O1030" s="37"/>
      <c r="P1030" s="38"/>
      <c r="Q1030" s="33"/>
      <c r="R1030" s="34"/>
    </row>
    <row r="1031" spans="1:18" ht="15.75" customHeight="1">
      <c r="A1031" s="22"/>
      <c r="B1031" s="27" t="s">
        <v>21</v>
      </c>
      <c r="C1031" s="27">
        <v>1185732</v>
      </c>
      <c r="D1031" s="28">
        <v>44265</v>
      </c>
      <c r="E1031" s="27" t="s">
        <v>40</v>
      </c>
      <c r="F1031" s="27" t="s">
        <v>62</v>
      </c>
      <c r="G1031" s="27" t="s">
        <v>63</v>
      </c>
      <c r="H1031" s="27" t="s">
        <v>29</v>
      </c>
      <c r="I1031" s="29">
        <v>0.4</v>
      </c>
      <c r="J1031" s="30">
        <v>1500</v>
      </c>
      <c r="K1031" s="31">
        <f t="shared" si="8"/>
        <v>600</v>
      </c>
      <c r="L1031" s="31">
        <f t="shared" si="9"/>
        <v>300</v>
      </c>
      <c r="M1031" s="32">
        <v>0.5</v>
      </c>
      <c r="O1031" s="37"/>
      <c r="P1031" s="38"/>
      <c r="Q1031" s="33"/>
      <c r="R1031" s="34"/>
    </row>
    <row r="1032" spans="1:18" ht="15.75" customHeight="1">
      <c r="A1032" s="22"/>
      <c r="B1032" s="27" t="s">
        <v>21</v>
      </c>
      <c r="C1032" s="27">
        <v>1185732</v>
      </c>
      <c r="D1032" s="28">
        <v>44297</v>
      </c>
      <c r="E1032" s="27" t="s">
        <v>40</v>
      </c>
      <c r="F1032" s="27" t="s">
        <v>62</v>
      </c>
      <c r="G1032" s="27" t="s">
        <v>63</v>
      </c>
      <c r="H1032" s="27" t="s">
        <v>24</v>
      </c>
      <c r="I1032" s="29">
        <v>0.4</v>
      </c>
      <c r="J1032" s="30">
        <v>3750</v>
      </c>
      <c r="K1032" s="31">
        <f t="shared" si="8"/>
        <v>1500</v>
      </c>
      <c r="L1032" s="31">
        <f t="shared" si="9"/>
        <v>600</v>
      </c>
      <c r="M1032" s="32">
        <v>0.4</v>
      </c>
      <c r="O1032" s="37"/>
      <c r="P1032" s="38"/>
      <c r="Q1032" s="33"/>
      <c r="R1032" s="34"/>
    </row>
    <row r="1033" spans="1:18" ht="15.75" customHeight="1">
      <c r="A1033" s="22"/>
      <c r="B1033" s="27" t="s">
        <v>21</v>
      </c>
      <c r="C1033" s="27">
        <v>1185732</v>
      </c>
      <c r="D1033" s="28">
        <v>44297</v>
      </c>
      <c r="E1033" s="27" t="s">
        <v>40</v>
      </c>
      <c r="F1033" s="27" t="s">
        <v>62</v>
      </c>
      <c r="G1033" s="27" t="s">
        <v>63</v>
      </c>
      <c r="H1033" s="27" t="s">
        <v>25</v>
      </c>
      <c r="I1033" s="29">
        <v>0.35000000000000003</v>
      </c>
      <c r="J1033" s="30">
        <v>750</v>
      </c>
      <c r="K1033" s="31">
        <f t="shared" si="8"/>
        <v>262.5</v>
      </c>
      <c r="L1033" s="31">
        <f t="shared" si="9"/>
        <v>91.875</v>
      </c>
      <c r="M1033" s="32">
        <v>0.35</v>
      </c>
      <c r="O1033" s="37"/>
      <c r="P1033" s="38"/>
      <c r="Q1033" s="33"/>
      <c r="R1033" s="34"/>
    </row>
    <row r="1034" spans="1:18" ht="15.75" customHeight="1">
      <c r="A1034" s="22"/>
      <c r="B1034" s="27" t="s">
        <v>21</v>
      </c>
      <c r="C1034" s="27">
        <v>1185732</v>
      </c>
      <c r="D1034" s="28">
        <v>44297</v>
      </c>
      <c r="E1034" s="27" t="s">
        <v>40</v>
      </c>
      <c r="F1034" s="27" t="s">
        <v>62</v>
      </c>
      <c r="G1034" s="27" t="s">
        <v>63</v>
      </c>
      <c r="H1034" s="27" t="s">
        <v>26</v>
      </c>
      <c r="I1034" s="29">
        <v>0.25000000000000006</v>
      </c>
      <c r="J1034" s="30">
        <v>750</v>
      </c>
      <c r="K1034" s="31">
        <f t="shared" si="8"/>
        <v>187.50000000000003</v>
      </c>
      <c r="L1034" s="31">
        <f t="shared" si="9"/>
        <v>65.625</v>
      </c>
      <c r="M1034" s="32">
        <v>0.35</v>
      </c>
      <c r="O1034" s="37"/>
      <c r="P1034" s="38"/>
      <c r="Q1034" s="33"/>
      <c r="R1034" s="34"/>
    </row>
    <row r="1035" spans="1:18" ht="15.75" customHeight="1">
      <c r="A1035" s="22"/>
      <c r="B1035" s="27" t="s">
        <v>21</v>
      </c>
      <c r="C1035" s="27">
        <v>1185732</v>
      </c>
      <c r="D1035" s="28">
        <v>44297</v>
      </c>
      <c r="E1035" s="27" t="s">
        <v>40</v>
      </c>
      <c r="F1035" s="27" t="s">
        <v>62</v>
      </c>
      <c r="G1035" s="27" t="s">
        <v>63</v>
      </c>
      <c r="H1035" s="27" t="s">
        <v>27</v>
      </c>
      <c r="I1035" s="29">
        <v>0.3</v>
      </c>
      <c r="J1035" s="30">
        <v>0</v>
      </c>
      <c r="K1035" s="31">
        <f t="shared" si="8"/>
        <v>0</v>
      </c>
      <c r="L1035" s="31">
        <f t="shared" si="9"/>
        <v>0</v>
      </c>
      <c r="M1035" s="32">
        <v>0.4</v>
      </c>
      <c r="O1035" s="37"/>
      <c r="P1035" s="38"/>
      <c r="Q1035" s="33"/>
      <c r="R1035" s="34"/>
    </row>
    <row r="1036" spans="1:18" ht="15.75" customHeight="1">
      <c r="A1036" s="22"/>
      <c r="B1036" s="27" t="s">
        <v>21</v>
      </c>
      <c r="C1036" s="27">
        <v>1185732</v>
      </c>
      <c r="D1036" s="28">
        <v>44297</v>
      </c>
      <c r="E1036" s="27" t="s">
        <v>40</v>
      </c>
      <c r="F1036" s="27" t="s">
        <v>62</v>
      </c>
      <c r="G1036" s="27" t="s">
        <v>63</v>
      </c>
      <c r="H1036" s="27" t="s">
        <v>28</v>
      </c>
      <c r="I1036" s="29">
        <v>0.45</v>
      </c>
      <c r="J1036" s="30">
        <v>250</v>
      </c>
      <c r="K1036" s="31">
        <f t="shared" si="8"/>
        <v>112.5</v>
      </c>
      <c r="L1036" s="31">
        <f t="shared" si="9"/>
        <v>39.375</v>
      </c>
      <c r="M1036" s="32">
        <v>0.35</v>
      </c>
      <c r="O1036" s="37"/>
      <c r="P1036" s="38"/>
      <c r="Q1036" s="33"/>
      <c r="R1036" s="34"/>
    </row>
    <row r="1037" spans="1:18" ht="15.75" customHeight="1">
      <c r="A1037" s="22"/>
      <c r="B1037" s="27" t="s">
        <v>21</v>
      </c>
      <c r="C1037" s="27">
        <v>1185732</v>
      </c>
      <c r="D1037" s="28">
        <v>44297</v>
      </c>
      <c r="E1037" s="27" t="s">
        <v>40</v>
      </c>
      <c r="F1037" s="27" t="s">
        <v>62</v>
      </c>
      <c r="G1037" s="27" t="s">
        <v>63</v>
      </c>
      <c r="H1037" s="27" t="s">
        <v>29</v>
      </c>
      <c r="I1037" s="29">
        <v>0.35000000000000003</v>
      </c>
      <c r="J1037" s="30">
        <v>1500</v>
      </c>
      <c r="K1037" s="31">
        <f t="shared" si="8"/>
        <v>525</v>
      </c>
      <c r="L1037" s="31">
        <f t="shared" si="9"/>
        <v>262.5</v>
      </c>
      <c r="M1037" s="32">
        <v>0.5</v>
      </c>
      <c r="O1037" s="37"/>
      <c r="P1037" s="38"/>
      <c r="Q1037" s="33"/>
      <c r="R1037" s="34"/>
    </row>
    <row r="1038" spans="1:18" ht="15.75" customHeight="1">
      <c r="A1038" s="22"/>
      <c r="B1038" s="27" t="s">
        <v>21</v>
      </c>
      <c r="C1038" s="27">
        <v>1185732</v>
      </c>
      <c r="D1038" s="28">
        <v>44328</v>
      </c>
      <c r="E1038" s="27" t="s">
        <v>40</v>
      </c>
      <c r="F1038" s="27" t="s">
        <v>62</v>
      </c>
      <c r="G1038" s="27" t="s">
        <v>63</v>
      </c>
      <c r="H1038" s="27" t="s">
        <v>24</v>
      </c>
      <c r="I1038" s="29">
        <v>0.45</v>
      </c>
      <c r="J1038" s="30">
        <v>4200</v>
      </c>
      <c r="K1038" s="31">
        <f t="shared" si="8"/>
        <v>1890</v>
      </c>
      <c r="L1038" s="31">
        <f t="shared" si="9"/>
        <v>756</v>
      </c>
      <c r="M1038" s="32">
        <v>0.4</v>
      </c>
      <c r="O1038" s="37"/>
      <c r="P1038" s="38"/>
      <c r="Q1038" s="33"/>
      <c r="R1038" s="34"/>
    </row>
    <row r="1039" spans="1:18" ht="15.75" customHeight="1">
      <c r="A1039" s="22"/>
      <c r="B1039" s="27" t="s">
        <v>21</v>
      </c>
      <c r="C1039" s="27">
        <v>1185732</v>
      </c>
      <c r="D1039" s="28">
        <v>44328</v>
      </c>
      <c r="E1039" s="27" t="s">
        <v>40</v>
      </c>
      <c r="F1039" s="27" t="s">
        <v>62</v>
      </c>
      <c r="G1039" s="27" t="s">
        <v>63</v>
      </c>
      <c r="H1039" s="27" t="s">
        <v>25</v>
      </c>
      <c r="I1039" s="29">
        <v>0.40000000000000008</v>
      </c>
      <c r="J1039" s="30">
        <v>1250</v>
      </c>
      <c r="K1039" s="31">
        <f t="shared" si="8"/>
        <v>500.00000000000011</v>
      </c>
      <c r="L1039" s="31">
        <f t="shared" si="9"/>
        <v>175.00000000000003</v>
      </c>
      <c r="M1039" s="32">
        <v>0.35</v>
      </c>
      <c r="O1039" s="37"/>
      <c r="P1039" s="38"/>
      <c r="Q1039" s="33"/>
      <c r="R1039" s="34"/>
    </row>
    <row r="1040" spans="1:18" ht="15.75" customHeight="1">
      <c r="A1040" s="22"/>
      <c r="B1040" s="27" t="s">
        <v>21</v>
      </c>
      <c r="C1040" s="27">
        <v>1185732</v>
      </c>
      <c r="D1040" s="28">
        <v>44328</v>
      </c>
      <c r="E1040" s="27" t="s">
        <v>40</v>
      </c>
      <c r="F1040" s="27" t="s">
        <v>62</v>
      </c>
      <c r="G1040" s="27" t="s">
        <v>63</v>
      </c>
      <c r="H1040" s="27" t="s">
        <v>26</v>
      </c>
      <c r="I1040" s="29">
        <v>0.35000000000000003</v>
      </c>
      <c r="J1040" s="30">
        <v>1000</v>
      </c>
      <c r="K1040" s="31">
        <f t="shared" si="8"/>
        <v>350.00000000000006</v>
      </c>
      <c r="L1040" s="31">
        <f t="shared" si="9"/>
        <v>122.50000000000001</v>
      </c>
      <c r="M1040" s="32">
        <v>0.35</v>
      </c>
      <c r="O1040" s="37"/>
      <c r="P1040" s="38"/>
      <c r="Q1040" s="33"/>
      <c r="R1040" s="34"/>
    </row>
    <row r="1041" spans="1:18" ht="15.75" customHeight="1">
      <c r="A1041" s="22"/>
      <c r="B1041" s="27" t="s">
        <v>21</v>
      </c>
      <c r="C1041" s="27">
        <v>1185732</v>
      </c>
      <c r="D1041" s="28">
        <v>44328</v>
      </c>
      <c r="E1041" s="27" t="s">
        <v>40</v>
      </c>
      <c r="F1041" s="27" t="s">
        <v>62</v>
      </c>
      <c r="G1041" s="27" t="s">
        <v>63</v>
      </c>
      <c r="H1041" s="27" t="s">
        <v>27</v>
      </c>
      <c r="I1041" s="29">
        <v>0.35000000000000003</v>
      </c>
      <c r="J1041" s="30">
        <v>250</v>
      </c>
      <c r="K1041" s="31">
        <f t="shared" si="8"/>
        <v>87.500000000000014</v>
      </c>
      <c r="L1041" s="31">
        <f t="shared" si="9"/>
        <v>35.000000000000007</v>
      </c>
      <c r="M1041" s="32">
        <v>0.4</v>
      </c>
      <c r="O1041" s="37"/>
      <c r="P1041" s="38"/>
      <c r="Q1041" s="33"/>
      <c r="R1041" s="34"/>
    </row>
    <row r="1042" spans="1:18" ht="15.75" customHeight="1">
      <c r="A1042" s="22"/>
      <c r="B1042" s="27" t="s">
        <v>21</v>
      </c>
      <c r="C1042" s="27">
        <v>1185732</v>
      </c>
      <c r="D1042" s="28">
        <v>44328</v>
      </c>
      <c r="E1042" s="27" t="s">
        <v>40</v>
      </c>
      <c r="F1042" s="27" t="s">
        <v>62</v>
      </c>
      <c r="G1042" s="27" t="s">
        <v>63</v>
      </c>
      <c r="H1042" s="27" t="s">
        <v>28</v>
      </c>
      <c r="I1042" s="29">
        <v>0.49999999999999994</v>
      </c>
      <c r="J1042" s="30">
        <v>500</v>
      </c>
      <c r="K1042" s="31">
        <f t="shared" si="8"/>
        <v>249.99999999999997</v>
      </c>
      <c r="L1042" s="31">
        <f t="shared" si="9"/>
        <v>87.499999999999986</v>
      </c>
      <c r="M1042" s="32">
        <v>0.35</v>
      </c>
      <c r="O1042" s="37"/>
      <c r="P1042" s="38"/>
      <c r="Q1042" s="33"/>
      <c r="R1042" s="34"/>
    </row>
    <row r="1043" spans="1:18" ht="15.75" customHeight="1">
      <c r="A1043" s="22"/>
      <c r="B1043" s="27" t="s">
        <v>21</v>
      </c>
      <c r="C1043" s="27">
        <v>1185732</v>
      </c>
      <c r="D1043" s="28">
        <v>44328</v>
      </c>
      <c r="E1043" s="27" t="s">
        <v>40</v>
      </c>
      <c r="F1043" s="27" t="s">
        <v>62</v>
      </c>
      <c r="G1043" s="27" t="s">
        <v>63</v>
      </c>
      <c r="H1043" s="27" t="s">
        <v>29</v>
      </c>
      <c r="I1043" s="29">
        <v>0.54999999999999993</v>
      </c>
      <c r="J1043" s="30">
        <v>1500</v>
      </c>
      <c r="K1043" s="31">
        <f t="shared" si="8"/>
        <v>824.99999999999989</v>
      </c>
      <c r="L1043" s="31">
        <f t="shared" si="9"/>
        <v>412.49999999999994</v>
      </c>
      <c r="M1043" s="32">
        <v>0.5</v>
      </c>
      <c r="O1043" s="37"/>
      <c r="P1043" s="38"/>
      <c r="Q1043" s="33"/>
      <c r="R1043" s="34"/>
    </row>
    <row r="1044" spans="1:18" ht="15.75" customHeight="1">
      <c r="A1044" s="22"/>
      <c r="B1044" s="27" t="s">
        <v>21</v>
      </c>
      <c r="C1044" s="27">
        <v>1185732</v>
      </c>
      <c r="D1044" s="28">
        <v>44358</v>
      </c>
      <c r="E1044" s="27" t="s">
        <v>40</v>
      </c>
      <c r="F1044" s="27" t="s">
        <v>62</v>
      </c>
      <c r="G1044" s="27" t="s">
        <v>63</v>
      </c>
      <c r="H1044" s="27" t="s">
        <v>24</v>
      </c>
      <c r="I1044" s="29">
        <v>0.4</v>
      </c>
      <c r="J1044" s="30">
        <v>4000</v>
      </c>
      <c r="K1044" s="31">
        <f t="shared" si="8"/>
        <v>1600</v>
      </c>
      <c r="L1044" s="31">
        <f t="shared" si="9"/>
        <v>640</v>
      </c>
      <c r="M1044" s="32">
        <v>0.4</v>
      </c>
      <c r="O1044" s="37"/>
      <c r="P1044" s="38"/>
      <c r="Q1044" s="33"/>
      <c r="R1044" s="34"/>
    </row>
    <row r="1045" spans="1:18" ht="15.75" customHeight="1">
      <c r="A1045" s="22"/>
      <c r="B1045" s="27" t="s">
        <v>21</v>
      </c>
      <c r="C1045" s="27">
        <v>1185732</v>
      </c>
      <c r="D1045" s="28">
        <v>44358</v>
      </c>
      <c r="E1045" s="27" t="s">
        <v>40</v>
      </c>
      <c r="F1045" s="27" t="s">
        <v>62</v>
      </c>
      <c r="G1045" s="27" t="s">
        <v>63</v>
      </c>
      <c r="H1045" s="27" t="s">
        <v>25</v>
      </c>
      <c r="I1045" s="29">
        <v>0.35000000000000009</v>
      </c>
      <c r="J1045" s="30">
        <v>1500</v>
      </c>
      <c r="K1045" s="31">
        <f t="shared" si="8"/>
        <v>525.00000000000011</v>
      </c>
      <c r="L1045" s="31">
        <f t="shared" si="9"/>
        <v>183.75000000000003</v>
      </c>
      <c r="M1045" s="32">
        <v>0.35</v>
      </c>
      <c r="O1045" s="37"/>
      <c r="P1045" s="38"/>
      <c r="Q1045" s="33"/>
      <c r="R1045" s="34"/>
    </row>
    <row r="1046" spans="1:18" ht="15.75" customHeight="1">
      <c r="A1046" s="22"/>
      <c r="B1046" s="27" t="s">
        <v>21</v>
      </c>
      <c r="C1046" s="27">
        <v>1185732</v>
      </c>
      <c r="D1046" s="28">
        <v>44358</v>
      </c>
      <c r="E1046" s="27" t="s">
        <v>40</v>
      </c>
      <c r="F1046" s="27" t="s">
        <v>62</v>
      </c>
      <c r="G1046" s="27" t="s">
        <v>63</v>
      </c>
      <c r="H1046" s="27" t="s">
        <v>26</v>
      </c>
      <c r="I1046" s="29">
        <v>0.30000000000000004</v>
      </c>
      <c r="J1046" s="30">
        <v>1750</v>
      </c>
      <c r="K1046" s="31">
        <f t="shared" si="8"/>
        <v>525.00000000000011</v>
      </c>
      <c r="L1046" s="31">
        <f t="shared" si="9"/>
        <v>183.75000000000003</v>
      </c>
      <c r="M1046" s="32">
        <v>0.35</v>
      </c>
      <c r="O1046" s="37"/>
      <c r="P1046" s="38"/>
      <c r="Q1046" s="33"/>
      <c r="R1046" s="34"/>
    </row>
    <row r="1047" spans="1:18" ht="15.75" customHeight="1">
      <c r="A1047" s="22"/>
      <c r="B1047" s="27" t="s">
        <v>21</v>
      </c>
      <c r="C1047" s="27">
        <v>1185732</v>
      </c>
      <c r="D1047" s="28">
        <v>44358</v>
      </c>
      <c r="E1047" s="27" t="s">
        <v>40</v>
      </c>
      <c r="F1047" s="27" t="s">
        <v>62</v>
      </c>
      <c r="G1047" s="27" t="s">
        <v>63</v>
      </c>
      <c r="H1047" s="27" t="s">
        <v>27</v>
      </c>
      <c r="I1047" s="29">
        <v>0.30000000000000004</v>
      </c>
      <c r="J1047" s="30">
        <v>1500</v>
      </c>
      <c r="K1047" s="31">
        <f t="shared" si="8"/>
        <v>450.00000000000006</v>
      </c>
      <c r="L1047" s="31">
        <f t="shared" si="9"/>
        <v>180.00000000000003</v>
      </c>
      <c r="M1047" s="32">
        <v>0.4</v>
      </c>
      <c r="O1047" s="37"/>
      <c r="P1047" s="38"/>
      <c r="Q1047" s="33"/>
      <c r="R1047" s="34"/>
    </row>
    <row r="1048" spans="1:18" ht="15.75" customHeight="1">
      <c r="A1048" s="22"/>
      <c r="B1048" s="27" t="s">
        <v>21</v>
      </c>
      <c r="C1048" s="27">
        <v>1185732</v>
      </c>
      <c r="D1048" s="28">
        <v>44358</v>
      </c>
      <c r="E1048" s="27" t="s">
        <v>40</v>
      </c>
      <c r="F1048" s="27" t="s">
        <v>62</v>
      </c>
      <c r="G1048" s="27" t="s">
        <v>63</v>
      </c>
      <c r="H1048" s="27" t="s">
        <v>28</v>
      </c>
      <c r="I1048" s="29">
        <v>0.45</v>
      </c>
      <c r="J1048" s="30">
        <v>1500</v>
      </c>
      <c r="K1048" s="31">
        <f t="shared" si="8"/>
        <v>675</v>
      </c>
      <c r="L1048" s="31">
        <f t="shared" si="9"/>
        <v>236.24999999999997</v>
      </c>
      <c r="M1048" s="32">
        <v>0.35</v>
      </c>
      <c r="O1048" s="37"/>
      <c r="P1048" s="38"/>
      <c r="Q1048" s="33"/>
      <c r="R1048" s="34"/>
    </row>
    <row r="1049" spans="1:18" ht="15.75" customHeight="1">
      <c r="A1049" s="22"/>
      <c r="B1049" s="27" t="s">
        <v>21</v>
      </c>
      <c r="C1049" s="27">
        <v>1185732</v>
      </c>
      <c r="D1049" s="28">
        <v>44358</v>
      </c>
      <c r="E1049" s="27" t="s">
        <v>40</v>
      </c>
      <c r="F1049" s="27" t="s">
        <v>62</v>
      </c>
      <c r="G1049" s="27" t="s">
        <v>63</v>
      </c>
      <c r="H1049" s="27" t="s">
        <v>29</v>
      </c>
      <c r="I1049" s="29">
        <v>0.5</v>
      </c>
      <c r="J1049" s="30">
        <v>3250</v>
      </c>
      <c r="K1049" s="31">
        <f t="shared" si="8"/>
        <v>1625</v>
      </c>
      <c r="L1049" s="31">
        <f t="shared" si="9"/>
        <v>812.5</v>
      </c>
      <c r="M1049" s="32">
        <v>0.5</v>
      </c>
      <c r="O1049" s="37"/>
      <c r="P1049" s="38"/>
      <c r="Q1049" s="33"/>
      <c r="R1049" s="34"/>
    </row>
    <row r="1050" spans="1:18" ht="15.75" customHeight="1">
      <c r="A1050" s="22"/>
      <c r="B1050" s="27" t="s">
        <v>21</v>
      </c>
      <c r="C1050" s="27">
        <v>1185732</v>
      </c>
      <c r="D1050" s="28">
        <v>44387</v>
      </c>
      <c r="E1050" s="27" t="s">
        <v>40</v>
      </c>
      <c r="F1050" s="27" t="s">
        <v>62</v>
      </c>
      <c r="G1050" s="27" t="s">
        <v>63</v>
      </c>
      <c r="H1050" s="27" t="s">
        <v>24</v>
      </c>
      <c r="I1050" s="29">
        <v>0.45</v>
      </c>
      <c r="J1050" s="30">
        <v>5500</v>
      </c>
      <c r="K1050" s="31">
        <f t="shared" si="8"/>
        <v>2475</v>
      </c>
      <c r="L1050" s="31">
        <f t="shared" si="9"/>
        <v>990</v>
      </c>
      <c r="M1050" s="32">
        <v>0.4</v>
      </c>
      <c r="O1050" s="37"/>
      <c r="P1050" s="38"/>
      <c r="Q1050" s="33"/>
      <c r="R1050" s="34"/>
    </row>
    <row r="1051" spans="1:18" ht="15.75" customHeight="1">
      <c r="A1051" s="22"/>
      <c r="B1051" s="27" t="s">
        <v>21</v>
      </c>
      <c r="C1051" s="27">
        <v>1185732</v>
      </c>
      <c r="D1051" s="28">
        <v>44387</v>
      </c>
      <c r="E1051" s="27" t="s">
        <v>40</v>
      </c>
      <c r="F1051" s="27" t="s">
        <v>62</v>
      </c>
      <c r="G1051" s="27" t="s">
        <v>63</v>
      </c>
      <c r="H1051" s="27" t="s">
        <v>25</v>
      </c>
      <c r="I1051" s="29">
        <v>0.40000000000000008</v>
      </c>
      <c r="J1051" s="30">
        <v>3000</v>
      </c>
      <c r="K1051" s="31">
        <f t="shared" si="8"/>
        <v>1200.0000000000002</v>
      </c>
      <c r="L1051" s="31">
        <f t="shared" si="9"/>
        <v>420.00000000000006</v>
      </c>
      <c r="M1051" s="32">
        <v>0.35</v>
      </c>
      <c r="O1051" s="37"/>
      <c r="P1051" s="38"/>
      <c r="Q1051" s="33"/>
      <c r="R1051" s="34"/>
    </row>
    <row r="1052" spans="1:18" ht="15.75" customHeight="1">
      <c r="A1052" s="22"/>
      <c r="B1052" s="27" t="s">
        <v>21</v>
      </c>
      <c r="C1052" s="27">
        <v>1185732</v>
      </c>
      <c r="D1052" s="28">
        <v>44387</v>
      </c>
      <c r="E1052" s="27" t="s">
        <v>40</v>
      </c>
      <c r="F1052" s="27" t="s">
        <v>62</v>
      </c>
      <c r="G1052" s="27" t="s">
        <v>63</v>
      </c>
      <c r="H1052" s="27" t="s">
        <v>26</v>
      </c>
      <c r="I1052" s="29">
        <v>0.35000000000000003</v>
      </c>
      <c r="J1052" s="30">
        <v>2250</v>
      </c>
      <c r="K1052" s="31">
        <f t="shared" si="8"/>
        <v>787.50000000000011</v>
      </c>
      <c r="L1052" s="31">
        <f t="shared" si="9"/>
        <v>275.625</v>
      </c>
      <c r="M1052" s="32">
        <v>0.35</v>
      </c>
      <c r="O1052" s="37"/>
      <c r="P1052" s="38"/>
      <c r="Q1052" s="33"/>
      <c r="R1052" s="34"/>
    </row>
    <row r="1053" spans="1:18" ht="15.75" customHeight="1">
      <c r="A1053" s="22"/>
      <c r="B1053" s="27" t="s">
        <v>21</v>
      </c>
      <c r="C1053" s="27">
        <v>1185732</v>
      </c>
      <c r="D1053" s="28">
        <v>44387</v>
      </c>
      <c r="E1053" s="27" t="s">
        <v>40</v>
      </c>
      <c r="F1053" s="27" t="s">
        <v>62</v>
      </c>
      <c r="G1053" s="27" t="s">
        <v>63</v>
      </c>
      <c r="H1053" s="27" t="s">
        <v>27</v>
      </c>
      <c r="I1053" s="29">
        <v>0.35000000000000003</v>
      </c>
      <c r="J1053" s="30">
        <v>1750</v>
      </c>
      <c r="K1053" s="31">
        <f t="shared" si="8"/>
        <v>612.50000000000011</v>
      </c>
      <c r="L1053" s="31">
        <f t="shared" si="9"/>
        <v>245.00000000000006</v>
      </c>
      <c r="M1053" s="32">
        <v>0.4</v>
      </c>
      <c r="O1053" s="37"/>
      <c r="P1053" s="38"/>
      <c r="Q1053" s="33"/>
      <c r="R1053" s="34"/>
    </row>
    <row r="1054" spans="1:18" ht="15.75" customHeight="1">
      <c r="A1054" s="22"/>
      <c r="B1054" s="27" t="s">
        <v>21</v>
      </c>
      <c r="C1054" s="27">
        <v>1185732</v>
      </c>
      <c r="D1054" s="28">
        <v>44387</v>
      </c>
      <c r="E1054" s="27" t="s">
        <v>40</v>
      </c>
      <c r="F1054" s="27" t="s">
        <v>62</v>
      </c>
      <c r="G1054" s="27" t="s">
        <v>63</v>
      </c>
      <c r="H1054" s="27" t="s">
        <v>28</v>
      </c>
      <c r="I1054" s="29">
        <v>0.45</v>
      </c>
      <c r="J1054" s="30">
        <v>1750</v>
      </c>
      <c r="K1054" s="31">
        <f t="shared" si="8"/>
        <v>787.5</v>
      </c>
      <c r="L1054" s="31">
        <f t="shared" si="9"/>
        <v>275.625</v>
      </c>
      <c r="M1054" s="32">
        <v>0.35</v>
      </c>
      <c r="O1054" s="37"/>
      <c r="P1054" s="38"/>
      <c r="Q1054" s="33"/>
      <c r="R1054" s="34"/>
    </row>
    <row r="1055" spans="1:18" ht="15.75" customHeight="1">
      <c r="A1055" s="22"/>
      <c r="B1055" s="27" t="s">
        <v>21</v>
      </c>
      <c r="C1055" s="27">
        <v>1185732</v>
      </c>
      <c r="D1055" s="28">
        <v>44387</v>
      </c>
      <c r="E1055" s="27" t="s">
        <v>40</v>
      </c>
      <c r="F1055" s="27" t="s">
        <v>62</v>
      </c>
      <c r="G1055" s="27" t="s">
        <v>63</v>
      </c>
      <c r="H1055" s="27" t="s">
        <v>29</v>
      </c>
      <c r="I1055" s="29">
        <v>0.5</v>
      </c>
      <c r="J1055" s="30">
        <v>3500</v>
      </c>
      <c r="K1055" s="31">
        <f t="shared" si="8"/>
        <v>1750</v>
      </c>
      <c r="L1055" s="31">
        <f t="shared" si="9"/>
        <v>875</v>
      </c>
      <c r="M1055" s="32">
        <v>0.5</v>
      </c>
      <c r="O1055" s="37"/>
      <c r="P1055" s="38"/>
      <c r="Q1055" s="33"/>
      <c r="R1055" s="34"/>
    </row>
    <row r="1056" spans="1:18" ht="15.75" customHeight="1">
      <c r="A1056" s="22"/>
      <c r="B1056" s="27" t="s">
        <v>21</v>
      </c>
      <c r="C1056" s="27">
        <v>1185732</v>
      </c>
      <c r="D1056" s="28">
        <v>44419</v>
      </c>
      <c r="E1056" s="27" t="s">
        <v>40</v>
      </c>
      <c r="F1056" s="27" t="s">
        <v>62</v>
      </c>
      <c r="G1056" s="27" t="s">
        <v>63</v>
      </c>
      <c r="H1056" s="27" t="s">
        <v>24</v>
      </c>
      <c r="I1056" s="29">
        <v>0.45</v>
      </c>
      <c r="J1056" s="30">
        <v>5000</v>
      </c>
      <c r="K1056" s="31">
        <f t="shared" si="8"/>
        <v>2250</v>
      </c>
      <c r="L1056" s="31">
        <f t="shared" si="9"/>
        <v>900</v>
      </c>
      <c r="M1056" s="32">
        <v>0.4</v>
      </c>
      <c r="O1056" s="37"/>
      <c r="P1056" s="38"/>
      <c r="Q1056" s="33"/>
      <c r="R1056" s="34"/>
    </row>
    <row r="1057" spans="1:18" ht="15.75" customHeight="1">
      <c r="A1057" s="22"/>
      <c r="B1057" s="27" t="s">
        <v>21</v>
      </c>
      <c r="C1057" s="27">
        <v>1185732</v>
      </c>
      <c r="D1057" s="28">
        <v>44419</v>
      </c>
      <c r="E1057" s="27" t="s">
        <v>40</v>
      </c>
      <c r="F1057" s="27" t="s">
        <v>62</v>
      </c>
      <c r="G1057" s="27" t="s">
        <v>63</v>
      </c>
      <c r="H1057" s="27" t="s">
        <v>25</v>
      </c>
      <c r="I1057" s="29">
        <v>0.45000000000000007</v>
      </c>
      <c r="J1057" s="30">
        <v>2750</v>
      </c>
      <c r="K1057" s="31">
        <f t="shared" si="8"/>
        <v>1237.5000000000002</v>
      </c>
      <c r="L1057" s="31">
        <f t="shared" si="9"/>
        <v>433.12500000000006</v>
      </c>
      <c r="M1057" s="32">
        <v>0.35</v>
      </c>
      <c r="O1057" s="37"/>
      <c r="P1057" s="38"/>
      <c r="Q1057" s="33"/>
      <c r="R1057" s="34"/>
    </row>
    <row r="1058" spans="1:18" ht="15.75" customHeight="1">
      <c r="A1058" s="22"/>
      <c r="B1058" s="27" t="s">
        <v>21</v>
      </c>
      <c r="C1058" s="27">
        <v>1185732</v>
      </c>
      <c r="D1058" s="28">
        <v>44419</v>
      </c>
      <c r="E1058" s="27" t="s">
        <v>40</v>
      </c>
      <c r="F1058" s="27" t="s">
        <v>62</v>
      </c>
      <c r="G1058" s="27" t="s">
        <v>63</v>
      </c>
      <c r="H1058" s="27" t="s">
        <v>26</v>
      </c>
      <c r="I1058" s="29">
        <v>0.4</v>
      </c>
      <c r="J1058" s="30">
        <v>2000</v>
      </c>
      <c r="K1058" s="31">
        <f t="shared" si="8"/>
        <v>800</v>
      </c>
      <c r="L1058" s="31">
        <f t="shared" si="9"/>
        <v>280</v>
      </c>
      <c r="M1058" s="32">
        <v>0.35</v>
      </c>
      <c r="O1058" s="37"/>
      <c r="P1058" s="38"/>
      <c r="Q1058" s="33"/>
      <c r="R1058" s="34"/>
    </row>
    <row r="1059" spans="1:18" ht="15.75" customHeight="1">
      <c r="A1059" s="22"/>
      <c r="B1059" s="27" t="s">
        <v>21</v>
      </c>
      <c r="C1059" s="27">
        <v>1185732</v>
      </c>
      <c r="D1059" s="28">
        <v>44419</v>
      </c>
      <c r="E1059" s="27" t="s">
        <v>40</v>
      </c>
      <c r="F1059" s="27" t="s">
        <v>62</v>
      </c>
      <c r="G1059" s="27" t="s">
        <v>63</v>
      </c>
      <c r="H1059" s="27" t="s">
        <v>27</v>
      </c>
      <c r="I1059" s="29">
        <v>0.30000000000000004</v>
      </c>
      <c r="J1059" s="30">
        <v>1250</v>
      </c>
      <c r="K1059" s="31">
        <f t="shared" si="8"/>
        <v>375.00000000000006</v>
      </c>
      <c r="L1059" s="31">
        <f t="shared" si="9"/>
        <v>150.00000000000003</v>
      </c>
      <c r="M1059" s="32">
        <v>0.4</v>
      </c>
      <c r="O1059" s="37"/>
      <c r="P1059" s="38"/>
      <c r="Q1059" s="33"/>
      <c r="R1059" s="34"/>
    </row>
    <row r="1060" spans="1:18" ht="15.75" customHeight="1">
      <c r="A1060" s="22"/>
      <c r="B1060" s="27" t="s">
        <v>21</v>
      </c>
      <c r="C1060" s="27">
        <v>1185732</v>
      </c>
      <c r="D1060" s="28">
        <v>44419</v>
      </c>
      <c r="E1060" s="27" t="s">
        <v>40</v>
      </c>
      <c r="F1060" s="27" t="s">
        <v>62</v>
      </c>
      <c r="G1060" s="27" t="s">
        <v>63</v>
      </c>
      <c r="H1060" s="27" t="s">
        <v>28</v>
      </c>
      <c r="I1060" s="29">
        <v>0.4</v>
      </c>
      <c r="J1060" s="30">
        <v>1000</v>
      </c>
      <c r="K1060" s="31">
        <f t="shared" si="8"/>
        <v>400</v>
      </c>
      <c r="L1060" s="31">
        <f t="shared" si="9"/>
        <v>140</v>
      </c>
      <c r="M1060" s="32">
        <v>0.35</v>
      </c>
      <c r="O1060" s="37"/>
      <c r="P1060" s="38"/>
      <c r="Q1060" s="33"/>
      <c r="R1060" s="34"/>
    </row>
    <row r="1061" spans="1:18" ht="15.75" customHeight="1">
      <c r="A1061" s="22"/>
      <c r="B1061" s="27" t="s">
        <v>21</v>
      </c>
      <c r="C1061" s="27">
        <v>1185732</v>
      </c>
      <c r="D1061" s="28">
        <v>44419</v>
      </c>
      <c r="E1061" s="27" t="s">
        <v>40</v>
      </c>
      <c r="F1061" s="27" t="s">
        <v>62</v>
      </c>
      <c r="G1061" s="27" t="s">
        <v>63</v>
      </c>
      <c r="H1061" s="27" t="s">
        <v>29</v>
      </c>
      <c r="I1061" s="29">
        <v>0.45</v>
      </c>
      <c r="J1061" s="30">
        <v>2750</v>
      </c>
      <c r="K1061" s="31">
        <f t="shared" si="8"/>
        <v>1237.5</v>
      </c>
      <c r="L1061" s="31">
        <f t="shared" si="9"/>
        <v>618.75</v>
      </c>
      <c r="M1061" s="32">
        <v>0.5</v>
      </c>
      <c r="O1061" s="37"/>
      <c r="P1061" s="38"/>
      <c r="Q1061" s="33"/>
      <c r="R1061" s="34"/>
    </row>
    <row r="1062" spans="1:18" ht="15.75" customHeight="1">
      <c r="A1062" s="22"/>
      <c r="B1062" s="27" t="s">
        <v>21</v>
      </c>
      <c r="C1062" s="27">
        <v>1185732</v>
      </c>
      <c r="D1062" s="28">
        <v>44451</v>
      </c>
      <c r="E1062" s="27" t="s">
        <v>40</v>
      </c>
      <c r="F1062" s="27" t="s">
        <v>62</v>
      </c>
      <c r="G1062" s="27" t="s">
        <v>63</v>
      </c>
      <c r="H1062" s="27" t="s">
        <v>24</v>
      </c>
      <c r="I1062" s="29">
        <v>0.4</v>
      </c>
      <c r="J1062" s="30">
        <v>4000</v>
      </c>
      <c r="K1062" s="31">
        <f t="shared" si="8"/>
        <v>1600</v>
      </c>
      <c r="L1062" s="31">
        <f t="shared" si="9"/>
        <v>640</v>
      </c>
      <c r="M1062" s="32">
        <v>0.4</v>
      </c>
      <c r="O1062" s="37"/>
      <c r="P1062" s="38"/>
      <c r="Q1062" s="33"/>
      <c r="R1062" s="34"/>
    </row>
    <row r="1063" spans="1:18" ht="15.75" customHeight="1">
      <c r="A1063" s="22"/>
      <c r="B1063" s="27" t="s">
        <v>21</v>
      </c>
      <c r="C1063" s="27">
        <v>1185732</v>
      </c>
      <c r="D1063" s="28">
        <v>44451</v>
      </c>
      <c r="E1063" s="27" t="s">
        <v>40</v>
      </c>
      <c r="F1063" s="27" t="s">
        <v>62</v>
      </c>
      <c r="G1063" s="27" t="s">
        <v>63</v>
      </c>
      <c r="H1063" s="27" t="s">
        <v>25</v>
      </c>
      <c r="I1063" s="29">
        <v>0.35000000000000009</v>
      </c>
      <c r="J1063" s="30">
        <v>2000</v>
      </c>
      <c r="K1063" s="31">
        <f t="shared" si="8"/>
        <v>700.00000000000023</v>
      </c>
      <c r="L1063" s="31">
        <f t="shared" si="9"/>
        <v>245.00000000000006</v>
      </c>
      <c r="M1063" s="32">
        <v>0.35</v>
      </c>
      <c r="O1063" s="37"/>
      <c r="P1063" s="38"/>
      <c r="Q1063" s="33"/>
      <c r="R1063" s="34"/>
    </row>
    <row r="1064" spans="1:18" ht="15.75" customHeight="1">
      <c r="A1064" s="22"/>
      <c r="B1064" s="27" t="s">
        <v>21</v>
      </c>
      <c r="C1064" s="27">
        <v>1185732</v>
      </c>
      <c r="D1064" s="28">
        <v>44451</v>
      </c>
      <c r="E1064" s="27" t="s">
        <v>40</v>
      </c>
      <c r="F1064" s="27" t="s">
        <v>62</v>
      </c>
      <c r="G1064" s="27" t="s">
        <v>63</v>
      </c>
      <c r="H1064" s="27" t="s">
        <v>26</v>
      </c>
      <c r="I1064" s="29">
        <v>0.2</v>
      </c>
      <c r="J1064" s="30">
        <v>1000</v>
      </c>
      <c r="K1064" s="31">
        <f t="shared" si="8"/>
        <v>200</v>
      </c>
      <c r="L1064" s="31">
        <f t="shared" si="9"/>
        <v>70</v>
      </c>
      <c r="M1064" s="32">
        <v>0.35</v>
      </c>
      <c r="O1064" s="37"/>
      <c r="P1064" s="38"/>
      <c r="Q1064" s="33"/>
      <c r="R1064" s="34"/>
    </row>
    <row r="1065" spans="1:18" ht="15.75" customHeight="1">
      <c r="A1065" s="22"/>
      <c r="B1065" s="27" t="s">
        <v>21</v>
      </c>
      <c r="C1065" s="27">
        <v>1185732</v>
      </c>
      <c r="D1065" s="28">
        <v>44451</v>
      </c>
      <c r="E1065" s="27" t="s">
        <v>40</v>
      </c>
      <c r="F1065" s="27" t="s">
        <v>62</v>
      </c>
      <c r="G1065" s="27" t="s">
        <v>63</v>
      </c>
      <c r="H1065" s="27" t="s">
        <v>27</v>
      </c>
      <c r="I1065" s="29">
        <v>0.2</v>
      </c>
      <c r="J1065" s="30">
        <v>750</v>
      </c>
      <c r="K1065" s="31">
        <f t="shared" si="8"/>
        <v>150</v>
      </c>
      <c r="L1065" s="31">
        <f t="shared" si="9"/>
        <v>60</v>
      </c>
      <c r="M1065" s="32">
        <v>0.4</v>
      </c>
      <c r="O1065" s="37"/>
      <c r="P1065" s="38"/>
      <c r="Q1065" s="33"/>
      <c r="R1065" s="34"/>
    </row>
    <row r="1066" spans="1:18" ht="15.75" customHeight="1">
      <c r="A1066" s="22"/>
      <c r="B1066" s="27" t="s">
        <v>21</v>
      </c>
      <c r="C1066" s="27">
        <v>1185732</v>
      </c>
      <c r="D1066" s="28">
        <v>44451</v>
      </c>
      <c r="E1066" s="27" t="s">
        <v>40</v>
      </c>
      <c r="F1066" s="27" t="s">
        <v>62</v>
      </c>
      <c r="G1066" s="27" t="s">
        <v>63</v>
      </c>
      <c r="H1066" s="27" t="s">
        <v>28</v>
      </c>
      <c r="I1066" s="29">
        <v>0.3</v>
      </c>
      <c r="J1066" s="30">
        <v>750</v>
      </c>
      <c r="K1066" s="31">
        <f t="shared" si="8"/>
        <v>225</v>
      </c>
      <c r="L1066" s="31">
        <f t="shared" si="9"/>
        <v>78.75</v>
      </c>
      <c r="M1066" s="32">
        <v>0.35</v>
      </c>
      <c r="O1066" s="37"/>
      <c r="P1066" s="38"/>
      <c r="Q1066" s="33"/>
      <c r="R1066" s="34"/>
    </row>
    <row r="1067" spans="1:18" ht="15.75" customHeight="1">
      <c r="A1067" s="22"/>
      <c r="B1067" s="27" t="s">
        <v>21</v>
      </c>
      <c r="C1067" s="27">
        <v>1185732</v>
      </c>
      <c r="D1067" s="28">
        <v>44451</v>
      </c>
      <c r="E1067" s="27" t="s">
        <v>40</v>
      </c>
      <c r="F1067" s="27" t="s">
        <v>62</v>
      </c>
      <c r="G1067" s="27" t="s">
        <v>63</v>
      </c>
      <c r="H1067" s="27" t="s">
        <v>29</v>
      </c>
      <c r="I1067" s="29">
        <v>0.35000000000000003</v>
      </c>
      <c r="J1067" s="30">
        <v>1500</v>
      </c>
      <c r="K1067" s="31">
        <f t="shared" si="8"/>
        <v>525</v>
      </c>
      <c r="L1067" s="31">
        <f t="shared" si="9"/>
        <v>262.5</v>
      </c>
      <c r="M1067" s="32">
        <v>0.5</v>
      </c>
      <c r="O1067" s="37"/>
      <c r="P1067" s="38"/>
      <c r="Q1067" s="33"/>
      <c r="R1067" s="34"/>
    </row>
    <row r="1068" spans="1:18" ht="15.75" customHeight="1">
      <c r="A1068" s="22"/>
      <c r="B1068" s="27" t="s">
        <v>21</v>
      </c>
      <c r="C1068" s="27">
        <v>1185732</v>
      </c>
      <c r="D1068" s="28">
        <v>44480</v>
      </c>
      <c r="E1068" s="27" t="s">
        <v>40</v>
      </c>
      <c r="F1068" s="27" t="s">
        <v>62</v>
      </c>
      <c r="G1068" s="27" t="s">
        <v>63</v>
      </c>
      <c r="H1068" s="27" t="s">
        <v>24</v>
      </c>
      <c r="I1068" s="29">
        <v>0.39999999999999997</v>
      </c>
      <c r="J1068" s="30">
        <v>3250</v>
      </c>
      <c r="K1068" s="31">
        <f t="shared" si="8"/>
        <v>1300</v>
      </c>
      <c r="L1068" s="31">
        <f t="shared" si="9"/>
        <v>520</v>
      </c>
      <c r="M1068" s="32">
        <v>0.4</v>
      </c>
      <c r="O1068" s="37"/>
      <c r="P1068" s="38"/>
      <c r="Q1068" s="33"/>
      <c r="R1068" s="34"/>
    </row>
    <row r="1069" spans="1:18" ht="15.75" customHeight="1">
      <c r="A1069" s="22"/>
      <c r="B1069" s="27" t="s">
        <v>21</v>
      </c>
      <c r="C1069" s="27">
        <v>1185732</v>
      </c>
      <c r="D1069" s="28">
        <v>44480</v>
      </c>
      <c r="E1069" s="27" t="s">
        <v>40</v>
      </c>
      <c r="F1069" s="27" t="s">
        <v>62</v>
      </c>
      <c r="G1069" s="27" t="s">
        <v>63</v>
      </c>
      <c r="H1069" s="27" t="s">
        <v>25</v>
      </c>
      <c r="I1069" s="29">
        <v>0.3</v>
      </c>
      <c r="J1069" s="30">
        <v>1500</v>
      </c>
      <c r="K1069" s="31">
        <f t="shared" si="8"/>
        <v>450</v>
      </c>
      <c r="L1069" s="31">
        <f t="shared" si="9"/>
        <v>157.5</v>
      </c>
      <c r="M1069" s="32">
        <v>0.35</v>
      </c>
      <c r="O1069" s="37"/>
      <c r="P1069" s="38"/>
      <c r="Q1069" s="33"/>
      <c r="R1069" s="34"/>
    </row>
    <row r="1070" spans="1:18" ht="15.75" customHeight="1">
      <c r="A1070" s="22"/>
      <c r="B1070" s="27" t="s">
        <v>21</v>
      </c>
      <c r="C1070" s="27">
        <v>1185732</v>
      </c>
      <c r="D1070" s="28">
        <v>44480</v>
      </c>
      <c r="E1070" s="27" t="s">
        <v>40</v>
      </c>
      <c r="F1070" s="27" t="s">
        <v>62</v>
      </c>
      <c r="G1070" s="27" t="s">
        <v>63</v>
      </c>
      <c r="H1070" s="27" t="s">
        <v>26</v>
      </c>
      <c r="I1070" s="29">
        <v>0.3</v>
      </c>
      <c r="J1070" s="30">
        <v>500</v>
      </c>
      <c r="K1070" s="31">
        <f t="shared" si="8"/>
        <v>150</v>
      </c>
      <c r="L1070" s="31">
        <f t="shared" si="9"/>
        <v>52.5</v>
      </c>
      <c r="M1070" s="32">
        <v>0.35</v>
      </c>
      <c r="O1070" s="37"/>
      <c r="P1070" s="38"/>
      <c r="Q1070" s="33"/>
      <c r="R1070" s="34"/>
    </row>
    <row r="1071" spans="1:18" ht="15.75" customHeight="1">
      <c r="A1071" s="22"/>
      <c r="B1071" s="27" t="s">
        <v>21</v>
      </c>
      <c r="C1071" s="27">
        <v>1185732</v>
      </c>
      <c r="D1071" s="28">
        <v>44480</v>
      </c>
      <c r="E1071" s="27" t="s">
        <v>40</v>
      </c>
      <c r="F1071" s="27" t="s">
        <v>62</v>
      </c>
      <c r="G1071" s="27" t="s">
        <v>63</v>
      </c>
      <c r="H1071" s="27" t="s">
        <v>27</v>
      </c>
      <c r="I1071" s="29">
        <v>0.3</v>
      </c>
      <c r="J1071" s="30">
        <v>250</v>
      </c>
      <c r="K1071" s="31">
        <f t="shared" si="8"/>
        <v>75</v>
      </c>
      <c r="L1071" s="31">
        <f t="shared" si="9"/>
        <v>30</v>
      </c>
      <c r="M1071" s="32">
        <v>0.4</v>
      </c>
      <c r="O1071" s="37"/>
      <c r="P1071" s="38"/>
      <c r="Q1071" s="33"/>
      <c r="R1071" s="34"/>
    </row>
    <row r="1072" spans="1:18" ht="15.75" customHeight="1">
      <c r="A1072" s="22"/>
      <c r="B1072" s="27" t="s">
        <v>21</v>
      </c>
      <c r="C1072" s="27">
        <v>1185732</v>
      </c>
      <c r="D1072" s="28">
        <v>44480</v>
      </c>
      <c r="E1072" s="27" t="s">
        <v>40</v>
      </c>
      <c r="F1072" s="27" t="s">
        <v>62</v>
      </c>
      <c r="G1072" s="27" t="s">
        <v>63</v>
      </c>
      <c r="H1072" s="27" t="s">
        <v>28</v>
      </c>
      <c r="I1072" s="29">
        <v>0.39999999999999997</v>
      </c>
      <c r="J1072" s="30">
        <v>250</v>
      </c>
      <c r="K1072" s="31">
        <f t="shared" si="8"/>
        <v>99.999999999999986</v>
      </c>
      <c r="L1072" s="31">
        <f t="shared" si="9"/>
        <v>34.999999999999993</v>
      </c>
      <c r="M1072" s="32">
        <v>0.35</v>
      </c>
      <c r="O1072" s="37"/>
      <c r="P1072" s="38"/>
      <c r="Q1072" s="33"/>
      <c r="R1072" s="34"/>
    </row>
    <row r="1073" spans="1:18" ht="15.75" customHeight="1">
      <c r="A1073" s="22"/>
      <c r="B1073" s="27" t="s">
        <v>21</v>
      </c>
      <c r="C1073" s="27">
        <v>1185732</v>
      </c>
      <c r="D1073" s="28">
        <v>44480</v>
      </c>
      <c r="E1073" s="27" t="s">
        <v>40</v>
      </c>
      <c r="F1073" s="27" t="s">
        <v>62</v>
      </c>
      <c r="G1073" s="27" t="s">
        <v>63</v>
      </c>
      <c r="H1073" s="27" t="s">
        <v>29</v>
      </c>
      <c r="I1073" s="29">
        <v>0.4499999999999999</v>
      </c>
      <c r="J1073" s="30">
        <v>1500</v>
      </c>
      <c r="K1073" s="31">
        <f t="shared" si="8"/>
        <v>674.99999999999989</v>
      </c>
      <c r="L1073" s="31">
        <f t="shared" si="9"/>
        <v>337.49999999999994</v>
      </c>
      <c r="M1073" s="32">
        <v>0.5</v>
      </c>
      <c r="O1073" s="37"/>
      <c r="P1073" s="38"/>
      <c r="Q1073" s="33"/>
      <c r="R1073" s="34"/>
    </row>
    <row r="1074" spans="1:18" ht="15.75" customHeight="1">
      <c r="A1074" s="22"/>
      <c r="B1074" s="27" t="s">
        <v>21</v>
      </c>
      <c r="C1074" s="27">
        <v>1185732</v>
      </c>
      <c r="D1074" s="28">
        <v>44511</v>
      </c>
      <c r="E1074" s="27" t="s">
        <v>40</v>
      </c>
      <c r="F1074" s="27" t="s">
        <v>62</v>
      </c>
      <c r="G1074" s="27" t="s">
        <v>63</v>
      </c>
      <c r="H1074" s="27" t="s">
        <v>24</v>
      </c>
      <c r="I1074" s="29">
        <v>0.4</v>
      </c>
      <c r="J1074" s="30">
        <v>3000</v>
      </c>
      <c r="K1074" s="31">
        <f t="shared" si="8"/>
        <v>1200</v>
      </c>
      <c r="L1074" s="31">
        <f t="shared" si="9"/>
        <v>480</v>
      </c>
      <c r="M1074" s="32">
        <v>0.4</v>
      </c>
      <c r="O1074" s="37"/>
      <c r="P1074" s="38"/>
      <c r="Q1074" s="33"/>
      <c r="R1074" s="34"/>
    </row>
    <row r="1075" spans="1:18" ht="15.75" customHeight="1">
      <c r="A1075" s="22"/>
      <c r="B1075" s="27" t="s">
        <v>21</v>
      </c>
      <c r="C1075" s="27">
        <v>1185732</v>
      </c>
      <c r="D1075" s="28">
        <v>44511</v>
      </c>
      <c r="E1075" s="27" t="s">
        <v>40</v>
      </c>
      <c r="F1075" s="27" t="s">
        <v>62</v>
      </c>
      <c r="G1075" s="27" t="s">
        <v>63</v>
      </c>
      <c r="H1075" s="27" t="s">
        <v>25</v>
      </c>
      <c r="I1075" s="29">
        <v>0.30000000000000004</v>
      </c>
      <c r="J1075" s="30">
        <v>1500</v>
      </c>
      <c r="K1075" s="31">
        <f t="shared" si="8"/>
        <v>450.00000000000006</v>
      </c>
      <c r="L1075" s="31">
        <f t="shared" si="9"/>
        <v>157.5</v>
      </c>
      <c r="M1075" s="32">
        <v>0.35</v>
      </c>
      <c r="O1075" s="37"/>
      <c r="P1075" s="38"/>
      <c r="Q1075" s="33"/>
      <c r="R1075" s="34"/>
    </row>
    <row r="1076" spans="1:18" ht="15.75" customHeight="1">
      <c r="A1076" s="22"/>
      <c r="B1076" s="27" t="s">
        <v>21</v>
      </c>
      <c r="C1076" s="27">
        <v>1185732</v>
      </c>
      <c r="D1076" s="28">
        <v>44511</v>
      </c>
      <c r="E1076" s="27" t="s">
        <v>40</v>
      </c>
      <c r="F1076" s="27" t="s">
        <v>62</v>
      </c>
      <c r="G1076" s="27" t="s">
        <v>63</v>
      </c>
      <c r="H1076" s="27" t="s">
        <v>26</v>
      </c>
      <c r="I1076" s="29">
        <v>0.30000000000000004</v>
      </c>
      <c r="J1076" s="30">
        <v>950</v>
      </c>
      <c r="K1076" s="31">
        <f t="shared" si="8"/>
        <v>285.00000000000006</v>
      </c>
      <c r="L1076" s="31">
        <f t="shared" si="9"/>
        <v>99.750000000000014</v>
      </c>
      <c r="M1076" s="32">
        <v>0.35</v>
      </c>
      <c r="O1076" s="37"/>
      <c r="P1076" s="38"/>
      <c r="Q1076" s="33"/>
      <c r="R1076" s="34"/>
    </row>
    <row r="1077" spans="1:18" ht="15.75" customHeight="1">
      <c r="A1077" s="22"/>
      <c r="B1077" s="27" t="s">
        <v>21</v>
      </c>
      <c r="C1077" s="27">
        <v>1185732</v>
      </c>
      <c r="D1077" s="28">
        <v>44511</v>
      </c>
      <c r="E1077" s="27" t="s">
        <v>40</v>
      </c>
      <c r="F1077" s="27" t="s">
        <v>62</v>
      </c>
      <c r="G1077" s="27" t="s">
        <v>63</v>
      </c>
      <c r="H1077" s="27" t="s">
        <v>27</v>
      </c>
      <c r="I1077" s="29">
        <v>0.30000000000000004</v>
      </c>
      <c r="J1077" s="30">
        <v>1250</v>
      </c>
      <c r="K1077" s="31">
        <f t="shared" si="8"/>
        <v>375.00000000000006</v>
      </c>
      <c r="L1077" s="31">
        <f t="shared" si="9"/>
        <v>150.00000000000003</v>
      </c>
      <c r="M1077" s="32">
        <v>0.4</v>
      </c>
      <c r="O1077" s="37"/>
      <c r="P1077" s="38"/>
      <c r="Q1077" s="33"/>
      <c r="R1077" s="34"/>
    </row>
    <row r="1078" spans="1:18" ht="15.75" customHeight="1">
      <c r="A1078" s="22"/>
      <c r="B1078" s="27" t="s">
        <v>21</v>
      </c>
      <c r="C1078" s="27">
        <v>1185732</v>
      </c>
      <c r="D1078" s="28">
        <v>44511</v>
      </c>
      <c r="E1078" s="27" t="s">
        <v>40</v>
      </c>
      <c r="F1078" s="27" t="s">
        <v>62</v>
      </c>
      <c r="G1078" s="27" t="s">
        <v>63</v>
      </c>
      <c r="H1078" s="27" t="s">
        <v>28</v>
      </c>
      <c r="I1078" s="29">
        <v>0.49999999999999994</v>
      </c>
      <c r="J1078" s="30">
        <v>1000</v>
      </c>
      <c r="K1078" s="31">
        <f t="shared" si="8"/>
        <v>499.99999999999994</v>
      </c>
      <c r="L1078" s="31">
        <f t="shared" si="9"/>
        <v>174.99999999999997</v>
      </c>
      <c r="M1078" s="32">
        <v>0.35</v>
      </c>
      <c r="O1078" s="37"/>
      <c r="P1078" s="38"/>
      <c r="Q1078" s="33"/>
      <c r="R1078" s="34"/>
    </row>
    <row r="1079" spans="1:18" ht="15.75" customHeight="1">
      <c r="A1079" s="22"/>
      <c r="B1079" s="27" t="s">
        <v>21</v>
      </c>
      <c r="C1079" s="27">
        <v>1185732</v>
      </c>
      <c r="D1079" s="28">
        <v>44511</v>
      </c>
      <c r="E1079" s="27" t="s">
        <v>40</v>
      </c>
      <c r="F1079" s="27" t="s">
        <v>62</v>
      </c>
      <c r="G1079" s="27" t="s">
        <v>63</v>
      </c>
      <c r="H1079" s="27" t="s">
        <v>29</v>
      </c>
      <c r="I1079" s="29">
        <v>0.54999999999999982</v>
      </c>
      <c r="J1079" s="30">
        <v>2000</v>
      </c>
      <c r="K1079" s="31">
        <f t="shared" si="8"/>
        <v>1099.9999999999995</v>
      </c>
      <c r="L1079" s="31">
        <f t="shared" si="9"/>
        <v>549.99999999999977</v>
      </c>
      <c r="M1079" s="32">
        <v>0.5</v>
      </c>
      <c r="O1079" s="37"/>
      <c r="P1079" s="38"/>
      <c r="Q1079" s="33"/>
      <c r="R1079" s="34"/>
    </row>
    <row r="1080" spans="1:18" ht="15.75" customHeight="1">
      <c r="A1080" s="22"/>
      <c r="B1080" s="27" t="s">
        <v>21</v>
      </c>
      <c r="C1080" s="27">
        <v>1185732</v>
      </c>
      <c r="D1080" s="28">
        <v>44540</v>
      </c>
      <c r="E1080" s="27" t="s">
        <v>40</v>
      </c>
      <c r="F1080" s="27" t="s">
        <v>62</v>
      </c>
      <c r="G1080" s="27" t="s">
        <v>63</v>
      </c>
      <c r="H1080" s="27" t="s">
        <v>24</v>
      </c>
      <c r="I1080" s="29">
        <v>0.49999999999999994</v>
      </c>
      <c r="J1080" s="30">
        <v>4500</v>
      </c>
      <c r="K1080" s="31">
        <f t="shared" si="8"/>
        <v>2249.9999999999995</v>
      </c>
      <c r="L1080" s="31">
        <f t="shared" si="9"/>
        <v>899.99999999999989</v>
      </c>
      <c r="M1080" s="32">
        <v>0.4</v>
      </c>
      <c r="O1080" s="37"/>
      <c r="P1080" s="38"/>
      <c r="Q1080" s="33"/>
      <c r="R1080" s="34"/>
    </row>
    <row r="1081" spans="1:18" ht="15.75" customHeight="1">
      <c r="A1081" s="22"/>
      <c r="B1081" s="27" t="s">
        <v>21</v>
      </c>
      <c r="C1081" s="27">
        <v>1185732</v>
      </c>
      <c r="D1081" s="28">
        <v>44540</v>
      </c>
      <c r="E1081" s="27" t="s">
        <v>40</v>
      </c>
      <c r="F1081" s="27" t="s">
        <v>62</v>
      </c>
      <c r="G1081" s="27" t="s">
        <v>63</v>
      </c>
      <c r="H1081" s="27" t="s">
        <v>25</v>
      </c>
      <c r="I1081" s="29">
        <v>0.4</v>
      </c>
      <c r="J1081" s="30">
        <v>2500</v>
      </c>
      <c r="K1081" s="31">
        <f t="shared" si="8"/>
        <v>1000</v>
      </c>
      <c r="L1081" s="31">
        <f t="shared" si="9"/>
        <v>350</v>
      </c>
      <c r="M1081" s="32">
        <v>0.35</v>
      </c>
      <c r="O1081" s="37"/>
      <c r="P1081" s="38"/>
      <c r="Q1081" s="33"/>
      <c r="R1081" s="34"/>
    </row>
    <row r="1082" spans="1:18" ht="15.75" customHeight="1">
      <c r="A1082" s="22"/>
      <c r="B1082" s="27" t="s">
        <v>21</v>
      </c>
      <c r="C1082" s="27">
        <v>1185732</v>
      </c>
      <c r="D1082" s="28">
        <v>44540</v>
      </c>
      <c r="E1082" s="27" t="s">
        <v>40</v>
      </c>
      <c r="F1082" s="27" t="s">
        <v>62</v>
      </c>
      <c r="G1082" s="27" t="s">
        <v>63</v>
      </c>
      <c r="H1082" s="27" t="s">
        <v>26</v>
      </c>
      <c r="I1082" s="29">
        <v>0.4</v>
      </c>
      <c r="J1082" s="30">
        <v>2000</v>
      </c>
      <c r="K1082" s="31">
        <f t="shared" si="8"/>
        <v>800</v>
      </c>
      <c r="L1082" s="31">
        <f t="shared" si="9"/>
        <v>280</v>
      </c>
      <c r="M1082" s="32">
        <v>0.35</v>
      </c>
      <c r="O1082" s="37"/>
      <c r="P1082" s="38"/>
      <c r="Q1082" s="33"/>
      <c r="R1082" s="34"/>
    </row>
    <row r="1083" spans="1:18" ht="15.75" customHeight="1">
      <c r="A1083" s="22"/>
      <c r="B1083" s="27" t="s">
        <v>21</v>
      </c>
      <c r="C1083" s="27">
        <v>1185732</v>
      </c>
      <c r="D1083" s="28">
        <v>44540</v>
      </c>
      <c r="E1083" s="27" t="s">
        <v>40</v>
      </c>
      <c r="F1083" s="27" t="s">
        <v>62</v>
      </c>
      <c r="G1083" s="27" t="s">
        <v>63</v>
      </c>
      <c r="H1083" s="27" t="s">
        <v>27</v>
      </c>
      <c r="I1083" s="29">
        <v>0.4</v>
      </c>
      <c r="J1083" s="30">
        <v>1500</v>
      </c>
      <c r="K1083" s="31">
        <f t="shared" si="8"/>
        <v>600</v>
      </c>
      <c r="L1083" s="31">
        <f t="shared" si="9"/>
        <v>240</v>
      </c>
      <c r="M1083" s="32">
        <v>0.4</v>
      </c>
      <c r="O1083" s="37"/>
      <c r="P1083" s="38"/>
      <c r="Q1083" s="33"/>
      <c r="R1083" s="34"/>
    </row>
    <row r="1084" spans="1:18" ht="15.75" customHeight="1">
      <c r="A1084" s="22"/>
      <c r="B1084" s="27" t="s">
        <v>21</v>
      </c>
      <c r="C1084" s="27">
        <v>1185732</v>
      </c>
      <c r="D1084" s="28">
        <v>44540</v>
      </c>
      <c r="E1084" s="27" t="s">
        <v>40</v>
      </c>
      <c r="F1084" s="27" t="s">
        <v>62</v>
      </c>
      <c r="G1084" s="27" t="s">
        <v>63</v>
      </c>
      <c r="H1084" s="27" t="s">
        <v>28</v>
      </c>
      <c r="I1084" s="29">
        <v>0.49999999999999994</v>
      </c>
      <c r="J1084" s="30">
        <v>1500</v>
      </c>
      <c r="K1084" s="31">
        <f t="shared" si="8"/>
        <v>749.99999999999989</v>
      </c>
      <c r="L1084" s="31">
        <f t="shared" si="9"/>
        <v>262.49999999999994</v>
      </c>
      <c r="M1084" s="32">
        <v>0.35</v>
      </c>
      <c r="O1084" s="37"/>
      <c r="P1084" s="38"/>
      <c r="Q1084" s="33"/>
      <c r="R1084" s="34"/>
    </row>
    <row r="1085" spans="1:18" ht="15.75" customHeight="1">
      <c r="A1085" s="22"/>
      <c r="B1085" s="27" t="s">
        <v>21</v>
      </c>
      <c r="C1085" s="27">
        <v>1185732</v>
      </c>
      <c r="D1085" s="28">
        <v>44540</v>
      </c>
      <c r="E1085" s="27" t="s">
        <v>40</v>
      </c>
      <c r="F1085" s="27" t="s">
        <v>62</v>
      </c>
      <c r="G1085" s="27" t="s">
        <v>63</v>
      </c>
      <c r="H1085" s="27" t="s">
        <v>29</v>
      </c>
      <c r="I1085" s="29">
        <v>0.54999999999999982</v>
      </c>
      <c r="J1085" s="30">
        <v>2500</v>
      </c>
      <c r="K1085" s="31">
        <f t="shared" si="8"/>
        <v>1374.9999999999995</v>
      </c>
      <c r="L1085" s="31">
        <f t="shared" si="9"/>
        <v>687.49999999999977</v>
      </c>
      <c r="M1085" s="32">
        <v>0.5</v>
      </c>
      <c r="O1085" s="37"/>
      <c r="P1085" s="38"/>
      <c r="Q1085" s="33"/>
      <c r="R1085" s="34"/>
    </row>
    <row r="1086" spans="1:18" ht="15.75" customHeight="1">
      <c r="A1086" s="22" t="s">
        <v>46</v>
      </c>
      <c r="B1086" s="27" t="s">
        <v>30</v>
      </c>
      <c r="C1086" s="27">
        <v>1197831</v>
      </c>
      <c r="D1086" s="28">
        <v>44198</v>
      </c>
      <c r="E1086" s="27" t="s">
        <v>31</v>
      </c>
      <c r="F1086" s="27" t="s">
        <v>64</v>
      </c>
      <c r="G1086" s="27" t="s">
        <v>65</v>
      </c>
      <c r="H1086" s="27" t="s">
        <v>24</v>
      </c>
      <c r="I1086" s="29">
        <v>0.2</v>
      </c>
      <c r="J1086" s="30">
        <v>6750</v>
      </c>
      <c r="K1086" s="31">
        <f t="shared" si="8"/>
        <v>1350</v>
      </c>
      <c r="L1086" s="31">
        <f t="shared" si="9"/>
        <v>540</v>
      </c>
      <c r="M1086" s="32">
        <v>0.39999999999999997</v>
      </c>
      <c r="O1086" s="37"/>
      <c r="P1086" s="38"/>
      <c r="Q1086" s="33"/>
      <c r="R1086" s="34"/>
    </row>
    <row r="1087" spans="1:18" ht="15.75" customHeight="1">
      <c r="A1087" s="22"/>
      <c r="B1087" s="27" t="s">
        <v>30</v>
      </c>
      <c r="C1087" s="27">
        <v>1197831</v>
      </c>
      <c r="D1087" s="28">
        <v>44198</v>
      </c>
      <c r="E1087" s="27" t="s">
        <v>31</v>
      </c>
      <c r="F1087" s="27" t="s">
        <v>64</v>
      </c>
      <c r="G1087" s="27" t="s">
        <v>65</v>
      </c>
      <c r="H1087" s="27" t="s">
        <v>25</v>
      </c>
      <c r="I1087" s="29">
        <v>0.3</v>
      </c>
      <c r="J1087" s="30">
        <v>6750</v>
      </c>
      <c r="K1087" s="31">
        <f t="shared" si="8"/>
        <v>2025</v>
      </c>
      <c r="L1087" s="31">
        <f t="shared" si="9"/>
        <v>809.99999999999989</v>
      </c>
      <c r="M1087" s="32">
        <v>0.39999999999999997</v>
      </c>
      <c r="O1087" s="37"/>
      <c r="P1087" s="38"/>
      <c r="Q1087" s="33"/>
      <c r="R1087" s="34"/>
    </row>
    <row r="1088" spans="1:18" ht="15.75" customHeight="1">
      <c r="A1088" s="22"/>
      <c r="B1088" s="27" t="s">
        <v>30</v>
      </c>
      <c r="C1088" s="27">
        <v>1197831</v>
      </c>
      <c r="D1088" s="28">
        <v>44198</v>
      </c>
      <c r="E1088" s="27" t="s">
        <v>31</v>
      </c>
      <c r="F1088" s="27" t="s">
        <v>64</v>
      </c>
      <c r="G1088" s="27" t="s">
        <v>65</v>
      </c>
      <c r="H1088" s="27" t="s">
        <v>26</v>
      </c>
      <c r="I1088" s="29">
        <v>0.3</v>
      </c>
      <c r="J1088" s="30">
        <v>4750</v>
      </c>
      <c r="K1088" s="31">
        <f t="shared" si="8"/>
        <v>1425</v>
      </c>
      <c r="L1088" s="31">
        <f t="shared" si="9"/>
        <v>570</v>
      </c>
      <c r="M1088" s="32">
        <v>0.39999999999999997</v>
      </c>
      <c r="O1088" s="37"/>
      <c r="P1088" s="38"/>
      <c r="Q1088" s="33"/>
      <c r="R1088" s="34"/>
    </row>
    <row r="1089" spans="1:18" ht="15.75" customHeight="1">
      <c r="A1089" s="22"/>
      <c r="B1089" s="27" t="s">
        <v>30</v>
      </c>
      <c r="C1089" s="27">
        <v>1197831</v>
      </c>
      <c r="D1089" s="28">
        <v>44198</v>
      </c>
      <c r="E1089" s="27" t="s">
        <v>31</v>
      </c>
      <c r="F1089" s="27" t="s">
        <v>64</v>
      </c>
      <c r="G1089" s="27" t="s">
        <v>65</v>
      </c>
      <c r="H1089" s="27" t="s">
        <v>27</v>
      </c>
      <c r="I1089" s="29">
        <v>0.35</v>
      </c>
      <c r="J1089" s="30">
        <v>4750</v>
      </c>
      <c r="K1089" s="31">
        <f t="shared" si="8"/>
        <v>1662.5</v>
      </c>
      <c r="L1089" s="31">
        <f t="shared" si="9"/>
        <v>831.25</v>
      </c>
      <c r="M1089" s="32">
        <v>0.5</v>
      </c>
      <c r="O1089" s="37"/>
      <c r="P1089" s="38"/>
      <c r="Q1089" s="33"/>
      <c r="R1089" s="34"/>
    </row>
    <row r="1090" spans="1:18" ht="15.75" customHeight="1">
      <c r="A1090" s="22"/>
      <c r="B1090" s="27" t="s">
        <v>30</v>
      </c>
      <c r="C1090" s="27">
        <v>1197831</v>
      </c>
      <c r="D1090" s="28">
        <v>44198</v>
      </c>
      <c r="E1090" s="27" t="s">
        <v>31</v>
      </c>
      <c r="F1090" s="27" t="s">
        <v>64</v>
      </c>
      <c r="G1090" s="27" t="s">
        <v>65</v>
      </c>
      <c r="H1090" s="27" t="s">
        <v>28</v>
      </c>
      <c r="I1090" s="29">
        <v>0.4</v>
      </c>
      <c r="J1090" s="30">
        <v>3250</v>
      </c>
      <c r="K1090" s="31">
        <f t="shared" si="8"/>
        <v>1300</v>
      </c>
      <c r="L1090" s="31">
        <f t="shared" si="9"/>
        <v>454.99999999999994</v>
      </c>
      <c r="M1090" s="32">
        <v>0.35</v>
      </c>
      <c r="O1090" s="37"/>
      <c r="P1090" s="38"/>
      <c r="Q1090" s="33"/>
      <c r="R1090" s="34"/>
    </row>
    <row r="1091" spans="1:18" ht="15.75" customHeight="1">
      <c r="A1091" s="22"/>
      <c r="B1091" s="27" t="s">
        <v>30</v>
      </c>
      <c r="C1091" s="27">
        <v>1197831</v>
      </c>
      <c r="D1091" s="28">
        <v>44198</v>
      </c>
      <c r="E1091" s="27" t="s">
        <v>31</v>
      </c>
      <c r="F1091" s="27" t="s">
        <v>64</v>
      </c>
      <c r="G1091" s="27" t="s">
        <v>65</v>
      </c>
      <c r="H1091" s="27" t="s">
        <v>29</v>
      </c>
      <c r="I1091" s="29">
        <v>0.35</v>
      </c>
      <c r="J1091" s="30">
        <v>4750</v>
      </c>
      <c r="K1091" s="31">
        <f t="shared" si="8"/>
        <v>1662.5</v>
      </c>
      <c r="L1091" s="31">
        <f t="shared" si="9"/>
        <v>914.37500000000011</v>
      </c>
      <c r="M1091" s="32">
        <v>0.55000000000000004</v>
      </c>
      <c r="O1091" s="37"/>
      <c r="P1091" s="38"/>
      <c r="Q1091" s="33"/>
      <c r="R1091" s="34"/>
    </row>
    <row r="1092" spans="1:18" ht="15.75" customHeight="1">
      <c r="A1092" s="22"/>
      <c r="B1092" s="27" t="s">
        <v>30</v>
      </c>
      <c r="C1092" s="27">
        <v>1197831</v>
      </c>
      <c r="D1092" s="28">
        <v>44228</v>
      </c>
      <c r="E1092" s="27" t="s">
        <v>31</v>
      </c>
      <c r="F1092" s="27" t="s">
        <v>64</v>
      </c>
      <c r="G1092" s="27" t="s">
        <v>65</v>
      </c>
      <c r="H1092" s="27" t="s">
        <v>24</v>
      </c>
      <c r="I1092" s="29">
        <v>0.25</v>
      </c>
      <c r="J1092" s="30">
        <v>6250</v>
      </c>
      <c r="K1092" s="31">
        <f t="shared" si="8"/>
        <v>1562.5</v>
      </c>
      <c r="L1092" s="31">
        <f t="shared" si="9"/>
        <v>625</v>
      </c>
      <c r="M1092" s="32">
        <v>0.39999999999999997</v>
      </c>
      <c r="O1092" s="37"/>
      <c r="P1092" s="38"/>
      <c r="Q1092" s="33"/>
      <c r="R1092" s="34"/>
    </row>
    <row r="1093" spans="1:18" ht="15.75" customHeight="1">
      <c r="A1093" s="22"/>
      <c r="B1093" s="27" t="s">
        <v>30</v>
      </c>
      <c r="C1093" s="27">
        <v>1197831</v>
      </c>
      <c r="D1093" s="28">
        <v>44228</v>
      </c>
      <c r="E1093" s="27" t="s">
        <v>31</v>
      </c>
      <c r="F1093" s="27" t="s">
        <v>64</v>
      </c>
      <c r="G1093" s="27" t="s">
        <v>65</v>
      </c>
      <c r="H1093" s="27" t="s">
        <v>25</v>
      </c>
      <c r="I1093" s="29">
        <v>0.35</v>
      </c>
      <c r="J1093" s="30">
        <v>6000</v>
      </c>
      <c r="K1093" s="31">
        <f t="shared" si="8"/>
        <v>2100</v>
      </c>
      <c r="L1093" s="31">
        <f t="shared" si="9"/>
        <v>839.99999999999989</v>
      </c>
      <c r="M1093" s="32">
        <v>0.39999999999999997</v>
      </c>
      <c r="O1093" s="37"/>
      <c r="P1093" s="38"/>
      <c r="Q1093" s="33"/>
      <c r="R1093" s="34"/>
    </row>
    <row r="1094" spans="1:18" ht="15.75" customHeight="1">
      <c r="A1094" s="22"/>
      <c r="B1094" s="27" t="s">
        <v>30</v>
      </c>
      <c r="C1094" s="27">
        <v>1197831</v>
      </c>
      <c r="D1094" s="28">
        <v>44228</v>
      </c>
      <c r="E1094" s="27" t="s">
        <v>31</v>
      </c>
      <c r="F1094" s="27" t="s">
        <v>64</v>
      </c>
      <c r="G1094" s="27" t="s">
        <v>65</v>
      </c>
      <c r="H1094" s="27" t="s">
        <v>26</v>
      </c>
      <c r="I1094" s="29">
        <v>0.35</v>
      </c>
      <c r="J1094" s="30">
        <v>4250</v>
      </c>
      <c r="K1094" s="31">
        <f t="shared" si="8"/>
        <v>1487.5</v>
      </c>
      <c r="L1094" s="31">
        <f t="shared" si="9"/>
        <v>595</v>
      </c>
      <c r="M1094" s="32">
        <v>0.39999999999999997</v>
      </c>
      <c r="O1094" s="37"/>
      <c r="P1094" s="38"/>
      <c r="Q1094" s="33"/>
      <c r="R1094" s="34"/>
    </row>
    <row r="1095" spans="1:18" ht="15.75" customHeight="1">
      <c r="A1095" s="22"/>
      <c r="B1095" s="27" t="s">
        <v>30</v>
      </c>
      <c r="C1095" s="27">
        <v>1197831</v>
      </c>
      <c r="D1095" s="28">
        <v>44228</v>
      </c>
      <c r="E1095" s="27" t="s">
        <v>31</v>
      </c>
      <c r="F1095" s="27" t="s">
        <v>64</v>
      </c>
      <c r="G1095" s="27" t="s">
        <v>65</v>
      </c>
      <c r="H1095" s="27" t="s">
        <v>27</v>
      </c>
      <c r="I1095" s="29">
        <v>0.35</v>
      </c>
      <c r="J1095" s="30">
        <v>3750</v>
      </c>
      <c r="K1095" s="31">
        <f t="shared" si="8"/>
        <v>1312.5</v>
      </c>
      <c r="L1095" s="31">
        <f t="shared" si="9"/>
        <v>656.25</v>
      </c>
      <c r="M1095" s="32">
        <v>0.5</v>
      </c>
      <c r="O1095" s="37"/>
      <c r="P1095" s="38"/>
      <c r="Q1095" s="33"/>
      <c r="R1095" s="34"/>
    </row>
    <row r="1096" spans="1:18" ht="15.75" customHeight="1">
      <c r="A1096" s="22"/>
      <c r="B1096" s="27" t="s">
        <v>30</v>
      </c>
      <c r="C1096" s="27">
        <v>1197831</v>
      </c>
      <c r="D1096" s="28">
        <v>44228</v>
      </c>
      <c r="E1096" s="27" t="s">
        <v>31</v>
      </c>
      <c r="F1096" s="27" t="s">
        <v>64</v>
      </c>
      <c r="G1096" s="27" t="s">
        <v>65</v>
      </c>
      <c r="H1096" s="27" t="s">
        <v>28</v>
      </c>
      <c r="I1096" s="29">
        <v>0.4</v>
      </c>
      <c r="J1096" s="30">
        <v>2500</v>
      </c>
      <c r="K1096" s="31">
        <f t="shared" si="8"/>
        <v>1000</v>
      </c>
      <c r="L1096" s="31">
        <f t="shared" si="9"/>
        <v>350</v>
      </c>
      <c r="M1096" s="32">
        <v>0.35</v>
      </c>
      <c r="O1096" s="37"/>
      <c r="P1096" s="38"/>
      <c r="Q1096" s="33"/>
      <c r="R1096" s="34"/>
    </row>
    <row r="1097" spans="1:18" ht="15.75" customHeight="1">
      <c r="A1097" s="22"/>
      <c r="B1097" s="27" t="s">
        <v>30</v>
      </c>
      <c r="C1097" s="27">
        <v>1197831</v>
      </c>
      <c r="D1097" s="28">
        <v>44228</v>
      </c>
      <c r="E1097" s="27" t="s">
        <v>31</v>
      </c>
      <c r="F1097" s="27" t="s">
        <v>64</v>
      </c>
      <c r="G1097" s="27" t="s">
        <v>65</v>
      </c>
      <c r="H1097" s="27" t="s">
        <v>29</v>
      </c>
      <c r="I1097" s="29">
        <v>0.35</v>
      </c>
      <c r="J1097" s="30">
        <v>4500</v>
      </c>
      <c r="K1097" s="31">
        <f t="shared" si="8"/>
        <v>1575</v>
      </c>
      <c r="L1097" s="31">
        <f t="shared" si="9"/>
        <v>866.25000000000011</v>
      </c>
      <c r="M1097" s="32">
        <v>0.55000000000000004</v>
      </c>
      <c r="O1097" s="37"/>
      <c r="P1097" s="38"/>
      <c r="Q1097" s="33"/>
      <c r="R1097" s="34"/>
    </row>
    <row r="1098" spans="1:18" ht="15.75" customHeight="1">
      <c r="A1098" s="22"/>
      <c r="B1098" s="27" t="s">
        <v>30</v>
      </c>
      <c r="C1098" s="27">
        <v>1197831</v>
      </c>
      <c r="D1098" s="28">
        <v>44258</v>
      </c>
      <c r="E1098" s="27" t="s">
        <v>31</v>
      </c>
      <c r="F1098" s="27" t="s">
        <v>64</v>
      </c>
      <c r="G1098" s="27" t="s">
        <v>65</v>
      </c>
      <c r="H1098" s="27" t="s">
        <v>24</v>
      </c>
      <c r="I1098" s="29">
        <v>0.3</v>
      </c>
      <c r="J1098" s="30">
        <v>6250</v>
      </c>
      <c r="K1098" s="31">
        <f t="shared" si="8"/>
        <v>1875</v>
      </c>
      <c r="L1098" s="31">
        <f t="shared" si="9"/>
        <v>843.74999999999989</v>
      </c>
      <c r="M1098" s="32">
        <v>0.44999999999999996</v>
      </c>
      <c r="O1098" s="37"/>
      <c r="P1098" s="38"/>
      <c r="Q1098" s="33"/>
      <c r="R1098" s="34"/>
    </row>
    <row r="1099" spans="1:18" ht="15.75" customHeight="1">
      <c r="A1099" s="22"/>
      <c r="B1099" s="27" t="s">
        <v>30</v>
      </c>
      <c r="C1099" s="27">
        <v>1197831</v>
      </c>
      <c r="D1099" s="28">
        <v>44258</v>
      </c>
      <c r="E1099" s="27" t="s">
        <v>31</v>
      </c>
      <c r="F1099" s="27" t="s">
        <v>64</v>
      </c>
      <c r="G1099" s="27" t="s">
        <v>65</v>
      </c>
      <c r="H1099" s="27" t="s">
        <v>25</v>
      </c>
      <c r="I1099" s="29">
        <v>0.4</v>
      </c>
      <c r="J1099" s="30">
        <v>6250</v>
      </c>
      <c r="K1099" s="31">
        <f t="shared" si="8"/>
        <v>2500</v>
      </c>
      <c r="L1099" s="31">
        <f t="shared" si="9"/>
        <v>1125</v>
      </c>
      <c r="M1099" s="32">
        <v>0.44999999999999996</v>
      </c>
      <c r="O1099" s="37"/>
      <c r="P1099" s="38"/>
      <c r="Q1099" s="33"/>
      <c r="R1099" s="34"/>
    </row>
    <row r="1100" spans="1:18" ht="15.75" customHeight="1">
      <c r="A1100" s="22"/>
      <c r="B1100" s="27" t="s">
        <v>30</v>
      </c>
      <c r="C1100" s="27">
        <v>1197831</v>
      </c>
      <c r="D1100" s="28">
        <v>44258</v>
      </c>
      <c r="E1100" s="27" t="s">
        <v>31</v>
      </c>
      <c r="F1100" s="27" t="s">
        <v>64</v>
      </c>
      <c r="G1100" s="27" t="s">
        <v>65</v>
      </c>
      <c r="H1100" s="27" t="s">
        <v>26</v>
      </c>
      <c r="I1100" s="29">
        <v>0.3</v>
      </c>
      <c r="J1100" s="30">
        <v>4500</v>
      </c>
      <c r="K1100" s="31">
        <f t="shared" si="8"/>
        <v>1350</v>
      </c>
      <c r="L1100" s="31">
        <f t="shared" si="9"/>
        <v>607.49999999999989</v>
      </c>
      <c r="M1100" s="32">
        <v>0.44999999999999996</v>
      </c>
      <c r="O1100" s="37"/>
      <c r="P1100" s="38"/>
      <c r="Q1100" s="33"/>
      <c r="R1100" s="34"/>
    </row>
    <row r="1101" spans="1:18" ht="15.75" customHeight="1">
      <c r="A1101" s="22"/>
      <c r="B1101" s="27" t="s">
        <v>30</v>
      </c>
      <c r="C1101" s="27">
        <v>1197831</v>
      </c>
      <c r="D1101" s="28">
        <v>44258</v>
      </c>
      <c r="E1101" s="27" t="s">
        <v>31</v>
      </c>
      <c r="F1101" s="27" t="s">
        <v>64</v>
      </c>
      <c r="G1101" s="27" t="s">
        <v>65</v>
      </c>
      <c r="H1101" s="27" t="s">
        <v>27</v>
      </c>
      <c r="I1101" s="29">
        <v>0.35000000000000003</v>
      </c>
      <c r="J1101" s="30">
        <v>3500</v>
      </c>
      <c r="K1101" s="31">
        <f t="shared" si="8"/>
        <v>1225.0000000000002</v>
      </c>
      <c r="L1101" s="31">
        <f t="shared" si="9"/>
        <v>673.75000000000023</v>
      </c>
      <c r="M1101" s="32">
        <v>0.55000000000000004</v>
      </c>
      <c r="O1101" s="37"/>
      <c r="P1101" s="38"/>
      <c r="Q1101" s="33"/>
      <c r="R1101" s="34"/>
    </row>
    <row r="1102" spans="1:18" ht="15.75" customHeight="1">
      <c r="A1102" s="22"/>
      <c r="B1102" s="27" t="s">
        <v>30</v>
      </c>
      <c r="C1102" s="27">
        <v>1197831</v>
      </c>
      <c r="D1102" s="28">
        <v>44258</v>
      </c>
      <c r="E1102" s="27" t="s">
        <v>31</v>
      </c>
      <c r="F1102" s="27" t="s">
        <v>64</v>
      </c>
      <c r="G1102" s="27" t="s">
        <v>65</v>
      </c>
      <c r="H1102" s="27" t="s">
        <v>28</v>
      </c>
      <c r="I1102" s="29">
        <v>0.4</v>
      </c>
      <c r="J1102" s="30">
        <v>2500</v>
      </c>
      <c r="K1102" s="31">
        <f t="shared" si="8"/>
        <v>1000</v>
      </c>
      <c r="L1102" s="31">
        <f t="shared" si="9"/>
        <v>399.99999999999994</v>
      </c>
      <c r="M1102" s="32">
        <v>0.39999999999999997</v>
      </c>
      <c r="O1102" s="37"/>
      <c r="P1102" s="38"/>
      <c r="Q1102" s="33"/>
      <c r="R1102" s="34"/>
    </row>
    <row r="1103" spans="1:18" ht="15.75" customHeight="1">
      <c r="A1103" s="22"/>
      <c r="B1103" s="27" t="s">
        <v>30</v>
      </c>
      <c r="C1103" s="27">
        <v>1197831</v>
      </c>
      <c r="D1103" s="28">
        <v>44258</v>
      </c>
      <c r="E1103" s="27" t="s">
        <v>31</v>
      </c>
      <c r="F1103" s="27" t="s">
        <v>64</v>
      </c>
      <c r="G1103" s="27" t="s">
        <v>65</v>
      </c>
      <c r="H1103" s="27" t="s">
        <v>29</v>
      </c>
      <c r="I1103" s="29">
        <v>0.35000000000000003</v>
      </c>
      <c r="J1103" s="30">
        <v>4000</v>
      </c>
      <c r="K1103" s="31">
        <f t="shared" si="8"/>
        <v>1400.0000000000002</v>
      </c>
      <c r="L1103" s="31">
        <f t="shared" si="9"/>
        <v>840.00000000000023</v>
      </c>
      <c r="M1103" s="32">
        <v>0.60000000000000009</v>
      </c>
      <c r="O1103" s="37"/>
      <c r="P1103" s="38"/>
      <c r="Q1103" s="33"/>
      <c r="R1103" s="34"/>
    </row>
    <row r="1104" spans="1:18" ht="15.75" customHeight="1">
      <c r="A1104" s="22"/>
      <c r="B1104" s="27" t="s">
        <v>30</v>
      </c>
      <c r="C1104" s="27">
        <v>1197831</v>
      </c>
      <c r="D1104" s="28">
        <v>44288</v>
      </c>
      <c r="E1104" s="27" t="s">
        <v>31</v>
      </c>
      <c r="F1104" s="27" t="s">
        <v>64</v>
      </c>
      <c r="G1104" s="27" t="s">
        <v>65</v>
      </c>
      <c r="H1104" s="27" t="s">
        <v>24</v>
      </c>
      <c r="I1104" s="29">
        <v>0.19999999999999998</v>
      </c>
      <c r="J1104" s="30">
        <v>6500</v>
      </c>
      <c r="K1104" s="31">
        <f t="shared" si="8"/>
        <v>1300</v>
      </c>
      <c r="L1104" s="31">
        <f t="shared" si="9"/>
        <v>584.99999999999989</v>
      </c>
      <c r="M1104" s="32">
        <v>0.44999999999999996</v>
      </c>
      <c r="O1104" s="37"/>
      <c r="P1104" s="38"/>
      <c r="Q1104" s="33"/>
      <c r="R1104" s="34"/>
    </row>
    <row r="1105" spans="1:18" ht="15.75" customHeight="1">
      <c r="A1105" s="22"/>
      <c r="B1105" s="27" t="s">
        <v>30</v>
      </c>
      <c r="C1105" s="27">
        <v>1197831</v>
      </c>
      <c r="D1105" s="28">
        <v>44288</v>
      </c>
      <c r="E1105" s="27" t="s">
        <v>31</v>
      </c>
      <c r="F1105" s="27" t="s">
        <v>64</v>
      </c>
      <c r="G1105" s="27" t="s">
        <v>65</v>
      </c>
      <c r="H1105" s="27" t="s">
        <v>25</v>
      </c>
      <c r="I1105" s="29">
        <v>0.20000000000000007</v>
      </c>
      <c r="J1105" s="30">
        <v>6500</v>
      </c>
      <c r="K1105" s="31">
        <f t="shared" si="8"/>
        <v>1300.0000000000005</v>
      </c>
      <c r="L1105" s="31">
        <f t="shared" si="9"/>
        <v>585.00000000000011</v>
      </c>
      <c r="M1105" s="32">
        <v>0.44999999999999996</v>
      </c>
      <c r="O1105" s="37"/>
      <c r="P1105" s="38"/>
      <c r="Q1105" s="33"/>
      <c r="R1105" s="34"/>
    </row>
    <row r="1106" spans="1:18" ht="15.75" customHeight="1">
      <c r="A1106" s="22"/>
      <c r="B1106" s="27" t="s">
        <v>30</v>
      </c>
      <c r="C1106" s="27">
        <v>1197831</v>
      </c>
      <c r="D1106" s="28">
        <v>44288</v>
      </c>
      <c r="E1106" s="27" t="s">
        <v>31</v>
      </c>
      <c r="F1106" s="27" t="s">
        <v>64</v>
      </c>
      <c r="G1106" s="27" t="s">
        <v>65</v>
      </c>
      <c r="H1106" s="27" t="s">
        <v>26</v>
      </c>
      <c r="I1106" s="29">
        <v>0.14999999999999997</v>
      </c>
      <c r="J1106" s="30">
        <v>4750</v>
      </c>
      <c r="K1106" s="31">
        <f t="shared" si="8"/>
        <v>712.49999999999989</v>
      </c>
      <c r="L1106" s="31">
        <f t="shared" si="9"/>
        <v>320.62499999999994</v>
      </c>
      <c r="M1106" s="32">
        <v>0.44999999999999996</v>
      </c>
      <c r="O1106" s="37"/>
      <c r="P1106" s="38"/>
      <c r="Q1106" s="33"/>
      <c r="R1106" s="34"/>
    </row>
    <row r="1107" spans="1:18" ht="15.75" customHeight="1">
      <c r="A1107" s="22"/>
      <c r="B1107" s="27" t="s">
        <v>30</v>
      </c>
      <c r="C1107" s="27">
        <v>1197831</v>
      </c>
      <c r="D1107" s="28">
        <v>44288</v>
      </c>
      <c r="E1107" s="27" t="s">
        <v>31</v>
      </c>
      <c r="F1107" s="27" t="s">
        <v>64</v>
      </c>
      <c r="G1107" s="27" t="s">
        <v>65</v>
      </c>
      <c r="H1107" s="27" t="s">
        <v>27</v>
      </c>
      <c r="I1107" s="29">
        <v>0.20000000000000007</v>
      </c>
      <c r="J1107" s="30">
        <v>3750</v>
      </c>
      <c r="K1107" s="31">
        <f t="shared" si="8"/>
        <v>750.00000000000023</v>
      </c>
      <c r="L1107" s="31">
        <f t="shared" si="9"/>
        <v>412.50000000000017</v>
      </c>
      <c r="M1107" s="32">
        <v>0.55000000000000004</v>
      </c>
      <c r="O1107" s="37"/>
      <c r="P1107" s="38"/>
      <c r="Q1107" s="33"/>
      <c r="R1107" s="34"/>
    </row>
    <row r="1108" spans="1:18" ht="15.75" customHeight="1">
      <c r="A1108" s="22"/>
      <c r="B1108" s="27" t="s">
        <v>30</v>
      </c>
      <c r="C1108" s="27">
        <v>1197831</v>
      </c>
      <c r="D1108" s="28">
        <v>44288</v>
      </c>
      <c r="E1108" s="27" t="s">
        <v>31</v>
      </c>
      <c r="F1108" s="27" t="s">
        <v>64</v>
      </c>
      <c r="G1108" s="27" t="s">
        <v>65</v>
      </c>
      <c r="H1108" s="27" t="s">
        <v>28</v>
      </c>
      <c r="I1108" s="29">
        <v>0.25</v>
      </c>
      <c r="J1108" s="30">
        <v>2750</v>
      </c>
      <c r="K1108" s="31">
        <f t="shared" si="8"/>
        <v>687.5</v>
      </c>
      <c r="L1108" s="31">
        <f t="shared" si="9"/>
        <v>275</v>
      </c>
      <c r="M1108" s="32">
        <v>0.39999999999999997</v>
      </c>
      <c r="O1108" s="37"/>
      <c r="P1108" s="38"/>
      <c r="Q1108" s="33"/>
      <c r="R1108" s="34"/>
    </row>
    <row r="1109" spans="1:18" ht="15.75" customHeight="1">
      <c r="A1109" s="22"/>
      <c r="B1109" s="27" t="s">
        <v>30</v>
      </c>
      <c r="C1109" s="27">
        <v>1197831</v>
      </c>
      <c r="D1109" s="28">
        <v>44288</v>
      </c>
      <c r="E1109" s="27" t="s">
        <v>31</v>
      </c>
      <c r="F1109" s="27" t="s">
        <v>64</v>
      </c>
      <c r="G1109" s="27" t="s">
        <v>65</v>
      </c>
      <c r="H1109" s="27" t="s">
        <v>29</v>
      </c>
      <c r="I1109" s="29">
        <v>0.20000000000000007</v>
      </c>
      <c r="J1109" s="30">
        <v>5500</v>
      </c>
      <c r="K1109" s="31">
        <f t="shared" si="8"/>
        <v>1100.0000000000005</v>
      </c>
      <c r="L1109" s="31">
        <f t="shared" si="9"/>
        <v>660.00000000000034</v>
      </c>
      <c r="M1109" s="32">
        <v>0.60000000000000009</v>
      </c>
      <c r="O1109" s="37"/>
      <c r="P1109" s="38"/>
      <c r="Q1109" s="33"/>
      <c r="R1109" s="34"/>
    </row>
    <row r="1110" spans="1:18" ht="15.75" customHeight="1">
      <c r="A1110" s="22"/>
      <c r="B1110" s="27" t="s">
        <v>30</v>
      </c>
      <c r="C1110" s="27">
        <v>1197831</v>
      </c>
      <c r="D1110" s="28">
        <v>44318</v>
      </c>
      <c r="E1110" s="27" t="s">
        <v>31</v>
      </c>
      <c r="F1110" s="27" t="s">
        <v>64</v>
      </c>
      <c r="G1110" s="27" t="s">
        <v>65</v>
      </c>
      <c r="H1110" s="27" t="s">
        <v>24</v>
      </c>
      <c r="I1110" s="29">
        <v>9.9999999999999964E-2</v>
      </c>
      <c r="J1110" s="30">
        <v>7000</v>
      </c>
      <c r="K1110" s="31">
        <f t="shared" si="8"/>
        <v>699.99999999999977</v>
      </c>
      <c r="L1110" s="31">
        <f t="shared" si="9"/>
        <v>314.99999999999989</v>
      </c>
      <c r="M1110" s="32">
        <v>0.44999999999999996</v>
      </c>
      <c r="O1110" s="37"/>
      <c r="P1110" s="38"/>
      <c r="Q1110" s="33"/>
      <c r="R1110" s="34"/>
    </row>
    <row r="1111" spans="1:18" ht="15.75" customHeight="1">
      <c r="A1111" s="22"/>
      <c r="B1111" s="27" t="s">
        <v>30</v>
      </c>
      <c r="C1111" s="27">
        <v>1197831</v>
      </c>
      <c r="D1111" s="28">
        <v>44318</v>
      </c>
      <c r="E1111" s="27" t="s">
        <v>31</v>
      </c>
      <c r="F1111" s="27" t="s">
        <v>64</v>
      </c>
      <c r="G1111" s="27" t="s">
        <v>65</v>
      </c>
      <c r="H1111" s="27" t="s">
        <v>25</v>
      </c>
      <c r="I1111" s="29">
        <v>0.20000000000000007</v>
      </c>
      <c r="J1111" s="30">
        <v>7250</v>
      </c>
      <c r="K1111" s="31">
        <f t="shared" si="8"/>
        <v>1450.0000000000005</v>
      </c>
      <c r="L1111" s="31">
        <f t="shared" si="9"/>
        <v>652.50000000000011</v>
      </c>
      <c r="M1111" s="32">
        <v>0.44999999999999996</v>
      </c>
      <c r="O1111" s="37"/>
      <c r="P1111" s="38"/>
      <c r="Q1111" s="33"/>
      <c r="R1111" s="34"/>
    </row>
    <row r="1112" spans="1:18" ht="15.75" customHeight="1">
      <c r="A1112" s="22"/>
      <c r="B1112" s="27" t="s">
        <v>30</v>
      </c>
      <c r="C1112" s="27">
        <v>1197831</v>
      </c>
      <c r="D1112" s="28">
        <v>44318</v>
      </c>
      <c r="E1112" s="27" t="s">
        <v>31</v>
      </c>
      <c r="F1112" s="27" t="s">
        <v>64</v>
      </c>
      <c r="G1112" s="27" t="s">
        <v>65</v>
      </c>
      <c r="H1112" s="27" t="s">
        <v>26</v>
      </c>
      <c r="I1112" s="29">
        <v>0.14999999999999997</v>
      </c>
      <c r="J1112" s="30">
        <v>5750</v>
      </c>
      <c r="K1112" s="31">
        <f t="shared" si="8"/>
        <v>862.49999999999977</v>
      </c>
      <c r="L1112" s="31">
        <f t="shared" si="9"/>
        <v>388.12499999999989</v>
      </c>
      <c r="M1112" s="32">
        <v>0.44999999999999996</v>
      </c>
      <c r="O1112" s="37"/>
      <c r="P1112" s="38"/>
      <c r="Q1112" s="33"/>
      <c r="R1112" s="34"/>
    </row>
    <row r="1113" spans="1:18" ht="15.75" customHeight="1">
      <c r="A1113" s="22"/>
      <c r="B1113" s="27" t="s">
        <v>30</v>
      </c>
      <c r="C1113" s="27">
        <v>1197831</v>
      </c>
      <c r="D1113" s="28">
        <v>44318</v>
      </c>
      <c r="E1113" s="27" t="s">
        <v>31</v>
      </c>
      <c r="F1113" s="27" t="s">
        <v>64</v>
      </c>
      <c r="G1113" s="27" t="s">
        <v>65</v>
      </c>
      <c r="H1113" s="27" t="s">
        <v>27</v>
      </c>
      <c r="I1113" s="29">
        <v>0.35000000000000003</v>
      </c>
      <c r="J1113" s="30">
        <v>5000</v>
      </c>
      <c r="K1113" s="31">
        <f t="shared" si="8"/>
        <v>1750.0000000000002</v>
      </c>
      <c r="L1113" s="31">
        <f t="shared" si="9"/>
        <v>962.50000000000023</v>
      </c>
      <c r="M1113" s="32">
        <v>0.55000000000000004</v>
      </c>
      <c r="O1113" s="37"/>
      <c r="P1113" s="38"/>
      <c r="Q1113" s="33"/>
      <c r="R1113" s="34"/>
    </row>
    <row r="1114" spans="1:18" ht="15.75" customHeight="1">
      <c r="A1114" s="22"/>
      <c r="B1114" s="27" t="s">
        <v>30</v>
      </c>
      <c r="C1114" s="27">
        <v>1197831</v>
      </c>
      <c r="D1114" s="28">
        <v>44318</v>
      </c>
      <c r="E1114" s="27" t="s">
        <v>31</v>
      </c>
      <c r="F1114" s="27" t="s">
        <v>64</v>
      </c>
      <c r="G1114" s="27" t="s">
        <v>65</v>
      </c>
      <c r="H1114" s="27" t="s">
        <v>28</v>
      </c>
      <c r="I1114" s="29">
        <v>0.5</v>
      </c>
      <c r="J1114" s="30">
        <v>4000</v>
      </c>
      <c r="K1114" s="31">
        <f t="shared" si="8"/>
        <v>2000</v>
      </c>
      <c r="L1114" s="31">
        <f t="shared" si="9"/>
        <v>799.99999999999989</v>
      </c>
      <c r="M1114" s="32">
        <v>0.39999999999999997</v>
      </c>
      <c r="O1114" s="37"/>
      <c r="P1114" s="38"/>
      <c r="Q1114" s="33"/>
      <c r="R1114" s="34"/>
    </row>
    <row r="1115" spans="1:18" ht="15.75" customHeight="1">
      <c r="A1115" s="22"/>
      <c r="B1115" s="27" t="s">
        <v>30</v>
      </c>
      <c r="C1115" s="27">
        <v>1197831</v>
      </c>
      <c r="D1115" s="28">
        <v>44318</v>
      </c>
      <c r="E1115" s="27" t="s">
        <v>31</v>
      </c>
      <c r="F1115" s="27" t="s">
        <v>64</v>
      </c>
      <c r="G1115" s="27" t="s">
        <v>65</v>
      </c>
      <c r="H1115" s="27" t="s">
        <v>29</v>
      </c>
      <c r="I1115" s="29">
        <v>0.45</v>
      </c>
      <c r="J1115" s="30">
        <v>7500</v>
      </c>
      <c r="K1115" s="31">
        <f t="shared" si="8"/>
        <v>3375</v>
      </c>
      <c r="L1115" s="31">
        <f t="shared" si="9"/>
        <v>2025.0000000000002</v>
      </c>
      <c r="M1115" s="32">
        <v>0.60000000000000009</v>
      </c>
      <c r="O1115" s="37"/>
      <c r="P1115" s="38"/>
      <c r="Q1115" s="33"/>
      <c r="R1115" s="34"/>
    </row>
    <row r="1116" spans="1:18" ht="15.75" customHeight="1">
      <c r="A1116" s="22"/>
      <c r="B1116" s="27" t="s">
        <v>30</v>
      </c>
      <c r="C1116" s="27">
        <v>1197831</v>
      </c>
      <c r="D1116" s="28">
        <v>44348</v>
      </c>
      <c r="E1116" s="27" t="s">
        <v>31</v>
      </c>
      <c r="F1116" s="27" t="s">
        <v>64</v>
      </c>
      <c r="G1116" s="27" t="s">
        <v>65</v>
      </c>
      <c r="H1116" s="27" t="s">
        <v>24</v>
      </c>
      <c r="I1116" s="29">
        <v>0.45</v>
      </c>
      <c r="J1116" s="30">
        <v>7500</v>
      </c>
      <c r="K1116" s="31">
        <f t="shared" si="8"/>
        <v>3375</v>
      </c>
      <c r="L1116" s="31">
        <f t="shared" si="9"/>
        <v>1518.7499999999998</v>
      </c>
      <c r="M1116" s="32">
        <v>0.44999999999999996</v>
      </c>
      <c r="O1116" s="37"/>
      <c r="P1116" s="38"/>
      <c r="Q1116" s="33"/>
      <c r="R1116" s="34"/>
    </row>
    <row r="1117" spans="1:18" ht="15.75" customHeight="1">
      <c r="A1117" s="22"/>
      <c r="B1117" s="27" t="s">
        <v>30</v>
      </c>
      <c r="C1117" s="27">
        <v>1197831</v>
      </c>
      <c r="D1117" s="28">
        <v>44348</v>
      </c>
      <c r="E1117" s="27" t="s">
        <v>31</v>
      </c>
      <c r="F1117" s="27" t="s">
        <v>64</v>
      </c>
      <c r="G1117" s="27" t="s">
        <v>65</v>
      </c>
      <c r="H1117" s="27" t="s">
        <v>25</v>
      </c>
      <c r="I1117" s="29">
        <v>0.5</v>
      </c>
      <c r="J1117" s="30">
        <v>7500</v>
      </c>
      <c r="K1117" s="31">
        <f t="shared" si="8"/>
        <v>3750</v>
      </c>
      <c r="L1117" s="31">
        <f t="shared" si="9"/>
        <v>1687.4999999999998</v>
      </c>
      <c r="M1117" s="32">
        <v>0.44999999999999996</v>
      </c>
      <c r="O1117" s="37"/>
      <c r="P1117" s="38"/>
      <c r="Q1117" s="33"/>
      <c r="R1117" s="34"/>
    </row>
    <row r="1118" spans="1:18" ht="15.75" customHeight="1">
      <c r="A1118" s="22"/>
      <c r="B1118" s="27" t="s">
        <v>30</v>
      </c>
      <c r="C1118" s="27">
        <v>1197831</v>
      </c>
      <c r="D1118" s="28">
        <v>44348</v>
      </c>
      <c r="E1118" s="27" t="s">
        <v>31</v>
      </c>
      <c r="F1118" s="27" t="s">
        <v>64</v>
      </c>
      <c r="G1118" s="27" t="s">
        <v>65</v>
      </c>
      <c r="H1118" s="27" t="s">
        <v>26</v>
      </c>
      <c r="I1118" s="29">
        <v>0.45</v>
      </c>
      <c r="J1118" s="30">
        <v>6500</v>
      </c>
      <c r="K1118" s="31">
        <f t="shared" si="8"/>
        <v>2925</v>
      </c>
      <c r="L1118" s="31">
        <f t="shared" si="9"/>
        <v>1316.2499999999998</v>
      </c>
      <c r="M1118" s="32">
        <v>0.44999999999999996</v>
      </c>
      <c r="O1118" s="37"/>
      <c r="P1118" s="38"/>
      <c r="Q1118" s="33"/>
      <c r="R1118" s="34"/>
    </row>
    <row r="1119" spans="1:18" ht="15.75" customHeight="1">
      <c r="A1119" s="22"/>
      <c r="B1119" s="27" t="s">
        <v>30</v>
      </c>
      <c r="C1119" s="27">
        <v>1197831</v>
      </c>
      <c r="D1119" s="28">
        <v>44348</v>
      </c>
      <c r="E1119" s="27" t="s">
        <v>31</v>
      </c>
      <c r="F1119" s="27" t="s">
        <v>64</v>
      </c>
      <c r="G1119" s="27" t="s">
        <v>65</v>
      </c>
      <c r="H1119" s="27" t="s">
        <v>27</v>
      </c>
      <c r="I1119" s="29">
        <v>0.45</v>
      </c>
      <c r="J1119" s="30">
        <v>6000</v>
      </c>
      <c r="K1119" s="31">
        <f t="shared" si="8"/>
        <v>2700</v>
      </c>
      <c r="L1119" s="31">
        <f t="shared" si="9"/>
        <v>1485.0000000000002</v>
      </c>
      <c r="M1119" s="32">
        <v>0.55000000000000004</v>
      </c>
      <c r="O1119" s="37"/>
      <c r="P1119" s="38"/>
      <c r="Q1119" s="33"/>
      <c r="R1119" s="34"/>
    </row>
    <row r="1120" spans="1:18" ht="15.75" customHeight="1">
      <c r="A1120" s="22"/>
      <c r="B1120" s="27" t="s">
        <v>30</v>
      </c>
      <c r="C1120" s="27">
        <v>1197831</v>
      </c>
      <c r="D1120" s="28">
        <v>44348</v>
      </c>
      <c r="E1120" s="27" t="s">
        <v>31</v>
      </c>
      <c r="F1120" s="27" t="s">
        <v>64</v>
      </c>
      <c r="G1120" s="27" t="s">
        <v>65</v>
      </c>
      <c r="H1120" s="27" t="s">
        <v>28</v>
      </c>
      <c r="I1120" s="29">
        <v>0.5</v>
      </c>
      <c r="J1120" s="30">
        <v>5000</v>
      </c>
      <c r="K1120" s="31">
        <f t="shared" si="8"/>
        <v>2500</v>
      </c>
      <c r="L1120" s="31">
        <f t="shared" si="9"/>
        <v>999.99999999999989</v>
      </c>
      <c r="M1120" s="32">
        <v>0.39999999999999997</v>
      </c>
      <c r="O1120" s="37"/>
      <c r="P1120" s="38"/>
      <c r="Q1120" s="33"/>
      <c r="R1120" s="34"/>
    </row>
    <row r="1121" spans="1:18" ht="15.75" customHeight="1">
      <c r="A1121" s="22"/>
      <c r="B1121" s="27" t="s">
        <v>30</v>
      </c>
      <c r="C1121" s="27">
        <v>1197831</v>
      </c>
      <c r="D1121" s="28">
        <v>44348</v>
      </c>
      <c r="E1121" s="27" t="s">
        <v>31</v>
      </c>
      <c r="F1121" s="27" t="s">
        <v>64</v>
      </c>
      <c r="G1121" s="27" t="s">
        <v>65</v>
      </c>
      <c r="H1121" s="27" t="s">
        <v>29</v>
      </c>
      <c r="I1121" s="29">
        <v>0.55000000000000004</v>
      </c>
      <c r="J1121" s="30">
        <v>8750</v>
      </c>
      <c r="K1121" s="31">
        <f t="shared" si="8"/>
        <v>4812.5</v>
      </c>
      <c r="L1121" s="31">
        <f t="shared" si="9"/>
        <v>2887.5000000000005</v>
      </c>
      <c r="M1121" s="32">
        <v>0.60000000000000009</v>
      </c>
      <c r="O1121" s="37"/>
      <c r="P1121" s="38"/>
      <c r="Q1121" s="33"/>
      <c r="R1121" s="34"/>
    </row>
    <row r="1122" spans="1:18" ht="15.75" customHeight="1">
      <c r="A1122" s="22"/>
      <c r="B1122" s="27" t="s">
        <v>30</v>
      </c>
      <c r="C1122" s="27">
        <v>1197831</v>
      </c>
      <c r="D1122" s="28">
        <v>44380</v>
      </c>
      <c r="E1122" s="27" t="s">
        <v>31</v>
      </c>
      <c r="F1122" s="27" t="s">
        <v>64</v>
      </c>
      <c r="G1122" s="27" t="s">
        <v>65</v>
      </c>
      <c r="H1122" s="27" t="s">
        <v>24</v>
      </c>
      <c r="I1122" s="29">
        <v>0.45</v>
      </c>
      <c r="J1122" s="30">
        <v>8250</v>
      </c>
      <c r="K1122" s="31">
        <f t="shared" si="8"/>
        <v>3712.5</v>
      </c>
      <c r="L1122" s="31">
        <f t="shared" si="9"/>
        <v>1856.2499999999998</v>
      </c>
      <c r="M1122" s="32">
        <v>0.49999999999999994</v>
      </c>
      <c r="O1122" s="37"/>
      <c r="P1122" s="38"/>
      <c r="Q1122" s="33"/>
      <c r="R1122" s="34"/>
    </row>
    <row r="1123" spans="1:18" ht="15.75" customHeight="1">
      <c r="A1123" s="22"/>
      <c r="B1123" s="27" t="s">
        <v>30</v>
      </c>
      <c r="C1123" s="27">
        <v>1197831</v>
      </c>
      <c r="D1123" s="28">
        <v>44380</v>
      </c>
      <c r="E1123" s="27" t="s">
        <v>31</v>
      </c>
      <c r="F1123" s="27" t="s">
        <v>64</v>
      </c>
      <c r="G1123" s="27" t="s">
        <v>65</v>
      </c>
      <c r="H1123" s="27" t="s">
        <v>25</v>
      </c>
      <c r="I1123" s="29">
        <v>0.5</v>
      </c>
      <c r="J1123" s="30">
        <v>8250</v>
      </c>
      <c r="K1123" s="31">
        <f t="shared" si="8"/>
        <v>4125</v>
      </c>
      <c r="L1123" s="31">
        <f t="shared" si="9"/>
        <v>2062.4999999999995</v>
      </c>
      <c r="M1123" s="32">
        <v>0.49999999999999994</v>
      </c>
      <c r="O1123" s="37"/>
      <c r="P1123" s="38"/>
      <c r="Q1123" s="33"/>
      <c r="R1123" s="34"/>
    </row>
    <row r="1124" spans="1:18" ht="15.75" customHeight="1">
      <c r="A1124" s="22"/>
      <c r="B1124" s="27" t="s">
        <v>30</v>
      </c>
      <c r="C1124" s="27">
        <v>1197831</v>
      </c>
      <c r="D1124" s="28">
        <v>44380</v>
      </c>
      <c r="E1124" s="27" t="s">
        <v>31</v>
      </c>
      <c r="F1124" s="27" t="s">
        <v>64</v>
      </c>
      <c r="G1124" s="27" t="s">
        <v>65</v>
      </c>
      <c r="H1124" s="27" t="s">
        <v>26</v>
      </c>
      <c r="I1124" s="29">
        <v>0.45</v>
      </c>
      <c r="J1124" s="30">
        <v>9750</v>
      </c>
      <c r="K1124" s="31">
        <f t="shared" si="8"/>
        <v>4387.5</v>
      </c>
      <c r="L1124" s="31">
        <f t="shared" si="9"/>
        <v>2193.7499999999995</v>
      </c>
      <c r="M1124" s="32">
        <v>0.49999999999999994</v>
      </c>
      <c r="O1124" s="37"/>
      <c r="P1124" s="38"/>
      <c r="Q1124" s="33"/>
      <c r="R1124" s="34"/>
    </row>
    <row r="1125" spans="1:18" ht="15.75" customHeight="1">
      <c r="A1125" s="22"/>
      <c r="B1125" s="27" t="s">
        <v>30</v>
      </c>
      <c r="C1125" s="27">
        <v>1197831</v>
      </c>
      <c r="D1125" s="28">
        <v>44380</v>
      </c>
      <c r="E1125" s="27" t="s">
        <v>31</v>
      </c>
      <c r="F1125" s="27" t="s">
        <v>64</v>
      </c>
      <c r="G1125" s="27" t="s">
        <v>65</v>
      </c>
      <c r="H1125" s="27" t="s">
        <v>27</v>
      </c>
      <c r="I1125" s="29">
        <v>0.45</v>
      </c>
      <c r="J1125" s="30">
        <v>5750</v>
      </c>
      <c r="K1125" s="31">
        <f t="shared" si="8"/>
        <v>2587.5</v>
      </c>
      <c r="L1125" s="31">
        <f t="shared" si="9"/>
        <v>1552.5000000000002</v>
      </c>
      <c r="M1125" s="32">
        <v>0.60000000000000009</v>
      </c>
      <c r="O1125" s="37"/>
      <c r="P1125" s="38"/>
      <c r="Q1125" s="33"/>
      <c r="R1125" s="34"/>
    </row>
    <row r="1126" spans="1:18" ht="15.75" customHeight="1">
      <c r="A1126" s="22"/>
      <c r="B1126" s="27" t="s">
        <v>30</v>
      </c>
      <c r="C1126" s="27">
        <v>1197831</v>
      </c>
      <c r="D1126" s="28">
        <v>44380</v>
      </c>
      <c r="E1126" s="27" t="s">
        <v>31</v>
      </c>
      <c r="F1126" s="27" t="s">
        <v>64</v>
      </c>
      <c r="G1126" s="27" t="s">
        <v>65</v>
      </c>
      <c r="H1126" s="27" t="s">
        <v>28</v>
      </c>
      <c r="I1126" s="29">
        <v>0.5</v>
      </c>
      <c r="J1126" s="30">
        <v>5250</v>
      </c>
      <c r="K1126" s="31">
        <f t="shared" si="8"/>
        <v>2625</v>
      </c>
      <c r="L1126" s="31">
        <f t="shared" si="9"/>
        <v>1181.2499999999998</v>
      </c>
      <c r="M1126" s="32">
        <v>0.44999999999999996</v>
      </c>
      <c r="O1126" s="37"/>
      <c r="P1126" s="38"/>
      <c r="Q1126" s="33"/>
      <c r="R1126" s="34"/>
    </row>
    <row r="1127" spans="1:18" ht="15.75" customHeight="1">
      <c r="A1127" s="22"/>
      <c r="B1127" s="27" t="s">
        <v>30</v>
      </c>
      <c r="C1127" s="27">
        <v>1197831</v>
      </c>
      <c r="D1127" s="28">
        <v>44380</v>
      </c>
      <c r="E1127" s="27" t="s">
        <v>31</v>
      </c>
      <c r="F1127" s="27" t="s">
        <v>64</v>
      </c>
      <c r="G1127" s="27" t="s">
        <v>65</v>
      </c>
      <c r="H1127" s="27" t="s">
        <v>29</v>
      </c>
      <c r="I1127" s="29">
        <v>0.6</v>
      </c>
      <c r="J1127" s="30">
        <v>8000</v>
      </c>
      <c r="K1127" s="31">
        <f t="shared" si="8"/>
        <v>4800</v>
      </c>
      <c r="L1127" s="31">
        <f t="shared" si="9"/>
        <v>3120.0000000000005</v>
      </c>
      <c r="M1127" s="32">
        <v>0.65000000000000013</v>
      </c>
      <c r="O1127" s="37"/>
      <c r="P1127" s="38"/>
      <c r="Q1127" s="33"/>
      <c r="R1127" s="34"/>
    </row>
    <row r="1128" spans="1:18" ht="15.75" customHeight="1">
      <c r="A1128" s="22"/>
      <c r="B1128" s="27" t="s">
        <v>30</v>
      </c>
      <c r="C1128" s="27">
        <v>1197831</v>
      </c>
      <c r="D1128" s="28">
        <v>44413</v>
      </c>
      <c r="E1128" s="27" t="s">
        <v>31</v>
      </c>
      <c r="F1128" s="27" t="s">
        <v>64</v>
      </c>
      <c r="G1128" s="27" t="s">
        <v>65</v>
      </c>
      <c r="H1128" s="27" t="s">
        <v>24</v>
      </c>
      <c r="I1128" s="29">
        <v>0.4</v>
      </c>
      <c r="J1128" s="30">
        <v>7500</v>
      </c>
      <c r="K1128" s="31">
        <f t="shared" si="8"/>
        <v>3000</v>
      </c>
      <c r="L1128" s="31">
        <f t="shared" si="9"/>
        <v>1499.9999999999998</v>
      </c>
      <c r="M1128" s="32">
        <v>0.49999999999999994</v>
      </c>
      <c r="O1128" s="37"/>
      <c r="P1128" s="38"/>
      <c r="Q1128" s="33"/>
      <c r="R1128" s="34"/>
    </row>
    <row r="1129" spans="1:18" ht="15.75" customHeight="1">
      <c r="A1129" s="22"/>
      <c r="B1129" s="27" t="s">
        <v>30</v>
      </c>
      <c r="C1129" s="27">
        <v>1197831</v>
      </c>
      <c r="D1129" s="28">
        <v>44413</v>
      </c>
      <c r="E1129" s="27" t="s">
        <v>31</v>
      </c>
      <c r="F1129" s="27" t="s">
        <v>64</v>
      </c>
      <c r="G1129" s="27" t="s">
        <v>65</v>
      </c>
      <c r="H1129" s="27" t="s">
        <v>25</v>
      </c>
      <c r="I1129" s="29">
        <v>0.55000000000000004</v>
      </c>
      <c r="J1129" s="30">
        <v>7500</v>
      </c>
      <c r="K1129" s="31">
        <f t="shared" si="8"/>
        <v>4125</v>
      </c>
      <c r="L1129" s="31">
        <f t="shared" si="9"/>
        <v>2062.4999999999995</v>
      </c>
      <c r="M1129" s="32">
        <v>0.49999999999999994</v>
      </c>
      <c r="O1129" s="37"/>
      <c r="P1129" s="38"/>
      <c r="Q1129" s="33"/>
      <c r="R1129" s="34"/>
    </row>
    <row r="1130" spans="1:18" ht="15.75" customHeight="1">
      <c r="A1130" s="22"/>
      <c r="B1130" s="27" t="s">
        <v>30</v>
      </c>
      <c r="C1130" s="27">
        <v>1197831</v>
      </c>
      <c r="D1130" s="28">
        <v>44413</v>
      </c>
      <c r="E1130" s="27" t="s">
        <v>31</v>
      </c>
      <c r="F1130" s="27" t="s">
        <v>64</v>
      </c>
      <c r="G1130" s="27" t="s">
        <v>65</v>
      </c>
      <c r="H1130" s="27" t="s">
        <v>26</v>
      </c>
      <c r="I1130" s="29">
        <v>0.55000000000000004</v>
      </c>
      <c r="J1130" s="30">
        <v>9250</v>
      </c>
      <c r="K1130" s="31">
        <f t="shared" si="8"/>
        <v>5087.5</v>
      </c>
      <c r="L1130" s="31">
        <f t="shared" si="9"/>
        <v>2543.7499999999995</v>
      </c>
      <c r="M1130" s="32">
        <v>0.49999999999999994</v>
      </c>
      <c r="O1130" s="37"/>
      <c r="P1130" s="38"/>
      <c r="Q1130" s="33"/>
      <c r="R1130" s="34"/>
    </row>
    <row r="1131" spans="1:18" ht="15.75" customHeight="1">
      <c r="A1131" s="22"/>
      <c r="B1131" s="27" t="s">
        <v>30</v>
      </c>
      <c r="C1131" s="27">
        <v>1197831</v>
      </c>
      <c r="D1131" s="28">
        <v>44413</v>
      </c>
      <c r="E1131" s="27" t="s">
        <v>31</v>
      </c>
      <c r="F1131" s="27" t="s">
        <v>64</v>
      </c>
      <c r="G1131" s="27" t="s">
        <v>65</v>
      </c>
      <c r="H1131" s="27" t="s">
        <v>27</v>
      </c>
      <c r="I1131" s="29">
        <v>0.5</v>
      </c>
      <c r="J1131" s="30">
        <v>4250</v>
      </c>
      <c r="K1131" s="31">
        <f t="shared" si="8"/>
        <v>2125</v>
      </c>
      <c r="L1131" s="31">
        <f t="shared" si="9"/>
        <v>1275.0000000000002</v>
      </c>
      <c r="M1131" s="32">
        <v>0.60000000000000009</v>
      </c>
      <c r="O1131" s="37"/>
      <c r="P1131" s="38"/>
      <c r="Q1131" s="33"/>
      <c r="R1131" s="34"/>
    </row>
    <row r="1132" spans="1:18" ht="15.75" customHeight="1">
      <c r="A1132" s="22"/>
      <c r="B1132" s="27" t="s">
        <v>30</v>
      </c>
      <c r="C1132" s="27">
        <v>1197831</v>
      </c>
      <c r="D1132" s="28">
        <v>44413</v>
      </c>
      <c r="E1132" s="27" t="s">
        <v>31</v>
      </c>
      <c r="F1132" s="27" t="s">
        <v>64</v>
      </c>
      <c r="G1132" s="27" t="s">
        <v>65</v>
      </c>
      <c r="H1132" s="27" t="s">
        <v>28</v>
      </c>
      <c r="I1132" s="29">
        <v>0.55000000000000004</v>
      </c>
      <c r="J1132" s="30">
        <v>4250</v>
      </c>
      <c r="K1132" s="31">
        <f t="shared" si="8"/>
        <v>2337.5</v>
      </c>
      <c r="L1132" s="31">
        <f t="shared" si="9"/>
        <v>1051.875</v>
      </c>
      <c r="M1132" s="32">
        <v>0.44999999999999996</v>
      </c>
      <c r="O1132" s="37"/>
      <c r="P1132" s="38"/>
      <c r="Q1132" s="33"/>
      <c r="R1132" s="34"/>
    </row>
    <row r="1133" spans="1:18" ht="15.75" customHeight="1">
      <c r="A1133" s="22"/>
      <c r="B1133" s="27" t="s">
        <v>30</v>
      </c>
      <c r="C1133" s="27">
        <v>1197831</v>
      </c>
      <c r="D1133" s="28">
        <v>44413</v>
      </c>
      <c r="E1133" s="27" t="s">
        <v>31</v>
      </c>
      <c r="F1133" s="27" t="s">
        <v>64</v>
      </c>
      <c r="G1133" s="27" t="s">
        <v>65</v>
      </c>
      <c r="H1133" s="27" t="s">
        <v>29</v>
      </c>
      <c r="I1133" s="29">
        <v>0.6</v>
      </c>
      <c r="J1133" s="30">
        <v>6750</v>
      </c>
      <c r="K1133" s="31">
        <f t="shared" si="8"/>
        <v>4050</v>
      </c>
      <c r="L1133" s="31">
        <f t="shared" si="9"/>
        <v>2632.5000000000005</v>
      </c>
      <c r="M1133" s="32">
        <v>0.65000000000000013</v>
      </c>
      <c r="O1133" s="37"/>
      <c r="P1133" s="38"/>
      <c r="Q1133" s="33"/>
      <c r="R1133" s="34"/>
    </row>
    <row r="1134" spans="1:18" ht="15.75" customHeight="1">
      <c r="A1134" s="22"/>
      <c r="B1134" s="27" t="s">
        <v>30</v>
      </c>
      <c r="C1134" s="27">
        <v>1197831</v>
      </c>
      <c r="D1134" s="28">
        <v>44441</v>
      </c>
      <c r="E1134" s="27" t="s">
        <v>31</v>
      </c>
      <c r="F1134" s="27" t="s">
        <v>64</v>
      </c>
      <c r="G1134" s="27" t="s">
        <v>65</v>
      </c>
      <c r="H1134" s="27" t="s">
        <v>24</v>
      </c>
      <c r="I1134" s="29">
        <v>0.55000000000000004</v>
      </c>
      <c r="J1134" s="30">
        <v>6250</v>
      </c>
      <c r="K1134" s="31">
        <f t="shared" si="8"/>
        <v>3437.5000000000005</v>
      </c>
      <c r="L1134" s="31">
        <f t="shared" si="9"/>
        <v>1718.75</v>
      </c>
      <c r="M1134" s="32">
        <v>0.49999999999999994</v>
      </c>
      <c r="O1134" s="37"/>
      <c r="P1134" s="38"/>
      <c r="Q1134" s="33"/>
      <c r="R1134" s="34"/>
    </row>
    <row r="1135" spans="1:18" ht="15.75" customHeight="1">
      <c r="A1135" s="22"/>
      <c r="B1135" s="27" t="s">
        <v>30</v>
      </c>
      <c r="C1135" s="27">
        <v>1197831</v>
      </c>
      <c r="D1135" s="28">
        <v>44441</v>
      </c>
      <c r="E1135" s="27" t="s">
        <v>31</v>
      </c>
      <c r="F1135" s="27" t="s">
        <v>64</v>
      </c>
      <c r="G1135" s="27" t="s">
        <v>65</v>
      </c>
      <c r="H1135" s="27" t="s">
        <v>25</v>
      </c>
      <c r="I1135" s="29">
        <v>0.55000000000000004</v>
      </c>
      <c r="J1135" s="30">
        <v>5750</v>
      </c>
      <c r="K1135" s="31">
        <f t="shared" si="8"/>
        <v>3162.5000000000005</v>
      </c>
      <c r="L1135" s="31">
        <f t="shared" si="9"/>
        <v>1581.25</v>
      </c>
      <c r="M1135" s="32">
        <v>0.49999999999999994</v>
      </c>
      <c r="O1135" s="37"/>
      <c r="P1135" s="38"/>
      <c r="Q1135" s="33"/>
      <c r="R1135" s="34"/>
    </row>
    <row r="1136" spans="1:18" ht="15.75" customHeight="1">
      <c r="A1136" s="22"/>
      <c r="B1136" s="27" t="s">
        <v>30</v>
      </c>
      <c r="C1136" s="27">
        <v>1197831</v>
      </c>
      <c r="D1136" s="28">
        <v>44441</v>
      </c>
      <c r="E1136" s="27" t="s">
        <v>31</v>
      </c>
      <c r="F1136" s="27" t="s">
        <v>64</v>
      </c>
      <c r="G1136" s="27" t="s">
        <v>65</v>
      </c>
      <c r="H1136" s="27" t="s">
        <v>26</v>
      </c>
      <c r="I1136" s="29">
        <v>0.6</v>
      </c>
      <c r="J1136" s="30">
        <v>6250</v>
      </c>
      <c r="K1136" s="31">
        <f t="shared" si="8"/>
        <v>3750</v>
      </c>
      <c r="L1136" s="31">
        <f t="shared" si="9"/>
        <v>1874.9999999999998</v>
      </c>
      <c r="M1136" s="32">
        <v>0.49999999999999994</v>
      </c>
      <c r="O1136" s="37"/>
      <c r="P1136" s="38"/>
      <c r="Q1136" s="33"/>
      <c r="R1136" s="34"/>
    </row>
    <row r="1137" spans="1:18" ht="15.75" customHeight="1">
      <c r="A1137" s="22"/>
      <c r="B1137" s="27" t="s">
        <v>30</v>
      </c>
      <c r="C1137" s="27">
        <v>1197831</v>
      </c>
      <c r="D1137" s="28">
        <v>44441</v>
      </c>
      <c r="E1137" s="27" t="s">
        <v>31</v>
      </c>
      <c r="F1137" s="27" t="s">
        <v>64</v>
      </c>
      <c r="G1137" s="27" t="s">
        <v>65</v>
      </c>
      <c r="H1137" s="27" t="s">
        <v>27</v>
      </c>
      <c r="I1137" s="29">
        <v>0.6</v>
      </c>
      <c r="J1137" s="30">
        <v>3500</v>
      </c>
      <c r="K1137" s="31">
        <f t="shared" si="8"/>
        <v>2100</v>
      </c>
      <c r="L1137" s="31">
        <f t="shared" si="9"/>
        <v>1260.0000000000002</v>
      </c>
      <c r="M1137" s="32">
        <v>0.60000000000000009</v>
      </c>
      <c r="O1137" s="37"/>
      <c r="P1137" s="38"/>
      <c r="Q1137" s="33"/>
      <c r="R1137" s="34"/>
    </row>
    <row r="1138" spans="1:18" ht="15.75" customHeight="1">
      <c r="A1138" s="22"/>
      <c r="B1138" s="27" t="s">
        <v>30</v>
      </c>
      <c r="C1138" s="27">
        <v>1197831</v>
      </c>
      <c r="D1138" s="28">
        <v>44441</v>
      </c>
      <c r="E1138" s="27" t="s">
        <v>31</v>
      </c>
      <c r="F1138" s="27" t="s">
        <v>64</v>
      </c>
      <c r="G1138" s="27" t="s">
        <v>65</v>
      </c>
      <c r="H1138" s="27" t="s">
        <v>28</v>
      </c>
      <c r="I1138" s="29">
        <v>0.45</v>
      </c>
      <c r="J1138" s="30">
        <v>3500</v>
      </c>
      <c r="K1138" s="31">
        <f t="shared" si="8"/>
        <v>1575</v>
      </c>
      <c r="L1138" s="31">
        <f t="shared" si="9"/>
        <v>708.74999999999989</v>
      </c>
      <c r="M1138" s="32">
        <v>0.44999999999999996</v>
      </c>
      <c r="O1138" s="37"/>
      <c r="P1138" s="38"/>
      <c r="Q1138" s="33"/>
      <c r="R1138" s="34"/>
    </row>
    <row r="1139" spans="1:18" ht="15.75" customHeight="1">
      <c r="A1139" s="22"/>
      <c r="B1139" s="27" t="s">
        <v>30</v>
      </c>
      <c r="C1139" s="27">
        <v>1197831</v>
      </c>
      <c r="D1139" s="28">
        <v>44441</v>
      </c>
      <c r="E1139" s="27" t="s">
        <v>31</v>
      </c>
      <c r="F1139" s="27" t="s">
        <v>64</v>
      </c>
      <c r="G1139" s="27" t="s">
        <v>65</v>
      </c>
      <c r="H1139" s="27" t="s">
        <v>29</v>
      </c>
      <c r="I1139" s="29">
        <v>0.4</v>
      </c>
      <c r="J1139" s="30">
        <v>5750</v>
      </c>
      <c r="K1139" s="31">
        <f t="shared" si="8"/>
        <v>2300</v>
      </c>
      <c r="L1139" s="31">
        <f t="shared" si="9"/>
        <v>1495.0000000000002</v>
      </c>
      <c r="M1139" s="32">
        <v>0.65000000000000013</v>
      </c>
      <c r="O1139" s="37"/>
      <c r="P1139" s="38"/>
      <c r="Q1139" s="33"/>
      <c r="R1139" s="34"/>
    </row>
    <row r="1140" spans="1:18" ht="15.75" customHeight="1">
      <c r="A1140" s="22"/>
      <c r="B1140" s="27" t="s">
        <v>30</v>
      </c>
      <c r="C1140" s="27">
        <v>1197831</v>
      </c>
      <c r="D1140" s="28">
        <v>44470</v>
      </c>
      <c r="E1140" s="27" t="s">
        <v>31</v>
      </c>
      <c r="F1140" s="27" t="s">
        <v>64</v>
      </c>
      <c r="G1140" s="27" t="s">
        <v>65</v>
      </c>
      <c r="H1140" s="27" t="s">
        <v>24</v>
      </c>
      <c r="I1140" s="29">
        <v>0.30000000000000004</v>
      </c>
      <c r="J1140" s="30">
        <v>5250</v>
      </c>
      <c r="K1140" s="31">
        <f t="shared" si="8"/>
        <v>1575.0000000000002</v>
      </c>
      <c r="L1140" s="31">
        <f t="shared" si="9"/>
        <v>787.5</v>
      </c>
      <c r="M1140" s="32">
        <v>0.49999999999999994</v>
      </c>
      <c r="O1140" s="37"/>
      <c r="P1140" s="38"/>
      <c r="Q1140" s="33"/>
      <c r="R1140" s="34"/>
    </row>
    <row r="1141" spans="1:18" ht="15.75" customHeight="1">
      <c r="A1141" s="22"/>
      <c r="B1141" s="27" t="s">
        <v>30</v>
      </c>
      <c r="C1141" s="27">
        <v>1197831</v>
      </c>
      <c r="D1141" s="28">
        <v>44470</v>
      </c>
      <c r="E1141" s="27" t="s">
        <v>31</v>
      </c>
      <c r="F1141" s="27" t="s">
        <v>64</v>
      </c>
      <c r="G1141" s="27" t="s">
        <v>65</v>
      </c>
      <c r="H1141" s="27" t="s">
        <v>25</v>
      </c>
      <c r="I1141" s="29">
        <v>0.30000000000000004</v>
      </c>
      <c r="J1141" s="30">
        <v>5250</v>
      </c>
      <c r="K1141" s="31">
        <f t="shared" si="8"/>
        <v>1575.0000000000002</v>
      </c>
      <c r="L1141" s="31">
        <f t="shared" si="9"/>
        <v>787.5</v>
      </c>
      <c r="M1141" s="32">
        <v>0.49999999999999994</v>
      </c>
      <c r="O1141" s="37"/>
      <c r="P1141" s="38"/>
      <c r="Q1141" s="33"/>
      <c r="R1141" s="34"/>
    </row>
    <row r="1142" spans="1:18" ht="15.75" customHeight="1">
      <c r="A1142" s="22"/>
      <c r="B1142" s="27" t="s">
        <v>30</v>
      </c>
      <c r="C1142" s="27">
        <v>1197831</v>
      </c>
      <c r="D1142" s="28">
        <v>44470</v>
      </c>
      <c r="E1142" s="27" t="s">
        <v>31</v>
      </c>
      <c r="F1142" s="27" t="s">
        <v>64</v>
      </c>
      <c r="G1142" s="27" t="s">
        <v>65</v>
      </c>
      <c r="H1142" s="27" t="s">
        <v>26</v>
      </c>
      <c r="I1142" s="29">
        <v>0.35000000000000003</v>
      </c>
      <c r="J1142" s="30">
        <v>4750</v>
      </c>
      <c r="K1142" s="31">
        <f t="shared" si="8"/>
        <v>1662.5000000000002</v>
      </c>
      <c r="L1142" s="31">
        <f t="shared" si="9"/>
        <v>831.25</v>
      </c>
      <c r="M1142" s="32">
        <v>0.49999999999999994</v>
      </c>
      <c r="O1142" s="37"/>
      <c r="P1142" s="38"/>
      <c r="Q1142" s="33"/>
      <c r="R1142" s="34"/>
    </row>
    <row r="1143" spans="1:18" ht="15.75" customHeight="1">
      <c r="A1143" s="22"/>
      <c r="B1143" s="27" t="s">
        <v>30</v>
      </c>
      <c r="C1143" s="27">
        <v>1197831</v>
      </c>
      <c r="D1143" s="28">
        <v>44470</v>
      </c>
      <c r="E1143" s="27" t="s">
        <v>31</v>
      </c>
      <c r="F1143" s="27" t="s">
        <v>64</v>
      </c>
      <c r="G1143" s="27" t="s">
        <v>65</v>
      </c>
      <c r="H1143" s="27" t="s">
        <v>27</v>
      </c>
      <c r="I1143" s="29">
        <v>0.35000000000000003</v>
      </c>
      <c r="J1143" s="30">
        <v>3250</v>
      </c>
      <c r="K1143" s="31">
        <f t="shared" si="8"/>
        <v>1137.5</v>
      </c>
      <c r="L1143" s="31">
        <f t="shared" si="9"/>
        <v>682.50000000000011</v>
      </c>
      <c r="M1143" s="32">
        <v>0.60000000000000009</v>
      </c>
      <c r="O1143" s="37"/>
      <c r="P1143" s="38"/>
      <c r="Q1143" s="33"/>
      <c r="R1143" s="34"/>
    </row>
    <row r="1144" spans="1:18" ht="15.75" customHeight="1">
      <c r="A1144" s="22"/>
      <c r="B1144" s="27" t="s">
        <v>30</v>
      </c>
      <c r="C1144" s="27">
        <v>1197831</v>
      </c>
      <c r="D1144" s="28">
        <v>44470</v>
      </c>
      <c r="E1144" s="27" t="s">
        <v>31</v>
      </c>
      <c r="F1144" s="27" t="s">
        <v>64</v>
      </c>
      <c r="G1144" s="27" t="s">
        <v>65</v>
      </c>
      <c r="H1144" s="27" t="s">
        <v>28</v>
      </c>
      <c r="I1144" s="29">
        <v>0.30000000000000004</v>
      </c>
      <c r="J1144" s="30">
        <v>3000</v>
      </c>
      <c r="K1144" s="31">
        <f t="shared" si="8"/>
        <v>900.00000000000011</v>
      </c>
      <c r="L1144" s="31">
        <f t="shared" si="9"/>
        <v>405</v>
      </c>
      <c r="M1144" s="32">
        <v>0.44999999999999996</v>
      </c>
      <c r="O1144" s="37"/>
      <c r="P1144" s="38"/>
      <c r="Q1144" s="33"/>
      <c r="R1144" s="34"/>
    </row>
    <row r="1145" spans="1:18" ht="15.75" customHeight="1">
      <c r="A1145" s="22"/>
      <c r="B1145" s="27" t="s">
        <v>30</v>
      </c>
      <c r="C1145" s="27">
        <v>1197831</v>
      </c>
      <c r="D1145" s="28">
        <v>44470</v>
      </c>
      <c r="E1145" s="27" t="s">
        <v>31</v>
      </c>
      <c r="F1145" s="27" t="s">
        <v>64</v>
      </c>
      <c r="G1145" s="27" t="s">
        <v>65</v>
      </c>
      <c r="H1145" s="27" t="s">
        <v>29</v>
      </c>
      <c r="I1145" s="29">
        <v>0.4</v>
      </c>
      <c r="J1145" s="30">
        <v>4750</v>
      </c>
      <c r="K1145" s="31">
        <f t="shared" si="8"/>
        <v>1900</v>
      </c>
      <c r="L1145" s="31">
        <f t="shared" si="9"/>
        <v>1235.0000000000002</v>
      </c>
      <c r="M1145" s="32">
        <v>0.65000000000000013</v>
      </c>
      <c r="O1145" s="37"/>
      <c r="P1145" s="38"/>
      <c r="Q1145" s="33"/>
      <c r="R1145" s="34"/>
    </row>
    <row r="1146" spans="1:18" ht="15.75" customHeight="1">
      <c r="A1146" s="22"/>
      <c r="B1146" s="27" t="s">
        <v>30</v>
      </c>
      <c r="C1146" s="27">
        <v>1197831</v>
      </c>
      <c r="D1146" s="28">
        <v>44502</v>
      </c>
      <c r="E1146" s="27" t="s">
        <v>31</v>
      </c>
      <c r="F1146" s="27" t="s">
        <v>64</v>
      </c>
      <c r="G1146" s="27" t="s">
        <v>65</v>
      </c>
      <c r="H1146" s="27" t="s">
        <v>24</v>
      </c>
      <c r="I1146" s="29">
        <v>0.20000000000000004</v>
      </c>
      <c r="J1146" s="30">
        <v>6250</v>
      </c>
      <c r="K1146" s="31">
        <f t="shared" si="8"/>
        <v>1250.0000000000002</v>
      </c>
      <c r="L1146" s="31">
        <f t="shared" si="9"/>
        <v>625</v>
      </c>
      <c r="M1146" s="32">
        <v>0.49999999999999994</v>
      </c>
      <c r="O1146" s="37"/>
      <c r="P1146" s="38"/>
      <c r="Q1146" s="33"/>
      <c r="R1146" s="34"/>
    </row>
    <row r="1147" spans="1:18" ht="15.75" customHeight="1">
      <c r="A1147" s="22"/>
      <c r="B1147" s="27" t="s">
        <v>30</v>
      </c>
      <c r="C1147" s="27">
        <v>1197831</v>
      </c>
      <c r="D1147" s="28">
        <v>44502</v>
      </c>
      <c r="E1147" s="27" t="s">
        <v>31</v>
      </c>
      <c r="F1147" s="27" t="s">
        <v>64</v>
      </c>
      <c r="G1147" s="27" t="s">
        <v>65</v>
      </c>
      <c r="H1147" s="27" t="s">
        <v>25</v>
      </c>
      <c r="I1147" s="29">
        <v>0.20000000000000004</v>
      </c>
      <c r="J1147" s="30">
        <v>6250</v>
      </c>
      <c r="K1147" s="31">
        <f t="shared" si="8"/>
        <v>1250.0000000000002</v>
      </c>
      <c r="L1147" s="31">
        <f t="shared" si="9"/>
        <v>625</v>
      </c>
      <c r="M1147" s="32">
        <v>0.49999999999999994</v>
      </c>
      <c r="O1147" s="37"/>
      <c r="P1147" s="38"/>
      <c r="Q1147" s="33"/>
      <c r="R1147" s="34"/>
    </row>
    <row r="1148" spans="1:18" ht="15.75" customHeight="1">
      <c r="A1148" s="22"/>
      <c r="B1148" s="27" t="s">
        <v>30</v>
      </c>
      <c r="C1148" s="27">
        <v>1197831</v>
      </c>
      <c r="D1148" s="28">
        <v>44502</v>
      </c>
      <c r="E1148" s="27" t="s">
        <v>31</v>
      </c>
      <c r="F1148" s="27" t="s">
        <v>64</v>
      </c>
      <c r="G1148" s="27" t="s">
        <v>65</v>
      </c>
      <c r="H1148" s="27" t="s">
        <v>26</v>
      </c>
      <c r="I1148" s="29">
        <v>0.45000000000000007</v>
      </c>
      <c r="J1148" s="30">
        <v>5750</v>
      </c>
      <c r="K1148" s="31">
        <f t="shared" si="8"/>
        <v>2587.5000000000005</v>
      </c>
      <c r="L1148" s="31">
        <f t="shared" si="9"/>
        <v>1293.75</v>
      </c>
      <c r="M1148" s="32">
        <v>0.49999999999999994</v>
      </c>
      <c r="O1148" s="37"/>
      <c r="P1148" s="38"/>
      <c r="Q1148" s="33"/>
      <c r="R1148" s="34"/>
    </row>
    <row r="1149" spans="1:18" ht="15.75" customHeight="1">
      <c r="A1149" s="22"/>
      <c r="B1149" s="27" t="s">
        <v>30</v>
      </c>
      <c r="C1149" s="27">
        <v>1197831</v>
      </c>
      <c r="D1149" s="28">
        <v>44502</v>
      </c>
      <c r="E1149" s="27" t="s">
        <v>31</v>
      </c>
      <c r="F1149" s="27" t="s">
        <v>64</v>
      </c>
      <c r="G1149" s="27" t="s">
        <v>65</v>
      </c>
      <c r="H1149" s="27" t="s">
        <v>27</v>
      </c>
      <c r="I1149" s="29">
        <v>0.45000000000000007</v>
      </c>
      <c r="J1149" s="30">
        <v>4500</v>
      </c>
      <c r="K1149" s="31">
        <f t="shared" si="8"/>
        <v>2025.0000000000002</v>
      </c>
      <c r="L1149" s="31">
        <f t="shared" si="9"/>
        <v>1215.0000000000002</v>
      </c>
      <c r="M1149" s="32">
        <v>0.60000000000000009</v>
      </c>
      <c r="O1149" s="37"/>
      <c r="P1149" s="38"/>
      <c r="Q1149" s="33"/>
      <c r="R1149" s="34"/>
    </row>
    <row r="1150" spans="1:18" ht="15.75" customHeight="1">
      <c r="A1150" s="22"/>
      <c r="B1150" s="27" t="s">
        <v>30</v>
      </c>
      <c r="C1150" s="27">
        <v>1197831</v>
      </c>
      <c r="D1150" s="28">
        <v>44502</v>
      </c>
      <c r="E1150" s="27" t="s">
        <v>31</v>
      </c>
      <c r="F1150" s="27" t="s">
        <v>64</v>
      </c>
      <c r="G1150" s="27" t="s">
        <v>65</v>
      </c>
      <c r="H1150" s="27" t="s">
        <v>28</v>
      </c>
      <c r="I1150" s="29">
        <v>0.49999999999999994</v>
      </c>
      <c r="J1150" s="30">
        <v>4250</v>
      </c>
      <c r="K1150" s="31">
        <f t="shared" si="8"/>
        <v>2124.9999999999995</v>
      </c>
      <c r="L1150" s="31">
        <f t="shared" si="9"/>
        <v>956.24999999999966</v>
      </c>
      <c r="M1150" s="32">
        <v>0.44999999999999996</v>
      </c>
      <c r="O1150" s="37"/>
      <c r="P1150" s="38"/>
      <c r="Q1150" s="33"/>
      <c r="R1150" s="34"/>
    </row>
    <row r="1151" spans="1:18" ht="15.75" customHeight="1">
      <c r="A1151" s="22"/>
      <c r="B1151" s="27" t="s">
        <v>30</v>
      </c>
      <c r="C1151" s="27">
        <v>1197831</v>
      </c>
      <c r="D1151" s="28">
        <v>44502</v>
      </c>
      <c r="E1151" s="27" t="s">
        <v>31</v>
      </c>
      <c r="F1151" s="27" t="s">
        <v>64</v>
      </c>
      <c r="G1151" s="27" t="s">
        <v>65</v>
      </c>
      <c r="H1151" s="27" t="s">
        <v>29</v>
      </c>
      <c r="I1151" s="29">
        <v>0.6</v>
      </c>
      <c r="J1151" s="30">
        <v>6250</v>
      </c>
      <c r="K1151" s="31">
        <f t="shared" si="8"/>
        <v>3750</v>
      </c>
      <c r="L1151" s="31">
        <f t="shared" si="9"/>
        <v>2437.5000000000005</v>
      </c>
      <c r="M1151" s="32">
        <v>0.65000000000000013</v>
      </c>
      <c r="O1151" s="37"/>
      <c r="P1151" s="38"/>
      <c r="Q1151" s="33"/>
      <c r="R1151" s="34"/>
    </row>
    <row r="1152" spans="1:18" ht="15.75" customHeight="1">
      <c r="A1152" s="22"/>
      <c r="B1152" s="27" t="s">
        <v>30</v>
      </c>
      <c r="C1152" s="27">
        <v>1197831</v>
      </c>
      <c r="D1152" s="28">
        <v>44531</v>
      </c>
      <c r="E1152" s="27" t="s">
        <v>31</v>
      </c>
      <c r="F1152" s="27" t="s">
        <v>64</v>
      </c>
      <c r="G1152" s="27" t="s">
        <v>65</v>
      </c>
      <c r="H1152" s="27" t="s">
        <v>24</v>
      </c>
      <c r="I1152" s="29">
        <v>0.6</v>
      </c>
      <c r="J1152" s="30">
        <v>7750</v>
      </c>
      <c r="K1152" s="31">
        <f t="shared" si="8"/>
        <v>4650</v>
      </c>
      <c r="L1152" s="31">
        <f t="shared" si="9"/>
        <v>2324.9999999999995</v>
      </c>
      <c r="M1152" s="32">
        <v>0.49999999999999994</v>
      </c>
      <c r="O1152" s="37"/>
      <c r="P1152" s="38"/>
      <c r="Q1152" s="33"/>
      <c r="R1152" s="34"/>
    </row>
    <row r="1153" spans="1:18" ht="15.75" customHeight="1">
      <c r="A1153" s="22"/>
      <c r="B1153" s="27" t="s">
        <v>30</v>
      </c>
      <c r="C1153" s="27">
        <v>1197831</v>
      </c>
      <c r="D1153" s="28">
        <v>44531</v>
      </c>
      <c r="E1153" s="27" t="s">
        <v>31</v>
      </c>
      <c r="F1153" s="27" t="s">
        <v>64</v>
      </c>
      <c r="G1153" s="27" t="s">
        <v>65</v>
      </c>
      <c r="H1153" s="27" t="s">
        <v>25</v>
      </c>
      <c r="I1153" s="29">
        <v>0.6</v>
      </c>
      <c r="J1153" s="30">
        <v>7750</v>
      </c>
      <c r="K1153" s="31">
        <f t="shared" si="8"/>
        <v>4650</v>
      </c>
      <c r="L1153" s="31">
        <f t="shared" si="9"/>
        <v>2324.9999999999995</v>
      </c>
      <c r="M1153" s="32">
        <v>0.49999999999999994</v>
      </c>
      <c r="O1153" s="37"/>
      <c r="P1153" s="38"/>
      <c r="Q1153" s="33"/>
      <c r="R1153" s="34"/>
    </row>
    <row r="1154" spans="1:18" ht="15.75" customHeight="1">
      <c r="A1154" s="22"/>
      <c r="B1154" s="27" t="s">
        <v>30</v>
      </c>
      <c r="C1154" s="27">
        <v>1197831</v>
      </c>
      <c r="D1154" s="28">
        <v>44531</v>
      </c>
      <c r="E1154" s="27" t="s">
        <v>31</v>
      </c>
      <c r="F1154" s="27" t="s">
        <v>64</v>
      </c>
      <c r="G1154" s="27" t="s">
        <v>65</v>
      </c>
      <c r="H1154" s="27" t="s">
        <v>26</v>
      </c>
      <c r="I1154" s="29">
        <v>0.65</v>
      </c>
      <c r="J1154" s="30">
        <v>7000</v>
      </c>
      <c r="K1154" s="31">
        <f t="shared" si="8"/>
        <v>4550</v>
      </c>
      <c r="L1154" s="31">
        <f t="shared" si="9"/>
        <v>2274.9999999999995</v>
      </c>
      <c r="M1154" s="32">
        <v>0.49999999999999994</v>
      </c>
      <c r="O1154" s="37"/>
      <c r="P1154" s="38"/>
      <c r="Q1154" s="33"/>
      <c r="R1154" s="34"/>
    </row>
    <row r="1155" spans="1:18" ht="15.75" customHeight="1">
      <c r="A1155" s="22"/>
      <c r="B1155" s="27" t="s">
        <v>30</v>
      </c>
      <c r="C1155" s="27">
        <v>1197831</v>
      </c>
      <c r="D1155" s="28">
        <v>44531</v>
      </c>
      <c r="E1155" s="27" t="s">
        <v>31</v>
      </c>
      <c r="F1155" s="27" t="s">
        <v>64</v>
      </c>
      <c r="G1155" s="27" t="s">
        <v>65</v>
      </c>
      <c r="H1155" s="27" t="s">
        <v>27</v>
      </c>
      <c r="I1155" s="29">
        <v>0.65</v>
      </c>
      <c r="J1155" s="30">
        <v>5500</v>
      </c>
      <c r="K1155" s="31">
        <f t="shared" si="8"/>
        <v>3575</v>
      </c>
      <c r="L1155" s="31">
        <f t="shared" si="9"/>
        <v>2145.0000000000005</v>
      </c>
      <c r="M1155" s="32">
        <v>0.60000000000000009</v>
      </c>
      <c r="O1155" s="37"/>
      <c r="P1155" s="38"/>
      <c r="Q1155" s="33"/>
      <c r="R1155" s="34"/>
    </row>
    <row r="1156" spans="1:18" ht="15.75" customHeight="1">
      <c r="A1156" s="22"/>
      <c r="B1156" s="27" t="s">
        <v>30</v>
      </c>
      <c r="C1156" s="27">
        <v>1197831</v>
      </c>
      <c r="D1156" s="28">
        <v>44531</v>
      </c>
      <c r="E1156" s="27" t="s">
        <v>31</v>
      </c>
      <c r="F1156" s="27" t="s">
        <v>64</v>
      </c>
      <c r="G1156" s="27" t="s">
        <v>65</v>
      </c>
      <c r="H1156" s="27" t="s">
        <v>28</v>
      </c>
      <c r="I1156" s="29">
        <v>0.6</v>
      </c>
      <c r="J1156" s="30">
        <v>5000</v>
      </c>
      <c r="K1156" s="31">
        <f t="shared" si="8"/>
        <v>3000</v>
      </c>
      <c r="L1156" s="31">
        <f t="shared" si="9"/>
        <v>1349.9999999999998</v>
      </c>
      <c r="M1156" s="32">
        <v>0.44999999999999996</v>
      </c>
      <c r="O1156" s="37"/>
      <c r="P1156" s="38"/>
      <c r="Q1156" s="33"/>
      <c r="R1156" s="34"/>
    </row>
    <row r="1157" spans="1:18" ht="15.75" customHeight="1">
      <c r="A1157" s="22"/>
      <c r="B1157" s="27" t="s">
        <v>30</v>
      </c>
      <c r="C1157" s="27">
        <v>1197831</v>
      </c>
      <c r="D1157" s="28">
        <v>44531</v>
      </c>
      <c r="E1157" s="27" t="s">
        <v>31</v>
      </c>
      <c r="F1157" s="27" t="s">
        <v>64</v>
      </c>
      <c r="G1157" s="27" t="s">
        <v>65</v>
      </c>
      <c r="H1157" s="27" t="s">
        <v>29</v>
      </c>
      <c r="I1157" s="29">
        <v>0.70000000000000007</v>
      </c>
      <c r="J1157" s="30">
        <v>7500</v>
      </c>
      <c r="K1157" s="31">
        <f t="shared" si="8"/>
        <v>5250.0000000000009</v>
      </c>
      <c r="L1157" s="31">
        <f t="shared" si="9"/>
        <v>3412.5000000000014</v>
      </c>
      <c r="M1157" s="32">
        <v>0.65000000000000013</v>
      </c>
      <c r="O1157" s="37"/>
      <c r="P1157" s="38"/>
      <c r="Q1157" s="33"/>
      <c r="R1157" s="34"/>
    </row>
    <row r="1158" spans="1:18" ht="15.75" customHeight="1">
      <c r="A1158" s="22" t="s">
        <v>46</v>
      </c>
      <c r="B1158" s="27" t="s">
        <v>21</v>
      </c>
      <c r="C1158" s="27">
        <v>1185732</v>
      </c>
      <c r="D1158" s="28">
        <v>44217</v>
      </c>
      <c r="E1158" s="27" t="s">
        <v>22</v>
      </c>
      <c r="F1158" s="27" t="s">
        <v>66</v>
      </c>
      <c r="G1158" s="27" t="s">
        <v>67</v>
      </c>
      <c r="H1158" s="27" t="s">
        <v>24</v>
      </c>
      <c r="I1158" s="29">
        <v>0.4</v>
      </c>
      <c r="J1158" s="30">
        <v>4500</v>
      </c>
      <c r="K1158" s="31">
        <f t="shared" si="8"/>
        <v>1800</v>
      </c>
      <c r="L1158" s="31">
        <f t="shared" si="9"/>
        <v>630</v>
      </c>
      <c r="M1158" s="32">
        <v>0.35</v>
      </c>
      <c r="O1158" s="37"/>
      <c r="P1158" s="38"/>
      <c r="Q1158" s="33"/>
      <c r="R1158" s="34"/>
    </row>
    <row r="1159" spans="1:18" ht="15.75" customHeight="1">
      <c r="A1159" s="22"/>
      <c r="B1159" s="27" t="s">
        <v>21</v>
      </c>
      <c r="C1159" s="27">
        <v>1185732</v>
      </c>
      <c r="D1159" s="28">
        <v>44217</v>
      </c>
      <c r="E1159" s="27" t="s">
        <v>22</v>
      </c>
      <c r="F1159" s="27" t="s">
        <v>66</v>
      </c>
      <c r="G1159" s="27" t="s">
        <v>67</v>
      </c>
      <c r="H1159" s="27" t="s">
        <v>25</v>
      </c>
      <c r="I1159" s="29">
        <v>0.4</v>
      </c>
      <c r="J1159" s="30">
        <v>2500</v>
      </c>
      <c r="K1159" s="31">
        <f t="shared" si="8"/>
        <v>1000</v>
      </c>
      <c r="L1159" s="31">
        <f t="shared" si="9"/>
        <v>350</v>
      </c>
      <c r="M1159" s="32">
        <v>0.35</v>
      </c>
      <c r="O1159" s="37"/>
      <c r="P1159" s="38"/>
      <c r="Q1159" s="33"/>
      <c r="R1159" s="34"/>
    </row>
    <row r="1160" spans="1:18" ht="15.75" customHeight="1">
      <c r="A1160" s="22"/>
      <c r="B1160" s="27" t="s">
        <v>21</v>
      </c>
      <c r="C1160" s="27">
        <v>1185732</v>
      </c>
      <c r="D1160" s="28">
        <v>44217</v>
      </c>
      <c r="E1160" s="27" t="s">
        <v>22</v>
      </c>
      <c r="F1160" s="27" t="s">
        <v>66</v>
      </c>
      <c r="G1160" s="27" t="s">
        <v>67</v>
      </c>
      <c r="H1160" s="27" t="s">
        <v>26</v>
      </c>
      <c r="I1160" s="29">
        <v>0.30000000000000004</v>
      </c>
      <c r="J1160" s="30">
        <v>2500</v>
      </c>
      <c r="K1160" s="31">
        <f t="shared" si="8"/>
        <v>750.00000000000011</v>
      </c>
      <c r="L1160" s="31">
        <f t="shared" si="9"/>
        <v>300</v>
      </c>
      <c r="M1160" s="32">
        <v>0.39999999999999997</v>
      </c>
      <c r="O1160" s="37"/>
      <c r="P1160" s="38"/>
      <c r="Q1160" s="33"/>
      <c r="R1160" s="34"/>
    </row>
    <row r="1161" spans="1:18" ht="15.75" customHeight="1">
      <c r="A1161" s="22"/>
      <c r="B1161" s="27" t="s">
        <v>21</v>
      </c>
      <c r="C1161" s="27">
        <v>1185732</v>
      </c>
      <c r="D1161" s="28">
        <v>44217</v>
      </c>
      <c r="E1161" s="27" t="s">
        <v>22</v>
      </c>
      <c r="F1161" s="27" t="s">
        <v>66</v>
      </c>
      <c r="G1161" s="27" t="s">
        <v>67</v>
      </c>
      <c r="H1161" s="27" t="s">
        <v>27</v>
      </c>
      <c r="I1161" s="29">
        <v>0.35</v>
      </c>
      <c r="J1161" s="30">
        <v>1000</v>
      </c>
      <c r="K1161" s="31">
        <f t="shared" si="8"/>
        <v>350</v>
      </c>
      <c r="L1161" s="31">
        <f t="shared" si="9"/>
        <v>105</v>
      </c>
      <c r="M1161" s="32">
        <v>0.3</v>
      </c>
      <c r="O1161" s="37"/>
      <c r="P1161" s="38"/>
      <c r="Q1161" s="33"/>
      <c r="R1161" s="34"/>
    </row>
    <row r="1162" spans="1:18" ht="15.75" customHeight="1">
      <c r="A1162" s="22"/>
      <c r="B1162" s="27" t="s">
        <v>21</v>
      </c>
      <c r="C1162" s="27">
        <v>1185732</v>
      </c>
      <c r="D1162" s="28">
        <v>44217</v>
      </c>
      <c r="E1162" s="27" t="s">
        <v>22</v>
      </c>
      <c r="F1162" s="27" t="s">
        <v>66</v>
      </c>
      <c r="G1162" s="27" t="s">
        <v>67</v>
      </c>
      <c r="H1162" s="27" t="s">
        <v>28</v>
      </c>
      <c r="I1162" s="29">
        <v>0.5</v>
      </c>
      <c r="J1162" s="30">
        <v>1500</v>
      </c>
      <c r="K1162" s="31">
        <f t="shared" si="8"/>
        <v>750</v>
      </c>
      <c r="L1162" s="31">
        <f t="shared" si="9"/>
        <v>187.5</v>
      </c>
      <c r="M1162" s="32">
        <v>0.25</v>
      </c>
      <c r="O1162" s="37"/>
      <c r="P1162" s="38"/>
      <c r="Q1162" s="33"/>
      <c r="R1162" s="34"/>
    </row>
    <row r="1163" spans="1:18" ht="15.75" customHeight="1">
      <c r="A1163" s="22"/>
      <c r="B1163" s="27" t="s">
        <v>21</v>
      </c>
      <c r="C1163" s="27">
        <v>1185732</v>
      </c>
      <c r="D1163" s="28">
        <v>44217</v>
      </c>
      <c r="E1163" s="27" t="s">
        <v>22</v>
      </c>
      <c r="F1163" s="27" t="s">
        <v>66</v>
      </c>
      <c r="G1163" s="27" t="s">
        <v>67</v>
      </c>
      <c r="H1163" s="27" t="s">
        <v>29</v>
      </c>
      <c r="I1163" s="29">
        <v>0.4</v>
      </c>
      <c r="J1163" s="30">
        <v>2500</v>
      </c>
      <c r="K1163" s="31">
        <f t="shared" si="8"/>
        <v>1000</v>
      </c>
      <c r="L1163" s="31">
        <f t="shared" si="9"/>
        <v>400</v>
      </c>
      <c r="M1163" s="32">
        <v>0.4</v>
      </c>
      <c r="O1163" s="37"/>
      <c r="P1163" s="38"/>
      <c r="Q1163" s="33"/>
      <c r="R1163" s="34"/>
    </row>
    <row r="1164" spans="1:18" ht="15.75" customHeight="1">
      <c r="A1164" s="22"/>
      <c r="B1164" s="27" t="s">
        <v>21</v>
      </c>
      <c r="C1164" s="27">
        <v>1185732</v>
      </c>
      <c r="D1164" s="28">
        <v>44246</v>
      </c>
      <c r="E1164" s="27" t="s">
        <v>22</v>
      </c>
      <c r="F1164" s="27" t="s">
        <v>66</v>
      </c>
      <c r="G1164" s="27" t="s">
        <v>67</v>
      </c>
      <c r="H1164" s="27" t="s">
        <v>24</v>
      </c>
      <c r="I1164" s="29">
        <v>0.4</v>
      </c>
      <c r="J1164" s="30">
        <v>5000</v>
      </c>
      <c r="K1164" s="31">
        <f t="shared" si="8"/>
        <v>2000</v>
      </c>
      <c r="L1164" s="31">
        <f t="shared" si="9"/>
        <v>700</v>
      </c>
      <c r="M1164" s="32">
        <v>0.35</v>
      </c>
      <c r="O1164" s="37"/>
      <c r="P1164" s="38"/>
      <c r="Q1164" s="33"/>
      <c r="R1164" s="34"/>
    </row>
    <row r="1165" spans="1:18" ht="15.75" customHeight="1">
      <c r="A1165" s="22"/>
      <c r="B1165" s="27" t="s">
        <v>21</v>
      </c>
      <c r="C1165" s="27">
        <v>1185732</v>
      </c>
      <c r="D1165" s="28">
        <v>44246</v>
      </c>
      <c r="E1165" s="27" t="s">
        <v>22</v>
      </c>
      <c r="F1165" s="27" t="s">
        <v>66</v>
      </c>
      <c r="G1165" s="27" t="s">
        <v>67</v>
      </c>
      <c r="H1165" s="27" t="s">
        <v>25</v>
      </c>
      <c r="I1165" s="29">
        <v>0.4</v>
      </c>
      <c r="J1165" s="30">
        <v>1500</v>
      </c>
      <c r="K1165" s="31">
        <f t="shared" si="8"/>
        <v>600</v>
      </c>
      <c r="L1165" s="31">
        <f t="shared" si="9"/>
        <v>210</v>
      </c>
      <c r="M1165" s="32">
        <v>0.35</v>
      </c>
      <c r="O1165" s="37"/>
      <c r="P1165" s="38"/>
      <c r="Q1165" s="33"/>
      <c r="R1165" s="34"/>
    </row>
    <row r="1166" spans="1:18" ht="15.75" customHeight="1">
      <c r="A1166" s="22"/>
      <c r="B1166" s="27" t="s">
        <v>21</v>
      </c>
      <c r="C1166" s="27">
        <v>1185732</v>
      </c>
      <c r="D1166" s="28">
        <v>44246</v>
      </c>
      <c r="E1166" s="27" t="s">
        <v>22</v>
      </c>
      <c r="F1166" s="27" t="s">
        <v>66</v>
      </c>
      <c r="G1166" s="27" t="s">
        <v>67</v>
      </c>
      <c r="H1166" s="27" t="s">
        <v>26</v>
      </c>
      <c r="I1166" s="29">
        <v>0.30000000000000004</v>
      </c>
      <c r="J1166" s="30">
        <v>2000</v>
      </c>
      <c r="K1166" s="31">
        <f t="shared" si="8"/>
        <v>600.00000000000011</v>
      </c>
      <c r="L1166" s="31">
        <f t="shared" si="9"/>
        <v>240.00000000000003</v>
      </c>
      <c r="M1166" s="32">
        <v>0.39999999999999997</v>
      </c>
      <c r="O1166" s="37"/>
      <c r="P1166" s="38"/>
      <c r="Q1166" s="33"/>
      <c r="R1166" s="34"/>
    </row>
    <row r="1167" spans="1:18" ht="15.75" customHeight="1">
      <c r="A1167" s="22"/>
      <c r="B1167" s="27" t="s">
        <v>21</v>
      </c>
      <c r="C1167" s="27">
        <v>1185732</v>
      </c>
      <c r="D1167" s="28">
        <v>44246</v>
      </c>
      <c r="E1167" s="27" t="s">
        <v>22</v>
      </c>
      <c r="F1167" s="27" t="s">
        <v>66</v>
      </c>
      <c r="G1167" s="27" t="s">
        <v>67</v>
      </c>
      <c r="H1167" s="27" t="s">
        <v>27</v>
      </c>
      <c r="I1167" s="29">
        <v>0.35</v>
      </c>
      <c r="J1167" s="30">
        <v>750</v>
      </c>
      <c r="K1167" s="31">
        <f t="shared" si="8"/>
        <v>262.5</v>
      </c>
      <c r="L1167" s="31">
        <f t="shared" si="9"/>
        <v>78.75</v>
      </c>
      <c r="M1167" s="32">
        <v>0.3</v>
      </c>
      <c r="O1167" s="37"/>
      <c r="P1167" s="38"/>
      <c r="Q1167" s="33"/>
      <c r="R1167" s="34"/>
    </row>
    <row r="1168" spans="1:18" ht="15.75" customHeight="1">
      <c r="A1168" s="22"/>
      <c r="B1168" s="27" t="s">
        <v>21</v>
      </c>
      <c r="C1168" s="27">
        <v>1185732</v>
      </c>
      <c r="D1168" s="28">
        <v>44246</v>
      </c>
      <c r="E1168" s="27" t="s">
        <v>22</v>
      </c>
      <c r="F1168" s="27" t="s">
        <v>66</v>
      </c>
      <c r="G1168" s="27" t="s">
        <v>67</v>
      </c>
      <c r="H1168" s="27" t="s">
        <v>28</v>
      </c>
      <c r="I1168" s="29">
        <v>0.5</v>
      </c>
      <c r="J1168" s="30">
        <v>1500</v>
      </c>
      <c r="K1168" s="31">
        <f t="shared" si="8"/>
        <v>750</v>
      </c>
      <c r="L1168" s="31">
        <f t="shared" si="9"/>
        <v>187.5</v>
      </c>
      <c r="M1168" s="32">
        <v>0.25</v>
      </c>
      <c r="O1168" s="37"/>
      <c r="P1168" s="38"/>
      <c r="Q1168" s="33"/>
      <c r="R1168" s="34"/>
    </row>
    <row r="1169" spans="1:18" ht="15.75" customHeight="1">
      <c r="A1169" s="22"/>
      <c r="B1169" s="27" t="s">
        <v>21</v>
      </c>
      <c r="C1169" s="27">
        <v>1185732</v>
      </c>
      <c r="D1169" s="28">
        <v>44246</v>
      </c>
      <c r="E1169" s="27" t="s">
        <v>22</v>
      </c>
      <c r="F1169" s="27" t="s">
        <v>66</v>
      </c>
      <c r="G1169" s="27" t="s">
        <v>67</v>
      </c>
      <c r="H1169" s="27" t="s">
        <v>29</v>
      </c>
      <c r="I1169" s="29">
        <v>0.4</v>
      </c>
      <c r="J1169" s="30">
        <v>2500</v>
      </c>
      <c r="K1169" s="31">
        <f t="shared" si="8"/>
        <v>1000</v>
      </c>
      <c r="L1169" s="31">
        <f t="shared" si="9"/>
        <v>400</v>
      </c>
      <c r="M1169" s="32">
        <v>0.4</v>
      </c>
      <c r="O1169" s="37"/>
      <c r="P1169" s="38"/>
      <c r="Q1169" s="33"/>
      <c r="R1169" s="34"/>
    </row>
    <row r="1170" spans="1:18" ht="15.75" customHeight="1">
      <c r="A1170" s="22"/>
      <c r="B1170" s="27" t="s">
        <v>21</v>
      </c>
      <c r="C1170" s="27">
        <v>1185732</v>
      </c>
      <c r="D1170" s="28">
        <v>44272</v>
      </c>
      <c r="E1170" s="27" t="s">
        <v>22</v>
      </c>
      <c r="F1170" s="27" t="s">
        <v>66</v>
      </c>
      <c r="G1170" s="27" t="s">
        <v>67</v>
      </c>
      <c r="H1170" s="27" t="s">
        <v>24</v>
      </c>
      <c r="I1170" s="29">
        <v>0.4</v>
      </c>
      <c r="J1170" s="30">
        <v>4700</v>
      </c>
      <c r="K1170" s="31">
        <f t="shared" si="8"/>
        <v>1880</v>
      </c>
      <c r="L1170" s="31">
        <f t="shared" si="9"/>
        <v>658</v>
      </c>
      <c r="M1170" s="32">
        <v>0.35</v>
      </c>
      <c r="O1170" s="37"/>
      <c r="P1170" s="38"/>
      <c r="Q1170" s="33"/>
      <c r="R1170" s="34"/>
    </row>
    <row r="1171" spans="1:18" ht="15.75" customHeight="1">
      <c r="A1171" s="22"/>
      <c r="B1171" s="27" t="s">
        <v>21</v>
      </c>
      <c r="C1171" s="27">
        <v>1185732</v>
      </c>
      <c r="D1171" s="28">
        <v>44272</v>
      </c>
      <c r="E1171" s="27" t="s">
        <v>22</v>
      </c>
      <c r="F1171" s="27" t="s">
        <v>66</v>
      </c>
      <c r="G1171" s="27" t="s">
        <v>67</v>
      </c>
      <c r="H1171" s="27" t="s">
        <v>25</v>
      </c>
      <c r="I1171" s="29">
        <v>0.4</v>
      </c>
      <c r="J1171" s="30">
        <v>1750</v>
      </c>
      <c r="K1171" s="31">
        <f t="shared" si="8"/>
        <v>700</v>
      </c>
      <c r="L1171" s="31">
        <f t="shared" si="9"/>
        <v>244.99999999999997</v>
      </c>
      <c r="M1171" s="32">
        <v>0.35</v>
      </c>
      <c r="O1171" s="37"/>
      <c r="P1171" s="38"/>
      <c r="Q1171" s="33"/>
      <c r="R1171" s="34"/>
    </row>
    <row r="1172" spans="1:18" ht="15.75" customHeight="1">
      <c r="A1172" s="22"/>
      <c r="B1172" s="27" t="s">
        <v>21</v>
      </c>
      <c r="C1172" s="27">
        <v>1185732</v>
      </c>
      <c r="D1172" s="28">
        <v>44272</v>
      </c>
      <c r="E1172" s="27" t="s">
        <v>22</v>
      </c>
      <c r="F1172" s="27" t="s">
        <v>66</v>
      </c>
      <c r="G1172" s="27" t="s">
        <v>67</v>
      </c>
      <c r="H1172" s="27" t="s">
        <v>26</v>
      </c>
      <c r="I1172" s="29">
        <v>0.30000000000000004</v>
      </c>
      <c r="J1172" s="30">
        <v>2000</v>
      </c>
      <c r="K1172" s="31">
        <f t="shared" si="8"/>
        <v>600.00000000000011</v>
      </c>
      <c r="L1172" s="31">
        <f t="shared" si="9"/>
        <v>240.00000000000003</v>
      </c>
      <c r="M1172" s="32">
        <v>0.39999999999999997</v>
      </c>
      <c r="O1172" s="37"/>
      <c r="P1172" s="38"/>
      <c r="Q1172" s="33"/>
      <c r="R1172" s="34"/>
    </row>
    <row r="1173" spans="1:18" ht="15.75" customHeight="1">
      <c r="A1173" s="22"/>
      <c r="B1173" s="27" t="s">
        <v>21</v>
      </c>
      <c r="C1173" s="27">
        <v>1185732</v>
      </c>
      <c r="D1173" s="28">
        <v>44272</v>
      </c>
      <c r="E1173" s="27" t="s">
        <v>22</v>
      </c>
      <c r="F1173" s="27" t="s">
        <v>66</v>
      </c>
      <c r="G1173" s="27" t="s">
        <v>67</v>
      </c>
      <c r="H1173" s="27" t="s">
        <v>27</v>
      </c>
      <c r="I1173" s="29">
        <v>0.35</v>
      </c>
      <c r="J1173" s="30">
        <v>500</v>
      </c>
      <c r="K1173" s="31">
        <f t="shared" si="8"/>
        <v>175</v>
      </c>
      <c r="L1173" s="31">
        <f t="shared" si="9"/>
        <v>52.5</v>
      </c>
      <c r="M1173" s="32">
        <v>0.3</v>
      </c>
      <c r="O1173" s="37"/>
      <c r="P1173" s="38"/>
      <c r="Q1173" s="33"/>
      <c r="R1173" s="34"/>
    </row>
    <row r="1174" spans="1:18" ht="15.75" customHeight="1">
      <c r="A1174" s="22"/>
      <c r="B1174" s="27" t="s">
        <v>21</v>
      </c>
      <c r="C1174" s="27">
        <v>1185732</v>
      </c>
      <c r="D1174" s="28">
        <v>44272</v>
      </c>
      <c r="E1174" s="27" t="s">
        <v>22</v>
      </c>
      <c r="F1174" s="27" t="s">
        <v>66</v>
      </c>
      <c r="G1174" s="27" t="s">
        <v>67</v>
      </c>
      <c r="H1174" s="27" t="s">
        <v>28</v>
      </c>
      <c r="I1174" s="29">
        <v>0.5</v>
      </c>
      <c r="J1174" s="30">
        <v>1000</v>
      </c>
      <c r="K1174" s="31">
        <f t="shared" si="8"/>
        <v>500</v>
      </c>
      <c r="L1174" s="31">
        <f t="shared" si="9"/>
        <v>125</v>
      </c>
      <c r="M1174" s="32">
        <v>0.25</v>
      </c>
      <c r="O1174" s="37"/>
      <c r="P1174" s="38"/>
      <c r="Q1174" s="33"/>
      <c r="R1174" s="34"/>
    </row>
    <row r="1175" spans="1:18" ht="15.75" customHeight="1">
      <c r="A1175" s="22"/>
      <c r="B1175" s="27" t="s">
        <v>21</v>
      </c>
      <c r="C1175" s="27">
        <v>1185732</v>
      </c>
      <c r="D1175" s="28">
        <v>44272</v>
      </c>
      <c r="E1175" s="27" t="s">
        <v>22</v>
      </c>
      <c r="F1175" s="27" t="s">
        <v>66</v>
      </c>
      <c r="G1175" s="27" t="s">
        <v>67</v>
      </c>
      <c r="H1175" s="27" t="s">
        <v>29</v>
      </c>
      <c r="I1175" s="29">
        <v>0.4</v>
      </c>
      <c r="J1175" s="30">
        <v>2000</v>
      </c>
      <c r="K1175" s="31">
        <f t="shared" si="8"/>
        <v>800</v>
      </c>
      <c r="L1175" s="31">
        <f t="shared" si="9"/>
        <v>320</v>
      </c>
      <c r="M1175" s="32">
        <v>0.4</v>
      </c>
      <c r="O1175" s="37"/>
      <c r="P1175" s="38"/>
      <c r="Q1175" s="33"/>
      <c r="R1175" s="34"/>
    </row>
    <row r="1176" spans="1:18" ht="15.75" customHeight="1">
      <c r="A1176" s="22"/>
      <c r="B1176" s="27" t="s">
        <v>21</v>
      </c>
      <c r="C1176" s="27">
        <v>1185732</v>
      </c>
      <c r="D1176" s="28">
        <v>44304</v>
      </c>
      <c r="E1176" s="27" t="s">
        <v>22</v>
      </c>
      <c r="F1176" s="27" t="s">
        <v>66</v>
      </c>
      <c r="G1176" s="27" t="s">
        <v>67</v>
      </c>
      <c r="H1176" s="27" t="s">
        <v>24</v>
      </c>
      <c r="I1176" s="29">
        <v>0.4</v>
      </c>
      <c r="J1176" s="30">
        <v>4500</v>
      </c>
      <c r="K1176" s="31">
        <f t="shared" si="8"/>
        <v>1800</v>
      </c>
      <c r="L1176" s="31">
        <f t="shared" si="9"/>
        <v>630</v>
      </c>
      <c r="M1176" s="32">
        <v>0.35</v>
      </c>
      <c r="O1176" s="37"/>
      <c r="P1176" s="38"/>
      <c r="Q1176" s="33"/>
      <c r="R1176" s="34"/>
    </row>
    <row r="1177" spans="1:18" ht="15.75" customHeight="1">
      <c r="A1177" s="22"/>
      <c r="B1177" s="27" t="s">
        <v>21</v>
      </c>
      <c r="C1177" s="27">
        <v>1185732</v>
      </c>
      <c r="D1177" s="28">
        <v>44304</v>
      </c>
      <c r="E1177" s="27" t="s">
        <v>22</v>
      </c>
      <c r="F1177" s="27" t="s">
        <v>66</v>
      </c>
      <c r="G1177" s="27" t="s">
        <v>67</v>
      </c>
      <c r="H1177" s="27" t="s">
        <v>25</v>
      </c>
      <c r="I1177" s="29">
        <v>0.4</v>
      </c>
      <c r="J1177" s="30">
        <v>1500</v>
      </c>
      <c r="K1177" s="31">
        <f t="shared" si="8"/>
        <v>600</v>
      </c>
      <c r="L1177" s="31">
        <f t="shared" si="9"/>
        <v>210</v>
      </c>
      <c r="M1177" s="32">
        <v>0.35</v>
      </c>
      <c r="O1177" s="37"/>
      <c r="P1177" s="38"/>
      <c r="Q1177" s="33"/>
      <c r="R1177" s="34"/>
    </row>
    <row r="1178" spans="1:18" ht="15.75" customHeight="1">
      <c r="A1178" s="22"/>
      <c r="B1178" s="27" t="s">
        <v>21</v>
      </c>
      <c r="C1178" s="27">
        <v>1185732</v>
      </c>
      <c r="D1178" s="28">
        <v>44304</v>
      </c>
      <c r="E1178" s="27" t="s">
        <v>22</v>
      </c>
      <c r="F1178" s="27" t="s">
        <v>66</v>
      </c>
      <c r="G1178" s="27" t="s">
        <v>67</v>
      </c>
      <c r="H1178" s="27" t="s">
        <v>26</v>
      </c>
      <c r="I1178" s="29">
        <v>0.30000000000000004</v>
      </c>
      <c r="J1178" s="30">
        <v>1500</v>
      </c>
      <c r="K1178" s="31">
        <f t="shared" si="8"/>
        <v>450.00000000000006</v>
      </c>
      <c r="L1178" s="31">
        <f t="shared" si="9"/>
        <v>180</v>
      </c>
      <c r="M1178" s="32">
        <v>0.39999999999999997</v>
      </c>
      <c r="O1178" s="37"/>
      <c r="P1178" s="38"/>
      <c r="Q1178" s="33"/>
      <c r="R1178" s="34"/>
    </row>
    <row r="1179" spans="1:18" ht="15.75" customHeight="1">
      <c r="A1179" s="22"/>
      <c r="B1179" s="27" t="s">
        <v>21</v>
      </c>
      <c r="C1179" s="27">
        <v>1185732</v>
      </c>
      <c r="D1179" s="28">
        <v>44304</v>
      </c>
      <c r="E1179" s="27" t="s">
        <v>22</v>
      </c>
      <c r="F1179" s="27" t="s">
        <v>66</v>
      </c>
      <c r="G1179" s="27" t="s">
        <v>67</v>
      </c>
      <c r="H1179" s="27" t="s">
        <v>27</v>
      </c>
      <c r="I1179" s="29">
        <v>0.35</v>
      </c>
      <c r="J1179" s="30">
        <v>750</v>
      </c>
      <c r="K1179" s="31">
        <f t="shared" si="8"/>
        <v>262.5</v>
      </c>
      <c r="L1179" s="31">
        <f t="shared" si="9"/>
        <v>78.75</v>
      </c>
      <c r="M1179" s="32">
        <v>0.3</v>
      </c>
      <c r="O1179" s="37"/>
      <c r="P1179" s="38"/>
      <c r="Q1179" s="33"/>
      <c r="R1179" s="34"/>
    </row>
    <row r="1180" spans="1:18" ht="15.75" customHeight="1">
      <c r="A1180" s="22"/>
      <c r="B1180" s="27" t="s">
        <v>21</v>
      </c>
      <c r="C1180" s="27">
        <v>1185732</v>
      </c>
      <c r="D1180" s="28">
        <v>44304</v>
      </c>
      <c r="E1180" s="27" t="s">
        <v>22</v>
      </c>
      <c r="F1180" s="27" t="s">
        <v>66</v>
      </c>
      <c r="G1180" s="27" t="s">
        <v>67</v>
      </c>
      <c r="H1180" s="27" t="s">
        <v>28</v>
      </c>
      <c r="I1180" s="29">
        <v>0.5</v>
      </c>
      <c r="J1180" s="30">
        <v>750</v>
      </c>
      <c r="K1180" s="31">
        <f t="shared" si="8"/>
        <v>375</v>
      </c>
      <c r="L1180" s="31">
        <f t="shared" si="9"/>
        <v>93.75</v>
      </c>
      <c r="M1180" s="32">
        <v>0.25</v>
      </c>
      <c r="O1180" s="37"/>
      <c r="P1180" s="38"/>
      <c r="Q1180" s="33"/>
      <c r="R1180" s="34"/>
    </row>
    <row r="1181" spans="1:18" ht="15.75" customHeight="1">
      <c r="A1181" s="22"/>
      <c r="B1181" s="27" t="s">
        <v>21</v>
      </c>
      <c r="C1181" s="27">
        <v>1185732</v>
      </c>
      <c r="D1181" s="28">
        <v>44304</v>
      </c>
      <c r="E1181" s="27" t="s">
        <v>22</v>
      </c>
      <c r="F1181" s="27" t="s">
        <v>66</v>
      </c>
      <c r="G1181" s="27" t="s">
        <v>67</v>
      </c>
      <c r="H1181" s="27" t="s">
        <v>29</v>
      </c>
      <c r="I1181" s="29">
        <v>0.4</v>
      </c>
      <c r="J1181" s="30">
        <v>2250</v>
      </c>
      <c r="K1181" s="31">
        <f t="shared" si="8"/>
        <v>900</v>
      </c>
      <c r="L1181" s="31">
        <f t="shared" si="9"/>
        <v>360</v>
      </c>
      <c r="M1181" s="32">
        <v>0.4</v>
      </c>
      <c r="O1181" s="37"/>
      <c r="P1181" s="38"/>
      <c r="Q1181" s="33"/>
      <c r="R1181" s="34"/>
    </row>
    <row r="1182" spans="1:18" ht="15.75" customHeight="1">
      <c r="A1182" s="22"/>
      <c r="B1182" s="27" t="s">
        <v>21</v>
      </c>
      <c r="C1182" s="27">
        <v>1185732</v>
      </c>
      <c r="D1182" s="28">
        <v>44333</v>
      </c>
      <c r="E1182" s="27" t="s">
        <v>22</v>
      </c>
      <c r="F1182" s="27" t="s">
        <v>66</v>
      </c>
      <c r="G1182" s="27" t="s">
        <v>67</v>
      </c>
      <c r="H1182" s="27" t="s">
        <v>24</v>
      </c>
      <c r="I1182" s="29">
        <v>0.54999999999999993</v>
      </c>
      <c r="J1182" s="30">
        <v>4950</v>
      </c>
      <c r="K1182" s="31">
        <f t="shared" si="8"/>
        <v>2722.4999999999995</v>
      </c>
      <c r="L1182" s="31">
        <f t="shared" si="9"/>
        <v>952.87499999999977</v>
      </c>
      <c r="M1182" s="32">
        <v>0.35</v>
      </c>
      <c r="O1182" s="37"/>
      <c r="P1182" s="38"/>
      <c r="Q1182" s="33"/>
      <c r="R1182" s="34"/>
    </row>
    <row r="1183" spans="1:18" ht="15.75" customHeight="1">
      <c r="A1183" s="22"/>
      <c r="B1183" s="27" t="s">
        <v>21</v>
      </c>
      <c r="C1183" s="27">
        <v>1185732</v>
      </c>
      <c r="D1183" s="28">
        <v>44333</v>
      </c>
      <c r="E1183" s="27" t="s">
        <v>22</v>
      </c>
      <c r="F1183" s="27" t="s">
        <v>66</v>
      </c>
      <c r="G1183" s="27" t="s">
        <v>67</v>
      </c>
      <c r="H1183" s="27" t="s">
        <v>25</v>
      </c>
      <c r="I1183" s="29">
        <v>0.5</v>
      </c>
      <c r="J1183" s="30">
        <v>2000</v>
      </c>
      <c r="K1183" s="31">
        <f t="shared" si="8"/>
        <v>1000</v>
      </c>
      <c r="L1183" s="31">
        <f t="shared" si="9"/>
        <v>350</v>
      </c>
      <c r="M1183" s="32">
        <v>0.35</v>
      </c>
      <c r="O1183" s="37"/>
      <c r="P1183" s="38"/>
      <c r="Q1183" s="33"/>
      <c r="R1183" s="34"/>
    </row>
    <row r="1184" spans="1:18" ht="15.75" customHeight="1">
      <c r="A1184" s="22"/>
      <c r="B1184" s="27" t="s">
        <v>21</v>
      </c>
      <c r="C1184" s="27">
        <v>1185732</v>
      </c>
      <c r="D1184" s="28">
        <v>44333</v>
      </c>
      <c r="E1184" s="27" t="s">
        <v>22</v>
      </c>
      <c r="F1184" s="27" t="s">
        <v>66</v>
      </c>
      <c r="G1184" s="27" t="s">
        <v>67</v>
      </c>
      <c r="H1184" s="27" t="s">
        <v>26</v>
      </c>
      <c r="I1184" s="29">
        <v>0.45</v>
      </c>
      <c r="J1184" s="30">
        <v>1750</v>
      </c>
      <c r="K1184" s="31">
        <f t="shared" si="8"/>
        <v>787.5</v>
      </c>
      <c r="L1184" s="31">
        <f t="shared" si="9"/>
        <v>315</v>
      </c>
      <c r="M1184" s="32">
        <v>0.39999999999999997</v>
      </c>
      <c r="O1184" s="37"/>
      <c r="P1184" s="38"/>
      <c r="Q1184" s="33"/>
      <c r="R1184" s="34"/>
    </row>
    <row r="1185" spans="1:18" ht="15.75" customHeight="1">
      <c r="A1185" s="22"/>
      <c r="B1185" s="27" t="s">
        <v>21</v>
      </c>
      <c r="C1185" s="27">
        <v>1185732</v>
      </c>
      <c r="D1185" s="28">
        <v>44333</v>
      </c>
      <c r="E1185" s="27" t="s">
        <v>22</v>
      </c>
      <c r="F1185" s="27" t="s">
        <v>66</v>
      </c>
      <c r="G1185" s="27" t="s">
        <v>67</v>
      </c>
      <c r="H1185" s="27" t="s">
        <v>27</v>
      </c>
      <c r="I1185" s="29">
        <v>0.45</v>
      </c>
      <c r="J1185" s="30">
        <v>1250</v>
      </c>
      <c r="K1185" s="31">
        <f t="shared" si="8"/>
        <v>562.5</v>
      </c>
      <c r="L1185" s="31">
        <f t="shared" si="9"/>
        <v>168.75</v>
      </c>
      <c r="M1185" s="32">
        <v>0.3</v>
      </c>
      <c r="O1185" s="37"/>
      <c r="P1185" s="38"/>
      <c r="Q1185" s="33"/>
      <c r="R1185" s="34"/>
    </row>
    <row r="1186" spans="1:18" ht="15.75" customHeight="1">
      <c r="A1186" s="22"/>
      <c r="B1186" s="27" t="s">
        <v>21</v>
      </c>
      <c r="C1186" s="27">
        <v>1185732</v>
      </c>
      <c r="D1186" s="28">
        <v>44333</v>
      </c>
      <c r="E1186" s="27" t="s">
        <v>22</v>
      </c>
      <c r="F1186" s="27" t="s">
        <v>66</v>
      </c>
      <c r="G1186" s="27" t="s">
        <v>67</v>
      </c>
      <c r="H1186" s="27" t="s">
        <v>28</v>
      </c>
      <c r="I1186" s="29">
        <v>0.54999999999999993</v>
      </c>
      <c r="J1186" s="30">
        <v>1500</v>
      </c>
      <c r="K1186" s="31">
        <f t="shared" si="8"/>
        <v>824.99999999999989</v>
      </c>
      <c r="L1186" s="31">
        <f t="shared" si="9"/>
        <v>206.24999999999997</v>
      </c>
      <c r="M1186" s="32">
        <v>0.25</v>
      </c>
      <c r="O1186" s="37"/>
      <c r="P1186" s="38"/>
      <c r="Q1186" s="33"/>
      <c r="R1186" s="34"/>
    </row>
    <row r="1187" spans="1:18" ht="15.75" customHeight="1">
      <c r="A1187" s="22"/>
      <c r="B1187" s="27" t="s">
        <v>21</v>
      </c>
      <c r="C1187" s="27">
        <v>1185732</v>
      </c>
      <c r="D1187" s="28">
        <v>44333</v>
      </c>
      <c r="E1187" s="27" t="s">
        <v>22</v>
      </c>
      <c r="F1187" s="27" t="s">
        <v>66</v>
      </c>
      <c r="G1187" s="27" t="s">
        <v>67</v>
      </c>
      <c r="H1187" s="27" t="s">
        <v>29</v>
      </c>
      <c r="I1187" s="29">
        <v>0.6</v>
      </c>
      <c r="J1187" s="30">
        <v>2750</v>
      </c>
      <c r="K1187" s="31">
        <f t="shared" si="8"/>
        <v>1650</v>
      </c>
      <c r="L1187" s="31">
        <f t="shared" si="9"/>
        <v>660</v>
      </c>
      <c r="M1187" s="32">
        <v>0.4</v>
      </c>
      <c r="O1187" s="37"/>
      <c r="P1187" s="38"/>
      <c r="Q1187" s="33"/>
      <c r="R1187" s="34"/>
    </row>
    <row r="1188" spans="1:18" ht="15.75" customHeight="1">
      <c r="A1188" s="22"/>
      <c r="B1188" s="27" t="s">
        <v>21</v>
      </c>
      <c r="C1188" s="27">
        <v>1185732</v>
      </c>
      <c r="D1188" s="28">
        <v>44366</v>
      </c>
      <c r="E1188" s="27" t="s">
        <v>22</v>
      </c>
      <c r="F1188" s="27" t="s">
        <v>66</v>
      </c>
      <c r="G1188" s="27" t="s">
        <v>67</v>
      </c>
      <c r="H1188" s="27" t="s">
        <v>24</v>
      </c>
      <c r="I1188" s="29">
        <v>0.54999999999999993</v>
      </c>
      <c r="J1188" s="30">
        <v>5250</v>
      </c>
      <c r="K1188" s="31">
        <f t="shared" si="8"/>
        <v>2887.4999999999995</v>
      </c>
      <c r="L1188" s="31">
        <f t="shared" si="9"/>
        <v>1010.6249999999998</v>
      </c>
      <c r="M1188" s="32">
        <v>0.35</v>
      </c>
      <c r="O1188" s="37"/>
      <c r="P1188" s="38"/>
      <c r="Q1188" s="33"/>
      <c r="R1188" s="34"/>
    </row>
    <row r="1189" spans="1:18" ht="15.75" customHeight="1">
      <c r="A1189" s="22"/>
      <c r="B1189" s="27" t="s">
        <v>21</v>
      </c>
      <c r="C1189" s="27">
        <v>1185732</v>
      </c>
      <c r="D1189" s="28">
        <v>44366</v>
      </c>
      <c r="E1189" s="27" t="s">
        <v>22</v>
      </c>
      <c r="F1189" s="27" t="s">
        <v>66</v>
      </c>
      <c r="G1189" s="27" t="s">
        <v>67</v>
      </c>
      <c r="H1189" s="27" t="s">
        <v>25</v>
      </c>
      <c r="I1189" s="29">
        <v>0.5</v>
      </c>
      <c r="J1189" s="30">
        <v>2750</v>
      </c>
      <c r="K1189" s="31">
        <f t="shared" si="8"/>
        <v>1375</v>
      </c>
      <c r="L1189" s="31">
        <f t="shared" si="9"/>
        <v>481.24999999999994</v>
      </c>
      <c r="M1189" s="32">
        <v>0.35</v>
      </c>
      <c r="O1189" s="37"/>
      <c r="P1189" s="38"/>
      <c r="Q1189" s="33"/>
      <c r="R1189" s="34"/>
    </row>
    <row r="1190" spans="1:18" ht="15.75" customHeight="1">
      <c r="A1190" s="22"/>
      <c r="B1190" s="27" t="s">
        <v>21</v>
      </c>
      <c r="C1190" s="27">
        <v>1185732</v>
      </c>
      <c r="D1190" s="28">
        <v>44366</v>
      </c>
      <c r="E1190" s="27" t="s">
        <v>22</v>
      </c>
      <c r="F1190" s="27" t="s">
        <v>66</v>
      </c>
      <c r="G1190" s="27" t="s">
        <v>67</v>
      </c>
      <c r="H1190" s="27" t="s">
        <v>26</v>
      </c>
      <c r="I1190" s="29">
        <v>0.45</v>
      </c>
      <c r="J1190" s="30">
        <v>2000</v>
      </c>
      <c r="K1190" s="31">
        <f t="shared" si="8"/>
        <v>900</v>
      </c>
      <c r="L1190" s="31">
        <f t="shared" si="9"/>
        <v>359.99999999999994</v>
      </c>
      <c r="M1190" s="32">
        <v>0.39999999999999997</v>
      </c>
      <c r="O1190" s="37"/>
      <c r="P1190" s="38"/>
      <c r="Q1190" s="33"/>
      <c r="R1190" s="34"/>
    </row>
    <row r="1191" spans="1:18" ht="15.75" customHeight="1">
      <c r="A1191" s="22"/>
      <c r="B1191" s="27" t="s">
        <v>21</v>
      </c>
      <c r="C1191" s="27">
        <v>1185732</v>
      </c>
      <c r="D1191" s="28">
        <v>44366</v>
      </c>
      <c r="E1191" s="27" t="s">
        <v>22</v>
      </c>
      <c r="F1191" s="27" t="s">
        <v>66</v>
      </c>
      <c r="G1191" s="27" t="s">
        <v>67</v>
      </c>
      <c r="H1191" s="27" t="s">
        <v>27</v>
      </c>
      <c r="I1191" s="29">
        <v>0.45</v>
      </c>
      <c r="J1191" s="30">
        <v>1750</v>
      </c>
      <c r="K1191" s="31">
        <f t="shared" si="8"/>
        <v>787.5</v>
      </c>
      <c r="L1191" s="31">
        <f t="shared" si="9"/>
        <v>236.25</v>
      </c>
      <c r="M1191" s="32">
        <v>0.3</v>
      </c>
      <c r="O1191" s="37"/>
      <c r="P1191" s="38"/>
      <c r="Q1191" s="33"/>
      <c r="R1191" s="34"/>
    </row>
    <row r="1192" spans="1:18" ht="15.75" customHeight="1">
      <c r="A1192" s="22"/>
      <c r="B1192" s="27" t="s">
        <v>21</v>
      </c>
      <c r="C1192" s="27">
        <v>1185732</v>
      </c>
      <c r="D1192" s="28">
        <v>44366</v>
      </c>
      <c r="E1192" s="27" t="s">
        <v>22</v>
      </c>
      <c r="F1192" s="27" t="s">
        <v>66</v>
      </c>
      <c r="G1192" s="27" t="s">
        <v>67</v>
      </c>
      <c r="H1192" s="27" t="s">
        <v>28</v>
      </c>
      <c r="I1192" s="29">
        <v>0.54999999999999993</v>
      </c>
      <c r="J1192" s="30">
        <v>1750</v>
      </c>
      <c r="K1192" s="31">
        <f t="shared" si="8"/>
        <v>962.49999999999989</v>
      </c>
      <c r="L1192" s="31">
        <f t="shared" si="9"/>
        <v>240.62499999999997</v>
      </c>
      <c r="M1192" s="32">
        <v>0.25</v>
      </c>
      <c r="O1192" s="37"/>
      <c r="P1192" s="38"/>
      <c r="Q1192" s="33"/>
      <c r="R1192" s="34"/>
    </row>
    <row r="1193" spans="1:18" ht="15.75" customHeight="1">
      <c r="A1193" s="22"/>
      <c r="B1193" s="27" t="s">
        <v>21</v>
      </c>
      <c r="C1193" s="27">
        <v>1185732</v>
      </c>
      <c r="D1193" s="28">
        <v>44366</v>
      </c>
      <c r="E1193" s="27" t="s">
        <v>22</v>
      </c>
      <c r="F1193" s="27" t="s">
        <v>66</v>
      </c>
      <c r="G1193" s="27" t="s">
        <v>67</v>
      </c>
      <c r="H1193" s="27" t="s">
        <v>29</v>
      </c>
      <c r="I1193" s="29">
        <v>0.6</v>
      </c>
      <c r="J1193" s="30">
        <v>3250</v>
      </c>
      <c r="K1193" s="31">
        <f t="shared" si="8"/>
        <v>1950</v>
      </c>
      <c r="L1193" s="31">
        <f t="shared" si="9"/>
        <v>780</v>
      </c>
      <c r="M1193" s="32">
        <v>0.4</v>
      </c>
      <c r="O1193" s="37"/>
      <c r="P1193" s="38"/>
      <c r="Q1193" s="33"/>
      <c r="R1193" s="34"/>
    </row>
    <row r="1194" spans="1:18" ht="15.75" customHeight="1">
      <c r="A1194" s="22"/>
      <c r="B1194" s="27" t="s">
        <v>21</v>
      </c>
      <c r="C1194" s="27">
        <v>1185732</v>
      </c>
      <c r="D1194" s="28">
        <v>44394</v>
      </c>
      <c r="E1194" s="27" t="s">
        <v>22</v>
      </c>
      <c r="F1194" s="27" t="s">
        <v>66</v>
      </c>
      <c r="G1194" s="27" t="s">
        <v>67</v>
      </c>
      <c r="H1194" s="27" t="s">
        <v>24</v>
      </c>
      <c r="I1194" s="29">
        <v>0.54999999999999993</v>
      </c>
      <c r="J1194" s="30">
        <v>5500</v>
      </c>
      <c r="K1194" s="31">
        <f t="shared" si="8"/>
        <v>3024.9999999999995</v>
      </c>
      <c r="L1194" s="31">
        <f t="shared" si="9"/>
        <v>1058.7499999999998</v>
      </c>
      <c r="M1194" s="32">
        <v>0.35</v>
      </c>
      <c r="O1194" s="37"/>
      <c r="P1194" s="38"/>
      <c r="Q1194" s="33"/>
      <c r="R1194" s="34"/>
    </row>
    <row r="1195" spans="1:18" ht="15.75" customHeight="1">
      <c r="A1195" s="22"/>
      <c r="B1195" s="27" t="s">
        <v>21</v>
      </c>
      <c r="C1195" s="27">
        <v>1185732</v>
      </c>
      <c r="D1195" s="28">
        <v>44394</v>
      </c>
      <c r="E1195" s="27" t="s">
        <v>22</v>
      </c>
      <c r="F1195" s="27" t="s">
        <v>66</v>
      </c>
      <c r="G1195" s="27" t="s">
        <v>67</v>
      </c>
      <c r="H1195" s="27" t="s">
        <v>25</v>
      </c>
      <c r="I1195" s="29">
        <v>0.5</v>
      </c>
      <c r="J1195" s="30">
        <v>3000</v>
      </c>
      <c r="K1195" s="31">
        <f t="shared" si="8"/>
        <v>1500</v>
      </c>
      <c r="L1195" s="31">
        <f t="shared" si="9"/>
        <v>525</v>
      </c>
      <c r="M1195" s="32">
        <v>0.35</v>
      </c>
      <c r="O1195" s="37"/>
      <c r="P1195" s="38"/>
      <c r="Q1195" s="33"/>
      <c r="R1195" s="34"/>
    </row>
    <row r="1196" spans="1:18" ht="15.75" customHeight="1">
      <c r="A1196" s="22"/>
      <c r="B1196" s="27" t="s">
        <v>21</v>
      </c>
      <c r="C1196" s="27">
        <v>1185732</v>
      </c>
      <c r="D1196" s="28">
        <v>44394</v>
      </c>
      <c r="E1196" s="27" t="s">
        <v>22</v>
      </c>
      <c r="F1196" s="27" t="s">
        <v>66</v>
      </c>
      <c r="G1196" s="27" t="s">
        <v>67</v>
      </c>
      <c r="H1196" s="27" t="s">
        <v>26</v>
      </c>
      <c r="I1196" s="29">
        <v>0.45</v>
      </c>
      <c r="J1196" s="30">
        <v>2250</v>
      </c>
      <c r="K1196" s="31">
        <f t="shared" si="8"/>
        <v>1012.5</v>
      </c>
      <c r="L1196" s="31">
        <f t="shared" si="9"/>
        <v>404.99999999999994</v>
      </c>
      <c r="M1196" s="32">
        <v>0.39999999999999997</v>
      </c>
      <c r="O1196" s="37"/>
      <c r="P1196" s="38"/>
      <c r="Q1196" s="33"/>
      <c r="R1196" s="34"/>
    </row>
    <row r="1197" spans="1:18" ht="15.75" customHeight="1">
      <c r="A1197" s="22"/>
      <c r="B1197" s="27" t="s">
        <v>21</v>
      </c>
      <c r="C1197" s="27">
        <v>1185732</v>
      </c>
      <c r="D1197" s="28">
        <v>44394</v>
      </c>
      <c r="E1197" s="27" t="s">
        <v>22</v>
      </c>
      <c r="F1197" s="27" t="s">
        <v>66</v>
      </c>
      <c r="G1197" s="27" t="s">
        <v>67</v>
      </c>
      <c r="H1197" s="27" t="s">
        <v>27</v>
      </c>
      <c r="I1197" s="29">
        <v>0.45</v>
      </c>
      <c r="J1197" s="30">
        <v>1750</v>
      </c>
      <c r="K1197" s="31">
        <f t="shared" si="8"/>
        <v>787.5</v>
      </c>
      <c r="L1197" s="31">
        <f t="shared" si="9"/>
        <v>236.25</v>
      </c>
      <c r="M1197" s="32">
        <v>0.3</v>
      </c>
      <c r="O1197" s="37"/>
      <c r="P1197" s="38"/>
      <c r="Q1197" s="33"/>
      <c r="R1197" s="34"/>
    </row>
    <row r="1198" spans="1:18" ht="15.75" customHeight="1">
      <c r="A1198" s="22"/>
      <c r="B1198" s="27" t="s">
        <v>21</v>
      </c>
      <c r="C1198" s="27">
        <v>1185732</v>
      </c>
      <c r="D1198" s="28">
        <v>44394</v>
      </c>
      <c r="E1198" s="27" t="s">
        <v>22</v>
      </c>
      <c r="F1198" s="27" t="s">
        <v>66</v>
      </c>
      <c r="G1198" s="27" t="s">
        <v>67</v>
      </c>
      <c r="H1198" s="27" t="s">
        <v>28</v>
      </c>
      <c r="I1198" s="29">
        <v>0.54999999999999993</v>
      </c>
      <c r="J1198" s="30">
        <v>2000</v>
      </c>
      <c r="K1198" s="31">
        <f t="shared" si="8"/>
        <v>1099.9999999999998</v>
      </c>
      <c r="L1198" s="31">
        <f t="shared" si="9"/>
        <v>274.99999999999994</v>
      </c>
      <c r="M1198" s="32">
        <v>0.25</v>
      </c>
      <c r="O1198" s="37"/>
      <c r="P1198" s="38"/>
      <c r="Q1198" s="33"/>
      <c r="R1198" s="34"/>
    </row>
    <row r="1199" spans="1:18" ht="15.75" customHeight="1">
      <c r="A1199" s="22"/>
      <c r="B1199" s="27" t="s">
        <v>21</v>
      </c>
      <c r="C1199" s="27">
        <v>1185732</v>
      </c>
      <c r="D1199" s="28">
        <v>44394</v>
      </c>
      <c r="E1199" s="27" t="s">
        <v>22</v>
      </c>
      <c r="F1199" s="27" t="s">
        <v>66</v>
      </c>
      <c r="G1199" s="27" t="s">
        <v>67</v>
      </c>
      <c r="H1199" s="27" t="s">
        <v>29</v>
      </c>
      <c r="I1199" s="29">
        <v>0.6</v>
      </c>
      <c r="J1199" s="30">
        <v>3750</v>
      </c>
      <c r="K1199" s="31">
        <f t="shared" si="8"/>
        <v>2250</v>
      </c>
      <c r="L1199" s="31">
        <f t="shared" si="9"/>
        <v>900</v>
      </c>
      <c r="M1199" s="32">
        <v>0.4</v>
      </c>
      <c r="O1199" s="37"/>
      <c r="P1199" s="38"/>
      <c r="Q1199" s="33"/>
      <c r="R1199" s="34"/>
    </row>
    <row r="1200" spans="1:18" ht="15.75" customHeight="1">
      <c r="A1200" s="22"/>
      <c r="B1200" s="27" t="s">
        <v>21</v>
      </c>
      <c r="C1200" s="27">
        <v>1185732</v>
      </c>
      <c r="D1200" s="28">
        <v>44426</v>
      </c>
      <c r="E1200" s="27" t="s">
        <v>22</v>
      </c>
      <c r="F1200" s="27" t="s">
        <v>66</v>
      </c>
      <c r="G1200" s="27" t="s">
        <v>67</v>
      </c>
      <c r="H1200" s="27" t="s">
        <v>24</v>
      </c>
      <c r="I1200" s="29">
        <v>0.54999999999999993</v>
      </c>
      <c r="J1200" s="30">
        <v>5250</v>
      </c>
      <c r="K1200" s="31">
        <f t="shared" si="8"/>
        <v>2887.4999999999995</v>
      </c>
      <c r="L1200" s="31">
        <f t="shared" si="9"/>
        <v>1010.6249999999998</v>
      </c>
      <c r="M1200" s="32">
        <v>0.35</v>
      </c>
      <c r="O1200" s="37"/>
      <c r="P1200" s="38"/>
      <c r="Q1200" s="33"/>
      <c r="R1200" s="34"/>
    </row>
    <row r="1201" spans="1:18" ht="15.75" customHeight="1">
      <c r="A1201" s="22"/>
      <c r="B1201" s="27" t="s">
        <v>21</v>
      </c>
      <c r="C1201" s="27">
        <v>1185732</v>
      </c>
      <c r="D1201" s="28">
        <v>44426</v>
      </c>
      <c r="E1201" s="27" t="s">
        <v>22</v>
      </c>
      <c r="F1201" s="27" t="s">
        <v>66</v>
      </c>
      <c r="G1201" s="27" t="s">
        <v>67</v>
      </c>
      <c r="H1201" s="27" t="s">
        <v>25</v>
      </c>
      <c r="I1201" s="29">
        <v>0.5</v>
      </c>
      <c r="J1201" s="30">
        <v>3000</v>
      </c>
      <c r="K1201" s="31">
        <f t="shared" si="8"/>
        <v>1500</v>
      </c>
      <c r="L1201" s="31">
        <f t="shared" si="9"/>
        <v>525</v>
      </c>
      <c r="M1201" s="32">
        <v>0.35</v>
      </c>
      <c r="O1201" s="37"/>
      <c r="P1201" s="38"/>
      <c r="Q1201" s="33"/>
      <c r="R1201" s="34"/>
    </row>
    <row r="1202" spans="1:18" ht="15.75" customHeight="1">
      <c r="A1202" s="22"/>
      <c r="B1202" s="27" t="s">
        <v>21</v>
      </c>
      <c r="C1202" s="27">
        <v>1185732</v>
      </c>
      <c r="D1202" s="28">
        <v>44426</v>
      </c>
      <c r="E1202" s="27" t="s">
        <v>22</v>
      </c>
      <c r="F1202" s="27" t="s">
        <v>66</v>
      </c>
      <c r="G1202" s="27" t="s">
        <v>67</v>
      </c>
      <c r="H1202" s="27" t="s">
        <v>26</v>
      </c>
      <c r="I1202" s="29">
        <v>0.45</v>
      </c>
      <c r="J1202" s="30">
        <v>2250</v>
      </c>
      <c r="K1202" s="31">
        <f t="shared" si="8"/>
        <v>1012.5</v>
      </c>
      <c r="L1202" s="31">
        <f t="shared" si="9"/>
        <v>404.99999999999994</v>
      </c>
      <c r="M1202" s="32">
        <v>0.39999999999999997</v>
      </c>
      <c r="O1202" s="37"/>
      <c r="P1202" s="38"/>
      <c r="Q1202" s="33"/>
      <c r="R1202" s="34"/>
    </row>
    <row r="1203" spans="1:18" ht="15.75" customHeight="1">
      <c r="A1203" s="22"/>
      <c r="B1203" s="27" t="s">
        <v>21</v>
      </c>
      <c r="C1203" s="27">
        <v>1185732</v>
      </c>
      <c r="D1203" s="28">
        <v>44426</v>
      </c>
      <c r="E1203" s="27" t="s">
        <v>22</v>
      </c>
      <c r="F1203" s="27" t="s">
        <v>66</v>
      </c>
      <c r="G1203" s="27" t="s">
        <v>67</v>
      </c>
      <c r="H1203" s="27" t="s">
        <v>27</v>
      </c>
      <c r="I1203" s="29">
        <v>0.45</v>
      </c>
      <c r="J1203" s="30">
        <v>1750</v>
      </c>
      <c r="K1203" s="31">
        <f t="shared" si="8"/>
        <v>787.5</v>
      </c>
      <c r="L1203" s="31">
        <f t="shared" si="9"/>
        <v>236.25</v>
      </c>
      <c r="M1203" s="32">
        <v>0.3</v>
      </c>
      <c r="O1203" s="37"/>
      <c r="P1203" s="38"/>
      <c r="Q1203" s="33"/>
      <c r="R1203" s="34"/>
    </row>
    <row r="1204" spans="1:18" ht="15.75" customHeight="1">
      <c r="A1204" s="22"/>
      <c r="B1204" s="27" t="s">
        <v>21</v>
      </c>
      <c r="C1204" s="27">
        <v>1185732</v>
      </c>
      <c r="D1204" s="28">
        <v>44426</v>
      </c>
      <c r="E1204" s="27" t="s">
        <v>22</v>
      </c>
      <c r="F1204" s="27" t="s">
        <v>66</v>
      </c>
      <c r="G1204" s="27" t="s">
        <v>67</v>
      </c>
      <c r="H1204" s="27" t="s">
        <v>28</v>
      </c>
      <c r="I1204" s="29">
        <v>0.54999999999999993</v>
      </c>
      <c r="J1204" s="30">
        <v>1500</v>
      </c>
      <c r="K1204" s="31">
        <f t="shared" si="8"/>
        <v>824.99999999999989</v>
      </c>
      <c r="L1204" s="31">
        <f t="shared" si="9"/>
        <v>206.24999999999997</v>
      </c>
      <c r="M1204" s="32">
        <v>0.25</v>
      </c>
      <c r="O1204" s="37"/>
      <c r="P1204" s="38"/>
      <c r="Q1204" s="33"/>
      <c r="R1204" s="34"/>
    </row>
    <row r="1205" spans="1:18" ht="15.75" customHeight="1">
      <c r="A1205" s="22"/>
      <c r="B1205" s="27" t="s">
        <v>21</v>
      </c>
      <c r="C1205" s="27">
        <v>1185732</v>
      </c>
      <c r="D1205" s="28">
        <v>44426</v>
      </c>
      <c r="E1205" s="27" t="s">
        <v>22</v>
      </c>
      <c r="F1205" s="27" t="s">
        <v>66</v>
      </c>
      <c r="G1205" s="27" t="s">
        <v>67</v>
      </c>
      <c r="H1205" s="27" t="s">
        <v>29</v>
      </c>
      <c r="I1205" s="29">
        <v>0.6</v>
      </c>
      <c r="J1205" s="30">
        <v>3250</v>
      </c>
      <c r="K1205" s="31">
        <f t="shared" si="8"/>
        <v>1950</v>
      </c>
      <c r="L1205" s="31">
        <f t="shared" si="9"/>
        <v>780</v>
      </c>
      <c r="M1205" s="32">
        <v>0.4</v>
      </c>
      <c r="O1205" s="37"/>
      <c r="P1205" s="38"/>
      <c r="Q1205" s="33"/>
      <c r="R1205" s="34"/>
    </row>
    <row r="1206" spans="1:18" ht="15.75" customHeight="1">
      <c r="A1206" s="22"/>
      <c r="B1206" s="27" t="s">
        <v>21</v>
      </c>
      <c r="C1206" s="27">
        <v>1185732</v>
      </c>
      <c r="D1206" s="28">
        <v>44456</v>
      </c>
      <c r="E1206" s="27" t="s">
        <v>22</v>
      </c>
      <c r="F1206" s="27" t="s">
        <v>66</v>
      </c>
      <c r="G1206" s="27" t="s">
        <v>67</v>
      </c>
      <c r="H1206" s="27" t="s">
        <v>24</v>
      </c>
      <c r="I1206" s="29">
        <v>0.54999999999999993</v>
      </c>
      <c r="J1206" s="30">
        <v>4500</v>
      </c>
      <c r="K1206" s="31">
        <f t="shared" si="8"/>
        <v>2474.9999999999995</v>
      </c>
      <c r="L1206" s="31">
        <f t="shared" si="9"/>
        <v>866.24999999999977</v>
      </c>
      <c r="M1206" s="32">
        <v>0.35</v>
      </c>
      <c r="O1206" s="37"/>
      <c r="P1206" s="38"/>
      <c r="Q1206" s="33"/>
      <c r="R1206" s="34"/>
    </row>
    <row r="1207" spans="1:18" ht="15.75" customHeight="1">
      <c r="A1207" s="22"/>
      <c r="B1207" s="27" t="s">
        <v>21</v>
      </c>
      <c r="C1207" s="27">
        <v>1185732</v>
      </c>
      <c r="D1207" s="28">
        <v>44456</v>
      </c>
      <c r="E1207" s="27" t="s">
        <v>22</v>
      </c>
      <c r="F1207" s="27" t="s">
        <v>66</v>
      </c>
      <c r="G1207" s="27" t="s">
        <v>67</v>
      </c>
      <c r="H1207" s="27" t="s">
        <v>25</v>
      </c>
      <c r="I1207" s="29">
        <v>0.5</v>
      </c>
      <c r="J1207" s="30">
        <v>2500</v>
      </c>
      <c r="K1207" s="31">
        <f t="shared" si="8"/>
        <v>1250</v>
      </c>
      <c r="L1207" s="31">
        <f t="shared" si="9"/>
        <v>437.5</v>
      </c>
      <c r="M1207" s="32">
        <v>0.35</v>
      </c>
      <c r="O1207" s="37"/>
      <c r="P1207" s="38"/>
      <c r="Q1207" s="33"/>
      <c r="R1207" s="34"/>
    </row>
    <row r="1208" spans="1:18" ht="15.75" customHeight="1">
      <c r="A1208" s="22"/>
      <c r="B1208" s="27" t="s">
        <v>21</v>
      </c>
      <c r="C1208" s="27">
        <v>1185732</v>
      </c>
      <c r="D1208" s="28">
        <v>44456</v>
      </c>
      <c r="E1208" s="27" t="s">
        <v>22</v>
      </c>
      <c r="F1208" s="27" t="s">
        <v>66</v>
      </c>
      <c r="G1208" s="27" t="s">
        <v>67</v>
      </c>
      <c r="H1208" s="27" t="s">
        <v>26</v>
      </c>
      <c r="I1208" s="29">
        <v>0.45</v>
      </c>
      <c r="J1208" s="30">
        <v>1500</v>
      </c>
      <c r="K1208" s="31">
        <f t="shared" si="8"/>
        <v>675</v>
      </c>
      <c r="L1208" s="31">
        <f t="shared" si="9"/>
        <v>270</v>
      </c>
      <c r="M1208" s="32">
        <v>0.39999999999999997</v>
      </c>
      <c r="O1208" s="37"/>
      <c r="P1208" s="38"/>
      <c r="Q1208" s="33"/>
      <c r="R1208" s="34"/>
    </row>
    <row r="1209" spans="1:18" ht="15.75" customHeight="1">
      <c r="A1209" s="22"/>
      <c r="B1209" s="27" t="s">
        <v>21</v>
      </c>
      <c r="C1209" s="27">
        <v>1185732</v>
      </c>
      <c r="D1209" s="28">
        <v>44456</v>
      </c>
      <c r="E1209" s="27" t="s">
        <v>22</v>
      </c>
      <c r="F1209" s="27" t="s">
        <v>66</v>
      </c>
      <c r="G1209" s="27" t="s">
        <v>67</v>
      </c>
      <c r="H1209" s="27" t="s">
        <v>27</v>
      </c>
      <c r="I1209" s="29">
        <v>0.45</v>
      </c>
      <c r="J1209" s="30">
        <v>1250</v>
      </c>
      <c r="K1209" s="31">
        <f t="shared" si="8"/>
        <v>562.5</v>
      </c>
      <c r="L1209" s="31">
        <f t="shared" si="9"/>
        <v>168.75</v>
      </c>
      <c r="M1209" s="32">
        <v>0.3</v>
      </c>
      <c r="O1209" s="37"/>
      <c r="P1209" s="38"/>
      <c r="Q1209" s="33"/>
      <c r="R1209" s="34"/>
    </row>
    <row r="1210" spans="1:18" ht="15.75" customHeight="1">
      <c r="A1210" s="22"/>
      <c r="B1210" s="27" t="s">
        <v>21</v>
      </c>
      <c r="C1210" s="27">
        <v>1185732</v>
      </c>
      <c r="D1210" s="28">
        <v>44456</v>
      </c>
      <c r="E1210" s="27" t="s">
        <v>22</v>
      </c>
      <c r="F1210" s="27" t="s">
        <v>66</v>
      </c>
      <c r="G1210" s="27" t="s">
        <v>67</v>
      </c>
      <c r="H1210" s="27" t="s">
        <v>28</v>
      </c>
      <c r="I1210" s="29">
        <v>0.54999999999999993</v>
      </c>
      <c r="J1210" s="30">
        <v>1250</v>
      </c>
      <c r="K1210" s="31">
        <f t="shared" si="8"/>
        <v>687.49999999999989</v>
      </c>
      <c r="L1210" s="31">
        <f t="shared" si="9"/>
        <v>171.87499999999997</v>
      </c>
      <c r="M1210" s="32">
        <v>0.25</v>
      </c>
      <c r="O1210" s="37"/>
      <c r="P1210" s="38"/>
      <c r="Q1210" s="33"/>
      <c r="R1210" s="34"/>
    </row>
    <row r="1211" spans="1:18" ht="15.75" customHeight="1">
      <c r="A1211" s="22"/>
      <c r="B1211" s="27" t="s">
        <v>21</v>
      </c>
      <c r="C1211" s="27">
        <v>1185732</v>
      </c>
      <c r="D1211" s="28">
        <v>44456</v>
      </c>
      <c r="E1211" s="27" t="s">
        <v>22</v>
      </c>
      <c r="F1211" s="27" t="s">
        <v>66</v>
      </c>
      <c r="G1211" s="27" t="s">
        <v>67</v>
      </c>
      <c r="H1211" s="27" t="s">
        <v>29</v>
      </c>
      <c r="I1211" s="29">
        <v>0.6</v>
      </c>
      <c r="J1211" s="30">
        <v>2250</v>
      </c>
      <c r="K1211" s="31">
        <f t="shared" si="8"/>
        <v>1350</v>
      </c>
      <c r="L1211" s="31">
        <f t="shared" si="9"/>
        <v>540</v>
      </c>
      <c r="M1211" s="32">
        <v>0.4</v>
      </c>
      <c r="O1211" s="37"/>
      <c r="P1211" s="38"/>
      <c r="Q1211" s="33"/>
      <c r="R1211" s="34"/>
    </row>
    <row r="1212" spans="1:18" ht="15.75" customHeight="1">
      <c r="A1212" s="22"/>
      <c r="B1212" s="27" t="s">
        <v>21</v>
      </c>
      <c r="C1212" s="27">
        <v>1185732</v>
      </c>
      <c r="D1212" s="28">
        <v>44488</v>
      </c>
      <c r="E1212" s="27" t="s">
        <v>22</v>
      </c>
      <c r="F1212" s="27" t="s">
        <v>66</v>
      </c>
      <c r="G1212" s="27" t="s">
        <v>67</v>
      </c>
      <c r="H1212" s="27" t="s">
        <v>24</v>
      </c>
      <c r="I1212" s="29">
        <v>0.6</v>
      </c>
      <c r="J1212" s="30">
        <v>4000</v>
      </c>
      <c r="K1212" s="31">
        <f t="shared" si="8"/>
        <v>2400</v>
      </c>
      <c r="L1212" s="31">
        <f t="shared" si="9"/>
        <v>840</v>
      </c>
      <c r="M1212" s="32">
        <v>0.35</v>
      </c>
      <c r="O1212" s="37"/>
      <c r="P1212" s="38"/>
      <c r="Q1212" s="33"/>
      <c r="R1212" s="34"/>
    </row>
    <row r="1213" spans="1:18" ht="15.75" customHeight="1">
      <c r="A1213" s="22"/>
      <c r="B1213" s="27" t="s">
        <v>21</v>
      </c>
      <c r="C1213" s="27">
        <v>1185732</v>
      </c>
      <c r="D1213" s="28">
        <v>44488</v>
      </c>
      <c r="E1213" s="27" t="s">
        <v>22</v>
      </c>
      <c r="F1213" s="27" t="s">
        <v>66</v>
      </c>
      <c r="G1213" s="27" t="s">
        <v>67</v>
      </c>
      <c r="H1213" s="27" t="s">
        <v>25</v>
      </c>
      <c r="I1213" s="29">
        <v>0.55000000000000004</v>
      </c>
      <c r="J1213" s="30">
        <v>2250</v>
      </c>
      <c r="K1213" s="31">
        <f t="shared" si="8"/>
        <v>1237.5</v>
      </c>
      <c r="L1213" s="31">
        <f t="shared" si="9"/>
        <v>433.125</v>
      </c>
      <c r="M1213" s="32">
        <v>0.35</v>
      </c>
      <c r="O1213" s="37"/>
      <c r="P1213" s="38"/>
      <c r="Q1213" s="33"/>
      <c r="R1213" s="34"/>
    </row>
    <row r="1214" spans="1:18" ht="15.75" customHeight="1">
      <c r="A1214" s="22"/>
      <c r="B1214" s="27" t="s">
        <v>21</v>
      </c>
      <c r="C1214" s="27">
        <v>1185732</v>
      </c>
      <c r="D1214" s="28">
        <v>44488</v>
      </c>
      <c r="E1214" s="27" t="s">
        <v>22</v>
      </c>
      <c r="F1214" s="27" t="s">
        <v>66</v>
      </c>
      <c r="G1214" s="27" t="s">
        <v>67</v>
      </c>
      <c r="H1214" s="27" t="s">
        <v>26</v>
      </c>
      <c r="I1214" s="29">
        <v>0.55000000000000004</v>
      </c>
      <c r="J1214" s="30">
        <v>1250</v>
      </c>
      <c r="K1214" s="31">
        <f t="shared" si="8"/>
        <v>687.5</v>
      </c>
      <c r="L1214" s="31">
        <f t="shared" si="9"/>
        <v>275</v>
      </c>
      <c r="M1214" s="32">
        <v>0.39999999999999997</v>
      </c>
      <c r="O1214" s="37"/>
      <c r="P1214" s="38"/>
      <c r="Q1214" s="33"/>
      <c r="R1214" s="34"/>
    </row>
    <row r="1215" spans="1:18" ht="15.75" customHeight="1">
      <c r="A1215" s="22"/>
      <c r="B1215" s="27" t="s">
        <v>21</v>
      </c>
      <c r="C1215" s="27">
        <v>1185732</v>
      </c>
      <c r="D1215" s="28">
        <v>44488</v>
      </c>
      <c r="E1215" s="27" t="s">
        <v>22</v>
      </c>
      <c r="F1215" s="27" t="s">
        <v>66</v>
      </c>
      <c r="G1215" s="27" t="s">
        <v>67</v>
      </c>
      <c r="H1215" s="27" t="s">
        <v>27</v>
      </c>
      <c r="I1215" s="29">
        <v>0.55000000000000004</v>
      </c>
      <c r="J1215" s="30">
        <v>1000</v>
      </c>
      <c r="K1215" s="31">
        <f t="shared" si="8"/>
        <v>550</v>
      </c>
      <c r="L1215" s="31">
        <f t="shared" si="9"/>
        <v>165</v>
      </c>
      <c r="M1215" s="32">
        <v>0.3</v>
      </c>
      <c r="O1215" s="37"/>
      <c r="P1215" s="38"/>
      <c r="Q1215" s="33"/>
      <c r="R1215" s="34"/>
    </row>
    <row r="1216" spans="1:18" ht="15.75" customHeight="1">
      <c r="A1216" s="22"/>
      <c r="B1216" s="27" t="s">
        <v>21</v>
      </c>
      <c r="C1216" s="27">
        <v>1185732</v>
      </c>
      <c r="D1216" s="28">
        <v>44488</v>
      </c>
      <c r="E1216" s="27" t="s">
        <v>22</v>
      </c>
      <c r="F1216" s="27" t="s">
        <v>66</v>
      </c>
      <c r="G1216" s="27" t="s">
        <v>67</v>
      </c>
      <c r="H1216" s="27" t="s">
        <v>28</v>
      </c>
      <c r="I1216" s="29">
        <v>0.65</v>
      </c>
      <c r="J1216" s="30">
        <v>1000</v>
      </c>
      <c r="K1216" s="31">
        <f t="shared" si="8"/>
        <v>650</v>
      </c>
      <c r="L1216" s="31">
        <f t="shared" si="9"/>
        <v>162.5</v>
      </c>
      <c r="M1216" s="32">
        <v>0.25</v>
      </c>
      <c r="O1216" s="37"/>
      <c r="P1216" s="38"/>
      <c r="Q1216" s="33"/>
      <c r="R1216" s="34"/>
    </row>
    <row r="1217" spans="1:18" ht="15.75" customHeight="1">
      <c r="A1217" s="22"/>
      <c r="B1217" s="27" t="s">
        <v>21</v>
      </c>
      <c r="C1217" s="27">
        <v>1185732</v>
      </c>
      <c r="D1217" s="28">
        <v>44488</v>
      </c>
      <c r="E1217" s="27" t="s">
        <v>22</v>
      </c>
      <c r="F1217" s="27" t="s">
        <v>66</v>
      </c>
      <c r="G1217" s="27" t="s">
        <v>67</v>
      </c>
      <c r="H1217" s="27" t="s">
        <v>29</v>
      </c>
      <c r="I1217" s="29">
        <v>0.7</v>
      </c>
      <c r="J1217" s="30">
        <v>2250</v>
      </c>
      <c r="K1217" s="31">
        <f t="shared" si="8"/>
        <v>1575</v>
      </c>
      <c r="L1217" s="31">
        <f t="shared" si="9"/>
        <v>630</v>
      </c>
      <c r="M1217" s="32">
        <v>0.4</v>
      </c>
      <c r="O1217" s="37"/>
      <c r="P1217" s="38"/>
      <c r="Q1217" s="33"/>
      <c r="R1217" s="34"/>
    </row>
    <row r="1218" spans="1:18" ht="15.75" customHeight="1">
      <c r="A1218" s="22"/>
      <c r="B1218" s="27" t="s">
        <v>21</v>
      </c>
      <c r="C1218" s="27">
        <v>1185732</v>
      </c>
      <c r="D1218" s="28">
        <v>44518</v>
      </c>
      <c r="E1218" s="27" t="s">
        <v>22</v>
      </c>
      <c r="F1218" s="27" t="s">
        <v>66</v>
      </c>
      <c r="G1218" s="27" t="s">
        <v>67</v>
      </c>
      <c r="H1218" s="27" t="s">
        <v>24</v>
      </c>
      <c r="I1218" s="29">
        <v>0.65</v>
      </c>
      <c r="J1218" s="30">
        <v>3750</v>
      </c>
      <c r="K1218" s="31">
        <f t="shared" si="8"/>
        <v>2437.5</v>
      </c>
      <c r="L1218" s="31">
        <f t="shared" si="9"/>
        <v>853.125</v>
      </c>
      <c r="M1218" s="32">
        <v>0.35</v>
      </c>
      <c r="O1218" s="37"/>
      <c r="P1218" s="38"/>
      <c r="Q1218" s="33"/>
      <c r="R1218" s="34"/>
    </row>
    <row r="1219" spans="1:18" ht="15.75" customHeight="1">
      <c r="A1219" s="22"/>
      <c r="B1219" s="27" t="s">
        <v>21</v>
      </c>
      <c r="C1219" s="27">
        <v>1185732</v>
      </c>
      <c r="D1219" s="28">
        <v>44518</v>
      </c>
      <c r="E1219" s="27" t="s">
        <v>22</v>
      </c>
      <c r="F1219" s="27" t="s">
        <v>66</v>
      </c>
      <c r="G1219" s="27" t="s">
        <v>67</v>
      </c>
      <c r="H1219" s="27" t="s">
        <v>25</v>
      </c>
      <c r="I1219" s="29">
        <v>0.55000000000000004</v>
      </c>
      <c r="J1219" s="30">
        <v>2000</v>
      </c>
      <c r="K1219" s="31">
        <f t="shared" si="8"/>
        <v>1100</v>
      </c>
      <c r="L1219" s="31">
        <f t="shared" si="9"/>
        <v>385</v>
      </c>
      <c r="M1219" s="32">
        <v>0.35</v>
      </c>
      <c r="O1219" s="37"/>
      <c r="P1219" s="38"/>
      <c r="Q1219" s="33"/>
      <c r="R1219" s="34"/>
    </row>
    <row r="1220" spans="1:18" ht="15.75" customHeight="1">
      <c r="A1220" s="22"/>
      <c r="B1220" s="27" t="s">
        <v>21</v>
      </c>
      <c r="C1220" s="27">
        <v>1185732</v>
      </c>
      <c r="D1220" s="28">
        <v>44518</v>
      </c>
      <c r="E1220" s="27" t="s">
        <v>22</v>
      </c>
      <c r="F1220" s="27" t="s">
        <v>66</v>
      </c>
      <c r="G1220" s="27" t="s">
        <v>67</v>
      </c>
      <c r="H1220" s="27" t="s">
        <v>26</v>
      </c>
      <c r="I1220" s="29">
        <v>0.55000000000000004</v>
      </c>
      <c r="J1220" s="30">
        <v>1950</v>
      </c>
      <c r="K1220" s="31">
        <f t="shared" si="8"/>
        <v>1072.5</v>
      </c>
      <c r="L1220" s="31">
        <f t="shared" si="9"/>
        <v>428.99999999999994</v>
      </c>
      <c r="M1220" s="32">
        <v>0.39999999999999997</v>
      </c>
      <c r="O1220" s="37"/>
      <c r="P1220" s="38"/>
      <c r="Q1220" s="33"/>
      <c r="R1220" s="34"/>
    </row>
    <row r="1221" spans="1:18" ht="15.75" customHeight="1">
      <c r="A1221" s="22"/>
      <c r="B1221" s="27" t="s">
        <v>21</v>
      </c>
      <c r="C1221" s="27">
        <v>1185732</v>
      </c>
      <c r="D1221" s="28">
        <v>44518</v>
      </c>
      <c r="E1221" s="27" t="s">
        <v>22</v>
      </c>
      <c r="F1221" s="27" t="s">
        <v>66</v>
      </c>
      <c r="G1221" s="27" t="s">
        <v>67</v>
      </c>
      <c r="H1221" s="27" t="s">
        <v>27</v>
      </c>
      <c r="I1221" s="29">
        <v>0.55000000000000004</v>
      </c>
      <c r="J1221" s="30">
        <v>1750</v>
      </c>
      <c r="K1221" s="31">
        <f t="shared" si="8"/>
        <v>962.50000000000011</v>
      </c>
      <c r="L1221" s="31">
        <f t="shared" si="9"/>
        <v>288.75</v>
      </c>
      <c r="M1221" s="32">
        <v>0.3</v>
      </c>
      <c r="O1221" s="37"/>
      <c r="P1221" s="38"/>
      <c r="Q1221" s="33"/>
      <c r="R1221" s="34"/>
    </row>
    <row r="1222" spans="1:18" ht="15.75" customHeight="1">
      <c r="A1222" s="22"/>
      <c r="B1222" s="27" t="s">
        <v>21</v>
      </c>
      <c r="C1222" s="27">
        <v>1185732</v>
      </c>
      <c r="D1222" s="28">
        <v>44518</v>
      </c>
      <c r="E1222" s="27" t="s">
        <v>22</v>
      </c>
      <c r="F1222" s="27" t="s">
        <v>66</v>
      </c>
      <c r="G1222" s="27" t="s">
        <v>67</v>
      </c>
      <c r="H1222" s="27" t="s">
        <v>28</v>
      </c>
      <c r="I1222" s="29">
        <v>0.65</v>
      </c>
      <c r="J1222" s="30">
        <v>1500</v>
      </c>
      <c r="K1222" s="31">
        <f t="shared" si="8"/>
        <v>975</v>
      </c>
      <c r="L1222" s="31">
        <f t="shared" si="9"/>
        <v>243.75</v>
      </c>
      <c r="M1222" s="32">
        <v>0.25</v>
      </c>
      <c r="O1222" s="37"/>
      <c r="P1222" s="38"/>
      <c r="Q1222" s="33"/>
      <c r="R1222" s="34"/>
    </row>
    <row r="1223" spans="1:18" ht="15.75" customHeight="1">
      <c r="A1223" s="22"/>
      <c r="B1223" s="27" t="s">
        <v>21</v>
      </c>
      <c r="C1223" s="27">
        <v>1185732</v>
      </c>
      <c r="D1223" s="28">
        <v>44518</v>
      </c>
      <c r="E1223" s="27" t="s">
        <v>22</v>
      </c>
      <c r="F1223" s="27" t="s">
        <v>66</v>
      </c>
      <c r="G1223" s="27" t="s">
        <v>67</v>
      </c>
      <c r="H1223" s="27" t="s">
        <v>29</v>
      </c>
      <c r="I1223" s="29">
        <v>0.7</v>
      </c>
      <c r="J1223" s="30">
        <v>2500</v>
      </c>
      <c r="K1223" s="31">
        <f t="shared" si="8"/>
        <v>1750</v>
      </c>
      <c r="L1223" s="31">
        <f t="shared" si="9"/>
        <v>700</v>
      </c>
      <c r="M1223" s="32">
        <v>0.4</v>
      </c>
      <c r="O1223" s="37"/>
      <c r="P1223" s="38"/>
      <c r="Q1223" s="33"/>
      <c r="R1223" s="34"/>
    </row>
    <row r="1224" spans="1:18" ht="15.75" customHeight="1">
      <c r="A1224" s="22"/>
      <c r="B1224" s="27" t="s">
        <v>21</v>
      </c>
      <c r="C1224" s="27">
        <v>1185732</v>
      </c>
      <c r="D1224" s="28">
        <v>44547</v>
      </c>
      <c r="E1224" s="27" t="s">
        <v>22</v>
      </c>
      <c r="F1224" s="27" t="s">
        <v>66</v>
      </c>
      <c r="G1224" s="27" t="s">
        <v>67</v>
      </c>
      <c r="H1224" s="27" t="s">
        <v>24</v>
      </c>
      <c r="I1224" s="29">
        <v>0.65</v>
      </c>
      <c r="J1224" s="30">
        <v>4750</v>
      </c>
      <c r="K1224" s="31">
        <f t="shared" si="8"/>
        <v>3087.5</v>
      </c>
      <c r="L1224" s="31">
        <f t="shared" si="9"/>
        <v>1080.625</v>
      </c>
      <c r="M1224" s="32">
        <v>0.35</v>
      </c>
      <c r="O1224" s="37"/>
      <c r="P1224" s="38"/>
      <c r="Q1224" s="33"/>
      <c r="R1224" s="34"/>
    </row>
    <row r="1225" spans="1:18" ht="15.75" customHeight="1">
      <c r="A1225" s="22"/>
      <c r="B1225" s="27" t="s">
        <v>21</v>
      </c>
      <c r="C1225" s="27">
        <v>1185732</v>
      </c>
      <c r="D1225" s="28">
        <v>44547</v>
      </c>
      <c r="E1225" s="27" t="s">
        <v>22</v>
      </c>
      <c r="F1225" s="27" t="s">
        <v>66</v>
      </c>
      <c r="G1225" s="27" t="s">
        <v>67</v>
      </c>
      <c r="H1225" s="27" t="s">
        <v>25</v>
      </c>
      <c r="I1225" s="29">
        <v>0.55000000000000004</v>
      </c>
      <c r="J1225" s="30">
        <v>2750</v>
      </c>
      <c r="K1225" s="31">
        <f t="shared" si="8"/>
        <v>1512.5000000000002</v>
      </c>
      <c r="L1225" s="31">
        <f t="shared" si="9"/>
        <v>529.375</v>
      </c>
      <c r="M1225" s="32">
        <v>0.35</v>
      </c>
      <c r="O1225" s="37"/>
      <c r="P1225" s="38"/>
      <c r="Q1225" s="33"/>
      <c r="R1225" s="34"/>
    </row>
    <row r="1226" spans="1:18" ht="15.75" customHeight="1">
      <c r="A1226" s="22"/>
      <c r="B1226" s="27" t="s">
        <v>21</v>
      </c>
      <c r="C1226" s="27">
        <v>1185732</v>
      </c>
      <c r="D1226" s="28">
        <v>44547</v>
      </c>
      <c r="E1226" s="27" t="s">
        <v>22</v>
      </c>
      <c r="F1226" s="27" t="s">
        <v>66</v>
      </c>
      <c r="G1226" s="27" t="s">
        <v>67</v>
      </c>
      <c r="H1226" s="27" t="s">
        <v>26</v>
      </c>
      <c r="I1226" s="29">
        <v>0.55000000000000004</v>
      </c>
      <c r="J1226" s="30">
        <v>2500</v>
      </c>
      <c r="K1226" s="31">
        <f t="shared" si="8"/>
        <v>1375</v>
      </c>
      <c r="L1226" s="31">
        <f t="shared" si="9"/>
        <v>550</v>
      </c>
      <c r="M1226" s="32">
        <v>0.39999999999999997</v>
      </c>
      <c r="O1226" s="37"/>
      <c r="P1226" s="38"/>
      <c r="Q1226" s="33"/>
      <c r="R1226" s="34"/>
    </row>
    <row r="1227" spans="1:18" ht="15.75" customHeight="1">
      <c r="A1227" s="22"/>
      <c r="B1227" s="27" t="s">
        <v>21</v>
      </c>
      <c r="C1227" s="27">
        <v>1185732</v>
      </c>
      <c r="D1227" s="28">
        <v>44547</v>
      </c>
      <c r="E1227" s="27" t="s">
        <v>22</v>
      </c>
      <c r="F1227" s="27" t="s">
        <v>66</v>
      </c>
      <c r="G1227" s="27" t="s">
        <v>67</v>
      </c>
      <c r="H1227" s="27" t="s">
        <v>27</v>
      </c>
      <c r="I1227" s="29">
        <v>0.55000000000000004</v>
      </c>
      <c r="J1227" s="30">
        <v>2000</v>
      </c>
      <c r="K1227" s="31">
        <f t="shared" si="8"/>
        <v>1100</v>
      </c>
      <c r="L1227" s="31">
        <f t="shared" si="9"/>
        <v>330</v>
      </c>
      <c r="M1227" s="32">
        <v>0.3</v>
      </c>
      <c r="O1227" s="37"/>
      <c r="P1227" s="38"/>
      <c r="Q1227" s="33"/>
      <c r="R1227" s="34"/>
    </row>
    <row r="1228" spans="1:18" ht="15.75" customHeight="1">
      <c r="A1228" s="22"/>
      <c r="B1228" s="27" t="s">
        <v>21</v>
      </c>
      <c r="C1228" s="27">
        <v>1185732</v>
      </c>
      <c r="D1228" s="28">
        <v>44547</v>
      </c>
      <c r="E1228" s="27" t="s">
        <v>22</v>
      </c>
      <c r="F1228" s="27" t="s">
        <v>66</v>
      </c>
      <c r="G1228" s="27" t="s">
        <v>67</v>
      </c>
      <c r="H1228" s="27" t="s">
        <v>28</v>
      </c>
      <c r="I1228" s="29">
        <v>0.65</v>
      </c>
      <c r="J1228" s="30">
        <v>2000</v>
      </c>
      <c r="K1228" s="31">
        <f t="shared" si="8"/>
        <v>1300</v>
      </c>
      <c r="L1228" s="31">
        <f t="shared" si="9"/>
        <v>325</v>
      </c>
      <c r="M1228" s="32">
        <v>0.25</v>
      </c>
      <c r="O1228" s="37"/>
      <c r="P1228" s="38"/>
      <c r="Q1228" s="33"/>
      <c r="R1228" s="34"/>
    </row>
    <row r="1229" spans="1:18" ht="15.75" customHeight="1">
      <c r="A1229" s="22"/>
      <c r="B1229" s="27" t="s">
        <v>21</v>
      </c>
      <c r="C1229" s="27">
        <v>1185732</v>
      </c>
      <c r="D1229" s="28">
        <v>44547</v>
      </c>
      <c r="E1229" s="27" t="s">
        <v>22</v>
      </c>
      <c r="F1229" s="27" t="s">
        <v>66</v>
      </c>
      <c r="G1229" s="27" t="s">
        <v>67</v>
      </c>
      <c r="H1229" s="27" t="s">
        <v>29</v>
      </c>
      <c r="I1229" s="29">
        <v>0.7</v>
      </c>
      <c r="J1229" s="30">
        <v>3000</v>
      </c>
      <c r="K1229" s="31">
        <f t="shared" si="8"/>
        <v>2100</v>
      </c>
      <c r="L1229" s="31">
        <f t="shared" si="9"/>
        <v>840</v>
      </c>
      <c r="M1229" s="32">
        <v>0.4</v>
      </c>
      <c r="O1229" s="37"/>
      <c r="P1229" s="38"/>
      <c r="Q1229" s="33"/>
      <c r="R1229" s="34"/>
    </row>
    <row r="1230" spans="1:18" ht="15.75" customHeight="1">
      <c r="A1230" s="22" t="s">
        <v>46</v>
      </c>
      <c r="B1230" s="27" t="s">
        <v>34</v>
      </c>
      <c r="C1230" s="27">
        <v>1128299</v>
      </c>
      <c r="D1230" s="28">
        <v>44206</v>
      </c>
      <c r="E1230" s="27" t="s">
        <v>35</v>
      </c>
      <c r="F1230" s="27" t="s">
        <v>68</v>
      </c>
      <c r="G1230" s="27" t="s">
        <v>69</v>
      </c>
      <c r="H1230" s="27" t="s">
        <v>24</v>
      </c>
      <c r="I1230" s="29">
        <v>0.35000000000000003</v>
      </c>
      <c r="J1230" s="30">
        <v>3750</v>
      </c>
      <c r="K1230" s="31">
        <f t="shared" si="8"/>
        <v>1312.5000000000002</v>
      </c>
      <c r="L1230" s="31">
        <f t="shared" si="9"/>
        <v>328.12500000000006</v>
      </c>
      <c r="M1230" s="32">
        <v>0.25</v>
      </c>
      <c r="O1230" s="37"/>
      <c r="P1230" s="38"/>
      <c r="Q1230" s="33"/>
      <c r="R1230" s="34"/>
    </row>
    <row r="1231" spans="1:18" ht="15.75" customHeight="1">
      <c r="A1231" s="22"/>
      <c r="B1231" s="27" t="s">
        <v>34</v>
      </c>
      <c r="C1231" s="27">
        <v>1128299</v>
      </c>
      <c r="D1231" s="28">
        <v>44206</v>
      </c>
      <c r="E1231" s="27" t="s">
        <v>35</v>
      </c>
      <c r="F1231" s="27" t="s">
        <v>68</v>
      </c>
      <c r="G1231" s="27" t="s">
        <v>69</v>
      </c>
      <c r="H1231" s="27" t="s">
        <v>25</v>
      </c>
      <c r="I1231" s="29">
        <v>0.45</v>
      </c>
      <c r="J1231" s="30">
        <v>3750</v>
      </c>
      <c r="K1231" s="31">
        <f t="shared" si="8"/>
        <v>1687.5</v>
      </c>
      <c r="L1231" s="31">
        <f t="shared" si="9"/>
        <v>337.5</v>
      </c>
      <c r="M1231" s="32">
        <v>0.2</v>
      </c>
      <c r="O1231" s="37"/>
      <c r="P1231" s="38"/>
      <c r="Q1231" s="33"/>
      <c r="R1231" s="34"/>
    </row>
    <row r="1232" spans="1:18" ht="15.75" customHeight="1">
      <c r="A1232" s="22"/>
      <c r="B1232" s="27" t="s">
        <v>34</v>
      </c>
      <c r="C1232" s="27">
        <v>1128299</v>
      </c>
      <c r="D1232" s="28">
        <v>44206</v>
      </c>
      <c r="E1232" s="27" t="s">
        <v>35</v>
      </c>
      <c r="F1232" s="27" t="s">
        <v>68</v>
      </c>
      <c r="G1232" s="27" t="s">
        <v>69</v>
      </c>
      <c r="H1232" s="27" t="s">
        <v>26</v>
      </c>
      <c r="I1232" s="29">
        <v>0.45</v>
      </c>
      <c r="J1232" s="30">
        <v>3750</v>
      </c>
      <c r="K1232" s="31">
        <f t="shared" si="8"/>
        <v>1687.5</v>
      </c>
      <c r="L1232" s="31">
        <f t="shared" si="9"/>
        <v>421.875</v>
      </c>
      <c r="M1232" s="32">
        <v>0.25</v>
      </c>
      <c r="O1232" s="37"/>
      <c r="P1232" s="38"/>
      <c r="Q1232" s="33"/>
      <c r="R1232" s="34"/>
    </row>
    <row r="1233" spans="1:18" ht="15.75" customHeight="1">
      <c r="A1233" s="22"/>
      <c r="B1233" s="27" t="s">
        <v>34</v>
      </c>
      <c r="C1233" s="27">
        <v>1128299</v>
      </c>
      <c r="D1233" s="28">
        <v>44206</v>
      </c>
      <c r="E1233" s="27" t="s">
        <v>35</v>
      </c>
      <c r="F1233" s="27" t="s">
        <v>68</v>
      </c>
      <c r="G1233" s="27" t="s">
        <v>69</v>
      </c>
      <c r="H1233" s="27" t="s">
        <v>27</v>
      </c>
      <c r="I1233" s="29">
        <v>0.45</v>
      </c>
      <c r="J1233" s="30">
        <v>2250</v>
      </c>
      <c r="K1233" s="31">
        <f t="shared" si="8"/>
        <v>1012.5</v>
      </c>
      <c r="L1233" s="31">
        <f t="shared" si="9"/>
        <v>253.125</v>
      </c>
      <c r="M1233" s="32">
        <v>0.25</v>
      </c>
      <c r="O1233" s="37"/>
      <c r="P1233" s="38"/>
      <c r="Q1233" s="33"/>
      <c r="R1233" s="34"/>
    </row>
    <row r="1234" spans="1:18" ht="15.75" customHeight="1">
      <c r="A1234" s="22"/>
      <c r="B1234" s="27" t="s">
        <v>34</v>
      </c>
      <c r="C1234" s="27">
        <v>1128299</v>
      </c>
      <c r="D1234" s="28">
        <v>44206</v>
      </c>
      <c r="E1234" s="27" t="s">
        <v>35</v>
      </c>
      <c r="F1234" s="27" t="s">
        <v>68</v>
      </c>
      <c r="G1234" s="27" t="s">
        <v>69</v>
      </c>
      <c r="H1234" s="27" t="s">
        <v>28</v>
      </c>
      <c r="I1234" s="29">
        <v>0.5</v>
      </c>
      <c r="J1234" s="30">
        <v>1750</v>
      </c>
      <c r="K1234" s="31">
        <f t="shared" si="8"/>
        <v>875</v>
      </c>
      <c r="L1234" s="31">
        <f t="shared" si="9"/>
        <v>131.25</v>
      </c>
      <c r="M1234" s="32">
        <v>0.15</v>
      </c>
      <c r="O1234" s="37"/>
      <c r="P1234" s="38"/>
      <c r="Q1234" s="33"/>
      <c r="R1234" s="34"/>
    </row>
    <row r="1235" spans="1:18" ht="15.75" customHeight="1">
      <c r="A1235" s="22"/>
      <c r="B1235" s="27" t="s">
        <v>34</v>
      </c>
      <c r="C1235" s="27">
        <v>1128299</v>
      </c>
      <c r="D1235" s="28">
        <v>44206</v>
      </c>
      <c r="E1235" s="27" t="s">
        <v>35</v>
      </c>
      <c r="F1235" s="27" t="s">
        <v>68</v>
      </c>
      <c r="G1235" s="27" t="s">
        <v>69</v>
      </c>
      <c r="H1235" s="27" t="s">
        <v>29</v>
      </c>
      <c r="I1235" s="29">
        <v>0.45</v>
      </c>
      <c r="J1235" s="30">
        <v>4250</v>
      </c>
      <c r="K1235" s="31">
        <f t="shared" si="8"/>
        <v>1912.5</v>
      </c>
      <c r="L1235" s="31">
        <f t="shared" si="9"/>
        <v>765</v>
      </c>
      <c r="M1235" s="32">
        <v>0.4</v>
      </c>
      <c r="O1235" s="37"/>
      <c r="P1235" s="38"/>
      <c r="Q1235" s="33"/>
      <c r="R1235" s="34"/>
    </row>
    <row r="1236" spans="1:18" ht="15.75" customHeight="1">
      <c r="A1236" s="22"/>
      <c r="B1236" s="27" t="s">
        <v>34</v>
      </c>
      <c r="C1236" s="27">
        <v>1128299</v>
      </c>
      <c r="D1236" s="28">
        <v>44237</v>
      </c>
      <c r="E1236" s="27" t="s">
        <v>35</v>
      </c>
      <c r="F1236" s="27" t="s">
        <v>68</v>
      </c>
      <c r="G1236" s="27" t="s">
        <v>69</v>
      </c>
      <c r="H1236" s="27" t="s">
        <v>24</v>
      </c>
      <c r="I1236" s="29">
        <v>0.35000000000000003</v>
      </c>
      <c r="J1236" s="30">
        <v>4750</v>
      </c>
      <c r="K1236" s="31">
        <f t="shared" si="8"/>
        <v>1662.5000000000002</v>
      </c>
      <c r="L1236" s="31">
        <f t="shared" si="9"/>
        <v>415.62500000000006</v>
      </c>
      <c r="M1236" s="32">
        <v>0.25</v>
      </c>
      <c r="O1236" s="37"/>
      <c r="P1236" s="38"/>
      <c r="Q1236" s="33"/>
      <c r="R1236" s="34"/>
    </row>
    <row r="1237" spans="1:18" ht="15.75" customHeight="1">
      <c r="A1237" s="22"/>
      <c r="B1237" s="27" t="s">
        <v>34</v>
      </c>
      <c r="C1237" s="27">
        <v>1128299</v>
      </c>
      <c r="D1237" s="28">
        <v>44237</v>
      </c>
      <c r="E1237" s="27" t="s">
        <v>35</v>
      </c>
      <c r="F1237" s="27" t="s">
        <v>68</v>
      </c>
      <c r="G1237" s="27" t="s">
        <v>69</v>
      </c>
      <c r="H1237" s="27" t="s">
        <v>25</v>
      </c>
      <c r="I1237" s="29">
        <v>0.45</v>
      </c>
      <c r="J1237" s="30">
        <v>3750</v>
      </c>
      <c r="K1237" s="31">
        <f t="shared" si="8"/>
        <v>1687.5</v>
      </c>
      <c r="L1237" s="31">
        <f t="shared" si="9"/>
        <v>337.5</v>
      </c>
      <c r="M1237" s="32">
        <v>0.2</v>
      </c>
      <c r="O1237" s="37"/>
      <c r="P1237" s="38"/>
      <c r="Q1237" s="33"/>
      <c r="R1237" s="34"/>
    </row>
    <row r="1238" spans="1:18" ht="15.75" customHeight="1">
      <c r="A1238" s="22"/>
      <c r="B1238" s="27" t="s">
        <v>34</v>
      </c>
      <c r="C1238" s="27">
        <v>1128299</v>
      </c>
      <c r="D1238" s="28">
        <v>44237</v>
      </c>
      <c r="E1238" s="27" t="s">
        <v>35</v>
      </c>
      <c r="F1238" s="27" t="s">
        <v>68</v>
      </c>
      <c r="G1238" s="27" t="s">
        <v>69</v>
      </c>
      <c r="H1238" s="27" t="s">
        <v>26</v>
      </c>
      <c r="I1238" s="29">
        <v>0.45</v>
      </c>
      <c r="J1238" s="30">
        <v>3750</v>
      </c>
      <c r="K1238" s="31">
        <f t="shared" si="8"/>
        <v>1687.5</v>
      </c>
      <c r="L1238" s="31">
        <f t="shared" si="9"/>
        <v>421.875</v>
      </c>
      <c r="M1238" s="32">
        <v>0.25</v>
      </c>
      <c r="O1238" s="37"/>
      <c r="P1238" s="38"/>
      <c r="Q1238" s="33"/>
      <c r="R1238" s="34"/>
    </row>
    <row r="1239" spans="1:18" ht="15.75" customHeight="1">
      <c r="A1239" s="22"/>
      <c r="B1239" s="27" t="s">
        <v>34</v>
      </c>
      <c r="C1239" s="27">
        <v>1128299</v>
      </c>
      <c r="D1239" s="28">
        <v>44237</v>
      </c>
      <c r="E1239" s="27" t="s">
        <v>35</v>
      </c>
      <c r="F1239" s="27" t="s">
        <v>68</v>
      </c>
      <c r="G1239" s="27" t="s">
        <v>69</v>
      </c>
      <c r="H1239" s="27" t="s">
        <v>27</v>
      </c>
      <c r="I1239" s="29">
        <v>0.45</v>
      </c>
      <c r="J1239" s="30">
        <v>2250</v>
      </c>
      <c r="K1239" s="31">
        <f t="shared" si="8"/>
        <v>1012.5</v>
      </c>
      <c r="L1239" s="31">
        <f t="shared" si="9"/>
        <v>253.125</v>
      </c>
      <c r="M1239" s="32">
        <v>0.25</v>
      </c>
      <c r="O1239" s="37"/>
      <c r="P1239" s="38"/>
      <c r="Q1239" s="33"/>
      <c r="R1239" s="34"/>
    </row>
    <row r="1240" spans="1:18" ht="15.75" customHeight="1">
      <c r="A1240" s="22"/>
      <c r="B1240" s="27" t="s">
        <v>34</v>
      </c>
      <c r="C1240" s="27">
        <v>1128299</v>
      </c>
      <c r="D1240" s="28">
        <v>44237</v>
      </c>
      <c r="E1240" s="27" t="s">
        <v>35</v>
      </c>
      <c r="F1240" s="27" t="s">
        <v>68</v>
      </c>
      <c r="G1240" s="27" t="s">
        <v>69</v>
      </c>
      <c r="H1240" s="27" t="s">
        <v>28</v>
      </c>
      <c r="I1240" s="29">
        <v>0.5</v>
      </c>
      <c r="J1240" s="30">
        <v>1500</v>
      </c>
      <c r="K1240" s="31">
        <f t="shared" si="8"/>
        <v>750</v>
      </c>
      <c r="L1240" s="31">
        <f t="shared" si="9"/>
        <v>112.5</v>
      </c>
      <c r="M1240" s="32">
        <v>0.15</v>
      </c>
      <c r="O1240" s="37"/>
      <c r="P1240" s="38"/>
      <c r="Q1240" s="33"/>
      <c r="R1240" s="34"/>
    </row>
    <row r="1241" spans="1:18" ht="15.75" customHeight="1">
      <c r="A1241" s="22"/>
      <c r="B1241" s="27" t="s">
        <v>34</v>
      </c>
      <c r="C1241" s="27">
        <v>1128299</v>
      </c>
      <c r="D1241" s="28">
        <v>44237</v>
      </c>
      <c r="E1241" s="27" t="s">
        <v>35</v>
      </c>
      <c r="F1241" s="27" t="s">
        <v>68</v>
      </c>
      <c r="G1241" s="27" t="s">
        <v>69</v>
      </c>
      <c r="H1241" s="27" t="s">
        <v>29</v>
      </c>
      <c r="I1241" s="29">
        <v>0.45</v>
      </c>
      <c r="J1241" s="30">
        <v>3500</v>
      </c>
      <c r="K1241" s="31">
        <f t="shared" si="8"/>
        <v>1575</v>
      </c>
      <c r="L1241" s="31">
        <f t="shared" si="9"/>
        <v>630</v>
      </c>
      <c r="M1241" s="32">
        <v>0.4</v>
      </c>
      <c r="O1241" s="37"/>
      <c r="P1241" s="38"/>
      <c r="Q1241" s="33"/>
      <c r="R1241" s="34"/>
    </row>
    <row r="1242" spans="1:18" ht="15.75" customHeight="1">
      <c r="A1242" s="22"/>
      <c r="B1242" s="27" t="s">
        <v>34</v>
      </c>
      <c r="C1242" s="27">
        <v>1128299</v>
      </c>
      <c r="D1242" s="28">
        <v>44264</v>
      </c>
      <c r="E1242" s="27" t="s">
        <v>35</v>
      </c>
      <c r="F1242" s="27" t="s">
        <v>68</v>
      </c>
      <c r="G1242" s="27" t="s">
        <v>69</v>
      </c>
      <c r="H1242" s="27" t="s">
        <v>24</v>
      </c>
      <c r="I1242" s="29">
        <v>0.45</v>
      </c>
      <c r="J1242" s="30">
        <v>5000</v>
      </c>
      <c r="K1242" s="31">
        <f t="shared" si="8"/>
        <v>2250</v>
      </c>
      <c r="L1242" s="31">
        <f t="shared" si="9"/>
        <v>562.5</v>
      </c>
      <c r="M1242" s="32">
        <v>0.25</v>
      </c>
      <c r="O1242" s="37"/>
      <c r="P1242" s="38"/>
      <c r="Q1242" s="33"/>
      <c r="R1242" s="34"/>
    </row>
    <row r="1243" spans="1:18" ht="15.75" customHeight="1">
      <c r="A1243" s="22"/>
      <c r="B1243" s="27" t="s">
        <v>34</v>
      </c>
      <c r="C1243" s="27">
        <v>1128299</v>
      </c>
      <c r="D1243" s="28">
        <v>44264</v>
      </c>
      <c r="E1243" s="27" t="s">
        <v>35</v>
      </c>
      <c r="F1243" s="27" t="s">
        <v>68</v>
      </c>
      <c r="G1243" s="27" t="s">
        <v>69</v>
      </c>
      <c r="H1243" s="27" t="s">
        <v>25</v>
      </c>
      <c r="I1243" s="29">
        <v>0.54999999999999993</v>
      </c>
      <c r="J1243" s="30">
        <v>3500</v>
      </c>
      <c r="K1243" s="31">
        <f t="shared" si="8"/>
        <v>1924.9999999999998</v>
      </c>
      <c r="L1243" s="31">
        <f t="shared" si="9"/>
        <v>385</v>
      </c>
      <c r="M1243" s="32">
        <v>0.2</v>
      </c>
      <c r="O1243" s="37"/>
      <c r="P1243" s="38"/>
      <c r="Q1243" s="33"/>
      <c r="R1243" s="34"/>
    </row>
    <row r="1244" spans="1:18" ht="15.75" customHeight="1">
      <c r="A1244" s="22"/>
      <c r="B1244" s="27" t="s">
        <v>34</v>
      </c>
      <c r="C1244" s="27">
        <v>1128299</v>
      </c>
      <c r="D1244" s="28">
        <v>44264</v>
      </c>
      <c r="E1244" s="27" t="s">
        <v>35</v>
      </c>
      <c r="F1244" s="27" t="s">
        <v>68</v>
      </c>
      <c r="G1244" s="27" t="s">
        <v>69</v>
      </c>
      <c r="H1244" s="27" t="s">
        <v>26</v>
      </c>
      <c r="I1244" s="29">
        <v>0.59999999999999987</v>
      </c>
      <c r="J1244" s="30">
        <v>3750</v>
      </c>
      <c r="K1244" s="31">
        <f t="shared" si="8"/>
        <v>2249.9999999999995</v>
      </c>
      <c r="L1244" s="31">
        <f t="shared" si="9"/>
        <v>562.49999999999989</v>
      </c>
      <c r="M1244" s="32">
        <v>0.25</v>
      </c>
      <c r="O1244" s="37"/>
      <c r="P1244" s="38"/>
      <c r="Q1244" s="33"/>
      <c r="R1244" s="34"/>
    </row>
    <row r="1245" spans="1:18" ht="15.75" customHeight="1">
      <c r="A1245" s="22"/>
      <c r="B1245" s="27" t="s">
        <v>34</v>
      </c>
      <c r="C1245" s="27">
        <v>1128299</v>
      </c>
      <c r="D1245" s="28">
        <v>44264</v>
      </c>
      <c r="E1245" s="27" t="s">
        <v>35</v>
      </c>
      <c r="F1245" s="27" t="s">
        <v>68</v>
      </c>
      <c r="G1245" s="27" t="s">
        <v>69</v>
      </c>
      <c r="H1245" s="27" t="s">
        <v>27</v>
      </c>
      <c r="I1245" s="29">
        <v>0.54999999999999993</v>
      </c>
      <c r="J1245" s="30">
        <v>2750</v>
      </c>
      <c r="K1245" s="31">
        <f t="shared" si="8"/>
        <v>1512.4999999999998</v>
      </c>
      <c r="L1245" s="31">
        <f t="shared" si="9"/>
        <v>378.12499999999994</v>
      </c>
      <c r="M1245" s="32">
        <v>0.25</v>
      </c>
      <c r="O1245" s="37"/>
      <c r="P1245" s="38"/>
      <c r="Q1245" s="33"/>
      <c r="R1245" s="34"/>
    </row>
    <row r="1246" spans="1:18" ht="15.75" customHeight="1">
      <c r="A1246" s="22"/>
      <c r="B1246" s="27" t="s">
        <v>34</v>
      </c>
      <c r="C1246" s="27">
        <v>1128299</v>
      </c>
      <c r="D1246" s="28">
        <v>44264</v>
      </c>
      <c r="E1246" s="27" t="s">
        <v>35</v>
      </c>
      <c r="F1246" s="27" t="s">
        <v>68</v>
      </c>
      <c r="G1246" s="27" t="s">
        <v>69</v>
      </c>
      <c r="H1246" s="27" t="s">
        <v>28</v>
      </c>
      <c r="I1246" s="29">
        <v>0.6</v>
      </c>
      <c r="J1246" s="30">
        <v>1250</v>
      </c>
      <c r="K1246" s="31">
        <f t="shared" si="8"/>
        <v>750</v>
      </c>
      <c r="L1246" s="31">
        <f t="shared" si="9"/>
        <v>112.5</v>
      </c>
      <c r="M1246" s="32">
        <v>0.15</v>
      </c>
      <c r="O1246" s="37"/>
      <c r="P1246" s="38"/>
      <c r="Q1246" s="33"/>
      <c r="R1246" s="34"/>
    </row>
    <row r="1247" spans="1:18" ht="15.75" customHeight="1">
      <c r="A1247" s="22"/>
      <c r="B1247" s="27" t="s">
        <v>34</v>
      </c>
      <c r="C1247" s="27">
        <v>1128299</v>
      </c>
      <c r="D1247" s="28">
        <v>44264</v>
      </c>
      <c r="E1247" s="27" t="s">
        <v>35</v>
      </c>
      <c r="F1247" s="27" t="s">
        <v>68</v>
      </c>
      <c r="G1247" s="27" t="s">
        <v>69</v>
      </c>
      <c r="H1247" s="27" t="s">
        <v>29</v>
      </c>
      <c r="I1247" s="29">
        <v>0.54999999999999993</v>
      </c>
      <c r="J1247" s="30">
        <v>3250</v>
      </c>
      <c r="K1247" s="31">
        <f t="shared" si="8"/>
        <v>1787.4999999999998</v>
      </c>
      <c r="L1247" s="31">
        <f t="shared" si="9"/>
        <v>715</v>
      </c>
      <c r="M1247" s="32">
        <v>0.4</v>
      </c>
      <c r="O1247" s="37"/>
      <c r="P1247" s="38"/>
      <c r="Q1247" s="33"/>
      <c r="R1247" s="34"/>
    </row>
    <row r="1248" spans="1:18" ht="15.75" customHeight="1">
      <c r="A1248" s="22"/>
      <c r="B1248" s="27" t="s">
        <v>34</v>
      </c>
      <c r="C1248" s="27">
        <v>1128299</v>
      </c>
      <c r="D1248" s="28">
        <v>44296</v>
      </c>
      <c r="E1248" s="27" t="s">
        <v>35</v>
      </c>
      <c r="F1248" s="27" t="s">
        <v>68</v>
      </c>
      <c r="G1248" s="27" t="s">
        <v>69</v>
      </c>
      <c r="H1248" s="27" t="s">
        <v>24</v>
      </c>
      <c r="I1248" s="29">
        <v>0.6</v>
      </c>
      <c r="J1248" s="30">
        <v>5000</v>
      </c>
      <c r="K1248" s="31">
        <f t="shared" si="8"/>
        <v>3000</v>
      </c>
      <c r="L1248" s="31">
        <f t="shared" si="9"/>
        <v>750</v>
      </c>
      <c r="M1248" s="32">
        <v>0.25</v>
      </c>
      <c r="O1248" s="37"/>
      <c r="P1248" s="38"/>
      <c r="Q1248" s="33"/>
      <c r="R1248" s="34"/>
    </row>
    <row r="1249" spans="1:18" ht="15.75" customHeight="1">
      <c r="A1249" s="22"/>
      <c r="B1249" s="27" t="s">
        <v>34</v>
      </c>
      <c r="C1249" s="27">
        <v>1128299</v>
      </c>
      <c r="D1249" s="28">
        <v>44296</v>
      </c>
      <c r="E1249" s="27" t="s">
        <v>35</v>
      </c>
      <c r="F1249" s="27" t="s">
        <v>68</v>
      </c>
      <c r="G1249" s="27" t="s">
        <v>69</v>
      </c>
      <c r="H1249" s="27" t="s">
        <v>25</v>
      </c>
      <c r="I1249" s="29">
        <v>0.65</v>
      </c>
      <c r="J1249" s="30">
        <v>3000</v>
      </c>
      <c r="K1249" s="31">
        <f t="shared" si="8"/>
        <v>1950</v>
      </c>
      <c r="L1249" s="31">
        <f t="shared" si="9"/>
        <v>390</v>
      </c>
      <c r="M1249" s="32">
        <v>0.2</v>
      </c>
      <c r="O1249" s="37"/>
      <c r="P1249" s="38"/>
      <c r="Q1249" s="33"/>
      <c r="R1249" s="34"/>
    </row>
    <row r="1250" spans="1:18" ht="15.75" customHeight="1">
      <c r="A1250" s="22"/>
      <c r="B1250" s="27" t="s">
        <v>34</v>
      </c>
      <c r="C1250" s="27">
        <v>1128299</v>
      </c>
      <c r="D1250" s="28">
        <v>44296</v>
      </c>
      <c r="E1250" s="27" t="s">
        <v>35</v>
      </c>
      <c r="F1250" s="27" t="s">
        <v>68</v>
      </c>
      <c r="G1250" s="27" t="s">
        <v>69</v>
      </c>
      <c r="H1250" s="27" t="s">
        <v>26</v>
      </c>
      <c r="I1250" s="29">
        <v>0.65</v>
      </c>
      <c r="J1250" s="30">
        <v>3500</v>
      </c>
      <c r="K1250" s="31">
        <f t="shared" si="8"/>
        <v>2275</v>
      </c>
      <c r="L1250" s="31">
        <f t="shared" si="9"/>
        <v>568.75</v>
      </c>
      <c r="M1250" s="32">
        <v>0.25</v>
      </c>
      <c r="O1250" s="37"/>
      <c r="P1250" s="38"/>
      <c r="Q1250" s="33"/>
      <c r="R1250" s="34"/>
    </row>
    <row r="1251" spans="1:18" ht="15.75" customHeight="1">
      <c r="A1251" s="22"/>
      <c r="B1251" s="27" t="s">
        <v>34</v>
      </c>
      <c r="C1251" s="27">
        <v>1128299</v>
      </c>
      <c r="D1251" s="28">
        <v>44296</v>
      </c>
      <c r="E1251" s="27" t="s">
        <v>35</v>
      </c>
      <c r="F1251" s="27" t="s">
        <v>68</v>
      </c>
      <c r="G1251" s="27" t="s">
        <v>69</v>
      </c>
      <c r="H1251" s="27" t="s">
        <v>27</v>
      </c>
      <c r="I1251" s="29">
        <v>0.5</v>
      </c>
      <c r="J1251" s="30">
        <v>2500</v>
      </c>
      <c r="K1251" s="31">
        <f t="shared" si="8"/>
        <v>1250</v>
      </c>
      <c r="L1251" s="31">
        <f t="shared" si="9"/>
        <v>312.5</v>
      </c>
      <c r="M1251" s="32">
        <v>0.25</v>
      </c>
      <c r="O1251" s="37"/>
      <c r="P1251" s="38"/>
      <c r="Q1251" s="33"/>
      <c r="R1251" s="34"/>
    </row>
    <row r="1252" spans="1:18" ht="15.75" customHeight="1">
      <c r="A1252" s="22"/>
      <c r="B1252" s="27" t="s">
        <v>34</v>
      </c>
      <c r="C1252" s="27">
        <v>1128299</v>
      </c>
      <c r="D1252" s="28">
        <v>44296</v>
      </c>
      <c r="E1252" s="27" t="s">
        <v>35</v>
      </c>
      <c r="F1252" s="27" t="s">
        <v>68</v>
      </c>
      <c r="G1252" s="27" t="s">
        <v>69</v>
      </c>
      <c r="H1252" s="27" t="s">
        <v>28</v>
      </c>
      <c r="I1252" s="29">
        <v>0.55000000000000004</v>
      </c>
      <c r="J1252" s="30">
        <v>1500</v>
      </c>
      <c r="K1252" s="31">
        <f t="shared" si="8"/>
        <v>825.00000000000011</v>
      </c>
      <c r="L1252" s="31">
        <f t="shared" si="9"/>
        <v>123.75000000000001</v>
      </c>
      <c r="M1252" s="32">
        <v>0.15</v>
      </c>
      <c r="O1252" s="37"/>
      <c r="P1252" s="38"/>
      <c r="Q1252" s="33"/>
      <c r="R1252" s="34"/>
    </row>
    <row r="1253" spans="1:18" ht="15.75" customHeight="1">
      <c r="A1253" s="22"/>
      <c r="B1253" s="27" t="s">
        <v>34</v>
      </c>
      <c r="C1253" s="27">
        <v>1128299</v>
      </c>
      <c r="D1253" s="28">
        <v>44296</v>
      </c>
      <c r="E1253" s="27" t="s">
        <v>35</v>
      </c>
      <c r="F1253" s="27" t="s">
        <v>68</v>
      </c>
      <c r="G1253" s="27" t="s">
        <v>69</v>
      </c>
      <c r="H1253" s="27" t="s">
        <v>29</v>
      </c>
      <c r="I1253" s="29">
        <v>0.70000000000000007</v>
      </c>
      <c r="J1253" s="30">
        <v>3250</v>
      </c>
      <c r="K1253" s="31">
        <f t="shared" si="8"/>
        <v>2275</v>
      </c>
      <c r="L1253" s="31">
        <f t="shared" si="9"/>
        <v>910</v>
      </c>
      <c r="M1253" s="32">
        <v>0.4</v>
      </c>
      <c r="O1253" s="37"/>
      <c r="P1253" s="38"/>
      <c r="Q1253" s="33"/>
      <c r="R1253" s="34"/>
    </row>
    <row r="1254" spans="1:18" ht="15.75" customHeight="1">
      <c r="A1254" s="22"/>
      <c r="B1254" s="27" t="s">
        <v>34</v>
      </c>
      <c r="C1254" s="27">
        <v>1128299</v>
      </c>
      <c r="D1254" s="28">
        <v>44327</v>
      </c>
      <c r="E1254" s="27" t="s">
        <v>35</v>
      </c>
      <c r="F1254" s="27" t="s">
        <v>68</v>
      </c>
      <c r="G1254" s="27" t="s">
        <v>69</v>
      </c>
      <c r="H1254" s="27" t="s">
        <v>24</v>
      </c>
      <c r="I1254" s="29">
        <v>0.54999999999999993</v>
      </c>
      <c r="J1254" s="30">
        <v>5250</v>
      </c>
      <c r="K1254" s="31">
        <f t="shared" si="8"/>
        <v>2887.4999999999995</v>
      </c>
      <c r="L1254" s="31">
        <f t="shared" si="9"/>
        <v>721.87499999999989</v>
      </c>
      <c r="M1254" s="32">
        <v>0.25</v>
      </c>
      <c r="O1254" s="37"/>
      <c r="P1254" s="38"/>
      <c r="Q1254" s="33"/>
      <c r="R1254" s="34"/>
    </row>
    <row r="1255" spans="1:18" ht="15.75" customHeight="1">
      <c r="A1255" s="22"/>
      <c r="B1255" s="27" t="s">
        <v>34</v>
      </c>
      <c r="C1255" s="27">
        <v>1128299</v>
      </c>
      <c r="D1255" s="28">
        <v>44327</v>
      </c>
      <c r="E1255" s="27" t="s">
        <v>35</v>
      </c>
      <c r="F1255" s="27" t="s">
        <v>68</v>
      </c>
      <c r="G1255" s="27" t="s">
        <v>69</v>
      </c>
      <c r="H1255" s="27" t="s">
        <v>25</v>
      </c>
      <c r="I1255" s="29">
        <v>0.6</v>
      </c>
      <c r="J1255" s="30">
        <v>3750</v>
      </c>
      <c r="K1255" s="31">
        <f t="shared" si="8"/>
        <v>2250</v>
      </c>
      <c r="L1255" s="31">
        <f t="shared" si="9"/>
        <v>450</v>
      </c>
      <c r="M1255" s="32">
        <v>0.2</v>
      </c>
      <c r="O1255" s="37"/>
      <c r="P1255" s="38"/>
      <c r="Q1255" s="33"/>
      <c r="R1255" s="34"/>
    </row>
    <row r="1256" spans="1:18" ht="15.75" customHeight="1">
      <c r="A1256" s="22"/>
      <c r="B1256" s="27" t="s">
        <v>34</v>
      </c>
      <c r="C1256" s="27">
        <v>1128299</v>
      </c>
      <c r="D1256" s="28">
        <v>44327</v>
      </c>
      <c r="E1256" s="27" t="s">
        <v>35</v>
      </c>
      <c r="F1256" s="27" t="s">
        <v>68</v>
      </c>
      <c r="G1256" s="27" t="s">
        <v>69</v>
      </c>
      <c r="H1256" s="27" t="s">
        <v>26</v>
      </c>
      <c r="I1256" s="29">
        <v>0.6</v>
      </c>
      <c r="J1256" s="30">
        <v>3750</v>
      </c>
      <c r="K1256" s="31">
        <f t="shared" si="8"/>
        <v>2250</v>
      </c>
      <c r="L1256" s="31">
        <f t="shared" si="9"/>
        <v>562.5</v>
      </c>
      <c r="M1256" s="32">
        <v>0.25</v>
      </c>
      <c r="O1256" s="37"/>
      <c r="P1256" s="38"/>
      <c r="Q1256" s="33"/>
      <c r="R1256" s="34"/>
    </row>
    <row r="1257" spans="1:18" ht="15.75" customHeight="1">
      <c r="A1257" s="22"/>
      <c r="B1257" s="27" t="s">
        <v>34</v>
      </c>
      <c r="C1257" s="27">
        <v>1128299</v>
      </c>
      <c r="D1257" s="28">
        <v>44327</v>
      </c>
      <c r="E1257" s="27" t="s">
        <v>35</v>
      </c>
      <c r="F1257" s="27" t="s">
        <v>68</v>
      </c>
      <c r="G1257" s="27" t="s">
        <v>69</v>
      </c>
      <c r="H1257" s="27" t="s">
        <v>27</v>
      </c>
      <c r="I1257" s="29">
        <v>0.54999999999999993</v>
      </c>
      <c r="J1257" s="30">
        <v>2750</v>
      </c>
      <c r="K1257" s="31">
        <f t="shared" si="8"/>
        <v>1512.4999999999998</v>
      </c>
      <c r="L1257" s="31">
        <f t="shared" si="9"/>
        <v>378.12499999999994</v>
      </c>
      <c r="M1257" s="32">
        <v>0.25</v>
      </c>
      <c r="O1257" s="37"/>
      <c r="P1257" s="38"/>
      <c r="Q1257" s="33"/>
      <c r="R1257" s="34"/>
    </row>
    <row r="1258" spans="1:18" ht="15.75" customHeight="1">
      <c r="A1258" s="22"/>
      <c r="B1258" s="27" t="s">
        <v>34</v>
      </c>
      <c r="C1258" s="27">
        <v>1128299</v>
      </c>
      <c r="D1258" s="28">
        <v>44327</v>
      </c>
      <c r="E1258" s="27" t="s">
        <v>35</v>
      </c>
      <c r="F1258" s="27" t="s">
        <v>68</v>
      </c>
      <c r="G1258" s="27" t="s">
        <v>69</v>
      </c>
      <c r="H1258" s="27" t="s">
        <v>28</v>
      </c>
      <c r="I1258" s="29">
        <v>0.6</v>
      </c>
      <c r="J1258" s="30">
        <v>1750</v>
      </c>
      <c r="K1258" s="31">
        <f t="shared" si="8"/>
        <v>1050</v>
      </c>
      <c r="L1258" s="31">
        <f t="shared" si="9"/>
        <v>157.5</v>
      </c>
      <c r="M1258" s="32">
        <v>0.15</v>
      </c>
      <c r="O1258" s="37"/>
      <c r="P1258" s="38"/>
      <c r="Q1258" s="33"/>
      <c r="R1258" s="34"/>
    </row>
    <row r="1259" spans="1:18" ht="15.75" customHeight="1">
      <c r="A1259" s="22"/>
      <c r="B1259" s="27" t="s">
        <v>34</v>
      </c>
      <c r="C1259" s="27">
        <v>1128299</v>
      </c>
      <c r="D1259" s="28">
        <v>44327</v>
      </c>
      <c r="E1259" s="27" t="s">
        <v>35</v>
      </c>
      <c r="F1259" s="27" t="s">
        <v>68</v>
      </c>
      <c r="G1259" s="27" t="s">
        <v>69</v>
      </c>
      <c r="H1259" s="27" t="s">
        <v>29</v>
      </c>
      <c r="I1259" s="29">
        <v>0.75</v>
      </c>
      <c r="J1259" s="30">
        <v>4750</v>
      </c>
      <c r="K1259" s="31">
        <f t="shared" si="8"/>
        <v>3562.5</v>
      </c>
      <c r="L1259" s="31">
        <f t="shared" si="9"/>
        <v>1425</v>
      </c>
      <c r="M1259" s="32">
        <v>0.4</v>
      </c>
      <c r="O1259" s="37"/>
      <c r="P1259" s="38"/>
      <c r="Q1259" s="33"/>
      <c r="R1259" s="34"/>
    </row>
    <row r="1260" spans="1:18" ht="15.75" customHeight="1">
      <c r="A1260" s="22"/>
      <c r="B1260" s="27" t="s">
        <v>34</v>
      </c>
      <c r="C1260" s="27">
        <v>1128299</v>
      </c>
      <c r="D1260" s="28">
        <v>44357</v>
      </c>
      <c r="E1260" s="27" t="s">
        <v>35</v>
      </c>
      <c r="F1260" s="27" t="s">
        <v>68</v>
      </c>
      <c r="G1260" s="27" t="s">
        <v>69</v>
      </c>
      <c r="H1260" s="27" t="s">
        <v>24</v>
      </c>
      <c r="I1260" s="29">
        <v>0.7</v>
      </c>
      <c r="J1260" s="30">
        <v>7250</v>
      </c>
      <c r="K1260" s="31">
        <f t="shared" si="8"/>
        <v>5075</v>
      </c>
      <c r="L1260" s="31">
        <f t="shared" si="9"/>
        <v>1268.75</v>
      </c>
      <c r="M1260" s="32">
        <v>0.25</v>
      </c>
      <c r="O1260" s="37"/>
      <c r="P1260" s="38"/>
      <c r="Q1260" s="33"/>
      <c r="R1260" s="34"/>
    </row>
    <row r="1261" spans="1:18" ht="15.75" customHeight="1">
      <c r="A1261" s="22"/>
      <c r="B1261" s="27" t="s">
        <v>34</v>
      </c>
      <c r="C1261" s="27">
        <v>1128299</v>
      </c>
      <c r="D1261" s="28">
        <v>44357</v>
      </c>
      <c r="E1261" s="27" t="s">
        <v>35</v>
      </c>
      <c r="F1261" s="27" t="s">
        <v>68</v>
      </c>
      <c r="G1261" s="27" t="s">
        <v>69</v>
      </c>
      <c r="H1261" s="27" t="s">
        <v>25</v>
      </c>
      <c r="I1261" s="29">
        <v>0.75</v>
      </c>
      <c r="J1261" s="30">
        <v>6000</v>
      </c>
      <c r="K1261" s="31">
        <f t="shared" si="8"/>
        <v>4500</v>
      </c>
      <c r="L1261" s="31">
        <f t="shared" si="9"/>
        <v>900</v>
      </c>
      <c r="M1261" s="32">
        <v>0.2</v>
      </c>
      <c r="O1261" s="37"/>
      <c r="P1261" s="38"/>
      <c r="Q1261" s="33"/>
      <c r="R1261" s="34"/>
    </row>
    <row r="1262" spans="1:18" ht="15.75" customHeight="1">
      <c r="A1262" s="22"/>
      <c r="B1262" s="27" t="s">
        <v>34</v>
      </c>
      <c r="C1262" s="27">
        <v>1128299</v>
      </c>
      <c r="D1262" s="28">
        <v>44357</v>
      </c>
      <c r="E1262" s="27" t="s">
        <v>35</v>
      </c>
      <c r="F1262" s="27" t="s">
        <v>68</v>
      </c>
      <c r="G1262" s="27" t="s">
        <v>69</v>
      </c>
      <c r="H1262" s="27" t="s">
        <v>26</v>
      </c>
      <c r="I1262" s="29">
        <v>0.75</v>
      </c>
      <c r="J1262" s="30">
        <v>6000</v>
      </c>
      <c r="K1262" s="31">
        <f t="shared" si="8"/>
        <v>4500</v>
      </c>
      <c r="L1262" s="31">
        <f t="shared" si="9"/>
        <v>1125</v>
      </c>
      <c r="M1262" s="32">
        <v>0.25</v>
      </c>
      <c r="O1262" s="37"/>
      <c r="P1262" s="38"/>
      <c r="Q1262" s="33"/>
      <c r="R1262" s="34"/>
    </row>
    <row r="1263" spans="1:18" ht="15.75" customHeight="1">
      <c r="A1263" s="22"/>
      <c r="B1263" s="27" t="s">
        <v>34</v>
      </c>
      <c r="C1263" s="27">
        <v>1128299</v>
      </c>
      <c r="D1263" s="28">
        <v>44357</v>
      </c>
      <c r="E1263" s="27" t="s">
        <v>35</v>
      </c>
      <c r="F1263" s="27" t="s">
        <v>68</v>
      </c>
      <c r="G1263" s="27" t="s">
        <v>69</v>
      </c>
      <c r="H1263" s="27" t="s">
        <v>27</v>
      </c>
      <c r="I1263" s="29">
        <v>0.75</v>
      </c>
      <c r="J1263" s="30">
        <v>4750</v>
      </c>
      <c r="K1263" s="31">
        <f t="shared" si="8"/>
        <v>3562.5</v>
      </c>
      <c r="L1263" s="31">
        <f t="shared" si="9"/>
        <v>890.625</v>
      </c>
      <c r="M1263" s="32">
        <v>0.25</v>
      </c>
      <c r="O1263" s="37"/>
      <c r="P1263" s="38"/>
      <c r="Q1263" s="33"/>
      <c r="R1263" s="34"/>
    </row>
    <row r="1264" spans="1:18" ht="15.75" customHeight="1">
      <c r="A1264" s="22"/>
      <c r="B1264" s="27" t="s">
        <v>34</v>
      </c>
      <c r="C1264" s="27">
        <v>1128299</v>
      </c>
      <c r="D1264" s="28">
        <v>44357</v>
      </c>
      <c r="E1264" s="27" t="s">
        <v>35</v>
      </c>
      <c r="F1264" s="27" t="s">
        <v>68</v>
      </c>
      <c r="G1264" s="27" t="s">
        <v>69</v>
      </c>
      <c r="H1264" s="27" t="s">
        <v>28</v>
      </c>
      <c r="I1264" s="29">
        <v>0.85000000000000009</v>
      </c>
      <c r="J1264" s="30">
        <v>3500</v>
      </c>
      <c r="K1264" s="31">
        <f t="shared" si="8"/>
        <v>2975.0000000000005</v>
      </c>
      <c r="L1264" s="31">
        <f t="shared" si="9"/>
        <v>446.25000000000006</v>
      </c>
      <c r="M1264" s="32">
        <v>0.15</v>
      </c>
      <c r="O1264" s="37"/>
      <c r="P1264" s="38"/>
      <c r="Q1264" s="33"/>
      <c r="R1264" s="34"/>
    </row>
    <row r="1265" spans="1:18" ht="15.75" customHeight="1">
      <c r="A1265" s="22"/>
      <c r="B1265" s="27" t="s">
        <v>34</v>
      </c>
      <c r="C1265" s="27">
        <v>1128299</v>
      </c>
      <c r="D1265" s="28">
        <v>44357</v>
      </c>
      <c r="E1265" s="27" t="s">
        <v>35</v>
      </c>
      <c r="F1265" s="27" t="s">
        <v>68</v>
      </c>
      <c r="G1265" s="27" t="s">
        <v>69</v>
      </c>
      <c r="H1265" s="27" t="s">
        <v>29</v>
      </c>
      <c r="I1265" s="29">
        <v>1</v>
      </c>
      <c r="J1265" s="30">
        <v>6500</v>
      </c>
      <c r="K1265" s="31">
        <f t="shared" si="8"/>
        <v>6500</v>
      </c>
      <c r="L1265" s="31">
        <f t="shared" si="9"/>
        <v>2600</v>
      </c>
      <c r="M1265" s="32">
        <v>0.4</v>
      </c>
      <c r="O1265" s="37"/>
      <c r="P1265" s="38"/>
      <c r="Q1265" s="33"/>
      <c r="R1265" s="34"/>
    </row>
    <row r="1266" spans="1:18" ht="15.75" customHeight="1">
      <c r="A1266" s="22"/>
      <c r="B1266" s="27" t="s">
        <v>34</v>
      </c>
      <c r="C1266" s="27">
        <v>1128299</v>
      </c>
      <c r="D1266" s="28">
        <v>44386</v>
      </c>
      <c r="E1266" s="27" t="s">
        <v>35</v>
      </c>
      <c r="F1266" s="27" t="s">
        <v>68</v>
      </c>
      <c r="G1266" s="27" t="s">
        <v>69</v>
      </c>
      <c r="H1266" s="27" t="s">
        <v>24</v>
      </c>
      <c r="I1266" s="29">
        <v>0.8</v>
      </c>
      <c r="J1266" s="30">
        <v>8000</v>
      </c>
      <c r="K1266" s="31">
        <f t="shared" si="8"/>
        <v>6400</v>
      </c>
      <c r="L1266" s="31">
        <f t="shared" si="9"/>
        <v>1600</v>
      </c>
      <c r="M1266" s="32">
        <v>0.25</v>
      </c>
      <c r="O1266" s="37"/>
      <c r="P1266" s="38"/>
      <c r="Q1266" s="33"/>
      <c r="R1266" s="34"/>
    </row>
    <row r="1267" spans="1:18" ht="15.75" customHeight="1">
      <c r="A1267" s="22"/>
      <c r="B1267" s="27" t="s">
        <v>34</v>
      </c>
      <c r="C1267" s="27">
        <v>1128299</v>
      </c>
      <c r="D1267" s="28">
        <v>44386</v>
      </c>
      <c r="E1267" s="27" t="s">
        <v>35</v>
      </c>
      <c r="F1267" s="27" t="s">
        <v>68</v>
      </c>
      <c r="G1267" s="27" t="s">
        <v>69</v>
      </c>
      <c r="H1267" s="27" t="s">
        <v>25</v>
      </c>
      <c r="I1267" s="29">
        <v>0.85000000000000009</v>
      </c>
      <c r="J1267" s="30">
        <v>6500</v>
      </c>
      <c r="K1267" s="31">
        <f t="shared" si="8"/>
        <v>5525.0000000000009</v>
      </c>
      <c r="L1267" s="31">
        <f t="shared" si="9"/>
        <v>1105.0000000000002</v>
      </c>
      <c r="M1267" s="32">
        <v>0.2</v>
      </c>
      <c r="O1267" s="37"/>
      <c r="P1267" s="38"/>
      <c r="Q1267" s="33"/>
      <c r="R1267" s="34"/>
    </row>
    <row r="1268" spans="1:18" ht="15.75" customHeight="1">
      <c r="A1268" s="22"/>
      <c r="B1268" s="27" t="s">
        <v>34</v>
      </c>
      <c r="C1268" s="27">
        <v>1128299</v>
      </c>
      <c r="D1268" s="28">
        <v>44386</v>
      </c>
      <c r="E1268" s="27" t="s">
        <v>35</v>
      </c>
      <c r="F1268" s="27" t="s">
        <v>68</v>
      </c>
      <c r="G1268" s="27" t="s">
        <v>69</v>
      </c>
      <c r="H1268" s="27" t="s">
        <v>26</v>
      </c>
      <c r="I1268" s="29">
        <v>0.85000000000000009</v>
      </c>
      <c r="J1268" s="30">
        <v>6000</v>
      </c>
      <c r="K1268" s="31">
        <f t="shared" si="8"/>
        <v>5100.0000000000009</v>
      </c>
      <c r="L1268" s="31">
        <f t="shared" si="9"/>
        <v>1275.0000000000002</v>
      </c>
      <c r="M1268" s="32">
        <v>0.25</v>
      </c>
      <c r="O1268" s="37"/>
      <c r="P1268" s="38"/>
      <c r="Q1268" s="33"/>
      <c r="R1268" s="34"/>
    </row>
    <row r="1269" spans="1:18" ht="15.75" customHeight="1">
      <c r="A1269" s="22"/>
      <c r="B1269" s="27" t="s">
        <v>34</v>
      </c>
      <c r="C1269" s="27">
        <v>1128299</v>
      </c>
      <c r="D1269" s="28">
        <v>44386</v>
      </c>
      <c r="E1269" s="27" t="s">
        <v>35</v>
      </c>
      <c r="F1269" s="27" t="s">
        <v>68</v>
      </c>
      <c r="G1269" s="27" t="s">
        <v>69</v>
      </c>
      <c r="H1269" s="27" t="s">
        <v>27</v>
      </c>
      <c r="I1269" s="29">
        <v>0.8</v>
      </c>
      <c r="J1269" s="30">
        <v>5000</v>
      </c>
      <c r="K1269" s="31">
        <f t="shared" si="8"/>
        <v>4000</v>
      </c>
      <c r="L1269" s="31">
        <f t="shared" si="9"/>
        <v>1000</v>
      </c>
      <c r="M1269" s="32">
        <v>0.25</v>
      </c>
      <c r="O1269" s="37"/>
      <c r="P1269" s="38"/>
      <c r="Q1269" s="33"/>
      <c r="R1269" s="34"/>
    </row>
    <row r="1270" spans="1:18" ht="15.75" customHeight="1">
      <c r="A1270" s="22"/>
      <c r="B1270" s="27" t="s">
        <v>34</v>
      </c>
      <c r="C1270" s="27">
        <v>1128299</v>
      </c>
      <c r="D1270" s="28">
        <v>44386</v>
      </c>
      <c r="E1270" s="27" t="s">
        <v>35</v>
      </c>
      <c r="F1270" s="27" t="s">
        <v>68</v>
      </c>
      <c r="G1270" s="27" t="s">
        <v>69</v>
      </c>
      <c r="H1270" s="27" t="s">
        <v>28</v>
      </c>
      <c r="I1270" s="29">
        <v>0.85000000000000009</v>
      </c>
      <c r="J1270" s="30">
        <v>5500</v>
      </c>
      <c r="K1270" s="31">
        <f t="shared" si="8"/>
        <v>4675.0000000000009</v>
      </c>
      <c r="L1270" s="31">
        <f t="shared" si="9"/>
        <v>701.25000000000011</v>
      </c>
      <c r="M1270" s="32">
        <v>0.15</v>
      </c>
      <c r="O1270" s="37"/>
      <c r="P1270" s="38"/>
      <c r="Q1270" s="33"/>
      <c r="R1270" s="34"/>
    </row>
    <row r="1271" spans="1:18" ht="15.75" customHeight="1">
      <c r="A1271" s="22"/>
      <c r="B1271" s="27" t="s">
        <v>34</v>
      </c>
      <c r="C1271" s="27">
        <v>1128299</v>
      </c>
      <c r="D1271" s="28">
        <v>44386</v>
      </c>
      <c r="E1271" s="27" t="s">
        <v>35</v>
      </c>
      <c r="F1271" s="27" t="s">
        <v>68</v>
      </c>
      <c r="G1271" s="27" t="s">
        <v>69</v>
      </c>
      <c r="H1271" s="27" t="s">
        <v>29</v>
      </c>
      <c r="I1271" s="29">
        <v>1</v>
      </c>
      <c r="J1271" s="30">
        <v>5500</v>
      </c>
      <c r="K1271" s="31">
        <f t="shared" si="8"/>
        <v>5500</v>
      </c>
      <c r="L1271" s="31">
        <f t="shared" si="9"/>
        <v>2200</v>
      </c>
      <c r="M1271" s="32">
        <v>0.4</v>
      </c>
      <c r="O1271" s="37"/>
      <c r="P1271" s="38"/>
      <c r="Q1271" s="33"/>
      <c r="R1271" s="34"/>
    </row>
    <row r="1272" spans="1:18" ht="15.75" customHeight="1">
      <c r="A1272" s="22"/>
      <c r="B1272" s="27" t="s">
        <v>34</v>
      </c>
      <c r="C1272" s="27">
        <v>1128299</v>
      </c>
      <c r="D1272" s="28">
        <v>44418</v>
      </c>
      <c r="E1272" s="27" t="s">
        <v>35</v>
      </c>
      <c r="F1272" s="27" t="s">
        <v>68</v>
      </c>
      <c r="G1272" s="27" t="s">
        <v>69</v>
      </c>
      <c r="H1272" s="27" t="s">
        <v>24</v>
      </c>
      <c r="I1272" s="29">
        <v>0.85000000000000009</v>
      </c>
      <c r="J1272" s="30">
        <v>7500</v>
      </c>
      <c r="K1272" s="31">
        <f t="shared" si="8"/>
        <v>6375.0000000000009</v>
      </c>
      <c r="L1272" s="31">
        <f t="shared" si="9"/>
        <v>1593.7500000000002</v>
      </c>
      <c r="M1272" s="32">
        <v>0.25</v>
      </c>
      <c r="O1272" s="37"/>
      <c r="P1272" s="38"/>
      <c r="Q1272" s="33"/>
      <c r="R1272" s="34"/>
    </row>
    <row r="1273" spans="1:18" ht="15.75" customHeight="1">
      <c r="A1273" s="22"/>
      <c r="B1273" s="27" t="s">
        <v>34</v>
      </c>
      <c r="C1273" s="27">
        <v>1128299</v>
      </c>
      <c r="D1273" s="28">
        <v>44418</v>
      </c>
      <c r="E1273" s="27" t="s">
        <v>35</v>
      </c>
      <c r="F1273" s="27" t="s">
        <v>68</v>
      </c>
      <c r="G1273" s="27" t="s">
        <v>69</v>
      </c>
      <c r="H1273" s="27" t="s">
        <v>25</v>
      </c>
      <c r="I1273" s="29">
        <v>0.75000000000000011</v>
      </c>
      <c r="J1273" s="30">
        <v>7250</v>
      </c>
      <c r="K1273" s="31">
        <f t="shared" si="8"/>
        <v>5437.5000000000009</v>
      </c>
      <c r="L1273" s="31">
        <f t="shared" si="9"/>
        <v>1087.5000000000002</v>
      </c>
      <c r="M1273" s="32">
        <v>0.2</v>
      </c>
      <c r="O1273" s="37"/>
      <c r="P1273" s="38"/>
      <c r="Q1273" s="33"/>
      <c r="R1273" s="34"/>
    </row>
    <row r="1274" spans="1:18" ht="15.75" customHeight="1">
      <c r="A1274" s="22"/>
      <c r="B1274" s="27" t="s">
        <v>34</v>
      </c>
      <c r="C1274" s="27">
        <v>1128299</v>
      </c>
      <c r="D1274" s="28">
        <v>44418</v>
      </c>
      <c r="E1274" s="27" t="s">
        <v>35</v>
      </c>
      <c r="F1274" s="27" t="s">
        <v>68</v>
      </c>
      <c r="G1274" s="27" t="s">
        <v>69</v>
      </c>
      <c r="H1274" s="27" t="s">
        <v>26</v>
      </c>
      <c r="I1274" s="29">
        <v>0.70000000000000007</v>
      </c>
      <c r="J1274" s="30">
        <v>6000</v>
      </c>
      <c r="K1274" s="31">
        <f t="shared" si="8"/>
        <v>4200</v>
      </c>
      <c r="L1274" s="31">
        <f t="shared" si="9"/>
        <v>1050</v>
      </c>
      <c r="M1274" s="32">
        <v>0.25</v>
      </c>
      <c r="O1274" s="37"/>
      <c r="P1274" s="38"/>
      <c r="Q1274" s="33"/>
      <c r="R1274" s="34"/>
    </row>
    <row r="1275" spans="1:18" ht="15.75" customHeight="1">
      <c r="A1275" s="22"/>
      <c r="B1275" s="27" t="s">
        <v>34</v>
      </c>
      <c r="C1275" s="27">
        <v>1128299</v>
      </c>
      <c r="D1275" s="28">
        <v>44418</v>
      </c>
      <c r="E1275" s="27" t="s">
        <v>35</v>
      </c>
      <c r="F1275" s="27" t="s">
        <v>68</v>
      </c>
      <c r="G1275" s="27" t="s">
        <v>69</v>
      </c>
      <c r="H1275" s="27" t="s">
        <v>27</v>
      </c>
      <c r="I1275" s="29">
        <v>0.70000000000000007</v>
      </c>
      <c r="J1275" s="30">
        <v>5250</v>
      </c>
      <c r="K1275" s="31">
        <f t="shared" si="8"/>
        <v>3675.0000000000005</v>
      </c>
      <c r="L1275" s="31">
        <f t="shared" si="9"/>
        <v>918.75000000000011</v>
      </c>
      <c r="M1275" s="32">
        <v>0.25</v>
      </c>
      <c r="O1275" s="37"/>
      <c r="P1275" s="38"/>
      <c r="Q1275" s="33"/>
      <c r="R1275" s="34"/>
    </row>
    <row r="1276" spans="1:18" ht="15.75" customHeight="1">
      <c r="A1276" s="22"/>
      <c r="B1276" s="27" t="s">
        <v>34</v>
      </c>
      <c r="C1276" s="27">
        <v>1128299</v>
      </c>
      <c r="D1276" s="28">
        <v>44418</v>
      </c>
      <c r="E1276" s="27" t="s">
        <v>35</v>
      </c>
      <c r="F1276" s="27" t="s">
        <v>68</v>
      </c>
      <c r="G1276" s="27" t="s">
        <v>69</v>
      </c>
      <c r="H1276" s="27" t="s">
        <v>28</v>
      </c>
      <c r="I1276" s="29">
        <v>0.7</v>
      </c>
      <c r="J1276" s="30">
        <v>5250</v>
      </c>
      <c r="K1276" s="31">
        <f t="shared" si="8"/>
        <v>3674.9999999999995</v>
      </c>
      <c r="L1276" s="31">
        <f t="shared" si="9"/>
        <v>551.24999999999989</v>
      </c>
      <c r="M1276" s="32">
        <v>0.15</v>
      </c>
      <c r="O1276" s="37"/>
      <c r="P1276" s="38"/>
      <c r="Q1276" s="33"/>
      <c r="R1276" s="34"/>
    </row>
    <row r="1277" spans="1:18" ht="15.75" customHeight="1">
      <c r="A1277" s="22"/>
      <c r="B1277" s="27" t="s">
        <v>34</v>
      </c>
      <c r="C1277" s="27">
        <v>1128299</v>
      </c>
      <c r="D1277" s="28">
        <v>44418</v>
      </c>
      <c r="E1277" s="27" t="s">
        <v>35</v>
      </c>
      <c r="F1277" s="27" t="s">
        <v>68</v>
      </c>
      <c r="G1277" s="27" t="s">
        <v>69</v>
      </c>
      <c r="H1277" s="27" t="s">
        <v>29</v>
      </c>
      <c r="I1277" s="29">
        <v>0.75</v>
      </c>
      <c r="J1277" s="30">
        <v>3500</v>
      </c>
      <c r="K1277" s="31">
        <f t="shared" si="8"/>
        <v>2625</v>
      </c>
      <c r="L1277" s="31">
        <f t="shared" si="9"/>
        <v>1050</v>
      </c>
      <c r="M1277" s="32">
        <v>0.4</v>
      </c>
      <c r="O1277" s="37"/>
      <c r="P1277" s="38"/>
      <c r="Q1277" s="33"/>
      <c r="R1277" s="34"/>
    </row>
    <row r="1278" spans="1:18" ht="15.75" customHeight="1">
      <c r="A1278" s="22"/>
      <c r="B1278" s="27" t="s">
        <v>34</v>
      </c>
      <c r="C1278" s="27">
        <v>1128299</v>
      </c>
      <c r="D1278" s="28">
        <v>44450</v>
      </c>
      <c r="E1278" s="27" t="s">
        <v>35</v>
      </c>
      <c r="F1278" s="27" t="s">
        <v>68</v>
      </c>
      <c r="G1278" s="27" t="s">
        <v>69</v>
      </c>
      <c r="H1278" s="27" t="s">
        <v>24</v>
      </c>
      <c r="I1278" s="29">
        <v>0.65000000000000013</v>
      </c>
      <c r="J1278" s="30">
        <v>5500</v>
      </c>
      <c r="K1278" s="31">
        <f t="shared" si="8"/>
        <v>3575.0000000000009</v>
      </c>
      <c r="L1278" s="31">
        <f t="shared" si="9"/>
        <v>893.75000000000023</v>
      </c>
      <c r="M1278" s="32">
        <v>0.25</v>
      </c>
      <c r="O1278" s="37"/>
      <c r="P1278" s="38"/>
      <c r="Q1278" s="33"/>
      <c r="R1278" s="34"/>
    </row>
    <row r="1279" spans="1:18" ht="15.75" customHeight="1">
      <c r="A1279" s="22"/>
      <c r="B1279" s="27" t="s">
        <v>34</v>
      </c>
      <c r="C1279" s="27">
        <v>1128299</v>
      </c>
      <c r="D1279" s="28">
        <v>44450</v>
      </c>
      <c r="E1279" s="27" t="s">
        <v>35</v>
      </c>
      <c r="F1279" s="27" t="s">
        <v>68</v>
      </c>
      <c r="G1279" s="27" t="s">
        <v>69</v>
      </c>
      <c r="H1279" s="27" t="s">
        <v>25</v>
      </c>
      <c r="I1279" s="29">
        <v>0.70000000000000018</v>
      </c>
      <c r="J1279" s="30">
        <v>5500</v>
      </c>
      <c r="K1279" s="31">
        <f t="shared" si="8"/>
        <v>3850.0000000000009</v>
      </c>
      <c r="L1279" s="31">
        <f t="shared" si="9"/>
        <v>770.00000000000023</v>
      </c>
      <c r="M1279" s="32">
        <v>0.2</v>
      </c>
      <c r="O1279" s="37"/>
      <c r="P1279" s="38"/>
      <c r="Q1279" s="33"/>
      <c r="R1279" s="34"/>
    </row>
    <row r="1280" spans="1:18" ht="15.75" customHeight="1">
      <c r="A1280" s="22"/>
      <c r="B1280" s="27" t="s">
        <v>34</v>
      </c>
      <c r="C1280" s="27">
        <v>1128299</v>
      </c>
      <c r="D1280" s="28">
        <v>44450</v>
      </c>
      <c r="E1280" s="27" t="s">
        <v>35</v>
      </c>
      <c r="F1280" s="27" t="s">
        <v>68</v>
      </c>
      <c r="G1280" s="27" t="s">
        <v>69</v>
      </c>
      <c r="H1280" s="27" t="s">
        <v>26</v>
      </c>
      <c r="I1280" s="29">
        <v>0.65000000000000013</v>
      </c>
      <c r="J1280" s="30">
        <v>3750</v>
      </c>
      <c r="K1280" s="31">
        <f t="shared" si="8"/>
        <v>2437.5000000000005</v>
      </c>
      <c r="L1280" s="31">
        <f t="shared" si="9"/>
        <v>609.37500000000011</v>
      </c>
      <c r="M1280" s="32">
        <v>0.25</v>
      </c>
      <c r="O1280" s="37"/>
      <c r="P1280" s="38"/>
      <c r="Q1280" s="33"/>
      <c r="R1280" s="34"/>
    </row>
    <row r="1281" spans="1:18" ht="15.75" customHeight="1">
      <c r="A1281" s="22"/>
      <c r="B1281" s="27" t="s">
        <v>34</v>
      </c>
      <c r="C1281" s="27">
        <v>1128299</v>
      </c>
      <c r="D1281" s="28">
        <v>44450</v>
      </c>
      <c r="E1281" s="27" t="s">
        <v>35</v>
      </c>
      <c r="F1281" s="27" t="s">
        <v>68</v>
      </c>
      <c r="G1281" s="27" t="s">
        <v>69</v>
      </c>
      <c r="H1281" s="27" t="s">
        <v>27</v>
      </c>
      <c r="I1281" s="29">
        <v>0.65000000000000013</v>
      </c>
      <c r="J1281" s="30">
        <v>3250</v>
      </c>
      <c r="K1281" s="31">
        <f t="shared" ref="K1281:K1535" si="10">I1281*J1281</f>
        <v>2112.5000000000005</v>
      </c>
      <c r="L1281" s="31">
        <f t="shared" ref="L1281:L1535" si="11">K1281*M1281</f>
        <v>528.12500000000011</v>
      </c>
      <c r="M1281" s="32">
        <v>0.25</v>
      </c>
      <c r="O1281" s="37"/>
      <c r="P1281" s="38"/>
      <c r="Q1281" s="33"/>
      <c r="R1281" s="34"/>
    </row>
    <row r="1282" spans="1:18" ht="15.75" customHeight="1">
      <c r="A1282" s="22"/>
      <c r="B1282" s="27" t="s">
        <v>34</v>
      </c>
      <c r="C1282" s="27">
        <v>1128299</v>
      </c>
      <c r="D1282" s="28">
        <v>44450</v>
      </c>
      <c r="E1282" s="27" t="s">
        <v>35</v>
      </c>
      <c r="F1282" s="27" t="s">
        <v>68</v>
      </c>
      <c r="G1282" s="27" t="s">
        <v>69</v>
      </c>
      <c r="H1282" s="27" t="s">
        <v>28</v>
      </c>
      <c r="I1282" s="29">
        <v>0.75000000000000011</v>
      </c>
      <c r="J1282" s="30">
        <v>3500</v>
      </c>
      <c r="K1282" s="31">
        <f t="shared" si="10"/>
        <v>2625.0000000000005</v>
      </c>
      <c r="L1282" s="31">
        <f t="shared" si="11"/>
        <v>393.75000000000006</v>
      </c>
      <c r="M1282" s="32">
        <v>0.15</v>
      </c>
      <c r="O1282" s="37"/>
      <c r="P1282" s="38"/>
      <c r="Q1282" s="33"/>
      <c r="R1282" s="34"/>
    </row>
    <row r="1283" spans="1:18" ht="15.75" customHeight="1">
      <c r="A1283" s="22"/>
      <c r="B1283" s="27" t="s">
        <v>34</v>
      </c>
      <c r="C1283" s="27">
        <v>1128299</v>
      </c>
      <c r="D1283" s="28">
        <v>44450</v>
      </c>
      <c r="E1283" s="27" t="s">
        <v>35</v>
      </c>
      <c r="F1283" s="27" t="s">
        <v>68</v>
      </c>
      <c r="G1283" s="27" t="s">
        <v>69</v>
      </c>
      <c r="H1283" s="27" t="s">
        <v>29</v>
      </c>
      <c r="I1283" s="29">
        <v>0.6</v>
      </c>
      <c r="J1283" s="30">
        <v>3750</v>
      </c>
      <c r="K1283" s="31">
        <f t="shared" si="10"/>
        <v>2250</v>
      </c>
      <c r="L1283" s="31">
        <f t="shared" si="11"/>
        <v>900</v>
      </c>
      <c r="M1283" s="32">
        <v>0.4</v>
      </c>
      <c r="O1283" s="37"/>
      <c r="P1283" s="38"/>
      <c r="Q1283" s="33"/>
      <c r="R1283" s="34"/>
    </row>
    <row r="1284" spans="1:18" ht="15.75" customHeight="1">
      <c r="A1284" s="22"/>
      <c r="B1284" s="27" t="s">
        <v>34</v>
      </c>
      <c r="C1284" s="27">
        <v>1128299</v>
      </c>
      <c r="D1284" s="28">
        <v>44479</v>
      </c>
      <c r="E1284" s="27" t="s">
        <v>35</v>
      </c>
      <c r="F1284" s="27" t="s">
        <v>68</v>
      </c>
      <c r="G1284" s="27" t="s">
        <v>69</v>
      </c>
      <c r="H1284" s="27" t="s">
        <v>24</v>
      </c>
      <c r="I1284" s="29">
        <v>0.55000000000000004</v>
      </c>
      <c r="J1284" s="30">
        <v>4750</v>
      </c>
      <c r="K1284" s="31">
        <f t="shared" si="10"/>
        <v>2612.5</v>
      </c>
      <c r="L1284" s="31">
        <f t="shared" si="11"/>
        <v>653.125</v>
      </c>
      <c r="M1284" s="32">
        <v>0.25</v>
      </c>
      <c r="O1284" s="37"/>
      <c r="P1284" s="38"/>
      <c r="Q1284" s="33"/>
      <c r="R1284" s="34"/>
    </row>
    <row r="1285" spans="1:18" ht="15.75" customHeight="1">
      <c r="A1285" s="22"/>
      <c r="B1285" s="27" t="s">
        <v>34</v>
      </c>
      <c r="C1285" s="27">
        <v>1128299</v>
      </c>
      <c r="D1285" s="28">
        <v>44479</v>
      </c>
      <c r="E1285" s="27" t="s">
        <v>35</v>
      </c>
      <c r="F1285" s="27" t="s">
        <v>68</v>
      </c>
      <c r="G1285" s="27" t="s">
        <v>69</v>
      </c>
      <c r="H1285" s="27" t="s">
        <v>25</v>
      </c>
      <c r="I1285" s="29">
        <v>0.65000000000000013</v>
      </c>
      <c r="J1285" s="30">
        <v>4750</v>
      </c>
      <c r="K1285" s="31">
        <f t="shared" si="10"/>
        <v>3087.5000000000005</v>
      </c>
      <c r="L1285" s="31">
        <f t="shared" si="11"/>
        <v>617.50000000000011</v>
      </c>
      <c r="M1285" s="32">
        <v>0.2</v>
      </c>
      <c r="O1285" s="37"/>
      <c r="P1285" s="38"/>
      <c r="Q1285" s="33"/>
      <c r="R1285" s="34"/>
    </row>
    <row r="1286" spans="1:18" ht="15.75" customHeight="1">
      <c r="A1286" s="22"/>
      <c r="B1286" s="27" t="s">
        <v>34</v>
      </c>
      <c r="C1286" s="27">
        <v>1128299</v>
      </c>
      <c r="D1286" s="28">
        <v>44479</v>
      </c>
      <c r="E1286" s="27" t="s">
        <v>35</v>
      </c>
      <c r="F1286" s="27" t="s">
        <v>68</v>
      </c>
      <c r="G1286" s="27" t="s">
        <v>69</v>
      </c>
      <c r="H1286" s="27" t="s">
        <v>26</v>
      </c>
      <c r="I1286" s="29">
        <v>0.60000000000000009</v>
      </c>
      <c r="J1286" s="30">
        <v>3000</v>
      </c>
      <c r="K1286" s="31">
        <f t="shared" si="10"/>
        <v>1800.0000000000002</v>
      </c>
      <c r="L1286" s="31">
        <f t="shared" si="11"/>
        <v>450.00000000000006</v>
      </c>
      <c r="M1286" s="32">
        <v>0.25</v>
      </c>
      <c r="O1286" s="37"/>
      <c r="P1286" s="38"/>
      <c r="Q1286" s="33"/>
      <c r="R1286" s="34"/>
    </row>
    <row r="1287" spans="1:18" ht="15.75" customHeight="1">
      <c r="A1287" s="22"/>
      <c r="B1287" s="27" t="s">
        <v>34</v>
      </c>
      <c r="C1287" s="27">
        <v>1128299</v>
      </c>
      <c r="D1287" s="28">
        <v>44479</v>
      </c>
      <c r="E1287" s="27" t="s">
        <v>35</v>
      </c>
      <c r="F1287" s="27" t="s">
        <v>68</v>
      </c>
      <c r="G1287" s="27" t="s">
        <v>69</v>
      </c>
      <c r="H1287" s="27" t="s">
        <v>27</v>
      </c>
      <c r="I1287" s="29">
        <v>0.55000000000000004</v>
      </c>
      <c r="J1287" s="30">
        <v>2750</v>
      </c>
      <c r="K1287" s="31">
        <f t="shared" si="10"/>
        <v>1512.5000000000002</v>
      </c>
      <c r="L1287" s="31">
        <f t="shared" si="11"/>
        <v>378.12500000000006</v>
      </c>
      <c r="M1287" s="32">
        <v>0.25</v>
      </c>
      <c r="O1287" s="37"/>
      <c r="P1287" s="38"/>
      <c r="Q1287" s="33"/>
      <c r="R1287" s="34"/>
    </row>
    <row r="1288" spans="1:18" ht="15.75" customHeight="1">
      <c r="A1288" s="22"/>
      <c r="B1288" s="27" t="s">
        <v>34</v>
      </c>
      <c r="C1288" s="27">
        <v>1128299</v>
      </c>
      <c r="D1288" s="28">
        <v>44479</v>
      </c>
      <c r="E1288" s="27" t="s">
        <v>35</v>
      </c>
      <c r="F1288" s="27" t="s">
        <v>68</v>
      </c>
      <c r="G1288" s="27" t="s">
        <v>69</v>
      </c>
      <c r="H1288" s="27" t="s">
        <v>28</v>
      </c>
      <c r="I1288" s="29">
        <v>0.65</v>
      </c>
      <c r="J1288" s="30">
        <v>2500</v>
      </c>
      <c r="K1288" s="31">
        <f t="shared" si="10"/>
        <v>1625</v>
      </c>
      <c r="L1288" s="31">
        <f t="shared" si="11"/>
        <v>243.75</v>
      </c>
      <c r="M1288" s="32">
        <v>0.15</v>
      </c>
      <c r="O1288" s="37"/>
      <c r="P1288" s="38"/>
      <c r="Q1288" s="33"/>
      <c r="R1288" s="34"/>
    </row>
    <row r="1289" spans="1:18" ht="15.75" customHeight="1">
      <c r="A1289" s="22"/>
      <c r="B1289" s="27" t="s">
        <v>34</v>
      </c>
      <c r="C1289" s="27">
        <v>1128299</v>
      </c>
      <c r="D1289" s="28">
        <v>44479</v>
      </c>
      <c r="E1289" s="27" t="s">
        <v>35</v>
      </c>
      <c r="F1289" s="27" t="s">
        <v>68</v>
      </c>
      <c r="G1289" s="27" t="s">
        <v>69</v>
      </c>
      <c r="H1289" s="27" t="s">
        <v>29</v>
      </c>
      <c r="I1289" s="29">
        <v>0.70000000000000007</v>
      </c>
      <c r="J1289" s="30">
        <v>3000</v>
      </c>
      <c r="K1289" s="31">
        <f t="shared" si="10"/>
        <v>2100</v>
      </c>
      <c r="L1289" s="31">
        <f t="shared" si="11"/>
        <v>840</v>
      </c>
      <c r="M1289" s="32">
        <v>0.4</v>
      </c>
      <c r="O1289" s="37"/>
      <c r="P1289" s="38"/>
      <c r="Q1289" s="33"/>
      <c r="R1289" s="34"/>
    </row>
    <row r="1290" spans="1:18" ht="15.75" customHeight="1">
      <c r="A1290" s="22"/>
      <c r="B1290" s="27" t="s">
        <v>34</v>
      </c>
      <c r="C1290" s="27">
        <v>1128299</v>
      </c>
      <c r="D1290" s="28">
        <v>44510</v>
      </c>
      <c r="E1290" s="27" t="s">
        <v>35</v>
      </c>
      <c r="F1290" s="27" t="s">
        <v>68</v>
      </c>
      <c r="G1290" s="27" t="s">
        <v>69</v>
      </c>
      <c r="H1290" s="27" t="s">
        <v>24</v>
      </c>
      <c r="I1290" s="29">
        <v>0.55000000000000004</v>
      </c>
      <c r="J1290" s="30">
        <v>5250</v>
      </c>
      <c r="K1290" s="31">
        <f t="shared" si="10"/>
        <v>2887.5000000000005</v>
      </c>
      <c r="L1290" s="31">
        <f t="shared" si="11"/>
        <v>721.87500000000011</v>
      </c>
      <c r="M1290" s="32">
        <v>0.25</v>
      </c>
      <c r="O1290" s="37"/>
      <c r="P1290" s="38"/>
      <c r="Q1290" s="33"/>
      <c r="R1290" s="34"/>
    </row>
    <row r="1291" spans="1:18" ht="15.75" customHeight="1">
      <c r="A1291" s="22"/>
      <c r="B1291" s="27" t="s">
        <v>34</v>
      </c>
      <c r="C1291" s="27">
        <v>1128299</v>
      </c>
      <c r="D1291" s="28">
        <v>44510</v>
      </c>
      <c r="E1291" s="27" t="s">
        <v>35</v>
      </c>
      <c r="F1291" s="27" t="s">
        <v>68</v>
      </c>
      <c r="G1291" s="27" t="s">
        <v>69</v>
      </c>
      <c r="H1291" s="27" t="s">
        <v>25</v>
      </c>
      <c r="I1291" s="29">
        <v>0.60000000000000009</v>
      </c>
      <c r="J1291" s="30">
        <v>6000</v>
      </c>
      <c r="K1291" s="31">
        <f t="shared" si="10"/>
        <v>3600.0000000000005</v>
      </c>
      <c r="L1291" s="31">
        <f t="shared" si="11"/>
        <v>720.00000000000011</v>
      </c>
      <c r="M1291" s="32">
        <v>0.2</v>
      </c>
      <c r="O1291" s="37"/>
      <c r="P1291" s="38"/>
      <c r="Q1291" s="33"/>
      <c r="R1291" s="34"/>
    </row>
    <row r="1292" spans="1:18" ht="15.75" customHeight="1">
      <c r="A1292" s="22"/>
      <c r="B1292" s="27" t="s">
        <v>34</v>
      </c>
      <c r="C1292" s="27">
        <v>1128299</v>
      </c>
      <c r="D1292" s="28">
        <v>44510</v>
      </c>
      <c r="E1292" s="27" t="s">
        <v>35</v>
      </c>
      <c r="F1292" s="27" t="s">
        <v>68</v>
      </c>
      <c r="G1292" s="27" t="s">
        <v>69</v>
      </c>
      <c r="H1292" s="27" t="s">
        <v>26</v>
      </c>
      <c r="I1292" s="29">
        <v>0.55000000000000004</v>
      </c>
      <c r="J1292" s="30">
        <v>4250</v>
      </c>
      <c r="K1292" s="31">
        <f t="shared" si="10"/>
        <v>2337.5</v>
      </c>
      <c r="L1292" s="31">
        <f t="shared" si="11"/>
        <v>584.375</v>
      </c>
      <c r="M1292" s="32">
        <v>0.25</v>
      </c>
      <c r="O1292" s="37"/>
      <c r="P1292" s="38"/>
      <c r="Q1292" s="33"/>
      <c r="R1292" s="34"/>
    </row>
    <row r="1293" spans="1:18" ht="15.75" customHeight="1">
      <c r="A1293" s="22"/>
      <c r="B1293" s="27" t="s">
        <v>34</v>
      </c>
      <c r="C1293" s="27">
        <v>1128299</v>
      </c>
      <c r="D1293" s="28">
        <v>44510</v>
      </c>
      <c r="E1293" s="27" t="s">
        <v>35</v>
      </c>
      <c r="F1293" s="27" t="s">
        <v>68</v>
      </c>
      <c r="G1293" s="27" t="s">
        <v>69</v>
      </c>
      <c r="H1293" s="27" t="s">
        <v>27</v>
      </c>
      <c r="I1293" s="29">
        <v>0.65000000000000013</v>
      </c>
      <c r="J1293" s="30">
        <v>4000</v>
      </c>
      <c r="K1293" s="31">
        <f t="shared" si="10"/>
        <v>2600.0000000000005</v>
      </c>
      <c r="L1293" s="31">
        <f t="shared" si="11"/>
        <v>650.00000000000011</v>
      </c>
      <c r="M1293" s="32">
        <v>0.25</v>
      </c>
      <c r="O1293" s="37"/>
      <c r="P1293" s="38"/>
      <c r="Q1293" s="33"/>
      <c r="R1293" s="34"/>
    </row>
    <row r="1294" spans="1:18" ht="15.75" customHeight="1">
      <c r="A1294" s="22"/>
      <c r="B1294" s="27" t="s">
        <v>34</v>
      </c>
      <c r="C1294" s="27">
        <v>1128299</v>
      </c>
      <c r="D1294" s="28">
        <v>44510</v>
      </c>
      <c r="E1294" s="27" t="s">
        <v>35</v>
      </c>
      <c r="F1294" s="27" t="s">
        <v>68</v>
      </c>
      <c r="G1294" s="27" t="s">
        <v>69</v>
      </c>
      <c r="H1294" s="27" t="s">
        <v>28</v>
      </c>
      <c r="I1294" s="29">
        <v>0.85000000000000009</v>
      </c>
      <c r="J1294" s="30">
        <v>3750</v>
      </c>
      <c r="K1294" s="31">
        <f t="shared" si="10"/>
        <v>3187.5000000000005</v>
      </c>
      <c r="L1294" s="31">
        <f t="shared" si="11"/>
        <v>478.12500000000006</v>
      </c>
      <c r="M1294" s="32">
        <v>0.15</v>
      </c>
      <c r="O1294" s="37"/>
      <c r="P1294" s="38"/>
      <c r="Q1294" s="33"/>
      <c r="R1294" s="34"/>
    </row>
    <row r="1295" spans="1:18" ht="15.75" customHeight="1">
      <c r="A1295" s="22"/>
      <c r="B1295" s="27" t="s">
        <v>34</v>
      </c>
      <c r="C1295" s="27">
        <v>1128299</v>
      </c>
      <c r="D1295" s="28">
        <v>44510</v>
      </c>
      <c r="E1295" s="27" t="s">
        <v>35</v>
      </c>
      <c r="F1295" s="27" t="s">
        <v>68</v>
      </c>
      <c r="G1295" s="27" t="s">
        <v>69</v>
      </c>
      <c r="H1295" s="27" t="s">
        <v>29</v>
      </c>
      <c r="I1295" s="29">
        <v>0.90000000000000013</v>
      </c>
      <c r="J1295" s="30">
        <v>5000</v>
      </c>
      <c r="K1295" s="31">
        <f t="shared" si="10"/>
        <v>4500.0000000000009</v>
      </c>
      <c r="L1295" s="31">
        <f t="shared" si="11"/>
        <v>1800.0000000000005</v>
      </c>
      <c r="M1295" s="32">
        <v>0.4</v>
      </c>
      <c r="O1295" s="37"/>
      <c r="P1295" s="38"/>
      <c r="Q1295" s="33"/>
      <c r="R1295" s="34"/>
    </row>
    <row r="1296" spans="1:18" ht="15.75" customHeight="1">
      <c r="A1296" s="22"/>
      <c r="B1296" s="27" t="s">
        <v>34</v>
      </c>
      <c r="C1296" s="27">
        <v>1128299</v>
      </c>
      <c r="D1296" s="28">
        <v>44539</v>
      </c>
      <c r="E1296" s="27" t="s">
        <v>35</v>
      </c>
      <c r="F1296" s="27" t="s">
        <v>68</v>
      </c>
      <c r="G1296" s="27" t="s">
        <v>69</v>
      </c>
      <c r="H1296" s="27" t="s">
        <v>24</v>
      </c>
      <c r="I1296" s="29">
        <v>0.75000000000000011</v>
      </c>
      <c r="J1296" s="30">
        <v>7000</v>
      </c>
      <c r="K1296" s="31">
        <f t="shared" si="10"/>
        <v>5250.0000000000009</v>
      </c>
      <c r="L1296" s="31">
        <f t="shared" si="11"/>
        <v>1312.5000000000002</v>
      </c>
      <c r="M1296" s="32">
        <v>0.25</v>
      </c>
      <c r="O1296" s="37"/>
      <c r="P1296" s="38"/>
      <c r="Q1296" s="33"/>
      <c r="R1296" s="34"/>
    </row>
    <row r="1297" spans="1:18" ht="15.75" customHeight="1">
      <c r="A1297" s="22"/>
      <c r="B1297" s="27" t="s">
        <v>34</v>
      </c>
      <c r="C1297" s="27">
        <v>1128299</v>
      </c>
      <c r="D1297" s="28">
        <v>44539</v>
      </c>
      <c r="E1297" s="27" t="s">
        <v>35</v>
      </c>
      <c r="F1297" s="27" t="s">
        <v>68</v>
      </c>
      <c r="G1297" s="27" t="s">
        <v>69</v>
      </c>
      <c r="H1297" s="27" t="s">
        <v>25</v>
      </c>
      <c r="I1297" s="29">
        <v>0.8500000000000002</v>
      </c>
      <c r="J1297" s="30">
        <v>7000</v>
      </c>
      <c r="K1297" s="31">
        <f t="shared" si="10"/>
        <v>5950.0000000000018</v>
      </c>
      <c r="L1297" s="31">
        <f t="shared" si="11"/>
        <v>1190.0000000000005</v>
      </c>
      <c r="M1297" s="32">
        <v>0.2</v>
      </c>
      <c r="O1297" s="37"/>
      <c r="P1297" s="38"/>
      <c r="Q1297" s="33"/>
      <c r="R1297" s="34"/>
    </row>
    <row r="1298" spans="1:18" ht="15.75" customHeight="1">
      <c r="A1298" s="22"/>
      <c r="B1298" s="27" t="s">
        <v>34</v>
      </c>
      <c r="C1298" s="27">
        <v>1128299</v>
      </c>
      <c r="D1298" s="28">
        <v>44539</v>
      </c>
      <c r="E1298" s="27" t="s">
        <v>35</v>
      </c>
      <c r="F1298" s="27" t="s">
        <v>68</v>
      </c>
      <c r="G1298" s="27" t="s">
        <v>69</v>
      </c>
      <c r="H1298" s="27" t="s">
        <v>26</v>
      </c>
      <c r="I1298" s="29">
        <v>0.80000000000000016</v>
      </c>
      <c r="J1298" s="30">
        <v>5000</v>
      </c>
      <c r="K1298" s="31">
        <f t="shared" si="10"/>
        <v>4000.0000000000009</v>
      </c>
      <c r="L1298" s="31">
        <f t="shared" si="11"/>
        <v>1000.0000000000002</v>
      </c>
      <c r="M1298" s="32">
        <v>0.25</v>
      </c>
      <c r="O1298" s="37"/>
      <c r="P1298" s="38"/>
      <c r="Q1298" s="33"/>
      <c r="R1298" s="34"/>
    </row>
    <row r="1299" spans="1:18" ht="15.75" customHeight="1">
      <c r="A1299" s="22"/>
      <c r="B1299" s="27" t="s">
        <v>34</v>
      </c>
      <c r="C1299" s="27">
        <v>1128299</v>
      </c>
      <c r="D1299" s="28">
        <v>44539</v>
      </c>
      <c r="E1299" s="27" t="s">
        <v>35</v>
      </c>
      <c r="F1299" s="27" t="s">
        <v>68</v>
      </c>
      <c r="G1299" s="27" t="s">
        <v>69</v>
      </c>
      <c r="H1299" s="27" t="s">
        <v>27</v>
      </c>
      <c r="I1299" s="29">
        <v>0.80000000000000016</v>
      </c>
      <c r="J1299" s="30">
        <v>5000</v>
      </c>
      <c r="K1299" s="31">
        <f t="shared" si="10"/>
        <v>4000.0000000000009</v>
      </c>
      <c r="L1299" s="31">
        <f t="shared" si="11"/>
        <v>1000.0000000000002</v>
      </c>
      <c r="M1299" s="32">
        <v>0.25</v>
      </c>
      <c r="O1299" s="37"/>
      <c r="P1299" s="38"/>
      <c r="Q1299" s="33"/>
      <c r="R1299" s="34"/>
    </row>
    <row r="1300" spans="1:18" ht="15.75" customHeight="1">
      <c r="A1300" s="22"/>
      <c r="B1300" s="27" t="s">
        <v>34</v>
      </c>
      <c r="C1300" s="27">
        <v>1128299</v>
      </c>
      <c r="D1300" s="28">
        <v>44539</v>
      </c>
      <c r="E1300" s="27" t="s">
        <v>35</v>
      </c>
      <c r="F1300" s="27" t="s">
        <v>68</v>
      </c>
      <c r="G1300" s="27" t="s">
        <v>69</v>
      </c>
      <c r="H1300" s="27" t="s">
        <v>28</v>
      </c>
      <c r="I1300" s="29">
        <v>0.90000000000000013</v>
      </c>
      <c r="J1300" s="30">
        <v>4250</v>
      </c>
      <c r="K1300" s="31">
        <f t="shared" si="10"/>
        <v>3825.0000000000005</v>
      </c>
      <c r="L1300" s="31">
        <f t="shared" si="11"/>
        <v>573.75</v>
      </c>
      <c r="M1300" s="32">
        <v>0.15</v>
      </c>
      <c r="O1300" s="37"/>
      <c r="P1300" s="38"/>
      <c r="Q1300" s="33"/>
      <c r="R1300" s="34"/>
    </row>
    <row r="1301" spans="1:18" ht="15.75" customHeight="1">
      <c r="A1301" s="22"/>
      <c r="B1301" s="27" t="s">
        <v>34</v>
      </c>
      <c r="C1301" s="27">
        <v>1128299</v>
      </c>
      <c r="D1301" s="28">
        <v>44539</v>
      </c>
      <c r="E1301" s="27" t="s">
        <v>35</v>
      </c>
      <c r="F1301" s="27" t="s">
        <v>68</v>
      </c>
      <c r="G1301" s="27" t="s">
        <v>69</v>
      </c>
      <c r="H1301" s="27" t="s">
        <v>29</v>
      </c>
      <c r="I1301" s="29">
        <v>0.95000000000000018</v>
      </c>
      <c r="J1301" s="30">
        <v>5250</v>
      </c>
      <c r="K1301" s="31">
        <f t="shared" si="10"/>
        <v>4987.5000000000009</v>
      </c>
      <c r="L1301" s="31">
        <f t="shared" si="11"/>
        <v>1995.0000000000005</v>
      </c>
      <c r="M1301" s="32">
        <v>0.4</v>
      </c>
      <c r="O1301" s="37"/>
      <c r="P1301" s="38"/>
      <c r="Q1301" s="33"/>
      <c r="R1301" s="34"/>
    </row>
    <row r="1302" spans="1:18" ht="15.75" customHeight="1">
      <c r="A1302" s="22" t="s">
        <v>46</v>
      </c>
      <c r="B1302" s="27" t="s">
        <v>34</v>
      </c>
      <c r="C1302" s="27">
        <v>1128299</v>
      </c>
      <c r="D1302" s="28">
        <v>44213</v>
      </c>
      <c r="E1302" s="27" t="s">
        <v>35</v>
      </c>
      <c r="F1302" s="27" t="s">
        <v>70</v>
      </c>
      <c r="G1302" s="27" t="s">
        <v>71</v>
      </c>
      <c r="H1302" s="27" t="s">
        <v>24</v>
      </c>
      <c r="I1302" s="29">
        <v>0.4</v>
      </c>
      <c r="J1302" s="30">
        <v>4250</v>
      </c>
      <c r="K1302" s="31">
        <f t="shared" si="10"/>
        <v>1700</v>
      </c>
      <c r="L1302" s="31">
        <f t="shared" si="11"/>
        <v>510</v>
      </c>
      <c r="M1302" s="32">
        <v>0.3</v>
      </c>
      <c r="O1302" s="37"/>
      <c r="P1302" s="38">
        <f>Data!$I1302+0.05</f>
        <v>0.45</v>
      </c>
      <c r="Q1302" s="33">
        <f>Data!$J1302+500</f>
        <v>4750</v>
      </c>
      <c r="R1302" s="34">
        <f>Data!$M1302+5%</f>
        <v>0.35</v>
      </c>
    </row>
    <row r="1303" spans="1:18" ht="15.75" customHeight="1">
      <c r="A1303" s="22"/>
      <c r="B1303" s="27" t="s">
        <v>34</v>
      </c>
      <c r="C1303" s="27">
        <v>1128299</v>
      </c>
      <c r="D1303" s="28">
        <v>44213</v>
      </c>
      <c r="E1303" s="27" t="s">
        <v>35</v>
      </c>
      <c r="F1303" s="27" t="s">
        <v>70</v>
      </c>
      <c r="G1303" s="27" t="s">
        <v>71</v>
      </c>
      <c r="H1303" s="27" t="s">
        <v>25</v>
      </c>
      <c r="I1303" s="29">
        <v>0.5</v>
      </c>
      <c r="J1303" s="30">
        <v>4250</v>
      </c>
      <c r="K1303" s="31">
        <f t="shared" si="10"/>
        <v>2125</v>
      </c>
      <c r="L1303" s="31">
        <f t="shared" si="11"/>
        <v>531.25</v>
      </c>
      <c r="M1303" s="32">
        <v>0.25</v>
      </c>
      <c r="O1303" s="37"/>
      <c r="P1303" s="38">
        <f>Data!$I1303+0.05</f>
        <v>0.55000000000000004</v>
      </c>
      <c r="Q1303" s="33">
        <f>Data!$J1303+500</f>
        <v>4750</v>
      </c>
      <c r="R1303" s="34">
        <f>Data!$M1303+5%</f>
        <v>0.3</v>
      </c>
    </row>
    <row r="1304" spans="1:18" ht="15.75" customHeight="1">
      <c r="A1304" s="22"/>
      <c r="B1304" s="27" t="s">
        <v>34</v>
      </c>
      <c r="C1304" s="27">
        <v>1128299</v>
      </c>
      <c r="D1304" s="28">
        <v>44213</v>
      </c>
      <c r="E1304" s="27" t="s">
        <v>35</v>
      </c>
      <c r="F1304" s="27" t="s">
        <v>70</v>
      </c>
      <c r="G1304" s="27" t="s">
        <v>71</v>
      </c>
      <c r="H1304" s="27" t="s">
        <v>26</v>
      </c>
      <c r="I1304" s="29">
        <v>0.5</v>
      </c>
      <c r="J1304" s="30">
        <v>4250</v>
      </c>
      <c r="K1304" s="31">
        <f t="shared" si="10"/>
        <v>2125</v>
      </c>
      <c r="L1304" s="31">
        <f t="shared" si="11"/>
        <v>637.5</v>
      </c>
      <c r="M1304" s="32">
        <v>0.3</v>
      </c>
      <c r="O1304" s="37"/>
      <c r="P1304" s="38">
        <f>Data!$I1304+0.05</f>
        <v>0.55000000000000004</v>
      </c>
      <c r="Q1304" s="33">
        <f>Data!$J1304+500</f>
        <v>4750</v>
      </c>
      <c r="R1304" s="34">
        <f>Data!$M1304+5%</f>
        <v>0.35</v>
      </c>
    </row>
    <row r="1305" spans="1:18" ht="15.75" customHeight="1">
      <c r="A1305" s="22"/>
      <c r="B1305" s="27" t="s">
        <v>34</v>
      </c>
      <c r="C1305" s="27">
        <v>1128299</v>
      </c>
      <c r="D1305" s="28">
        <v>44213</v>
      </c>
      <c r="E1305" s="27" t="s">
        <v>35</v>
      </c>
      <c r="F1305" s="27" t="s">
        <v>70</v>
      </c>
      <c r="G1305" s="27" t="s">
        <v>71</v>
      </c>
      <c r="H1305" s="27" t="s">
        <v>27</v>
      </c>
      <c r="I1305" s="29">
        <v>0.5</v>
      </c>
      <c r="J1305" s="30">
        <v>2750</v>
      </c>
      <c r="K1305" s="31">
        <f t="shared" si="10"/>
        <v>1375</v>
      </c>
      <c r="L1305" s="31">
        <f t="shared" si="11"/>
        <v>412.5</v>
      </c>
      <c r="M1305" s="32">
        <v>0.3</v>
      </c>
      <c r="O1305" s="37"/>
      <c r="P1305" s="38">
        <f>Data!$I1305+0.05</f>
        <v>0.55000000000000004</v>
      </c>
      <c r="Q1305" s="33">
        <f>Data!$J1305+500</f>
        <v>3250</v>
      </c>
      <c r="R1305" s="34">
        <f>Data!$M1305+5%</f>
        <v>0.35</v>
      </c>
    </row>
    <row r="1306" spans="1:18" ht="15.75" customHeight="1">
      <c r="A1306" s="22"/>
      <c r="B1306" s="27" t="s">
        <v>34</v>
      </c>
      <c r="C1306" s="27">
        <v>1128299</v>
      </c>
      <c r="D1306" s="28">
        <v>44213</v>
      </c>
      <c r="E1306" s="27" t="s">
        <v>35</v>
      </c>
      <c r="F1306" s="27" t="s">
        <v>70</v>
      </c>
      <c r="G1306" s="27" t="s">
        <v>71</v>
      </c>
      <c r="H1306" s="27" t="s">
        <v>28</v>
      </c>
      <c r="I1306" s="29">
        <v>0.55000000000000004</v>
      </c>
      <c r="J1306" s="30">
        <v>2250</v>
      </c>
      <c r="K1306" s="31">
        <f t="shared" si="10"/>
        <v>1237.5</v>
      </c>
      <c r="L1306" s="31">
        <f t="shared" si="11"/>
        <v>247.5</v>
      </c>
      <c r="M1306" s="32">
        <v>0.2</v>
      </c>
      <c r="O1306" s="37"/>
      <c r="P1306" s="38">
        <f>Data!$I1306+0.05</f>
        <v>0.60000000000000009</v>
      </c>
      <c r="Q1306" s="33">
        <f>Data!$J1306+500</f>
        <v>2750</v>
      </c>
      <c r="R1306" s="34">
        <f>Data!$M1306+5%</f>
        <v>0.25</v>
      </c>
    </row>
    <row r="1307" spans="1:18" ht="15.75" customHeight="1">
      <c r="A1307" s="22"/>
      <c r="B1307" s="27" t="s">
        <v>34</v>
      </c>
      <c r="C1307" s="27">
        <v>1128299</v>
      </c>
      <c r="D1307" s="28">
        <v>44213</v>
      </c>
      <c r="E1307" s="27" t="s">
        <v>35</v>
      </c>
      <c r="F1307" s="27" t="s">
        <v>70</v>
      </c>
      <c r="G1307" s="27" t="s">
        <v>71</v>
      </c>
      <c r="H1307" s="27" t="s">
        <v>29</v>
      </c>
      <c r="I1307" s="29">
        <v>0.5</v>
      </c>
      <c r="J1307" s="30">
        <v>4750</v>
      </c>
      <c r="K1307" s="31">
        <f t="shared" si="10"/>
        <v>2375</v>
      </c>
      <c r="L1307" s="31">
        <f t="shared" si="11"/>
        <v>1068.75</v>
      </c>
      <c r="M1307" s="32">
        <v>0.45</v>
      </c>
      <c r="O1307" s="37"/>
      <c r="P1307" s="38">
        <f>Data!$I1307+0.05</f>
        <v>0.55000000000000004</v>
      </c>
      <c r="Q1307" s="33">
        <f>Data!$J1307+500</f>
        <v>5250</v>
      </c>
      <c r="R1307" s="34">
        <f>Data!$M1307+5%</f>
        <v>0.5</v>
      </c>
    </row>
    <row r="1308" spans="1:18" ht="15.75" customHeight="1">
      <c r="A1308" s="22"/>
      <c r="B1308" s="27" t="s">
        <v>34</v>
      </c>
      <c r="C1308" s="27">
        <v>1128299</v>
      </c>
      <c r="D1308" s="28">
        <v>44244</v>
      </c>
      <c r="E1308" s="27" t="s">
        <v>35</v>
      </c>
      <c r="F1308" s="27" t="s">
        <v>70</v>
      </c>
      <c r="G1308" s="27" t="s">
        <v>71</v>
      </c>
      <c r="H1308" s="27" t="s">
        <v>24</v>
      </c>
      <c r="I1308" s="29">
        <v>0.4</v>
      </c>
      <c r="J1308" s="30">
        <v>5250</v>
      </c>
      <c r="K1308" s="31">
        <f t="shared" si="10"/>
        <v>2100</v>
      </c>
      <c r="L1308" s="31">
        <f t="shared" si="11"/>
        <v>630</v>
      </c>
      <c r="M1308" s="32">
        <v>0.3</v>
      </c>
      <c r="O1308" s="37"/>
      <c r="P1308" s="38">
        <f>Data!$I1308+0.05</f>
        <v>0.45</v>
      </c>
      <c r="Q1308" s="33">
        <f>Data!$J1308+500</f>
        <v>5750</v>
      </c>
      <c r="R1308" s="34">
        <f>Data!$M1308+5%</f>
        <v>0.35</v>
      </c>
    </row>
    <row r="1309" spans="1:18" ht="15.75" customHeight="1">
      <c r="A1309" s="22"/>
      <c r="B1309" s="27" t="s">
        <v>34</v>
      </c>
      <c r="C1309" s="27">
        <v>1128299</v>
      </c>
      <c r="D1309" s="28">
        <v>44244</v>
      </c>
      <c r="E1309" s="27" t="s">
        <v>35</v>
      </c>
      <c r="F1309" s="27" t="s">
        <v>70</v>
      </c>
      <c r="G1309" s="27" t="s">
        <v>71</v>
      </c>
      <c r="H1309" s="27" t="s">
        <v>25</v>
      </c>
      <c r="I1309" s="29">
        <v>0.5</v>
      </c>
      <c r="J1309" s="30">
        <v>4250</v>
      </c>
      <c r="K1309" s="31">
        <f t="shared" si="10"/>
        <v>2125</v>
      </c>
      <c r="L1309" s="31">
        <f t="shared" si="11"/>
        <v>531.25</v>
      </c>
      <c r="M1309" s="32">
        <v>0.25</v>
      </c>
      <c r="O1309" s="37"/>
      <c r="P1309" s="38">
        <f>Data!$I1309+0.05</f>
        <v>0.55000000000000004</v>
      </c>
      <c r="Q1309" s="33">
        <f>Data!$J1309+500</f>
        <v>4750</v>
      </c>
      <c r="R1309" s="34">
        <f>Data!$M1309+5%</f>
        <v>0.3</v>
      </c>
    </row>
    <row r="1310" spans="1:18" ht="15.75" customHeight="1">
      <c r="A1310" s="22"/>
      <c r="B1310" s="27" t="s">
        <v>34</v>
      </c>
      <c r="C1310" s="27">
        <v>1128299</v>
      </c>
      <c r="D1310" s="28">
        <v>44244</v>
      </c>
      <c r="E1310" s="27" t="s">
        <v>35</v>
      </c>
      <c r="F1310" s="27" t="s">
        <v>70</v>
      </c>
      <c r="G1310" s="27" t="s">
        <v>71</v>
      </c>
      <c r="H1310" s="27" t="s">
        <v>26</v>
      </c>
      <c r="I1310" s="29">
        <v>0.5</v>
      </c>
      <c r="J1310" s="30">
        <v>4250</v>
      </c>
      <c r="K1310" s="31">
        <f t="shared" si="10"/>
        <v>2125</v>
      </c>
      <c r="L1310" s="31">
        <f t="shared" si="11"/>
        <v>637.5</v>
      </c>
      <c r="M1310" s="32">
        <v>0.3</v>
      </c>
      <c r="O1310" s="37"/>
      <c r="P1310" s="38">
        <f>Data!$I1310+0.05</f>
        <v>0.55000000000000004</v>
      </c>
      <c r="Q1310" s="33">
        <f>Data!$J1310+500</f>
        <v>4750</v>
      </c>
      <c r="R1310" s="34">
        <f>Data!$M1310+5%</f>
        <v>0.35</v>
      </c>
    </row>
    <row r="1311" spans="1:18" ht="15.75" customHeight="1">
      <c r="A1311" s="22"/>
      <c r="B1311" s="27" t="s">
        <v>34</v>
      </c>
      <c r="C1311" s="27">
        <v>1128299</v>
      </c>
      <c r="D1311" s="28">
        <v>44244</v>
      </c>
      <c r="E1311" s="27" t="s">
        <v>35</v>
      </c>
      <c r="F1311" s="27" t="s">
        <v>70</v>
      </c>
      <c r="G1311" s="27" t="s">
        <v>71</v>
      </c>
      <c r="H1311" s="27" t="s">
        <v>27</v>
      </c>
      <c r="I1311" s="29">
        <v>0.5</v>
      </c>
      <c r="J1311" s="30">
        <v>2750</v>
      </c>
      <c r="K1311" s="31">
        <f t="shared" si="10"/>
        <v>1375</v>
      </c>
      <c r="L1311" s="31">
        <f t="shared" si="11"/>
        <v>412.5</v>
      </c>
      <c r="M1311" s="32">
        <v>0.3</v>
      </c>
      <c r="O1311" s="37"/>
      <c r="P1311" s="38">
        <f>Data!$I1311+0.05</f>
        <v>0.55000000000000004</v>
      </c>
      <c r="Q1311" s="33">
        <f>Data!$J1311+500</f>
        <v>3250</v>
      </c>
      <c r="R1311" s="34">
        <f>Data!$M1311+5%</f>
        <v>0.35</v>
      </c>
    </row>
    <row r="1312" spans="1:18" ht="15.75" customHeight="1">
      <c r="A1312" s="22"/>
      <c r="B1312" s="27" t="s">
        <v>34</v>
      </c>
      <c r="C1312" s="27">
        <v>1128299</v>
      </c>
      <c r="D1312" s="28">
        <v>44244</v>
      </c>
      <c r="E1312" s="27" t="s">
        <v>35</v>
      </c>
      <c r="F1312" s="27" t="s">
        <v>70</v>
      </c>
      <c r="G1312" s="27" t="s">
        <v>71</v>
      </c>
      <c r="H1312" s="27" t="s">
        <v>28</v>
      </c>
      <c r="I1312" s="29">
        <v>0.55000000000000004</v>
      </c>
      <c r="J1312" s="30">
        <v>2000</v>
      </c>
      <c r="K1312" s="31">
        <f t="shared" si="10"/>
        <v>1100</v>
      </c>
      <c r="L1312" s="31">
        <f t="shared" si="11"/>
        <v>220</v>
      </c>
      <c r="M1312" s="32">
        <v>0.2</v>
      </c>
      <c r="O1312" s="37"/>
      <c r="P1312" s="38">
        <f>Data!$I1312+0.05</f>
        <v>0.60000000000000009</v>
      </c>
      <c r="Q1312" s="33">
        <f>Data!$J1312+500</f>
        <v>2500</v>
      </c>
      <c r="R1312" s="34">
        <f>Data!$M1312+5%</f>
        <v>0.25</v>
      </c>
    </row>
    <row r="1313" spans="1:18" ht="15.75" customHeight="1">
      <c r="A1313" s="22"/>
      <c r="B1313" s="27" t="s">
        <v>34</v>
      </c>
      <c r="C1313" s="27">
        <v>1128299</v>
      </c>
      <c r="D1313" s="28">
        <v>44244</v>
      </c>
      <c r="E1313" s="27" t="s">
        <v>35</v>
      </c>
      <c r="F1313" s="27" t="s">
        <v>70</v>
      </c>
      <c r="G1313" s="27" t="s">
        <v>71</v>
      </c>
      <c r="H1313" s="27" t="s">
        <v>29</v>
      </c>
      <c r="I1313" s="29">
        <v>0.5</v>
      </c>
      <c r="J1313" s="30">
        <v>4000</v>
      </c>
      <c r="K1313" s="31">
        <f t="shared" si="10"/>
        <v>2000</v>
      </c>
      <c r="L1313" s="31">
        <f t="shared" si="11"/>
        <v>900</v>
      </c>
      <c r="M1313" s="32">
        <v>0.45</v>
      </c>
      <c r="O1313" s="37"/>
      <c r="P1313" s="38">
        <f>Data!$I1313+0.05</f>
        <v>0.55000000000000004</v>
      </c>
      <c r="Q1313" s="33">
        <f>Data!$J1313+500</f>
        <v>4500</v>
      </c>
      <c r="R1313" s="34">
        <f>Data!$M1313+5%</f>
        <v>0.5</v>
      </c>
    </row>
    <row r="1314" spans="1:18" ht="15.75" customHeight="1">
      <c r="A1314" s="22"/>
      <c r="B1314" s="27" t="s">
        <v>34</v>
      </c>
      <c r="C1314" s="27">
        <v>1128299</v>
      </c>
      <c r="D1314" s="28">
        <v>44271</v>
      </c>
      <c r="E1314" s="27" t="s">
        <v>35</v>
      </c>
      <c r="F1314" s="27" t="s">
        <v>70</v>
      </c>
      <c r="G1314" s="27" t="s">
        <v>71</v>
      </c>
      <c r="H1314" s="27" t="s">
        <v>24</v>
      </c>
      <c r="I1314" s="29">
        <v>0.5</v>
      </c>
      <c r="J1314" s="30">
        <v>5500</v>
      </c>
      <c r="K1314" s="31">
        <f t="shared" si="10"/>
        <v>2750</v>
      </c>
      <c r="L1314" s="31">
        <f t="shared" si="11"/>
        <v>825</v>
      </c>
      <c r="M1314" s="32">
        <v>0.3</v>
      </c>
      <c r="O1314" s="37"/>
      <c r="P1314" s="38">
        <f>Data!$I1314+0.05</f>
        <v>0.55000000000000004</v>
      </c>
      <c r="Q1314" s="33">
        <f>Data!$J1314+500</f>
        <v>6000</v>
      </c>
      <c r="R1314" s="34">
        <f>Data!$M1314+5%</f>
        <v>0.35</v>
      </c>
    </row>
    <row r="1315" spans="1:18" ht="15.75" customHeight="1">
      <c r="A1315" s="22"/>
      <c r="B1315" s="27" t="s">
        <v>34</v>
      </c>
      <c r="C1315" s="27">
        <v>1128299</v>
      </c>
      <c r="D1315" s="28">
        <v>44271</v>
      </c>
      <c r="E1315" s="27" t="s">
        <v>35</v>
      </c>
      <c r="F1315" s="27" t="s">
        <v>70</v>
      </c>
      <c r="G1315" s="27" t="s">
        <v>71</v>
      </c>
      <c r="H1315" s="27" t="s">
        <v>25</v>
      </c>
      <c r="I1315" s="29">
        <v>0.6</v>
      </c>
      <c r="J1315" s="30">
        <v>4000</v>
      </c>
      <c r="K1315" s="31">
        <f t="shared" si="10"/>
        <v>2400</v>
      </c>
      <c r="L1315" s="31">
        <f t="shared" si="11"/>
        <v>600</v>
      </c>
      <c r="M1315" s="32">
        <v>0.25</v>
      </c>
      <c r="O1315" s="37"/>
      <c r="P1315" s="38">
        <f>Data!$I1315+0.05</f>
        <v>0.65</v>
      </c>
      <c r="Q1315" s="33">
        <f>Data!$J1315+500</f>
        <v>4500</v>
      </c>
      <c r="R1315" s="34">
        <f>Data!$M1315+5%</f>
        <v>0.3</v>
      </c>
    </row>
    <row r="1316" spans="1:18" ht="15.75" customHeight="1">
      <c r="A1316" s="22"/>
      <c r="B1316" s="27" t="s">
        <v>34</v>
      </c>
      <c r="C1316" s="27">
        <v>1128299</v>
      </c>
      <c r="D1316" s="28">
        <v>44271</v>
      </c>
      <c r="E1316" s="27" t="s">
        <v>35</v>
      </c>
      <c r="F1316" s="27" t="s">
        <v>70</v>
      </c>
      <c r="G1316" s="27" t="s">
        <v>71</v>
      </c>
      <c r="H1316" s="27" t="s">
        <v>26</v>
      </c>
      <c r="I1316" s="29">
        <v>0.64999999999999991</v>
      </c>
      <c r="J1316" s="30">
        <v>4250</v>
      </c>
      <c r="K1316" s="31">
        <f t="shared" si="10"/>
        <v>2762.4999999999995</v>
      </c>
      <c r="L1316" s="31">
        <f t="shared" si="11"/>
        <v>828.74999999999989</v>
      </c>
      <c r="M1316" s="32">
        <v>0.3</v>
      </c>
      <c r="O1316" s="37"/>
      <c r="P1316" s="38">
        <f>Data!$I1316+0.05</f>
        <v>0.7</v>
      </c>
      <c r="Q1316" s="33">
        <f>Data!$J1316+500</f>
        <v>4750</v>
      </c>
      <c r="R1316" s="34">
        <f>Data!$M1316+5%</f>
        <v>0.35</v>
      </c>
    </row>
    <row r="1317" spans="1:18" ht="15.75" customHeight="1">
      <c r="A1317" s="22"/>
      <c r="B1317" s="27" t="s">
        <v>34</v>
      </c>
      <c r="C1317" s="27">
        <v>1128299</v>
      </c>
      <c r="D1317" s="28">
        <v>44271</v>
      </c>
      <c r="E1317" s="27" t="s">
        <v>35</v>
      </c>
      <c r="F1317" s="27" t="s">
        <v>70</v>
      </c>
      <c r="G1317" s="27" t="s">
        <v>71</v>
      </c>
      <c r="H1317" s="27" t="s">
        <v>27</v>
      </c>
      <c r="I1317" s="29">
        <v>0.6</v>
      </c>
      <c r="J1317" s="30">
        <v>3250</v>
      </c>
      <c r="K1317" s="31">
        <f t="shared" si="10"/>
        <v>1950</v>
      </c>
      <c r="L1317" s="31">
        <f t="shared" si="11"/>
        <v>585</v>
      </c>
      <c r="M1317" s="32">
        <v>0.3</v>
      </c>
      <c r="O1317" s="37"/>
      <c r="P1317" s="38">
        <f>Data!$I1317+0.05</f>
        <v>0.65</v>
      </c>
      <c r="Q1317" s="33">
        <f>Data!$J1317+500</f>
        <v>3750</v>
      </c>
      <c r="R1317" s="34">
        <f>Data!$M1317+5%</f>
        <v>0.35</v>
      </c>
    </row>
    <row r="1318" spans="1:18" ht="15.75" customHeight="1">
      <c r="A1318" s="22"/>
      <c r="B1318" s="27" t="s">
        <v>34</v>
      </c>
      <c r="C1318" s="27">
        <v>1128299</v>
      </c>
      <c r="D1318" s="28">
        <v>44271</v>
      </c>
      <c r="E1318" s="27" t="s">
        <v>35</v>
      </c>
      <c r="F1318" s="27" t="s">
        <v>70</v>
      </c>
      <c r="G1318" s="27" t="s">
        <v>71</v>
      </c>
      <c r="H1318" s="27" t="s">
        <v>28</v>
      </c>
      <c r="I1318" s="29">
        <v>0.65</v>
      </c>
      <c r="J1318" s="30">
        <v>1750</v>
      </c>
      <c r="K1318" s="31">
        <f t="shared" si="10"/>
        <v>1137.5</v>
      </c>
      <c r="L1318" s="31">
        <f t="shared" si="11"/>
        <v>227.5</v>
      </c>
      <c r="M1318" s="32">
        <v>0.2</v>
      </c>
      <c r="O1318" s="37"/>
      <c r="P1318" s="38">
        <f>Data!$I1318+0.05</f>
        <v>0.70000000000000007</v>
      </c>
      <c r="Q1318" s="33">
        <f>Data!$J1318+500</f>
        <v>2250</v>
      </c>
      <c r="R1318" s="34">
        <f>Data!$M1318+5%</f>
        <v>0.25</v>
      </c>
    </row>
    <row r="1319" spans="1:18" ht="15.75" customHeight="1">
      <c r="A1319" s="22"/>
      <c r="B1319" s="27" t="s">
        <v>34</v>
      </c>
      <c r="C1319" s="27">
        <v>1128299</v>
      </c>
      <c r="D1319" s="28">
        <v>44271</v>
      </c>
      <c r="E1319" s="27" t="s">
        <v>35</v>
      </c>
      <c r="F1319" s="27" t="s">
        <v>70</v>
      </c>
      <c r="G1319" s="27" t="s">
        <v>71</v>
      </c>
      <c r="H1319" s="27" t="s">
        <v>29</v>
      </c>
      <c r="I1319" s="29">
        <v>0.6</v>
      </c>
      <c r="J1319" s="30">
        <v>3750</v>
      </c>
      <c r="K1319" s="31">
        <f t="shared" si="10"/>
        <v>2250</v>
      </c>
      <c r="L1319" s="31">
        <f t="shared" si="11"/>
        <v>1012.5</v>
      </c>
      <c r="M1319" s="32">
        <v>0.45</v>
      </c>
      <c r="O1319" s="37"/>
      <c r="P1319" s="38">
        <f>Data!$I1319+0.05</f>
        <v>0.65</v>
      </c>
      <c r="Q1319" s="33">
        <f>Data!$J1319+500</f>
        <v>4250</v>
      </c>
      <c r="R1319" s="34">
        <f>Data!$M1319+5%</f>
        <v>0.5</v>
      </c>
    </row>
    <row r="1320" spans="1:18" ht="15.75" customHeight="1">
      <c r="A1320" s="22"/>
      <c r="B1320" s="27" t="s">
        <v>34</v>
      </c>
      <c r="C1320" s="27">
        <v>1128299</v>
      </c>
      <c r="D1320" s="28">
        <v>44303</v>
      </c>
      <c r="E1320" s="27" t="s">
        <v>35</v>
      </c>
      <c r="F1320" s="27" t="s">
        <v>70</v>
      </c>
      <c r="G1320" s="27" t="s">
        <v>71</v>
      </c>
      <c r="H1320" s="27" t="s">
        <v>24</v>
      </c>
      <c r="I1320" s="29">
        <v>0.65</v>
      </c>
      <c r="J1320" s="30">
        <v>5500</v>
      </c>
      <c r="K1320" s="31">
        <f t="shared" si="10"/>
        <v>3575</v>
      </c>
      <c r="L1320" s="31">
        <f t="shared" si="11"/>
        <v>1072.5</v>
      </c>
      <c r="M1320" s="32">
        <v>0.3</v>
      </c>
      <c r="O1320" s="37"/>
      <c r="P1320" s="38">
        <f>Data!$I1320+0.05</f>
        <v>0.70000000000000007</v>
      </c>
      <c r="Q1320" s="33">
        <f>Data!$J1320+500</f>
        <v>6000</v>
      </c>
      <c r="R1320" s="34">
        <f>Data!$M1320+5%</f>
        <v>0.35</v>
      </c>
    </row>
    <row r="1321" spans="1:18" ht="15.75" customHeight="1">
      <c r="A1321" s="22"/>
      <c r="B1321" s="27" t="s">
        <v>34</v>
      </c>
      <c r="C1321" s="27">
        <v>1128299</v>
      </c>
      <c r="D1321" s="28">
        <v>44303</v>
      </c>
      <c r="E1321" s="27" t="s">
        <v>35</v>
      </c>
      <c r="F1321" s="27" t="s">
        <v>70</v>
      </c>
      <c r="G1321" s="27" t="s">
        <v>71</v>
      </c>
      <c r="H1321" s="27" t="s">
        <v>25</v>
      </c>
      <c r="I1321" s="29">
        <v>0.70000000000000007</v>
      </c>
      <c r="J1321" s="30">
        <v>3500</v>
      </c>
      <c r="K1321" s="31">
        <f t="shared" si="10"/>
        <v>2450.0000000000005</v>
      </c>
      <c r="L1321" s="31">
        <f t="shared" si="11"/>
        <v>612.50000000000011</v>
      </c>
      <c r="M1321" s="32">
        <v>0.25</v>
      </c>
      <c r="O1321" s="37"/>
      <c r="P1321" s="38">
        <f>Data!$I1321+0.05</f>
        <v>0.75000000000000011</v>
      </c>
      <c r="Q1321" s="33">
        <f>Data!$J1321+500</f>
        <v>4000</v>
      </c>
      <c r="R1321" s="34">
        <f>Data!$M1321+5%</f>
        <v>0.3</v>
      </c>
    </row>
    <row r="1322" spans="1:18" ht="15.75" customHeight="1">
      <c r="A1322" s="22"/>
      <c r="B1322" s="27" t="s">
        <v>34</v>
      </c>
      <c r="C1322" s="27">
        <v>1128299</v>
      </c>
      <c r="D1322" s="28">
        <v>44303</v>
      </c>
      <c r="E1322" s="27" t="s">
        <v>35</v>
      </c>
      <c r="F1322" s="27" t="s">
        <v>70</v>
      </c>
      <c r="G1322" s="27" t="s">
        <v>71</v>
      </c>
      <c r="H1322" s="27" t="s">
        <v>26</v>
      </c>
      <c r="I1322" s="29">
        <v>0.70000000000000007</v>
      </c>
      <c r="J1322" s="30">
        <v>4000</v>
      </c>
      <c r="K1322" s="31">
        <f t="shared" si="10"/>
        <v>2800.0000000000005</v>
      </c>
      <c r="L1322" s="31">
        <f t="shared" si="11"/>
        <v>840.00000000000011</v>
      </c>
      <c r="M1322" s="32">
        <v>0.3</v>
      </c>
      <c r="O1322" s="37"/>
      <c r="P1322" s="38">
        <f>Data!$I1322+0.05</f>
        <v>0.75000000000000011</v>
      </c>
      <c r="Q1322" s="33">
        <f>Data!$J1322+500</f>
        <v>4500</v>
      </c>
      <c r="R1322" s="34">
        <f>Data!$M1322+5%</f>
        <v>0.35</v>
      </c>
    </row>
    <row r="1323" spans="1:18" ht="15.75" customHeight="1">
      <c r="A1323" s="22"/>
      <c r="B1323" s="27" t="s">
        <v>34</v>
      </c>
      <c r="C1323" s="27">
        <v>1128299</v>
      </c>
      <c r="D1323" s="28">
        <v>44303</v>
      </c>
      <c r="E1323" s="27" t="s">
        <v>35</v>
      </c>
      <c r="F1323" s="27" t="s">
        <v>70</v>
      </c>
      <c r="G1323" s="27" t="s">
        <v>71</v>
      </c>
      <c r="H1323" s="27" t="s">
        <v>27</v>
      </c>
      <c r="I1323" s="29">
        <v>0.55000000000000004</v>
      </c>
      <c r="J1323" s="30">
        <v>3000</v>
      </c>
      <c r="K1323" s="31">
        <f t="shared" si="10"/>
        <v>1650.0000000000002</v>
      </c>
      <c r="L1323" s="31">
        <f t="shared" si="11"/>
        <v>495.00000000000006</v>
      </c>
      <c r="M1323" s="32">
        <v>0.3</v>
      </c>
      <c r="O1323" s="37"/>
      <c r="P1323" s="38">
        <f>Data!$I1323+0.05</f>
        <v>0.60000000000000009</v>
      </c>
      <c r="Q1323" s="33">
        <f>Data!$J1323+500</f>
        <v>3500</v>
      </c>
      <c r="R1323" s="34">
        <f>Data!$M1323+5%</f>
        <v>0.35</v>
      </c>
    </row>
    <row r="1324" spans="1:18" ht="15.75" customHeight="1">
      <c r="A1324" s="22"/>
      <c r="B1324" s="27" t="s">
        <v>34</v>
      </c>
      <c r="C1324" s="27">
        <v>1128299</v>
      </c>
      <c r="D1324" s="28">
        <v>44303</v>
      </c>
      <c r="E1324" s="27" t="s">
        <v>35</v>
      </c>
      <c r="F1324" s="27" t="s">
        <v>70</v>
      </c>
      <c r="G1324" s="27" t="s">
        <v>71</v>
      </c>
      <c r="H1324" s="27" t="s">
        <v>28</v>
      </c>
      <c r="I1324" s="29">
        <v>0.60000000000000009</v>
      </c>
      <c r="J1324" s="30">
        <v>2000</v>
      </c>
      <c r="K1324" s="31">
        <f t="shared" si="10"/>
        <v>1200.0000000000002</v>
      </c>
      <c r="L1324" s="31">
        <f t="shared" si="11"/>
        <v>240.00000000000006</v>
      </c>
      <c r="M1324" s="32">
        <v>0.2</v>
      </c>
      <c r="O1324" s="37"/>
      <c r="P1324" s="38">
        <f>Data!$I1324+0.05</f>
        <v>0.65000000000000013</v>
      </c>
      <c r="Q1324" s="33">
        <f>Data!$J1324+500</f>
        <v>2500</v>
      </c>
      <c r="R1324" s="34">
        <f>Data!$M1324+5%</f>
        <v>0.25</v>
      </c>
    </row>
    <row r="1325" spans="1:18" ht="15.75" customHeight="1">
      <c r="A1325" s="22"/>
      <c r="B1325" s="27" t="s">
        <v>34</v>
      </c>
      <c r="C1325" s="27">
        <v>1128299</v>
      </c>
      <c r="D1325" s="28">
        <v>44303</v>
      </c>
      <c r="E1325" s="27" t="s">
        <v>35</v>
      </c>
      <c r="F1325" s="27" t="s">
        <v>70</v>
      </c>
      <c r="G1325" s="27" t="s">
        <v>71</v>
      </c>
      <c r="H1325" s="27" t="s">
        <v>29</v>
      </c>
      <c r="I1325" s="29">
        <v>0.75000000000000011</v>
      </c>
      <c r="J1325" s="30">
        <v>3750</v>
      </c>
      <c r="K1325" s="31">
        <f t="shared" si="10"/>
        <v>2812.5000000000005</v>
      </c>
      <c r="L1325" s="31">
        <f t="shared" si="11"/>
        <v>1265.6250000000002</v>
      </c>
      <c r="M1325" s="32">
        <v>0.45</v>
      </c>
      <c r="O1325" s="37"/>
      <c r="P1325" s="38">
        <f>Data!$I1325+0.05</f>
        <v>0.80000000000000016</v>
      </c>
      <c r="Q1325" s="33">
        <f>Data!$J1325+500</f>
        <v>4250</v>
      </c>
      <c r="R1325" s="34">
        <f>Data!$M1325+5%</f>
        <v>0.5</v>
      </c>
    </row>
    <row r="1326" spans="1:18" ht="15.75" customHeight="1">
      <c r="A1326" s="22"/>
      <c r="B1326" s="27" t="s">
        <v>34</v>
      </c>
      <c r="C1326" s="27">
        <v>1128299</v>
      </c>
      <c r="D1326" s="28">
        <v>44334</v>
      </c>
      <c r="E1326" s="27" t="s">
        <v>35</v>
      </c>
      <c r="F1326" s="27" t="s">
        <v>70</v>
      </c>
      <c r="G1326" s="27" t="s">
        <v>71</v>
      </c>
      <c r="H1326" s="27" t="s">
        <v>24</v>
      </c>
      <c r="I1326" s="29">
        <v>0.6</v>
      </c>
      <c r="J1326" s="30">
        <v>5750</v>
      </c>
      <c r="K1326" s="31">
        <f t="shared" si="10"/>
        <v>3450</v>
      </c>
      <c r="L1326" s="31">
        <f t="shared" si="11"/>
        <v>1035</v>
      </c>
      <c r="M1326" s="32">
        <v>0.3</v>
      </c>
      <c r="O1326" s="37"/>
      <c r="P1326" s="38">
        <f>Data!$I1326+0.05</f>
        <v>0.65</v>
      </c>
      <c r="Q1326" s="33">
        <f>Data!$J1326+500</f>
        <v>6250</v>
      </c>
      <c r="R1326" s="34">
        <f>Data!$M1326+5%</f>
        <v>0.35</v>
      </c>
    </row>
    <row r="1327" spans="1:18" ht="15.75" customHeight="1">
      <c r="A1327" s="22"/>
      <c r="B1327" s="27" t="s">
        <v>34</v>
      </c>
      <c r="C1327" s="27">
        <v>1128299</v>
      </c>
      <c r="D1327" s="28">
        <v>44334</v>
      </c>
      <c r="E1327" s="27" t="s">
        <v>35</v>
      </c>
      <c r="F1327" s="27" t="s">
        <v>70</v>
      </c>
      <c r="G1327" s="27" t="s">
        <v>71</v>
      </c>
      <c r="H1327" s="27" t="s">
        <v>25</v>
      </c>
      <c r="I1327" s="29">
        <v>0.65</v>
      </c>
      <c r="J1327" s="30">
        <v>4250</v>
      </c>
      <c r="K1327" s="31">
        <f t="shared" si="10"/>
        <v>2762.5</v>
      </c>
      <c r="L1327" s="31">
        <f t="shared" si="11"/>
        <v>690.625</v>
      </c>
      <c r="M1327" s="32">
        <v>0.25</v>
      </c>
      <c r="O1327" s="37"/>
      <c r="P1327" s="38">
        <f>Data!$I1327+0.05</f>
        <v>0.70000000000000007</v>
      </c>
      <c r="Q1327" s="33">
        <f>Data!$J1327+500</f>
        <v>4750</v>
      </c>
      <c r="R1327" s="34">
        <f>Data!$M1327+5%</f>
        <v>0.3</v>
      </c>
    </row>
    <row r="1328" spans="1:18" ht="15.75" customHeight="1">
      <c r="A1328" s="22"/>
      <c r="B1328" s="27" t="s">
        <v>34</v>
      </c>
      <c r="C1328" s="27">
        <v>1128299</v>
      </c>
      <c r="D1328" s="28">
        <v>44334</v>
      </c>
      <c r="E1328" s="27" t="s">
        <v>35</v>
      </c>
      <c r="F1328" s="27" t="s">
        <v>70</v>
      </c>
      <c r="G1328" s="27" t="s">
        <v>71</v>
      </c>
      <c r="H1328" s="27" t="s">
        <v>26</v>
      </c>
      <c r="I1328" s="29">
        <v>0.65</v>
      </c>
      <c r="J1328" s="30">
        <v>4250</v>
      </c>
      <c r="K1328" s="31">
        <f t="shared" si="10"/>
        <v>2762.5</v>
      </c>
      <c r="L1328" s="31">
        <f t="shared" si="11"/>
        <v>828.75</v>
      </c>
      <c r="M1328" s="32">
        <v>0.3</v>
      </c>
      <c r="O1328" s="37"/>
      <c r="P1328" s="38">
        <f>Data!$I1328+0.05</f>
        <v>0.70000000000000007</v>
      </c>
      <c r="Q1328" s="33">
        <f>Data!$J1328+500</f>
        <v>4750</v>
      </c>
      <c r="R1328" s="34">
        <f>Data!$M1328+5%</f>
        <v>0.35</v>
      </c>
    </row>
    <row r="1329" spans="1:18" ht="15.75" customHeight="1">
      <c r="A1329" s="22"/>
      <c r="B1329" s="27" t="s">
        <v>34</v>
      </c>
      <c r="C1329" s="27">
        <v>1128299</v>
      </c>
      <c r="D1329" s="28">
        <v>44334</v>
      </c>
      <c r="E1329" s="27" t="s">
        <v>35</v>
      </c>
      <c r="F1329" s="27" t="s">
        <v>70</v>
      </c>
      <c r="G1329" s="27" t="s">
        <v>71</v>
      </c>
      <c r="H1329" s="27" t="s">
        <v>27</v>
      </c>
      <c r="I1329" s="29">
        <v>0.6</v>
      </c>
      <c r="J1329" s="30">
        <v>3250</v>
      </c>
      <c r="K1329" s="31">
        <f t="shared" si="10"/>
        <v>1950</v>
      </c>
      <c r="L1329" s="31">
        <f t="shared" si="11"/>
        <v>585</v>
      </c>
      <c r="M1329" s="32">
        <v>0.3</v>
      </c>
      <c r="O1329" s="37"/>
      <c r="P1329" s="38">
        <f>Data!$I1329+0.05</f>
        <v>0.65</v>
      </c>
      <c r="Q1329" s="33">
        <f>Data!$J1329+500</f>
        <v>3750</v>
      </c>
      <c r="R1329" s="34">
        <f>Data!$M1329+5%</f>
        <v>0.35</v>
      </c>
    </row>
    <row r="1330" spans="1:18" ht="15.75" customHeight="1">
      <c r="A1330" s="22"/>
      <c r="B1330" s="27" t="s">
        <v>34</v>
      </c>
      <c r="C1330" s="27">
        <v>1128299</v>
      </c>
      <c r="D1330" s="28">
        <v>44334</v>
      </c>
      <c r="E1330" s="27" t="s">
        <v>35</v>
      </c>
      <c r="F1330" s="27" t="s">
        <v>70</v>
      </c>
      <c r="G1330" s="27" t="s">
        <v>71</v>
      </c>
      <c r="H1330" s="27" t="s">
        <v>28</v>
      </c>
      <c r="I1330" s="29">
        <v>0.54999999999999993</v>
      </c>
      <c r="J1330" s="30">
        <v>2250</v>
      </c>
      <c r="K1330" s="31">
        <f t="shared" si="10"/>
        <v>1237.4999999999998</v>
      </c>
      <c r="L1330" s="31">
        <f t="shared" si="11"/>
        <v>247.49999999999997</v>
      </c>
      <c r="M1330" s="32">
        <v>0.2</v>
      </c>
      <c r="O1330" s="37"/>
      <c r="P1330" s="38">
        <f>Data!$I1330-0.05</f>
        <v>0.49999999999999994</v>
      </c>
      <c r="Q1330" s="33">
        <f>Data!$J1330+500</f>
        <v>2750</v>
      </c>
      <c r="R1330" s="34">
        <f>Data!$M1330+5%</f>
        <v>0.25</v>
      </c>
    </row>
    <row r="1331" spans="1:18" ht="15.75" customHeight="1">
      <c r="A1331" s="22"/>
      <c r="B1331" s="27" t="s">
        <v>34</v>
      </c>
      <c r="C1331" s="27">
        <v>1128299</v>
      </c>
      <c r="D1331" s="28">
        <v>44334</v>
      </c>
      <c r="E1331" s="27" t="s">
        <v>35</v>
      </c>
      <c r="F1331" s="27" t="s">
        <v>70</v>
      </c>
      <c r="G1331" s="27" t="s">
        <v>71</v>
      </c>
      <c r="H1331" s="27" t="s">
        <v>29</v>
      </c>
      <c r="I1331" s="29">
        <v>0.7</v>
      </c>
      <c r="J1331" s="30">
        <v>5750</v>
      </c>
      <c r="K1331" s="31">
        <f t="shared" si="10"/>
        <v>4024.9999999999995</v>
      </c>
      <c r="L1331" s="31">
        <f t="shared" si="11"/>
        <v>1811.2499999999998</v>
      </c>
      <c r="M1331" s="32">
        <v>0.45</v>
      </c>
      <c r="O1331" s="37"/>
      <c r="P1331" s="38">
        <f>Data!$I1331-0.05</f>
        <v>0.64999999999999991</v>
      </c>
      <c r="Q1331" s="33">
        <f>Data!$J1331+1000</f>
        <v>6750</v>
      </c>
      <c r="R1331" s="34">
        <f>Data!$M1331+5%</f>
        <v>0.5</v>
      </c>
    </row>
    <row r="1332" spans="1:18" ht="15.75" customHeight="1">
      <c r="A1332" s="22"/>
      <c r="B1332" s="27" t="s">
        <v>34</v>
      </c>
      <c r="C1332" s="27">
        <v>1128299</v>
      </c>
      <c r="D1332" s="28">
        <v>44364</v>
      </c>
      <c r="E1332" s="27" t="s">
        <v>35</v>
      </c>
      <c r="F1332" s="27" t="s">
        <v>70</v>
      </c>
      <c r="G1332" s="27" t="s">
        <v>71</v>
      </c>
      <c r="H1332" s="27" t="s">
        <v>24</v>
      </c>
      <c r="I1332" s="29">
        <v>0.64999999999999991</v>
      </c>
      <c r="J1332" s="30">
        <v>8250</v>
      </c>
      <c r="K1332" s="31">
        <f t="shared" si="10"/>
        <v>5362.4999999999991</v>
      </c>
      <c r="L1332" s="31">
        <f t="shared" si="11"/>
        <v>1608.7499999999998</v>
      </c>
      <c r="M1332" s="32">
        <v>0.3</v>
      </c>
      <c r="O1332" s="37"/>
      <c r="P1332" s="38">
        <f>Data!$I1332-0.05</f>
        <v>0.59999999999999987</v>
      </c>
      <c r="Q1332" s="33">
        <f>Data!$J1332+1000</f>
        <v>9250</v>
      </c>
      <c r="R1332" s="34">
        <f>Data!$M1332+5%</f>
        <v>0.35</v>
      </c>
    </row>
    <row r="1333" spans="1:18" ht="15.75" customHeight="1">
      <c r="A1333" s="22"/>
      <c r="B1333" s="27" t="s">
        <v>34</v>
      </c>
      <c r="C1333" s="27">
        <v>1128299</v>
      </c>
      <c r="D1333" s="28">
        <v>44364</v>
      </c>
      <c r="E1333" s="27" t="s">
        <v>35</v>
      </c>
      <c r="F1333" s="27" t="s">
        <v>70</v>
      </c>
      <c r="G1333" s="27" t="s">
        <v>71</v>
      </c>
      <c r="H1333" s="27" t="s">
        <v>25</v>
      </c>
      <c r="I1333" s="29">
        <v>0.7</v>
      </c>
      <c r="J1333" s="30">
        <v>7000</v>
      </c>
      <c r="K1333" s="31">
        <f t="shared" si="10"/>
        <v>4900</v>
      </c>
      <c r="L1333" s="31">
        <f t="shared" si="11"/>
        <v>1225</v>
      </c>
      <c r="M1333" s="32">
        <v>0.25</v>
      </c>
      <c r="O1333" s="37"/>
      <c r="P1333" s="38">
        <f>Data!$I1333-0.05</f>
        <v>0.64999999999999991</v>
      </c>
      <c r="Q1333" s="33">
        <f>Data!$J1333+1000</f>
        <v>8000</v>
      </c>
      <c r="R1333" s="34">
        <f>Data!$M1333+5%</f>
        <v>0.3</v>
      </c>
    </row>
    <row r="1334" spans="1:18" ht="15.75" customHeight="1">
      <c r="A1334" s="22"/>
      <c r="B1334" s="27" t="s">
        <v>34</v>
      </c>
      <c r="C1334" s="27">
        <v>1128299</v>
      </c>
      <c r="D1334" s="28">
        <v>44364</v>
      </c>
      <c r="E1334" s="27" t="s">
        <v>35</v>
      </c>
      <c r="F1334" s="27" t="s">
        <v>70</v>
      </c>
      <c r="G1334" s="27" t="s">
        <v>71</v>
      </c>
      <c r="H1334" s="27" t="s">
        <v>26</v>
      </c>
      <c r="I1334" s="29">
        <v>0.85</v>
      </c>
      <c r="J1334" s="30">
        <v>7000</v>
      </c>
      <c r="K1334" s="31">
        <f t="shared" si="10"/>
        <v>5950</v>
      </c>
      <c r="L1334" s="31">
        <f t="shared" si="11"/>
        <v>1785</v>
      </c>
      <c r="M1334" s="32">
        <v>0.3</v>
      </c>
      <c r="O1334" s="37"/>
      <c r="P1334" s="38">
        <f>Data!$I1334+0.1</f>
        <v>0.95</v>
      </c>
      <c r="Q1334" s="33">
        <f>Data!$J1334+1000</f>
        <v>8000</v>
      </c>
      <c r="R1334" s="34">
        <f>Data!$M1334+5%</f>
        <v>0.35</v>
      </c>
    </row>
    <row r="1335" spans="1:18" ht="15.75" customHeight="1">
      <c r="A1335" s="22"/>
      <c r="B1335" s="27" t="s">
        <v>34</v>
      </c>
      <c r="C1335" s="27">
        <v>1128299</v>
      </c>
      <c r="D1335" s="28">
        <v>44364</v>
      </c>
      <c r="E1335" s="27" t="s">
        <v>35</v>
      </c>
      <c r="F1335" s="27" t="s">
        <v>70</v>
      </c>
      <c r="G1335" s="27" t="s">
        <v>71</v>
      </c>
      <c r="H1335" s="27" t="s">
        <v>27</v>
      </c>
      <c r="I1335" s="29">
        <v>0.85</v>
      </c>
      <c r="J1335" s="30">
        <v>5750</v>
      </c>
      <c r="K1335" s="31">
        <f t="shared" si="10"/>
        <v>4887.5</v>
      </c>
      <c r="L1335" s="31">
        <f t="shared" si="11"/>
        <v>1466.25</v>
      </c>
      <c r="M1335" s="32">
        <v>0.3</v>
      </c>
      <c r="O1335" s="37"/>
      <c r="P1335" s="38">
        <f>Data!$I1335+0.1</f>
        <v>0.95</v>
      </c>
      <c r="Q1335" s="33">
        <f>Data!$J1335+1000</f>
        <v>6750</v>
      </c>
      <c r="R1335" s="34">
        <f>Data!$M1335+5%</f>
        <v>0.35</v>
      </c>
    </row>
    <row r="1336" spans="1:18" ht="15.75" customHeight="1">
      <c r="A1336" s="22"/>
      <c r="B1336" s="27" t="s">
        <v>34</v>
      </c>
      <c r="C1336" s="27">
        <v>1128299</v>
      </c>
      <c r="D1336" s="28">
        <v>44364</v>
      </c>
      <c r="E1336" s="27" t="s">
        <v>35</v>
      </c>
      <c r="F1336" s="27" t="s">
        <v>70</v>
      </c>
      <c r="G1336" s="27" t="s">
        <v>71</v>
      </c>
      <c r="H1336" s="27" t="s">
        <v>28</v>
      </c>
      <c r="I1336" s="29">
        <v>0.95000000000000007</v>
      </c>
      <c r="J1336" s="30">
        <v>4500</v>
      </c>
      <c r="K1336" s="31">
        <f t="shared" si="10"/>
        <v>4275</v>
      </c>
      <c r="L1336" s="31">
        <f t="shared" si="11"/>
        <v>855</v>
      </c>
      <c r="M1336" s="32">
        <v>0.2</v>
      </c>
      <c r="O1336" s="37"/>
      <c r="P1336" s="38">
        <f>Data!$I1336+0.1</f>
        <v>1.05</v>
      </c>
      <c r="Q1336" s="33">
        <f>Data!$J1336+1000</f>
        <v>5500</v>
      </c>
      <c r="R1336" s="34">
        <f>Data!$M1336+5%</f>
        <v>0.25</v>
      </c>
    </row>
    <row r="1337" spans="1:18" ht="15.75" customHeight="1">
      <c r="A1337" s="22"/>
      <c r="B1337" s="27" t="s">
        <v>34</v>
      </c>
      <c r="C1337" s="27">
        <v>1128299</v>
      </c>
      <c r="D1337" s="28">
        <v>44364</v>
      </c>
      <c r="E1337" s="27" t="s">
        <v>35</v>
      </c>
      <c r="F1337" s="27" t="s">
        <v>70</v>
      </c>
      <c r="G1337" s="27" t="s">
        <v>71</v>
      </c>
      <c r="H1337" s="27" t="s">
        <v>29</v>
      </c>
      <c r="I1337" s="29">
        <v>1.1000000000000001</v>
      </c>
      <c r="J1337" s="30">
        <v>7500</v>
      </c>
      <c r="K1337" s="31">
        <f t="shared" si="10"/>
        <v>8250</v>
      </c>
      <c r="L1337" s="31">
        <f t="shared" si="11"/>
        <v>3712.5</v>
      </c>
      <c r="M1337" s="32">
        <v>0.45</v>
      </c>
      <c r="O1337" s="37"/>
      <c r="P1337" s="38">
        <f>Data!$I1337+0.1</f>
        <v>1.2000000000000002</v>
      </c>
      <c r="Q1337" s="33">
        <f>Data!$J1337+1000</f>
        <v>8500</v>
      </c>
      <c r="R1337" s="34">
        <f>Data!$M1337+5%</f>
        <v>0.5</v>
      </c>
    </row>
    <row r="1338" spans="1:18" ht="15.75" customHeight="1">
      <c r="A1338" s="22"/>
      <c r="B1338" s="27" t="s">
        <v>34</v>
      </c>
      <c r="C1338" s="27">
        <v>1128299</v>
      </c>
      <c r="D1338" s="28">
        <v>44393</v>
      </c>
      <c r="E1338" s="27" t="s">
        <v>35</v>
      </c>
      <c r="F1338" s="27" t="s">
        <v>70</v>
      </c>
      <c r="G1338" s="27" t="s">
        <v>71</v>
      </c>
      <c r="H1338" s="27" t="s">
        <v>24</v>
      </c>
      <c r="I1338" s="29">
        <v>0.9</v>
      </c>
      <c r="J1338" s="30">
        <v>9000</v>
      </c>
      <c r="K1338" s="31">
        <f t="shared" si="10"/>
        <v>8100</v>
      </c>
      <c r="L1338" s="31">
        <f t="shared" si="11"/>
        <v>2430</v>
      </c>
      <c r="M1338" s="32">
        <v>0.3</v>
      </c>
      <c r="O1338" s="37"/>
      <c r="P1338" s="38">
        <f>Data!$I1338+0.1</f>
        <v>1</v>
      </c>
      <c r="Q1338" s="33">
        <f>Data!$J1338+1000</f>
        <v>10000</v>
      </c>
      <c r="R1338" s="34">
        <f>Data!$M1338+5%</f>
        <v>0.35</v>
      </c>
    </row>
    <row r="1339" spans="1:18" ht="15.75" customHeight="1">
      <c r="A1339" s="22"/>
      <c r="B1339" s="27" t="s">
        <v>34</v>
      </c>
      <c r="C1339" s="27">
        <v>1128299</v>
      </c>
      <c r="D1339" s="28">
        <v>44393</v>
      </c>
      <c r="E1339" s="27" t="s">
        <v>35</v>
      </c>
      <c r="F1339" s="27" t="s">
        <v>70</v>
      </c>
      <c r="G1339" s="27" t="s">
        <v>71</v>
      </c>
      <c r="H1339" s="27" t="s">
        <v>25</v>
      </c>
      <c r="I1339" s="29">
        <v>0.95000000000000007</v>
      </c>
      <c r="J1339" s="30">
        <v>7500</v>
      </c>
      <c r="K1339" s="31">
        <f t="shared" si="10"/>
        <v>7125.0000000000009</v>
      </c>
      <c r="L1339" s="31">
        <f t="shared" si="11"/>
        <v>1781.2500000000002</v>
      </c>
      <c r="M1339" s="32">
        <v>0.25</v>
      </c>
      <c r="O1339" s="37"/>
      <c r="P1339" s="38">
        <f>Data!$I1339+0.1</f>
        <v>1.05</v>
      </c>
      <c r="Q1339" s="33">
        <f>Data!$J1339+1000</f>
        <v>8500</v>
      </c>
      <c r="R1339" s="34">
        <f>Data!$M1339+5%</f>
        <v>0.3</v>
      </c>
    </row>
    <row r="1340" spans="1:18" ht="15.75" customHeight="1">
      <c r="A1340" s="22"/>
      <c r="B1340" s="27" t="s">
        <v>34</v>
      </c>
      <c r="C1340" s="27">
        <v>1128299</v>
      </c>
      <c r="D1340" s="28">
        <v>44393</v>
      </c>
      <c r="E1340" s="27" t="s">
        <v>35</v>
      </c>
      <c r="F1340" s="27" t="s">
        <v>70</v>
      </c>
      <c r="G1340" s="27" t="s">
        <v>71</v>
      </c>
      <c r="H1340" s="27" t="s">
        <v>26</v>
      </c>
      <c r="I1340" s="29">
        <v>0.95000000000000007</v>
      </c>
      <c r="J1340" s="30">
        <v>7000</v>
      </c>
      <c r="K1340" s="31">
        <f t="shared" si="10"/>
        <v>6650.0000000000009</v>
      </c>
      <c r="L1340" s="31">
        <f t="shared" si="11"/>
        <v>1995.0000000000002</v>
      </c>
      <c r="M1340" s="32">
        <v>0.3</v>
      </c>
      <c r="O1340" s="37"/>
      <c r="P1340" s="38">
        <f>Data!$I1340+0.1</f>
        <v>1.05</v>
      </c>
      <c r="Q1340" s="33">
        <f>Data!$J1340+1000</f>
        <v>8000</v>
      </c>
      <c r="R1340" s="34">
        <f>Data!$M1340+5%</f>
        <v>0.35</v>
      </c>
    </row>
    <row r="1341" spans="1:18" ht="15.75" customHeight="1">
      <c r="A1341" s="22"/>
      <c r="B1341" s="27" t="s">
        <v>34</v>
      </c>
      <c r="C1341" s="27">
        <v>1128299</v>
      </c>
      <c r="D1341" s="28">
        <v>44393</v>
      </c>
      <c r="E1341" s="27" t="s">
        <v>35</v>
      </c>
      <c r="F1341" s="27" t="s">
        <v>70</v>
      </c>
      <c r="G1341" s="27" t="s">
        <v>71</v>
      </c>
      <c r="H1341" s="27" t="s">
        <v>27</v>
      </c>
      <c r="I1341" s="29">
        <v>0.9</v>
      </c>
      <c r="J1341" s="30">
        <v>6000</v>
      </c>
      <c r="K1341" s="31">
        <f t="shared" si="10"/>
        <v>5400</v>
      </c>
      <c r="L1341" s="31">
        <f t="shared" si="11"/>
        <v>1620</v>
      </c>
      <c r="M1341" s="32">
        <v>0.3</v>
      </c>
      <c r="O1341" s="37"/>
      <c r="P1341" s="38">
        <f>Data!$I1341+0.1</f>
        <v>1</v>
      </c>
      <c r="Q1341" s="33">
        <f>Data!$J1341+1000</f>
        <v>7000</v>
      </c>
      <c r="R1341" s="34">
        <f>Data!$M1341+5%</f>
        <v>0.35</v>
      </c>
    </row>
    <row r="1342" spans="1:18" ht="15.75" customHeight="1">
      <c r="A1342" s="22"/>
      <c r="B1342" s="27" t="s">
        <v>34</v>
      </c>
      <c r="C1342" s="27">
        <v>1128299</v>
      </c>
      <c r="D1342" s="28">
        <v>44393</v>
      </c>
      <c r="E1342" s="27" t="s">
        <v>35</v>
      </c>
      <c r="F1342" s="27" t="s">
        <v>70</v>
      </c>
      <c r="G1342" s="27" t="s">
        <v>71</v>
      </c>
      <c r="H1342" s="27" t="s">
        <v>28</v>
      </c>
      <c r="I1342" s="29">
        <v>0.95000000000000007</v>
      </c>
      <c r="J1342" s="30">
        <v>6500</v>
      </c>
      <c r="K1342" s="31">
        <f t="shared" si="10"/>
        <v>6175</v>
      </c>
      <c r="L1342" s="31">
        <f t="shared" si="11"/>
        <v>1235</v>
      </c>
      <c r="M1342" s="32">
        <v>0.2</v>
      </c>
      <c r="O1342" s="37"/>
      <c r="P1342" s="38">
        <f>Data!$I1342+0.1</f>
        <v>1.05</v>
      </c>
      <c r="Q1342" s="33">
        <f>Data!$J1342+1000</f>
        <v>7500</v>
      </c>
      <c r="R1342" s="34">
        <f>Data!$M1342+5%</f>
        <v>0.25</v>
      </c>
    </row>
    <row r="1343" spans="1:18" ht="15.75" customHeight="1">
      <c r="A1343" s="22"/>
      <c r="B1343" s="27" t="s">
        <v>34</v>
      </c>
      <c r="C1343" s="27">
        <v>1128299</v>
      </c>
      <c r="D1343" s="28">
        <v>44393</v>
      </c>
      <c r="E1343" s="27" t="s">
        <v>35</v>
      </c>
      <c r="F1343" s="27" t="s">
        <v>70</v>
      </c>
      <c r="G1343" s="27" t="s">
        <v>71</v>
      </c>
      <c r="H1343" s="27" t="s">
        <v>29</v>
      </c>
      <c r="I1343" s="29">
        <v>1.1000000000000001</v>
      </c>
      <c r="J1343" s="30">
        <v>6500</v>
      </c>
      <c r="K1343" s="31">
        <f t="shared" si="10"/>
        <v>7150.0000000000009</v>
      </c>
      <c r="L1343" s="31">
        <f t="shared" si="11"/>
        <v>3217.5000000000005</v>
      </c>
      <c r="M1343" s="32">
        <v>0.45</v>
      </c>
      <c r="O1343" s="37"/>
      <c r="P1343" s="38">
        <f>Data!$I1343+0.1</f>
        <v>1.2000000000000002</v>
      </c>
      <c r="Q1343" s="33">
        <f>Data!$J1343+1000</f>
        <v>7500</v>
      </c>
      <c r="R1343" s="34">
        <f>Data!$M1343+5%</f>
        <v>0.5</v>
      </c>
    </row>
    <row r="1344" spans="1:18" ht="15.75" customHeight="1">
      <c r="A1344" s="22"/>
      <c r="B1344" s="27" t="s">
        <v>34</v>
      </c>
      <c r="C1344" s="27">
        <v>1128299</v>
      </c>
      <c r="D1344" s="28">
        <v>44425</v>
      </c>
      <c r="E1344" s="27" t="s">
        <v>35</v>
      </c>
      <c r="F1344" s="27" t="s">
        <v>70</v>
      </c>
      <c r="G1344" s="27" t="s">
        <v>71</v>
      </c>
      <c r="H1344" s="27" t="s">
        <v>24</v>
      </c>
      <c r="I1344" s="29">
        <v>0.95000000000000007</v>
      </c>
      <c r="J1344" s="30">
        <v>8500</v>
      </c>
      <c r="K1344" s="31">
        <f t="shared" si="10"/>
        <v>8075.0000000000009</v>
      </c>
      <c r="L1344" s="31">
        <f t="shared" si="11"/>
        <v>2422.5</v>
      </c>
      <c r="M1344" s="32">
        <v>0.3</v>
      </c>
      <c r="O1344" s="37"/>
      <c r="P1344" s="38">
        <f>Data!$I1344+0.1</f>
        <v>1.05</v>
      </c>
      <c r="Q1344" s="33">
        <f>Data!$J1344+1000</f>
        <v>9500</v>
      </c>
      <c r="R1344" s="34">
        <f>Data!$M1344+5%</f>
        <v>0.35</v>
      </c>
    </row>
    <row r="1345" spans="1:18" ht="15.75" customHeight="1">
      <c r="A1345" s="22"/>
      <c r="B1345" s="27" t="s">
        <v>34</v>
      </c>
      <c r="C1345" s="27">
        <v>1128299</v>
      </c>
      <c r="D1345" s="28">
        <v>44425</v>
      </c>
      <c r="E1345" s="27" t="s">
        <v>35</v>
      </c>
      <c r="F1345" s="27" t="s">
        <v>70</v>
      </c>
      <c r="G1345" s="27" t="s">
        <v>71</v>
      </c>
      <c r="H1345" s="27" t="s">
        <v>25</v>
      </c>
      <c r="I1345" s="29">
        <v>0.85000000000000009</v>
      </c>
      <c r="J1345" s="30">
        <v>8250</v>
      </c>
      <c r="K1345" s="31">
        <f t="shared" si="10"/>
        <v>7012.5000000000009</v>
      </c>
      <c r="L1345" s="31">
        <f t="shared" si="11"/>
        <v>1753.1250000000002</v>
      </c>
      <c r="M1345" s="32">
        <v>0.25</v>
      </c>
      <c r="O1345" s="37"/>
      <c r="P1345" s="38">
        <f>Data!$I1345+0.1</f>
        <v>0.95000000000000007</v>
      </c>
      <c r="Q1345" s="33">
        <f>Data!$J1345+1000</f>
        <v>9250</v>
      </c>
      <c r="R1345" s="34">
        <f>Data!$M1345+5%</f>
        <v>0.3</v>
      </c>
    </row>
    <row r="1346" spans="1:18" ht="15.75" customHeight="1">
      <c r="A1346" s="22"/>
      <c r="B1346" s="27" t="s">
        <v>34</v>
      </c>
      <c r="C1346" s="27">
        <v>1128299</v>
      </c>
      <c r="D1346" s="28">
        <v>44425</v>
      </c>
      <c r="E1346" s="27" t="s">
        <v>35</v>
      </c>
      <c r="F1346" s="27" t="s">
        <v>70</v>
      </c>
      <c r="G1346" s="27" t="s">
        <v>71</v>
      </c>
      <c r="H1346" s="27" t="s">
        <v>26</v>
      </c>
      <c r="I1346" s="29">
        <v>0.8</v>
      </c>
      <c r="J1346" s="30">
        <v>7000</v>
      </c>
      <c r="K1346" s="31">
        <f t="shared" si="10"/>
        <v>5600</v>
      </c>
      <c r="L1346" s="31">
        <f t="shared" si="11"/>
        <v>1680</v>
      </c>
      <c r="M1346" s="32">
        <v>0.3</v>
      </c>
      <c r="O1346" s="37"/>
      <c r="P1346" s="38">
        <f>Data!$I1346+0.1</f>
        <v>0.9</v>
      </c>
      <c r="Q1346" s="33">
        <f>Data!$J1346+1000</f>
        <v>8000</v>
      </c>
      <c r="R1346" s="34">
        <f>Data!$M1346+5%</f>
        <v>0.35</v>
      </c>
    </row>
    <row r="1347" spans="1:18" ht="15.75" customHeight="1">
      <c r="A1347" s="22"/>
      <c r="B1347" s="27" t="s">
        <v>34</v>
      </c>
      <c r="C1347" s="27">
        <v>1128299</v>
      </c>
      <c r="D1347" s="28">
        <v>44425</v>
      </c>
      <c r="E1347" s="27" t="s">
        <v>35</v>
      </c>
      <c r="F1347" s="27" t="s">
        <v>70</v>
      </c>
      <c r="G1347" s="27" t="s">
        <v>71</v>
      </c>
      <c r="H1347" s="27" t="s">
        <v>27</v>
      </c>
      <c r="I1347" s="29">
        <v>0.8</v>
      </c>
      <c r="J1347" s="30">
        <v>4750</v>
      </c>
      <c r="K1347" s="31">
        <f t="shared" si="10"/>
        <v>3800</v>
      </c>
      <c r="L1347" s="31">
        <f t="shared" si="11"/>
        <v>1140</v>
      </c>
      <c r="M1347" s="32">
        <v>0.3</v>
      </c>
      <c r="O1347" s="37"/>
      <c r="P1347" s="38">
        <f>Data!$I1347+0.1</f>
        <v>0.9</v>
      </c>
      <c r="Q1347" s="33">
        <f>Data!$J1347-500</f>
        <v>4250</v>
      </c>
      <c r="R1347" s="34">
        <f>Data!$M1347+5%</f>
        <v>0.35</v>
      </c>
    </row>
    <row r="1348" spans="1:18" ht="15.75" customHeight="1">
      <c r="A1348" s="22"/>
      <c r="B1348" s="27" t="s">
        <v>34</v>
      </c>
      <c r="C1348" s="27">
        <v>1128299</v>
      </c>
      <c r="D1348" s="28">
        <v>44425</v>
      </c>
      <c r="E1348" s="27" t="s">
        <v>35</v>
      </c>
      <c r="F1348" s="27" t="s">
        <v>70</v>
      </c>
      <c r="G1348" s="27" t="s">
        <v>71</v>
      </c>
      <c r="H1348" s="27" t="s">
        <v>28</v>
      </c>
      <c r="I1348" s="29">
        <v>0.79999999999999993</v>
      </c>
      <c r="J1348" s="30">
        <v>4750</v>
      </c>
      <c r="K1348" s="31">
        <f t="shared" si="10"/>
        <v>3799.9999999999995</v>
      </c>
      <c r="L1348" s="31">
        <f t="shared" si="11"/>
        <v>760</v>
      </c>
      <c r="M1348" s="32">
        <v>0.2</v>
      </c>
      <c r="O1348" s="37"/>
      <c r="P1348" s="38">
        <f>Data!$I1348+0.1</f>
        <v>0.89999999999999991</v>
      </c>
      <c r="Q1348" s="33">
        <f>Data!$J1348-500</f>
        <v>4250</v>
      </c>
      <c r="R1348" s="34">
        <f>Data!$M1348+5%</f>
        <v>0.25</v>
      </c>
    </row>
    <row r="1349" spans="1:18" ht="15.75" customHeight="1">
      <c r="A1349" s="22"/>
      <c r="B1349" s="27" t="s">
        <v>34</v>
      </c>
      <c r="C1349" s="27">
        <v>1128299</v>
      </c>
      <c r="D1349" s="28">
        <v>44425</v>
      </c>
      <c r="E1349" s="27" t="s">
        <v>35</v>
      </c>
      <c r="F1349" s="27" t="s">
        <v>70</v>
      </c>
      <c r="G1349" s="27" t="s">
        <v>71</v>
      </c>
      <c r="H1349" s="27" t="s">
        <v>29</v>
      </c>
      <c r="I1349" s="29">
        <v>0.85</v>
      </c>
      <c r="J1349" s="30">
        <v>3000</v>
      </c>
      <c r="K1349" s="31">
        <f t="shared" si="10"/>
        <v>2550</v>
      </c>
      <c r="L1349" s="31">
        <f t="shared" si="11"/>
        <v>1147.5</v>
      </c>
      <c r="M1349" s="32">
        <v>0.45</v>
      </c>
      <c r="O1349" s="37"/>
      <c r="P1349" s="38">
        <f>Data!$I1349+0.1</f>
        <v>0.95</v>
      </c>
      <c r="Q1349" s="33">
        <f>Data!$J1349-500</f>
        <v>2500</v>
      </c>
      <c r="R1349" s="34">
        <f>Data!$M1349+5%</f>
        <v>0.5</v>
      </c>
    </row>
    <row r="1350" spans="1:18" ht="15.75" customHeight="1">
      <c r="A1350" s="22"/>
      <c r="B1350" s="27" t="s">
        <v>34</v>
      </c>
      <c r="C1350" s="27">
        <v>1128299</v>
      </c>
      <c r="D1350" s="28">
        <v>44457</v>
      </c>
      <c r="E1350" s="27" t="s">
        <v>35</v>
      </c>
      <c r="F1350" s="27" t="s">
        <v>70</v>
      </c>
      <c r="G1350" s="27" t="s">
        <v>71</v>
      </c>
      <c r="H1350" s="27" t="s">
        <v>24</v>
      </c>
      <c r="I1350" s="29">
        <v>0.60000000000000009</v>
      </c>
      <c r="J1350" s="30">
        <v>5000</v>
      </c>
      <c r="K1350" s="31">
        <f t="shared" si="10"/>
        <v>3000.0000000000005</v>
      </c>
      <c r="L1350" s="31">
        <f t="shared" si="11"/>
        <v>900.00000000000011</v>
      </c>
      <c r="M1350" s="32">
        <v>0.3</v>
      </c>
      <c r="O1350" s="37"/>
      <c r="P1350" s="38">
        <f>Data!$I1350-0.05</f>
        <v>0.55000000000000004</v>
      </c>
      <c r="Q1350" s="33">
        <f>Data!$J1350-500</f>
        <v>4500</v>
      </c>
      <c r="R1350" s="34">
        <f>Data!$M1350+5%</f>
        <v>0.35</v>
      </c>
    </row>
    <row r="1351" spans="1:18" ht="15.75" customHeight="1">
      <c r="A1351" s="22"/>
      <c r="B1351" s="27" t="s">
        <v>34</v>
      </c>
      <c r="C1351" s="27">
        <v>1128299</v>
      </c>
      <c r="D1351" s="28">
        <v>44457</v>
      </c>
      <c r="E1351" s="27" t="s">
        <v>35</v>
      </c>
      <c r="F1351" s="27" t="s">
        <v>70</v>
      </c>
      <c r="G1351" s="27" t="s">
        <v>71</v>
      </c>
      <c r="H1351" s="27" t="s">
        <v>25</v>
      </c>
      <c r="I1351" s="29">
        <v>0.65000000000000013</v>
      </c>
      <c r="J1351" s="30">
        <v>5000</v>
      </c>
      <c r="K1351" s="31">
        <f t="shared" si="10"/>
        <v>3250.0000000000005</v>
      </c>
      <c r="L1351" s="31">
        <f t="shared" si="11"/>
        <v>812.50000000000011</v>
      </c>
      <c r="M1351" s="32">
        <v>0.25</v>
      </c>
      <c r="O1351" s="37"/>
      <c r="P1351" s="38">
        <f>Data!$I1351-0.05</f>
        <v>0.60000000000000009</v>
      </c>
      <c r="Q1351" s="33">
        <f>Data!$J1351-500</f>
        <v>4500</v>
      </c>
      <c r="R1351" s="34">
        <f>Data!$M1351+5%</f>
        <v>0.3</v>
      </c>
    </row>
    <row r="1352" spans="1:18" ht="15.75" customHeight="1">
      <c r="A1352" s="22"/>
      <c r="B1352" s="27" t="s">
        <v>34</v>
      </c>
      <c r="C1352" s="27">
        <v>1128299</v>
      </c>
      <c r="D1352" s="28">
        <v>44457</v>
      </c>
      <c r="E1352" s="27" t="s">
        <v>35</v>
      </c>
      <c r="F1352" s="27" t="s">
        <v>70</v>
      </c>
      <c r="G1352" s="27" t="s">
        <v>71</v>
      </c>
      <c r="H1352" s="27" t="s">
        <v>26</v>
      </c>
      <c r="I1352" s="29">
        <v>0.60000000000000009</v>
      </c>
      <c r="J1352" s="30">
        <v>3000</v>
      </c>
      <c r="K1352" s="31">
        <f t="shared" si="10"/>
        <v>1800.0000000000002</v>
      </c>
      <c r="L1352" s="31">
        <f t="shared" si="11"/>
        <v>540</v>
      </c>
      <c r="M1352" s="32">
        <v>0.3</v>
      </c>
      <c r="O1352" s="37"/>
      <c r="P1352" s="38">
        <f>Data!$I1352-0.05</f>
        <v>0.55000000000000004</v>
      </c>
      <c r="Q1352" s="33">
        <f>Data!$J1352-750</f>
        <v>2250</v>
      </c>
      <c r="R1352" s="34">
        <f>Data!$M1352+5%</f>
        <v>0.35</v>
      </c>
    </row>
    <row r="1353" spans="1:18" ht="15.75" customHeight="1">
      <c r="A1353" s="22"/>
      <c r="B1353" s="27" t="s">
        <v>34</v>
      </c>
      <c r="C1353" s="27">
        <v>1128299</v>
      </c>
      <c r="D1353" s="28">
        <v>44457</v>
      </c>
      <c r="E1353" s="27" t="s">
        <v>35</v>
      </c>
      <c r="F1353" s="27" t="s">
        <v>70</v>
      </c>
      <c r="G1353" s="27" t="s">
        <v>71</v>
      </c>
      <c r="H1353" s="27" t="s">
        <v>27</v>
      </c>
      <c r="I1353" s="29">
        <v>0.60000000000000009</v>
      </c>
      <c r="J1353" s="30">
        <v>2500</v>
      </c>
      <c r="K1353" s="31">
        <f t="shared" si="10"/>
        <v>1500.0000000000002</v>
      </c>
      <c r="L1353" s="31">
        <f t="shared" si="11"/>
        <v>450.00000000000006</v>
      </c>
      <c r="M1353" s="32">
        <v>0.3</v>
      </c>
      <c r="O1353" s="37"/>
      <c r="P1353" s="38">
        <f>Data!$I1353-0.05</f>
        <v>0.55000000000000004</v>
      </c>
      <c r="Q1353" s="33">
        <f>Data!$J1353-750</f>
        <v>1750</v>
      </c>
      <c r="R1353" s="34">
        <f>Data!$M1353+5%</f>
        <v>0.35</v>
      </c>
    </row>
    <row r="1354" spans="1:18" ht="15.75" customHeight="1">
      <c r="A1354" s="22"/>
      <c r="B1354" s="27" t="s">
        <v>34</v>
      </c>
      <c r="C1354" s="27">
        <v>1128299</v>
      </c>
      <c r="D1354" s="28">
        <v>44457</v>
      </c>
      <c r="E1354" s="27" t="s">
        <v>35</v>
      </c>
      <c r="F1354" s="27" t="s">
        <v>70</v>
      </c>
      <c r="G1354" s="27" t="s">
        <v>71</v>
      </c>
      <c r="H1354" s="27" t="s">
        <v>28</v>
      </c>
      <c r="I1354" s="29">
        <v>0.70000000000000007</v>
      </c>
      <c r="J1354" s="30">
        <v>2750</v>
      </c>
      <c r="K1354" s="31">
        <f t="shared" si="10"/>
        <v>1925.0000000000002</v>
      </c>
      <c r="L1354" s="31">
        <f t="shared" si="11"/>
        <v>385.00000000000006</v>
      </c>
      <c r="M1354" s="32">
        <v>0.2</v>
      </c>
      <c r="O1354" s="37"/>
      <c r="P1354" s="38">
        <f>Data!$I1354-0.05</f>
        <v>0.65</v>
      </c>
      <c r="Q1354" s="33">
        <f>Data!$J1354-750</f>
        <v>2000</v>
      </c>
      <c r="R1354" s="34">
        <f>Data!$M1354+5%</f>
        <v>0.25</v>
      </c>
    </row>
    <row r="1355" spans="1:18" ht="15.75" customHeight="1">
      <c r="A1355" s="22"/>
      <c r="B1355" s="27" t="s">
        <v>34</v>
      </c>
      <c r="C1355" s="27">
        <v>1128299</v>
      </c>
      <c r="D1355" s="28">
        <v>44457</v>
      </c>
      <c r="E1355" s="27" t="s">
        <v>35</v>
      </c>
      <c r="F1355" s="27" t="s">
        <v>70</v>
      </c>
      <c r="G1355" s="27" t="s">
        <v>71</v>
      </c>
      <c r="H1355" s="27" t="s">
        <v>29</v>
      </c>
      <c r="I1355" s="29">
        <v>0.54999999999999993</v>
      </c>
      <c r="J1355" s="30">
        <v>3000</v>
      </c>
      <c r="K1355" s="31">
        <f t="shared" si="10"/>
        <v>1649.9999999999998</v>
      </c>
      <c r="L1355" s="31">
        <f t="shared" si="11"/>
        <v>742.49999999999989</v>
      </c>
      <c r="M1355" s="32">
        <v>0.45</v>
      </c>
      <c r="O1355" s="37"/>
      <c r="P1355" s="38">
        <f>Data!$I1355-0.05</f>
        <v>0.49999999999999994</v>
      </c>
      <c r="Q1355" s="33">
        <f>Data!$J1355-750</f>
        <v>2250</v>
      </c>
      <c r="R1355" s="34">
        <f>Data!$M1355+5%</f>
        <v>0.5</v>
      </c>
    </row>
    <row r="1356" spans="1:18" ht="15.75" customHeight="1">
      <c r="A1356" s="22"/>
      <c r="B1356" s="27" t="s">
        <v>34</v>
      </c>
      <c r="C1356" s="27">
        <v>1128299</v>
      </c>
      <c r="D1356" s="28">
        <v>44486</v>
      </c>
      <c r="E1356" s="27" t="s">
        <v>35</v>
      </c>
      <c r="F1356" s="27" t="s">
        <v>70</v>
      </c>
      <c r="G1356" s="27" t="s">
        <v>71</v>
      </c>
      <c r="H1356" s="27" t="s">
        <v>24</v>
      </c>
      <c r="I1356" s="29">
        <v>0.5</v>
      </c>
      <c r="J1356" s="30">
        <v>4000</v>
      </c>
      <c r="K1356" s="31">
        <f t="shared" si="10"/>
        <v>2000</v>
      </c>
      <c r="L1356" s="31">
        <f t="shared" si="11"/>
        <v>600</v>
      </c>
      <c r="M1356" s="32">
        <v>0.3</v>
      </c>
      <c r="O1356" s="37"/>
      <c r="P1356" s="38">
        <f>Data!$I1356-0.05</f>
        <v>0.45</v>
      </c>
      <c r="Q1356" s="33">
        <f>Data!$J1356-750</f>
        <v>3250</v>
      </c>
      <c r="R1356" s="34">
        <f>Data!$M1356+5%</f>
        <v>0.35</v>
      </c>
    </row>
    <row r="1357" spans="1:18" ht="15.75" customHeight="1">
      <c r="A1357" s="22"/>
      <c r="B1357" s="27" t="s">
        <v>34</v>
      </c>
      <c r="C1357" s="27">
        <v>1128299</v>
      </c>
      <c r="D1357" s="28">
        <v>44486</v>
      </c>
      <c r="E1357" s="27" t="s">
        <v>35</v>
      </c>
      <c r="F1357" s="27" t="s">
        <v>70</v>
      </c>
      <c r="G1357" s="27" t="s">
        <v>71</v>
      </c>
      <c r="H1357" s="27" t="s">
        <v>25</v>
      </c>
      <c r="I1357" s="29">
        <v>0.65000000000000013</v>
      </c>
      <c r="J1357" s="30">
        <v>5750</v>
      </c>
      <c r="K1357" s="31">
        <f t="shared" si="10"/>
        <v>3737.5000000000009</v>
      </c>
      <c r="L1357" s="31">
        <f t="shared" si="11"/>
        <v>934.37500000000023</v>
      </c>
      <c r="M1357" s="32">
        <v>0.25</v>
      </c>
      <c r="O1357" s="37"/>
      <c r="P1357" s="38">
        <f>Data!$I1357-0</f>
        <v>0.65000000000000013</v>
      </c>
      <c r="Q1357" s="33">
        <f>Data!$J1357+1000</f>
        <v>6750</v>
      </c>
      <c r="R1357" s="34">
        <f>Data!$M1357+5%</f>
        <v>0.3</v>
      </c>
    </row>
    <row r="1358" spans="1:18" ht="15.75" customHeight="1">
      <c r="A1358" s="22"/>
      <c r="B1358" s="27" t="s">
        <v>34</v>
      </c>
      <c r="C1358" s="27">
        <v>1128299</v>
      </c>
      <c r="D1358" s="28">
        <v>44486</v>
      </c>
      <c r="E1358" s="27" t="s">
        <v>35</v>
      </c>
      <c r="F1358" s="27" t="s">
        <v>70</v>
      </c>
      <c r="G1358" s="27" t="s">
        <v>71</v>
      </c>
      <c r="H1358" s="27" t="s">
        <v>26</v>
      </c>
      <c r="I1358" s="29">
        <v>0.60000000000000009</v>
      </c>
      <c r="J1358" s="30">
        <v>4000</v>
      </c>
      <c r="K1358" s="31">
        <f t="shared" si="10"/>
        <v>2400.0000000000005</v>
      </c>
      <c r="L1358" s="31">
        <f t="shared" si="11"/>
        <v>720.00000000000011</v>
      </c>
      <c r="M1358" s="32">
        <v>0.3</v>
      </c>
      <c r="O1358" s="37"/>
      <c r="P1358" s="38">
        <f>Data!$I1358-0</f>
        <v>0.60000000000000009</v>
      </c>
      <c r="Q1358" s="33">
        <f>Data!$J1358+1000</f>
        <v>5000</v>
      </c>
      <c r="R1358" s="34">
        <f>Data!$M1358+5%</f>
        <v>0.35</v>
      </c>
    </row>
    <row r="1359" spans="1:18" ht="15.75" customHeight="1">
      <c r="A1359" s="22"/>
      <c r="B1359" s="27" t="s">
        <v>34</v>
      </c>
      <c r="C1359" s="27">
        <v>1128299</v>
      </c>
      <c r="D1359" s="28">
        <v>44486</v>
      </c>
      <c r="E1359" s="27" t="s">
        <v>35</v>
      </c>
      <c r="F1359" s="27" t="s">
        <v>70</v>
      </c>
      <c r="G1359" s="27" t="s">
        <v>71</v>
      </c>
      <c r="H1359" s="27" t="s">
        <v>27</v>
      </c>
      <c r="I1359" s="29">
        <v>0.55000000000000004</v>
      </c>
      <c r="J1359" s="30">
        <v>3750</v>
      </c>
      <c r="K1359" s="31">
        <f t="shared" si="10"/>
        <v>2062.5</v>
      </c>
      <c r="L1359" s="31">
        <f t="shared" si="11"/>
        <v>618.75</v>
      </c>
      <c r="M1359" s="32">
        <v>0.3</v>
      </c>
      <c r="O1359" s="37"/>
      <c r="P1359" s="38">
        <f>Data!$I1359-0</f>
        <v>0.55000000000000004</v>
      </c>
      <c r="Q1359" s="33">
        <f>Data!$J1359+1000</f>
        <v>4750</v>
      </c>
      <c r="R1359" s="34">
        <f>Data!$M1359+5%</f>
        <v>0.35</v>
      </c>
    </row>
    <row r="1360" spans="1:18" ht="15.75" customHeight="1">
      <c r="A1360" s="22"/>
      <c r="B1360" s="27" t="s">
        <v>34</v>
      </c>
      <c r="C1360" s="27">
        <v>1128299</v>
      </c>
      <c r="D1360" s="28">
        <v>44486</v>
      </c>
      <c r="E1360" s="27" t="s">
        <v>35</v>
      </c>
      <c r="F1360" s="27" t="s">
        <v>70</v>
      </c>
      <c r="G1360" s="27" t="s">
        <v>71</v>
      </c>
      <c r="H1360" s="27" t="s">
        <v>28</v>
      </c>
      <c r="I1360" s="29">
        <v>0.65</v>
      </c>
      <c r="J1360" s="30">
        <v>3500</v>
      </c>
      <c r="K1360" s="31">
        <f t="shared" si="10"/>
        <v>2275</v>
      </c>
      <c r="L1360" s="31">
        <f t="shared" si="11"/>
        <v>455</v>
      </c>
      <c r="M1360" s="32">
        <v>0.2</v>
      </c>
      <c r="O1360" s="37"/>
      <c r="P1360" s="38">
        <f>Data!$I1360-0</f>
        <v>0.65</v>
      </c>
      <c r="Q1360" s="33">
        <f>Data!$J1360+1000</f>
        <v>4500</v>
      </c>
      <c r="R1360" s="34">
        <f>Data!$M1360+5%</f>
        <v>0.25</v>
      </c>
    </row>
    <row r="1361" spans="1:18" ht="15.75" customHeight="1">
      <c r="A1361" s="22"/>
      <c r="B1361" s="27" t="s">
        <v>34</v>
      </c>
      <c r="C1361" s="27">
        <v>1128299</v>
      </c>
      <c r="D1361" s="28">
        <v>44486</v>
      </c>
      <c r="E1361" s="27" t="s">
        <v>35</v>
      </c>
      <c r="F1361" s="27" t="s">
        <v>70</v>
      </c>
      <c r="G1361" s="27" t="s">
        <v>71</v>
      </c>
      <c r="H1361" s="27" t="s">
        <v>29</v>
      </c>
      <c r="I1361" s="29">
        <v>0.70000000000000007</v>
      </c>
      <c r="J1361" s="30">
        <v>4000</v>
      </c>
      <c r="K1361" s="31">
        <f t="shared" si="10"/>
        <v>2800.0000000000005</v>
      </c>
      <c r="L1361" s="31">
        <f t="shared" si="11"/>
        <v>1260.0000000000002</v>
      </c>
      <c r="M1361" s="32">
        <v>0.45</v>
      </c>
      <c r="O1361" s="37"/>
      <c r="P1361" s="38">
        <f>Data!$I1361-0</f>
        <v>0.70000000000000007</v>
      </c>
      <c r="Q1361" s="33">
        <f>Data!$J1361+1000</f>
        <v>5000</v>
      </c>
      <c r="R1361" s="34">
        <f>Data!$M1361+5%</f>
        <v>0.5</v>
      </c>
    </row>
    <row r="1362" spans="1:18" ht="15.75" customHeight="1">
      <c r="A1362" s="22"/>
      <c r="B1362" s="27" t="s">
        <v>34</v>
      </c>
      <c r="C1362" s="27">
        <v>1128299</v>
      </c>
      <c r="D1362" s="28">
        <v>44517</v>
      </c>
      <c r="E1362" s="27" t="s">
        <v>35</v>
      </c>
      <c r="F1362" s="27" t="s">
        <v>70</v>
      </c>
      <c r="G1362" s="27" t="s">
        <v>71</v>
      </c>
      <c r="H1362" s="27" t="s">
        <v>24</v>
      </c>
      <c r="I1362" s="29">
        <v>0.55000000000000004</v>
      </c>
      <c r="J1362" s="30">
        <v>6250</v>
      </c>
      <c r="K1362" s="31">
        <f t="shared" si="10"/>
        <v>3437.5000000000005</v>
      </c>
      <c r="L1362" s="31">
        <f t="shared" si="11"/>
        <v>1031.25</v>
      </c>
      <c r="M1362" s="32">
        <v>0.3</v>
      </c>
      <c r="O1362" s="37"/>
      <c r="P1362" s="38">
        <f>Data!$I1362-0</f>
        <v>0.55000000000000004</v>
      </c>
      <c r="Q1362" s="33">
        <f>Data!$J1362+1000</f>
        <v>7250</v>
      </c>
      <c r="R1362" s="34">
        <f>Data!$M1362+5%</f>
        <v>0.35</v>
      </c>
    </row>
    <row r="1363" spans="1:18" ht="15.75" customHeight="1">
      <c r="A1363" s="22"/>
      <c r="B1363" s="27" t="s">
        <v>34</v>
      </c>
      <c r="C1363" s="27">
        <v>1128299</v>
      </c>
      <c r="D1363" s="28">
        <v>44517</v>
      </c>
      <c r="E1363" s="27" t="s">
        <v>35</v>
      </c>
      <c r="F1363" s="27" t="s">
        <v>70</v>
      </c>
      <c r="G1363" s="27" t="s">
        <v>71</v>
      </c>
      <c r="H1363" s="27" t="s">
        <v>25</v>
      </c>
      <c r="I1363" s="29">
        <v>0.60000000000000009</v>
      </c>
      <c r="J1363" s="30">
        <v>7000</v>
      </c>
      <c r="K1363" s="31">
        <f t="shared" si="10"/>
        <v>4200.0000000000009</v>
      </c>
      <c r="L1363" s="31">
        <f t="shared" si="11"/>
        <v>1050.0000000000002</v>
      </c>
      <c r="M1363" s="32">
        <v>0.25</v>
      </c>
      <c r="O1363" s="37"/>
      <c r="P1363" s="38">
        <f>Data!$I1363-0</f>
        <v>0.60000000000000009</v>
      </c>
      <c r="Q1363" s="33">
        <f>Data!$J1363+1000</f>
        <v>8000</v>
      </c>
      <c r="R1363" s="34">
        <f>Data!$M1363+5%</f>
        <v>0.3</v>
      </c>
    </row>
    <row r="1364" spans="1:18" ht="15.75" customHeight="1">
      <c r="A1364" s="22"/>
      <c r="B1364" s="27" t="s">
        <v>34</v>
      </c>
      <c r="C1364" s="27">
        <v>1128299</v>
      </c>
      <c r="D1364" s="28">
        <v>44517</v>
      </c>
      <c r="E1364" s="27" t="s">
        <v>35</v>
      </c>
      <c r="F1364" s="27" t="s">
        <v>70</v>
      </c>
      <c r="G1364" s="27" t="s">
        <v>71</v>
      </c>
      <c r="H1364" s="27" t="s">
        <v>26</v>
      </c>
      <c r="I1364" s="29">
        <v>0.55000000000000004</v>
      </c>
      <c r="J1364" s="30">
        <v>5250</v>
      </c>
      <c r="K1364" s="31">
        <f t="shared" si="10"/>
        <v>2887.5000000000005</v>
      </c>
      <c r="L1364" s="31">
        <f t="shared" si="11"/>
        <v>866.25000000000011</v>
      </c>
      <c r="M1364" s="32">
        <v>0.3</v>
      </c>
      <c r="O1364" s="37"/>
      <c r="P1364" s="38">
        <f>Data!$I1364-0</f>
        <v>0.55000000000000004</v>
      </c>
      <c r="Q1364" s="33">
        <f>Data!$J1364+1000</f>
        <v>6250</v>
      </c>
      <c r="R1364" s="34">
        <f>Data!$M1364+5%</f>
        <v>0.35</v>
      </c>
    </row>
    <row r="1365" spans="1:18" ht="15.75" customHeight="1">
      <c r="A1365" s="22"/>
      <c r="B1365" s="27" t="s">
        <v>34</v>
      </c>
      <c r="C1365" s="27">
        <v>1128299</v>
      </c>
      <c r="D1365" s="28">
        <v>44517</v>
      </c>
      <c r="E1365" s="27" t="s">
        <v>35</v>
      </c>
      <c r="F1365" s="27" t="s">
        <v>70</v>
      </c>
      <c r="G1365" s="27" t="s">
        <v>71</v>
      </c>
      <c r="H1365" s="27" t="s">
        <v>27</v>
      </c>
      <c r="I1365" s="29">
        <v>0.65000000000000013</v>
      </c>
      <c r="J1365" s="30">
        <v>5000</v>
      </c>
      <c r="K1365" s="31">
        <f t="shared" si="10"/>
        <v>3250.0000000000005</v>
      </c>
      <c r="L1365" s="31">
        <f t="shared" si="11"/>
        <v>975.00000000000011</v>
      </c>
      <c r="M1365" s="32">
        <v>0.3</v>
      </c>
      <c r="O1365" s="37"/>
      <c r="P1365" s="38">
        <f>Data!$I1365-0</f>
        <v>0.65000000000000013</v>
      </c>
      <c r="Q1365" s="33">
        <f>Data!$J1365+1000</f>
        <v>6000</v>
      </c>
      <c r="R1365" s="34">
        <f>Data!$M1365+5%</f>
        <v>0.35</v>
      </c>
    </row>
    <row r="1366" spans="1:18" ht="15.75" customHeight="1">
      <c r="A1366" s="22"/>
      <c r="B1366" s="27" t="s">
        <v>34</v>
      </c>
      <c r="C1366" s="27">
        <v>1128299</v>
      </c>
      <c r="D1366" s="28">
        <v>44517</v>
      </c>
      <c r="E1366" s="27" t="s">
        <v>35</v>
      </c>
      <c r="F1366" s="27" t="s">
        <v>70</v>
      </c>
      <c r="G1366" s="27" t="s">
        <v>71</v>
      </c>
      <c r="H1366" s="27" t="s">
        <v>28</v>
      </c>
      <c r="I1366" s="29">
        <v>0.85000000000000009</v>
      </c>
      <c r="J1366" s="30">
        <v>4750</v>
      </c>
      <c r="K1366" s="31">
        <f t="shared" si="10"/>
        <v>4037.5000000000005</v>
      </c>
      <c r="L1366" s="31">
        <f t="shared" si="11"/>
        <v>807.50000000000011</v>
      </c>
      <c r="M1366" s="32">
        <v>0.2</v>
      </c>
      <c r="O1366" s="37"/>
      <c r="P1366" s="38">
        <f>Data!$I1366-0</f>
        <v>0.85000000000000009</v>
      </c>
      <c r="Q1366" s="33">
        <f>Data!$J1366+1000</f>
        <v>5750</v>
      </c>
      <c r="R1366" s="34">
        <f>Data!$M1366+5%</f>
        <v>0.25</v>
      </c>
    </row>
    <row r="1367" spans="1:18" ht="15.75" customHeight="1">
      <c r="A1367" s="22"/>
      <c r="B1367" s="27" t="s">
        <v>34</v>
      </c>
      <c r="C1367" s="27">
        <v>1128299</v>
      </c>
      <c r="D1367" s="28">
        <v>44517</v>
      </c>
      <c r="E1367" s="27" t="s">
        <v>35</v>
      </c>
      <c r="F1367" s="27" t="s">
        <v>70</v>
      </c>
      <c r="G1367" s="27" t="s">
        <v>71</v>
      </c>
      <c r="H1367" s="27" t="s">
        <v>29</v>
      </c>
      <c r="I1367" s="29">
        <v>0.90000000000000013</v>
      </c>
      <c r="J1367" s="30">
        <v>6000</v>
      </c>
      <c r="K1367" s="31">
        <f t="shared" si="10"/>
        <v>5400.0000000000009</v>
      </c>
      <c r="L1367" s="31">
        <f t="shared" si="11"/>
        <v>2430.0000000000005</v>
      </c>
      <c r="M1367" s="32">
        <v>0.45</v>
      </c>
      <c r="O1367" s="37"/>
      <c r="P1367" s="38">
        <f>Data!$I1367-0</f>
        <v>0.90000000000000013</v>
      </c>
      <c r="Q1367" s="33">
        <f>Data!$J1367+1000</f>
        <v>7000</v>
      </c>
      <c r="R1367" s="34">
        <f>Data!$M1367+5%</f>
        <v>0.5</v>
      </c>
    </row>
    <row r="1368" spans="1:18" ht="15.75" customHeight="1">
      <c r="A1368" s="22"/>
      <c r="B1368" s="27" t="s">
        <v>34</v>
      </c>
      <c r="C1368" s="27">
        <v>1128299</v>
      </c>
      <c r="D1368" s="28">
        <v>44546</v>
      </c>
      <c r="E1368" s="27" t="s">
        <v>35</v>
      </c>
      <c r="F1368" s="27" t="s">
        <v>70</v>
      </c>
      <c r="G1368" s="27" t="s">
        <v>71</v>
      </c>
      <c r="H1368" s="27" t="s">
        <v>24</v>
      </c>
      <c r="I1368" s="29">
        <v>0.75000000000000011</v>
      </c>
      <c r="J1368" s="30">
        <v>8000</v>
      </c>
      <c r="K1368" s="31">
        <f t="shared" si="10"/>
        <v>6000.0000000000009</v>
      </c>
      <c r="L1368" s="31">
        <f t="shared" si="11"/>
        <v>1800.0000000000002</v>
      </c>
      <c r="M1368" s="32">
        <v>0.3</v>
      </c>
      <c r="O1368" s="37"/>
      <c r="P1368" s="38">
        <f>Data!$I1368-0</f>
        <v>0.75000000000000011</v>
      </c>
      <c r="Q1368" s="33">
        <f>Data!$J1368+1000</f>
        <v>9000</v>
      </c>
      <c r="R1368" s="34">
        <f>Data!$M1368+5%</f>
        <v>0.35</v>
      </c>
    </row>
    <row r="1369" spans="1:18" ht="15.75" customHeight="1">
      <c r="A1369" s="22"/>
      <c r="B1369" s="27" t="s">
        <v>34</v>
      </c>
      <c r="C1369" s="27">
        <v>1128299</v>
      </c>
      <c r="D1369" s="28">
        <v>44546</v>
      </c>
      <c r="E1369" s="27" t="s">
        <v>35</v>
      </c>
      <c r="F1369" s="27" t="s">
        <v>70</v>
      </c>
      <c r="G1369" s="27" t="s">
        <v>71</v>
      </c>
      <c r="H1369" s="27" t="s">
        <v>25</v>
      </c>
      <c r="I1369" s="29">
        <v>0.8500000000000002</v>
      </c>
      <c r="J1369" s="30">
        <v>8000</v>
      </c>
      <c r="K1369" s="31">
        <f t="shared" si="10"/>
        <v>6800.0000000000018</v>
      </c>
      <c r="L1369" s="31">
        <f t="shared" si="11"/>
        <v>1700.0000000000005</v>
      </c>
      <c r="M1369" s="32">
        <v>0.25</v>
      </c>
      <c r="O1369" s="37"/>
      <c r="P1369" s="38">
        <f>Data!$I1369-0</f>
        <v>0.8500000000000002</v>
      </c>
      <c r="Q1369" s="33">
        <f>Data!$J1369+1000</f>
        <v>9000</v>
      </c>
      <c r="R1369" s="34">
        <f>Data!$M1369+5%</f>
        <v>0.3</v>
      </c>
    </row>
    <row r="1370" spans="1:18" ht="15.75" customHeight="1">
      <c r="A1370" s="22"/>
      <c r="B1370" s="27" t="s">
        <v>34</v>
      </c>
      <c r="C1370" s="27">
        <v>1128299</v>
      </c>
      <c r="D1370" s="28">
        <v>44546</v>
      </c>
      <c r="E1370" s="27" t="s">
        <v>35</v>
      </c>
      <c r="F1370" s="27" t="s">
        <v>70</v>
      </c>
      <c r="G1370" s="27" t="s">
        <v>71</v>
      </c>
      <c r="H1370" s="27" t="s">
        <v>26</v>
      </c>
      <c r="I1370" s="29">
        <v>0.80000000000000016</v>
      </c>
      <c r="J1370" s="30">
        <v>6000</v>
      </c>
      <c r="K1370" s="31">
        <f t="shared" si="10"/>
        <v>4800.0000000000009</v>
      </c>
      <c r="L1370" s="31">
        <f t="shared" si="11"/>
        <v>1440.0000000000002</v>
      </c>
      <c r="M1370" s="32">
        <v>0.3</v>
      </c>
      <c r="O1370" s="37"/>
      <c r="P1370" s="38">
        <f>Data!$I1370-0</f>
        <v>0.80000000000000016</v>
      </c>
      <c r="Q1370" s="33">
        <f>Data!$J1370+1000</f>
        <v>7000</v>
      </c>
      <c r="R1370" s="34">
        <f>Data!$M1370+5%</f>
        <v>0.35</v>
      </c>
    </row>
    <row r="1371" spans="1:18" ht="15.75" customHeight="1">
      <c r="A1371" s="22"/>
      <c r="B1371" s="27" t="s">
        <v>34</v>
      </c>
      <c r="C1371" s="27">
        <v>1128299</v>
      </c>
      <c r="D1371" s="28">
        <v>44546</v>
      </c>
      <c r="E1371" s="27" t="s">
        <v>35</v>
      </c>
      <c r="F1371" s="27" t="s">
        <v>70</v>
      </c>
      <c r="G1371" s="27" t="s">
        <v>71</v>
      </c>
      <c r="H1371" s="27" t="s">
        <v>27</v>
      </c>
      <c r="I1371" s="29">
        <v>0.80000000000000016</v>
      </c>
      <c r="J1371" s="30">
        <v>6000</v>
      </c>
      <c r="K1371" s="31">
        <f t="shared" si="10"/>
        <v>4800.0000000000009</v>
      </c>
      <c r="L1371" s="31">
        <f t="shared" si="11"/>
        <v>1440.0000000000002</v>
      </c>
      <c r="M1371" s="32">
        <v>0.3</v>
      </c>
      <c r="O1371" s="37"/>
      <c r="P1371" s="38">
        <f>Data!$I1371-0</f>
        <v>0.80000000000000016</v>
      </c>
      <c r="Q1371" s="33">
        <f>Data!$J1371+1000</f>
        <v>7000</v>
      </c>
      <c r="R1371" s="34">
        <f>Data!$M1371+5%</f>
        <v>0.35</v>
      </c>
    </row>
    <row r="1372" spans="1:18" ht="15.75" customHeight="1">
      <c r="A1372" s="22"/>
      <c r="B1372" s="27" t="s">
        <v>34</v>
      </c>
      <c r="C1372" s="27">
        <v>1128299</v>
      </c>
      <c r="D1372" s="28">
        <v>44546</v>
      </c>
      <c r="E1372" s="27" t="s">
        <v>35</v>
      </c>
      <c r="F1372" s="27" t="s">
        <v>70</v>
      </c>
      <c r="G1372" s="27" t="s">
        <v>71</v>
      </c>
      <c r="H1372" s="27" t="s">
        <v>28</v>
      </c>
      <c r="I1372" s="29">
        <v>0.90000000000000013</v>
      </c>
      <c r="J1372" s="30">
        <v>5250</v>
      </c>
      <c r="K1372" s="31">
        <f t="shared" si="10"/>
        <v>4725.0000000000009</v>
      </c>
      <c r="L1372" s="31">
        <f t="shared" si="11"/>
        <v>945.00000000000023</v>
      </c>
      <c r="M1372" s="32">
        <v>0.2</v>
      </c>
      <c r="O1372" s="37"/>
      <c r="P1372" s="38">
        <f>Data!$I1372-0</f>
        <v>0.90000000000000013</v>
      </c>
      <c r="Q1372" s="33">
        <f>Data!$J1372+1000</f>
        <v>6250</v>
      </c>
      <c r="R1372" s="34">
        <f>Data!$M1372+5%</f>
        <v>0.25</v>
      </c>
    </row>
    <row r="1373" spans="1:18" ht="15.75" customHeight="1">
      <c r="A1373" s="22"/>
      <c r="B1373" s="27" t="s">
        <v>34</v>
      </c>
      <c r="C1373" s="27">
        <v>1128299</v>
      </c>
      <c r="D1373" s="28">
        <v>44546</v>
      </c>
      <c r="E1373" s="27" t="s">
        <v>35</v>
      </c>
      <c r="F1373" s="27" t="s">
        <v>70</v>
      </c>
      <c r="G1373" s="27" t="s">
        <v>71</v>
      </c>
      <c r="H1373" s="27" t="s">
        <v>29</v>
      </c>
      <c r="I1373" s="29">
        <v>0.95000000000000018</v>
      </c>
      <c r="J1373" s="30">
        <v>6250</v>
      </c>
      <c r="K1373" s="31">
        <f t="shared" si="10"/>
        <v>5937.5000000000009</v>
      </c>
      <c r="L1373" s="31">
        <f t="shared" si="11"/>
        <v>2671.8750000000005</v>
      </c>
      <c r="M1373" s="32">
        <v>0.45</v>
      </c>
      <c r="O1373" s="37"/>
      <c r="P1373" s="38">
        <f>Data!$I1373-0</f>
        <v>0.95000000000000018</v>
      </c>
      <c r="Q1373" s="33">
        <f>Data!$J1373+1000</f>
        <v>7250</v>
      </c>
      <c r="R1373" s="34">
        <f>Data!$M1373+5%</f>
        <v>0.5</v>
      </c>
    </row>
    <row r="1374" spans="1:18" ht="15.75" customHeight="1">
      <c r="A1374" s="22" t="s">
        <v>46</v>
      </c>
      <c r="B1374" s="27" t="s">
        <v>21</v>
      </c>
      <c r="C1374" s="27">
        <v>1185732</v>
      </c>
      <c r="D1374" s="28">
        <v>44208</v>
      </c>
      <c r="E1374" s="27" t="s">
        <v>53</v>
      </c>
      <c r="F1374" s="27" t="s">
        <v>54</v>
      </c>
      <c r="G1374" s="27" t="s">
        <v>72</v>
      </c>
      <c r="H1374" s="27" t="s">
        <v>24</v>
      </c>
      <c r="I1374" s="29">
        <v>0.45</v>
      </c>
      <c r="J1374" s="30">
        <v>8500</v>
      </c>
      <c r="K1374" s="31">
        <f t="shared" si="10"/>
        <v>3825</v>
      </c>
      <c r="L1374" s="31">
        <f t="shared" si="11"/>
        <v>1721.25</v>
      </c>
      <c r="M1374" s="32">
        <v>0.45</v>
      </c>
      <c r="P1374" s="33"/>
    </row>
    <row r="1375" spans="1:18" ht="15.75" customHeight="1">
      <c r="A1375" s="22"/>
      <c r="B1375" s="27" t="s">
        <v>21</v>
      </c>
      <c r="C1375" s="27">
        <v>1185732</v>
      </c>
      <c r="D1375" s="28">
        <v>44208</v>
      </c>
      <c r="E1375" s="27" t="s">
        <v>53</v>
      </c>
      <c r="F1375" s="27" t="s">
        <v>54</v>
      </c>
      <c r="G1375" s="27" t="s">
        <v>72</v>
      </c>
      <c r="H1375" s="27" t="s">
        <v>25</v>
      </c>
      <c r="I1375" s="29">
        <v>0.45</v>
      </c>
      <c r="J1375" s="30">
        <v>6500</v>
      </c>
      <c r="K1375" s="31">
        <f t="shared" si="10"/>
        <v>2925</v>
      </c>
      <c r="L1375" s="31">
        <f t="shared" si="11"/>
        <v>1023.7499999999999</v>
      </c>
      <c r="M1375" s="32">
        <v>0.35</v>
      </c>
      <c r="P1375" s="33"/>
    </row>
    <row r="1376" spans="1:18" ht="15.75" customHeight="1">
      <c r="A1376" s="22"/>
      <c r="B1376" s="27" t="s">
        <v>21</v>
      </c>
      <c r="C1376" s="27">
        <v>1185732</v>
      </c>
      <c r="D1376" s="28">
        <v>44208</v>
      </c>
      <c r="E1376" s="27" t="s">
        <v>53</v>
      </c>
      <c r="F1376" s="27" t="s">
        <v>54</v>
      </c>
      <c r="G1376" s="27" t="s">
        <v>72</v>
      </c>
      <c r="H1376" s="27" t="s">
        <v>26</v>
      </c>
      <c r="I1376" s="29">
        <v>0.35000000000000003</v>
      </c>
      <c r="J1376" s="30">
        <v>6500</v>
      </c>
      <c r="K1376" s="31">
        <f t="shared" si="10"/>
        <v>2275</v>
      </c>
      <c r="L1376" s="31">
        <f t="shared" si="11"/>
        <v>568.75</v>
      </c>
      <c r="M1376" s="32">
        <v>0.25</v>
      </c>
      <c r="P1376" s="33"/>
    </row>
    <row r="1377" spans="1:16" ht="15.75" customHeight="1">
      <c r="A1377" s="22"/>
      <c r="B1377" s="27" t="s">
        <v>21</v>
      </c>
      <c r="C1377" s="27">
        <v>1185732</v>
      </c>
      <c r="D1377" s="28">
        <v>44208</v>
      </c>
      <c r="E1377" s="27" t="s">
        <v>53</v>
      </c>
      <c r="F1377" s="27" t="s">
        <v>54</v>
      </c>
      <c r="G1377" s="27" t="s">
        <v>72</v>
      </c>
      <c r="H1377" s="27" t="s">
        <v>27</v>
      </c>
      <c r="I1377" s="29">
        <v>0.39999999999999997</v>
      </c>
      <c r="J1377" s="30">
        <v>5000</v>
      </c>
      <c r="K1377" s="31">
        <f t="shared" si="10"/>
        <v>1999.9999999999998</v>
      </c>
      <c r="L1377" s="31">
        <f t="shared" si="11"/>
        <v>599.99999999999989</v>
      </c>
      <c r="M1377" s="32">
        <v>0.3</v>
      </c>
      <c r="P1377" s="33"/>
    </row>
    <row r="1378" spans="1:16" ht="15.75" customHeight="1">
      <c r="A1378" s="22"/>
      <c r="B1378" s="27" t="s">
        <v>21</v>
      </c>
      <c r="C1378" s="27">
        <v>1185732</v>
      </c>
      <c r="D1378" s="28">
        <v>44208</v>
      </c>
      <c r="E1378" s="27" t="s">
        <v>53</v>
      </c>
      <c r="F1378" s="27" t="s">
        <v>54</v>
      </c>
      <c r="G1378" s="27" t="s">
        <v>72</v>
      </c>
      <c r="H1378" s="27" t="s">
        <v>28</v>
      </c>
      <c r="I1378" s="29">
        <v>0.55000000000000004</v>
      </c>
      <c r="J1378" s="30">
        <v>5500</v>
      </c>
      <c r="K1378" s="31">
        <f t="shared" si="10"/>
        <v>3025.0000000000005</v>
      </c>
      <c r="L1378" s="31">
        <f t="shared" si="11"/>
        <v>1058.75</v>
      </c>
      <c r="M1378" s="32">
        <v>0.35</v>
      </c>
      <c r="P1378" s="33"/>
    </row>
    <row r="1379" spans="1:16" ht="15.75" customHeight="1">
      <c r="A1379" s="22"/>
      <c r="B1379" s="27" t="s">
        <v>21</v>
      </c>
      <c r="C1379" s="27">
        <v>1185732</v>
      </c>
      <c r="D1379" s="28">
        <v>44208</v>
      </c>
      <c r="E1379" s="27" t="s">
        <v>53</v>
      </c>
      <c r="F1379" s="27" t="s">
        <v>54</v>
      </c>
      <c r="G1379" s="27" t="s">
        <v>72</v>
      </c>
      <c r="H1379" s="27" t="s">
        <v>29</v>
      </c>
      <c r="I1379" s="29">
        <v>0.45</v>
      </c>
      <c r="J1379" s="30">
        <v>6500</v>
      </c>
      <c r="K1379" s="31">
        <f t="shared" si="10"/>
        <v>2925</v>
      </c>
      <c r="L1379" s="31">
        <f t="shared" si="11"/>
        <v>1462.5</v>
      </c>
      <c r="M1379" s="32">
        <v>0.5</v>
      </c>
      <c r="P1379" s="33"/>
    </row>
    <row r="1380" spans="1:16" ht="15.75" customHeight="1">
      <c r="A1380" s="22"/>
      <c r="B1380" s="27" t="s">
        <v>21</v>
      </c>
      <c r="C1380" s="27">
        <v>1185732</v>
      </c>
      <c r="D1380" s="28">
        <v>44237</v>
      </c>
      <c r="E1380" s="27" t="s">
        <v>53</v>
      </c>
      <c r="F1380" s="27" t="s">
        <v>54</v>
      </c>
      <c r="G1380" s="27" t="s">
        <v>72</v>
      </c>
      <c r="H1380" s="27" t="s">
        <v>24</v>
      </c>
      <c r="I1380" s="29">
        <v>0.45</v>
      </c>
      <c r="J1380" s="30">
        <v>9000</v>
      </c>
      <c r="K1380" s="31">
        <f t="shared" si="10"/>
        <v>4050</v>
      </c>
      <c r="L1380" s="31">
        <f t="shared" si="11"/>
        <v>1822.5</v>
      </c>
      <c r="M1380" s="32">
        <v>0.45</v>
      </c>
      <c r="P1380" s="33"/>
    </row>
    <row r="1381" spans="1:16" ht="15.75" customHeight="1">
      <c r="A1381" s="22"/>
      <c r="B1381" s="27" t="s">
        <v>21</v>
      </c>
      <c r="C1381" s="27">
        <v>1185732</v>
      </c>
      <c r="D1381" s="28">
        <v>44237</v>
      </c>
      <c r="E1381" s="27" t="s">
        <v>53</v>
      </c>
      <c r="F1381" s="27" t="s">
        <v>54</v>
      </c>
      <c r="G1381" s="27" t="s">
        <v>72</v>
      </c>
      <c r="H1381" s="27" t="s">
        <v>25</v>
      </c>
      <c r="I1381" s="29">
        <v>0.45</v>
      </c>
      <c r="J1381" s="30">
        <v>5500</v>
      </c>
      <c r="K1381" s="31">
        <f t="shared" si="10"/>
        <v>2475</v>
      </c>
      <c r="L1381" s="31">
        <f t="shared" si="11"/>
        <v>866.25</v>
      </c>
      <c r="M1381" s="32">
        <v>0.35</v>
      </c>
      <c r="P1381" s="33"/>
    </row>
    <row r="1382" spans="1:16" ht="15.75" customHeight="1">
      <c r="A1382" s="22"/>
      <c r="B1382" s="27" t="s">
        <v>21</v>
      </c>
      <c r="C1382" s="27">
        <v>1185732</v>
      </c>
      <c r="D1382" s="28">
        <v>44237</v>
      </c>
      <c r="E1382" s="27" t="s">
        <v>53</v>
      </c>
      <c r="F1382" s="27" t="s">
        <v>54</v>
      </c>
      <c r="G1382" s="27" t="s">
        <v>72</v>
      </c>
      <c r="H1382" s="27" t="s">
        <v>26</v>
      </c>
      <c r="I1382" s="29">
        <v>0.35000000000000003</v>
      </c>
      <c r="J1382" s="30">
        <v>6000</v>
      </c>
      <c r="K1382" s="31">
        <f t="shared" si="10"/>
        <v>2100</v>
      </c>
      <c r="L1382" s="31">
        <f t="shared" si="11"/>
        <v>525</v>
      </c>
      <c r="M1382" s="32">
        <v>0.25</v>
      </c>
      <c r="P1382" s="33"/>
    </row>
    <row r="1383" spans="1:16" ht="15.75" customHeight="1">
      <c r="A1383" s="22"/>
      <c r="B1383" s="27" t="s">
        <v>21</v>
      </c>
      <c r="C1383" s="27">
        <v>1185732</v>
      </c>
      <c r="D1383" s="28">
        <v>44237</v>
      </c>
      <c r="E1383" s="27" t="s">
        <v>53</v>
      </c>
      <c r="F1383" s="27" t="s">
        <v>54</v>
      </c>
      <c r="G1383" s="27" t="s">
        <v>72</v>
      </c>
      <c r="H1383" s="27" t="s">
        <v>27</v>
      </c>
      <c r="I1383" s="29">
        <v>0.39999999999999997</v>
      </c>
      <c r="J1383" s="30">
        <v>4750</v>
      </c>
      <c r="K1383" s="31">
        <f t="shared" si="10"/>
        <v>1899.9999999999998</v>
      </c>
      <c r="L1383" s="31">
        <f t="shared" si="11"/>
        <v>569.99999999999989</v>
      </c>
      <c r="M1383" s="32">
        <v>0.3</v>
      </c>
      <c r="P1383" s="33"/>
    </row>
    <row r="1384" spans="1:16" ht="15.75" customHeight="1">
      <c r="A1384" s="22"/>
      <c r="B1384" s="27" t="s">
        <v>21</v>
      </c>
      <c r="C1384" s="27">
        <v>1185732</v>
      </c>
      <c r="D1384" s="28">
        <v>44237</v>
      </c>
      <c r="E1384" s="27" t="s">
        <v>53</v>
      </c>
      <c r="F1384" s="27" t="s">
        <v>54</v>
      </c>
      <c r="G1384" s="27" t="s">
        <v>72</v>
      </c>
      <c r="H1384" s="27" t="s">
        <v>28</v>
      </c>
      <c r="I1384" s="29">
        <v>0.55000000000000004</v>
      </c>
      <c r="J1384" s="30">
        <v>5500</v>
      </c>
      <c r="K1384" s="31">
        <f t="shared" si="10"/>
        <v>3025.0000000000005</v>
      </c>
      <c r="L1384" s="31">
        <f t="shared" si="11"/>
        <v>1058.75</v>
      </c>
      <c r="M1384" s="32">
        <v>0.35</v>
      </c>
      <c r="P1384" s="33"/>
    </row>
    <row r="1385" spans="1:16" ht="15.75" customHeight="1">
      <c r="A1385" s="22"/>
      <c r="B1385" s="27" t="s">
        <v>21</v>
      </c>
      <c r="C1385" s="27">
        <v>1185732</v>
      </c>
      <c r="D1385" s="28">
        <v>44237</v>
      </c>
      <c r="E1385" s="27" t="s">
        <v>53</v>
      </c>
      <c r="F1385" s="27" t="s">
        <v>54</v>
      </c>
      <c r="G1385" s="27" t="s">
        <v>72</v>
      </c>
      <c r="H1385" s="27" t="s">
        <v>29</v>
      </c>
      <c r="I1385" s="29">
        <v>0.45</v>
      </c>
      <c r="J1385" s="30">
        <v>6500</v>
      </c>
      <c r="K1385" s="31">
        <f t="shared" si="10"/>
        <v>2925</v>
      </c>
      <c r="L1385" s="31">
        <f t="shared" si="11"/>
        <v>1462.5</v>
      </c>
      <c r="M1385" s="32">
        <v>0.5</v>
      </c>
      <c r="P1385" s="33"/>
    </row>
    <row r="1386" spans="1:16" ht="15.75" customHeight="1">
      <c r="A1386" s="22"/>
      <c r="B1386" s="27" t="s">
        <v>21</v>
      </c>
      <c r="C1386" s="27">
        <v>1185732</v>
      </c>
      <c r="D1386" s="28">
        <v>44263</v>
      </c>
      <c r="E1386" s="27" t="s">
        <v>53</v>
      </c>
      <c r="F1386" s="27" t="s">
        <v>54</v>
      </c>
      <c r="G1386" s="27" t="s">
        <v>72</v>
      </c>
      <c r="H1386" s="27" t="s">
        <v>24</v>
      </c>
      <c r="I1386" s="29">
        <v>0.45</v>
      </c>
      <c r="J1386" s="30">
        <v>8700</v>
      </c>
      <c r="K1386" s="31">
        <f t="shared" si="10"/>
        <v>3915</v>
      </c>
      <c r="L1386" s="31">
        <f t="shared" si="11"/>
        <v>1761.75</v>
      </c>
      <c r="M1386" s="32">
        <v>0.45</v>
      </c>
      <c r="P1386" s="33"/>
    </row>
    <row r="1387" spans="1:16" ht="15.75" customHeight="1">
      <c r="A1387" s="22"/>
      <c r="B1387" s="27" t="s">
        <v>21</v>
      </c>
      <c r="C1387" s="27">
        <v>1185732</v>
      </c>
      <c r="D1387" s="28">
        <v>44263</v>
      </c>
      <c r="E1387" s="27" t="s">
        <v>53</v>
      </c>
      <c r="F1387" s="27" t="s">
        <v>54</v>
      </c>
      <c r="G1387" s="27" t="s">
        <v>72</v>
      </c>
      <c r="H1387" s="27" t="s">
        <v>25</v>
      </c>
      <c r="I1387" s="29">
        <v>0.45</v>
      </c>
      <c r="J1387" s="30">
        <v>5500</v>
      </c>
      <c r="K1387" s="31">
        <f t="shared" si="10"/>
        <v>2475</v>
      </c>
      <c r="L1387" s="31">
        <f t="shared" si="11"/>
        <v>866.25</v>
      </c>
      <c r="M1387" s="32">
        <v>0.35</v>
      </c>
      <c r="P1387" s="33"/>
    </row>
    <row r="1388" spans="1:16" ht="15.75" customHeight="1">
      <c r="A1388" s="22"/>
      <c r="B1388" s="27" t="s">
        <v>21</v>
      </c>
      <c r="C1388" s="27">
        <v>1185732</v>
      </c>
      <c r="D1388" s="28">
        <v>44263</v>
      </c>
      <c r="E1388" s="27" t="s">
        <v>53</v>
      </c>
      <c r="F1388" s="27" t="s">
        <v>54</v>
      </c>
      <c r="G1388" s="27" t="s">
        <v>72</v>
      </c>
      <c r="H1388" s="27" t="s">
        <v>26</v>
      </c>
      <c r="I1388" s="29">
        <v>0.35000000000000003</v>
      </c>
      <c r="J1388" s="30">
        <v>5750</v>
      </c>
      <c r="K1388" s="31">
        <f t="shared" si="10"/>
        <v>2012.5000000000002</v>
      </c>
      <c r="L1388" s="31">
        <f t="shared" si="11"/>
        <v>503.12500000000006</v>
      </c>
      <c r="M1388" s="32">
        <v>0.25</v>
      </c>
      <c r="P1388" s="33"/>
    </row>
    <row r="1389" spans="1:16" ht="15.75" customHeight="1">
      <c r="A1389" s="22"/>
      <c r="B1389" s="27" t="s">
        <v>21</v>
      </c>
      <c r="C1389" s="27">
        <v>1185732</v>
      </c>
      <c r="D1389" s="28">
        <v>44263</v>
      </c>
      <c r="E1389" s="27" t="s">
        <v>53</v>
      </c>
      <c r="F1389" s="27" t="s">
        <v>54</v>
      </c>
      <c r="G1389" s="27" t="s">
        <v>72</v>
      </c>
      <c r="H1389" s="27" t="s">
        <v>27</v>
      </c>
      <c r="I1389" s="29">
        <v>0.39999999999999997</v>
      </c>
      <c r="J1389" s="30">
        <v>4250</v>
      </c>
      <c r="K1389" s="31">
        <f t="shared" si="10"/>
        <v>1699.9999999999998</v>
      </c>
      <c r="L1389" s="31">
        <f t="shared" si="11"/>
        <v>509.99999999999989</v>
      </c>
      <c r="M1389" s="32">
        <v>0.3</v>
      </c>
      <c r="P1389" s="33"/>
    </row>
    <row r="1390" spans="1:16" ht="15.75" customHeight="1">
      <c r="A1390" s="22"/>
      <c r="B1390" s="27" t="s">
        <v>21</v>
      </c>
      <c r="C1390" s="27">
        <v>1185732</v>
      </c>
      <c r="D1390" s="28">
        <v>44263</v>
      </c>
      <c r="E1390" s="27" t="s">
        <v>53</v>
      </c>
      <c r="F1390" s="27" t="s">
        <v>54</v>
      </c>
      <c r="G1390" s="27" t="s">
        <v>72</v>
      </c>
      <c r="H1390" s="27" t="s">
        <v>28</v>
      </c>
      <c r="I1390" s="29">
        <v>0.55000000000000004</v>
      </c>
      <c r="J1390" s="30">
        <v>4750</v>
      </c>
      <c r="K1390" s="31">
        <f t="shared" si="10"/>
        <v>2612.5</v>
      </c>
      <c r="L1390" s="31">
        <f t="shared" si="11"/>
        <v>914.37499999999989</v>
      </c>
      <c r="M1390" s="32">
        <v>0.35</v>
      </c>
      <c r="P1390" s="33"/>
    </row>
    <row r="1391" spans="1:16" ht="15.75" customHeight="1">
      <c r="A1391" s="22"/>
      <c r="B1391" s="27" t="s">
        <v>21</v>
      </c>
      <c r="C1391" s="27">
        <v>1185732</v>
      </c>
      <c r="D1391" s="28">
        <v>44263</v>
      </c>
      <c r="E1391" s="27" t="s">
        <v>53</v>
      </c>
      <c r="F1391" s="27" t="s">
        <v>54</v>
      </c>
      <c r="G1391" s="27" t="s">
        <v>72</v>
      </c>
      <c r="H1391" s="27" t="s">
        <v>29</v>
      </c>
      <c r="I1391" s="29">
        <v>0.45</v>
      </c>
      <c r="J1391" s="30">
        <v>5750</v>
      </c>
      <c r="K1391" s="31">
        <f t="shared" si="10"/>
        <v>2587.5</v>
      </c>
      <c r="L1391" s="31">
        <f t="shared" si="11"/>
        <v>1293.75</v>
      </c>
      <c r="M1391" s="32">
        <v>0.5</v>
      </c>
      <c r="P1391" s="33"/>
    </row>
    <row r="1392" spans="1:16" ht="15.75" customHeight="1">
      <c r="A1392" s="22"/>
      <c r="B1392" s="27" t="s">
        <v>21</v>
      </c>
      <c r="C1392" s="27">
        <v>1185732</v>
      </c>
      <c r="D1392" s="28">
        <v>44295</v>
      </c>
      <c r="E1392" s="27" t="s">
        <v>53</v>
      </c>
      <c r="F1392" s="27" t="s">
        <v>54</v>
      </c>
      <c r="G1392" s="27" t="s">
        <v>72</v>
      </c>
      <c r="H1392" s="27" t="s">
        <v>24</v>
      </c>
      <c r="I1392" s="29">
        <v>0.45</v>
      </c>
      <c r="J1392" s="30">
        <v>8250</v>
      </c>
      <c r="K1392" s="31">
        <f t="shared" si="10"/>
        <v>3712.5</v>
      </c>
      <c r="L1392" s="31">
        <f t="shared" si="11"/>
        <v>1670.625</v>
      </c>
      <c r="M1392" s="32">
        <v>0.45</v>
      </c>
      <c r="P1392" s="33"/>
    </row>
    <row r="1393" spans="1:16" ht="15.75" customHeight="1">
      <c r="A1393" s="22"/>
      <c r="B1393" s="27" t="s">
        <v>21</v>
      </c>
      <c r="C1393" s="27">
        <v>1185732</v>
      </c>
      <c r="D1393" s="28">
        <v>44295</v>
      </c>
      <c r="E1393" s="27" t="s">
        <v>53</v>
      </c>
      <c r="F1393" s="27" t="s">
        <v>54</v>
      </c>
      <c r="G1393" s="27" t="s">
        <v>72</v>
      </c>
      <c r="H1393" s="27" t="s">
        <v>25</v>
      </c>
      <c r="I1393" s="29">
        <v>0.45</v>
      </c>
      <c r="J1393" s="30">
        <v>5250</v>
      </c>
      <c r="K1393" s="31">
        <f t="shared" si="10"/>
        <v>2362.5</v>
      </c>
      <c r="L1393" s="31">
        <f t="shared" si="11"/>
        <v>826.875</v>
      </c>
      <c r="M1393" s="32">
        <v>0.35</v>
      </c>
      <c r="P1393" s="33"/>
    </row>
    <row r="1394" spans="1:16" ht="15.75" customHeight="1">
      <c r="A1394" s="22"/>
      <c r="B1394" s="27" t="s">
        <v>21</v>
      </c>
      <c r="C1394" s="27">
        <v>1185732</v>
      </c>
      <c r="D1394" s="28">
        <v>44295</v>
      </c>
      <c r="E1394" s="27" t="s">
        <v>53</v>
      </c>
      <c r="F1394" s="27" t="s">
        <v>54</v>
      </c>
      <c r="G1394" s="27" t="s">
        <v>72</v>
      </c>
      <c r="H1394" s="27" t="s">
        <v>26</v>
      </c>
      <c r="I1394" s="29">
        <v>0.35000000000000003</v>
      </c>
      <c r="J1394" s="30">
        <v>5250</v>
      </c>
      <c r="K1394" s="31">
        <f t="shared" si="10"/>
        <v>1837.5000000000002</v>
      </c>
      <c r="L1394" s="31">
        <f t="shared" si="11"/>
        <v>459.37500000000006</v>
      </c>
      <c r="M1394" s="32">
        <v>0.25</v>
      </c>
      <c r="P1394" s="33"/>
    </row>
    <row r="1395" spans="1:16" ht="15.75" customHeight="1">
      <c r="A1395" s="22"/>
      <c r="B1395" s="27" t="s">
        <v>21</v>
      </c>
      <c r="C1395" s="27">
        <v>1185732</v>
      </c>
      <c r="D1395" s="28">
        <v>44295</v>
      </c>
      <c r="E1395" s="27" t="s">
        <v>53</v>
      </c>
      <c r="F1395" s="27" t="s">
        <v>54</v>
      </c>
      <c r="G1395" s="27" t="s">
        <v>72</v>
      </c>
      <c r="H1395" s="27" t="s">
        <v>27</v>
      </c>
      <c r="I1395" s="29">
        <v>0.39999999999999997</v>
      </c>
      <c r="J1395" s="30">
        <v>4500</v>
      </c>
      <c r="K1395" s="31">
        <f t="shared" si="10"/>
        <v>1799.9999999999998</v>
      </c>
      <c r="L1395" s="31">
        <f t="shared" si="11"/>
        <v>539.99999999999989</v>
      </c>
      <c r="M1395" s="32">
        <v>0.3</v>
      </c>
      <c r="P1395" s="33"/>
    </row>
    <row r="1396" spans="1:16" ht="15.75" customHeight="1">
      <c r="A1396" s="22"/>
      <c r="B1396" s="27" t="s">
        <v>21</v>
      </c>
      <c r="C1396" s="27">
        <v>1185732</v>
      </c>
      <c r="D1396" s="28">
        <v>44295</v>
      </c>
      <c r="E1396" s="27" t="s">
        <v>53</v>
      </c>
      <c r="F1396" s="27" t="s">
        <v>54</v>
      </c>
      <c r="G1396" s="27" t="s">
        <v>72</v>
      </c>
      <c r="H1396" s="27" t="s">
        <v>28</v>
      </c>
      <c r="I1396" s="29">
        <v>0.55000000000000004</v>
      </c>
      <c r="J1396" s="30">
        <v>4750</v>
      </c>
      <c r="K1396" s="31">
        <f t="shared" si="10"/>
        <v>2612.5</v>
      </c>
      <c r="L1396" s="31">
        <f t="shared" si="11"/>
        <v>914.37499999999989</v>
      </c>
      <c r="M1396" s="32">
        <v>0.35</v>
      </c>
      <c r="P1396" s="33"/>
    </row>
    <row r="1397" spans="1:16" ht="15.75" customHeight="1">
      <c r="A1397" s="22"/>
      <c r="B1397" s="27" t="s">
        <v>21</v>
      </c>
      <c r="C1397" s="27">
        <v>1185732</v>
      </c>
      <c r="D1397" s="28">
        <v>44295</v>
      </c>
      <c r="E1397" s="27" t="s">
        <v>53</v>
      </c>
      <c r="F1397" s="27" t="s">
        <v>54</v>
      </c>
      <c r="G1397" s="27" t="s">
        <v>72</v>
      </c>
      <c r="H1397" s="27" t="s">
        <v>29</v>
      </c>
      <c r="I1397" s="29">
        <v>0.45</v>
      </c>
      <c r="J1397" s="30">
        <v>6000</v>
      </c>
      <c r="K1397" s="31">
        <f t="shared" si="10"/>
        <v>2700</v>
      </c>
      <c r="L1397" s="31">
        <f t="shared" si="11"/>
        <v>1350</v>
      </c>
      <c r="M1397" s="32">
        <v>0.5</v>
      </c>
      <c r="P1397" s="33"/>
    </row>
    <row r="1398" spans="1:16" ht="15.75" customHeight="1">
      <c r="A1398" s="22"/>
      <c r="B1398" s="27" t="s">
        <v>21</v>
      </c>
      <c r="C1398" s="27">
        <v>1185732</v>
      </c>
      <c r="D1398" s="28">
        <v>44324</v>
      </c>
      <c r="E1398" s="27" t="s">
        <v>53</v>
      </c>
      <c r="F1398" s="27" t="s">
        <v>54</v>
      </c>
      <c r="G1398" s="27" t="s">
        <v>72</v>
      </c>
      <c r="H1398" s="27" t="s">
        <v>24</v>
      </c>
      <c r="I1398" s="29">
        <v>0.55000000000000004</v>
      </c>
      <c r="J1398" s="30">
        <v>8700</v>
      </c>
      <c r="K1398" s="31">
        <f t="shared" si="10"/>
        <v>4785</v>
      </c>
      <c r="L1398" s="31">
        <f t="shared" si="11"/>
        <v>2153.25</v>
      </c>
      <c r="M1398" s="32">
        <v>0.45</v>
      </c>
      <c r="P1398" s="33"/>
    </row>
    <row r="1399" spans="1:16" ht="15.75" customHeight="1">
      <c r="A1399" s="22"/>
      <c r="B1399" s="27" t="s">
        <v>21</v>
      </c>
      <c r="C1399" s="27">
        <v>1185732</v>
      </c>
      <c r="D1399" s="28">
        <v>44324</v>
      </c>
      <c r="E1399" s="27" t="s">
        <v>53</v>
      </c>
      <c r="F1399" s="27" t="s">
        <v>54</v>
      </c>
      <c r="G1399" s="27" t="s">
        <v>72</v>
      </c>
      <c r="H1399" s="27" t="s">
        <v>25</v>
      </c>
      <c r="I1399" s="29">
        <v>0.55000000000000004</v>
      </c>
      <c r="J1399" s="30">
        <v>5750</v>
      </c>
      <c r="K1399" s="31">
        <f t="shared" si="10"/>
        <v>3162.5000000000005</v>
      </c>
      <c r="L1399" s="31">
        <f t="shared" si="11"/>
        <v>1106.875</v>
      </c>
      <c r="M1399" s="32">
        <v>0.35</v>
      </c>
      <c r="P1399" s="33"/>
    </row>
    <row r="1400" spans="1:16" ht="15.75" customHeight="1">
      <c r="A1400" s="22"/>
      <c r="B1400" s="27" t="s">
        <v>21</v>
      </c>
      <c r="C1400" s="27">
        <v>1185732</v>
      </c>
      <c r="D1400" s="28">
        <v>44324</v>
      </c>
      <c r="E1400" s="27" t="s">
        <v>53</v>
      </c>
      <c r="F1400" s="27" t="s">
        <v>54</v>
      </c>
      <c r="G1400" s="27" t="s">
        <v>72</v>
      </c>
      <c r="H1400" s="27" t="s">
        <v>26</v>
      </c>
      <c r="I1400" s="29">
        <v>0.5</v>
      </c>
      <c r="J1400" s="30">
        <v>5500</v>
      </c>
      <c r="K1400" s="31">
        <f t="shared" si="10"/>
        <v>2750</v>
      </c>
      <c r="L1400" s="31">
        <f t="shared" si="11"/>
        <v>687.5</v>
      </c>
      <c r="M1400" s="32">
        <v>0.25</v>
      </c>
      <c r="P1400" s="33"/>
    </row>
    <row r="1401" spans="1:16" ht="15.75" customHeight="1">
      <c r="A1401" s="22"/>
      <c r="B1401" s="27" t="s">
        <v>21</v>
      </c>
      <c r="C1401" s="27">
        <v>1185732</v>
      </c>
      <c r="D1401" s="28">
        <v>44324</v>
      </c>
      <c r="E1401" s="27" t="s">
        <v>53</v>
      </c>
      <c r="F1401" s="27" t="s">
        <v>54</v>
      </c>
      <c r="G1401" s="27" t="s">
        <v>72</v>
      </c>
      <c r="H1401" s="27" t="s">
        <v>27</v>
      </c>
      <c r="I1401" s="29">
        <v>0.5</v>
      </c>
      <c r="J1401" s="30">
        <v>5000</v>
      </c>
      <c r="K1401" s="31">
        <f t="shared" si="10"/>
        <v>2500</v>
      </c>
      <c r="L1401" s="31">
        <f t="shared" si="11"/>
        <v>750</v>
      </c>
      <c r="M1401" s="32">
        <v>0.3</v>
      </c>
      <c r="P1401" s="33"/>
    </row>
    <row r="1402" spans="1:16" ht="15.75" customHeight="1">
      <c r="A1402" s="22"/>
      <c r="B1402" s="27" t="s">
        <v>21</v>
      </c>
      <c r="C1402" s="27">
        <v>1185732</v>
      </c>
      <c r="D1402" s="28">
        <v>44324</v>
      </c>
      <c r="E1402" s="27" t="s">
        <v>53</v>
      </c>
      <c r="F1402" s="27" t="s">
        <v>54</v>
      </c>
      <c r="G1402" s="27" t="s">
        <v>72</v>
      </c>
      <c r="H1402" s="27" t="s">
        <v>28</v>
      </c>
      <c r="I1402" s="29">
        <v>0.6</v>
      </c>
      <c r="J1402" s="30">
        <v>5250</v>
      </c>
      <c r="K1402" s="31">
        <f t="shared" si="10"/>
        <v>3150</v>
      </c>
      <c r="L1402" s="31">
        <f t="shared" si="11"/>
        <v>1102.5</v>
      </c>
      <c r="M1402" s="32">
        <v>0.35</v>
      </c>
      <c r="P1402" s="33"/>
    </row>
    <row r="1403" spans="1:16" ht="15.75" customHeight="1">
      <c r="A1403" s="22"/>
      <c r="B1403" s="27" t="s">
        <v>21</v>
      </c>
      <c r="C1403" s="27">
        <v>1185732</v>
      </c>
      <c r="D1403" s="28">
        <v>44324</v>
      </c>
      <c r="E1403" s="27" t="s">
        <v>53</v>
      </c>
      <c r="F1403" s="27" t="s">
        <v>54</v>
      </c>
      <c r="G1403" s="27" t="s">
        <v>72</v>
      </c>
      <c r="H1403" s="27" t="s">
        <v>29</v>
      </c>
      <c r="I1403" s="29">
        <v>0.65</v>
      </c>
      <c r="J1403" s="30">
        <v>6250</v>
      </c>
      <c r="K1403" s="31">
        <f t="shared" si="10"/>
        <v>4062.5</v>
      </c>
      <c r="L1403" s="31">
        <f t="shared" si="11"/>
        <v>2031.25</v>
      </c>
      <c r="M1403" s="32">
        <v>0.5</v>
      </c>
      <c r="P1403" s="33"/>
    </row>
    <row r="1404" spans="1:16" ht="15.75" customHeight="1">
      <c r="A1404" s="22"/>
      <c r="B1404" s="27" t="s">
        <v>21</v>
      </c>
      <c r="C1404" s="27">
        <v>1185732</v>
      </c>
      <c r="D1404" s="28">
        <v>44357</v>
      </c>
      <c r="E1404" s="27" t="s">
        <v>53</v>
      </c>
      <c r="F1404" s="27" t="s">
        <v>54</v>
      </c>
      <c r="G1404" s="27" t="s">
        <v>72</v>
      </c>
      <c r="H1404" s="27" t="s">
        <v>24</v>
      </c>
      <c r="I1404" s="29">
        <v>0.6</v>
      </c>
      <c r="J1404" s="30">
        <v>8750</v>
      </c>
      <c r="K1404" s="31">
        <f t="shared" si="10"/>
        <v>5250</v>
      </c>
      <c r="L1404" s="31">
        <f t="shared" si="11"/>
        <v>2362.5</v>
      </c>
      <c r="M1404" s="32">
        <v>0.45</v>
      </c>
      <c r="P1404" s="33"/>
    </row>
    <row r="1405" spans="1:16" ht="15.75" customHeight="1">
      <c r="A1405" s="22"/>
      <c r="B1405" s="27" t="s">
        <v>21</v>
      </c>
      <c r="C1405" s="27">
        <v>1185732</v>
      </c>
      <c r="D1405" s="28">
        <v>44357</v>
      </c>
      <c r="E1405" s="27" t="s">
        <v>53</v>
      </c>
      <c r="F1405" s="27" t="s">
        <v>54</v>
      </c>
      <c r="G1405" s="27" t="s">
        <v>72</v>
      </c>
      <c r="H1405" s="27" t="s">
        <v>25</v>
      </c>
      <c r="I1405" s="29">
        <v>0.55000000000000004</v>
      </c>
      <c r="J1405" s="30">
        <v>6250</v>
      </c>
      <c r="K1405" s="31">
        <f t="shared" si="10"/>
        <v>3437.5000000000005</v>
      </c>
      <c r="L1405" s="31">
        <f t="shared" si="11"/>
        <v>1203.125</v>
      </c>
      <c r="M1405" s="32">
        <v>0.35</v>
      </c>
      <c r="P1405" s="33"/>
    </row>
    <row r="1406" spans="1:16" ht="15.75" customHeight="1">
      <c r="A1406" s="22"/>
      <c r="B1406" s="27" t="s">
        <v>21</v>
      </c>
      <c r="C1406" s="27">
        <v>1185732</v>
      </c>
      <c r="D1406" s="28">
        <v>44357</v>
      </c>
      <c r="E1406" s="27" t="s">
        <v>53</v>
      </c>
      <c r="F1406" s="27" t="s">
        <v>54</v>
      </c>
      <c r="G1406" s="27" t="s">
        <v>72</v>
      </c>
      <c r="H1406" s="27" t="s">
        <v>26</v>
      </c>
      <c r="I1406" s="29">
        <v>0.5</v>
      </c>
      <c r="J1406" s="30">
        <v>6000</v>
      </c>
      <c r="K1406" s="31">
        <f t="shared" si="10"/>
        <v>3000</v>
      </c>
      <c r="L1406" s="31">
        <f t="shared" si="11"/>
        <v>750</v>
      </c>
      <c r="M1406" s="32">
        <v>0.25</v>
      </c>
      <c r="P1406" s="33"/>
    </row>
    <row r="1407" spans="1:16" ht="15.75" customHeight="1">
      <c r="A1407" s="22"/>
      <c r="B1407" s="27" t="s">
        <v>21</v>
      </c>
      <c r="C1407" s="27">
        <v>1185732</v>
      </c>
      <c r="D1407" s="28">
        <v>44357</v>
      </c>
      <c r="E1407" s="27" t="s">
        <v>53</v>
      </c>
      <c r="F1407" s="27" t="s">
        <v>54</v>
      </c>
      <c r="G1407" s="27" t="s">
        <v>72</v>
      </c>
      <c r="H1407" s="27" t="s">
        <v>27</v>
      </c>
      <c r="I1407" s="29">
        <v>0.5</v>
      </c>
      <c r="J1407" s="30">
        <v>5750</v>
      </c>
      <c r="K1407" s="31">
        <f t="shared" si="10"/>
        <v>2875</v>
      </c>
      <c r="L1407" s="31">
        <f t="shared" si="11"/>
        <v>862.5</v>
      </c>
      <c r="M1407" s="32">
        <v>0.3</v>
      </c>
      <c r="P1407" s="33"/>
    </row>
    <row r="1408" spans="1:16" ht="15.75" customHeight="1">
      <c r="A1408" s="22"/>
      <c r="B1408" s="27" t="s">
        <v>21</v>
      </c>
      <c r="C1408" s="27">
        <v>1185732</v>
      </c>
      <c r="D1408" s="28">
        <v>44357</v>
      </c>
      <c r="E1408" s="27" t="s">
        <v>53</v>
      </c>
      <c r="F1408" s="27" t="s">
        <v>54</v>
      </c>
      <c r="G1408" s="27" t="s">
        <v>72</v>
      </c>
      <c r="H1408" s="27" t="s">
        <v>28</v>
      </c>
      <c r="I1408" s="29">
        <v>0.65</v>
      </c>
      <c r="J1408" s="30">
        <v>5750</v>
      </c>
      <c r="K1408" s="31">
        <f t="shared" si="10"/>
        <v>3737.5</v>
      </c>
      <c r="L1408" s="31">
        <f t="shared" si="11"/>
        <v>1308.125</v>
      </c>
      <c r="M1408" s="32">
        <v>0.35</v>
      </c>
      <c r="P1408" s="33"/>
    </row>
    <row r="1409" spans="1:16" ht="15.75" customHeight="1">
      <c r="A1409" s="22"/>
      <c r="B1409" s="27" t="s">
        <v>21</v>
      </c>
      <c r="C1409" s="27">
        <v>1185732</v>
      </c>
      <c r="D1409" s="28">
        <v>44357</v>
      </c>
      <c r="E1409" s="27" t="s">
        <v>53</v>
      </c>
      <c r="F1409" s="27" t="s">
        <v>54</v>
      </c>
      <c r="G1409" s="27" t="s">
        <v>72</v>
      </c>
      <c r="H1409" s="27" t="s">
        <v>29</v>
      </c>
      <c r="I1409" s="29">
        <v>0.70000000000000007</v>
      </c>
      <c r="J1409" s="30">
        <v>7250</v>
      </c>
      <c r="K1409" s="31">
        <f t="shared" si="10"/>
        <v>5075.0000000000009</v>
      </c>
      <c r="L1409" s="31">
        <f t="shared" si="11"/>
        <v>2537.5000000000005</v>
      </c>
      <c r="M1409" s="32">
        <v>0.5</v>
      </c>
      <c r="P1409" s="33"/>
    </row>
    <row r="1410" spans="1:16" ht="15.75" customHeight="1">
      <c r="A1410" s="22"/>
      <c r="B1410" s="27" t="s">
        <v>21</v>
      </c>
      <c r="C1410" s="27">
        <v>1185732</v>
      </c>
      <c r="D1410" s="28">
        <v>44385</v>
      </c>
      <c r="E1410" s="27" t="s">
        <v>53</v>
      </c>
      <c r="F1410" s="27" t="s">
        <v>54</v>
      </c>
      <c r="G1410" s="27" t="s">
        <v>72</v>
      </c>
      <c r="H1410" s="27" t="s">
        <v>24</v>
      </c>
      <c r="I1410" s="29">
        <v>0.65</v>
      </c>
      <c r="J1410" s="30">
        <v>9500</v>
      </c>
      <c r="K1410" s="31">
        <f t="shared" si="10"/>
        <v>6175</v>
      </c>
      <c r="L1410" s="31">
        <f t="shared" si="11"/>
        <v>2778.75</v>
      </c>
      <c r="M1410" s="32">
        <v>0.45</v>
      </c>
      <c r="P1410" s="33"/>
    </row>
    <row r="1411" spans="1:16" ht="15.75" customHeight="1">
      <c r="A1411" s="22"/>
      <c r="B1411" s="27" t="s">
        <v>21</v>
      </c>
      <c r="C1411" s="27">
        <v>1185732</v>
      </c>
      <c r="D1411" s="28">
        <v>44385</v>
      </c>
      <c r="E1411" s="27" t="s">
        <v>53</v>
      </c>
      <c r="F1411" s="27" t="s">
        <v>54</v>
      </c>
      <c r="G1411" s="27" t="s">
        <v>72</v>
      </c>
      <c r="H1411" s="27" t="s">
        <v>25</v>
      </c>
      <c r="I1411" s="29">
        <v>0.60000000000000009</v>
      </c>
      <c r="J1411" s="30">
        <v>7000</v>
      </c>
      <c r="K1411" s="31">
        <f t="shared" si="10"/>
        <v>4200.0000000000009</v>
      </c>
      <c r="L1411" s="31">
        <f t="shared" si="11"/>
        <v>1470.0000000000002</v>
      </c>
      <c r="M1411" s="32">
        <v>0.35</v>
      </c>
      <c r="P1411" s="33"/>
    </row>
    <row r="1412" spans="1:16" ht="15.75" customHeight="1">
      <c r="A1412" s="22"/>
      <c r="B1412" s="27" t="s">
        <v>21</v>
      </c>
      <c r="C1412" s="27">
        <v>1185732</v>
      </c>
      <c r="D1412" s="28">
        <v>44385</v>
      </c>
      <c r="E1412" s="27" t="s">
        <v>53</v>
      </c>
      <c r="F1412" s="27" t="s">
        <v>54</v>
      </c>
      <c r="G1412" s="27" t="s">
        <v>72</v>
      </c>
      <c r="H1412" s="27" t="s">
        <v>26</v>
      </c>
      <c r="I1412" s="29">
        <v>0.55000000000000004</v>
      </c>
      <c r="J1412" s="30">
        <v>6250</v>
      </c>
      <c r="K1412" s="31">
        <f t="shared" si="10"/>
        <v>3437.5000000000005</v>
      </c>
      <c r="L1412" s="31">
        <f t="shared" si="11"/>
        <v>859.37500000000011</v>
      </c>
      <c r="M1412" s="32">
        <v>0.25</v>
      </c>
      <c r="P1412" s="33"/>
    </row>
    <row r="1413" spans="1:16" ht="15.75" customHeight="1">
      <c r="A1413" s="22"/>
      <c r="B1413" s="27" t="s">
        <v>21</v>
      </c>
      <c r="C1413" s="27">
        <v>1185732</v>
      </c>
      <c r="D1413" s="28">
        <v>44385</v>
      </c>
      <c r="E1413" s="27" t="s">
        <v>53</v>
      </c>
      <c r="F1413" s="27" t="s">
        <v>54</v>
      </c>
      <c r="G1413" s="27" t="s">
        <v>72</v>
      </c>
      <c r="H1413" s="27" t="s">
        <v>27</v>
      </c>
      <c r="I1413" s="29">
        <v>0.55000000000000004</v>
      </c>
      <c r="J1413" s="30">
        <v>5750</v>
      </c>
      <c r="K1413" s="31">
        <f t="shared" si="10"/>
        <v>3162.5000000000005</v>
      </c>
      <c r="L1413" s="31">
        <f t="shared" si="11"/>
        <v>948.75000000000011</v>
      </c>
      <c r="M1413" s="32">
        <v>0.3</v>
      </c>
      <c r="P1413" s="33"/>
    </row>
    <row r="1414" spans="1:16" ht="15.75" customHeight="1">
      <c r="A1414" s="22"/>
      <c r="B1414" s="27" t="s">
        <v>21</v>
      </c>
      <c r="C1414" s="27">
        <v>1185732</v>
      </c>
      <c r="D1414" s="28">
        <v>44385</v>
      </c>
      <c r="E1414" s="27" t="s">
        <v>53</v>
      </c>
      <c r="F1414" s="27" t="s">
        <v>54</v>
      </c>
      <c r="G1414" s="27" t="s">
        <v>72</v>
      </c>
      <c r="H1414" s="27" t="s">
        <v>28</v>
      </c>
      <c r="I1414" s="29">
        <v>0.65</v>
      </c>
      <c r="J1414" s="30">
        <v>6000</v>
      </c>
      <c r="K1414" s="31">
        <f t="shared" si="10"/>
        <v>3900</v>
      </c>
      <c r="L1414" s="31">
        <f t="shared" si="11"/>
        <v>1365</v>
      </c>
      <c r="M1414" s="32">
        <v>0.35</v>
      </c>
      <c r="P1414" s="33"/>
    </row>
    <row r="1415" spans="1:16" ht="15.75" customHeight="1">
      <c r="A1415" s="22"/>
      <c r="B1415" s="27" t="s">
        <v>21</v>
      </c>
      <c r="C1415" s="27">
        <v>1185732</v>
      </c>
      <c r="D1415" s="28">
        <v>44385</v>
      </c>
      <c r="E1415" s="27" t="s">
        <v>53</v>
      </c>
      <c r="F1415" s="27" t="s">
        <v>54</v>
      </c>
      <c r="G1415" s="27" t="s">
        <v>72</v>
      </c>
      <c r="H1415" s="27" t="s">
        <v>29</v>
      </c>
      <c r="I1415" s="29">
        <v>0.70000000000000007</v>
      </c>
      <c r="J1415" s="30">
        <v>7750</v>
      </c>
      <c r="K1415" s="31">
        <f t="shared" si="10"/>
        <v>5425.0000000000009</v>
      </c>
      <c r="L1415" s="31">
        <f t="shared" si="11"/>
        <v>2712.5000000000005</v>
      </c>
      <c r="M1415" s="32">
        <v>0.5</v>
      </c>
      <c r="P1415" s="33"/>
    </row>
    <row r="1416" spans="1:16" ht="15.75" customHeight="1">
      <c r="A1416" s="22"/>
      <c r="B1416" s="27" t="s">
        <v>21</v>
      </c>
      <c r="C1416" s="27">
        <v>1185732</v>
      </c>
      <c r="D1416" s="28">
        <v>44417</v>
      </c>
      <c r="E1416" s="27" t="s">
        <v>53</v>
      </c>
      <c r="F1416" s="27" t="s">
        <v>54</v>
      </c>
      <c r="G1416" s="27" t="s">
        <v>72</v>
      </c>
      <c r="H1416" s="27" t="s">
        <v>24</v>
      </c>
      <c r="I1416" s="29">
        <v>0.65</v>
      </c>
      <c r="J1416" s="30">
        <v>9250</v>
      </c>
      <c r="K1416" s="31">
        <f t="shared" si="10"/>
        <v>6012.5</v>
      </c>
      <c r="L1416" s="31">
        <f t="shared" si="11"/>
        <v>2705.625</v>
      </c>
      <c r="M1416" s="32">
        <v>0.45</v>
      </c>
      <c r="P1416" s="33"/>
    </row>
    <row r="1417" spans="1:16" ht="15.75" customHeight="1">
      <c r="A1417" s="22"/>
      <c r="B1417" s="27" t="s">
        <v>21</v>
      </c>
      <c r="C1417" s="27">
        <v>1185732</v>
      </c>
      <c r="D1417" s="28">
        <v>44417</v>
      </c>
      <c r="E1417" s="27" t="s">
        <v>53</v>
      </c>
      <c r="F1417" s="27" t="s">
        <v>54</v>
      </c>
      <c r="G1417" s="27" t="s">
        <v>72</v>
      </c>
      <c r="H1417" s="27" t="s">
        <v>25</v>
      </c>
      <c r="I1417" s="29">
        <v>0.60000000000000009</v>
      </c>
      <c r="J1417" s="30">
        <v>7000</v>
      </c>
      <c r="K1417" s="31">
        <f t="shared" si="10"/>
        <v>4200.0000000000009</v>
      </c>
      <c r="L1417" s="31">
        <f t="shared" si="11"/>
        <v>1470.0000000000002</v>
      </c>
      <c r="M1417" s="32">
        <v>0.35</v>
      </c>
      <c r="P1417" s="33"/>
    </row>
    <row r="1418" spans="1:16" ht="15.75" customHeight="1">
      <c r="A1418" s="22"/>
      <c r="B1418" s="27" t="s">
        <v>21</v>
      </c>
      <c r="C1418" s="27">
        <v>1185732</v>
      </c>
      <c r="D1418" s="28">
        <v>44417</v>
      </c>
      <c r="E1418" s="27" t="s">
        <v>53</v>
      </c>
      <c r="F1418" s="27" t="s">
        <v>54</v>
      </c>
      <c r="G1418" s="27" t="s">
        <v>72</v>
      </c>
      <c r="H1418" s="27" t="s">
        <v>26</v>
      </c>
      <c r="I1418" s="29">
        <v>0.55000000000000004</v>
      </c>
      <c r="J1418" s="30">
        <v>6250</v>
      </c>
      <c r="K1418" s="31">
        <f t="shared" si="10"/>
        <v>3437.5000000000005</v>
      </c>
      <c r="L1418" s="31">
        <f t="shared" si="11"/>
        <v>859.37500000000011</v>
      </c>
      <c r="M1418" s="32">
        <v>0.25</v>
      </c>
      <c r="P1418" s="33"/>
    </row>
    <row r="1419" spans="1:16" ht="15.75" customHeight="1">
      <c r="A1419" s="22"/>
      <c r="B1419" s="27" t="s">
        <v>21</v>
      </c>
      <c r="C1419" s="27">
        <v>1185732</v>
      </c>
      <c r="D1419" s="28">
        <v>44417</v>
      </c>
      <c r="E1419" s="27" t="s">
        <v>53</v>
      </c>
      <c r="F1419" s="27" t="s">
        <v>54</v>
      </c>
      <c r="G1419" s="27" t="s">
        <v>72</v>
      </c>
      <c r="H1419" s="27" t="s">
        <v>27</v>
      </c>
      <c r="I1419" s="29">
        <v>0.45</v>
      </c>
      <c r="J1419" s="30">
        <v>5750</v>
      </c>
      <c r="K1419" s="31">
        <f t="shared" si="10"/>
        <v>2587.5</v>
      </c>
      <c r="L1419" s="31">
        <f t="shared" si="11"/>
        <v>776.25</v>
      </c>
      <c r="M1419" s="32">
        <v>0.3</v>
      </c>
      <c r="P1419" s="33"/>
    </row>
    <row r="1420" spans="1:16" ht="15.75" customHeight="1">
      <c r="A1420" s="22"/>
      <c r="B1420" s="27" t="s">
        <v>21</v>
      </c>
      <c r="C1420" s="27">
        <v>1185732</v>
      </c>
      <c r="D1420" s="28">
        <v>44417</v>
      </c>
      <c r="E1420" s="27" t="s">
        <v>53</v>
      </c>
      <c r="F1420" s="27" t="s">
        <v>54</v>
      </c>
      <c r="G1420" s="27" t="s">
        <v>72</v>
      </c>
      <c r="H1420" s="27" t="s">
        <v>28</v>
      </c>
      <c r="I1420" s="29">
        <v>0.55000000000000004</v>
      </c>
      <c r="J1420" s="30">
        <v>5500</v>
      </c>
      <c r="K1420" s="31">
        <f t="shared" si="10"/>
        <v>3025.0000000000005</v>
      </c>
      <c r="L1420" s="31">
        <f t="shared" si="11"/>
        <v>1058.75</v>
      </c>
      <c r="M1420" s="32">
        <v>0.35</v>
      </c>
      <c r="P1420" s="33"/>
    </row>
    <row r="1421" spans="1:16" ht="15.75" customHeight="1">
      <c r="A1421" s="22"/>
      <c r="B1421" s="27" t="s">
        <v>21</v>
      </c>
      <c r="C1421" s="27">
        <v>1185732</v>
      </c>
      <c r="D1421" s="28">
        <v>44417</v>
      </c>
      <c r="E1421" s="27" t="s">
        <v>53</v>
      </c>
      <c r="F1421" s="27" t="s">
        <v>54</v>
      </c>
      <c r="G1421" s="27" t="s">
        <v>72</v>
      </c>
      <c r="H1421" s="27" t="s">
        <v>29</v>
      </c>
      <c r="I1421" s="29">
        <v>0.60000000000000009</v>
      </c>
      <c r="J1421" s="30">
        <v>7250</v>
      </c>
      <c r="K1421" s="31">
        <f t="shared" si="10"/>
        <v>4350.0000000000009</v>
      </c>
      <c r="L1421" s="31">
        <f t="shared" si="11"/>
        <v>2175.0000000000005</v>
      </c>
      <c r="M1421" s="32">
        <v>0.5</v>
      </c>
      <c r="P1421" s="33"/>
    </row>
    <row r="1422" spans="1:16" ht="15.75" customHeight="1">
      <c r="A1422" s="22"/>
      <c r="B1422" s="27" t="s">
        <v>21</v>
      </c>
      <c r="C1422" s="27">
        <v>1185732</v>
      </c>
      <c r="D1422" s="28">
        <v>44447</v>
      </c>
      <c r="E1422" s="27" t="s">
        <v>53</v>
      </c>
      <c r="F1422" s="27" t="s">
        <v>54</v>
      </c>
      <c r="G1422" s="27" t="s">
        <v>72</v>
      </c>
      <c r="H1422" s="27" t="s">
        <v>24</v>
      </c>
      <c r="I1422" s="29">
        <v>0.55000000000000004</v>
      </c>
      <c r="J1422" s="30">
        <v>8500</v>
      </c>
      <c r="K1422" s="31">
        <f t="shared" si="10"/>
        <v>4675</v>
      </c>
      <c r="L1422" s="31">
        <f t="shared" si="11"/>
        <v>2103.75</v>
      </c>
      <c r="M1422" s="32">
        <v>0.45</v>
      </c>
      <c r="P1422" s="33"/>
    </row>
    <row r="1423" spans="1:16" ht="15.75" customHeight="1">
      <c r="A1423" s="22"/>
      <c r="B1423" s="27" t="s">
        <v>21</v>
      </c>
      <c r="C1423" s="27">
        <v>1185732</v>
      </c>
      <c r="D1423" s="28">
        <v>44447</v>
      </c>
      <c r="E1423" s="27" t="s">
        <v>53</v>
      </c>
      <c r="F1423" s="27" t="s">
        <v>54</v>
      </c>
      <c r="G1423" s="27" t="s">
        <v>72</v>
      </c>
      <c r="H1423" s="27" t="s">
        <v>25</v>
      </c>
      <c r="I1423" s="29">
        <v>0.50000000000000011</v>
      </c>
      <c r="J1423" s="30">
        <v>6500</v>
      </c>
      <c r="K1423" s="31">
        <f t="shared" si="10"/>
        <v>3250.0000000000009</v>
      </c>
      <c r="L1423" s="31">
        <f t="shared" si="11"/>
        <v>1137.5000000000002</v>
      </c>
      <c r="M1423" s="32">
        <v>0.35</v>
      </c>
      <c r="P1423" s="33"/>
    </row>
    <row r="1424" spans="1:16" ht="15.75" customHeight="1">
      <c r="A1424" s="22"/>
      <c r="B1424" s="27" t="s">
        <v>21</v>
      </c>
      <c r="C1424" s="27">
        <v>1185732</v>
      </c>
      <c r="D1424" s="28">
        <v>44447</v>
      </c>
      <c r="E1424" s="27" t="s">
        <v>53</v>
      </c>
      <c r="F1424" s="27" t="s">
        <v>54</v>
      </c>
      <c r="G1424" s="27" t="s">
        <v>72</v>
      </c>
      <c r="H1424" s="27" t="s">
        <v>26</v>
      </c>
      <c r="I1424" s="29">
        <v>0.45</v>
      </c>
      <c r="J1424" s="30">
        <v>5500</v>
      </c>
      <c r="K1424" s="31">
        <f t="shared" si="10"/>
        <v>2475</v>
      </c>
      <c r="L1424" s="31">
        <f t="shared" si="11"/>
        <v>618.75</v>
      </c>
      <c r="M1424" s="32">
        <v>0.25</v>
      </c>
      <c r="P1424" s="33"/>
    </row>
    <row r="1425" spans="1:16" ht="15.75" customHeight="1">
      <c r="A1425" s="22"/>
      <c r="B1425" s="27" t="s">
        <v>21</v>
      </c>
      <c r="C1425" s="27">
        <v>1185732</v>
      </c>
      <c r="D1425" s="28">
        <v>44447</v>
      </c>
      <c r="E1425" s="27" t="s">
        <v>53</v>
      </c>
      <c r="F1425" s="27" t="s">
        <v>54</v>
      </c>
      <c r="G1425" s="27" t="s">
        <v>72</v>
      </c>
      <c r="H1425" s="27" t="s">
        <v>27</v>
      </c>
      <c r="I1425" s="29">
        <v>0.45</v>
      </c>
      <c r="J1425" s="30">
        <v>5250</v>
      </c>
      <c r="K1425" s="31">
        <f t="shared" si="10"/>
        <v>2362.5</v>
      </c>
      <c r="L1425" s="31">
        <f t="shared" si="11"/>
        <v>708.75</v>
      </c>
      <c r="M1425" s="32">
        <v>0.3</v>
      </c>
      <c r="P1425" s="33"/>
    </row>
    <row r="1426" spans="1:16" ht="15.75" customHeight="1">
      <c r="A1426" s="22"/>
      <c r="B1426" s="27" t="s">
        <v>21</v>
      </c>
      <c r="C1426" s="27">
        <v>1185732</v>
      </c>
      <c r="D1426" s="28">
        <v>44447</v>
      </c>
      <c r="E1426" s="27" t="s">
        <v>53</v>
      </c>
      <c r="F1426" s="27" t="s">
        <v>54</v>
      </c>
      <c r="G1426" s="27" t="s">
        <v>72</v>
      </c>
      <c r="H1426" s="27" t="s">
        <v>28</v>
      </c>
      <c r="I1426" s="29">
        <v>0.55000000000000004</v>
      </c>
      <c r="J1426" s="30">
        <v>5250</v>
      </c>
      <c r="K1426" s="31">
        <f t="shared" si="10"/>
        <v>2887.5000000000005</v>
      </c>
      <c r="L1426" s="31">
        <f t="shared" si="11"/>
        <v>1010.6250000000001</v>
      </c>
      <c r="M1426" s="32">
        <v>0.35</v>
      </c>
      <c r="P1426" s="33"/>
    </row>
    <row r="1427" spans="1:16" ht="15.75" customHeight="1">
      <c r="A1427" s="22"/>
      <c r="B1427" s="27" t="s">
        <v>21</v>
      </c>
      <c r="C1427" s="27">
        <v>1185732</v>
      </c>
      <c r="D1427" s="28">
        <v>44447</v>
      </c>
      <c r="E1427" s="27" t="s">
        <v>53</v>
      </c>
      <c r="F1427" s="27" t="s">
        <v>54</v>
      </c>
      <c r="G1427" s="27" t="s">
        <v>72</v>
      </c>
      <c r="H1427" s="27" t="s">
        <v>29</v>
      </c>
      <c r="I1427" s="29">
        <v>0.60000000000000009</v>
      </c>
      <c r="J1427" s="30">
        <v>6250</v>
      </c>
      <c r="K1427" s="31">
        <f t="shared" si="10"/>
        <v>3750.0000000000005</v>
      </c>
      <c r="L1427" s="31">
        <f t="shared" si="11"/>
        <v>1875.0000000000002</v>
      </c>
      <c r="M1427" s="32">
        <v>0.5</v>
      </c>
      <c r="P1427" s="33"/>
    </row>
    <row r="1428" spans="1:16" ht="15.75" customHeight="1">
      <c r="A1428" s="22"/>
      <c r="B1428" s="27" t="s">
        <v>21</v>
      </c>
      <c r="C1428" s="27">
        <v>1185732</v>
      </c>
      <c r="D1428" s="28">
        <v>44479</v>
      </c>
      <c r="E1428" s="27" t="s">
        <v>53</v>
      </c>
      <c r="F1428" s="27" t="s">
        <v>54</v>
      </c>
      <c r="G1428" s="27" t="s">
        <v>72</v>
      </c>
      <c r="H1428" s="27" t="s">
        <v>24</v>
      </c>
      <c r="I1428" s="29">
        <v>0.60000000000000009</v>
      </c>
      <c r="J1428" s="30">
        <v>8000</v>
      </c>
      <c r="K1428" s="31">
        <f t="shared" si="10"/>
        <v>4800.0000000000009</v>
      </c>
      <c r="L1428" s="31">
        <f t="shared" si="11"/>
        <v>2160.0000000000005</v>
      </c>
      <c r="M1428" s="32">
        <v>0.45</v>
      </c>
      <c r="P1428" s="33"/>
    </row>
    <row r="1429" spans="1:16" ht="15.75" customHeight="1">
      <c r="A1429" s="22"/>
      <c r="B1429" s="27" t="s">
        <v>21</v>
      </c>
      <c r="C1429" s="27">
        <v>1185732</v>
      </c>
      <c r="D1429" s="28">
        <v>44479</v>
      </c>
      <c r="E1429" s="27" t="s">
        <v>53</v>
      </c>
      <c r="F1429" s="27" t="s">
        <v>54</v>
      </c>
      <c r="G1429" s="27" t="s">
        <v>72</v>
      </c>
      <c r="H1429" s="27" t="s">
        <v>25</v>
      </c>
      <c r="I1429" s="29">
        <v>0.50000000000000011</v>
      </c>
      <c r="J1429" s="30">
        <v>6250</v>
      </c>
      <c r="K1429" s="31">
        <f t="shared" si="10"/>
        <v>3125.0000000000009</v>
      </c>
      <c r="L1429" s="31">
        <f t="shared" si="11"/>
        <v>1093.7500000000002</v>
      </c>
      <c r="M1429" s="32">
        <v>0.35</v>
      </c>
      <c r="P1429" s="33"/>
    </row>
    <row r="1430" spans="1:16" ht="15.75" customHeight="1">
      <c r="A1430" s="22"/>
      <c r="B1430" s="27" t="s">
        <v>21</v>
      </c>
      <c r="C1430" s="27">
        <v>1185732</v>
      </c>
      <c r="D1430" s="28">
        <v>44479</v>
      </c>
      <c r="E1430" s="27" t="s">
        <v>53</v>
      </c>
      <c r="F1430" s="27" t="s">
        <v>54</v>
      </c>
      <c r="G1430" s="27" t="s">
        <v>72</v>
      </c>
      <c r="H1430" s="27" t="s">
        <v>26</v>
      </c>
      <c r="I1430" s="29">
        <v>0.50000000000000011</v>
      </c>
      <c r="J1430" s="30">
        <v>5250</v>
      </c>
      <c r="K1430" s="31">
        <f t="shared" si="10"/>
        <v>2625.0000000000005</v>
      </c>
      <c r="L1430" s="31">
        <f t="shared" si="11"/>
        <v>656.25000000000011</v>
      </c>
      <c r="M1430" s="32">
        <v>0.25</v>
      </c>
      <c r="P1430" s="33"/>
    </row>
    <row r="1431" spans="1:16" ht="15.75" customHeight="1">
      <c r="A1431" s="22"/>
      <c r="B1431" s="27" t="s">
        <v>21</v>
      </c>
      <c r="C1431" s="27">
        <v>1185732</v>
      </c>
      <c r="D1431" s="28">
        <v>44479</v>
      </c>
      <c r="E1431" s="27" t="s">
        <v>53</v>
      </c>
      <c r="F1431" s="27" t="s">
        <v>54</v>
      </c>
      <c r="G1431" s="27" t="s">
        <v>72</v>
      </c>
      <c r="H1431" s="27" t="s">
        <v>27</v>
      </c>
      <c r="I1431" s="29">
        <v>0.50000000000000011</v>
      </c>
      <c r="J1431" s="30">
        <v>5000</v>
      </c>
      <c r="K1431" s="31">
        <f t="shared" si="10"/>
        <v>2500.0000000000005</v>
      </c>
      <c r="L1431" s="31">
        <f t="shared" si="11"/>
        <v>750.00000000000011</v>
      </c>
      <c r="M1431" s="32">
        <v>0.3</v>
      </c>
      <c r="P1431" s="33"/>
    </row>
    <row r="1432" spans="1:16" ht="15.75" customHeight="1">
      <c r="A1432" s="22"/>
      <c r="B1432" s="27" t="s">
        <v>21</v>
      </c>
      <c r="C1432" s="27">
        <v>1185732</v>
      </c>
      <c r="D1432" s="28">
        <v>44479</v>
      </c>
      <c r="E1432" s="27" t="s">
        <v>53</v>
      </c>
      <c r="F1432" s="27" t="s">
        <v>54</v>
      </c>
      <c r="G1432" s="27" t="s">
        <v>72</v>
      </c>
      <c r="H1432" s="27" t="s">
        <v>28</v>
      </c>
      <c r="I1432" s="29">
        <v>0.60000000000000009</v>
      </c>
      <c r="J1432" s="30">
        <v>5000</v>
      </c>
      <c r="K1432" s="31">
        <f t="shared" si="10"/>
        <v>3000.0000000000005</v>
      </c>
      <c r="L1432" s="31">
        <f t="shared" si="11"/>
        <v>1050</v>
      </c>
      <c r="M1432" s="32">
        <v>0.35</v>
      </c>
      <c r="P1432" s="33"/>
    </row>
    <row r="1433" spans="1:16" ht="15.75" customHeight="1">
      <c r="A1433" s="22"/>
      <c r="B1433" s="27" t="s">
        <v>21</v>
      </c>
      <c r="C1433" s="27">
        <v>1185732</v>
      </c>
      <c r="D1433" s="28">
        <v>44479</v>
      </c>
      <c r="E1433" s="27" t="s">
        <v>53</v>
      </c>
      <c r="F1433" s="27" t="s">
        <v>54</v>
      </c>
      <c r="G1433" s="27" t="s">
        <v>72</v>
      </c>
      <c r="H1433" s="27" t="s">
        <v>29</v>
      </c>
      <c r="I1433" s="29">
        <v>0.65</v>
      </c>
      <c r="J1433" s="30">
        <v>6250</v>
      </c>
      <c r="K1433" s="31">
        <f t="shared" si="10"/>
        <v>4062.5</v>
      </c>
      <c r="L1433" s="31">
        <f t="shared" si="11"/>
        <v>2031.25</v>
      </c>
      <c r="M1433" s="32">
        <v>0.5</v>
      </c>
      <c r="P1433" s="33"/>
    </row>
    <row r="1434" spans="1:16" ht="15.75" customHeight="1">
      <c r="A1434" s="22"/>
      <c r="B1434" s="27" t="s">
        <v>21</v>
      </c>
      <c r="C1434" s="27">
        <v>1185732</v>
      </c>
      <c r="D1434" s="28">
        <v>44509</v>
      </c>
      <c r="E1434" s="27" t="s">
        <v>53</v>
      </c>
      <c r="F1434" s="27" t="s">
        <v>54</v>
      </c>
      <c r="G1434" s="27" t="s">
        <v>72</v>
      </c>
      <c r="H1434" s="27" t="s">
        <v>24</v>
      </c>
      <c r="I1434" s="29">
        <v>0.60000000000000009</v>
      </c>
      <c r="J1434" s="30">
        <v>7750</v>
      </c>
      <c r="K1434" s="31">
        <f t="shared" si="10"/>
        <v>4650.0000000000009</v>
      </c>
      <c r="L1434" s="31">
        <f t="shared" si="11"/>
        <v>2092.5000000000005</v>
      </c>
      <c r="M1434" s="32">
        <v>0.45</v>
      </c>
      <c r="P1434" s="33"/>
    </row>
    <row r="1435" spans="1:16" ht="15.75" customHeight="1">
      <c r="A1435" s="22"/>
      <c r="B1435" s="27" t="s">
        <v>21</v>
      </c>
      <c r="C1435" s="27">
        <v>1185732</v>
      </c>
      <c r="D1435" s="28">
        <v>44509</v>
      </c>
      <c r="E1435" s="27" t="s">
        <v>53</v>
      </c>
      <c r="F1435" s="27" t="s">
        <v>54</v>
      </c>
      <c r="G1435" s="27" t="s">
        <v>72</v>
      </c>
      <c r="H1435" s="27" t="s">
        <v>25</v>
      </c>
      <c r="I1435" s="29">
        <v>0.50000000000000011</v>
      </c>
      <c r="J1435" s="30">
        <v>6000</v>
      </c>
      <c r="K1435" s="31">
        <f t="shared" si="10"/>
        <v>3000.0000000000005</v>
      </c>
      <c r="L1435" s="31">
        <f t="shared" si="11"/>
        <v>1050</v>
      </c>
      <c r="M1435" s="32">
        <v>0.35</v>
      </c>
      <c r="P1435" s="33"/>
    </row>
    <row r="1436" spans="1:16" ht="15.75" customHeight="1">
      <c r="A1436" s="22"/>
      <c r="B1436" s="27" t="s">
        <v>21</v>
      </c>
      <c r="C1436" s="27">
        <v>1185732</v>
      </c>
      <c r="D1436" s="28">
        <v>44509</v>
      </c>
      <c r="E1436" s="27" t="s">
        <v>53</v>
      </c>
      <c r="F1436" s="27" t="s">
        <v>54</v>
      </c>
      <c r="G1436" s="27" t="s">
        <v>72</v>
      </c>
      <c r="H1436" s="27" t="s">
        <v>26</v>
      </c>
      <c r="I1436" s="29">
        <v>0.50000000000000011</v>
      </c>
      <c r="J1436" s="30">
        <v>5450</v>
      </c>
      <c r="K1436" s="31">
        <f t="shared" si="10"/>
        <v>2725.0000000000005</v>
      </c>
      <c r="L1436" s="31">
        <f t="shared" si="11"/>
        <v>681.25000000000011</v>
      </c>
      <c r="M1436" s="32">
        <v>0.25</v>
      </c>
      <c r="P1436" s="33"/>
    </row>
    <row r="1437" spans="1:16" ht="15.75" customHeight="1">
      <c r="A1437" s="22"/>
      <c r="B1437" s="27" t="s">
        <v>21</v>
      </c>
      <c r="C1437" s="27">
        <v>1185732</v>
      </c>
      <c r="D1437" s="28">
        <v>44509</v>
      </c>
      <c r="E1437" s="27" t="s">
        <v>53</v>
      </c>
      <c r="F1437" s="27" t="s">
        <v>54</v>
      </c>
      <c r="G1437" s="27" t="s">
        <v>72</v>
      </c>
      <c r="H1437" s="27" t="s">
        <v>27</v>
      </c>
      <c r="I1437" s="29">
        <v>0.50000000000000011</v>
      </c>
      <c r="J1437" s="30">
        <v>5750</v>
      </c>
      <c r="K1437" s="31">
        <f t="shared" si="10"/>
        <v>2875.0000000000005</v>
      </c>
      <c r="L1437" s="31">
        <f t="shared" si="11"/>
        <v>862.50000000000011</v>
      </c>
      <c r="M1437" s="32">
        <v>0.3</v>
      </c>
      <c r="P1437" s="33"/>
    </row>
    <row r="1438" spans="1:16" ht="15.75" customHeight="1">
      <c r="A1438" s="22"/>
      <c r="B1438" s="27" t="s">
        <v>21</v>
      </c>
      <c r="C1438" s="27">
        <v>1185732</v>
      </c>
      <c r="D1438" s="28">
        <v>44509</v>
      </c>
      <c r="E1438" s="27" t="s">
        <v>53</v>
      </c>
      <c r="F1438" s="27" t="s">
        <v>54</v>
      </c>
      <c r="G1438" s="27" t="s">
        <v>72</v>
      </c>
      <c r="H1438" s="27" t="s">
        <v>28</v>
      </c>
      <c r="I1438" s="29">
        <v>0.65</v>
      </c>
      <c r="J1438" s="30">
        <v>5500</v>
      </c>
      <c r="K1438" s="31">
        <f t="shared" si="10"/>
        <v>3575</v>
      </c>
      <c r="L1438" s="31">
        <f t="shared" si="11"/>
        <v>1251.25</v>
      </c>
      <c r="M1438" s="32">
        <v>0.35</v>
      </c>
      <c r="P1438" s="33"/>
    </row>
    <row r="1439" spans="1:16" ht="15.75" customHeight="1">
      <c r="A1439" s="22"/>
      <c r="B1439" s="27" t="s">
        <v>21</v>
      </c>
      <c r="C1439" s="27">
        <v>1185732</v>
      </c>
      <c r="D1439" s="28">
        <v>44509</v>
      </c>
      <c r="E1439" s="27" t="s">
        <v>53</v>
      </c>
      <c r="F1439" s="27" t="s">
        <v>54</v>
      </c>
      <c r="G1439" s="27" t="s">
        <v>72</v>
      </c>
      <c r="H1439" s="27" t="s">
        <v>29</v>
      </c>
      <c r="I1439" s="29">
        <v>0.7</v>
      </c>
      <c r="J1439" s="30">
        <v>6500</v>
      </c>
      <c r="K1439" s="31">
        <f t="shared" si="10"/>
        <v>4550</v>
      </c>
      <c r="L1439" s="31">
        <f t="shared" si="11"/>
        <v>2275</v>
      </c>
      <c r="M1439" s="32">
        <v>0.5</v>
      </c>
      <c r="P1439" s="33"/>
    </row>
    <row r="1440" spans="1:16" ht="15.75" customHeight="1">
      <c r="A1440" s="22"/>
      <c r="B1440" s="27" t="s">
        <v>21</v>
      </c>
      <c r="C1440" s="27">
        <v>1185732</v>
      </c>
      <c r="D1440" s="28">
        <v>44538</v>
      </c>
      <c r="E1440" s="27" t="s">
        <v>53</v>
      </c>
      <c r="F1440" s="27" t="s">
        <v>54</v>
      </c>
      <c r="G1440" s="27" t="s">
        <v>72</v>
      </c>
      <c r="H1440" s="27" t="s">
        <v>24</v>
      </c>
      <c r="I1440" s="29">
        <v>0.65</v>
      </c>
      <c r="J1440" s="30">
        <v>8750</v>
      </c>
      <c r="K1440" s="31">
        <f t="shared" si="10"/>
        <v>5687.5</v>
      </c>
      <c r="L1440" s="31">
        <f t="shared" si="11"/>
        <v>2559.375</v>
      </c>
      <c r="M1440" s="32">
        <v>0.45</v>
      </c>
      <c r="P1440" s="33"/>
    </row>
    <row r="1441" spans="1:18" ht="15.75" customHeight="1">
      <c r="A1441" s="22"/>
      <c r="B1441" s="27" t="s">
        <v>21</v>
      </c>
      <c r="C1441" s="27">
        <v>1185732</v>
      </c>
      <c r="D1441" s="28">
        <v>44538</v>
      </c>
      <c r="E1441" s="27" t="s">
        <v>53</v>
      </c>
      <c r="F1441" s="27" t="s">
        <v>54</v>
      </c>
      <c r="G1441" s="27" t="s">
        <v>72</v>
      </c>
      <c r="H1441" s="27" t="s">
        <v>25</v>
      </c>
      <c r="I1441" s="29">
        <v>0.55000000000000004</v>
      </c>
      <c r="J1441" s="30">
        <v>6750</v>
      </c>
      <c r="K1441" s="31">
        <f t="shared" si="10"/>
        <v>3712.5000000000005</v>
      </c>
      <c r="L1441" s="31">
        <f t="shared" si="11"/>
        <v>1299.375</v>
      </c>
      <c r="M1441" s="32">
        <v>0.35</v>
      </c>
      <c r="P1441" s="33"/>
    </row>
    <row r="1442" spans="1:18" ht="15.75" customHeight="1">
      <c r="A1442" s="22"/>
      <c r="B1442" s="27" t="s">
        <v>21</v>
      </c>
      <c r="C1442" s="27">
        <v>1185732</v>
      </c>
      <c r="D1442" s="28">
        <v>44538</v>
      </c>
      <c r="E1442" s="27" t="s">
        <v>53</v>
      </c>
      <c r="F1442" s="27" t="s">
        <v>54</v>
      </c>
      <c r="G1442" s="27" t="s">
        <v>72</v>
      </c>
      <c r="H1442" s="27" t="s">
        <v>26</v>
      </c>
      <c r="I1442" s="29">
        <v>0.55000000000000004</v>
      </c>
      <c r="J1442" s="30">
        <v>6250</v>
      </c>
      <c r="K1442" s="31">
        <f t="shared" si="10"/>
        <v>3437.5000000000005</v>
      </c>
      <c r="L1442" s="31">
        <f t="shared" si="11"/>
        <v>859.37500000000011</v>
      </c>
      <c r="M1442" s="32">
        <v>0.25</v>
      </c>
      <c r="P1442" s="33"/>
    </row>
    <row r="1443" spans="1:18" ht="15.75" customHeight="1">
      <c r="A1443" s="22"/>
      <c r="B1443" s="27" t="s">
        <v>21</v>
      </c>
      <c r="C1443" s="27">
        <v>1185732</v>
      </c>
      <c r="D1443" s="28">
        <v>44538</v>
      </c>
      <c r="E1443" s="27" t="s">
        <v>53</v>
      </c>
      <c r="F1443" s="27" t="s">
        <v>54</v>
      </c>
      <c r="G1443" s="27" t="s">
        <v>72</v>
      </c>
      <c r="H1443" s="27" t="s">
        <v>27</v>
      </c>
      <c r="I1443" s="29">
        <v>0.55000000000000004</v>
      </c>
      <c r="J1443" s="30">
        <v>5750</v>
      </c>
      <c r="K1443" s="31">
        <f t="shared" si="10"/>
        <v>3162.5000000000005</v>
      </c>
      <c r="L1443" s="31">
        <f t="shared" si="11"/>
        <v>948.75000000000011</v>
      </c>
      <c r="M1443" s="32">
        <v>0.3</v>
      </c>
      <c r="P1443" s="33"/>
    </row>
    <row r="1444" spans="1:18" ht="15.75" customHeight="1">
      <c r="A1444" s="22"/>
      <c r="B1444" s="27" t="s">
        <v>21</v>
      </c>
      <c r="C1444" s="27">
        <v>1185732</v>
      </c>
      <c r="D1444" s="28">
        <v>44538</v>
      </c>
      <c r="E1444" s="27" t="s">
        <v>53</v>
      </c>
      <c r="F1444" s="27" t="s">
        <v>54</v>
      </c>
      <c r="G1444" s="27" t="s">
        <v>72</v>
      </c>
      <c r="H1444" s="27" t="s">
        <v>28</v>
      </c>
      <c r="I1444" s="29">
        <v>0.65</v>
      </c>
      <c r="J1444" s="30">
        <v>5750</v>
      </c>
      <c r="K1444" s="31">
        <f t="shared" si="10"/>
        <v>3737.5</v>
      </c>
      <c r="L1444" s="31">
        <f t="shared" si="11"/>
        <v>1308.125</v>
      </c>
      <c r="M1444" s="32">
        <v>0.35</v>
      </c>
      <c r="P1444" s="33"/>
    </row>
    <row r="1445" spans="1:18" ht="15.75" customHeight="1">
      <c r="A1445" s="22"/>
      <c r="B1445" s="27" t="s">
        <v>21</v>
      </c>
      <c r="C1445" s="27">
        <v>1185732</v>
      </c>
      <c r="D1445" s="28">
        <v>44538</v>
      </c>
      <c r="E1445" s="27" t="s">
        <v>53</v>
      </c>
      <c r="F1445" s="27" t="s">
        <v>54</v>
      </c>
      <c r="G1445" s="27" t="s">
        <v>72</v>
      </c>
      <c r="H1445" s="27" t="s">
        <v>29</v>
      </c>
      <c r="I1445" s="29">
        <v>0.7</v>
      </c>
      <c r="J1445" s="30">
        <v>6750</v>
      </c>
      <c r="K1445" s="31">
        <f t="shared" si="10"/>
        <v>4725</v>
      </c>
      <c r="L1445" s="31">
        <f t="shared" si="11"/>
        <v>2362.5</v>
      </c>
      <c r="M1445" s="32">
        <v>0.5</v>
      </c>
      <c r="P1445" s="33"/>
    </row>
    <row r="1446" spans="1:18" ht="15.75" customHeight="1">
      <c r="A1446" s="22" t="s">
        <v>46</v>
      </c>
      <c r="B1446" s="27" t="s">
        <v>21</v>
      </c>
      <c r="C1446" s="27">
        <v>1185732</v>
      </c>
      <c r="D1446" s="28">
        <v>44210</v>
      </c>
      <c r="E1446" s="27" t="s">
        <v>22</v>
      </c>
      <c r="F1446" s="27" t="s">
        <v>23</v>
      </c>
      <c r="G1446" s="27" t="s">
        <v>73</v>
      </c>
      <c r="H1446" s="27" t="s">
        <v>24</v>
      </c>
      <c r="I1446" s="29">
        <v>0.4</v>
      </c>
      <c r="J1446" s="30">
        <v>8000</v>
      </c>
      <c r="K1446" s="31">
        <f t="shared" si="10"/>
        <v>3200</v>
      </c>
      <c r="L1446" s="31">
        <f t="shared" si="11"/>
        <v>1600</v>
      </c>
      <c r="M1446" s="32">
        <v>0.5</v>
      </c>
      <c r="O1446" s="37"/>
      <c r="P1446" s="38"/>
      <c r="Q1446" s="33"/>
      <c r="R1446" s="34"/>
    </row>
    <row r="1447" spans="1:18" ht="15.75" customHeight="1">
      <c r="A1447" s="22"/>
      <c r="B1447" s="27" t="s">
        <v>21</v>
      </c>
      <c r="C1447" s="27">
        <v>1185732</v>
      </c>
      <c r="D1447" s="28">
        <v>44210</v>
      </c>
      <c r="E1447" s="27" t="s">
        <v>22</v>
      </c>
      <c r="F1447" s="27" t="s">
        <v>23</v>
      </c>
      <c r="G1447" s="27" t="s">
        <v>73</v>
      </c>
      <c r="H1447" s="27" t="s">
        <v>25</v>
      </c>
      <c r="I1447" s="29">
        <v>0.4</v>
      </c>
      <c r="J1447" s="30">
        <v>6000</v>
      </c>
      <c r="K1447" s="31">
        <f t="shared" si="10"/>
        <v>2400</v>
      </c>
      <c r="L1447" s="31">
        <f t="shared" si="11"/>
        <v>720</v>
      </c>
      <c r="M1447" s="32">
        <v>0.3</v>
      </c>
      <c r="O1447" s="37"/>
      <c r="P1447" s="38"/>
      <c r="Q1447" s="33"/>
      <c r="R1447" s="34"/>
    </row>
    <row r="1448" spans="1:18" ht="15.75" customHeight="1">
      <c r="A1448" s="22"/>
      <c r="B1448" s="27" t="s">
        <v>21</v>
      </c>
      <c r="C1448" s="27">
        <v>1185732</v>
      </c>
      <c r="D1448" s="28">
        <v>44210</v>
      </c>
      <c r="E1448" s="27" t="s">
        <v>22</v>
      </c>
      <c r="F1448" s="27" t="s">
        <v>23</v>
      </c>
      <c r="G1448" s="27" t="s">
        <v>73</v>
      </c>
      <c r="H1448" s="27" t="s">
        <v>26</v>
      </c>
      <c r="I1448" s="29">
        <v>0.30000000000000004</v>
      </c>
      <c r="J1448" s="30">
        <v>6000</v>
      </c>
      <c r="K1448" s="31">
        <f t="shared" si="10"/>
        <v>1800.0000000000002</v>
      </c>
      <c r="L1448" s="31">
        <f t="shared" si="11"/>
        <v>630</v>
      </c>
      <c r="M1448" s="32">
        <v>0.35</v>
      </c>
      <c r="O1448" s="37"/>
      <c r="P1448" s="38"/>
      <c r="Q1448" s="33"/>
      <c r="R1448" s="34"/>
    </row>
    <row r="1449" spans="1:18" ht="15.75" customHeight="1">
      <c r="A1449" s="22"/>
      <c r="B1449" s="27" t="s">
        <v>21</v>
      </c>
      <c r="C1449" s="27">
        <v>1185732</v>
      </c>
      <c r="D1449" s="28">
        <v>44210</v>
      </c>
      <c r="E1449" s="27" t="s">
        <v>22</v>
      </c>
      <c r="F1449" s="27" t="s">
        <v>23</v>
      </c>
      <c r="G1449" s="27" t="s">
        <v>73</v>
      </c>
      <c r="H1449" s="27" t="s">
        <v>27</v>
      </c>
      <c r="I1449" s="29">
        <v>0.35</v>
      </c>
      <c r="J1449" s="30">
        <v>4500</v>
      </c>
      <c r="K1449" s="31">
        <f t="shared" si="10"/>
        <v>1575</v>
      </c>
      <c r="L1449" s="31">
        <f t="shared" si="11"/>
        <v>551.25</v>
      </c>
      <c r="M1449" s="32">
        <v>0.35</v>
      </c>
      <c r="O1449" s="37"/>
      <c r="P1449" s="38"/>
      <c r="Q1449" s="33"/>
      <c r="R1449" s="34"/>
    </row>
    <row r="1450" spans="1:18" ht="15.75" customHeight="1">
      <c r="A1450" s="22"/>
      <c r="B1450" s="27" t="s">
        <v>21</v>
      </c>
      <c r="C1450" s="27">
        <v>1185732</v>
      </c>
      <c r="D1450" s="28">
        <v>44210</v>
      </c>
      <c r="E1450" s="27" t="s">
        <v>22</v>
      </c>
      <c r="F1450" s="27" t="s">
        <v>23</v>
      </c>
      <c r="G1450" s="27" t="s">
        <v>73</v>
      </c>
      <c r="H1450" s="27" t="s">
        <v>28</v>
      </c>
      <c r="I1450" s="29">
        <v>0.5</v>
      </c>
      <c r="J1450" s="30">
        <v>5000</v>
      </c>
      <c r="K1450" s="31">
        <f t="shared" si="10"/>
        <v>2500</v>
      </c>
      <c r="L1450" s="31">
        <f t="shared" si="11"/>
        <v>750</v>
      </c>
      <c r="M1450" s="32">
        <v>0.3</v>
      </c>
      <c r="O1450" s="37"/>
      <c r="P1450" s="38"/>
      <c r="Q1450" s="33"/>
      <c r="R1450" s="34"/>
    </row>
    <row r="1451" spans="1:18" ht="15.75" customHeight="1">
      <c r="A1451" s="22"/>
      <c r="B1451" s="27" t="s">
        <v>21</v>
      </c>
      <c r="C1451" s="27">
        <v>1185732</v>
      </c>
      <c r="D1451" s="28">
        <v>44210</v>
      </c>
      <c r="E1451" s="27" t="s">
        <v>22</v>
      </c>
      <c r="F1451" s="27" t="s">
        <v>23</v>
      </c>
      <c r="G1451" s="27" t="s">
        <v>73</v>
      </c>
      <c r="H1451" s="27" t="s">
        <v>29</v>
      </c>
      <c r="I1451" s="29">
        <v>0.4</v>
      </c>
      <c r="J1451" s="30">
        <v>6000</v>
      </c>
      <c r="K1451" s="31">
        <f t="shared" si="10"/>
        <v>2400</v>
      </c>
      <c r="L1451" s="31">
        <f t="shared" si="11"/>
        <v>600</v>
      </c>
      <c r="M1451" s="32">
        <v>0.25</v>
      </c>
      <c r="O1451" s="37"/>
      <c r="P1451" s="38"/>
      <c r="Q1451" s="33"/>
      <c r="R1451" s="34"/>
    </row>
    <row r="1452" spans="1:18" ht="15.75" customHeight="1">
      <c r="A1452" s="22"/>
      <c r="B1452" s="27" t="s">
        <v>21</v>
      </c>
      <c r="C1452" s="27">
        <v>1185732</v>
      </c>
      <c r="D1452" s="28">
        <v>44239</v>
      </c>
      <c r="E1452" s="27" t="s">
        <v>22</v>
      </c>
      <c r="F1452" s="27" t="s">
        <v>23</v>
      </c>
      <c r="G1452" s="27" t="s">
        <v>73</v>
      </c>
      <c r="H1452" s="27" t="s">
        <v>24</v>
      </c>
      <c r="I1452" s="29">
        <v>0.4</v>
      </c>
      <c r="J1452" s="30">
        <v>8500</v>
      </c>
      <c r="K1452" s="31">
        <f t="shared" si="10"/>
        <v>3400</v>
      </c>
      <c r="L1452" s="31">
        <f t="shared" si="11"/>
        <v>1700</v>
      </c>
      <c r="M1452" s="32">
        <v>0.5</v>
      </c>
      <c r="O1452" s="37"/>
      <c r="P1452" s="38"/>
      <c r="Q1452" s="33"/>
      <c r="R1452" s="34"/>
    </row>
    <row r="1453" spans="1:18" ht="15.75" customHeight="1">
      <c r="A1453" s="22"/>
      <c r="B1453" s="27" t="s">
        <v>21</v>
      </c>
      <c r="C1453" s="27">
        <v>1185732</v>
      </c>
      <c r="D1453" s="28">
        <v>44239</v>
      </c>
      <c r="E1453" s="27" t="s">
        <v>22</v>
      </c>
      <c r="F1453" s="27" t="s">
        <v>23</v>
      </c>
      <c r="G1453" s="27" t="s">
        <v>73</v>
      </c>
      <c r="H1453" s="27" t="s">
        <v>25</v>
      </c>
      <c r="I1453" s="29">
        <v>0.4</v>
      </c>
      <c r="J1453" s="30">
        <v>5000</v>
      </c>
      <c r="K1453" s="31">
        <f t="shared" si="10"/>
        <v>2000</v>
      </c>
      <c r="L1453" s="31">
        <f t="shared" si="11"/>
        <v>600</v>
      </c>
      <c r="M1453" s="32">
        <v>0.3</v>
      </c>
      <c r="O1453" s="37"/>
      <c r="P1453" s="38"/>
      <c r="Q1453" s="33"/>
      <c r="R1453" s="34"/>
    </row>
    <row r="1454" spans="1:18" ht="15.75" customHeight="1">
      <c r="A1454" s="22"/>
      <c r="B1454" s="27" t="s">
        <v>21</v>
      </c>
      <c r="C1454" s="27">
        <v>1185732</v>
      </c>
      <c r="D1454" s="28">
        <v>44239</v>
      </c>
      <c r="E1454" s="27" t="s">
        <v>22</v>
      </c>
      <c r="F1454" s="27" t="s">
        <v>23</v>
      </c>
      <c r="G1454" s="27" t="s">
        <v>73</v>
      </c>
      <c r="H1454" s="27" t="s">
        <v>26</v>
      </c>
      <c r="I1454" s="29">
        <v>0.30000000000000004</v>
      </c>
      <c r="J1454" s="30">
        <v>5500</v>
      </c>
      <c r="K1454" s="31">
        <f t="shared" si="10"/>
        <v>1650.0000000000002</v>
      </c>
      <c r="L1454" s="31">
        <f t="shared" si="11"/>
        <v>577.5</v>
      </c>
      <c r="M1454" s="32">
        <v>0.35</v>
      </c>
      <c r="O1454" s="37"/>
      <c r="P1454" s="38"/>
      <c r="Q1454" s="33"/>
      <c r="R1454" s="34"/>
    </row>
    <row r="1455" spans="1:18" ht="15.75" customHeight="1">
      <c r="A1455" s="22"/>
      <c r="B1455" s="27" t="s">
        <v>21</v>
      </c>
      <c r="C1455" s="27">
        <v>1185732</v>
      </c>
      <c r="D1455" s="28">
        <v>44239</v>
      </c>
      <c r="E1455" s="27" t="s">
        <v>22</v>
      </c>
      <c r="F1455" s="27" t="s">
        <v>23</v>
      </c>
      <c r="G1455" s="27" t="s">
        <v>73</v>
      </c>
      <c r="H1455" s="27" t="s">
        <v>27</v>
      </c>
      <c r="I1455" s="29">
        <v>0.35</v>
      </c>
      <c r="J1455" s="30">
        <v>4250</v>
      </c>
      <c r="K1455" s="31">
        <f t="shared" si="10"/>
        <v>1487.5</v>
      </c>
      <c r="L1455" s="31">
        <f t="shared" si="11"/>
        <v>520.625</v>
      </c>
      <c r="M1455" s="32">
        <v>0.35</v>
      </c>
      <c r="O1455" s="37"/>
      <c r="P1455" s="38"/>
      <c r="Q1455" s="33"/>
      <c r="R1455" s="34"/>
    </row>
    <row r="1456" spans="1:18" ht="15.75" customHeight="1">
      <c r="A1456" s="22"/>
      <c r="B1456" s="27" t="s">
        <v>21</v>
      </c>
      <c r="C1456" s="27">
        <v>1185732</v>
      </c>
      <c r="D1456" s="28">
        <v>44239</v>
      </c>
      <c r="E1456" s="27" t="s">
        <v>22</v>
      </c>
      <c r="F1456" s="27" t="s">
        <v>23</v>
      </c>
      <c r="G1456" s="27" t="s">
        <v>73</v>
      </c>
      <c r="H1456" s="27" t="s">
        <v>28</v>
      </c>
      <c r="I1456" s="29">
        <v>0.5</v>
      </c>
      <c r="J1456" s="30">
        <v>5000</v>
      </c>
      <c r="K1456" s="31">
        <f t="shared" si="10"/>
        <v>2500</v>
      </c>
      <c r="L1456" s="31">
        <f t="shared" si="11"/>
        <v>750</v>
      </c>
      <c r="M1456" s="32">
        <v>0.3</v>
      </c>
      <c r="O1456" s="37"/>
      <c r="P1456" s="38"/>
      <c r="Q1456" s="33"/>
      <c r="R1456" s="34"/>
    </row>
    <row r="1457" spans="1:18" ht="15.75" customHeight="1">
      <c r="A1457" s="22"/>
      <c r="B1457" s="27" t="s">
        <v>21</v>
      </c>
      <c r="C1457" s="27">
        <v>1185732</v>
      </c>
      <c r="D1457" s="28">
        <v>44239</v>
      </c>
      <c r="E1457" s="27" t="s">
        <v>22</v>
      </c>
      <c r="F1457" s="27" t="s">
        <v>23</v>
      </c>
      <c r="G1457" s="27" t="s">
        <v>73</v>
      </c>
      <c r="H1457" s="27" t="s">
        <v>29</v>
      </c>
      <c r="I1457" s="29">
        <v>0.4</v>
      </c>
      <c r="J1457" s="30">
        <v>6000</v>
      </c>
      <c r="K1457" s="31">
        <f t="shared" si="10"/>
        <v>2400</v>
      </c>
      <c r="L1457" s="31">
        <f t="shared" si="11"/>
        <v>600</v>
      </c>
      <c r="M1457" s="32">
        <v>0.25</v>
      </c>
      <c r="O1457" s="37"/>
      <c r="P1457" s="38"/>
      <c r="Q1457" s="33"/>
      <c r="R1457" s="34"/>
    </row>
    <row r="1458" spans="1:18" ht="15.75" customHeight="1">
      <c r="A1458" s="22"/>
      <c r="B1458" s="27" t="s">
        <v>21</v>
      </c>
      <c r="C1458" s="27">
        <v>1185732</v>
      </c>
      <c r="D1458" s="28">
        <v>44265</v>
      </c>
      <c r="E1458" s="27" t="s">
        <v>22</v>
      </c>
      <c r="F1458" s="27" t="s">
        <v>23</v>
      </c>
      <c r="G1458" s="27" t="s">
        <v>73</v>
      </c>
      <c r="H1458" s="27" t="s">
        <v>24</v>
      </c>
      <c r="I1458" s="29">
        <v>0.4</v>
      </c>
      <c r="J1458" s="30">
        <v>8200</v>
      </c>
      <c r="K1458" s="31">
        <f t="shared" si="10"/>
        <v>3280</v>
      </c>
      <c r="L1458" s="31">
        <f t="shared" si="11"/>
        <v>1640</v>
      </c>
      <c r="M1458" s="32">
        <v>0.5</v>
      </c>
      <c r="O1458" s="37"/>
      <c r="P1458" s="38"/>
      <c r="Q1458" s="33"/>
      <c r="R1458" s="34"/>
    </row>
    <row r="1459" spans="1:18" ht="15.75" customHeight="1">
      <c r="A1459" s="22"/>
      <c r="B1459" s="27" t="s">
        <v>21</v>
      </c>
      <c r="C1459" s="27">
        <v>1185732</v>
      </c>
      <c r="D1459" s="28">
        <v>44265</v>
      </c>
      <c r="E1459" s="27" t="s">
        <v>22</v>
      </c>
      <c r="F1459" s="27" t="s">
        <v>23</v>
      </c>
      <c r="G1459" s="27" t="s">
        <v>73</v>
      </c>
      <c r="H1459" s="27" t="s">
        <v>25</v>
      </c>
      <c r="I1459" s="29">
        <v>0.4</v>
      </c>
      <c r="J1459" s="30">
        <v>5250</v>
      </c>
      <c r="K1459" s="31">
        <f t="shared" si="10"/>
        <v>2100</v>
      </c>
      <c r="L1459" s="31">
        <f t="shared" si="11"/>
        <v>630</v>
      </c>
      <c r="M1459" s="32">
        <v>0.3</v>
      </c>
      <c r="O1459" s="37"/>
      <c r="P1459" s="38"/>
      <c r="Q1459" s="33"/>
      <c r="R1459" s="34"/>
    </row>
    <row r="1460" spans="1:18" ht="15.75" customHeight="1">
      <c r="A1460" s="22"/>
      <c r="B1460" s="27" t="s">
        <v>21</v>
      </c>
      <c r="C1460" s="27">
        <v>1185732</v>
      </c>
      <c r="D1460" s="28">
        <v>44265</v>
      </c>
      <c r="E1460" s="27" t="s">
        <v>22</v>
      </c>
      <c r="F1460" s="27" t="s">
        <v>23</v>
      </c>
      <c r="G1460" s="27" t="s">
        <v>73</v>
      </c>
      <c r="H1460" s="27" t="s">
        <v>26</v>
      </c>
      <c r="I1460" s="29">
        <v>0.30000000000000004</v>
      </c>
      <c r="J1460" s="30">
        <v>5500</v>
      </c>
      <c r="K1460" s="31">
        <f t="shared" si="10"/>
        <v>1650.0000000000002</v>
      </c>
      <c r="L1460" s="31">
        <f t="shared" si="11"/>
        <v>577.5</v>
      </c>
      <c r="M1460" s="32">
        <v>0.35</v>
      </c>
      <c r="O1460" s="37"/>
      <c r="P1460" s="38"/>
      <c r="Q1460" s="33"/>
      <c r="R1460" s="34"/>
    </row>
    <row r="1461" spans="1:18" ht="15.75" customHeight="1">
      <c r="A1461" s="22"/>
      <c r="B1461" s="27" t="s">
        <v>21</v>
      </c>
      <c r="C1461" s="27">
        <v>1185732</v>
      </c>
      <c r="D1461" s="28">
        <v>44265</v>
      </c>
      <c r="E1461" s="27" t="s">
        <v>22</v>
      </c>
      <c r="F1461" s="27" t="s">
        <v>23</v>
      </c>
      <c r="G1461" s="27" t="s">
        <v>73</v>
      </c>
      <c r="H1461" s="27" t="s">
        <v>27</v>
      </c>
      <c r="I1461" s="29">
        <v>0.35</v>
      </c>
      <c r="J1461" s="30">
        <v>4000</v>
      </c>
      <c r="K1461" s="31">
        <f t="shared" si="10"/>
        <v>1400</v>
      </c>
      <c r="L1461" s="31">
        <f t="shared" si="11"/>
        <v>489.99999999999994</v>
      </c>
      <c r="M1461" s="32">
        <v>0.35</v>
      </c>
      <c r="O1461" s="37"/>
      <c r="P1461" s="38"/>
      <c r="Q1461" s="33"/>
      <c r="R1461" s="34"/>
    </row>
    <row r="1462" spans="1:18" ht="15.75" customHeight="1">
      <c r="A1462" s="22"/>
      <c r="B1462" s="27" t="s">
        <v>21</v>
      </c>
      <c r="C1462" s="27">
        <v>1185732</v>
      </c>
      <c r="D1462" s="28">
        <v>44265</v>
      </c>
      <c r="E1462" s="27" t="s">
        <v>22</v>
      </c>
      <c r="F1462" s="27" t="s">
        <v>23</v>
      </c>
      <c r="G1462" s="27" t="s">
        <v>73</v>
      </c>
      <c r="H1462" s="27" t="s">
        <v>28</v>
      </c>
      <c r="I1462" s="29">
        <v>0.5</v>
      </c>
      <c r="J1462" s="30">
        <v>4500</v>
      </c>
      <c r="K1462" s="31">
        <f t="shared" si="10"/>
        <v>2250</v>
      </c>
      <c r="L1462" s="31">
        <f t="shared" si="11"/>
        <v>675</v>
      </c>
      <c r="M1462" s="32">
        <v>0.3</v>
      </c>
      <c r="O1462" s="37"/>
      <c r="P1462" s="38"/>
      <c r="Q1462" s="33"/>
      <c r="R1462" s="34"/>
    </row>
    <row r="1463" spans="1:18" ht="15.75" customHeight="1">
      <c r="A1463" s="22"/>
      <c r="B1463" s="27" t="s">
        <v>21</v>
      </c>
      <c r="C1463" s="27">
        <v>1185732</v>
      </c>
      <c r="D1463" s="28">
        <v>44265</v>
      </c>
      <c r="E1463" s="27" t="s">
        <v>22</v>
      </c>
      <c r="F1463" s="27" t="s">
        <v>23</v>
      </c>
      <c r="G1463" s="27" t="s">
        <v>73</v>
      </c>
      <c r="H1463" s="27" t="s">
        <v>29</v>
      </c>
      <c r="I1463" s="29">
        <v>0.4</v>
      </c>
      <c r="J1463" s="30">
        <v>5500</v>
      </c>
      <c r="K1463" s="31">
        <f t="shared" si="10"/>
        <v>2200</v>
      </c>
      <c r="L1463" s="31">
        <f t="shared" si="11"/>
        <v>550</v>
      </c>
      <c r="M1463" s="32">
        <v>0.25</v>
      </c>
      <c r="O1463" s="37"/>
      <c r="P1463" s="38"/>
      <c r="Q1463" s="33"/>
      <c r="R1463" s="34"/>
    </row>
    <row r="1464" spans="1:18" ht="15.75" customHeight="1">
      <c r="A1464" s="22"/>
      <c r="B1464" s="27" t="s">
        <v>21</v>
      </c>
      <c r="C1464" s="27">
        <v>1185732</v>
      </c>
      <c r="D1464" s="28">
        <v>44297</v>
      </c>
      <c r="E1464" s="27" t="s">
        <v>22</v>
      </c>
      <c r="F1464" s="27" t="s">
        <v>23</v>
      </c>
      <c r="G1464" s="27" t="s">
        <v>73</v>
      </c>
      <c r="H1464" s="27" t="s">
        <v>24</v>
      </c>
      <c r="I1464" s="29">
        <v>0.4</v>
      </c>
      <c r="J1464" s="30">
        <v>8000</v>
      </c>
      <c r="K1464" s="31">
        <f t="shared" si="10"/>
        <v>3200</v>
      </c>
      <c r="L1464" s="31">
        <f t="shared" si="11"/>
        <v>1600</v>
      </c>
      <c r="M1464" s="32">
        <v>0.5</v>
      </c>
      <c r="O1464" s="37"/>
      <c r="P1464" s="38"/>
      <c r="Q1464" s="33"/>
      <c r="R1464" s="34"/>
    </row>
    <row r="1465" spans="1:18" ht="15.75" customHeight="1">
      <c r="A1465" s="22"/>
      <c r="B1465" s="27" t="s">
        <v>21</v>
      </c>
      <c r="C1465" s="27">
        <v>1185732</v>
      </c>
      <c r="D1465" s="28">
        <v>44297</v>
      </c>
      <c r="E1465" s="27" t="s">
        <v>22</v>
      </c>
      <c r="F1465" s="27" t="s">
        <v>23</v>
      </c>
      <c r="G1465" s="27" t="s">
        <v>73</v>
      </c>
      <c r="H1465" s="27" t="s">
        <v>25</v>
      </c>
      <c r="I1465" s="29">
        <v>0.4</v>
      </c>
      <c r="J1465" s="30">
        <v>5000</v>
      </c>
      <c r="K1465" s="31">
        <f t="shared" si="10"/>
        <v>2000</v>
      </c>
      <c r="L1465" s="31">
        <f t="shared" si="11"/>
        <v>600</v>
      </c>
      <c r="M1465" s="32">
        <v>0.3</v>
      </c>
      <c r="O1465" s="37"/>
      <c r="P1465" s="38"/>
      <c r="Q1465" s="33"/>
      <c r="R1465" s="34"/>
    </row>
    <row r="1466" spans="1:18" ht="15.75" customHeight="1">
      <c r="A1466" s="22"/>
      <c r="B1466" s="27" t="s">
        <v>21</v>
      </c>
      <c r="C1466" s="27">
        <v>1185732</v>
      </c>
      <c r="D1466" s="28">
        <v>44297</v>
      </c>
      <c r="E1466" s="27" t="s">
        <v>22</v>
      </c>
      <c r="F1466" s="27" t="s">
        <v>23</v>
      </c>
      <c r="G1466" s="27" t="s">
        <v>73</v>
      </c>
      <c r="H1466" s="27" t="s">
        <v>26</v>
      </c>
      <c r="I1466" s="29">
        <v>0.30000000000000004</v>
      </c>
      <c r="J1466" s="30">
        <v>5000</v>
      </c>
      <c r="K1466" s="31">
        <f t="shared" si="10"/>
        <v>1500.0000000000002</v>
      </c>
      <c r="L1466" s="31">
        <f t="shared" si="11"/>
        <v>525</v>
      </c>
      <c r="M1466" s="32">
        <v>0.35</v>
      </c>
      <c r="O1466" s="37"/>
      <c r="P1466" s="38"/>
      <c r="Q1466" s="33"/>
      <c r="R1466" s="34"/>
    </row>
    <row r="1467" spans="1:18" ht="15.75" customHeight="1">
      <c r="A1467" s="22"/>
      <c r="B1467" s="27" t="s">
        <v>21</v>
      </c>
      <c r="C1467" s="27">
        <v>1185732</v>
      </c>
      <c r="D1467" s="28">
        <v>44297</v>
      </c>
      <c r="E1467" s="27" t="s">
        <v>22</v>
      </c>
      <c r="F1467" s="27" t="s">
        <v>23</v>
      </c>
      <c r="G1467" s="27" t="s">
        <v>73</v>
      </c>
      <c r="H1467" s="27" t="s">
        <v>27</v>
      </c>
      <c r="I1467" s="29">
        <v>0.35</v>
      </c>
      <c r="J1467" s="30">
        <v>4250</v>
      </c>
      <c r="K1467" s="31">
        <f t="shared" si="10"/>
        <v>1487.5</v>
      </c>
      <c r="L1467" s="31">
        <f t="shared" si="11"/>
        <v>520.625</v>
      </c>
      <c r="M1467" s="32">
        <v>0.35</v>
      </c>
      <c r="O1467" s="37"/>
      <c r="P1467" s="38"/>
      <c r="Q1467" s="33"/>
      <c r="R1467" s="34"/>
    </row>
    <row r="1468" spans="1:18" ht="15.75" customHeight="1">
      <c r="A1468" s="22"/>
      <c r="B1468" s="27" t="s">
        <v>21</v>
      </c>
      <c r="C1468" s="27">
        <v>1185732</v>
      </c>
      <c r="D1468" s="28">
        <v>44297</v>
      </c>
      <c r="E1468" s="27" t="s">
        <v>22</v>
      </c>
      <c r="F1468" s="27" t="s">
        <v>23</v>
      </c>
      <c r="G1468" s="27" t="s">
        <v>73</v>
      </c>
      <c r="H1468" s="27" t="s">
        <v>28</v>
      </c>
      <c r="I1468" s="29">
        <v>0.5</v>
      </c>
      <c r="J1468" s="30">
        <v>4250</v>
      </c>
      <c r="K1468" s="31">
        <f t="shared" si="10"/>
        <v>2125</v>
      </c>
      <c r="L1468" s="31">
        <f t="shared" si="11"/>
        <v>637.5</v>
      </c>
      <c r="M1468" s="32">
        <v>0.3</v>
      </c>
      <c r="O1468" s="37"/>
      <c r="P1468" s="38"/>
      <c r="Q1468" s="33"/>
      <c r="R1468" s="34"/>
    </row>
    <row r="1469" spans="1:18" ht="15.75" customHeight="1">
      <c r="A1469" s="22"/>
      <c r="B1469" s="27" t="s">
        <v>21</v>
      </c>
      <c r="C1469" s="27">
        <v>1185732</v>
      </c>
      <c r="D1469" s="28">
        <v>44297</v>
      </c>
      <c r="E1469" s="27" t="s">
        <v>22</v>
      </c>
      <c r="F1469" s="27" t="s">
        <v>23</v>
      </c>
      <c r="G1469" s="27" t="s">
        <v>73</v>
      </c>
      <c r="H1469" s="27" t="s">
        <v>29</v>
      </c>
      <c r="I1469" s="29">
        <v>0.4</v>
      </c>
      <c r="J1469" s="30">
        <v>5500</v>
      </c>
      <c r="K1469" s="31">
        <f t="shared" si="10"/>
        <v>2200</v>
      </c>
      <c r="L1469" s="31">
        <f t="shared" si="11"/>
        <v>550</v>
      </c>
      <c r="M1469" s="32">
        <v>0.25</v>
      </c>
      <c r="O1469" s="37"/>
      <c r="P1469" s="38"/>
      <c r="Q1469" s="33"/>
      <c r="R1469" s="34"/>
    </row>
    <row r="1470" spans="1:18" ht="15.75" customHeight="1">
      <c r="A1470" s="22"/>
      <c r="B1470" s="27" t="s">
        <v>21</v>
      </c>
      <c r="C1470" s="27">
        <v>1185732</v>
      </c>
      <c r="D1470" s="28">
        <v>44326</v>
      </c>
      <c r="E1470" s="27" t="s">
        <v>22</v>
      </c>
      <c r="F1470" s="27" t="s">
        <v>23</v>
      </c>
      <c r="G1470" s="27" t="s">
        <v>73</v>
      </c>
      <c r="H1470" s="27" t="s">
        <v>24</v>
      </c>
      <c r="I1470" s="29">
        <v>0.5</v>
      </c>
      <c r="J1470" s="30">
        <v>8200</v>
      </c>
      <c r="K1470" s="31">
        <f t="shared" si="10"/>
        <v>4100</v>
      </c>
      <c r="L1470" s="31">
        <f t="shared" si="11"/>
        <v>2050</v>
      </c>
      <c r="M1470" s="32">
        <v>0.5</v>
      </c>
      <c r="O1470" s="37"/>
      <c r="P1470" s="38"/>
      <c r="Q1470" s="33"/>
      <c r="R1470" s="34"/>
    </row>
    <row r="1471" spans="1:18" ht="15.75" customHeight="1">
      <c r="A1471" s="22"/>
      <c r="B1471" s="27" t="s">
        <v>21</v>
      </c>
      <c r="C1471" s="27">
        <v>1185732</v>
      </c>
      <c r="D1471" s="28">
        <v>44326</v>
      </c>
      <c r="E1471" s="27" t="s">
        <v>22</v>
      </c>
      <c r="F1471" s="27" t="s">
        <v>23</v>
      </c>
      <c r="G1471" s="27" t="s">
        <v>73</v>
      </c>
      <c r="H1471" s="27" t="s">
        <v>25</v>
      </c>
      <c r="I1471" s="29">
        <v>0.45000000000000007</v>
      </c>
      <c r="J1471" s="30">
        <v>5250</v>
      </c>
      <c r="K1471" s="31">
        <f t="shared" si="10"/>
        <v>2362.5000000000005</v>
      </c>
      <c r="L1471" s="31">
        <f t="shared" si="11"/>
        <v>708.75000000000011</v>
      </c>
      <c r="M1471" s="32">
        <v>0.3</v>
      </c>
      <c r="O1471" s="37"/>
      <c r="P1471" s="38"/>
      <c r="Q1471" s="33"/>
      <c r="R1471" s="34"/>
    </row>
    <row r="1472" spans="1:18" ht="15.75" customHeight="1">
      <c r="A1472" s="22"/>
      <c r="B1472" s="27" t="s">
        <v>21</v>
      </c>
      <c r="C1472" s="27">
        <v>1185732</v>
      </c>
      <c r="D1472" s="28">
        <v>44326</v>
      </c>
      <c r="E1472" s="27" t="s">
        <v>22</v>
      </c>
      <c r="F1472" s="27" t="s">
        <v>23</v>
      </c>
      <c r="G1472" s="27" t="s">
        <v>73</v>
      </c>
      <c r="H1472" s="27" t="s">
        <v>26</v>
      </c>
      <c r="I1472" s="29">
        <v>0.4</v>
      </c>
      <c r="J1472" s="30">
        <v>5000</v>
      </c>
      <c r="K1472" s="31">
        <f t="shared" si="10"/>
        <v>2000</v>
      </c>
      <c r="L1472" s="31">
        <f t="shared" si="11"/>
        <v>700</v>
      </c>
      <c r="M1472" s="32">
        <v>0.35</v>
      </c>
      <c r="O1472" s="37"/>
      <c r="P1472" s="38"/>
      <c r="Q1472" s="33"/>
      <c r="R1472" s="34"/>
    </row>
    <row r="1473" spans="1:18" ht="15.75" customHeight="1">
      <c r="A1473" s="22"/>
      <c r="B1473" s="27" t="s">
        <v>21</v>
      </c>
      <c r="C1473" s="27">
        <v>1185732</v>
      </c>
      <c r="D1473" s="28">
        <v>44326</v>
      </c>
      <c r="E1473" s="27" t="s">
        <v>22</v>
      </c>
      <c r="F1473" s="27" t="s">
        <v>23</v>
      </c>
      <c r="G1473" s="27" t="s">
        <v>73</v>
      </c>
      <c r="H1473" s="27" t="s">
        <v>27</v>
      </c>
      <c r="I1473" s="29">
        <v>0.4</v>
      </c>
      <c r="J1473" s="30">
        <v>4500</v>
      </c>
      <c r="K1473" s="31">
        <f t="shared" si="10"/>
        <v>1800</v>
      </c>
      <c r="L1473" s="31">
        <f t="shared" si="11"/>
        <v>630</v>
      </c>
      <c r="M1473" s="32">
        <v>0.35</v>
      </c>
      <c r="O1473" s="37"/>
      <c r="P1473" s="38"/>
      <c r="Q1473" s="33"/>
      <c r="R1473" s="34"/>
    </row>
    <row r="1474" spans="1:18" ht="15.75" customHeight="1">
      <c r="A1474" s="22"/>
      <c r="B1474" s="27" t="s">
        <v>21</v>
      </c>
      <c r="C1474" s="27">
        <v>1185732</v>
      </c>
      <c r="D1474" s="28">
        <v>44326</v>
      </c>
      <c r="E1474" s="27" t="s">
        <v>22</v>
      </c>
      <c r="F1474" s="27" t="s">
        <v>23</v>
      </c>
      <c r="G1474" s="27" t="s">
        <v>73</v>
      </c>
      <c r="H1474" s="27" t="s">
        <v>28</v>
      </c>
      <c r="I1474" s="29">
        <v>0.5</v>
      </c>
      <c r="J1474" s="30">
        <v>4750</v>
      </c>
      <c r="K1474" s="31">
        <f t="shared" si="10"/>
        <v>2375</v>
      </c>
      <c r="L1474" s="31">
        <f t="shared" si="11"/>
        <v>712.5</v>
      </c>
      <c r="M1474" s="32">
        <v>0.3</v>
      </c>
      <c r="O1474" s="37"/>
      <c r="P1474" s="38"/>
      <c r="Q1474" s="33"/>
      <c r="R1474" s="34"/>
    </row>
    <row r="1475" spans="1:18" ht="15.75" customHeight="1">
      <c r="A1475" s="22"/>
      <c r="B1475" s="27" t="s">
        <v>21</v>
      </c>
      <c r="C1475" s="27">
        <v>1185732</v>
      </c>
      <c r="D1475" s="28">
        <v>44326</v>
      </c>
      <c r="E1475" s="27" t="s">
        <v>22</v>
      </c>
      <c r="F1475" s="27" t="s">
        <v>23</v>
      </c>
      <c r="G1475" s="27" t="s">
        <v>73</v>
      </c>
      <c r="H1475" s="27" t="s">
        <v>29</v>
      </c>
      <c r="I1475" s="29">
        <v>0.55000000000000004</v>
      </c>
      <c r="J1475" s="30">
        <v>6000</v>
      </c>
      <c r="K1475" s="31">
        <f t="shared" si="10"/>
        <v>3300.0000000000005</v>
      </c>
      <c r="L1475" s="31">
        <f t="shared" si="11"/>
        <v>825.00000000000011</v>
      </c>
      <c r="M1475" s="32">
        <v>0.25</v>
      </c>
      <c r="O1475" s="37"/>
      <c r="P1475" s="38"/>
      <c r="Q1475" s="33"/>
      <c r="R1475" s="34"/>
    </row>
    <row r="1476" spans="1:18" ht="15.75" customHeight="1">
      <c r="A1476" s="22"/>
      <c r="B1476" s="27" t="s">
        <v>21</v>
      </c>
      <c r="C1476" s="27">
        <v>1185732</v>
      </c>
      <c r="D1476" s="28">
        <v>44359</v>
      </c>
      <c r="E1476" s="27" t="s">
        <v>22</v>
      </c>
      <c r="F1476" s="27" t="s">
        <v>23</v>
      </c>
      <c r="G1476" s="27" t="s">
        <v>73</v>
      </c>
      <c r="H1476" s="27" t="s">
        <v>24</v>
      </c>
      <c r="I1476" s="29">
        <v>0.5</v>
      </c>
      <c r="J1476" s="30">
        <v>8500</v>
      </c>
      <c r="K1476" s="31">
        <f t="shared" si="10"/>
        <v>4250</v>
      </c>
      <c r="L1476" s="31">
        <f t="shared" si="11"/>
        <v>2125</v>
      </c>
      <c r="M1476" s="32">
        <v>0.5</v>
      </c>
      <c r="O1476" s="37"/>
      <c r="P1476" s="38"/>
      <c r="Q1476" s="33"/>
      <c r="R1476" s="34"/>
    </row>
    <row r="1477" spans="1:18" ht="15.75" customHeight="1">
      <c r="A1477" s="22"/>
      <c r="B1477" s="27" t="s">
        <v>21</v>
      </c>
      <c r="C1477" s="27">
        <v>1185732</v>
      </c>
      <c r="D1477" s="28">
        <v>44359</v>
      </c>
      <c r="E1477" s="27" t="s">
        <v>22</v>
      </c>
      <c r="F1477" s="27" t="s">
        <v>23</v>
      </c>
      <c r="G1477" s="27" t="s">
        <v>73</v>
      </c>
      <c r="H1477" s="27" t="s">
        <v>25</v>
      </c>
      <c r="I1477" s="29">
        <v>0.45000000000000007</v>
      </c>
      <c r="J1477" s="30">
        <v>6000</v>
      </c>
      <c r="K1477" s="31">
        <f t="shared" si="10"/>
        <v>2700.0000000000005</v>
      </c>
      <c r="L1477" s="31">
        <f t="shared" si="11"/>
        <v>810.00000000000011</v>
      </c>
      <c r="M1477" s="32">
        <v>0.3</v>
      </c>
      <c r="O1477" s="37"/>
      <c r="P1477" s="38"/>
      <c r="Q1477" s="33"/>
      <c r="R1477" s="34"/>
    </row>
    <row r="1478" spans="1:18" ht="15.75" customHeight="1">
      <c r="A1478" s="22"/>
      <c r="B1478" s="27" t="s">
        <v>21</v>
      </c>
      <c r="C1478" s="27">
        <v>1185732</v>
      </c>
      <c r="D1478" s="28">
        <v>44359</v>
      </c>
      <c r="E1478" s="27" t="s">
        <v>22</v>
      </c>
      <c r="F1478" s="27" t="s">
        <v>23</v>
      </c>
      <c r="G1478" s="27" t="s">
        <v>73</v>
      </c>
      <c r="H1478" s="27" t="s">
        <v>26</v>
      </c>
      <c r="I1478" s="29">
        <v>0.4</v>
      </c>
      <c r="J1478" s="30">
        <v>5250</v>
      </c>
      <c r="K1478" s="31">
        <f t="shared" si="10"/>
        <v>2100</v>
      </c>
      <c r="L1478" s="31">
        <f t="shared" si="11"/>
        <v>735</v>
      </c>
      <c r="M1478" s="32">
        <v>0.35</v>
      </c>
      <c r="O1478" s="37"/>
      <c r="P1478" s="38"/>
      <c r="Q1478" s="33"/>
      <c r="R1478" s="34"/>
    </row>
    <row r="1479" spans="1:18" ht="15.75" customHeight="1">
      <c r="A1479" s="22"/>
      <c r="B1479" s="27" t="s">
        <v>21</v>
      </c>
      <c r="C1479" s="27">
        <v>1185732</v>
      </c>
      <c r="D1479" s="28">
        <v>44359</v>
      </c>
      <c r="E1479" s="27" t="s">
        <v>22</v>
      </c>
      <c r="F1479" s="27" t="s">
        <v>23</v>
      </c>
      <c r="G1479" s="27" t="s">
        <v>73</v>
      </c>
      <c r="H1479" s="27" t="s">
        <v>27</v>
      </c>
      <c r="I1479" s="29">
        <v>0.4</v>
      </c>
      <c r="J1479" s="30">
        <v>5000</v>
      </c>
      <c r="K1479" s="31">
        <f t="shared" si="10"/>
        <v>2000</v>
      </c>
      <c r="L1479" s="31">
        <f t="shared" si="11"/>
        <v>700</v>
      </c>
      <c r="M1479" s="32">
        <v>0.35</v>
      </c>
      <c r="O1479" s="37"/>
      <c r="P1479" s="38"/>
      <c r="Q1479" s="33"/>
      <c r="R1479" s="34"/>
    </row>
    <row r="1480" spans="1:18" ht="15.75" customHeight="1">
      <c r="A1480" s="22"/>
      <c r="B1480" s="27" t="s">
        <v>21</v>
      </c>
      <c r="C1480" s="27">
        <v>1185732</v>
      </c>
      <c r="D1480" s="28">
        <v>44359</v>
      </c>
      <c r="E1480" s="27" t="s">
        <v>22</v>
      </c>
      <c r="F1480" s="27" t="s">
        <v>23</v>
      </c>
      <c r="G1480" s="27" t="s">
        <v>73</v>
      </c>
      <c r="H1480" s="27" t="s">
        <v>28</v>
      </c>
      <c r="I1480" s="29">
        <v>0.5</v>
      </c>
      <c r="J1480" s="30">
        <v>5000</v>
      </c>
      <c r="K1480" s="31">
        <f t="shared" si="10"/>
        <v>2500</v>
      </c>
      <c r="L1480" s="31">
        <f t="shared" si="11"/>
        <v>750</v>
      </c>
      <c r="M1480" s="32">
        <v>0.3</v>
      </c>
      <c r="O1480" s="37"/>
      <c r="P1480" s="38"/>
      <c r="Q1480" s="33"/>
      <c r="R1480" s="34"/>
    </row>
    <row r="1481" spans="1:18" ht="15.75" customHeight="1">
      <c r="A1481" s="22"/>
      <c r="B1481" s="27" t="s">
        <v>21</v>
      </c>
      <c r="C1481" s="27">
        <v>1185732</v>
      </c>
      <c r="D1481" s="28">
        <v>44359</v>
      </c>
      <c r="E1481" s="27" t="s">
        <v>22</v>
      </c>
      <c r="F1481" s="27" t="s">
        <v>23</v>
      </c>
      <c r="G1481" s="27" t="s">
        <v>73</v>
      </c>
      <c r="H1481" s="27" t="s">
        <v>29</v>
      </c>
      <c r="I1481" s="29">
        <v>0.55000000000000004</v>
      </c>
      <c r="J1481" s="30">
        <v>6500</v>
      </c>
      <c r="K1481" s="31">
        <f t="shared" si="10"/>
        <v>3575.0000000000005</v>
      </c>
      <c r="L1481" s="31">
        <f t="shared" si="11"/>
        <v>893.75000000000011</v>
      </c>
      <c r="M1481" s="32">
        <v>0.25</v>
      </c>
      <c r="O1481" s="37"/>
      <c r="P1481" s="38"/>
      <c r="Q1481" s="33"/>
      <c r="R1481" s="34"/>
    </row>
    <row r="1482" spans="1:18" ht="15.75" customHeight="1">
      <c r="A1482" s="22"/>
      <c r="B1482" s="27" t="s">
        <v>21</v>
      </c>
      <c r="C1482" s="27">
        <v>1185732</v>
      </c>
      <c r="D1482" s="28">
        <v>44387</v>
      </c>
      <c r="E1482" s="27" t="s">
        <v>22</v>
      </c>
      <c r="F1482" s="27" t="s">
        <v>23</v>
      </c>
      <c r="G1482" s="27" t="s">
        <v>73</v>
      </c>
      <c r="H1482" s="27" t="s">
        <v>24</v>
      </c>
      <c r="I1482" s="29">
        <v>0.5</v>
      </c>
      <c r="J1482" s="30">
        <v>8750</v>
      </c>
      <c r="K1482" s="31">
        <f t="shared" si="10"/>
        <v>4375</v>
      </c>
      <c r="L1482" s="31">
        <f t="shared" si="11"/>
        <v>2187.5</v>
      </c>
      <c r="M1482" s="32">
        <v>0.5</v>
      </c>
      <c r="O1482" s="37"/>
      <c r="P1482" s="38"/>
      <c r="Q1482" s="33"/>
      <c r="R1482" s="34"/>
    </row>
    <row r="1483" spans="1:18" ht="15.75" customHeight="1">
      <c r="A1483" s="22"/>
      <c r="B1483" s="27" t="s">
        <v>21</v>
      </c>
      <c r="C1483" s="27">
        <v>1185732</v>
      </c>
      <c r="D1483" s="28">
        <v>44387</v>
      </c>
      <c r="E1483" s="27" t="s">
        <v>22</v>
      </c>
      <c r="F1483" s="27" t="s">
        <v>23</v>
      </c>
      <c r="G1483" s="27" t="s">
        <v>73</v>
      </c>
      <c r="H1483" s="27" t="s">
        <v>25</v>
      </c>
      <c r="I1483" s="29">
        <v>0.45000000000000007</v>
      </c>
      <c r="J1483" s="30">
        <v>6250</v>
      </c>
      <c r="K1483" s="31">
        <f t="shared" si="10"/>
        <v>2812.5000000000005</v>
      </c>
      <c r="L1483" s="31">
        <f t="shared" si="11"/>
        <v>843.75000000000011</v>
      </c>
      <c r="M1483" s="32">
        <v>0.3</v>
      </c>
      <c r="O1483" s="37"/>
      <c r="P1483" s="38"/>
      <c r="Q1483" s="33"/>
      <c r="R1483" s="34"/>
    </row>
    <row r="1484" spans="1:18" ht="15.75" customHeight="1">
      <c r="A1484" s="22"/>
      <c r="B1484" s="27" t="s">
        <v>21</v>
      </c>
      <c r="C1484" s="27">
        <v>1185732</v>
      </c>
      <c r="D1484" s="28">
        <v>44387</v>
      </c>
      <c r="E1484" s="27" t="s">
        <v>22</v>
      </c>
      <c r="F1484" s="27" t="s">
        <v>23</v>
      </c>
      <c r="G1484" s="27" t="s">
        <v>73</v>
      </c>
      <c r="H1484" s="27" t="s">
        <v>26</v>
      </c>
      <c r="I1484" s="29">
        <v>0.4</v>
      </c>
      <c r="J1484" s="30">
        <v>5500</v>
      </c>
      <c r="K1484" s="31">
        <f t="shared" si="10"/>
        <v>2200</v>
      </c>
      <c r="L1484" s="31">
        <f t="shared" si="11"/>
        <v>770</v>
      </c>
      <c r="M1484" s="32">
        <v>0.35</v>
      </c>
      <c r="O1484" s="37"/>
      <c r="P1484" s="38"/>
      <c r="Q1484" s="33"/>
      <c r="R1484" s="34"/>
    </row>
    <row r="1485" spans="1:18" ht="15.75" customHeight="1">
      <c r="A1485" s="22"/>
      <c r="B1485" s="27" t="s">
        <v>21</v>
      </c>
      <c r="C1485" s="27">
        <v>1185732</v>
      </c>
      <c r="D1485" s="28">
        <v>44387</v>
      </c>
      <c r="E1485" s="27" t="s">
        <v>22</v>
      </c>
      <c r="F1485" s="27" t="s">
        <v>23</v>
      </c>
      <c r="G1485" s="27" t="s">
        <v>73</v>
      </c>
      <c r="H1485" s="27" t="s">
        <v>27</v>
      </c>
      <c r="I1485" s="29">
        <v>0.4</v>
      </c>
      <c r="J1485" s="30">
        <v>5000</v>
      </c>
      <c r="K1485" s="31">
        <f t="shared" si="10"/>
        <v>2000</v>
      </c>
      <c r="L1485" s="31">
        <f t="shared" si="11"/>
        <v>700</v>
      </c>
      <c r="M1485" s="32">
        <v>0.35</v>
      </c>
      <c r="O1485" s="37"/>
      <c r="P1485" s="38"/>
      <c r="Q1485" s="33"/>
      <c r="R1485" s="34"/>
    </row>
    <row r="1486" spans="1:18" ht="15.75" customHeight="1">
      <c r="A1486" s="22"/>
      <c r="B1486" s="27" t="s">
        <v>21</v>
      </c>
      <c r="C1486" s="27">
        <v>1185732</v>
      </c>
      <c r="D1486" s="28">
        <v>44387</v>
      </c>
      <c r="E1486" s="27" t="s">
        <v>22</v>
      </c>
      <c r="F1486" s="27" t="s">
        <v>23</v>
      </c>
      <c r="G1486" s="27" t="s">
        <v>73</v>
      </c>
      <c r="H1486" s="27" t="s">
        <v>28</v>
      </c>
      <c r="I1486" s="29">
        <v>0.5</v>
      </c>
      <c r="J1486" s="30">
        <v>5250</v>
      </c>
      <c r="K1486" s="31">
        <f t="shared" si="10"/>
        <v>2625</v>
      </c>
      <c r="L1486" s="31">
        <f t="shared" si="11"/>
        <v>787.5</v>
      </c>
      <c r="M1486" s="32">
        <v>0.3</v>
      </c>
      <c r="O1486" s="37"/>
      <c r="P1486" s="38"/>
      <c r="Q1486" s="33"/>
      <c r="R1486" s="34"/>
    </row>
    <row r="1487" spans="1:18" ht="15.75" customHeight="1">
      <c r="A1487" s="22"/>
      <c r="B1487" s="27" t="s">
        <v>21</v>
      </c>
      <c r="C1487" s="27">
        <v>1185732</v>
      </c>
      <c r="D1487" s="28">
        <v>44387</v>
      </c>
      <c r="E1487" s="27" t="s">
        <v>22</v>
      </c>
      <c r="F1487" s="27" t="s">
        <v>23</v>
      </c>
      <c r="G1487" s="27" t="s">
        <v>73</v>
      </c>
      <c r="H1487" s="27" t="s">
        <v>29</v>
      </c>
      <c r="I1487" s="29">
        <v>0.55000000000000004</v>
      </c>
      <c r="J1487" s="30">
        <v>7000</v>
      </c>
      <c r="K1487" s="31">
        <f t="shared" si="10"/>
        <v>3850.0000000000005</v>
      </c>
      <c r="L1487" s="31">
        <f t="shared" si="11"/>
        <v>962.50000000000011</v>
      </c>
      <c r="M1487" s="32">
        <v>0.25</v>
      </c>
      <c r="O1487" s="37"/>
      <c r="P1487" s="38"/>
      <c r="Q1487" s="33"/>
      <c r="R1487" s="34"/>
    </row>
    <row r="1488" spans="1:18" ht="15.75" customHeight="1">
      <c r="A1488" s="22"/>
      <c r="B1488" s="27" t="s">
        <v>21</v>
      </c>
      <c r="C1488" s="27">
        <v>1185732</v>
      </c>
      <c r="D1488" s="28">
        <v>44419</v>
      </c>
      <c r="E1488" s="27" t="s">
        <v>22</v>
      </c>
      <c r="F1488" s="27" t="s">
        <v>23</v>
      </c>
      <c r="G1488" s="27" t="s">
        <v>73</v>
      </c>
      <c r="H1488" s="27" t="s">
        <v>24</v>
      </c>
      <c r="I1488" s="29">
        <v>0.5</v>
      </c>
      <c r="J1488" s="30">
        <v>8500</v>
      </c>
      <c r="K1488" s="31">
        <f t="shared" si="10"/>
        <v>4250</v>
      </c>
      <c r="L1488" s="31">
        <f t="shared" si="11"/>
        <v>2125</v>
      </c>
      <c r="M1488" s="32">
        <v>0.5</v>
      </c>
      <c r="O1488" s="37"/>
      <c r="P1488" s="38"/>
      <c r="Q1488" s="33"/>
      <c r="R1488" s="34"/>
    </row>
    <row r="1489" spans="1:18" ht="15.75" customHeight="1">
      <c r="A1489" s="22"/>
      <c r="B1489" s="27" t="s">
        <v>21</v>
      </c>
      <c r="C1489" s="27">
        <v>1185732</v>
      </c>
      <c r="D1489" s="28">
        <v>44419</v>
      </c>
      <c r="E1489" s="27" t="s">
        <v>22</v>
      </c>
      <c r="F1489" s="27" t="s">
        <v>23</v>
      </c>
      <c r="G1489" s="27" t="s">
        <v>73</v>
      </c>
      <c r="H1489" s="27" t="s">
        <v>25</v>
      </c>
      <c r="I1489" s="29">
        <v>0.45000000000000007</v>
      </c>
      <c r="J1489" s="30">
        <v>6250</v>
      </c>
      <c r="K1489" s="31">
        <f t="shared" si="10"/>
        <v>2812.5000000000005</v>
      </c>
      <c r="L1489" s="31">
        <f t="shared" si="11"/>
        <v>843.75000000000011</v>
      </c>
      <c r="M1489" s="32">
        <v>0.3</v>
      </c>
      <c r="O1489" s="37"/>
      <c r="P1489" s="38"/>
      <c r="Q1489" s="33"/>
      <c r="R1489" s="34"/>
    </row>
    <row r="1490" spans="1:18" ht="15.75" customHeight="1">
      <c r="A1490" s="22"/>
      <c r="B1490" s="27" t="s">
        <v>21</v>
      </c>
      <c r="C1490" s="27">
        <v>1185732</v>
      </c>
      <c r="D1490" s="28">
        <v>44419</v>
      </c>
      <c r="E1490" s="27" t="s">
        <v>22</v>
      </c>
      <c r="F1490" s="27" t="s">
        <v>23</v>
      </c>
      <c r="G1490" s="27" t="s">
        <v>73</v>
      </c>
      <c r="H1490" s="27" t="s">
        <v>26</v>
      </c>
      <c r="I1490" s="29">
        <v>0.4</v>
      </c>
      <c r="J1490" s="30">
        <v>5500</v>
      </c>
      <c r="K1490" s="31">
        <f t="shared" si="10"/>
        <v>2200</v>
      </c>
      <c r="L1490" s="31">
        <f t="shared" si="11"/>
        <v>770</v>
      </c>
      <c r="M1490" s="32">
        <v>0.35</v>
      </c>
      <c r="O1490" s="37"/>
      <c r="P1490" s="38"/>
      <c r="Q1490" s="33"/>
      <c r="R1490" s="34"/>
    </row>
    <row r="1491" spans="1:18" ht="15.75" customHeight="1">
      <c r="A1491" s="22"/>
      <c r="B1491" s="27" t="s">
        <v>21</v>
      </c>
      <c r="C1491" s="27">
        <v>1185732</v>
      </c>
      <c r="D1491" s="28">
        <v>44419</v>
      </c>
      <c r="E1491" s="27" t="s">
        <v>22</v>
      </c>
      <c r="F1491" s="27" t="s">
        <v>23</v>
      </c>
      <c r="G1491" s="27" t="s">
        <v>73</v>
      </c>
      <c r="H1491" s="27" t="s">
        <v>27</v>
      </c>
      <c r="I1491" s="29">
        <v>0.4</v>
      </c>
      <c r="J1491" s="30">
        <v>5250</v>
      </c>
      <c r="K1491" s="31">
        <f t="shared" si="10"/>
        <v>2100</v>
      </c>
      <c r="L1491" s="31">
        <f t="shared" si="11"/>
        <v>735</v>
      </c>
      <c r="M1491" s="32">
        <v>0.35</v>
      </c>
      <c r="O1491" s="37"/>
      <c r="P1491" s="38"/>
      <c r="Q1491" s="33"/>
      <c r="R1491" s="34"/>
    </row>
    <row r="1492" spans="1:18" ht="15.75" customHeight="1">
      <c r="A1492" s="22"/>
      <c r="B1492" s="27" t="s">
        <v>21</v>
      </c>
      <c r="C1492" s="27">
        <v>1185732</v>
      </c>
      <c r="D1492" s="28">
        <v>44419</v>
      </c>
      <c r="E1492" s="27" t="s">
        <v>22</v>
      </c>
      <c r="F1492" s="27" t="s">
        <v>23</v>
      </c>
      <c r="G1492" s="27" t="s">
        <v>73</v>
      </c>
      <c r="H1492" s="27" t="s">
        <v>28</v>
      </c>
      <c r="I1492" s="29">
        <v>0.5</v>
      </c>
      <c r="J1492" s="30">
        <v>5000</v>
      </c>
      <c r="K1492" s="31">
        <f t="shared" si="10"/>
        <v>2500</v>
      </c>
      <c r="L1492" s="31">
        <f t="shared" si="11"/>
        <v>750</v>
      </c>
      <c r="M1492" s="32">
        <v>0.3</v>
      </c>
      <c r="O1492" s="37"/>
      <c r="P1492" s="38"/>
      <c r="Q1492" s="33"/>
      <c r="R1492" s="34"/>
    </row>
    <row r="1493" spans="1:18" ht="15.75" customHeight="1">
      <c r="A1493" s="22"/>
      <c r="B1493" s="27" t="s">
        <v>21</v>
      </c>
      <c r="C1493" s="27">
        <v>1185732</v>
      </c>
      <c r="D1493" s="28">
        <v>44419</v>
      </c>
      <c r="E1493" s="27" t="s">
        <v>22</v>
      </c>
      <c r="F1493" s="27" t="s">
        <v>23</v>
      </c>
      <c r="G1493" s="27" t="s">
        <v>73</v>
      </c>
      <c r="H1493" s="27" t="s">
        <v>29</v>
      </c>
      <c r="I1493" s="29">
        <v>0.55000000000000004</v>
      </c>
      <c r="J1493" s="30">
        <v>6750</v>
      </c>
      <c r="K1493" s="31">
        <f t="shared" si="10"/>
        <v>3712.5000000000005</v>
      </c>
      <c r="L1493" s="31">
        <f t="shared" si="11"/>
        <v>928.12500000000011</v>
      </c>
      <c r="M1493" s="32">
        <v>0.25</v>
      </c>
      <c r="O1493" s="37"/>
      <c r="P1493" s="38"/>
      <c r="Q1493" s="33"/>
      <c r="R1493" s="34"/>
    </row>
    <row r="1494" spans="1:18" ht="15.75" customHeight="1">
      <c r="A1494" s="22"/>
      <c r="B1494" s="27" t="s">
        <v>21</v>
      </c>
      <c r="C1494" s="27">
        <v>1185732</v>
      </c>
      <c r="D1494" s="28">
        <v>44449</v>
      </c>
      <c r="E1494" s="27" t="s">
        <v>22</v>
      </c>
      <c r="F1494" s="27" t="s">
        <v>23</v>
      </c>
      <c r="G1494" s="27" t="s">
        <v>73</v>
      </c>
      <c r="H1494" s="27" t="s">
        <v>24</v>
      </c>
      <c r="I1494" s="29">
        <v>0.5</v>
      </c>
      <c r="J1494" s="30">
        <v>8000</v>
      </c>
      <c r="K1494" s="31">
        <f t="shared" si="10"/>
        <v>4000</v>
      </c>
      <c r="L1494" s="31">
        <f t="shared" si="11"/>
        <v>2000</v>
      </c>
      <c r="M1494" s="32">
        <v>0.5</v>
      </c>
      <c r="O1494" s="37"/>
      <c r="P1494" s="38"/>
      <c r="Q1494" s="33"/>
      <c r="R1494" s="34"/>
    </row>
    <row r="1495" spans="1:18" ht="15.75" customHeight="1">
      <c r="A1495" s="22"/>
      <c r="B1495" s="27" t="s">
        <v>21</v>
      </c>
      <c r="C1495" s="27">
        <v>1185732</v>
      </c>
      <c r="D1495" s="28">
        <v>44449</v>
      </c>
      <c r="E1495" s="27" t="s">
        <v>22</v>
      </c>
      <c r="F1495" s="27" t="s">
        <v>23</v>
      </c>
      <c r="G1495" s="27" t="s">
        <v>73</v>
      </c>
      <c r="H1495" s="27" t="s">
        <v>25</v>
      </c>
      <c r="I1495" s="29">
        <v>0.45000000000000007</v>
      </c>
      <c r="J1495" s="30">
        <v>6000</v>
      </c>
      <c r="K1495" s="31">
        <f t="shared" si="10"/>
        <v>2700.0000000000005</v>
      </c>
      <c r="L1495" s="31">
        <f t="shared" si="11"/>
        <v>810.00000000000011</v>
      </c>
      <c r="M1495" s="32">
        <v>0.3</v>
      </c>
      <c r="O1495" s="37"/>
      <c r="P1495" s="38"/>
      <c r="Q1495" s="33"/>
      <c r="R1495" s="34"/>
    </row>
    <row r="1496" spans="1:18" ht="15.75" customHeight="1">
      <c r="A1496" s="22"/>
      <c r="B1496" s="27" t="s">
        <v>21</v>
      </c>
      <c r="C1496" s="27">
        <v>1185732</v>
      </c>
      <c r="D1496" s="28">
        <v>44449</v>
      </c>
      <c r="E1496" s="27" t="s">
        <v>22</v>
      </c>
      <c r="F1496" s="27" t="s">
        <v>23</v>
      </c>
      <c r="G1496" s="27" t="s">
        <v>73</v>
      </c>
      <c r="H1496" s="27" t="s">
        <v>26</v>
      </c>
      <c r="I1496" s="29">
        <v>0.4</v>
      </c>
      <c r="J1496" s="30">
        <v>5250</v>
      </c>
      <c r="K1496" s="31">
        <f t="shared" si="10"/>
        <v>2100</v>
      </c>
      <c r="L1496" s="31">
        <f t="shared" si="11"/>
        <v>735</v>
      </c>
      <c r="M1496" s="32">
        <v>0.35</v>
      </c>
      <c r="O1496" s="37"/>
      <c r="P1496" s="38"/>
      <c r="Q1496" s="33"/>
      <c r="R1496" s="34"/>
    </row>
    <row r="1497" spans="1:18" ht="15.75" customHeight="1">
      <c r="A1497" s="22"/>
      <c r="B1497" s="27" t="s">
        <v>21</v>
      </c>
      <c r="C1497" s="27">
        <v>1185732</v>
      </c>
      <c r="D1497" s="28">
        <v>44449</v>
      </c>
      <c r="E1497" s="27" t="s">
        <v>22</v>
      </c>
      <c r="F1497" s="27" t="s">
        <v>23</v>
      </c>
      <c r="G1497" s="27" t="s">
        <v>73</v>
      </c>
      <c r="H1497" s="27" t="s">
        <v>27</v>
      </c>
      <c r="I1497" s="29">
        <v>0.4</v>
      </c>
      <c r="J1497" s="30">
        <v>5000</v>
      </c>
      <c r="K1497" s="31">
        <f t="shared" si="10"/>
        <v>2000</v>
      </c>
      <c r="L1497" s="31">
        <f t="shared" si="11"/>
        <v>700</v>
      </c>
      <c r="M1497" s="32">
        <v>0.35</v>
      </c>
      <c r="O1497" s="37"/>
      <c r="P1497" s="38"/>
      <c r="Q1497" s="33"/>
      <c r="R1497" s="34"/>
    </row>
    <row r="1498" spans="1:18" ht="15.75" customHeight="1">
      <c r="A1498" s="22"/>
      <c r="B1498" s="27" t="s">
        <v>21</v>
      </c>
      <c r="C1498" s="27">
        <v>1185732</v>
      </c>
      <c r="D1498" s="28">
        <v>44449</v>
      </c>
      <c r="E1498" s="27" t="s">
        <v>22</v>
      </c>
      <c r="F1498" s="27" t="s">
        <v>23</v>
      </c>
      <c r="G1498" s="27" t="s">
        <v>73</v>
      </c>
      <c r="H1498" s="27" t="s">
        <v>28</v>
      </c>
      <c r="I1498" s="29">
        <v>0.5</v>
      </c>
      <c r="J1498" s="30">
        <v>5000</v>
      </c>
      <c r="K1498" s="31">
        <f t="shared" si="10"/>
        <v>2500</v>
      </c>
      <c r="L1498" s="31">
        <f t="shared" si="11"/>
        <v>750</v>
      </c>
      <c r="M1498" s="32">
        <v>0.3</v>
      </c>
      <c r="O1498" s="37"/>
      <c r="P1498" s="38"/>
      <c r="Q1498" s="33"/>
      <c r="R1498" s="34"/>
    </row>
    <row r="1499" spans="1:18" ht="15.75" customHeight="1">
      <c r="A1499" s="22"/>
      <c r="B1499" s="27" t="s">
        <v>21</v>
      </c>
      <c r="C1499" s="27">
        <v>1185732</v>
      </c>
      <c r="D1499" s="28">
        <v>44449</v>
      </c>
      <c r="E1499" s="27" t="s">
        <v>22</v>
      </c>
      <c r="F1499" s="27" t="s">
        <v>23</v>
      </c>
      <c r="G1499" s="27" t="s">
        <v>73</v>
      </c>
      <c r="H1499" s="27" t="s">
        <v>29</v>
      </c>
      <c r="I1499" s="29">
        <v>0.55000000000000004</v>
      </c>
      <c r="J1499" s="30">
        <v>6000</v>
      </c>
      <c r="K1499" s="31">
        <f t="shared" si="10"/>
        <v>3300.0000000000005</v>
      </c>
      <c r="L1499" s="31">
        <f t="shared" si="11"/>
        <v>825.00000000000011</v>
      </c>
      <c r="M1499" s="32">
        <v>0.25</v>
      </c>
      <c r="O1499" s="37"/>
      <c r="P1499" s="38"/>
      <c r="Q1499" s="33"/>
      <c r="R1499" s="34"/>
    </row>
    <row r="1500" spans="1:18" ht="15.75" customHeight="1">
      <c r="A1500" s="22"/>
      <c r="B1500" s="27" t="s">
        <v>21</v>
      </c>
      <c r="C1500" s="27">
        <v>1185732</v>
      </c>
      <c r="D1500" s="28">
        <v>44481</v>
      </c>
      <c r="E1500" s="27" t="s">
        <v>22</v>
      </c>
      <c r="F1500" s="27" t="s">
        <v>23</v>
      </c>
      <c r="G1500" s="27" t="s">
        <v>73</v>
      </c>
      <c r="H1500" s="27" t="s">
        <v>24</v>
      </c>
      <c r="I1500" s="29">
        <v>0.55000000000000004</v>
      </c>
      <c r="J1500" s="30">
        <v>7750</v>
      </c>
      <c r="K1500" s="31">
        <f t="shared" si="10"/>
        <v>4262.5</v>
      </c>
      <c r="L1500" s="31">
        <f t="shared" si="11"/>
        <v>2131.25</v>
      </c>
      <c r="M1500" s="32">
        <v>0.5</v>
      </c>
      <c r="O1500" s="37"/>
      <c r="P1500" s="38"/>
      <c r="Q1500" s="33"/>
      <c r="R1500" s="34"/>
    </row>
    <row r="1501" spans="1:18" ht="15.75" customHeight="1">
      <c r="A1501" s="22"/>
      <c r="B1501" s="27" t="s">
        <v>21</v>
      </c>
      <c r="C1501" s="27">
        <v>1185732</v>
      </c>
      <c r="D1501" s="28">
        <v>44481</v>
      </c>
      <c r="E1501" s="27" t="s">
        <v>22</v>
      </c>
      <c r="F1501" s="27" t="s">
        <v>23</v>
      </c>
      <c r="G1501" s="27" t="s">
        <v>73</v>
      </c>
      <c r="H1501" s="27" t="s">
        <v>25</v>
      </c>
      <c r="I1501" s="29">
        <v>0.45000000000000007</v>
      </c>
      <c r="J1501" s="30">
        <v>6000</v>
      </c>
      <c r="K1501" s="31">
        <f t="shared" si="10"/>
        <v>2700.0000000000005</v>
      </c>
      <c r="L1501" s="31">
        <f t="shared" si="11"/>
        <v>810.00000000000011</v>
      </c>
      <c r="M1501" s="32">
        <v>0.3</v>
      </c>
      <c r="O1501" s="37"/>
      <c r="P1501" s="38"/>
      <c r="Q1501" s="33"/>
      <c r="R1501" s="34"/>
    </row>
    <row r="1502" spans="1:18" ht="15.75" customHeight="1">
      <c r="A1502" s="22"/>
      <c r="B1502" s="27" t="s">
        <v>21</v>
      </c>
      <c r="C1502" s="27">
        <v>1185732</v>
      </c>
      <c r="D1502" s="28">
        <v>44481</v>
      </c>
      <c r="E1502" s="27" t="s">
        <v>22</v>
      </c>
      <c r="F1502" s="27" t="s">
        <v>23</v>
      </c>
      <c r="G1502" s="27" t="s">
        <v>73</v>
      </c>
      <c r="H1502" s="27" t="s">
        <v>26</v>
      </c>
      <c r="I1502" s="29">
        <v>0.45000000000000007</v>
      </c>
      <c r="J1502" s="30">
        <v>5000</v>
      </c>
      <c r="K1502" s="31">
        <f t="shared" si="10"/>
        <v>2250.0000000000005</v>
      </c>
      <c r="L1502" s="31">
        <f t="shared" si="11"/>
        <v>787.50000000000011</v>
      </c>
      <c r="M1502" s="32">
        <v>0.35</v>
      </c>
      <c r="O1502" s="37"/>
      <c r="P1502" s="38"/>
      <c r="Q1502" s="33"/>
      <c r="R1502" s="34"/>
    </row>
    <row r="1503" spans="1:18" ht="15.75" customHeight="1">
      <c r="A1503" s="22"/>
      <c r="B1503" s="27" t="s">
        <v>21</v>
      </c>
      <c r="C1503" s="27">
        <v>1185732</v>
      </c>
      <c r="D1503" s="28">
        <v>44481</v>
      </c>
      <c r="E1503" s="27" t="s">
        <v>22</v>
      </c>
      <c r="F1503" s="27" t="s">
        <v>23</v>
      </c>
      <c r="G1503" s="27" t="s">
        <v>73</v>
      </c>
      <c r="H1503" s="27" t="s">
        <v>27</v>
      </c>
      <c r="I1503" s="29">
        <v>0.45000000000000007</v>
      </c>
      <c r="J1503" s="30">
        <v>4750</v>
      </c>
      <c r="K1503" s="31">
        <f t="shared" si="10"/>
        <v>2137.5000000000005</v>
      </c>
      <c r="L1503" s="31">
        <f t="shared" si="11"/>
        <v>748.12500000000011</v>
      </c>
      <c r="M1503" s="32">
        <v>0.35</v>
      </c>
      <c r="O1503" s="37"/>
      <c r="P1503" s="38"/>
      <c r="Q1503" s="33"/>
      <c r="R1503" s="34"/>
    </row>
    <row r="1504" spans="1:18" ht="15.75" customHeight="1">
      <c r="A1504" s="22"/>
      <c r="B1504" s="27" t="s">
        <v>21</v>
      </c>
      <c r="C1504" s="27">
        <v>1185732</v>
      </c>
      <c r="D1504" s="28">
        <v>44481</v>
      </c>
      <c r="E1504" s="27" t="s">
        <v>22</v>
      </c>
      <c r="F1504" s="27" t="s">
        <v>23</v>
      </c>
      <c r="G1504" s="27" t="s">
        <v>73</v>
      </c>
      <c r="H1504" s="27" t="s">
        <v>28</v>
      </c>
      <c r="I1504" s="29">
        <v>0.55000000000000004</v>
      </c>
      <c r="J1504" s="30">
        <v>4750</v>
      </c>
      <c r="K1504" s="31">
        <f t="shared" si="10"/>
        <v>2612.5</v>
      </c>
      <c r="L1504" s="31">
        <f t="shared" si="11"/>
        <v>783.75</v>
      </c>
      <c r="M1504" s="32">
        <v>0.3</v>
      </c>
      <c r="O1504" s="37"/>
      <c r="P1504" s="38"/>
      <c r="Q1504" s="33"/>
      <c r="R1504" s="34"/>
    </row>
    <row r="1505" spans="1:18" ht="15.75" customHeight="1">
      <c r="A1505" s="22"/>
      <c r="B1505" s="27" t="s">
        <v>21</v>
      </c>
      <c r="C1505" s="27">
        <v>1185732</v>
      </c>
      <c r="D1505" s="28">
        <v>44481</v>
      </c>
      <c r="E1505" s="27" t="s">
        <v>22</v>
      </c>
      <c r="F1505" s="27" t="s">
        <v>23</v>
      </c>
      <c r="G1505" s="27" t="s">
        <v>73</v>
      </c>
      <c r="H1505" s="27" t="s">
        <v>29</v>
      </c>
      <c r="I1505" s="29">
        <v>0.6</v>
      </c>
      <c r="J1505" s="30">
        <v>6000</v>
      </c>
      <c r="K1505" s="31">
        <f t="shared" si="10"/>
        <v>3600</v>
      </c>
      <c r="L1505" s="31">
        <f t="shared" si="11"/>
        <v>900</v>
      </c>
      <c r="M1505" s="32">
        <v>0.25</v>
      </c>
      <c r="O1505" s="37"/>
      <c r="P1505" s="38"/>
      <c r="Q1505" s="33"/>
      <c r="R1505" s="34"/>
    </row>
    <row r="1506" spans="1:18" ht="15.75" customHeight="1">
      <c r="A1506" s="22"/>
      <c r="B1506" s="27" t="s">
        <v>21</v>
      </c>
      <c r="C1506" s="27">
        <v>1185732</v>
      </c>
      <c r="D1506" s="28">
        <v>44511</v>
      </c>
      <c r="E1506" s="27" t="s">
        <v>22</v>
      </c>
      <c r="F1506" s="27" t="s">
        <v>23</v>
      </c>
      <c r="G1506" s="27" t="s">
        <v>73</v>
      </c>
      <c r="H1506" s="27" t="s">
        <v>24</v>
      </c>
      <c r="I1506" s="29">
        <v>0.55000000000000004</v>
      </c>
      <c r="J1506" s="30">
        <v>7500</v>
      </c>
      <c r="K1506" s="31">
        <f t="shared" si="10"/>
        <v>4125</v>
      </c>
      <c r="L1506" s="31">
        <f t="shared" si="11"/>
        <v>2062.5</v>
      </c>
      <c r="M1506" s="32">
        <v>0.5</v>
      </c>
      <c r="O1506" s="37"/>
      <c r="P1506" s="38"/>
      <c r="Q1506" s="33"/>
      <c r="R1506" s="34"/>
    </row>
    <row r="1507" spans="1:18" ht="15.75" customHeight="1">
      <c r="A1507" s="22"/>
      <c r="B1507" s="27" t="s">
        <v>21</v>
      </c>
      <c r="C1507" s="27">
        <v>1185732</v>
      </c>
      <c r="D1507" s="28">
        <v>44511</v>
      </c>
      <c r="E1507" s="27" t="s">
        <v>22</v>
      </c>
      <c r="F1507" s="27" t="s">
        <v>23</v>
      </c>
      <c r="G1507" s="27" t="s">
        <v>73</v>
      </c>
      <c r="H1507" s="27" t="s">
        <v>25</v>
      </c>
      <c r="I1507" s="29">
        <v>0.45000000000000007</v>
      </c>
      <c r="J1507" s="30">
        <v>5750</v>
      </c>
      <c r="K1507" s="31">
        <f t="shared" si="10"/>
        <v>2587.5000000000005</v>
      </c>
      <c r="L1507" s="31">
        <f t="shared" si="11"/>
        <v>776.25000000000011</v>
      </c>
      <c r="M1507" s="32">
        <v>0.3</v>
      </c>
      <c r="O1507" s="37"/>
      <c r="P1507" s="38"/>
      <c r="Q1507" s="33"/>
      <c r="R1507" s="34"/>
    </row>
    <row r="1508" spans="1:18" ht="15.75" customHeight="1">
      <c r="A1508" s="22"/>
      <c r="B1508" s="27" t="s">
        <v>21</v>
      </c>
      <c r="C1508" s="27">
        <v>1185732</v>
      </c>
      <c r="D1508" s="28">
        <v>44511</v>
      </c>
      <c r="E1508" s="27" t="s">
        <v>22</v>
      </c>
      <c r="F1508" s="27" t="s">
        <v>23</v>
      </c>
      <c r="G1508" s="27" t="s">
        <v>73</v>
      </c>
      <c r="H1508" s="27" t="s">
        <v>26</v>
      </c>
      <c r="I1508" s="29">
        <v>0.45000000000000007</v>
      </c>
      <c r="J1508" s="30">
        <v>5200</v>
      </c>
      <c r="K1508" s="31">
        <f t="shared" si="10"/>
        <v>2340.0000000000005</v>
      </c>
      <c r="L1508" s="31">
        <f t="shared" si="11"/>
        <v>819.00000000000011</v>
      </c>
      <c r="M1508" s="32">
        <v>0.35</v>
      </c>
      <c r="O1508" s="37"/>
      <c r="P1508" s="38"/>
      <c r="Q1508" s="33"/>
      <c r="R1508" s="34"/>
    </row>
    <row r="1509" spans="1:18" ht="15.75" customHeight="1">
      <c r="A1509" s="22"/>
      <c r="B1509" s="27" t="s">
        <v>21</v>
      </c>
      <c r="C1509" s="27">
        <v>1185732</v>
      </c>
      <c r="D1509" s="28">
        <v>44511</v>
      </c>
      <c r="E1509" s="27" t="s">
        <v>22</v>
      </c>
      <c r="F1509" s="27" t="s">
        <v>23</v>
      </c>
      <c r="G1509" s="27" t="s">
        <v>73</v>
      </c>
      <c r="H1509" s="27" t="s">
        <v>27</v>
      </c>
      <c r="I1509" s="29">
        <v>0.45000000000000007</v>
      </c>
      <c r="J1509" s="30">
        <v>5000</v>
      </c>
      <c r="K1509" s="31">
        <f t="shared" si="10"/>
        <v>2250.0000000000005</v>
      </c>
      <c r="L1509" s="31">
        <f t="shared" si="11"/>
        <v>787.50000000000011</v>
      </c>
      <c r="M1509" s="32">
        <v>0.35</v>
      </c>
      <c r="O1509" s="37"/>
      <c r="P1509" s="38"/>
      <c r="Q1509" s="33"/>
      <c r="R1509" s="34"/>
    </row>
    <row r="1510" spans="1:18" ht="15.75" customHeight="1">
      <c r="A1510" s="22"/>
      <c r="B1510" s="27" t="s">
        <v>21</v>
      </c>
      <c r="C1510" s="27">
        <v>1185732</v>
      </c>
      <c r="D1510" s="28">
        <v>44511</v>
      </c>
      <c r="E1510" s="27" t="s">
        <v>22</v>
      </c>
      <c r="F1510" s="27" t="s">
        <v>23</v>
      </c>
      <c r="G1510" s="27" t="s">
        <v>73</v>
      </c>
      <c r="H1510" s="27" t="s">
        <v>28</v>
      </c>
      <c r="I1510" s="29">
        <v>0.55000000000000004</v>
      </c>
      <c r="J1510" s="30">
        <v>4750</v>
      </c>
      <c r="K1510" s="31">
        <f t="shared" si="10"/>
        <v>2612.5</v>
      </c>
      <c r="L1510" s="31">
        <f t="shared" si="11"/>
        <v>783.75</v>
      </c>
      <c r="M1510" s="32">
        <v>0.3</v>
      </c>
      <c r="O1510" s="37"/>
      <c r="P1510" s="38"/>
      <c r="Q1510" s="33"/>
      <c r="R1510" s="34"/>
    </row>
    <row r="1511" spans="1:18" ht="15.75" customHeight="1">
      <c r="A1511" s="22"/>
      <c r="B1511" s="27" t="s">
        <v>21</v>
      </c>
      <c r="C1511" s="27">
        <v>1185732</v>
      </c>
      <c r="D1511" s="28">
        <v>44511</v>
      </c>
      <c r="E1511" s="27" t="s">
        <v>22</v>
      </c>
      <c r="F1511" s="27" t="s">
        <v>23</v>
      </c>
      <c r="G1511" s="27" t="s">
        <v>73</v>
      </c>
      <c r="H1511" s="27" t="s">
        <v>29</v>
      </c>
      <c r="I1511" s="29">
        <v>0.6</v>
      </c>
      <c r="J1511" s="30">
        <v>5750</v>
      </c>
      <c r="K1511" s="31">
        <f t="shared" si="10"/>
        <v>3450</v>
      </c>
      <c r="L1511" s="31">
        <f t="shared" si="11"/>
        <v>862.5</v>
      </c>
      <c r="M1511" s="32">
        <v>0.25</v>
      </c>
      <c r="O1511" s="37"/>
      <c r="P1511" s="38"/>
      <c r="Q1511" s="33"/>
      <c r="R1511" s="34"/>
    </row>
    <row r="1512" spans="1:18" ht="15.75" customHeight="1">
      <c r="A1512" s="22"/>
      <c r="B1512" s="27" t="s">
        <v>21</v>
      </c>
      <c r="C1512" s="27">
        <v>1185732</v>
      </c>
      <c r="D1512" s="28">
        <v>44540</v>
      </c>
      <c r="E1512" s="27" t="s">
        <v>22</v>
      </c>
      <c r="F1512" s="27" t="s">
        <v>23</v>
      </c>
      <c r="G1512" s="27" t="s">
        <v>73</v>
      </c>
      <c r="H1512" s="27" t="s">
        <v>24</v>
      </c>
      <c r="I1512" s="29">
        <v>0.55000000000000004</v>
      </c>
      <c r="J1512" s="30">
        <v>8000</v>
      </c>
      <c r="K1512" s="31">
        <f t="shared" si="10"/>
        <v>4400</v>
      </c>
      <c r="L1512" s="31">
        <f t="shared" si="11"/>
        <v>2200</v>
      </c>
      <c r="M1512" s="32">
        <v>0.5</v>
      </c>
      <c r="O1512" s="37"/>
      <c r="P1512" s="38"/>
      <c r="Q1512" s="33"/>
      <c r="R1512" s="34"/>
    </row>
    <row r="1513" spans="1:18" ht="15.75" customHeight="1">
      <c r="A1513" s="22"/>
      <c r="B1513" s="27" t="s">
        <v>21</v>
      </c>
      <c r="C1513" s="27">
        <v>1185732</v>
      </c>
      <c r="D1513" s="28">
        <v>44540</v>
      </c>
      <c r="E1513" s="27" t="s">
        <v>22</v>
      </c>
      <c r="F1513" s="27" t="s">
        <v>23</v>
      </c>
      <c r="G1513" s="27" t="s">
        <v>73</v>
      </c>
      <c r="H1513" s="27" t="s">
        <v>25</v>
      </c>
      <c r="I1513" s="29">
        <v>0.45000000000000007</v>
      </c>
      <c r="J1513" s="30">
        <v>6000</v>
      </c>
      <c r="K1513" s="31">
        <f t="shared" si="10"/>
        <v>2700.0000000000005</v>
      </c>
      <c r="L1513" s="31">
        <f t="shared" si="11"/>
        <v>810.00000000000011</v>
      </c>
      <c r="M1513" s="32">
        <v>0.3</v>
      </c>
      <c r="O1513" s="37"/>
      <c r="P1513" s="38"/>
      <c r="Q1513" s="33"/>
      <c r="R1513" s="34"/>
    </row>
    <row r="1514" spans="1:18" ht="15.75" customHeight="1">
      <c r="A1514" s="22"/>
      <c r="B1514" s="27" t="s">
        <v>21</v>
      </c>
      <c r="C1514" s="27">
        <v>1185732</v>
      </c>
      <c r="D1514" s="28">
        <v>44540</v>
      </c>
      <c r="E1514" s="27" t="s">
        <v>22</v>
      </c>
      <c r="F1514" s="27" t="s">
        <v>23</v>
      </c>
      <c r="G1514" s="27" t="s">
        <v>73</v>
      </c>
      <c r="H1514" s="27" t="s">
        <v>26</v>
      </c>
      <c r="I1514" s="29">
        <v>0.45000000000000007</v>
      </c>
      <c r="J1514" s="30">
        <v>5500</v>
      </c>
      <c r="K1514" s="31">
        <f t="shared" si="10"/>
        <v>2475.0000000000005</v>
      </c>
      <c r="L1514" s="31">
        <f t="shared" si="11"/>
        <v>866.25000000000011</v>
      </c>
      <c r="M1514" s="32">
        <v>0.35</v>
      </c>
      <c r="O1514" s="37"/>
      <c r="P1514" s="38"/>
      <c r="Q1514" s="33"/>
      <c r="R1514" s="34"/>
    </row>
    <row r="1515" spans="1:18" ht="15.75" customHeight="1">
      <c r="A1515" s="22"/>
      <c r="B1515" s="27" t="s">
        <v>21</v>
      </c>
      <c r="C1515" s="27">
        <v>1185732</v>
      </c>
      <c r="D1515" s="28">
        <v>44540</v>
      </c>
      <c r="E1515" s="27" t="s">
        <v>22</v>
      </c>
      <c r="F1515" s="27" t="s">
        <v>23</v>
      </c>
      <c r="G1515" s="27" t="s">
        <v>73</v>
      </c>
      <c r="H1515" s="27" t="s">
        <v>27</v>
      </c>
      <c r="I1515" s="29">
        <v>0.45000000000000007</v>
      </c>
      <c r="J1515" s="30">
        <v>5000</v>
      </c>
      <c r="K1515" s="31">
        <f t="shared" si="10"/>
        <v>2250.0000000000005</v>
      </c>
      <c r="L1515" s="31">
        <f t="shared" si="11"/>
        <v>787.50000000000011</v>
      </c>
      <c r="M1515" s="32">
        <v>0.35</v>
      </c>
      <c r="O1515" s="37"/>
      <c r="P1515" s="38"/>
      <c r="Q1515" s="33"/>
      <c r="R1515" s="34"/>
    </row>
    <row r="1516" spans="1:18" ht="15.75" customHeight="1">
      <c r="A1516" s="22"/>
      <c r="B1516" s="27" t="s">
        <v>21</v>
      </c>
      <c r="C1516" s="27">
        <v>1185732</v>
      </c>
      <c r="D1516" s="28">
        <v>44540</v>
      </c>
      <c r="E1516" s="27" t="s">
        <v>22</v>
      </c>
      <c r="F1516" s="27" t="s">
        <v>23</v>
      </c>
      <c r="G1516" s="27" t="s">
        <v>73</v>
      </c>
      <c r="H1516" s="27" t="s">
        <v>28</v>
      </c>
      <c r="I1516" s="29">
        <v>0.55000000000000004</v>
      </c>
      <c r="J1516" s="30">
        <v>5000</v>
      </c>
      <c r="K1516" s="31">
        <f t="shared" si="10"/>
        <v>2750</v>
      </c>
      <c r="L1516" s="31">
        <f t="shared" si="11"/>
        <v>825</v>
      </c>
      <c r="M1516" s="32">
        <v>0.3</v>
      </c>
      <c r="O1516" s="37"/>
      <c r="P1516" s="38"/>
      <c r="Q1516" s="33"/>
      <c r="R1516" s="34"/>
    </row>
    <row r="1517" spans="1:18" ht="15.75" customHeight="1">
      <c r="A1517" s="22"/>
      <c r="B1517" s="27" t="s">
        <v>21</v>
      </c>
      <c r="C1517" s="27">
        <v>1185732</v>
      </c>
      <c r="D1517" s="28">
        <v>44540</v>
      </c>
      <c r="E1517" s="27" t="s">
        <v>22</v>
      </c>
      <c r="F1517" s="27" t="s">
        <v>23</v>
      </c>
      <c r="G1517" s="27" t="s">
        <v>73</v>
      </c>
      <c r="H1517" s="27" t="s">
        <v>29</v>
      </c>
      <c r="I1517" s="29">
        <v>0.6</v>
      </c>
      <c r="J1517" s="30">
        <v>6000</v>
      </c>
      <c r="K1517" s="31">
        <f t="shared" si="10"/>
        <v>3600</v>
      </c>
      <c r="L1517" s="31">
        <f t="shared" si="11"/>
        <v>900</v>
      </c>
      <c r="M1517" s="32">
        <v>0.25</v>
      </c>
      <c r="O1517" s="37"/>
      <c r="P1517" s="38"/>
      <c r="Q1517" s="33"/>
      <c r="R1517" s="34"/>
    </row>
    <row r="1518" spans="1:18" ht="15.75" customHeight="1">
      <c r="A1518" s="22" t="s">
        <v>46</v>
      </c>
      <c r="B1518" s="27" t="s">
        <v>34</v>
      </c>
      <c r="C1518" s="27">
        <v>1128299</v>
      </c>
      <c r="D1518" s="28">
        <v>44220</v>
      </c>
      <c r="E1518" s="27" t="s">
        <v>35</v>
      </c>
      <c r="F1518" s="27" t="s">
        <v>74</v>
      </c>
      <c r="G1518" s="27" t="s">
        <v>75</v>
      </c>
      <c r="H1518" s="27" t="s">
        <v>24</v>
      </c>
      <c r="I1518" s="29">
        <v>0.30000000000000004</v>
      </c>
      <c r="J1518" s="30">
        <v>3500</v>
      </c>
      <c r="K1518" s="31">
        <f t="shared" si="10"/>
        <v>1050.0000000000002</v>
      </c>
      <c r="L1518" s="31">
        <f t="shared" si="11"/>
        <v>367.50000000000006</v>
      </c>
      <c r="M1518" s="32">
        <v>0.35</v>
      </c>
      <c r="O1518" s="37"/>
      <c r="P1518" s="38"/>
      <c r="Q1518" s="33"/>
      <c r="R1518" s="34"/>
    </row>
    <row r="1519" spans="1:18" ht="15.75" customHeight="1">
      <c r="A1519" s="22"/>
      <c r="B1519" s="27" t="s">
        <v>34</v>
      </c>
      <c r="C1519" s="27">
        <v>1128299</v>
      </c>
      <c r="D1519" s="28">
        <v>44220</v>
      </c>
      <c r="E1519" s="27" t="s">
        <v>35</v>
      </c>
      <c r="F1519" s="27" t="s">
        <v>74</v>
      </c>
      <c r="G1519" s="27" t="s">
        <v>75</v>
      </c>
      <c r="H1519" s="27" t="s">
        <v>25</v>
      </c>
      <c r="I1519" s="29">
        <v>0.4</v>
      </c>
      <c r="J1519" s="30">
        <v>3500</v>
      </c>
      <c r="K1519" s="31">
        <f t="shared" si="10"/>
        <v>1400</v>
      </c>
      <c r="L1519" s="31">
        <f t="shared" si="11"/>
        <v>489.99999999999994</v>
      </c>
      <c r="M1519" s="32">
        <v>0.35</v>
      </c>
      <c r="O1519" s="37"/>
      <c r="P1519" s="38"/>
      <c r="Q1519" s="33"/>
      <c r="R1519" s="34"/>
    </row>
    <row r="1520" spans="1:18" ht="15.75" customHeight="1">
      <c r="A1520" s="22"/>
      <c r="B1520" s="27" t="s">
        <v>34</v>
      </c>
      <c r="C1520" s="27">
        <v>1128299</v>
      </c>
      <c r="D1520" s="28">
        <v>44220</v>
      </c>
      <c r="E1520" s="27" t="s">
        <v>35</v>
      </c>
      <c r="F1520" s="27" t="s">
        <v>74</v>
      </c>
      <c r="G1520" s="27" t="s">
        <v>75</v>
      </c>
      <c r="H1520" s="27" t="s">
        <v>26</v>
      </c>
      <c r="I1520" s="29">
        <v>0.4</v>
      </c>
      <c r="J1520" s="30">
        <v>3500</v>
      </c>
      <c r="K1520" s="31">
        <f t="shared" si="10"/>
        <v>1400</v>
      </c>
      <c r="L1520" s="31">
        <f t="shared" si="11"/>
        <v>489.99999999999994</v>
      </c>
      <c r="M1520" s="32">
        <v>0.35</v>
      </c>
      <c r="O1520" s="37"/>
      <c r="P1520" s="38"/>
      <c r="Q1520" s="33"/>
      <c r="R1520" s="34"/>
    </row>
    <row r="1521" spans="1:18" ht="15.75" customHeight="1">
      <c r="A1521" s="22"/>
      <c r="B1521" s="27" t="s">
        <v>34</v>
      </c>
      <c r="C1521" s="27">
        <v>1128299</v>
      </c>
      <c r="D1521" s="28">
        <v>44220</v>
      </c>
      <c r="E1521" s="27" t="s">
        <v>35</v>
      </c>
      <c r="F1521" s="27" t="s">
        <v>74</v>
      </c>
      <c r="G1521" s="27" t="s">
        <v>75</v>
      </c>
      <c r="H1521" s="27" t="s">
        <v>27</v>
      </c>
      <c r="I1521" s="29">
        <v>0.4</v>
      </c>
      <c r="J1521" s="30">
        <v>2000</v>
      </c>
      <c r="K1521" s="31">
        <f t="shared" si="10"/>
        <v>800</v>
      </c>
      <c r="L1521" s="31">
        <f t="shared" si="11"/>
        <v>280</v>
      </c>
      <c r="M1521" s="32">
        <v>0.35</v>
      </c>
      <c r="O1521" s="37"/>
      <c r="P1521" s="38"/>
      <c r="Q1521" s="33"/>
      <c r="R1521" s="34"/>
    </row>
    <row r="1522" spans="1:18" ht="15.75" customHeight="1">
      <c r="A1522" s="22"/>
      <c r="B1522" s="27" t="s">
        <v>34</v>
      </c>
      <c r="C1522" s="27">
        <v>1128299</v>
      </c>
      <c r="D1522" s="28">
        <v>44220</v>
      </c>
      <c r="E1522" s="27" t="s">
        <v>35</v>
      </c>
      <c r="F1522" s="27" t="s">
        <v>74</v>
      </c>
      <c r="G1522" s="27" t="s">
        <v>75</v>
      </c>
      <c r="H1522" s="27" t="s">
        <v>28</v>
      </c>
      <c r="I1522" s="29">
        <v>0.45000000000000007</v>
      </c>
      <c r="J1522" s="30">
        <v>1500</v>
      </c>
      <c r="K1522" s="31">
        <f t="shared" si="10"/>
        <v>675.00000000000011</v>
      </c>
      <c r="L1522" s="31">
        <f t="shared" si="11"/>
        <v>270.00000000000006</v>
      </c>
      <c r="M1522" s="32">
        <v>0.4</v>
      </c>
      <c r="O1522" s="37"/>
      <c r="P1522" s="38"/>
      <c r="Q1522" s="33"/>
      <c r="R1522" s="34"/>
    </row>
    <row r="1523" spans="1:18" ht="15.75" customHeight="1">
      <c r="A1523" s="22"/>
      <c r="B1523" s="27" t="s">
        <v>34</v>
      </c>
      <c r="C1523" s="27">
        <v>1128299</v>
      </c>
      <c r="D1523" s="28">
        <v>44220</v>
      </c>
      <c r="E1523" s="27" t="s">
        <v>35</v>
      </c>
      <c r="F1523" s="27" t="s">
        <v>74</v>
      </c>
      <c r="G1523" s="27" t="s">
        <v>75</v>
      </c>
      <c r="H1523" s="27" t="s">
        <v>29</v>
      </c>
      <c r="I1523" s="29">
        <v>0.4</v>
      </c>
      <c r="J1523" s="30">
        <v>4000</v>
      </c>
      <c r="K1523" s="31">
        <f t="shared" si="10"/>
        <v>1600</v>
      </c>
      <c r="L1523" s="31">
        <f t="shared" si="11"/>
        <v>480</v>
      </c>
      <c r="M1523" s="32">
        <v>0.3</v>
      </c>
      <c r="O1523" s="37"/>
      <c r="P1523" s="38"/>
      <c r="Q1523" s="33"/>
      <c r="R1523" s="34"/>
    </row>
    <row r="1524" spans="1:18" ht="15.75" customHeight="1">
      <c r="A1524" s="22"/>
      <c r="B1524" s="27" t="s">
        <v>34</v>
      </c>
      <c r="C1524" s="27">
        <v>1128299</v>
      </c>
      <c r="D1524" s="28">
        <v>44251</v>
      </c>
      <c r="E1524" s="27" t="s">
        <v>35</v>
      </c>
      <c r="F1524" s="27" t="s">
        <v>74</v>
      </c>
      <c r="G1524" s="27" t="s">
        <v>75</v>
      </c>
      <c r="H1524" s="27" t="s">
        <v>24</v>
      </c>
      <c r="I1524" s="29">
        <v>0.30000000000000004</v>
      </c>
      <c r="J1524" s="30">
        <v>4500</v>
      </c>
      <c r="K1524" s="31">
        <f t="shared" si="10"/>
        <v>1350.0000000000002</v>
      </c>
      <c r="L1524" s="31">
        <f t="shared" si="11"/>
        <v>472.50000000000006</v>
      </c>
      <c r="M1524" s="32">
        <v>0.35</v>
      </c>
      <c r="O1524" s="37"/>
      <c r="P1524" s="38"/>
      <c r="Q1524" s="33"/>
      <c r="R1524" s="34"/>
    </row>
    <row r="1525" spans="1:18" ht="15.75" customHeight="1">
      <c r="A1525" s="22"/>
      <c r="B1525" s="27" t="s">
        <v>34</v>
      </c>
      <c r="C1525" s="27">
        <v>1128299</v>
      </c>
      <c r="D1525" s="28">
        <v>44251</v>
      </c>
      <c r="E1525" s="27" t="s">
        <v>35</v>
      </c>
      <c r="F1525" s="27" t="s">
        <v>74</v>
      </c>
      <c r="G1525" s="27" t="s">
        <v>75</v>
      </c>
      <c r="H1525" s="27" t="s">
        <v>25</v>
      </c>
      <c r="I1525" s="29">
        <v>0.4</v>
      </c>
      <c r="J1525" s="30">
        <v>3500</v>
      </c>
      <c r="K1525" s="31">
        <f t="shared" si="10"/>
        <v>1400</v>
      </c>
      <c r="L1525" s="31">
        <f t="shared" si="11"/>
        <v>489.99999999999994</v>
      </c>
      <c r="M1525" s="32">
        <v>0.35</v>
      </c>
      <c r="O1525" s="37"/>
      <c r="P1525" s="38"/>
      <c r="Q1525" s="33"/>
      <c r="R1525" s="34"/>
    </row>
    <row r="1526" spans="1:18" ht="15.75" customHeight="1">
      <c r="A1526" s="22"/>
      <c r="B1526" s="27" t="s">
        <v>34</v>
      </c>
      <c r="C1526" s="27">
        <v>1128299</v>
      </c>
      <c r="D1526" s="28">
        <v>44251</v>
      </c>
      <c r="E1526" s="27" t="s">
        <v>35</v>
      </c>
      <c r="F1526" s="27" t="s">
        <v>74</v>
      </c>
      <c r="G1526" s="27" t="s">
        <v>75</v>
      </c>
      <c r="H1526" s="27" t="s">
        <v>26</v>
      </c>
      <c r="I1526" s="29">
        <v>0.4</v>
      </c>
      <c r="J1526" s="30">
        <v>3500</v>
      </c>
      <c r="K1526" s="31">
        <f t="shared" si="10"/>
        <v>1400</v>
      </c>
      <c r="L1526" s="31">
        <f t="shared" si="11"/>
        <v>489.99999999999994</v>
      </c>
      <c r="M1526" s="32">
        <v>0.35</v>
      </c>
      <c r="O1526" s="37"/>
      <c r="P1526" s="38"/>
      <c r="Q1526" s="33"/>
      <c r="R1526" s="34"/>
    </row>
    <row r="1527" spans="1:18" ht="15.75" customHeight="1">
      <c r="A1527" s="22"/>
      <c r="B1527" s="27" t="s">
        <v>34</v>
      </c>
      <c r="C1527" s="27">
        <v>1128299</v>
      </c>
      <c r="D1527" s="28">
        <v>44251</v>
      </c>
      <c r="E1527" s="27" t="s">
        <v>35</v>
      </c>
      <c r="F1527" s="27" t="s">
        <v>74</v>
      </c>
      <c r="G1527" s="27" t="s">
        <v>75</v>
      </c>
      <c r="H1527" s="27" t="s">
        <v>27</v>
      </c>
      <c r="I1527" s="29">
        <v>0.4</v>
      </c>
      <c r="J1527" s="30">
        <v>2000</v>
      </c>
      <c r="K1527" s="31">
        <f t="shared" si="10"/>
        <v>800</v>
      </c>
      <c r="L1527" s="31">
        <f t="shared" si="11"/>
        <v>280</v>
      </c>
      <c r="M1527" s="32">
        <v>0.35</v>
      </c>
      <c r="O1527" s="37"/>
      <c r="P1527" s="38"/>
      <c r="Q1527" s="33"/>
      <c r="R1527" s="34"/>
    </row>
    <row r="1528" spans="1:18" ht="15.75" customHeight="1">
      <c r="A1528" s="22"/>
      <c r="B1528" s="27" t="s">
        <v>34</v>
      </c>
      <c r="C1528" s="27">
        <v>1128299</v>
      </c>
      <c r="D1528" s="28">
        <v>44251</v>
      </c>
      <c r="E1528" s="27" t="s">
        <v>35</v>
      </c>
      <c r="F1528" s="27" t="s">
        <v>74</v>
      </c>
      <c r="G1528" s="27" t="s">
        <v>75</v>
      </c>
      <c r="H1528" s="27" t="s">
        <v>28</v>
      </c>
      <c r="I1528" s="29">
        <v>0.45000000000000007</v>
      </c>
      <c r="J1528" s="30">
        <v>1250</v>
      </c>
      <c r="K1528" s="31">
        <f t="shared" si="10"/>
        <v>562.50000000000011</v>
      </c>
      <c r="L1528" s="31">
        <f t="shared" si="11"/>
        <v>225.00000000000006</v>
      </c>
      <c r="M1528" s="32">
        <v>0.4</v>
      </c>
      <c r="O1528" s="37"/>
      <c r="P1528" s="38"/>
      <c r="Q1528" s="33"/>
      <c r="R1528" s="34"/>
    </row>
    <row r="1529" spans="1:18" ht="15.75" customHeight="1">
      <c r="A1529" s="22"/>
      <c r="B1529" s="27" t="s">
        <v>34</v>
      </c>
      <c r="C1529" s="27">
        <v>1128299</v>
      </c>
      <c r="D1529" s="28">
        <v>44251</v>
      </c>
      <c r="E1529" s="27" t="s">
        <v>35</v>
      </c>
      <c r="F1529" s="27" t="s">
        <v>74</v>
      </c>
      <c r="G1529" s="27" t="s">
        <v>75</v>
      </c>
      <c r="H1529" s="27" t="s">
        <v>29</v>
      </c>
      <c r="I1529" s="29">
        <v>0.4</v>
      </c>
      <c r="J1529" s="30">
        <v>3250</v>
      </c>
      <c r="K1529" s="31">
        <f t="shared" si="10"/>
        <v>1300</v>
      </c>
      <c r="L1529" s="31">
        <f t="shared" si="11"/>
        <v>390</v>
      </c>
      <c r="M1529" s="32">
        <v>0.3</v>
      </c>
      <c r="O1529" s="37"/>
      <c r="P1529" s="38"/>
      <c r="Q1529" s="33"/>
      <c r="R1529" s="34"/>
    </row>
    <row r="1530" spans="1:18" ht="15.75" customHeight="1">
      <c r="A1530" s="22"/>
      <c r="B1530" s="27" t="s">
        <v>34</v>
      </c>
      <c r="C1530" s="27">
        <v>1128299</v>
      </c>
      <c r="D1530" s="28">
        <v>44278</v>
      </c>
      <c r="E1530" s="27" t="s">
        <v>35</v>
      </c>
      <c r="F1530" s="27" t="s">
        <v>74</v>
      </c>
      <c r="G1530" s="27" t="s">
        <v>75</v>
      </c>
      <c r="H1530" s="27" t="s">
        <v>24</v>
      </c>
      <c r="I1530" s="29">
        <v>0.4</v>
      </c>
      <c r="J1530" s="30">
        <v>4750</v>
      </c>
      <c r="K1530" s="31">
        <f t="shared" si="10"/>
        <v>1900</v>
      </c>
      <c r="L1530" s="31">
        <f t="shared" si="11"/>
        <v>665</v>
      </c>
      <c r="M1530" s="32">
        <v>0.35</v>
      </c>
      <c r="O1530" s="37"/>
      <c r="P1530" s="38"/>
      <c r="Q1530" s="33"/>
      <c r="R1530" s="34"/>
    </row>
    <row r="1531" spans="1:18" ht="15.75" customHeight="1">
      <c r="A1531" s="22"/>
      <c r="B1531" s="27" t="s">
        <v>34</v>
      </c>
      <c r="C1531" s="27">
        <v>1128299</v>
      </c>
      <c r="D1531" s="28">
        <v>44278</v>
      </c>
      <c r="E1531" s="27" t="s">
        <v>35</v>
      </c>
      <c r="F1531" s="27" t="s">
        <v>74</v>
      </c>
      <c r="G1531" s="27" t="s">
        <v>75</v>
      </c>
      <c r="H1531" s="27" t="s">
        <v>25</v>
      </c>
      <c r="I1531" s="29">
        <v>0.5</v>
      </c>
      <c r="J1531" s="30">
        <v>3250</v>
      </c>
      <c r="K1531" s="31">
        <f t="shared" si="10"/>
        <v>1625</v>
      </c>
      <c r="L1531" s="31">
        <f t="shared" si="11"/>
        <v>568.75</v>
      </c>
      <c r="M1531" s="32">
        <v>0.35</v>
      </c>
      <c r="O1531" s="37"/>
      <c r="P1531" s="38"/>
      <c r="Q1531" s="33"/>
      <c r="R1531" s="34"/>
    </row>
    <row r="1532" spans="1:18" ht="15.75" customHeight="1">
      <c r="A1532" s="22"/>
      <c r="B1532" s="27" t="s">
        <v>34</v>
      </c>
      <c r="C1532" s="27">
        <v>1128299</v>
      </c>
      <c r="D1532" s="28">
        <v>44278</v>
      </c>
      <c r="E1532" s="27" t="s">
        <v>35</v>
      </c>
      <c r="F1532" s="27" t="s">
        <v>74</v>
      </c>
      <c r="G1532" s="27" t="s">
        <v>75</v>
      </c>
      <c r="H1532" s="27" t="s">
        <v>26</v>
      </c>
      <c r="I1532" s="29">
        <v>0.54999999999999993</v>
      </c>
      <c r="J1532" s="30">
        <v>3500</v>
      </c>
      <c r="K1532" s="31">
        <f t="shared" si="10"/>
        <v>1924.9999999999998</v>
      </c>
      <c r="L1532" s="31">
        <f t="shared" si="11"/>
        <v>673.74999999999989</v>
      </c>
      <c r="M1532" s="32">
        <v>0.35</v>
      </c>
      <c r="O1532" s="37"/>
      <c r="P1532" s="38"/>
      <c r="Q1532" s="33"/>
      <c r="R1532" s="34"/>
    </row>
    <row r="1533" spans="1:18" ht="15.75" customHeight="1">
      <c r="A1533" s="22"/>
      <c r="B1533" s="27" t="s">
        <v>34</v>
      </c>
      <c r="C1533" s="27">
        <v>1128299</v>
      </c>
      <c r="D1533" s="28">
        <v>44278</v>
      </c>
      <c r="E1533" s="27" t="s">
        <v>35</v>
      </c>
      <c r="F1533" s="27" t="s">
        <v>74</v>
      </c>
      <c r="G1533" s="27" t="s">
        <v>75</v>
      </c>
      <c r="H1533" s="27" t="s">
        <v>27</v>
      </c>
      <c r="I1533" s="29">
        <v>0.5</v>
      </c>
      <c r="J1533" s="30">
        <v>2500</v>
      </c>
      <c r="K1533" s="31">
        <f t="shared" si="10"/>
        <v>1250</v>
      </c>
      <c r="L1533" s="31">
        <f t="shared" si="11"/>
        <v>437.5</v>
      </c>
      <c r="M1533" s="32">
        <v>0.35</v>
      </c>
      <c r="O1533" s="37"/>
      <c r="P1533" s="38"/>
      <c r="Q1533" s="33"/>
      <c r="R1533" s="34"/>
    </row>
    <row r="1534" spans="1:18" ht="15.75" customHeight="1">
      <c r="A1534" s="22"/>
      <c r="B1534" s="27" t="s">
        <v>34</v>
      </c>
      <c r="C1534" s="27">
        <v>1128299</v>
      </c>
      <c r="D1534" s="28">
        <v>44278</v>
      </c>
      <c r="E1534" s="27" t="s">
        <v>35</v>
      </c>
      <c r="F1534" s="27" t="s">
        <v>74</v>
      </c>
      <c r="G1534" s="27" t="s">
        <v>75</v>
      </c>
      <c r="H1534" s="27" t="s">
        <v>28</v>
      </c>
      <c r="I1534" s="29">
        <v>0.55000000000000004</v>
      </c>
      <c r="J1534" s="30">
        <v>1000</v>
      </c>
      <c r="K1534" s="31">
        <f t="shared" si="10"/>
        <v>550</v>
      </c>
      <c r="L1534" s="31">
        <f t="shared" si="11"/>
        <v>220</v>
      </c>
      <c r="M1534" s="32">
        <v>0.4</v>
      </c>
      <c r="O1534" s="37"/>
      <c r="P1534" s="38"/>
      <c r="Q1534" s="33"/>
      <c r="R1534" s="34"/>
    </row>
    <row r="1535" spans="1:18" ht="15.75" customHeight="1">
      <c r="A1535" s="22"/>
      <c r="B1535" s="27" t="s">
        <v>34</v>
      </c>
      <c r="C1535" s="27">
        <v>1128299</v>
      </c>
      <c r="D1535" s="28">
        <v>44278</v>
      </c>
      <c r="E1535" s="27" t="s">
        <v>35</v>
      </c>
      <c r="F1535" s="27" t="s">
        <v>74</v>
      </c>
      <c r="G1535" s="27" t="s">
        <v>75</v>
      </c>
      <c r="H1535" s="27" t="s">
        <v>29</v>
      </c>
      <c r="I1535" s="29">
        <v>0.5</v>
      </c>
      <c r="J1535" s="30">
        <v>3000</v>
      </c>
      <c r="K1535" s="31">
        <f t="shared" si="10"/>
        <v>1500</v>
      </c>
      <c r="L1535" s="31">
        <f t="shared" si="11"/>
        <v>450</v>
      </c>
      <c r="M1535" s="32">
        <v>0.3</v>
      </c>
      <c r="O1535" s="37"/>
      <c r="P1535" s="38"/>
      <c r="Q1535" s="33"/>
      <c r="R1535" s="34"/>
    </row>
    <row r="1536" spans="1:18" ht="15.75" customHeight="1">
      <c r="A1536" s="22"/>
      <c r="B1536" s="27" t="s">
        <v>34</v>
      </c>
      <c r="C1536" s="27">
        <v>1128299</v>
      </c>
      <c r="D1536" s="28">
        <v>44310</v>
      </c>
      <c r="E1536" s="27" t="s">
        <v>35</v>
      </c>
      <c r="F1536" s="27" t="s">
        <v>74</v>
      </c>
      <c r="G1536" s="27" t="s">
        <v>75</v>
      </c>
      <c r="H1536" s="27" t="s">
        <v>24</v>
      </c>
      <c r="I1536" s="29">
        <v>0.55000000000000004</v>
      </c>
      <c r="J1536" s="30">
        <v>4750</v>
      </c>
      <c r="K1536" s="31">
        <f t="shared" ref="K1536:K1790" si="12">I1536*J1536</f>
        <v>2612.5</v>
      </c>
      <c r="L1536" s="31">
        <f t="shared" ref="L1536:L1790" si="13">K1536*M1536</f>
        <v>914.37499999999989</v>
      </c>
      <c r="M1536" s="32">
        <v>0.35</v>
      </c>
      <c r="O1536" s="37"/>
      <c r="P1536" s="38"/>
      <c r="Q1536" s="33"/>
      <c r="R1536" s="34"/>
    </row>
    <row r="1537" spans="1:18" ht="15.75" customHeight="1">
      <c r="A1537" s="22"/>
      <c r="B1537" s="27" t="s">
        <v>34</v>
      </c>
      <c r="C1537" s="27">
        <v>1128299</v>
      </c>
      <c r="D1537" s="28">
        <v>44310</v>
      </c>
      <c r="E1537" s="27" t="s">
        <v>35</v>
      </c>
      <c r="F1537" s="27" t="s">
        <v>74</v>
      </c>
      <c r="G1537" s="27" t="s">
        <v>75</v>
      </c>
      <c r="H1537" s="27" t="s">
        <v>25</v>
      </c>
      <c r="I1537" s="29">
        <v>0.60000000000000009</v>
      </c>
      <c r="J1537" s="30">
        <v>2750</v>
      </c>
      <c r="K1537" s="31">
        <f t="shared" si="12"/>
        <v>1650.0000000000002</v>
      </c>
      <c r="L1537" s="31">
        <f t="shared" si="13"/>
        <v>577.5</v>
      </c>
      <c r="M1537" s="32">
        <v>0.35</v>
      </c>
      <c r="O1537" s="37"/>
      <c r="P1537" s="38"/>
      <c r="Q1537" s="33"/>
      <c r="R1537" s="34"/>
    </row>
    <row r="1538" spans="1:18" ht="15.75" customHeight="1">
      <c r="A1538" s="22"/>
      <c r="B1538" s="27" t="s">
        <v>34</v>
      </c>
      <c r="C1538" s="27">
        <v>1128299</v>
      </c>
      <c r="D1538" s="28">
        <v>44310</v>
      </c>
      <c r="E1538" s="27" t="s">
        <v>35</v>
      </c>
      <c r="F1538" s="27" t="s">
        <v>74</v>
      </c>
      <c r="G1538" s="27" t="s">
        <v>75</v>
      </c>
      <c r="H1538" s="27" t="s">
        <v>26</v>
      </c>
      <c r="I1538" s="29">
        <v>0.60000000000000009</v>
      </c>
      <c r="J1538" s="30">
        <v>3250</v>
      </c>
      <c r="K1538" s="31">
        <f t="shared" si="12"/>
        <v>1950.0000000000002</v>
      </c>
      <c r="L1538" s="31">
        <f t="shared" si="13"/>
        <v>682.5</v>
      </c>
      <c r="M1538" s="32">
        <v>0.35</v>
      </c>
      <c r="O1538" s="37"/>
      <c r="P1538" s="38"/>
      <c r="Q1538" s="33"/>
      <c r="R1538" s="34"/>
    </row>
    <row r="1539" spans="1:18" ht="15.75" customHeight="1">
      <c r="A1539" s="22"/>
      <c r="B1539" s="27" t="s">
        <v>34</v>
      </c>
      <c r="C1539" s="27">
        <v>1128299</v>
      </c>
      <c r="D1539" s="28">
        <v>44310</v>
      </c>
      <c r="E1539" s="27" t="s">
        <v>35</v>
      </c>
      <c r="F1539" s="27" t="s">
        <v>74</v>
      </c>
      <c r="G1539" s="27" t="s">
        <v>75</v>
      </c>
      <c r="H1539" s="27" t="s">
        <v>27</v>
      </c>
      <c r="I1539" s="29">
        <v>0.45000000000000007</v>
      </c>
      <c r="J1539" s="30">
        <v>2250</v>
      </c>
      <c r="K1539" s="31">
        <f t="shared" si="12"/>
        <v>1012.5000000000001</v>
      </c>
      <c r="L1539" s="31">
        <f t="shared" si="13"/>
        <v>354.375</v>
      </c>
      <c r="M1539" s="32">
        <v>0.35</v>
      </c>
      <c r="O1539" s="37"/>
      <c r="P1539" s="38"/>
      <c r="Q1539" s="33"/>
      <c r="R1539" s="34"/>
    </row>
    <row r="1540" spans="1:18" ht="15.75" customHeight="1">
      <c r="A1540" s="22"/>
      <c r="B1540" s="27" t="s">
        <v>34</v>
      </c>
      <c r="C1540" s="27">
        <v>1128299</v>
      </c>
      <c r="D1540" s="28">
        <v>44310</v>
      </c>
      <c r="E1540" s="27" t="s">
        <v>35</v>
      </c>
      <c r="F1540" s="27" t="s">
        <v>74</v>
      </c>
      <c r="G1540" s="27" t="s">
        <v>75</v>
      </c>
      <c r="H1540" s="27" t="s">
        <v>28</v>
      </c>
      <c r="I1540" s="29">
        <v>0.50000000000000011</v>
      </c>
      <c r="J1540" s="30">
        <v>1250</v>
      </c>
      <c r="K1540" s="31">
        <f t="shared" si="12"/>
        <v>625.00000000000011</v>
      </c>
      <c r="L1540" s="31">
        <f t="shared" si="13"/>
        <v>250.00000000000006</v>
      </c>
      <c r="M1540" s="32">
        <v>0.4</v>
      </c>
      <c r="O1540" s="37"/>
      <c r="P1540" s="38"/>
      <c r="Q1540" s="33"/>
      <c r="R1540" s="34"/>
    </row>
    <row r="1541" spans="1:18" ht="15.75" customHeight="1">
      <c r="A1541" s="22"/>
      <c r="B1541" s="27" t="s">
        <v>34</v>
      </c>
      <c r="C1541" s="27">
        <v>1128299</v>
      </c>
      <c r="D1541" s="28">
        <v>44310</v>
      </c>
      <c r="E1541" s="27" t="s">
        <v>35</v>
      </c>
      <c r="F1541" s="27" t="s">
        <v>74</v>
      </c>
      <c r="G1541" s="27" t="s">
        <v>75</v>
      </c>
      <c r="H1541" s="27" t="s">
        <v>29</v>
      </c>
      <c r="I1541" s="29">
        <v>0.65000000000000013</v>
      </c>
      <c r="J1541" s="30">
        <v>3000</v>
      </c>
      <c r="K1541" s="31">
        <f t="shared" si="12"/>
        <v>1950.0000000000005</v>
      </c>
      <c r="L1541" s="31">
        <f t="shared" si="13"/>
        <v>585.00000000000011</v>
      </c>
      <c r="M1541" s="32">
        <v>0.3</v>
      </c>
      <c r="O1541" s="37"/>
      <c r="P1541" s="38"/>
      <c r="Q1541" s="33"/>
      <c r="R1541" s="34"/>
    </row>
    <row r="1542" spans="1:18" ht="15.75" customHeight="1">
      <c r="A1542" s="22"/>
      <c r="B1542" s="27" t="s">
        <v>34</v>
      </c>
      <c r="C1542" s="27">
        <v>1128299</v>
      </c>
      <c r="D1542" s="28">
        <v>44341</v>
      </c>
      <c r="E1542" s="27" t="s">
        <v>35</v>
      </c>
      <c r="F1542" s="27" t="s">
        <v>74</v>
      </c>
      <c r="G1542" s="27" t="s">
        <v>75</v>
      </c>
      <c r="H1542" s="27" t="s">
        <v>24</v>
      </c>
      <c r="I1542" s="29">
        <v>0.5</v>
      </c>
      <c r="J1542" s="30">
        <v>5000</v>
      </c>
      <c r="K1542" s="31">
        <f t="shared" si="12"/>
        <v>2500</v>
      </c>
      <c r="L1542" s="31">
        <f t="shared" si="13"/>
        <v>875</v>
      </c>
      <c r="M1542" s="32">
        <v>0.35</v>
      </c>
      <c r="O1542" s="37"/>
      <c r="P1542" s="38"/>
      <c r="Q1542" s="33"/>
      <c r="R1542" s="34"/>
    </row>
    <row r="1543" spans="1:18" ht="15.75" customHeight="1">
      <c r="A1543" s="22"/>
      <c r="B1543" s="27" t="s">
        <v>34</v>
      </c>
      <c r="C1543" s="27">
        <v>1128299</v>
      </c>
      <c r="D1543" s="28">
        <v>44341</v>
      </c>
      <c r="E1543" s="27" t="s">
        <v>35</v>
      </c>
      <c r="F1543" s="27" t="s">
        <v>74</v>
      </c>
      <c r="G1543" s="27" t="s">
        <v>75</v>
      </c>
      <c r="H1543" s="27" t="s">
        <v>25</v>
      </c>
      <c r="I1543" s="29">
        <v>0.55000000000000004</v>
      </c>
      <c r="J1543" s="30">
        <v>3500</v>
      </c>
      <c r="K1543" s="31">
        <f t="shared" si="12"/>
        <v>1925.0000000000002</v>
      </c>
      <c r="L1543" s="31">
        <f t="shared" si="13"/>
        <v>673.75</v>
      </c>
      <c r="M1543" s="32">
        <v>0.35</v>
      </c>
      <c r="O1543" s="37"/>
      <c r="P1543" s="38"/>
      <c r="Q1543" s="33"/>
      <c r="R1543" s="34"/>
    </row>
    <row r="1544" spans="1:18" ht="15.75" customHeight="1">
      <c r="A1544" s="22"/>
      <c r="B1544" s="27" t="s">
        <v>34</v>
      </c>
      <c r="C1544" s="27">
        <v>1128299</v>
      </c>
      <c r="D1544" s="28">
        <v>44341</v>
      </c>
      <c r="E1544" s="27" t="s">
        <v>35</v>
      </c>
      <c r="F1544" s="27" t="s">
        <v>74</v>
      </c>
      <c r="G1544" s="27" t="s">
        <v>75</v>
      </c>
      <c r="H1544" s="27" t="s">
        <v>26</v>
      </c>
      <c r="I1544" s="29">
        <v>0.55000000000000004</v>
      </c>
      <c r="J1544" s="30">
        <v>3500</v>
      </c>
      <c r="K1544" s="31">
        <f t="shared" si="12"/>
        <v>1925.0000000000002</v>
      </c>
      <c r="L1544" s="31">
        <f t="shared" si="13"/>
        <v>673.75</v>
      </c>
      <c r="M1544" s="32">
        <v>0.35</v>
      </c>
      <c r="O1544" s="37"/>
      <c r="P1544" s="38"/>
      <c r="Q1544" s="33"/>
      <c r="R1544" s="34"/>
    </row>
    <row r="1545" spans="1:18" ht="15.75" customHeight="1">
      <c r="A1545" s="22"/>
      <c r="B1545" s="27" t="s">
        <v>34</v>
      </c>
      <c r="C1545" s="27">
        <v>1128299</v>
      </c>
      <c r="D1545" s="28">
        <v>44341</v>
      </c>
      <c r="E1545" s="27" t="s">
        <v>35</v>
      </c>
      <c r="F1545" s="27" t="s">
        <v>74</v>
      </c>
      <c r="G1545" s="27" t="s">
        <v>75</v>
      </c>
      <c r="H1545" s="27" t="s">
        <v>27</v>
      </c>
      <c r="I1545" s="29">
        <v>0.5</v>
      </c>
      <c r="J1545" s="30">
        <v>2750</v>
      </c>
      <c r="K1545" s="31">
        <f t="shared" si="12"/>
        <v>1375</v>
      </c>
      <c r="L1545" s="31">
        <f t="shared" si="13"/>
        <v>481.24999999999994</v>
      </c>
      <c r="M1545" s="32">
        <v>0.35</v>
      </c>
      <c r="O1545" s="37"/>
      <c r="P1545" s="38"/>
      <c r="Q1545" s="33"/>
      <c r="R1545" s="34"/>
    </row>
    <row r="1546" spans="1:18" ht="15.75" customHeight="1">
      <c r="A1546" s="22"/>
      <c r="B1546" s="27" t="s">
        <v>34</v>
      </c>
      <c r="C1546" s="27">
        <v>1128299</v>
      </c>
      <c r="D1546" s="28">
        <v>44341</v>
      </c>
      <c r="E1546" s="27" t="s">
        <v>35</v>
      </c>
      <c r="F1546" s="27" t="s">
        <v>74</v>
      </c>
      <c r="G1546" s="27" t="s">
        <v>75</v>
      </c>
      <c r="H1546" s="27" t="s">
        <v>28</v>
      </c>
      <c r="I1546" s="29">
        <v>0.44999999999999996</v>
      </c>
      <c r="J1546" s="30">
        <v>1750</v>
      </c>
      <c r="K1546" s="31">
        <f t="shared" si="12"/>
        <v>787.49999999999989</v>
      </c>
      <c r="L1546" s="31">
        <f t="shared" si="13"/>
        <v>315</v>
      </c>
      <c r="M1546" s="32">
        <v>0.4</v>
      </c>
      <c r="O1546" s="37"/>
      <c r="P1546" s="38"/>
      <c r="Q1546" s="33"/>
      <c r="R1546" s="34"/>
    </row>
    <row r="1547" spans="1:18" ht="15.75" customHeight="1">
      <c r="A1547" s="22"/>
      <c r="B1547" s="27" t="s">
        <v>34</v>
      </c>
      <c r="C1547" s="27">
        <v>1128299</v>
      </c>
      <c r="D1547" s="28">
        <v>44341</v>
      </c>
      <c r="E1547" s="27" t="s">
        <v>35</v>
      </c>
      <c r="F1547" s="27" t="s">
        <v>74</v>
      </c>
      <c r="G1547" s="27" t="s">
        <v>75</v>
      </c>
      <c r="H1547" s="27" t="s">
        <v>29</v>
      </c>
      <c r="I1547" s="29">
        <v>0.6</v>
      </c>
      <c r="J1547" s="30">
        <v>5250</v>
      </c>
      <c r="K1547" s="31">
        <f t="shared" si="12"/>
        <v>3150</v>
      </c>
      <c r="L1547" s="31">
        <f t="shared" si="13"/>
        <v>945</v>
      </c>
      <c r="M1547" s="32">
        <v>0.3</v>
      </c>
      <c r="O1547" s="37"/>
      <c r="P1547" s="38"/>
      <c r="Q1547" s="33"/>
      <c r="R1547" s="34"/>
    </row>
    <row r="1548" spans="1:18" ht="15.75" customHeight="1">
      <c r="A1548" s="22"/>
      <c r="B1548" s="27" t="s">
        <v>34</v>
      </c>
      <c r="C1548" s="27">
        <v>1128299</v>
      </c>
      <c r="D1548" s="28">
        <v>44371</v>
      </c>
      <c r="E1548" s="27" t="s">
        <v>35</v>
      </c>
      <c r="F1548" s="27" t="s">
        <v>74</v>
      </c>
      <c r="G1548" s="27" t="s">
        <v>75</v>
      </c>
      <c r="H1548" s="27" t="s">
        <v>24</v>
      </c>
      <c r="I1548" s="29">
        <v>0.54999999999999993</v>
      </c>
      <c r="J1548" s="30">
        <v>7750</v>
      </c>
      <c r="K1548" s="31">
        <f t="shared" si="12"/>
        <v>4262.4999999999991</v>
      </c>
      <c r="L1548" s="31">
        <f t="shared" si="13"/>
        <v>1491.8749999999995</v>
      </c>
      <c r="M1548" s="32">
        <v>0.35</v>
      </c>
      <c r="O1548" s="37"/>
      <c r="P1548" s="38"/>
      <c r="Q1548" s="33"/>
      <c r="R1548" s="34"/>
    </row>
    <row r="1549" spans="1:18" ht="15.75" customHeight="1">
      <c r="A1549" s="22"/>
      <c r="B1549" s="27" t="s">
        <v>34</v>
      </c>
      <c r="C1549" s="27">
        <v>1128299</v>
      </c>
      <c r="D1549" s="28">
        <v>44371</v>
      </c>
      <c r="E1549" s="27" t="s">
        <v>35</v>
      </c>
      <c r="F1549" s="27" t="s">
        <v>74</v>
      </c>
      <c r="G1549" s="27" t="s">
        <v>75</v>
      </c>
      <c r="H1549" s="27" t="s">
        <v>25</v>
      </c>
      <c r="I1549" s="29">
        <v>0.64999999999999991</v>
      </c>
      <c r="J1549" s="30">
        <v>6500</v>
      </c>
      <c r="K1549" s="31">
        <f t="shared" si="12"/>
        <v>4224.9999999999991</v>
      </c>
      <c r="L1549" s="31">
        <f t="shared" si="13"/>
        <v>1478.7499999999995</v>
      </c>
      <c r="M1549" s="32">
        <v>0.35</v>
      </c>
      <c r="O1549" s="37"/>
      <c r="P1549" s="38"/>
      <c r="Q1549" s="33"/>
      <c r="R1549" s="34"/>
    </row>
    <row r="1550" spans="1:18" ht="15.75" customHeight="1">
      <c r="A1550" s="22"/>
      <c r="B1550" s="27" t="s">
        <v>34</v>
      </c>
      <c r="C1550" s="27">
        <v>1128299</v>
      </c>
      <c r="D1550" s="28">
        <v>44371</v>
      </c>
      <c r="E1550" s="27" t="s">
        <v>35</v>
      </c>
      <c r="F1550" s="27" t="s">
        <v>74</v>
      </c>
      <c r="G1550" s="27" t="s">
        <v>75</v>
      </c>
      <c r="H1550" s="27" t="s">
        <v>26</v>
      </c>
      <c r="I1550" s="29">
        <v>0.79999999999999993</v>
      </c>
      <c r="J1550" s="30">
        <v>6500</v>
      </c>
      <c r="K1550" s="31">
        <f t="shared" si="12"/>
        <v>5200</v>
      </c>
      <c r="L1550" s="31">
        <f t="shared" si="13"/>
        <v>1819.9999999999998</v>
      </c>
      <c r="M1550" s="32">
        <v>0.35</v>
      </c>
      <c r="O1550" s="37"/>
      <c r="P1550" s="38"/>
      <c r="Q1550" s="33"/>
      <c r="R1550" s="34"/>
    </row>
    <row r="1551" spans="1:18" ht="15.75" customHeight="1">
      <c r="A1551" s="22"/>
      <c r="B1551" s="27" t="s">
        <v>34</v>
      </c>
      <c r="C1551" s="27">
        <v>1128299</v>
      </c>
      <c r="D1551" s="28">
        <v>44371</v>
      </c>
      <c r="E1551" s="27" t="s">
        <v>35</v>
      </c>
      <c r="F1551" s="27" t="s">
        <v>74</v>
      </c>
      <c r="G1551" s="27" t="s">
        <v>75</v>
      </c>
      <c r="H1551" s="27" t="s">
        <v>27</v>
      </c>
      <c r="I1551" s="29">
        <v>0.79999999999999993</v>
      </c>
      <c r="J1551" s="30">
        <v>5250</v>
      </c>
      <c r="K1551" s="31">
        <f t="shared" si="12"/>
        <v>4200</v>
      </c>
      <c r="L1551" s="31">
        <f t="shared" si="13"/>
        <v>1470</v>
      </c>
      <c r="M1551" s="32">
        <v>0.35</v>
      </c>
      <c r="O1551" s="37"/>
      <c r="P1551" s="38"/>
      <c r="Q1551" s="33"/>
      <c r="R1551" s="34"/>
    </row>
    <row r="1552" spans="1:18" ht="15.75" customHeight="1">
      <c r="A1552" s="22"/>
      <c r="B1552" s="27" t="s">
        <v>34</v>
      </c>
      <c r="C1552" s="27">
        <v>1128299</v>
      </c>
      <c r="D1552" s="28">
        <v>44371</v>
      </c>
      <c r="E1552" s="27" t="s">
        <v>35</v>
      </c>
      <c r="F1552" s="27" t="s">
        <v>74</v>
      </c>
      <c r="G1552" s="27" t="s">
        <v>75</v>
      </c>
      <c r="H1552" s="27" t="s">
        <v>28</v>
      </c>
      <c r="I1552" s="29">
        <v>0.9</v>
      </c>
      <c r="J1552" s="30">
        <v>4000</v>
      </c>
      <c r="K1552" s="31">
        <f t="shared" si="12"/>
        <v>3600</v>
      </c>
      <c r="L1552" s="31">
        <f t="shared" si="13"/>
        <v>1440</v>
      </c>
      <c r="M1552" s="32">
        <v>0.4</v>
      </c>
      <c r="O1552" s="37"/>
      <c r="P1552" s="38"/>
      <c r="Q1552" s="33"/>
      <c r="R1552" s="34"/>
    </row>
    <row r="1553" spans="1:18" ht="15.75" customHeight="1">
      <c r="A1553" s="22"/>
      <c r="B1553" s="27" t="s">
        <v>34</v>
      </c>
      <c r="C1553" s="27">
        <v>1128299</v>
      </c>
      <c r="D1553" s="28">
        <v>44371</v>
      </c>
      <c r="E1553" s="27" t="s">
        <v>35</v>
      </c>
      <c r="F1553" s="27" t="s">
        <v>74</v>
      </c>
      <c r="G1553" s="27" t="s">
        <v>75</v>
      </c>
      <c r="H1553" s="27" t="s">
        <v>29</v>
      </c>
      <c r="I1553" s="29">
        <v>1.05</v>
      </c>
      <c r="J1553" s="30">
        <v>7000</v>
      </c>
      <c r="K1553" s="31">
        <f t="shared" si="12"/>
        <v>7350</v>
      </c>
      <c r="L1553" s="31">
        <f t="shared" si="13"/>
        <v>2205</v>
      </c>
      <c r="M1553" s="32">
        <v>0.3</v>
      </c>
      <c r="O1553" s="37"/>
      <c r="P1553" s="38"/>
      <c r="Q1553" s="33"/>
      <c r="R1553" s="34"/>
    </row>
    <row r="1554" spans="1:18" ht="15.75" customHeight="1">
      <c r="A1554" s="22"/>
      <c r="B1554" s="27" t="s">
        <v>34</v>
      </c>
      <c r="C1554" s="27">
        <v>1128299</v>
      </c>
      <c r="D1554" s="28">
        <v>44400</v>
      </c>
      <c r="E1554" s="27" t="s">
        <v>35</v>
      </c>
      <c r="F1554" s="27" t="s">
        <v>74</v>
      </c>
      <c r="G1554" s="27" t="s">
        <v>75</v>
      </c>
      <c r="H1554" s="27" t="s">
        <v>24</v>
      </c>
      <c r="I1554" s="29">
        <v>0.85</v>
      </c>
      <c r="J1554" s="30">
        <v>8500</v>
      </c>
      <c r="K1554" s="31">
        <f t="shared" si="12"/>
        <v>7225</v>
      </c>
      <c r="L1554" s="31">
        <f t="shared" si="13"/>
        <v>2528.75</v>
      </c>
      <c r="M1554" s="32">
        <v>0.35</v>
      </c>
      <c r="O1554" s="37"/>
      <c r="P1554" s="38"/>
      <c r="Q1554" s="33"/>
      <c r="R1554" s="34"/>
    </row>
    <row r="1555" spans="1:18" ht="15.75" customHeight="1">
      <c r="A1555" s="22"/>
      <c r="B1555" s="27" t="s">
        <v>34</v>
      </c>
      <c r="C1555" s="27">
        <v>1128299</v>
      </c>
      <c r="D1555" s="28">
        <v>44400</v>
      </c>
      <c r="E1555" s="27" t="s">
        <v>35</v>
      </c>
      <c r="F1555" s="27" t="s">
        <v>74</v>
      </c>
      <c r="G1555" s="27" t="s">
        <v>75</v>
      </c>
      <c r="H1555" s="27" t="s">
        <v>25</v>
      </c>
      <c r="I1555" s="29">
        <v>0.9</v>
      </c>
      <c r="J1555" s="30">
        <v>7000</v>
      </c>
      <c r="K1555" s="31">
        <f t="shared" si="12"/>
        <v>6300</v>
      </c>
      <c r="L1555" s="31">
        <f t="shared" si="13"/>
        <v>2205</v>
      </c>
      <c r="M1555" s="32">
        <v>0.35</v>
      </c>
      <c r="O1555" s="37"/>
      <c r="P1555" s="38"/>
      <c r="Q1555" s="33"/>
      <c r="R1555" s="34"/>
    </row>
    <row r="1556" spans="1:18" ht="15.75" customHeight="1">
      <c r="A1556" s="22"/>
      <c r="B1556" s="27" t="s">
        <v>34</v>
      </c>
      <c r="C1556" s="27">
        <v>1128299</v>
      </c>
      <c r="D1556" s="28">
        <v>44400</v>
      </c>
      <c r="E1556" s="27" t="s">
        <v>35</v>
      </c>
      <c r="F1556" s="27" t="s">
        <v>74</v>
      </c>
      <c r="G1556" s="27" t="s">
        <v>75</v>
      </c>
      <c r="H1556" s="27" t="s">
        <v>26</v>
      </c>
      <c r="I1556" s="29">
        <v>0.9</v>
      </c>
      <c r="J1556" s="30">
        <v>6500</v>
      </c>
      <c r="K1556" s="31">
        <f t="shared" si="12"/>
        <v>5850</v>
      </c>
      <c r="L1556" s="31">
        <f t="shared" si="13"/>
        <v>2047.4999999999998</v>
      </c>
      <c r="M1556" s="32">
        <v>0.35</v>
      </c>
      <c r="O1556" s="37"/>
      <c r="P1556" s="38"/>
      <c r="Q1556" s="33"/>
      <c r="R1556" s="34"/>
    </row>
    <row r="1557" spans="1:18" ht="15.75" customHeight="1">
      <c r="A1557" s="22"/>
      <c r="B1557" s="27" t="s">
        <v>34</v>
      </c>
      <c r="C1557" s="27">
        <v>1128299</v>
      </c>
      <c r="D1557" s="28">
        <v>44400</v>
      </c>
      <c r="E1557" s="27" t="s">
        <v>35</v>
      </c>
      <c r="F1557" s="27" t="s">
        <v>74</v>
      </c>
      <c r="G1557" s="27" t="s">
        <v>75</v>
      </c>
      <c r="H1557" s="27" t="s">
        <v>27</v>
      </c>
      <c r="I1557" s="29">
        <v>0.85</v>
      </c>
      <c r="J1557" s="30">
        <v>5500</v>
      </c>
      <c r="K1557" s="31">
        <f t="shared" si="12"/>
        <v>4675</v>
      </c>
      <c r="L1557" s="31">
        <f t="shared" si="13"/>
        <v>1636.25</v>
      </c>
      <c r="M1557" s="32">
        <v>0.35</v>
      </c>
      <c r="O1557" s="37"/>
      <c r="P1557" s="38"/>
      <c r="Q1557" s="33"/>
      <c r="R1557" s="34"/>
    </row>
    <row r="1558" spans="1:18" ht="15.75" customHeight="1">
      <c r="A1558" s="22"/>
      <c r="B1558" s="27" t="s">
        <v>34</v>
      </c>
      <c r="C1558" s="27">
        <v>1128299</v>
      </c>
      <c r="D1558" s="28">
        <v>44400</v>
      </c>
      <c r="E1558" s="27" t="s">
        <v>35</v>
      </c>
      <c r="F1558" s="27" t="s">
        <v>74</v>
      </c>
      <c r="G1558" s="27" t="s">
        <v>75</v>
      </c>
      <c r="H1558" s="27" t="s">
        <v>28</v>
      </c>
      <c r="I1558" s="29">
        <v>0.9</v>
      </c>
      <c r="J1558" s="30">
        <v>6000</v>
      </c>
      <c r="K1558" s="31">
        <f t="shared" si="12"/>
        <v>5400</v>
      </c>
      <c r="L1558" s="31">
        <f t="shared" si="13"/>
        <v>2160</v>
      </c>
      <c r="M1558" s="32">
        <v>0.4</v>
      </c>
      <c r="O1558" s="37"/>
      <c r="P1558" s="38"/>
      <c r="Q1558" s="33"/>
      <c r="R1558" s="34"/>
    </row>
    <row r="1559" spans="1:18" ht="15.75" customHeight="1">
      <c r="A1559" s="22"/>
      <c r="B1559" s="27" t="s">
        <v>34</v>
      </c>
      <c r="C1559" s="27">
        <v>1128299</v>
      </c>
      <c r="D1559" s="28">
        <v>44400</v>
      </c>
      <c r="E1559" s="27" t="s">
        <v>35</v>
      </c>
      <c r="F1559" s="27" t="s">
        <v>74</v>
      </c>
      <c r="G1559" s="27" t="s">
        <v>75</v>
      </c>
      <c r="H1559" s="27" t="s">
        <v>29</v>
      </c>
      <c r="I1559" s="29">
        <v>1.05</v>
      </c>
      <c r="J1559" s="30">
        <v>6000</v>
      </c>
      <c r="K1559" s="31">
        <f t="shared" si="12"/>
        <v>6300</v>
      </c>
      <c r="L1559" s="31">
        <f t="shared" si="13"/>
        <v>1890</v>
      </c>
      <c r="M1559" s="32">
        <v>0.3</v>
      </c>
      <c r="O1559" s="37"/>
      <c r="P1559" s="38"/>
      <c r="Q1559" s="33"/>
      <c r="R1559" s="34"/>
    </row>
    <row r="1560" spans="1:18" ht="15.75" customHeight="1">
      <c r="A1560" s="22"/>
      <c r="B1560" s="27" t="s">
        <v>34</v>
      </c>
      <c r="C1560" s="27">
        <v>1128299</v>
      </c>
      <c r="D1560" s="28">
        <v>44432</v>
      </c>
      <c r="E1560" s="27" t="s">
        <v>35</v>
      </c>
      <c r="F1560" s="27" t="s">
        <v>74</v>
      </c>
      <c r="G1560" s="27" t="s">
        <v>75</v>
      </c>
      <c r="H1560" s="27" t="s">
        <v>24</v>
      </c>
      <c r="I1560" s="29">
        <v>0.9</v>
      </c>
      <c r="J1560" s="30">
        <v>8000</v>
      </c>
      <c r="K1560" s="31">
        <f t="shared" si="12"/>
        <v>7200</v>
      </c>
      <c r="L1560" s="31">
        <f t="shared" si="13"/>
        <v>2520</v>
      </c>
      <c r="M1560" s="32">
        <v>0.35</v>
      </c>
      <c r="O1560" s="37"/>
      <c r="P1560" s="38"/>
      <c r="Q1560" s="33"/>
      <c r="R1560" s="34"/>
    </row>
    <row r="1561" spans="1:18" ht="15.75" customHeight="1">
      <c r="A1561" s="22"/>
      <c r="B1561" s="27" t="s">
        <v>34</v>
      </c>
      <c r="C1561" s="27">
        <v>1128299</v>
      </c>
      <c r="D1561" s="28">
        <v>44432</v>
      </c>
      <c r="E1561" s="27" t="s">
        <v>35</v>
      </c>
      <c r="F1561" s="27" t="s">
        <v>74</v>
      </c>
      <c r="G1561" s="27" t="s">
        <v>75</v>
      </c>
      <c r="H1561" s="27" t="s">
        <v>25</v>
      </c>
      <c r="I1561" s="29">
        <v>0.8</v>
      </c>
      <c r="J1561" s="30">
        <v>7750</v>
      </c>
      <c r="K1561" s="31">
        <f t="shared" si="12"/>
        <v>6200</v>
      </c>
      <c r="L1561" s="31">
        <f t="shared" si="13"/>
        <v>2170</v>
      </c>
      <c r="M1561" s="32">
        <v>0.35</v>
      </c>
      <c r="O1561" s="37"/>
      <c r="P1561" s="38"/>
      <c r="Q1561" s="33"/>
      <c r="R1561" s="34"/>
    </row>
    <row r="1562" spans="1:18" ht="15.75" customHeight="1">
      <c r="A1562" s="22"/>
      <c r="B1562" s="27" t="s">
        <v>34</v>
      </c>
      <c r="C1562" s="27">
        <v>1128299</v>
      </c>
      <c r="D1562" s="28">
        <v>44432</v>
      </c>
      <c r="E1562" s="27" t="s">
        <v>35</v>
      </c>
      <c r="F1562" s="27" t="s">
        <v>74</v>
      </c>
      <c r="G1562" s="27" t="s">
        <v>75</v>
      </c>
      <c r="H1562" s="27" t="s">
        <v>26</v>
      </c>
      <c r="I1562" s="29">
        <v>0.70000000000000007</v>
      </c>
      <c r="J1562" s="30">
        <v>6500</v>
      </c>
      <c r="K1562" s="31">
        <f t="shared" si="12"/>
        <v>4550</v>
      </c>
      <c r="L1562" s="31">
        <f t="shared" si="13"/>
        <v>1592.5</v>
      </c>
      <c r="M1562" s="32">
        <v>0.35</v>
      </c>
      <c r="O1562" s="37"/>
      <c r="P1562" s="38"/>
      <c r="Q1562" s="33"/>
      <c r="R1562" s="34"/>
    </row>
    <row r="1563" spans="1:18" ht="15.75" customHeight="1">
      <c r="A1563" s="22"/>
      <c r="B1563" s="27" t="s">
        <v>34</v>
      </c>
      <c r="C1563" s="27">
        <v>1128299</v>
      </c>
      <c r="D1563" s="28">
        <v>44432</v>
      </c>
      <c r="E1563" s="27" t="s">
        <v>35</v>
      </c>
      <c r="F1563" s="27" t="s">
        <v>74</v>
      </c>
      <c r="G1563" s="27" t="s">
        <v>75</v>
      </c>
      <c r="H1563" s="27" t="s">
        <v>27</v>
      </c>
      <c r="I1563" s="29">
        <v>0.70000000000000007</v>
      </c>
      <c r="J1563" s="30">
        <v>4250</v>
      </c>
      <c r="K1563" s="31">
        <f t="shared" si="12"/>
        <v>2975.0000000000005</v>
      </c>
      <c r="L1563" s="31">
        <f t="shared" si="13"/>
        <v>1041.25</v>
      </c>
      <c r="M1563" s="32">
        <v>0.35</v>
      </c>
      <c r="O1563" s="37"/>
      <c r="P1563" s="38"/>
      <c r="Q1563" s="33"/>
      <c r="R1563" s="34"/>
    </row>
    <row r="1564" spans="1:18" ht="15.75" customHeight="1">
      <c r="A1564" s="22"/>
      <c r="B1564" s="27" t="s">
        <v>34</v>
      </c>
      <c r="C1564" s="27">
        <v>1128299</v>
      </c>
      <c r="D1564" s="28">
        <v>44432</v>
      </c>
      <c r="E1564" s="27" t="s">
        <v>35</v>
      </c>
      <c r="F1564" s="27" t="s">
        <v>74</v>
      </c>
      <c r="G1564" s="27" t="s">
        <v>75</v>
      </c>
      <c r="H1564" s="27" t="s">
        <v>28</v>
      </c>
      <c r="I1564" s="29">
        <v>0.7</v>
      </c>
      <c r="J1564" s="30">
        <v>4250</v>
      </c>
      <c r="K1564" s="31">
        <f t="shared" si="12"/>
        <v>2975</v>
      </c>
      <c r="L1564" s="31">
        <f t="shared" si="13"/>
        <v>1190</v>
      </c>
      <c r="M1564" s="32">
        <v>0.4</v>
      </c>
      <c r="O1564" s="37"/>
      <c r="P1564" s="38"/>
      <c r="Q1564" s="33"/>
      <c r="R1564" s="34"/>
    </row>
    <row r="1565" spans="1:18" ht="15.75" customHeight="1">
      <c r="A1565" s="22"/>
      <c r="B1565" s="27" t="s">
        <v>34</v>
      </c>
      <c r="C1565" s="27">
        <v>1128299</v>
      </c>
      <c r="D1565" s="28">
        <v>44432</v>
      </c>
      <c r="E1565" s="27" t="s">
        <v>35</v>
      </c>
      <c r="F1565" s="27" t="s">
        <v>74</v>
      </c>
      <c r="G1565" s="27" t="s">
        <v>75</v>
      </c>
      <c r="H1565" s="27" t="s">
        <v>29</v>
      </c>
      <c r="I1565" s="29">
        <v>0.75</v>
      </c>
      <c r="J1565" s="30">
        <v>2500</v>
      </c>
      <c r="K1565" s="31">
        <f t="shared" si="12"/>
        <v>1875</v>
      </c>
      <c r="L1565" s="31">
        <f t="shared" si="13"/>
        <v>562.5</v>
      </c>
      <c r="M1565" s="32">
        <v>0.3</v>
      </c>
      <c r="O1565" s="37"/>
      <c r="P1565" s="38"/>
      <c r="Q1565" s="33"/>
      <c r="R1565" s="34"/>
    </row>
    <row r="1566" spans="1:18" ht="15.75" customHeight="1">
      <c r="A1566" s="22"/>
      <c r="B1566" s="27" t="s">
        <v>34</v>
      </c>
      <c r="C1566" s="27">
        <v>1128299</v>
      </c>
      <c r="D1566" s="28">
        <v>44464</v>
      </c>
      <c r="E1566" s="27" t="s">
        <v>35</v>
      </c>
      <c r="F1566" s="27" t="s">
        <v>74</v>
      </c>
      <c r="G1566" s="27" t="s">
        <v>75</v>
      </c>
      <c r="H1566" s="27" t="s">
        <v>24</v>
      </c>
      <c r="I1566" s="29">
        <v>0.50000000000000011</v>
      </c>
      <c r="J1566" s="30">
        <v>4500</v>
      </c>
      <c r="K1566" s="31">
        <f t="shared" si="12"/>
        <v>2250.0000000000005</v>
      </c>
      <c r="L1566" s="31">
        <f t="shared" si="13"/>
        <v>787.50000000000011</v>
      </c>
      <c r="M1566" s="32">
        <v>0.35</v>
      </c>
      <c r="O1566" s="37"/>
      <c r="P1566" s="38"/>
      <c r="Q1566" s="33"/>
      <c r="R1566" s="34"/>
    </row>
    <row r="1567" spans="1:18" ht="15.75" customHeight="1">
      <c r="A1567" s="22"/>
      <c r="B1567" s="27" t="s">
        <v>34</v>
      </c>
      <c r="C1567" s="27">
        <v>1128299</v>
      </c>
      <c r="D1567" s="28">
        <v>44464</v>
      </c>
      <c r="E1567" s="27" t="s">
        <v>35</v>
      </c>
      <c r="F1567" s="27" t="s">
        <v>74</v>
      </c>
      <c r="G1567" s="27" t="s">
        <v>75</v>
      </c>
      <c r="H1567" s="27" t="s">
        <v>25</v>
      </c>
      <c r="I1567" s="29">
        <v>0.55000000000000016</v>
      </c>
      <c r="J1567" s="30">
        <v>4500</v>
      </c>
      <c r="K1567" s="31">
        <f t="shared" si="12"/>
        <v>2475.0000000000009</v>
      </c>
      <c r="L1567" s="31">
        <f t="shared" si="13"/>
        <v>866.25000000000023</v>
      </c>
      <c r="M1567" s="32">
        <v>0.35</v>
      </c>
      <c r="O1567" s="37"/>
      <c r="P1567" s="38"/>
      <c r="Q1567" s="33"/>
      <c r="R1567" s="34"/>
    </row>
    <row r="1568" spans="1:18" ht="15.75" customHeight="1">
      <c r="A1568" s="22"/>
      <c r="B1568" s="27" t="s">
        <v>34</v>
      </c>
      <c r="C1568" s="27">
        <v>1128299</v>
      </c>
      <c r="D1568" s="28">
        <v>44464</v>
      </c>
      <c r="E1568" s="27" t="s">
        <v>35</v>
      </c>
      <c r="F1568" s="27" t="s">
        <v>74</v>
      </c>
      <c r="G1568" s="27" t="s">
        <v>75</v>
      </c>
      <c r="H1568" s="27" t="s">
        <v>26</v>
      </c>
      <c r="I1568" s="29">
        <v>0.50000000000000011</v>
      </c>
      <c r="J1568" s="30">
        <v>2500</v>
      </c>
      <c r="K1568" s="31">
        <f t="shared" si="12"/>
        <v>1250.0000000000002</v>
      </c>
      <c r="L1568" s="31">
        <f t="shared" si="13"/>
        <v>437.50000000000006</v>
      </c>
      <c r="M1568" s="32">
        <v>0.35</v>
      </c>
      <c r="O1568" s="37"/>
      <c r="P1568" s="38"/>
      <c r="Q1568" s="33"/>
      <c r="R1568" s="34"/>
    </row>
    <row r="1569" spans="1:18" ht="15.75" customHeight="1">
      <c r="A1569" s="22"/>
      <c r="B1569" s="27" t="s">
        <v>34</v>
      </c>
      <c r="C1569" s="27">
        <v>1128299</v>
      </c>
      <c r="D1569" s="28">
        <v>44464</v>
      </c>
      <c r="E1569" s="27" t="s">
        <v>35</v>
      </c>
      <c r="F1569" s="27" t="s">
        <v>74</v>
      </c>
      <c r="G1569" s="27" t="s">
        <v>75</v>
      </c>
      <c r="H1569" s="27" t="s">
        <v>27</v>
      </c>
      <c r="I1569" s="29">
        <v>0.50000000000000011</v>
      </c>
      <c r="J1569" s="30">
        <v>2000</v>
      </c>
      <c r="K1569" s="31">
        <f t="shared" si="12"/>
        <v>1000.0000000000002</v>
      </c>
      <c r="L1569" s="31">
        <f t="shared" si="13"/>
        <v>350.00000000000006</v>
      </c>
      <c r="M1569" s="32">
        <v>0.35</v>
      </c>
      <c r="O1569" s="37"/>
      <c r="P1569" s="38"/>
      <c r="Q1569" s="33"/>
      <c r="R1569" s="34"/>
    </row>
    <row r="1570" spans="1:18" ht="15.75" customHeight="1">
      <c r="A1570" s="22"/>
      <c r="B1570" s="27" t="s">
        <v>34</v>
      </c>
      <c r="C1570" s="27">
        <v>1128299</v>
      </c>
      <c r="D1570" s="28">
        <v>44464</v>
      </c>
      <c r="E1570" s="27" t="s">
        <v>35</v>
      </c>
      <c r="F1570" s="27" t="s">
        <v>74</v>
      </c>
      <c r="G1570" s="27" t="s">
        <v>75</v>
      </c>
      <c r="H1570" s="27" t="s">
        <v>28</v>
      </c>
      <c r="I1570" s="29">
        <v>0.60000000000000009</v>
      </c>
      <c r="J1570" s="30">
        <v>2250</v>
      </c>
      <c r="K1570" s="31">
        <f t="shared" si="12"/>
        <v>1350.0000000000002</v>
      </c>
      <c r="L1570" s="31">
        <f t="shared" si="13"/>
        <v>540.00000000000011</v>
      </c>
      <c r="M1570" s="32">
        <v>0.4</v>
      </c>
      <c r="O1570" s="37"/>
      <c r="P1570" s="38"/>
      <c r="Q1570" s="33"/>
      <c r="R1570" s="34"/>
    </row>
    <row r="1571" spans="1:18" ht="15.75" customHeight="1">
      <c r="A1571" s="22"/>
      <c r="B1571" s="27" t="s">
        <v>34</v>
      </c>
      <c r="C1571" s="27">
        <v>1128299</v>
      </c>
      <c r="D1571" s="28">
        <v>44464</v>
      </c>
      <c r="E1571" s="27" t="s">
        <v>35</v>
      </c>
      <c r="F1571" s="27" t="s">
        <v>74</v>
      </c>
      <c r="G1571" s="27" t="s">
        <v>75</v>
      </c>
      <c r="H1571" s="27" t="s">
        <v>29</v>
      </c>
      <c r="I1571" s="29">
        <v>0.44999999999999996</v>
      </c>
      <c r="J1571" s="30">
        <v>2500</v>
      </c>
      <c r="K1571" s="31">
        <f t="shared" si="12"/>
        <v>1125</v>
      </c>
      <c r="L1571" s="31">
        <f t="shared" si="13"/>
        <v>337.5</v>
      </c>
      <c r="M1571" s="32">
        <v>0.3</v>
      </c>
      <c r="O1571" s="37"/>
      <c r="P1571" s="38"/>
      <c r="Q1571" s="33"/>
      <c r="R1571" s="34"/>
    </row>
    <row r="1572" spans="1:18" ht="15.75" customHeight="1">
      <c r="A1572" s="22"/>
      <c r="B1572" s="27" t="s">
        <v>34</v>
      </c>
      <c r="C1572" s="27">
        <v>1128299</v>
      </c>
      <c r="D1572" s="28">
        <v>44493</v>
      </c>
      <c r="E1572" s="27" t="s">
        <v>35</v>
      </c>
      <c r="F1572" s="27" t="s">
        <v>74</v>
      </c>
      <c r="G1572" s="27" t="s">
        <v>75</v>
      </c>
      <c r="H1572" s="27" t="s">
        <v>24</v>
      </c>
      <c r="I1572" s="29">
        <v>0.4</v>
      </c>
      <c r="J1572" s="30">
        <v>3500</v>
      </c>
      <c r="K1572" s="31">
        <f t="shared" si="12"/>
        <v>1400</v>
      </c>
      <c r="L1572" s="31">
        <f t="shared" si="13"/>
        <v>489.99999999999994</v>
      </c>
      <c r="M1572" s="32">
        <v>0.35</v>
      </c>
      <c r="O1572" s="37"/>
      <c r="P1572" s="38"/>
      <c r="Q1572" s="33"/>
      <c r="R1572" s="34"/>
    </row>
    <row r="1573" spans="1:18" ht="15.75" customHeight="1">
      <c r="A1573" s="22"/>
      <c r="B1573" s="27" t="s">
        <v>34</v>
      </c>
      <c r="C1573" s="27">
        <v>1128299</v>
      </c>
      <c r="D1573" s="28">
        <v>44493</v>
      </c>
      <c r="E1573" s="27" t="s">
        <v>35</v>
      </c>
      <c r="F1573" s="27" t="s">
        <v>74</v>
      </c>
      <c r="G1573" s="27" t="s">
        <v>75</v>
      </c>
      <c r="H1573" s="27" t="s">
        <v>25</v>
      </c>
      <c r="I1573" s="29">
        <v>0.55000000000000016</v>
      </c>
      <c r="J1573" s="30">
        <v>5250</v>
      </c>
      <c r="K1573" s="31">
        <f t="shared" si="12"/>
        <v>2887.5000000000009</v>
      </c>
      <c r="L1573" s="31">
        <f t="shared" si="13"/>
        <v>1010.6250000000002</v>
      </c>
      <c r="M1573" s="32">
        <v>0.35</v>
      </c>
      <c r="O1573" s="37"/>
      <c r="P1573" s="38"/>
      <c r="Q1573" s="33"/>
      <c r="R1573" s="34"/>
    </row>
    <row r="1574" spans="1:18" ht="15.75" customHeight="1">
      <c r="A1574" s="22"/>
      <c r="B1574" s="27" t="s">
        <v>34</v>
      </c>
      <c r="C1574" s="27">
        <v>1128299</v>
      </c>
      <c r="D1574" s="28">
        <v>44493</v>
      </c>
      <c r="E1574" s="27" t="s">
        <v>35</v>
      </c>
      <c r="F1574" s="27" t="s">
        <v>74</v>
      </c>
      <c r="G1574" s="27" t="s">
        <v>75</v>
      </c>
      <c r="H1574" s="27" t="s">
        <v>26</v>
      </c>
      <c r="I1574" s="29">
        <v>0.50000000000000011</v>
      </c>
      <c r="J1574" s="30">
        <v>3500</v>
      </c>
      <c r="K1574" s="31">
        <f t="shared" si="12"/>
        <v>1750.0000000000005</v>
      </c>
      <c r="L1574" s="31">
        <f t="shared" si="13"/>
        <v>612.50000000000011</v>
      </c>
      <c r="M1574" s="32">
        <v>0.35</v>
      </c>
      <c r="O1574" s="37"/>
      <c r="P1574" s="38"/>
      <c r="Q1574" s="33"/>
      <c r="R1574" s="34"/>
    </row>
    <row r="1575" spans="1:18" ht="15.75" customHeight="1">
      <c r="A1575" s="22"/>
      <c r="B1575" s="27" t="s">
        <v>34</v>
      </c>
      <c r="C1575" s="27">
        <v>1128299</v>
      </c>
      <c r="D1575" s="28">
        <v>44493</v>
      </c>
      <c r="E1575" s="27" t="s">
        <v>35</v>
      </c>
      <c r="F1575" s="27" t="s">
        <v>74</v>
      </c>
      <c r="G1575" s="27" t="s">
        <v>75</v>
      </c>
      <c r="H1575" s="27" t="s">
        <v>27</v>
      </c>
      <c r="I1575" s="29">
        <v>0.45000000000000007</v>
      </c>
      <c r="J1575" s="30">
        <v>3250</v>
      </c>
      <c r="K1575" s="31">
        <f t="shared" si="12"/>
        <v>1462.5000000000002</v>
      </c>
      <c r="L1575" s="31">
        <f t="shared" si="13"/>
        <v>511.87500000000006</v>
      </c>
      <c r="M1575" s="32">
        <v>0.35</v>
      </c>
      <c r="O1575" s="37"/>
      <c r="P1575" s="38"/>
      <c r="Q1575" s="33"/>
      <c r="R1575" s="34"/>
    </row>
    <row r="1576" spans="1:18" ht="15.75" customHeight="1">
      <c r="A1576" s="22"/>
      <c r="B1576" s="27" t="s">
        <v>34</v>
      </c>
      <c r="C1576" s="27">
        <v>1128299</v>
      </c>
      <c r="D1576" s="28">
        <v>44493</v>
      </c>
      <c r="E1576" s="27" t="s">
        <v>35</v>
      </c>
      <c r="F1576" s="27" t="s">
        <v>74</v>
      </c>
      <c r="G1576" s="27" t="s">
        <v>75</v>
      </c>
      <c r="H1576" s="27" t="s">
        <v>28</v>
      </c>
      <c r="I1576" s="29">
        <v>0.55000000000000004</v>
      </c>
      <c r="J1576" s="30">
        <v>3000</v>
      </c>
      <c r="K1576" s="31">
        <f t="shared" si="12"/>
        <v>1650.0000000000002</v>
      </c>
      <c r="L1576" s="31">
        <f t="shared" si="13"/>
        <v>660.00000000000011</v>
      </c>
      <c r="M1576" s="32">
        <v>0.4</v>
      </c>
      <c r="O1576" s="37"/>
      <c r="P1576" s="38"/>
      <c r="Q1576" s="33"/>
      <c r="R1576" s="34"/>
    </row>
    <row r="1577" spans="1:18" ht="15.75" customHeight="1">
      <c r="A1577" s="22"/>
      <c r="B1577" s="27" t="s">
        <v>34</v>
      </c>
      <c r="C1577" s="27">
        <v>1128299</v>
      </c>
      <c r="D1577" s="28">
        <v>44493</v>
      </c>
      <c r="E1577" s="27" t="s">
        <v>35</v>
      </c>
      <c r="F1577" s="27" t="s">
        <v>74</v>
      </c>
      <c r="G1577" s="27" t="s">
        <v>75</v>
      </c>
      <c r="H1577" s="27" t="s">
        <v>29</v>
      </c>
      <c r="I1577" s="29">
        <v>0.60000000000000009</v>
      </c>
      <c r="J1577" s="30">
        <v>3500</v>
      </c>
      <c r="K1577" s="31">
        <f t="shared" si="12"/>
        <v>2100.0000000000005</v>
      </c>
      <c r="L1577" s="31">
        <f t="shared" si="13"/>
        <v>630.00000000000011</v>
      </c>
      <c r="M1577" s="32">
        <v>0.3</v>
      </c>
      <c r="O1577" s="37"/>
      <c r="P1577" s="38"/>
      <c r="Q1577" s="33"/>
      <c r="R1577" s="34"/>
    </row>
    <row r="1578" spans="1:18" ht="15.75" customHeight="1">
      <c r="A1578" s="22"/>
      <c r="B1578" s="27" t="s">
        <v>34</v>
      </c>
      <c r="C1578" s="27">
        <v>1128299</v>
      </c>
      <c r="D1578" s="28">
        <v>44524</v>
      </c>
      <c r="E1578" s="27" t="s">
        <v>35</v>
      </c>
      <c r="F1578" s="27" t="s">
        <v>74</v>
      </c>
      <c r="G1578" s="27" t="s">
        <v>75</v>
      </c>
      <c r="H1578" s="27" t="s">
        <v>24</v>
      </c>
      <c r="I1578" s="29">
        <v>0.45000000000000007</v>
      </c>
      <c r="J1578" s="30">
        <v>5750</v>
      </c>
      <c r="K1578" s="31">
        <f t="shared" si="12"/>
        <v>2587.5000000000005</v>
      </c>
      <c r="L1578" s="31">
        <f t="shared" si="13"/>
        <v>905.62500000000011</v>
      </c>
      <c r="M1578" s="32">
        <v>0.35</v>
      </c>
      <c r="O1578" s="37"/>
      <c r="P1578" s="38"/>
      <c r="Q1578" s="33"/>
      <c r="R1578" s="34"/>
    </row>
    <row r="1579" spans="1:18" ht="15.75" customHeight="1">
      <c r="A1579" s="22"/>
      <c r="B1579" s="27" t="s">
        <v>34</v>
      </c>
      <c r="C1579" s="27">
        <v>1128299</v>
      </c>
      <c r="D1579" s="28">
        <v>44524</v>
      </c>
      <c r="E1579" s="27" t="s">
        <v>35</v>
      </c>
      <c r="F1579" s="27" t="s">
        <v>74</v>
      </c>
      <c r="G1579" s="27" t="s">
        <v>75</v>
      </c>
      <c r="H1579" s="27" t="s">
        <v>25</v>
      </c>
      <c r="I1579" s="29">
        <v>0.50000000000000011</v>
      </c>
      <c r="J1579" s="30">
        <v>6500</v>
      </c>
      <c r="K1579" s="31">
        <f t="shared" si="12"/>
        <v>3250.0000000000009</v>
      </c>
      <c r="L1579" s="31">
        <f t="shared" si="13"/>
        <v>1137.5000000000002</v>
      </c>
      <c r="M1579" s="32">
        <v>0.35</v>
      </c>
      <c r="O1579" s="37"/>
      <c r="P1579" s="38"/>
      <c r="Q1579" s="33"/>
      <c r="R1579" s="34"/>
    </row>
    <row r="1580" spans="1:18" ht="15.75" customHeight="1">
      <c r="A1580" s="22"/>
      <c r="B1580" s="27" t="s">
        <v>34</v>
      </c>
      <c r="C1580" s="27">
        <v>1128299</v>
      </c>
      <c r="D1580" s="28">
        <v>44524</v>
      </c>
      <c r="E1580" s="27" t="s">
        <v>35</v>
      </c>
      <c r="F1580" s="27" t="s">
        <v>74</v>
      </c>
      <c r="G1580" s="27" t="s">
        <v>75</v>
      </c>
      <c r="H1580" s="27" t="s">
        <v>26</v>
      </c>
      <c r="I1580" s="29">
        <v>0.45000000000000007</v>
      </c>
      <c r="J1580" s="30">
        <v>4750</v>
      </c>
      <c r="K1580" s="31">
        <f t="shared" si="12"/>
        <v>2137.5000000000005</v>
      </c>
      <c r="L1580" s="31">
        <f t="shared" si="13"/>
        <v>748.12500000000011</v>
      </c>
      <c r="M1580" s="32">
        <v>0.35</v>
      </c>
      <c r="O1580" s="37"/>
      <c r="P1580" s="38"/>
      <c r="Q1580" s="33"/>
      <c r="R1580" s="34"/>
    </row>
    <row r="1581" spans="1:18" ht="15.75" customHeight="1">
      <c r="A1581" s="22"/>
      <c r="B1581" s="27" t="s">
        <v>34</v>
      </c>
      <c r="C1581" s="27">
        <v>1128299</v>
      </c>
      <c r="D1581" s="28">
        <v>44524</v>
      </c>
      <c r="E1581" s="27" t="s">
        <v>35</v>
      </c>
      <c r="F1581" s="27" t="s">
        <v>74</v>
      </c>
      <c r="G1581" s="27" t="s">
        <v>75</v>
      </c>
      <c r="H1581" s="27" t="s">
        <v>27</v>
      </c>
      <c r="I1581" s="29">
        <v>0.55000000000000016</v>
      </c>
      <c r="J1581" s="30">
        <v>4500</v>
      </c>
      <c r="K1581" s="31">
        <f t="shared" si="12"/>
        <v>2475.0000000000009</v>
      </c>
      <c r="L1581" s="31">
        <f t="shared" si="13"/>
        <v>866.25000000000023</v>
      </c>
      <c r="M1581" s="32">
        <v>0.35</v>
      </c>
      <c r="O1581" s="37"/>
      <c r="P1581" s="38"/>
      <c r="Q1581" s="33"/>
      <c r="R1581" s="34"/>
    </row>
    <row r="1582" spans="1:18" ht="15.75" customHeight="1">
      <c r="A1582" s="22"/>
      <c r="B1582" s="27" t="s">
        <v>34</v>
      </c>
      <c r="C1582" s="27">
        <v>1128299</v>
      </c>
      <c r="D1582" s="28">
        <v>44524</v>
      </c>
      <c r="E1582" s="27" t="s">
        <v>35</v>
      </c>
      <c r="F1582" s="27" t="s">
        <v>74</v>
      </c>
      <c r="G1582" s="27" t="s">
        <v>75</v>
      </c>
      <c r="H1582" s="27" t="s">
        <v>28</v>
      </c>
      <c r="I1582" s="29">
        <v>0.75000000000000011</v>
      </c>
      <c r="J1582" s="30">
        <v>4250</v>
      </c>
      <c r="K1582" s="31">
        <f t="shared" si="12"/>
        <v>3187.5000000000005</v>
      </c>
      <c r="L1582" s="31">
        <f t="shared" si="13"/>
        <v>1275.0000000000002</v>
      </c>
      <c r="M1582" s="32">
        <v>0.4</v>
      </c>
      <c r="O1582" s="37"/>
      <c r="P1582" s="38"/>
      <c r="Q1582" s="33"/>
      <c r="R1582" s="34"/>
    </row>
    <row r="1583" spans="1:18" ht="15.75" customHeight="1">
      <c r="A1583" s="22"/>
      <c r="B1583" s="27" t="s">
        <v>34</v>
      </c>
      <c r="C1583" s="27">
        <v>1128299</v>
      </c>
      <c r="D1583" s="28">
        <v>44524</v>
      </c>
      <c r="E1583" s="27" t="s">
        <v>35</v>
      </c>
      <c r="F1583" s="27" t="s">
        <v>74</v>
      </c>
      <c r="G1583" s="27" t="s">
        <v>75</v>
      </c>
      <c r="H1583" s="27" t="s">
        <v>29</v>
      </c>
      <c r="I1583" s="29">
        <v>0.80000000000000016</v>
      </c>
      <c r="J1583" s="30">
        <v>5500</v>
      </c>
      <c r="K1583" s="31">
        <f t="shared" si="12"/>
        <v>4400.0000000000009</v>
      </c>
      <c r="L1583" s="31">
        <f t="shared" si="13"/>
        <v>1320.0000000000002</v>
      </c>
      <c r="M1583" s="32">
        <v>0.3</v>
      </c>
      <c r="O1583" s="37"/>
      <c r="P1583" s="38"/>
      <c r="Q1583" s="33"/>
      <c r="R1583" s="34"/>
    </row>
    <row r="1584" spans="1:18" ht="15.75" customHeight="1">
      <c r="A1584" s="22"/>
      <c r="B1584" s="27" t="s">
        <v>34</v>
      </c>
      <c r="C1584" s="27">
        <v>1128299</v>
      </c>
      <c r="D1584" s="28">
        <v>44553</v>
      </c>
      <c r="E1584" s="27" t="s">
        <v>35</v>
      </c>
      <c r="F1584" s="27" t="s">
        <v>74</v>
      </c>
      <c r="G1584" s="27" t="s">
        <v>75</v>
      </c>
      <c r="H1584" s="27" t="s">
        <v>24</v>
      </c>
      <c r="I1584" s="29">
        <v>0.65000000000000013</v>
      </c>
      <c r="J1584" s="30">
        <v>7500</v>
      </c>
      <c r="K1584" s="31">
        <f t="shared" si="12"/>
        <v>4875.0000000000009</v>
      </c>
      <c r="L1584" s="31">
        <f t="shared" si="13"/>
        <v>1706.2500000000002</v>
      </c>
      <c r="M1584" s="32">
        <v>0.35</v>
      </c>
      <c r="O1584" s="37"/>
      <c r="P1584" s="38"/>
      <c r="Q1584" s="33"/>
      <c r="R1584" s="34"/>
    </row>
    <row r="1585" spans="1:18" ht="15.75" customHeight="1">
      <c r="A1585" s="22"/>
      <c r="B1585" s="27" t="s">
        <v>34</v>
      </c>
      <c r="C1585" s="27">
        <v>1128299</v>
      </c>
      <c r="D1585" s="28">
        <v>44553</v>
      </c>
      <c r="E1585" s="27" t="s">
        <v>35</v>
      </c>
      <c r="F1585" s="27" t="s">
        <v>74</v>
      </c>
      <c r="G1585" s="27" t="s">
        <v>75</v>
      </c>
      <c r="H1585" s="27" t="s">
        <v>25</v>
      </c>
      <c r="I1585" s="29">
        <v>0.75000000000000022</v>
      </c>
      <c r="J1585" s="30">
        <v>7500</v>
      </c>
      <c r="K1585" s="31">
        <f t="shared" si="12"/>
        <v>5625.0000000000018</v>
      </c>
      <c r="L1585" s="31">
        <f t="shared" si="13"/>
        <v>1968.7500000000005</v>
      </c>
      <c r="M1585" s="32">
        <v>0.35</v>
      </c>
      <c r="O1585" s="37"/>
      <c r="P1585" s="38"/>
      <c r="Q1585" s="33"/>
      <c r="R1585" s="34"/>
    </row>
    <row r="1586" spans="1:18" ht="15.75" customHeight="1">
      <c r="A1586" s="22"/>
      <c r="B1586" s="27" t="s">
        <v>34</v>
      </c>
      <c r="C1586" s="27">
        <v>1128299</v>
      </c>
      <c r="D1586" s="28">
        <v>44553</v>
      </c>
      <c r="E1586" s="27" t="s">
        <v>35</v>
      </c>
      <c r="F1586" s="27" t="s">
        <v>74</v>
      </c>
      <c r="G1586" s="27" t="s">
        <v>75</v>
      </c>
      <c r="H1586" s="27" t="s">
        <v>26</v>
      </c>
      <c r="I1586" s="29">
        <v>0.70000000000000018</v>
      </c>
      <c r="J1586" s="30">
        <v>5500</v>
      </c>
      <c r="K1586" s="31">
        <f t="shared" si="12"/>
        <v>3850.0000000000009</v>
      </c>
      <c r="L1586" s="31">
        <f t="shared" si="13"/>
        <v>1347.5000000000002</v>
      </c>
      <c r="M1586" s="32">
        <v>0.35</v>
      </c>
      <c r="O1586" s="37"/>
      <c r="P1586" s="38"/>
      <c r="Q1586" s="33"/>
      <c r="R1586" s="34"/>
    </row>
    <row r="1587" spans="1:18" ht="15.75" customHeight="1">
      <c r="A1587" s="22"/>
      <c r="B1587" s="27" t="s">
        <v>34</v>
      </c>
      <c r="C1587" s="27">
        <v>1128299</v>
      </c>
      <c r="D1587" s="28">
        <v>44553</v>
      </c>
      <c r="E1587" s="27" t="s">
        <v>35</v>
      </c>
      <c r="F1587" s="27" t="s">
        <v>74</v>
      </c>
      <c r="G1587" s="27" t="s">
        <v>75</v>
      </c>
      <c r="H1587" s="27" t="s">
        <v>27</v>
      </c>
      <c r="I1587" s="29">
        <v>0.70000000000000018</v>
      </c>
      <c r="J1587" s="30">
        <v>5500</v>
      </c>
      <c r="K1587" s="31">
        <f t="shared" si="12"/>
        <v>3850.0000000000009</v>
      </c>
      <c r="L1587" s="31">
        <f t="shared" si="13"/>
        <v>1347.5000000000002</v>
      </c>
      <c r="M1587" s="32">
        <v>0.35</v>
      </c>
      <c r="O1587" s="37"/>
      <c r="P1587" s="38"/>
      <c r="Q1587" s="33"/>
      <c r="R1587" s="34"/>
    </row>
    <row r="1588" spans="1:18" ht="15.75" customHeight="1">
      <c r="A1588" s="22"/>
      <c r="B1588" s="27" t="s">
        <v>34</v>
      </c>
      <c r="C1588" s="27">
        <v>1128299</v>
      </c>
      <c r="D1588" s="28">
        <v>44553</v>
      </c>
      <c r="E1588" s="27" t="s">
        <v>35</v>
      </c>
      <c r="F1588" s="27" t="s">
        <v>74</v>
      </c>
      <c r="G1588" s="27" t="s">
        <v>75</v>
      </c>
      <c r="H1588" s="27" t="s">
        <v>28</v>
      </c>
      <c r="I1588" s="29">
        <v>0.80000000000000016</v>
      </c>
      <c r="J1588" s="30">
        <v>4750</v>
      </c>
      <c r="K1588" s="31">
        <f t="shared" si="12"/>
        <v>3800.0000000000009</v>
      </c>
      <c r="L1588" s="31">
        <f t="shared" si="13"/>
        <v>1520.0000000000005</v>
      </c>
      <c r="M1588" s="32">
        <v>0.4</v>
      </c>
      <c r="O1588" s="37"/>
      <c r="P1588" s="38"/>
      <c r="Q1588" s="33"/>
      <c r="R1588" s="34"/>
    </row>
    <row r="1589" spans="1:18" ht="15.75" customHeight="1">
      <c r="A1589" s="22"/>
      <c r="B1589" s="27" t="s">
        <v>34</v>
      </c>
      <c r="C1589" s="27">
        <v>1128299</v>
      </c>
      <c r="D1589" s="28">
        <v>44553</v>
      </c>
      <c r="E1589" s="27" t="s">
        <v>35</v>
      </c>
      <c r="F1589" s="27" t="s">
        <v>74</v>
      </c>
      <c r="G1589" s="27" t="s">
        <v>75</v>
      </c>
      <c r="H1589" s="27" t="s">
        <v>29</v>
      </c>
      <c r="I1589" s="29">
        <v>0.8500000000000002</v>
      </c>
      <c r="J1589" s="30">
        <v>5750</v>
      </c>
      <c r="K1589" s="31">
        <f t="shared" si="12"/>
        <v>4887.5000000000009</v>
      </c>
      <c r="L1589" s="31">
        <f t="shared" si="13"/>
        <v>1466.2500000000002</v>
      </c>
      <c r="M1589" s="32">
        <v>0.3</v>
      </c>
      <c r="O1589" s="37"/>
      <c r="P1589" s="38"/>
      <c r="Q1589" s="33"/>
      <c r="R1589" s="34"/>
    </row>
    <row r="1590" spans="1:18" ht="15.75" customHeight="1">
      <c r="A1590" s="22" t="s">
        <v>46</v>
      </c>
      <c r="B1590" s="27" t="s">
        <v>21</v>
      </c>
      <c r="C1590" s="27">
        <v>1185732</v>
      </c>
      <c r="D1590" s="28">
        <v>44215</v>
      </c>
      <c r="E1590" s="27" t="s">
        <v>53</v>
      </c>
      <c r="F1590" s="27" t="s">
        <v>76</v>
      </c>
      <c r="G1590" s="27" t="s">
        <v>77</v>
      </c>
      <c r="H1590" s="27" t="s">
        <v>24</v>
      </c>
      <c r="I1590" s="29">
        <v>0.35</v>
      </c>
      <c r="J1590" s="30">
        <v>7500</v>
      </c>
      <c r="K1590" s="31">
        <f t="shared" si="12"/>
        <v>2625</v>
      </c>
      <c r="L1590" s="31">
        <f t="shared" si="13"/>
        <v>1312.5</v>
      </c>
      <c r="M1590" s="32">
        <v>0.5</v>
      </c>
      <c r="O1590" s="37"/>
      <c r="P1590" s="38"/>
      <c r="Q1590" s="33"/>
      <c r="R1590" s="34"/>
    </row>
    <row r="1591" spans="1:18" ht="15.75" customHeight="1">
      <c r="A1591" s="22"/>
      <c r="B1591" s="27" t="s">
        <v>21</v>
      </c>
      <c r="C1591" s="27">
        <v>1185732</v>
      </c>
      <c r="D1591" s="28">
        <v>44215</v>
      </c>
      <c r="E1591" s="27" t="s">
        <v>53</v>
      </c>
      <c r="F1591" s="27" t="s">
        <v>76</v>
      </c>
      <c r="G1591" s="27" t="s">
        <v>77</v>
      </c>
      <c r="H1591" s="27" t="s">
        <v>25</v>
      </c>
      <c r="I1591" s="29">
        <v>0.35</v>
      </c>
      <c r="J1591" s="30">
        <v>5500</v>
      </c>
      <c r="K1591" s="31">
        <f t="shared" si="12"/>
        <v>1924.9999999999998</v>
      </c>
      <c r="L1591" s="31">
        <f t="shared" si="13"/>
        <v>769.99999999999989</v>
      </c>
      <c r="M1591" s="32">
        <v>0.39999999999999997</v>
      </c>
      <c r="O1591" s="37"/>
      <c r="P1591" s="38"/>
      <c r="Q1591" s="33"/>
      <c r="R1591" s="34"/>
    </row>
    <row r="1592" spans="1:18" ht="15.75" customHeight="1">
      <c r="A1592" s="22"/>
      <c r="B1592" s="27" t="s">
        <v>21</v>
      </c>
      <c r="C1592" s="27">
        <v>1185732</v>
      </c>
      <c r="D1592" s="28">
        <v>44215</v>
      </c>
      <c r="E1592" s="27" t="s">
        <v>53</v>
      </c>
      <c r="F1592" s="27" t="s">
        <v>76</v>
      </c>
      <c r="G1592" s="27" t="s">
        <v>77</v>
      </c>
      <c r="H1592" s="27" t="s">
        <v>26</v>
      </c>
      <c r="I1592" s="29">
        <v>0.25</v>
      </c>
      <c r="J1592" s="30">
        <v>5500</v>
      </c>
      <c r="K1592" s="31">
        <f t="shared" si="12"/>
        <v>1375</v>
      </c>
      <c r="L1592" s="31">
        <f t="shared" si="13"/>
        <v>412.5</v>
      </c>
      <c r="M1592" s="32">
        <v>0.3</v>
      </c>
      <c r="O1592" s="37"/>
      <c r="P1592" s="38"/>
      <c r="Q1592" s="33"/>
      <c r="R1592" s="34"/>
    </row>
    <row r="1593" spans="1:18" ht="15.75" customHeight="1">
      <c r="A1593" s="22"/>
      <c r="B1593" s="27" t="s">
        <v>21</v>
      </c>
      <c r="C1593" s="27">
        <v>1185732</v>
      </c>
      <c r="D1593" s="28">
        <v>44215</v>
      </c>
      <c r="E1593" s="27" t="s">
        <v>53</v>
      </c>
      <c r="F1593" s="27" t="s">
        <v>76</v>
      </c>
      <c r="G1593" s="27" t="s">
        <v>77</v>
      </c>
      <c r="H1593" s="27" t="s">
        <v>27</v>
      </c>
      <c r="I1593" s="29">
        <v>0.29999999999999993</v>
      </c>
      <c r="J1593" s="30">
        <v>4000</v>
      </c>
      <c r="K1593" s="31">
        <f t="shared" si="12"/>
        <v>1199.9999999999998</v>
      </c>
      <c r="L1593" s="31">
        <f t="shared" si="13"/>
        <v>419.99999999999989</v>
      </c>
      <c r="M1593" s="32">
        <v>0.35</v>
      </c>
      <c r="O1593" s="37"/>
      <c r="P1593" s="38"/>
      <c r="Q1593" s="33"/>
      <c r="R1593" s="34"/>
    </row>
    <row r="1594" spans="1:18" ht="15.75" customHeight="1">
      <c r="A1594" s="22"/>
      <c r="B1594" s="27" t="s">
        <v>21</v>
      </c>
      <c r="C1594" s="27">
        <v>1185732</v>
      </c>
      <c r="D1594" s="28">
        <v>44215</v>
      </c>
      <c r="E1594" s="27" t="s">
        <v>53</v>
      </c>
      <c r="F1594" s="27" t="s">
        <v>76</v>
      </c>
      <c r="G1594" s="27" t="s">
        <v>77</v>
      </c>
      <c r="H1594" s="27" t="s">
        <v>28</v>
      </c>
      <c r="I1594" s="29">
        <v>0.45000000000000007</v>
      </c>
      <c r="J1594" s="30">
        <v>4500</v>
      </c>
      <c r="K1594" s="31">
        <f t="shared" si="12"/>
        <v>2025.0000000000002</v>
      </c>
      <c r="L1594" s="31">
        <f t="shared" si="13"/>
        <v>810</v>
      </c>
      <c r="M1594" s="32">
        <v>0.39999999999999997</v>
      </c>
      <c r="O1594" s="37"/>
      <c r="P1594" s="38"/>
      <c r="Q1594" s="33"/>
      <c r="R1594" s="34"/>
    </row>
    <row r="1595" spans="1:18" ht="15.75" customHeight="1">
      <c r="A1595" s="22"/>
      <c r="B1595" s="27" t="s">
        <v>21</v>
      </c>
      <c r="C1595" s="27">
        <v>1185732</v>
      </c>
      <c r="D1595" s="28">
        <v>44215</v>
      </c>
      <c r="E1595" s="27" t="s">
        <v>53</v>
      </c>
      <c r="F1595" s="27" t="s">
        <v>76</v>
      </c>
      <c r="G1595" s="27" t="s">
        <v>77</v>
      </c>
      <c r="H1595" s="27" t="s">
        <v>29</v>
      </c>
      <c r="I1595" s="29">
        <v>0.35</v>
      </c>
      <c r="J1595" s="30">
        <v>5500</v>
      </c>
      <c r="K1595" s="31">
        <f t="shared" si="12"/>
        <v>1924.9999999999998</v>
      </c>
      <c r="L1595" s="31">
        <f t="shared" si="13"/>
        <v>1058.75</v>
      </c>
      <c r="M1595" s="32">
        <v>0.55000000000000004</v>
      </c>
      <c r="O1595" s="37"/>
      <c r="P1595" s="38"/>
      <c r="Q1595" s="33"/>
      <c r="R1595" s="34"/>
    </row>
    <row r="1596" spans="1:18" ht="15.75" customHeight="1">
      <c r="A1596" s="22"/>
      <c r="B1596" s="27" t="s">
        <v>21</v>
      </c>
      <c r="C1596" s="27">
        <v>1185732</v>
      </c>
      <c r="D1596" s="28">
        <v>44244</v>
      </c>
      <c r="E1596" s="27" t="s">
        <v>53</v>
      </c>
      <c r="F1596" s="27" t="s">
        <v>76</v>
      </c>
      <c r="G1596" s="27" t="s">
        <v>77</v>
      </c>
      <c r="H1596" s="27" t="s">
        <v>24</v>
      </c>
      <c r="I1596" s="29">
        <v>0.35</v>
      </c>
      <c r="J1596" s="30">
        <v>8000</v>
      </c>
      <c r="K1596" s="31">
        <f t="shared" si="12"/>
        <v>2800</v>
      </c>
      <c r="L1596" s="31">
        <f t="shared" si="13"/>
        <v>1400</v>
      </c>
      <c r="M1596" s="32">
        <v>0.5</v>
      </c>
      <c r="O1596" s="37"/>
      <c r="P1596" s="38"/>
      <c r="Q1596" s="33"/>
      <c r="R1596" s="34"/>
    </row>
    <row r="1597" spans="1:18" ht="15.75" customHeight="1">
      <c r="A1597" s="22"/>
      <c r="B1597" s="27" t="s">
        <v>21</v>
      </c>
      <c r="C1597" s="27">
        <v>1185732</v>
      </c>
      <c r="D1597" s="28">
        <v>44244</v>
      </c>
      <c r="E1597" s="27" t="s">
        <v>53</v>
      </c>
      <c r="F1597" s="27" t="s">
        <v>76</v>
      </c>
      <c r="G1597" s="27" t="s">
        <v>77</v>
      </c>
      <c r="H1597" s="27" t="s">
        <v>25</v>
      </c>
      <c r="I1597" s="29">
        <v>0.35</v>
      </c>
      <c r="J1597" s="30">
        <v>4500</v>
      </c>
      <c r="K1597" s="31">
        <f t="shared" si="12"/>
        <v>1575</v>
      </c>
      <c r="L1597" s="31">
        <f t="shared" si="13"/>
        <v>630</v>
      </c>
      <c r="M1597" s="32">
        <v>0.39999999999999997</v>
      </c>
      <c r="O1597" s="37"/>
      <c r="P1597" s="38"/>
      <c r="Q1597" s="33"/>
      <c r="R1597" s="34"/>
    </row>
    <row r="1598" spans="1:18" ht="15.75" customHeight="1">
      <c r="A1598" s="22"/>
      <c r="B1598" s="27" t="s">
        <v>21</v>
      </c>
      <c r="C1598" s="27">
        <v>1185732</v>
      </c>
      <c r="D1598" s="28">
        <v>44244</v>
      </c>
      <c r="E1598" s="27" t="s">
        <v>53</v>
      </c>
      <c r="F1598" s="27" t="s">
        <v>76</v>
      </c>
      <c r="G1598" s="27" t="s">
        <v>77</v>
      </c>
      <c r="H1598" s="27" t="s">
        <v>26</v>
      </c>
      <c r="I1598" s="29">
        <v>0.25</v>
      </c>
      <c r="J1598" s="30">
        <v>5000</v>
      </c>
      <c r="K1598" s="31">
        <f t="shared" si="12"/>
        <v>1250</v>
      </c>
      <c r="L1598" s="31">
        <f t="shared" si="13"/>
        <v>375</v>
      </c>
      <c r="M1598" s="32">
        <v>0.3</v>
      </c>
      <c r="O1598" s="37"/>
      <c r="P1598" s="38"/>
      <c r="Q1598" s="33"/>
      <c r="R1598" s="34"/>
    </row>
    <row r="1599" spans="1:18" ht="15.75" customHeight="1">
      <c r="A1599" s="22"/>
      <c r="B1599" s="27" t="s">
        <v>21</v>
      </c>
      <c r="C1599" s="27">
        <v>1185732</v>
      </c>
      <c r="D1599" s="28">
        <v>44244</v>
      </c>
      <c r="E1599" s="27" t="s">
        <v>53</v>
      </c>
      <c r="F1599" s="27" t="s">
        <v>76</v>
      </c>
      <c r="G1599" s="27" t="s">
        <v>77</v>
      </c>
      <c r="H1599" s="27" t="s">
        <v>27</v>
      </c>
      <c r="I1599" s="29">
        <v>0.29999999999999993</v>
      </c>
      <c r="J1599" s="30">
        <v>3750</v>
      </c>
      <c r="K1599" s="31">
        <f t="shared" si="12"/>
        <v>1124.9999999999998</v>
      </c>
      <c r="L1599" s="31">
        <f t="shared" si="13"/>
        <v>393.74999999999989</v>
      </c>
      <c r="M1599" s="32">
        <v>0.35</v>
      </c>
      <c r="O1599" s="37"/>
      <c r="P1599" s="38"/>
      <c r="Q1599" s="33"/>
      <c r="R1599" s="34"/>
    </row>
    <row r="1600" spans="1:18" ht="15.75" customHeight="1">
      <c r="A1600" s="22"/>
      <c r="B1600" s="27" t="s">
        <v>21</v>
      </c>
      <c r="C1600" s="27">
        <v>1185732</v>
      </c>
      <c r="D1600" s="28">
        <v>44244</v>
      </c>
      <c r="E1600" s="27" t="s">
        <v>53</v>
      </c>
      <c r="F1600" s="27" t="s">
        <v>76</v>
      </c>
      <c r="G1600" s="27" t="s">
        <v>77</v>
      </c>
      <c r="H1600" s="27" t="s">
        <v>28</v>
      </c>
      <c r="I1600" s="29">
        <v>0.45000000000000007</v>
      </c>
      <c r="J1600" s="30">
        <v>4500</v>
      </c>
      <c r="K1600" s="31">
        <f t="shared" si="12"/>
        <v>2025.0000000000002</v>
      </c>
      <c r="L1600" s="31">
        <f t="shared" si="13"/>
        <v>810</v>
      </c>
      <c r="M1600" s="32">
        <v>0.39999999999999997</v>
      </c>
      <c r="O1600" s="37"/>
      <c r="P1600" s="38"/>
      <c r="Q1600" s="33"/>
      <c r="R1600" s="34"/>
    </row>
    <row r="1601" spans="1:18" ht="15.75" customHeight="1">
      <c r="A1601" s="22"/>
      <c r="B1601" s="27" t="s">
        <v>21</v>
      </c>
      <c r="C1601" s="27">
        <v>1185732</v>
      </c>
      <c r="D1601" s="28">
        <v>44244</v>
      </c>
      <c r="E1601" s="27" t="s">
        <v>53</v>
      </c>
      <c r="F1601" s="27" t="s">
        <v>76</v>
      </c>
      <c r="G1601" s="27" t="s">
        <v>77</v>
      </c>
      <c r="H1601" s="27" t="s">
        <v>29</v>
      </c>
      <c r="I1601" s="29">
        <v>0.35</v>
      </c>
      <c r="J1601" s="30">
        <v>5500</v>
      </c>
      <c r="K1601" s="31">
        <f t="shared" si="12"/>
        <v>1924.9999999999998</v>
      </c>
      <c r="L1601" s="31">
        <f t="shared" si="13"/>
        <v>1058.75</v>
      </c>
      <c r="M1601" s="32">
        <v>0.55000000000000004</v>
      </c>
      <c r="O1601" s="37"/>
      <c r="P1601" s="38"/>
      <c r="Q1601" s="33"/>
      <c r="R1601" s="34"/>
    </row>
    <row r="1602" spans="1:18" ht="15.75" customHeight="1">
      <c r="A1602" s="22"/>
      <c r="B1602" s="27" t="s">
        <v>21</v>
      </c>
      <c r="C1602" s="27">
        <v>1185732</v>
      </c>
      <c r="D1602" s="28">
        <v>44270</v>
      </c>
      <c r="E1602" s="27" t="s">
        <v>53</v>
      </c>
      <c r="F1602" s="27" t="s">
        <v>76</v>
      </c>
      <c r="G1602" s="27" t="s">
        <v>77</v>
      </c>
      <c r="H1602" s="27" t="s">
        <v>24</v>
      </c>
      <c r="I1602" s="29">
        <v>0.35</v>
      </c>
      <c r="J1602" s="30">
        <v>7700</v>
      </c>
      <c r="K1602" s="31">
        <f t="shared" si="12"/>
        <v>2695</v>
      </c>
      <c r="L1602" s="31">
        <f t="shared" si="13"/>
        <v>1347.5</v>
      </c>
      <c r="M1602" s="32">
        <v>0.5</v>
      </c>
      <c r="O1602" s="37"/>
      <c r="P1602" s="38"/>
      <c r="Q1602" s="33"/>
      <c r="R1602" s="34"/>
    </row>
    <row r="1603" spans="1:18" ht="15.75" customHeight="1">
      <c r="A1603" s="22"/>
      <c r="B1603" s="27" t="s">
        <v>21</v>
      </c>
      <c r="C1603" s="27">
        <v>1185732</v>
      </c>
      <c r="D1603" s="28">
        <v>44270</v>
      </c>
      <c r="E1603" s="27" t="s">
        <v>53</v>
      </c>
      <c r="F1603" s="27" t="s">
        <v>76</v>
      </c>
      <c r="G1603" s="27" t="s">
        <v>77</v>
      </c>
      <c r="H1603" s="27" t="s">
        <v>25</v>
      </c>
      <c r="I1603" s="29">
        <v>0.35</v>
      </c>
      <c r="J1603" s="30">
        <v>4500</v>
      </c>
      <c r="K1603" s="31">
        <f t="shared" si="12"/>
        <v>1575</v>
      </c>
      <c r="L1603" s="31">
        <f t="shared" si="13"/>
        <v>630</v>
      </c>
      <c r="M1603" s="32">
        <v>0.39999999999999997</v>
      </c>
      <c r="O1603" s="37"/>
      <c r="P1603" s="38"/>
      <c r="Q1603" s="33"/>
      <c r="R1603" s="34"/>
    </row>
    <row r="1604" spans="1:18" ht="15.75" customHeight="1">
      <c r="A1604" s="22"/>
      <c r="B1604" s="27" t="s">
        <v>21</v>
      </c>
      <c r="C1604" s="27">
        <v>1185732</v>
      </c>
      <c r="D1604" s="28">
        <v>44270</v>
      </c>
      <c r="E1604" s="27" t="s">
        <v>53</v>
      </c>
      <c r="F1604" s="27" t="s">
        <v>76</v>
      </c>
      <c r="G1604" s="27" t="s">
        <v>77</v>
      </c>
      <c r="H1604" s="27" t="s">
        <v>26</v>
      </c>
      <c r="I1604" s="29">
        <v>0.25</v>
      </c>
      <c r="J1604" s="30">
        <v>4750</v>
      </c>
      <c r="K1604" s="31">
        <f t="shared" si="12"/>
        <v>1187.5</v>
      </c>
      <c r="L1604" s="31">
        <f t="shared" si="13"/>
        <v>356.25</v>
      </c>
      <c r="M1604" s="32">
        <v>0.3</v>
      </c>
      <c r="O1604" s="37"/>
      <c r="P1604" s="38"/>
      <c r="Q1604" s="33"/>
      <c r="R1604" s="34"/>
    </row>
    <row r="1605" spans="1:18" ht="15.75" customHeight="1">
      <c r="A1605" s="22"/>
      <c r="B1605" s="27" t="s">
        <v>21</v>
      </c>
      <c r="C1605" s="27">
        <v>1185732</v>
      </c>
      <c r="D1605" s="28">
        <v>44270</v>
      </c>
      <c r="E1605" s="27" t="s">
        <v>53</v>
      </c>
      <c r="F1605" s="27" t="s">
        <v>76</v>
      </c>
      <c r="G1605" s="27" t="s">
        <v>77</v>
      </c>
      <c r="H1605" s="27" t="s">
        <v>27</v>
      </c>
      <c r="I1605" s="29">
        <v>0.29999999999999993</v>
      </c>
      <c r="J1605" s="30">
        <v>3250</v>
      </c>
      <c r="K1605" s="31">
        <f t="shared" si="12"/>
        <v>974.99999999999977</v>
      </c>
      <c r="L1605" s="31">
        <f t="shared" si="13"/>
        <v>341.24999999999989</v>
      </c>
      <c r="M1605" s="32">
        <v>0.35</v>
      </c>
      <c r="O1605" s="37"/>
      <c r="P1605" s="38"/>
      <c r="Q1605" s="33"/>
      <c r="R1605" s="34"/>
    </row>
    <row r="1606" spans="1:18" ht="15.75" customHeight="1">
      <c r="A1606" s="22"/>
      <c r="B1606" s="27" t="s">
        <v>21</v>
      </c>
      <c r="C1606" s="27">
        <v>1185732</v>
      </c>
      <c r="D1606" s="28">
        <v>44270</v>
      </c>
      <c r="E1606" s="27" t="s">
        <v>53</v>
      </c>
      <c r="F1606" s="27" t="s">
        <v>76</v>
      </c>
      <c r="G1606" s="27" t="s">
        <v>77</v>
      </c>
      <c r="H1606" s="27" t="s">
        <v>28</v>
      </c>
      <c r="I1606" s="29">
        <v>0.45000000000000007</v>
      </c>
      <c r="J1606" s="30">
        <v>3750</v>
      </c>
      <c r="K1606" s="31">
        <f t="shared" si="12"/>
        <v>1687.5000000000002</v>
      </c>
      <c r="L1606" s="31">
        <f t="shared" si="13"/>
        <v>675</v>
      </c>
      <c r="M1606" s="32">
        <v>0.39999999999999997</v>
      </c>
      <c r="O1606" s="37"/>
      <c r="P1606" s="38"/>
      <c r="Q1606" s="33"/>
      <c r="R1606" s="34"/>
    </row>
    <row r="1607" spans="1:18" ht="15.75" customHeight="1">
      <c r="A1607" s="22"/>
      <c r="B1607" s="27" t="s">
        <v>21</v>
      </c>
      <c r="C1607" s="27">
        <v>1185732</v>
      </c>
      <c r="D1607" s="28">
        <v>44270</v>
      </c>
      <c r="E1607" s="27" t="s">
        <v>53</v>
      </c>
      <c r="F1607" s="27" t="s">
        <v>76</v>
      </c>
      <c r="G1607" s="27" t="s">
        <v>77</v>
      </c>
      <c r="H1607" s="27" t="s">
        <v>29</v>
      </c>
      <c r="I1607" s="29">
        <v>0.35</v>
      </c>
      <c r="J1607" s="30">
        <v>4750</v>
      </c>
      <c r="K1607" s="31">
        <f t="shared" si="12"/>
        <v>1662.5</v>
      </c>
      <c r="L1607" s="31">
        <f t="shared" si="13"/>
        <v>914.37500000000011</v>
      </c>
      <c r="M1607" s="32">
        <v>0.55000000000000004</v>
      </c>
      <c r="O1607" s="37"/>
      <c r="P1607" s="38"/>
      <c r="Q1607" s="33"/>
      <c r="R1607" s="34"/>
    </row>
    <row r="1608" spans="1:18" ht="15.75" customHeight="1">
      <c r="A1608" s="22"/>
      <c r="B1608" s="27" t="s">
        <v>21</v>
      </c>
      <c r="C1608" s="27">
        <v>1185732</v>
      </c>
      <c r="D1608" s="28">
        <v>44302</v>
      </c>
      <c r="E1608" s="27" t="s">
        <v>53</v>
      </c>
      <c r="F1608" s="27" t="s">
        <v>76</v>
      </c>
      <c r="G1608" s="27" t="s">
        <v>77</v>
      </c>
      <c r="H1608" s="27" t="s">
        <v>24</v>
      </c>
      <c r="I1608" s="29">
        <v>0.35</v>
      </c>
      <c r="J1608" s="30">
        <v>7250</v>
      </c>
      <c r="K1608" s="31">
        <f t="shared" si="12"/>
        <v>2537.5</v>
      </c>
      <c r="L1608" s="31">
        <f t="shared" si="13"/>
        <v>1268.75</v>
      </c>
      <c r="M1608" s="32">
        <v>0.5</v>
      </c>
      <c r="O1608" s="37"/>
      <c r="P1608" s="38"/>
      <c r="Q1608" s="33"/>
      <c r="R1608" s="34"/>
    </row>
    <row r="1609" spans="1:18" ht="15.75" customHeight="1">
      <c r="A1609" s="22"/>
      <c r="B1609" s="27" t="s">
        <v>21</v>
      </c>
      <c r="C1609" s="27">
        <v>1185732</v>
      </c>
      <c r="D1609" s="28">
        <v>44302</v>
      </c>
      <c r="E1609" s="27" t="s">
        <v>53</v>
      </c>
      <c r="F1609" s="27" t="s">
        <v>76</v>
      </c>
      <c r="G1609" s="27" t="s">
        <v>77</v>
      </c>
      <c r="H1609" s="27" t="s">
        <v>25</v>
      </c>
      <c r="I1609" s="29">
        <v>0.4</v>
      </c>
      <c r="J1609" s="30">
        <v>4250</v>
      </c>
      <c r="K1609" s="31">
        <f t="shared" si="12"/>
        <v>1700</v>
      </c>
      <c r="L1609" s="31">
        <f t="shared" si="13"/>
        <v>680</v>
      </c>
      <c r="M1609" s="32">
        <v>0.39999999999999997</v>
      </c>
      <c r="O1609" s="37"/>
      <c r="P1609" s="38"/>
      <c r="Q1609" s="33"/>
      <c r="R1609" s="34"/>
    </row>
    <row r="1610" spans="1:18" ht="15.75" customHeight="1">
      <c r="A1610" s="22"/>
      <c r="B1610" s="27" t="s">
        <v>21</v>
      </c>
      <c r="C1610" s="27">
        <v>1185732</v>
      </c>
      <c r="D1610" s="28">
        <v>44302</v>
      </c>
      <c r="E1610" s="27" t="s">
        <v>53</v>
      </c>
      <c r="F1610" s="27" t="s">
        <v>76</v>
      </c>
      <c r="G1610" s="27" t="s">
        <v>77</v>
      </c>
      <c r="H1610" s="27" t="s">
        <v>26</v>
      </c>
      <c r="I1610" s="29">
        <v>0.30000000000000004</v>
      </c>
      <c r="J1610" s="30">
        <v>4500</v>
      </c>
      <c r="K1610" s="31">
        <f t="shared" si="12"/>
        <v>1350.0000000000002</v>
      </c>
      <c r="L1610" s="31">
        <f t="shared" si="13"/>
        <v>405.00000000000006</v>
      </c>
      <c r="M1610" s="32">
        <v>0.3</v>
      </c>
      <c r="O1610" s="37"/>
      <c r="P1610" s="38"/>
      <c r="Q1610" s="33"/>
      <c r="R1610" s="34"/>
    </row>
    <row r="1611" spans="1:18" ht="15.75" customHeight="1">
      <c r="A1611" s="22"/>
      <c r="B1611" s="27" t="s">
        <v>21</v>
      </c>
      <c r="C1611" s="27">
        <v>1185732</v>
      </c>
      <c r="D1611" s="28">
        <v>44302</v>
      </c>
      <c r="E1611" s="27" t="s">
        <v>53</v>
      </c>
      <c r="F1611" s="27" t="s">
        <v>76</v>
      </c>
      <c r="G1611" s="27" t="s">
        <v>77</v>
      </c>
      <c r="H1611" s="27" t="s">
        <v>27</v>
      </c>
      <c r="I1611" s="29">
        <v>0.35</v>
      </c>
      <c r="J1611" s="30">
        <v>3750</v>
      </c>
      <c r="K1611" s="31">
        <f t="shared" si="12"/>
        <v>1312.5</v>
      </c>
      <c r="L1611" s="31">
        <f t="shared" si="13"/>
        <v>459.37499999999994</v>
      </c>
      <c r="M1611" s="32">
        <v>0.35</v>
      </c>
      <c r="O1611" s="37"/>
      <c r="P1611" s="38"/>
      <c r="Q1611" s="33"/>
      <c r="R1611" s="34"/>
    </row>
    <row r="1612" spans="1:18" ht="15.75" customHeight="1">
      <c r="A1612" s="22"/>
      <c r="B1612" s="27" t="s">
        <v>21</v>
      </c>
      <c r="C1612" s="27">
        <v>1185732</v>
      </c>
      <c r="D1612" s="28">
        <v>44302</v>
      </c>
      <c r="E1612" s="27" t="s">
        <v>53</v>
      </c>
      <c r="F1612" s="27" t="s">
        <v>76</v>
      </c>
      <c r="G1612" s="27" t="s">
        <v>77</v>
      </c>
      <c r="H1612" s="27" t="s">
        <v>28</v>
      </c>
      <c r="I1612" s="29">
        <v>0.5</v>
      </c>
      <c r="J1612" s="30">
        <v>4000</v>
      </c>
      <c r="K1612" s="31">
        <f t="shared" si="12"/>
        <v>2000</v>
      </c>
      <c r="L1612" s="31">
        <f t="shared" si="13"/>
        <v>799.99999999999989</v>
      </c>
      <c r="M1612" s="32">
        <v>0.39999999999999997</v>
      </c>
      <c r="O1612" s="37"/>
      <c r="P1612" s="38"/>
      <c r="Q1612" s="33"/>
      <c r="R1612" s="34"/>
    </row>
    <row r="1613" spans="1:18" ht="15.75" customHeight="1">
      <c r="A1613" s="22"/>
      <c r="B1613" s="27" t="s">
        <v>21</v>
      </c>
      <c r="C1613" s="27">
        <v>1185732</v>
      </c>
      <c r="D1613" s="28">
        <v>44302</v>
      </c>
      <c r="E1613" s="27" t="s">
        <v>53</v>
      </c>
      <c r="F1613" s="27" t="s">
        <v>76</v>
      </c>
      <c r="G1613" s="27" t="s">
        <v>77</v>
      </c>
      <c r="H1613" s="27" t="s">
        <v>29</v>
      </c>
      <c r="I1613" s="29">
        <v>0.4</v>
      </c>
      <c r="J1613" s="30">
        <v>5250</v>
      </c>
      <c r="K1613" s="31">
        <f t="shared" si="12"/>
        <v>2100</v>
      </c>
      <c r="L1613" s="31">
        <f t="shared" si="13"/>
        <v>1155</v>
      </c>
      <c r="M1613" s="32">
        <v>0.55000000000000004</v>
      </c>
      <c r="O1613" s="37"/>
      <c r="P1613" s="38"/>
      <c r="Q1613" s="33"/>
      <c r="R1613" s="34"/>
    </row>
    <row r="1614" spans="1:18" ht="15.75" customHeight="1">
      <c r="A1614" s="22"/>
      <c r="B1614" s="27" t="s">
        <v>21</v>
      </c>
      <c r="C1614" s="27">
        <v>1185732</v>
      </c>
      <c r="D1614" s="28">
        <v>44331</v>
      </c>
      <c r="E1614" s="27" t="s">
        <v>53</v>
      </c>
      <c r="F1614" s="27" t="s">
        <v>76</v>
      </c>
      <c r="G1614" s="27" t="s">
        <v>77</v>
      </c>
      <c r="H1614" s="27" t="s">
        <v>24</v>
      </c>
      <c r="I1614" s="29">
        <v>0.5</v>
      </c>
      <c r="J1614" s="30">
        <v>7950</v>
      </c>
      <c r="K1614" s="31">
        <f t="shared" si="12"/>
        <v>3975</v>
      </c>
      <c r="L1614" s="31">
        <f t="shared" si="13"/>
        <v>1987.5</v>
      </c>
      <c r="M1614" s="32">
        <v>0.5</v>
      </c>
      <c r="O1614" s="37"/>
      <c r="P1614" s="38"/>
      <c r="Q1614" s="33"/>
      <c r="R1614" s="34"/>
    </row>
    <row r="1615" spans="1:18" ht="15.75" customHeight="1">
      <c r="A1615" s="22"/>
      <c r="B1615" s="27" t="s">
        <v>21</v>
      </c>
      <c r="C1615" s="27">
        <v>1185732</v>
      </c>
      <c r="D1615" s="28">
        <v>44331</v>
      </c>
      <c r="E1615" s="27" t="s">
        <v>53</v>
      </c>
      <c r="F1615" s="27" t="s">
        <v>76</v>
      </c>
      <c r="G1615" s="27" t="s">
        <v>77</v>
      </c>
      <c r="H1615" s="27" t="s">
        <v>25</v>
      </c>
      <c r="I1615" s="29">
        <v>0.5</v>
      </c>
      <c r="J1615" s="30">
        <v>5000</v>
      </c>
      <c r="K1615" s="31">
        <f t="shared" si="12"/>
        <v>2500</v>
      </c>
      <c r="L1615" s="31">
        <f t="shared" si="13"/>
        <v>999.99999999999989</v>
      </c>
      <c r="M1615" s="32">
        <v>0.39999999999999997</v>
      </c>
      <c r="O1615" s="37"/>
      <c r="P1615" s="38"/>
      <c r="Q1615" s="33"/>
      <c r="R1615" s="34"/>
    </row>
    <row r="1616" spans="1:18" ht="15.75" customHeight="1">
      <c r="A1616" s="22"/>
      <c r="B1616" s="27" t="s">
        <v>21</v>
      </c>
      <c r="C1616" s="27">
        <v>1185732</v>
      </c>
      <c r="D1616" s="28">
        <v>44331</v>
      </c>
      <c r="E1616" s="27" t="s">
        <v>53</v>
      </c>
      <c r="F1616" s="27" t="s">
        <v>76</v>
      </c>
      <c r="G1616" s="27" t="s">
        <v>77</v>
      </c>
      <c r="H1616" s="27" t="s">
        <v>26</v>
      </c>
      <c r="I1616" s="29">
        <v>0.45</v>
      </c>
      <c r="J1616" s="30">
        <v>4750</v>
      </c>
      <c r="K1616" s="31">
        <f t="shared" si="12"/>
        <v>2137.5</v>
      </c>
      <c r="L1616" s="31">
        <f t="shared" si="13"/>
        <v>641.25</v>
      </c>
      <c r="M1616" s="32">
        <v>0.3</v>
      </c>
      <c r="O1616" s="37"/>
      <c r="P1616" s="38"/>
      <c r="Q1616" s="33"/>
      <c r="R1616" s="34"/>
    </row>
    <row r="1617" spans="1:18" ht="15.75" customHeight="1">
      <c r="A1617" s="22"/>
      <c r="B1617" s="27" t="s">
        <v>21</v>
      </c>
      <c r="C1617" s="27">
        <v>1185732</v>
      </c>
      <c r="D1617" s="28">
        <v>44331</v>
      </c>
      <c r="E1617" s="27" t="s">
        <v>53</v>
      </c>
      <c r="F1617" s="27" t="s">
        <v>76</v>
      </c>
      <c r="G1617" s="27" t="s">
        <v>77</v>
      </c>
      <c r="H1617" s="27" t="s">
        <v>27</v>
      </c>
      <c r="I1617" s="29">
        <v>0.45</v>
      </c>
      <c r="J1617" s="30">
        <v>4500</v>
      </c>
      <c r="K1617" s="31">
        <f t="shared" si="12"/>
        <v>2025</v>
      </c>
      <c r="L1617" s="31">
        <f t="shared" si="13"/>
        <v>708.75</v>
      </c>
      <c r="M1617" s="32">
        <v>0.35</v>
      </c>
      <c r="O1617" s="37"/>
      <c r="P1617" s="38"/>
      <c r="Q1617" s="33"/>
      <c r="R1617" s="34"/>
    </row>
    <row r="1618" spans="1:18" ht="15.75" customHeight="1">
      <c r="A1618" s="22"/>
      <c r="B1618" s="27" t="s">
        <v>21</v>
      </c>
      <c r="C1618" s="27">
        <v>1185732</v>
      </c>
      <c r="D1618" s="28">
        <v>44331</v>
      </c>
      <c r="E1618" s="27" t="s">
        <v>53</v>
      </c>
      <c r="F1618" s="27" t="s">
        <v>76</v>
      </c>
      <c r="G1618" s="27" t="s">
        <v>77</v>
      </c>
      <c r="H1618" s="27" t="s">
        <v>28</v>
      </c>
      <c r="I1618" s="29">
        <v>0.54999999999999993</v>
      </c>
      <c r="J1618" s="30">
        <v>4750</v>
      </c>
      <c r="K1618" s="31">
        <f t="shared" si="12"/>
        <v>2612.4999999999995</v>
      </c>
      <c r="L1618" s="31">
        <f t="shared" si="13"/>
        <v>1044.9999999999998</v>
      </c>
      <c r="M1618" s="32">
        <v>0.39999999999999997</v>
      </c>
      <c r="O1618" s="37"/>
      <c r="P1618" s="38"/>
      <c r="Q1618" s="33"/>
      <c r="R1618" s="34"/>
    </row>
    <row r="1619" spans="1:18" ht="15.75" customHeight="1">
      <c r="A1619" s="22"/>
      <c r="B1619" s="27" t="s">
        <v>21</v>
      </c>
      <c r="C1619" s="27">
        <v>1185732</v>
      </c>
      <c r="D1619" s="28">
        <v>44331</v>
      </c>
      <c r="E1619" s="27" t="s">
        <v>53</v>
      </c>
      <c r="F1619" s="27" t="s">
        <v>76</v>
      </c>
      <c r="G1619" s="27" t="s">
        <v>77</v>
      </c>
      <c r="H1619" s="27" t="s">
        <v>29</v>
      </c>
      <c r="I1619" s="29">
        <v>0.6</v>
      </c>
      <c r="J1619" s="30">
        <v>5750</v>
      </c>
      <c r="K1619" s="31">
        <f t="shared" si="12"/>
        <v>3450</v>
      </c>
      <c r="L1619" s="31">
        <f t="shared" si="13"/>
        <v>1897.5000000000002</v>
      </c>
      <c r="M1619" s="32">
        <v>0.55000000000000004</v>
      </c>
      <c r="O1619" s="37"/>
      <c r="P1619" s="38"/>
      <c r="Q1619" s="33"/>
      <c r="R1619" s="34"/>
    </row>
    <row r="1620" spans="1:18" ht="15.75" customHeight="1">
      <c r="A1620" s="22"/>
      <c r="B1620" s="27" t="s">
        <v>21</v>
      </c>
      <c r="C1620" s="27">
        <v>1185732</v>
      </c>
      <c r="D1620" s="28">
        <v>44364</v>
      </c>
      <c r="E1620" s="27" t="s">
        <v>53</v>
      </c>
      <c r="F1620" s="27" t="s">
        <v>76</v>
      </c>
      <c r="G1620" s="27" t="s">
        <v>77</v>
      </c>
      <c r="H1620" s="27" t="s">
        <v>24</v>
      </c>
      <c r="I1620" s="29">
        <v>0.54999999999999993</v>
      </c>
      <c r="J1620" s="30">
        <v>8250</v>
      </c>
      <c r="K1620" s="31">
        <f t="shared" si="12"/>
        <v>4537.4999999999991</v>
      </c>
      <c r="L1620" s="31">
        <f t="shared" si="13"/>
        <v>2268.7499999999995</v>
      </c>
      <c r="M1620" s="32">
        <v>0.5</v>
      </c>
      <c r="O1620" s="37"/>
      <c r="P1620" s="38"/>
      <c r="Q1620" s="33"/>
      <c r="R1620" s="34"/>
    </row>
    <row r="1621" spans="1:18" ht="15.75" customHeight="1">
      <c r="A1621" s="22"/>
      <c r="B1621" s="27" t="s">
        <v>21</v>
      </c>
      <c r="C1621" s="27">
        <v>1185732</v>
      </c>
      <c r="D1621" s="28">
        <v>44364</v>
      </c>
      <c r="E1621" s="27" t="s">
        <v>53</v>
      </c>
      <c r="F1621" s="27" t="s">
        <v>76</v>
      </c>
      <c r="G1621" s="27" t="s">
        <v>77</v>
      </c>
      <c r="H1621" s="27" t="s">
        <v>25</v>
      </c>
      <c r="I1621" s="29">
        <v>0.5</v>
      </c>
      <c r="J1621" s="30">
        <v>5750</v>
      </c>
      <c r="K1621" s="31">
        <f t="shared" si="12"/>
        <v>2875</v>
      </c>
      <c r="L1621" s="31">
        <f t="shared" si="13"/>
        <v>1150</v>
      </c>
      <c r="M1621" s="32">
        <v>0.39999999999999997</v>
      </c>
      <c r="O1621" s="37"/>
      <c r="P1621" s="38"/>
      <c r="Q1621" s="33"/>
      <c r="R1621" s="34"/>
    </row>
    <row r="1622" spans="1:18" ht="15.75" customHeight="1">
      <c r="A1622" s="22"/>
      <c r="B1622" s="27" t="s">
        <v>21</v>
      </c>
      <c r="C1622" s="27">
        <v>1185732</v>
      </c>
      <c r="D1622" s="28">
        <v>44364</v>
      </c>
      <c r="E1622" s="27" t="s">
        <v>53</v>
      </c>
      <c r="F1622" s="27" t="s">
        <v>76</v>
      </c>
      <c r="G1622" s="27" t="s">
        <v>77</v>
      </c>
      <c r="H1622" s="27" t="s">
        <v>26</v>
      </c>
      <c r="I1622" s="29">
        <v>0.45</v>
      </c>
      <c r="J1622" s="30">
        <v>5500</v>
      </c>
      <c r="K1622" s="31">
        <f t="shared" si="12"/>
        <v>2475</v>
      </c>
      <c r="L1622" s="31">
        <f t="shared" si="13"/>
        <v>742.5</v>
      </c>
      <c r="M1622" s="32">
        <v>0.3</v>
      </c>
      <c r="O1622" s="37"/>
      <c r="P1622" s="38"/>
      <c r="Q1622" s="33"/>
      <c r="R1622" s="34"/>
    </row>
    <row r="1623" spans="1:18" ht="15.75" customHeight="1">
      <c r="A1623" s="22"/>
      <c r="B1623" s="27" t="s">
        <v>21</v>
      </c>
      <c r="C1623" s="27">
        <v>1185732</v>
      </c>
      <c r="D1623" s="28">
        <v>44364</v>
      </c>
      <c r="E1623" s="27" t="s">
        <v>53</v>
      </c>
      <c r="F1623" s="27" t="s">
        <v>76</v>
      </c>
      <c r="G1623" s="27" t="s">
        <v>77</v>
      </c>
      <c r="H1623" s="27" t="s">
        <v>27</v>
      </c>
      <c r="I1623" s="29">
        <v>0.45</v>
      </c>
      <c r="J1623" s="30">
        <v>5250</v>
      </c>
      <c r="K1623" s="31">
        <f t="shared" si="12"/>
        <v>2362.5</v>
      </c>
      <c r="L1623" s="31">
        <f t="shared" si="13"/>
        <v>826.875</v>
      </c>
      <c r="M1623" s="32">
        <v>0.35</v>
      </c>
      <c r="O1623" s="37"/>
      <c r="P1623" s="38"/>
      <c r="Q1623" s="33"/>
      <c r="R1623" s="34"/>
    </row>
    <row r="1624" spans="1:18" ht="15.75" customHeight="1">
      <c r="A1624" s="22"/>
      <c r="B1624" s="27" t="s">
        <v>21</v>
      </c>
      <c r="C1624" s="27">
        <v>1185732</v>
      </c>
      <c r="D1624" s="28">
        <v>44364</v>
      </c>
      <c r="E1624" s="27" t="s">
        <v>53</v>
      </c>
      <c r="F1624" s="27" t="s">
        <v>76</v>
      </c>
      <c r="G1624" s="27" t="s">
        <v>77</v>
      </c>
      <c r="H1624" s="27" t="s">
        <v>28</v>
      </c>
      <c r="I1624" s="29">
        <v>0.6</v>
      </c>
      <c r="J1624" s="30">
        <v>5250</v>
      </c>
      <c r="K1624" s="31">
        <f t="shared" si="12"/>
        <v>3150</v>
      </c>
      <c r="L1624" s="31">
        <f t="shared" si="13"/>
        <v>1260</v>
      </c>
      <c r="M1624" s="32">
        <v>0.39999999999999997</v>
      </c>
      <c r="O1624" s="37"/>
      <c r="P1624" s="38"/>
      <c r="Q1624" s="33"/>
      <c r="R1624" s="34"/>
    </row>
    <row r="1625" spans="1:18" ht="15.75" customHeight="1">
      <c r="A1625" s="22"/>
      <c r="B1625" s="27" t="s">
        <v>21</v>
      </c>
      <c r="C1625" s="27">
        <v>1185732</v>
      </c>
      <c r="D1625" s="28">
        <v>44364</v>
      </c>
      <c r="E1625" s="27" t="s">
        <v>53</v>
      </c>
      <c r="F1625" s="27" t="s">
        <v>76</v>
      </c>
      <c r="G1625" s="27" t="s">
        <v>77</v>
      </c>
      <c r="H1625" s="27" t="s">
        <v>29</v>
      </c>
      <c r="I1625" s="29">
        <v>0.65</v>
      </c>
      <c r="J1625" s="30">
        <v>6750</v>
      </c>
      <c r="K1625" s="31">
        <f t="shared" si="12"/>
        <v>4387.5</v>
      </c>
      <c r="L1625" s="31">
        <f t="shared" si="13"/>
        <v>2413.125</v>
      </c>
      <c r="M1625" s="32">
        <v>0.55000000000000004</v>
      </c>
      <c r="O1625" s="37"/>
      <c r="P1625" s="38"/>
      <c r="Q1625" s="33"/>
      <c r="R1625" s="34"/>
    </row>
    <row r="1626" spans="1:18" ht="15.75" customHeight="1">
      <c r="A1626" s="22"/>
      <c r="B1626" s="27" t="s">
        <v>21</v>
      </c>
      <c r="C1626" s="27">
        <v>1185732</v>
      </c>
      <c r="D1626" s="28">
        <v>44392</v>
      </c>
      <c r="E1626" s="27" t="s">
        <v>53</v>
      </c>
      <c r="F1626" s="27" t="s">
        <v>76</v>
      </c>
      <c r="G1626" s="27" t="s">
        <v>77</v>
      </c>
      <c r="H1626" s="27" t="s">
        <v>24</v>
      </c>
      <c r="I1626" s="29">
        <v>0.6</v>
      </c>
      <c r="J1626" s="30">
        <v>9000</v>
      </c>
      <c r="K1626" s="31">
        <f t="shared" si="12"/>
        <v>5400</v>
      </c>
      <c r="L1626" s="31">
        <f t="shared" si="13"/>
        <v>2700</v>
      </c>
      <c r="M1626" s="32">
        <v>0.5</v>
      </c>
      <c r="O1626" s="37"/>
      <c r="P1626" s="38"/>
      <c r="Q1626" s="33"/>
      <c r="R1626" s="34"/>
    </row>
    <row r="1627" spans="1:18" ht="15.75" customHeight="1">
      <c r="A1627" s="22"/>
      <c r="B1627" s="27" t="s">
        <v>21</v>
      </c>
      <c r="C1627" s="27">
        <v>1185732</v>
      </c>
      <c r="D1627" s="28">
        <v>44392</v>
      </c>
      <c r="E1627" s="27" t="s">
        <v>53</v>
      </c>
      <c r="F1627" s="27" t="s">
        <v>76</v>
      </c>
      <c r="G1627" s="27" t="s">
        <v>77</v>
      </c>
      <c r="H1627" s="27" t="s">
        <v>25</v>
      </c>
      <c r="I1627" s="29">
        <v>0.55000000000000004</v>
      </c>
      <c r="J1627" s="30">
        <v>6500</v>
      </c>
      <c r="K1627" s="31">
        <f t="shared" si="12"/>
        <v>3575.0000000000005</v>
      </c>
      <c r="L1627" s="31">
        <f t="shared" si="13"/>
        <v>1430</v>
      </c>
      <c r="M1627" s="32">
        <v>0.39999999999999997</v>
      </c>
      <c r="O1627" s="37"/>
      <c r="P1627" s="38"/>
      <c r="Q1627" s="33"/>
      <c r="R1627" s="34"/>
    </row>
    <row r="1628" spans="1:18" ht="15.75" customHeight="1">
      <c r="A1628" s="22"/>
      <c r="B1628" s="27" t="s">
        <v>21</v>
      </c>
      <c r="C1628" s="27">
        <v>1185732</v>
      </c>
      <c r="D1628" s="28">
        <v>44392</v>
      </c>
      <c r="E1628" s="27" t="s">
        <v>53</v>
      </c>
      <c r="F1628" s="27" t="s">
        <v>76</v>
      </c>
      <c r="G1628" s="27" t="s">
        <v>77</v>
      </c>
      <c r="H1628" s="27" t="s">
        <v>26</v>
      </c>
      <c r="I1628" s="29">
        <v>0.5</v>
      </c>
      <c r="J1628" s="30">
        <v>5750</v>
      </c>
      <c r="K1628" s="31">
        <f t="shared" si="12"/>
        <v>2875</v>
      </c>
      <c r="L1628" s="31">
        <f t="shared" si="13"/>
        <v>862.5</v>
      </c>
      <c r="M1628" s="32">
        <v>0.3</v>
      </c>
      <c r="O1628" s="37"/>
      <c r="P1628" s="38"/>
      <c r="Q1628" s="33"/>
      <c r="R1628" s="34"/>
    </row>
    <row r="1629" spans="1:18" ht="15.75" customHeight="1">
      <c r="A1629" s="22"/>
      <c r="B1629" s="27" t="s">
        <v>21</v>
      </c>
      <c r="C1629" s="27">
        <v>1185732</v>
      </c>
      <c r="D1629" s="28">
        <v>44392</v>
      </c>
      <c r="E1629" s="27" t="s">
        <v>53</v>
      </c>
      <c r="F1629" s="27" t="s">
        <v>76</v>
      </c>
      <c r="G1629" s="27" t="s">
        <v>77</v>
      </c>
      <c r="H1629" s="27" t="s">
        <v>27</v>
      </c>
      <c r="I1629" s="29">
        <v>0.5</v>
      </c>
      <c r="J1629" s="30">
        <v>5250</v>
      </c>
      <c r="K1629" s="31">
        <f t="shared" si="12"/>
        <v>2625</v>
      </c>
      <c r="L1629" s="31">
        <f t="shared" si="13"/>
        <v>918.74999999999989</v>
      </c>
      <c r="M1629" s="32">
        <v>0.35</v>
      </c>
      <c r="O1629" s="37"/>
      <c r="P1629" s="38"/>
      <c r="Q1629" s="33"/>
      <c r="R1629" s="34"/>
    </row>
    <row r="1630" spans="1:18" ht="15.75" customHeight="1">
      <c r="A1630" s="22"/>
      <c r="B1630" s="27" t="s">
        <v>21</v>
      </c>
      <c r="C1630" s="27">
        <v>1185732</v>
      </c>
      <c r="D1630" s="28">
        <v>44392</v>
      </c>
      <c r="E1630" s="27" t="s">
        <v>53</v>
      </c>
      <c r="F1630" s="27" t="s">
        <v>76</v>
      </c>
      <c r="G1630" s="27" t="s">
        <v>77</v>
      </c>
      <c r="H1630" s="27" t="s">
        <v>28</v>
      </c>
      <c r="I1630" s="29">
        <v>0.6</v>
      </c>
      <c r="J1630" s="30">
        <v>5500</v>
      </c>
      <c r="K1630" s="31">
        <f t="shared" si="12"/>
        <v>3300</v>
      </c>
      <c r="L1630" s="31">
        <f t="shared" si="13"/>
        <v>1320</v>
      </c>
      <c r="M1630" s="32">
        <v>0.39999999999999997</v>
      </c>
      <c r="O1630" s="37"/>
      <c r="P1630" s="38"/>
      <c r="Q1630" s="33"/>
      <c r="R1630" s="34"/>
    </row>
    <row r="1631" spans="1:18" ht="15.75" customHeight="1">
      <c r="A1631" s="22"/>
      <c r="B1631" s="27" t="s">
        <v>21</v>
      </c>
      <c r="C1631" s="27">
        <v>1185732</v>
      </c>
      <c r="D1631" s="28">
        <v>44392</v>
      </c>
      <c r="E1631" s="27" t="s">
        <v>53</v>
      </c>
      <c r="F1631" s="27" t="s">
        <v>76</v>
      </c>
      <c r="G1631" s="27" t="s">
        <v>77</v>
      </c>
      <c r="H1631" s="27" t="s">
        <v>29</v>
      </c>
      <c r="I1631" s="29">
        <v>0.65</v>
      </c>
      <c r="J1631" s="30">
        <v>7250</v>
      </c>
      <c r="K1631" s="31">
        <f t="shared" si="12"/>
        <v>4712.5</v>
      </c>
      <c r="L1631" s="31">
        <f t="shared" si="13"/>
        <v>2591.875</v>
      </c>
      <c r="M1631" s="32">
        <v>0.55000000000000004</v>
      </c>
      <c r="O1631" s="37"/>
      <c r="P1631" s="38"/>
      <c r="Q1631" s="33"/>
      <c r="R1631" s="34"/>
    </row>
    <row r="1632" spans="1:18" ht="15.75" customHeight="1">
      <c r="A1632" s="22"/>
      <c r="B1632" s="27" t="s">
        <v>21</v>
      </c>
      <c r="C1632" s="27">
        <v>1185732</v>
      </c>
      <c r="D1632" s="28">
        <v>44424</v>
      </c>
      <c r="E1632" s="27" t="s">
        <v>53</v>
      </c>
      <c r="F1632" s="27" t="s">
        <v>76</v>
      </c>
      <c r="G1632" s="27" t="s">
        <v>77</v>
      </c>
      <c r="H1632" s="27" t="s">
        <v>24</v>
      </c>
      <c r="I1632" s="29">
        <v>0.6</v>
      </c>
      <c r="J1632" s="30">
        <v>8750</v>
      </c>
      <c r="K1632" s="31">
        <f t="shared" si="12"/>
        <v>5250</v>
      </c>
      <c r="L1632" s="31">
        <f t="shared" si="13"/>
        <v>2625</v>
      </c>
      <c r="M1632" s="32">
        <v>0.5</v>
      </c>
      <c r="O1632" s="37"/>
      <c r="P1632" s="38"/>
      <c r="Q1632" s="33"/>
      <c r="R1632" s="34"/>
    </row>
    <row r="1633" spans="1:18" ht="15.75" customHeight="1">
      <c r="A1633" s="22"/>
      <c r="B1633" s="27" t="s">
        <v>21</v>
      </c>
      <c r="C1633" s="27">
        <v>1185732</v>
      </c>
      <c r="D1633" s="28">
        <v>44424</v>
      </c>
      <c r="E1633" s="27" t="s">
        <v>53</v>
      </c>
      <c r="F1633" s="27" t="s">
        <v>76</v>
      </c>
      <c r="G1633" s="27" t="s">
        <v>77</v>
      </c>
      <c r="H1633" s="27" t="s">
        <v>25</v>
      </c>
      <c r="I1633" s="29">
        <v>0.55000000000000004</v>
      </c>
      <c r="J1633" s="30">
        <v>6500</v>
      </c>
      <c r="K1633" s="31">
        <f t="shared" si="12"/>
        <v>3575.0000000000005</v>
      </c>
      <c r="L1633" s="31">
        <f t="shared" si="13"/>
        <v>1430</v>
      </c>
      <c r="M1633" s="32">
        <v>0.39999999999999997</v>
      </c>
      <c r="O1633" s="37"/>
      <c r="P1633" s="38"/>
      <c r="Q1633" s="33"/>
      <c r="R1633" s="34"/>
    </row>
    <row r="1634" spans="1:18" ht="15.75" customHeight="1">
      <c r="A1634" s="22"/>
      <c r="B1634" s="27" t="s">
        <v>21</v>
      </c>
      <c r="C1634" s="27">
        <v>1185732</v>
      </c>
      <c r="D1634" s="28">
        <v>44424</v>
      </c>
      <c r="E1634" s="27" t="s">
        <v>53</v>
      </c>
      <c r="F1634" s="27" t="s">
        <v>76</v>
      </c>
      <c r="G1634" s="27" t="s">
        <v>77</v>
      </c>
      <c r="H1634" s="27" t="s">
        <v>26</v>
      </c>
      <c r="I1634" s="29">
        <v>0.45000000000000007</v>
      </c>
      <c r="J1634" s="30">
        <v>5750</v>
      </c>
      <c r="K1634" s="31">
        <f t="shared" si="12"/>
        <v>2587.5000000000005</v>
      </c>
      <c r="L1634" s="31">
        <f t="shared" si="13"/>
        <v>776.25000000000011</v>
      </c>
      <c r="M1634" s="32">
        <v>0.3</v>
      </c>
      <c r="O1634" s="37"/>
      <c r="P1634" s="38"/>
      <c r="Q1634" s="33"/>
      <c r="R1634" s="34"/>
    </row>
    <row r="1635" spans="1:18" ht="15.75" customHeight="1">
      <c r="A1635" s="22"/>
      <c r="B1635" s="27" t="s">
        <v>21</v>
      </c>
      <c r="C1635" s="27">
        <v>1185732</v>
      </c>
      <c r="D1635" s="28">
        <v>44424</v>
      </c>
      <c r="E1635" s="27" t="s">
        <v>53</v>
      </c>
      <c r="F1635" s="27" t="s">
        <v>76</v>
      </c>
      <c r="G1635" s="27" t="s">
        <v>77</v>
      </c>
      <c r="H1635" s="27" t="s">
        <v>27</v>
      </c>
      <c r="I1635" s="29">
        <v>0.35</v>
      </c>
      <c r="J1635" s="30">
        <v>5250</v>
      </c>
      <c r="K1635" s="31">
        <f t="shared" si="12"/>
        <v>1837.4999999999998</v>
      </c>
      <c r="L1635" s="31">
        <f t="shared" si="13"/>
        <v>643.12499999999989</v>
      </c>
      <c r="M1635" s="32">
        <v>0.35</v>
      </c>
      <c r="O1635" s="37"/>
      <c r="P1635" s="38"/>
      <c r="Q1635" s="33"/>
      <c r="R1635" s="34"/>
    </row>
    <row r="1636" spans="1:18" ht="15.75" customHeight="1">
      <c r="A1636" s="22"/>
      <c r="B1636" s="27" t="s">
        <v>21</v>
      </c>
      <c r="C1636" s="27">
        <v>1185732</v>
      </c>
      <c r="D1636" s="28">
        <v>44424</v>
      </c>
      <c r="E1636" s="27" t="s">
        <v>53</v>
      </c>
      <c r="F1636" s="27" t="s">
        <v>76</v>
      </c>
      <c r="G1636" s="27" t="s">
        <v>77</v>
      </c>
      <c r="H1636" s="27" t="s">
        <v>28</v>
      </c>
      <c r="I1636" s="29">
        <v>0.45000000000000007</v>
      </c>
      <c r="J1636" s="30">
        <v>5000</v>
      </c>
      <c r="K1636" s="31">
        <f t="shared" si="12"/>
        <v>2250.0000000000005</v>
      </c>
      <c r="L1636" s="31">
        <f t="shared" si="13"/>
        <v>900.00000000000011</v>
      </c>
      <c r="M1636" s="32">
        <v>0.39999999999999997</v>
      </c>
      <c r="O1636" s="37"/>
      <c r="P1636" s="38"/>
      <c r="Q1636" s="33"/>
      <c r="R1636" s="34"/>
    </row>
    <row r="1637" spans="1:18" ht="15.75" customHeight="1">
      <c r="A1637" s="22"/>
      <c r="B1637" s="27" t="s">
        <v>21</v>
      </c>
      <c r="C1637" s="27">
        <v>1185732</v>
      </c>
      <c r="D1637" s="28">
        <v>44424</v>
      </c>
      <c r="E1637" s="27" t="s">
        <v>53</v>
      </c>
      <c r="F1637" s="27" t="s">
        <v>76</v>
      </c>
      <c r="G1637" s="27" t="s">
        <v>77</v>
      </c>
      <c r="H1637" s="27" t="s">
        <v>29</v>
      </c>
      <c r="I1637" s="29">
        <v>0.50000000000000011</v>
      </c>
      <c r="J1637" s="30">
        <v>6750</v>
      </c>
      <c r="K1637" s="31">
        <f t="shared" si="12"/>
        <v>3375.0000000000009</v>
      </c>
      <c r="L1637" s="31">
        <f t="shared" si="13"/>
        <v>1856.2500000000007</v>
      </c>
      <c r="M1637" s="32">
        <v>0.55000000000000004</v>
      </c>
      <c r="O1637" s="37"/>
      <c r="P1637" s="38"/>
      <c r="Q1637" s="33"/>
      <c r="R1637" s="34"/>
    </row>
    <row r="1638" spans="1:18" ht="15.75" customHeight="1">
      <c r="A1638" s="22"/>
      <c r="B1638" s="27" t="s">
        <v>21</v>
      </c>
      <c r="C1638" s="27">
        <v>1185732</v>
      </c>
      <c r="D1638" s="28">
        <v>44454</v>
      </c>
      <c r="E1638" s="27" t="s">
        <v>53</v>
      </c>
      <c r="F1638" s="27" t="s">
        <v>76</v>
      </c>
      <c r="G1638" s="27" t="s">
        <v>77</v>
      </c>
      <c r="H1638" s="27" t="s">
        <v>24</v>
      </c>
      <c r="I1638" s="29">
        <v>0.45000000000000007</v>
      </c>
      <c r="J1638" s="30">
        <v>8000</v>
      </c>
      <c r="K1638" s="31">
        <f t="shared" si="12"/>
        <v>3600.0000000000005</v>
      </c>
      <c r="L1638" s="31">
        <f t="shared" si="13"/>
        <v>1800.0000000000002</v>
      </c>
      <c r="M1638" s="32">
        <v>0.5</v>
      </c>
      <c r="O1638" s="37"/>
      <c r="P1638" s="38"/>
      <c r="Q1638" s="33"/>
      <c r="R1638" s="34"/>
    </row>
    <row r="1639" spans="1:18" ht="15.75" customHeight="1">
      <c r="A1639" s="22"/>
      <c r="B1639" s="27" t="s">
        <v>21</v>
      </c>
      <c r="C1639" s="27">
        <v>1185732</v>
      </c>
      <c r="D1639" s="28">
        <v>44454</v>
      </c>
      <c r="E1639" s="27" t="s">
        <v>53</v>
      </c>
      <c r="F1639" s="27" t="s">
        <v>76</v>
      </c>
      <c r="G1639" s="27" t="s">
        <v>77</v>
      </c>
      <c r="H1639" s="27" t="s">
        <v>25</v>
      </c>
      <c r="I1639" s="29">
        <v>0.40000000000000013</v>
      </c>
      <c r="J1639" s="30">
        <v>6000</v>
      </c>
      <c r="K1639" s="31">
        <f t="shared" si="12"/>
        <v>2400.0000000000009</v>
      </c>
      <c r="L1639" s="31">
        <f t="shared" si="13"/>
        <v>960.00000000000023</v>
      </c>
      <c r="M1639" s="32">
        <v>0.39999999999999997</v>
      </c>
      <c r="O1639" s="37"/>
      <c r="P1639" s="38"/>
      <c r="Q1639" s="33"/>
      <c r="R1639" s="34"/>
    </row>
    <row r="1640" spans="1:18" ht="15.75" customHeight="1">
      <c r="A1640" s="22"/>
      <c r="B1640" s="27" t="s">
        <v>21</v>
      </c>
      <c r="C1640" s="27">
        <v>1185732</v>
      </c>
      <c r="D1640" s="28">
        <v>44454</v>
      </c>
      <c r="E1640" s="27" t="s">
        <v>53</v>
      </c>
      <c r="F1640" s="27" t="s">
        <v>76</v>
      </c>
      <c r="G1640" s="27" t="s">
        <v>77</v>
      </c>
      <c r="H1640" s="27" t="s">
        <v>26</v>
      </c>
      <c r="I1640" s="29">
        <v>0.35</v>
      </c>
      <c r="J1640" s="30">
        <v>5000</v>
      </c>
      <c r="K1640" s="31">
        <f t="shared" si="12"/>
        <v>1750</v>
      </c>
      <c r="L1640" s="31">
        <f t="shared" si="13"/>
        <v>525</v>
      </c>
      <c r="M1640" s="32">
        <v>0.3</v>
      </c>
      <c r="O1640" s="37"/>
      <c r="P1640" s="38"/>
      <c r="Q1640" s="33"/>
      <c r="R1640" s="34"/>
    </row>
    <row r="1641" spans="1:18" ht="15.75" customHeight="1">
      <c r="A1641" s="22"/>
      <c r="B1641" s="27" t="s">
        <v>21</v>
      </c>
      <c r="C1641" s="27">
        <v>1185732</v>
      </c>
      <c r="D1641" s="28">
        <v>44454</v>
      </c>
      <c r="E1641" s="27" t="s">
        <v>53</v>
      </c>
      <c r="F1641" s="27" t="s">
        <v>76</v>
      </c>
      <c r="G1641" s="27" t="s">
        <v>77</v>
      </c>
      <c r="H1641" s="27" t="s">
        <v>27</v>
      </c>
      <c r="I1641" s="29">
        <v>0.35</v>
      </c>
      <c r="J1641" s="30">
        <v>4750</v>
      </c>
      <c r="K1641" s="31">
        <f t="shared" si="12"/>
        <v>1662.5</v>
      </c>
      <c r="L1641" s="31">
        <f t="shared" si="13"/>
        <v>581.875</v>
      </c>
      <c r="M1641" s="32">
        <v>0.35</v>
      </c>
      <c r="O1641" s="37"/>
      <c r="P1641" s="38"/>
      <c r="Q1641" s="33"/>
      <c r="R1641" s="34"/>
    </row>
    <row r="1642" spans="1:18" ht="15.75" customHeight="1">
      <c r="A1642" s="22"/>
      <c r="B1642" s="27" t="s">
        <v>21</v>
      </c>
      <c r="C1642" s="27">
        <v>1185732</v>
      </c>
      <c r="D1642" s="28">
        <v>44454</v>
      </c>
      <c r="E1642" s="27" t="s">
        <v>53</v>
      </c>
      <c r="F1642" s="27" t="s">
        <v>76</v>
      </c>
      <c r="G1642" s="27" t="s">
        <v>77</v>
      </c>
      <c r="H1642" s="27" t="s">
        <v>28</v>
      </c>
      <c r="I1642" s="29">
        <v>0.45000000000000007</v>
      </c>
      <c r="J1642" s="30">
        <v>4750</v>
      </c>
      <c r="K1642" s="31">
        <f t="shared" si="12"/>
        <v>2137.5000000000005</v>
      </c>
      <c r="L1642" s="31">
        <f t="shared" si="13"/>
        <v>855.00000000000011</v>
      </c>
      <c r="M1642" s="32">
        <v>0.39999999999999997</v>
      </c>
      <c r="O1642" s="37"/>
      <c r="P1642" s="38"/>
      <c r="Q1642" s="33"/>
      <c r="R1642" s="34"/>
    </row>
    <row r="1643" spans="1:18" ht="15.75" customHeight="1">
      <c r="A1643" s="22"/>
      <c r="B1643" s="27" t="s">
        <v>21</v>
      </c>
      <c r="C1643" s="27">
        <v>1185732</v>
      </c>
      <c r="D1643" s="28">
        <v>44454</v>
      </c>
      <c r="E1643" s="27" t="s">
        <v>53</v>
      </c>
      <c r="F1643" s="27" t="s">
        <v>76</v>
      </c>
      <c r="G1643" s="27" t="s">
        <v>77</v>
      </c>
      <c r="H1643" s="27" t="s">
        <v>29</v>
      </c>
      <c r="I1643" s="29">
        <v>0.50000000000000011</v>
      </c>
      <c r="J1643" s="30">
        <v>5750</v>
      </c>
      <c r="K1643" s="31">
        <f t="shared" si="12"/>
        <v>2875.0000000000005</v>
      </c>
      <c r="L1643" s="31">
        <f t="shared" si="13"/>
        <v>1581.2500000000005</v>
      </c>
      <c r="M1643" s="32">
        <v>0.55000000000000004</v>
      </c>
      <c r="O1643" s="37"/>
      <c r="P1643" s="38"/>
      <c r="Q1643" s="33"/>
      <c r="R1643" s="34"/>
    </row>
    <row r="1644" spans="1:18" ht="15.75" customHeight="1">
      <c r="A1644" s="22"/>
      <c r="B1644" s="27" t="s">
        <v>21</v>
      </c>
      <c r="C1644" s="27">
        <v>1185732</v>
      </c>
      <c r="D1644" s="28">
        <v>44486</v>
      </c>
      <c r="E1644" s="27" t="s">
        <v>53</v>
      </c>
      <c r="F1644" s="27" t="s">
        <v>76</v>
      </c>
      <c r="G1644" s="27" t="s">
        <v>77</v>
      </c>
      <c r="H1644" s="27" t="s">
        <v>24</v>
      </c>
      <c r="I1644" s="29">
        <v>0.50000000000000011</v>
      </c>
      <c r="J1644" s="30">
        <v>7500</v>
      </c>
      <c r="K1644" s="31">
        <f t="shared" si="12"/>
        <v>3750.0000000000009</v>
      </c>
      <c r="L1644" s="31">
        <f t="shared" si="13"/>
        <v>1875.0000000000005</v>
      </c>
      <c r="M1644" s="32">
        <v>0.5</v>
      </c>
      <c r="O1644" s="37"/>
      <c r="P1644" s="38"/>
      <c r="Q1644" s="33"/>
      <c r="R1644" s="34"/>
    </row>
    <row r="1645" spans="1:18" ht="15.75" customHeight="1">
      <c r="A1645" s="22"/>
      <c r="B1645" s="27" t="s">
        <v>21</v>
      </c>
      <c r="C1645" s="27">
        <v>1185732</v>
      </c>
      <c r="D1645" s="28">
        <v>44486</v>
      </c>
      <c r="E1645" s="27" t="s">
        <v>53</v>
      </c>
      <c r="F1645" s="27" t="s">
        <v>76</v>
      </c>
      <c r="G1645" s="27" t="s">
        <v>77</v>
      </c>
      <c r="H1645" s="27" t="s">
        <v>25</v>
      </c>
      <c r="I1645" s="29">
        <v>0.40000000000000013</v>
      </c>
      <c r="J1645" s="30">
        <v>5750</v>
      </c>
      <c r="K1645" s="31">
        <f t="shared" si="12"/>
        <v>2300.0000000000009</v>
      </c>
      <c r="L1645" s="31">
        <f t="shared" si="13"/>
        <v>920.00000000000034</v>
      </c>
      <c r="M1645" s="32">
        <v>0.39999999999999997</v>
      </c>
      <c r="O1645" s="37"/>
      <c r="P1645" s="38"/>
      <c r="Q1645" s="33"/>
      <c r="R1645" s="34"/>
    </row>
    <row r="1646" spans="1:18" ht="15.75" customHeight="1">
      <c r="A1646" s="22"/>
      <c r="B1646" s="27" t="s">
        <v>21</v>
      </c>
      <c r="C1646" s="27">
        <v>1185732</v>
      </c>
      <c r="D1646" s="28">
        <v>44486</v>
      </c>
      <c r="E1646" s="27" t="s">
        <v>53</v>
      </c>
      <c r="F1646" s="27" t="s">
        <v>76</v>
      </c>
      <c r="G1646" s="27" t="s">
        <v>77</v>
      </c>
      <c r="H1646" s="27" t="s">
        <v>26</v>
      </c>
      <c r="I1646" s="29">
        <v>0.40000000000000013</v>
      </c>
      <c r="J1646" s="30">
        <v>4250</v>
      </c>
      <c r="K1646" s="31">
        <f t="shared" si="12"/>
        <v>1700.0000000000005</v>
      </c>
      <c r="L1646" s="31">
        <f t="shared" si="13"/>
        <v>510.00000000000011</v>
      </c>
      <c r="M1646" s="32">
        <v>0.3</v>
      </c>
      <c r="O1646" s="37"/>
      <c r="P1646" s="38"/>
      <c r="Q1646" s="33"/>
      <c r="R1646" s="34"/>
    </row>
    <row r="1647" spans="1:18" ht="15.75" customHeight="1">
      <c r="A1647" s="22"/>
      <c r="B1647" s="27" t="s">
        <v>21</v>
      </c>
      <c r="C1647" s="27">
        <v>1185732</v>
      </c>
      <c r="D1647" s="28">
        <v>44486</v>
      </c>
      <c r="E1647" s="27" t="s">
        <v>53</v>
      </c>
      <c r="F1647" s="27" t="s">
        <v>76</v>
      </c>
      <c r="G1647" s="27" t="s">
        <v>77</v>
      </c>
      <c r="H1647" s="27" t="s">
        <v>27</v>
      </c>
      <c r="I1647" s="29">
        <v>0.40000000000000013</v>
      </c>
      <c r="J1647" s="30">
        <v>4000</v>
      </c>
      <c r="K1647" s="31">
        <f t="shared" si="12"/>
        <v>1600.0000000000005</v>
      </c>
      <c r="L1647" s="31">
        <f t="shared" si="13"/>
        <v>560.00000000000011</v>
      </c>
      <c r="M1647" s="32">
        <v>0.35</v>
      </c>
      <c r="O1647" s="37"/>
      <c r="P1647" s="38"/>
      <c r="Q1647" s="33"/>
      <c r="R1647" s="34"/>
    </row>
    <row r="1648" spans="1:18" ht="15.75" customHeight="1">
      <c r="A1648" s="22"/>
      <c r="B1648" s="27" t="s">
        <v>21</v>
      </c>
      <c r="C1648" s="27">
        <v>1185732</v>
      </c>
      <c r="D1648" s="28">
        <v>44486</v>
      </c>
      <c r="E1648" s="27" t="s">
        <v>53</v>
      </c>
      <c r="F1648" s="27" t="s">
        <v>76</v>
      </c>
      <c r="G1648" s="27" t="s">
        <v>77</v>
      </c>
      <c r="H1648" s="27" t="s">
        <v>28</v>
      </c>
      <c r="I1648" s="29">
        <v>0.50000000000000011</v>
      </c>
      <c r="J1648" s="30">
        <v>4000</v>
      </c>
      <c r="K1648" s="31">
        <f t="shared" si="12"/>
        <v>2000.0000000000005</v>
      </c>
      <c r="L1648" s="31">
        <f t="shared" si="13"/>
        <v>800.00000000000011</v>
      </c>
      <c r="M1648" s="32">
        <v>0.39999999999999997</v>
      </c>
      <c r="O1648" s="37"/>
      <c r="P1648" s="38"/>
      <c r="Q1648" s="33"/>
      <c r="R1648" s="34"/>
    </row>
    <row r="1649" spans="1:18" ht="15.75" customHeight="1">
      <c r="A1649" s="22"/>
      <c r="B1649" s="27" t="s">
        <v>21</v>
      </c>
      <c r="C1649" s="27">
        <v>1185732</v>
      </c>
      <c r="D1649" s="28">
        <v>44486</v>
      </c>
      <c r="E1649" s="27" t="s">
        <v>53</v>
      </c>
      <c r="F1649" s="27" t="s">
        <v>76</v>
      </c>
      <c r="G1649" s="27" t="s">
        <v>77</v>
      </c>
      <c r="H1649" s="27" t="s">
        <v>29</v>
      </c>
      <c r="I1649" s="29">
        <v>0.55000000000000004</v>
      </c>
      <c r="J1649" s="30">
        <v>5250</v>
      </c>
      <c r="K1649" s="31">
        <f t="shared" si="12"/>
        <v>2887.5000000000005</v>
      </c>
      <c r="L1649" s="31">
        <f t="shared" si="13"/>
        <v>1588.1250000000005</v>
      </c>
      <c r="M1649" s="32">
        <v>0.55000000000000004</v>
      </c>
      <c r="O1649" s="37"/>
      <c r="P1649" s="38"/>
      <c r="Q1649" s="33"/>
      <c r="R1649" s="34"/>
    </row>
    <row r="1650" spans="1:18" ht="15.75" customHeight="1">
      <c r="A1650" s="22"/>
      <c r="B1650" s="27" t="s">
        <v>21</v>
      </c>
      <c r="C1650" s="27">
        <v>1185732</v>
      </c>
      <c r="D1650" s="28">
        <v>44516</v>
      </c>
      <c r="E1650" s="27" t="s">
        <v>53</v>
      </c>
      <c r="F1650" s="27" t="s">
        <v>76</v>
      </c>
      <c r="G1650" s="27" t="s">
        <v>77</v>
      </c>
      <c r="H1650" s="27" t="s">
        <v>24</v>
      </c>
      <c r="I1650" s="29">
        <v>0.50000000000000011</v>
      </c>
      <c r="J1650" s="30">
        <v>6750</v>
      </c>
      <c r="K1650" s="31">
        <f t="shared" si="12"/>
        <v>3375.0000000000009</v>
      </c>
      <c r="L1650" s="31">
        <f t="shared" si="13"/>
        <v>1687.5000000000005</v>
      </c>
      <c r="M1650" s="32">
        <v>0.5</v>
      </c>
      <c r="O1650" s="37"/>
      <c r="P1650" s="38"/>
      <c r="Q1650" s="33"/>
      <c r="R1650" s="34"/>
    </row>
    <row r="1651" spans="1:18" ht="15.75" customHeight="1">
      <c r="A1651" s="22"/>
      <c r="B1651" s="27" t="s">
        <v>21</v>
      </c>
      <c r="C1651" s="27">
        <v>1185732</v>
      </c>
      <c r="D1651" s="28">
        <v>44516</v>
      </c>
      <c r="E1651" s="27" t="s">
        <v>53</v>
      </c>
      <c r="F1651" s="27" t="s">
        <v>76</v>
      </c>
      <c r="G1651" s="27" t="s">
        <v>77</v>
      </c>
      <c r="H1651" s="27" t="s">
        <v>25</v>
      </c>
      <c r="I1651" s="29">
        <v>0.45000000000000012</v>
      </c>
      <c r="J1651" s="30">
        <v>5000</v>
      </c>
      <c r="K1651" s="31">
        <f t="shared" si="12"/>
        <v>2250.0000000000005</v>
      </c>
      <c r="L1651" s="31">
        <f t="shared" si="13"/>
        <v>900.00000000000011</v>
      </c>
      <c r="M1651" s="32">
        <v>0.39999999999999997</v>
      </c>
      <c r="O1651" s="37"/>
      <c r="P1651" s="38"/>
      <c r="Q1651" s="33"/>
      <c r="R1651" s="34"/>
    </row>
    <row r="1652" spans="1:18" ht="15.75" customHeight="1">
      <c r="A1652" s="22"/>
      <c r="B1652" s="27" t="s">
        <v>21</v>
      </c>
      <c r="C1652" s="27">
        <v>1185732</v>
      </c>
      <c r="D1652" s="28">
        <v>44516</v>
      </c>
      <c r="E1652" s="27" t="s">
        <v>53</v>
      </c>
      <c r="F1652" s="27" t="s">
        <v>76</v>
      </c>
      <c r="G1652" s="27" t="s">
        <v>77</v>
      </c>
      <c r="H1652" s="27" t="s">
        <v>26</v>
      </c>
      <c r="I1652" s="29">
        <v>0.45000000000000012</v>
      </c>
      <c r="J1652" s="30">
        <v>4450</v>
      </c>
      <c r="K1652" s="31">
        <f t="shared" si="12"/>
        <v>2002.5000000000005</v>
      </c>
      <c r="L1652" s="31">
        <f t="shared" si="13"/>
        <v>600.75000000000011</v>
      </c>
      <c r="M1652" s="32">
        <v>0.3</v>
      </c>
      <c r="O1652" s="37"/>
      <c r="P1652" s="38"/>
      <c r="Q1652" s="33"/>
      <c r="R1652" s="34"/>
    </row>
    <row r="1653" spans="1:18" ht="15.75" customHeight="1">
      <c r="A1653" s="22"/>
      <c r="B1653" s="27" t="s">
        <v>21</v>
      </c>
      <c r="C1653" s="27">
        <v>1185732</v>
      </c>
      <c r="D1653" s="28">
        <v>44516</v>
      </c>
      <c r="E1653" s="27" t="s">
        <v>53</v>
      </c>
      <c r="F1653" s="27" t="s">
        <v>76</v>
      </c>
      <c r="G1653" s="27" t="s">
        <v>77</v>
      </c>
      <c r="H1653" s="27" t="s">
        <v>27</v>
      </c>
      <c r="I1653" s="29">
        <v>0.45000000000000012</v>
      </c>
      <c r="J1653" s="30">
        <v>4750</v>
      </c>
      <c r="K1653" s="31">
        <f t="shared" si="12"/>
        <v>2137.5000000000005</v>
      </c>
      <c r="L1653" s="31">
        <f t="shared" si="13"/>
        <v>748.12500000000011</v>
      </c>
      <c r="M1653" s="32">
        <v>0.35</v>
      </c>
      <c r="O1653" s="37"/>
      <c r="P1653" s="38"/>
      <c r="Q1653" s="33"/>
      <c r="R1653" s="34"/>
    </row>
    <row r="1654" spans="1:18" ht="15.75" customHeight="1">
      <c r="A1654" s="22"/>
      <c r="B1654" s="27" t="s">
        <v>21</v>
      </c>
      <c r="C1654" s="27">
        <v>1185732</v>
      </c>
      <c r="D1654" s="28">
        <v>44516</v>
      </c>
      <c r="E1654" s="27" t="s">
        <v>53</v>
      </c>
      <c r="F1654" s="27" t="s">
        <v>76</v>
      </c>
      <c r="G1654" s="27" t="s">
        <v>77</v>
      </c>
      <c r="H1654" s="27" t="s">
        <v>28</v>
      </c>
      <c r="I1654" s="29">
        <v>0.6</v>
      </c>
      <c r="J1654" s="30">
        <v>4500</v>
      </c>
      <c r="K1654" s="31">
        <f t="shared" si="12"/>
        <v>2700</v>
      </c>
      <c r="L1654" s="31">
        <f t="shared" si="13"/>
        <v>1080</v>
      </c>
      <c r="M1654" s="32">
        <v>0.39999999999999997</v>
      </c>
      <c r="O1654" s="37"/>
      <c r="P1654" s="38"/>
      <c r="Q1654" s="33"/>
      <c r="R1654" s="34"/>
    </row>
    <row r="1655" spans="1:18" ht="15.75" customHeight="1">
      <c r="A1655" s="22"/>
      <c r="B1655" s="27" t="s">
        <v>21</v>
      </c>
      <c r="C1655" s="27">
        <v>1185732</v>
      </c>
      <c r="D1655" s="28">
        <v>44516</v>
      </c>
      <c r="E1655" s="27" t="s">
        <v>53</v>
      </c>
      <c r="F1655" s="27" t="s">
        <v>76</v>
      </c>
      <c r="G1655" s="27" t="s">
        <v>77</v>
      </c>
      <c r="H1655" s="27" t="s">
        <v>29</v>
      </c>
      <c r="I1655" s="29">
        <v>0.64999999999999991</v>
      </c>
      <c r="J1655" s="30">
        <v>6250</v>
      </c>
      <c r="K1655" s="31">
        <f t="shared" si="12"/>
        <v>4062.4999999999995</v>
      </c>
      <c r="L1655" s="31">
        <f t="shared" si="13"/>
        <v>2234.375</v>
      </c>
      <c r="M1655" s="32">
        <v>0.55000000000000004</v>
      </c>
      <c r="O1655" s="37"/>
      <c r="P1655" s="38"/>
      <c r="Q1655" s="33"/>
      <c r="R1655" s="34"/>
    </row>
    <row r="1656" spans="1:18" ht="15.75" customHeight="1">
      <c r="A1656" s="22"/>
      <c r="B1656" s="27" t="s">
        <v>21</v>
      </c>
      <c r="C1656" s="27">
        <v>1185732</v>
      </c>
      <c r="D1656" s="28">
        <v>44545</v>
      </c>
      <c r="E1656" s="27" t="s">
        <v>53</v>
      </c>
      <c r="F1656" s="27" t="s">
        <v>76</v>
      </c>
      <c r="G1656" s="27" t="s">
        <v>77</v>
      </c>
      <c r="H1656" s="27" t="s">
        <v>24</v>
      </c>
      <c r="I1656" s="29">
        <v>0.6</v>
      </c>
      <c r="J1656" s="30">
        <v>8500</v>
      </c>
      <c r="K1656" s="31">
        <f t="shared" si="12"/>
        <v>5100</v>
      </c>
      <c r="L1656" s="31">
        <f t="shared" si="13"/>
        <v>2550</v>
      </c>
      <c r="M1656" s="32">
        <v>0.5</v>
      </c>
      <c r="O1656" s="37"/>
      <c r="P1656" s="38"/>
      <c r="Q1656" s="33"/>
      <c r="R1656" s="34"/>
    </row>
    <row r="1657" spans="1:18" ht="15.75" customHeight="1">
      <c r="A1657" s="22"/>
      <c r="B1657" s="27" t="s">
        <v>21</v>
      </c>
      <c r="C1657" s="27">
        <v>1185732</v>
      </c>
      <c r="D1657" s="28">
        <v>44545</v>
      </c>
      <c r="E1657" s="27" t="s">
        <v>53</v>
      </c>
      <c r="F1657" s="27" t="s">
        <v>76</v>
      </c>
      <c r="G1657" s="27" t="s">
        <v>77</v>
      </c>
      <c r="H1657" s="27" t="s">
        <v>25</v>
      </c>
      <c r="I1657" s="29">
        <v>0.5</v>
      </c>
      <c r="J1657" s="30">
        <v>6500</v>
      </c>
      <c r="K1657" s="31">
        <f t="shared" si="12"/>
        <v>3250</v>
      </c>
      <c r="L1657" s="31">
        <f t="shared" si="13"/>
        <v>1300</v>
      </c>
      <c r="M1657" s="32">
        <v>0.39999999999999997</v>
      </c>
      <c r="O1657" s="37"/>
      <c r="P1657" s="38"/>
      <c r="Q1657" s="33"/>
      <c r="R1657" s="34"/>
    </row>
    <row r="1658" spans="1:18" ht="15.75" customHeight="1">
      <c r="A1658" s="22"/>
      <c r="B1658" s="27" t="s">
        <v>21</v>
      </c>
      <c r="C1658" s="27">
        <v>1185732</v>
      </c>
      <c r="D1658" s="28">
        <v>44545</v>
      </c>
      <c r="E1658" s="27" t="s">
        <v>53</v>
      </c>
      <c r="F1658" s="27" t="s">
        <v>76</v>
      </c>
      <c r="G1658" s="27" t="s">
        <v>77</v>
      </c>
      <c r="H1658" s="27" t="s">
        <v>26</v>
      </c>
      <c r="I1658" s="29">
        <v>0.5</v>
      </c>
      <c r="J1658" s="30">
        <v>6000</v>
      </c>
      <c r="K1658" s="31">
        <f t="shared" si="12"/>
        <v>3000</v>
      </c>
      <c r="L1658" s="31">
        <f t="shared" si="13"/>
        <v>900</v>
      </c>
      <c r="M1658" s="32">
        <v>0.3</v>
      </c>
      <c r="O1658" s="37"/>
      <c r="P1658" s="38"/>
      <c r="Q1658" s="33"/>
      <c r="R1658" s="34"/>
    </row>
    <row r="1659" spans="1:18" ht="15.75" customHeight="1">
      <c r="A1659" s="22"/>
      <c r="B1659" s="27" t="s">
        <v>21</v>
      </c>
      <c r="C1659" s="27">
        <v>1185732</v>
      </c>
      <c r="D1659" s="28">
        <v>44545</v>
      </c>
      <c r="E1659" s="27" t="s">
        <v>53</v>
      </c>
      <c r="F1659" s="27" t="s">
        <v>76</v>
      </c>
      <c r="G1659" s="27" t="s">
        <v>77</v>
      </c>
      <c r="H1659" s="27" t="s">
        <v>27</v>
      </c>
      <c r="I1659" s="29">
        <v>0.5</v>
      </c>
      <c r="J1659" s="30">
        <v>5500</v>
      </c>
      <c r="K1659" s="31">
        <f t="shared" si="12"/>
        <v>2750</v>
      </c>
      <c r="L1659" s="31">
        <f t="shared" si="13"/>
        <v>962.49999999999989</v>
      </c>
      <c r="M1659" s="32">
        <v>0.35</v>
      </c>
      <c r="O1659" s="37"/>
      <c r="P1659" s="38"/>
      <c r="Q1659" s="33"/>
      <c r="R1659" s="34"/>
    </row>
    <row r="1660" spans="1:18" ht="15.75" customHeight="1">
      <c r="A1660" s="22"/>
      <c r="B1660" s="27" t="s">
        <v>21</v>
      </c>
      <c r="C1660" s="27">
        <v>1185732</v>
      </c>
      <c r="D1660" s="28">
        <v>44545</v>
      </c>
      <c r="E1660" s="27" t="s">
        <v>53</v>
      </c>
      <c r="F1660" s="27" t="s">
        <v>76</v>
      </c>
      <c r="G1660" s="27" t="s">
        <v>77</v>
      </c>
      <c r="H1660" s="27" t="s">
        <v>28</v>
      </c>
      <c r="I1660" s="29">
        <v>0.6</v>
      </c>
      <c r="J1660" s="30">
        <v>5500</v>
      </c>
      <c r="K1660" s="31">
        <f t="shared" si="12"/>
        <v>3300</v>
      </c>
      <c r="L1660" s="31">
        <f t="shared" si="13"/>
        <v>1320</v>
      </c>
      <c r="M1660" s="32">
        <v>0.39999999999999997</v>
      </c>
      <c r="O1660" s="37"/>
      <c r="P1660" s="38"/>
      <c r="Q1660" s="33"/>
      <c r="R1660" s="34"/>
    </row>
    <row r="1661" spans="1:18" ht="15.75" customHeight="1">
      <c r="A1661" s="22"/>
      <c r="B1661" s="27" t="s">
        <v>21</v>
      </c>
      <c r="C1661" s="27">
        <v>1185732</v>
      </c>
      <c r="D1661" s="28">
        <v>44545</v>
      </c>
      <c r="E1661" s="27" t="s">
        <v>53</v>
      </c>
      <c r="F1661" s="27" t="s">
        <v>76</v>
      </c>
      <c r="G1661" s="27" t="s">
        <v>77</v>
      </c>
      <c r="H1661" s="27" t="s">
        <v>29</v>
      </c>
      <c r="I1661" s="29">
        <v>0.64999999999999991</v>
      </c>
      <c r="J1661" s="30">
        <v>6500</v>
      </c>
      <c r="K1661" s="31">
        <f t="shared" si="12"/>
        <v>4224.9999999999991</v>
      </c>
      <c r="L1661" s="31">
        <f t="shared" si="13"/>
        <v>2323.7499999999995</v>
      </c>
      <c r="M1661" s="32">
        <v>0.55000000000000004</v>
      </c>
      <c r="O1661" s="37"/>
      <c r="P1661" s="38"/>
      <c r="Q1661" s="33"/>
      <c r="R1661" s="34"/>
    </row>
    <row r="1662" spans="1:18" ht="15.75" customHeight="1">
      <c r="A1662" s="22" t="s">
        <v>46</v>
      </c>
      <c r="B1662" s="27" t="s">
        <v>21</v>
      </c>
      <c r="C1662" s="27">
        <v>1185732</v>
      </c>
      <c r="D1662" s="28">
        <v>44214</v>
      </c>
      <c r="E1662" s="27" t="s">
        <v>40</v>
      </c>
      <c r="F1662" s="27" t="s">
        <v>78</v>
      </c>
      <c r="G1662" s="27" t="s">
        <v>79</v>
      </c>
      <c r="H1662" s="27" t="s">
        <v>24</v>
      </c>
      <c r="I1662" s="29">
        <v>0.3</v>
      </c>
      <c r="J1662" s="30">
        <v>6250</v>
      </c>
      <c r="K1662" s="31">
        <f t="shared" si="12"/>
        <v>1875</v>
      </c>
      <c r="L1662" s="31">
        <f t="shared" si="13"/>
        <v>750</v>
      </c>
      <c r="M1662" s="32">
        <v>0.4</v>
      </c>
      <c r="O1662" s="37"/>
      <c r="P1662" s="35"/>
      <c r="Q1662" s="33"/>
      <c r="R1662" s="34"/>
    </row>
    <row r="1663" spans="1:18" ht="15.75" customHeight="1">
      <c r="A1663" s="22"/>
      <c r="B1663" s="27" t="s">
        <v>21</v>
      </c>
      <c r="C1663" s="27">
        <v>1185732</v>
      </c>
      <c r="D1663" s="28">
        <v>44214</v>
      </c>
      <c r="E1663" s="27" t="s">
        <v>40</v>
      </c>
      <c r="F1663" s="27" t="s">
        <v>78</v>
      </c>
      <c r="G1663" s="27" t="s">
        <v>79</v>
      </c>
      <c r="H1663" s="27" t="s">
        <v>25</v>
      </c>
      <c r="I1663" s="29">
        <v>0.3</v>
      </c>
      <c r="J1663" s="30">
        <v>4250</v>
      </c>
      <c r="K1663" s="31">
        <f t="shared" si="12"/>
        <v>1275</v>
      </c>
      <c r="L1663" s="31">
        <f t="shared" si="13"/>
        <v>446.25</v>
      </c>
      <c r="M1663" s="32">
        <v>0.35</v>
      </c>
      <c r="O1663" s="37"/>
      <c r="P1663" s="35"/>
      <c r="Q1663" s="33"/>
      <c r="R1663" s="34"/>
    </row>
    <row r="1664" spans="1:18" ht="15.75" customHeight="1">
      <c r="A1664" s="22"/>
      <c r="B1664" s="27" t="s">
        <v>21</v>
      </c>
      <c r="C1664" s="27">
        <v>1185732</v>
      </c>
      <c r="D1664" s="28">
        <v>44214</v>
      </c>
      <c r="E1664" s="27" t="s">
        <v>40</v>
      </c>
      <c r="F1664" s="27" t="s">
        <v>78</v>
      </c>
      <c r="G1664" s="27" t="s">
        <v>79</v>
      </c>
      <c r="H1664" s="27" t="s">
        <v>26</v>
      </c>
      <c r="I1664" s="29">
        <v>0.2</v>
      </c>
      <c r="J1664" s="30">
        <v>4250</v>
      </c>
      <c r="K1664" s="31">
        <f t="shared" si="12"/>
        <v>850</v>
      </c>
      <c r="L1664" s="31">
        <f t="shared" si="13"/>
        <v>297.5</v>
      </c>
      <c r="M1664" s="32">
        <v>0.35</v>
      </c>
      <c r="O1664" s="37"/>
      <c r="P1664" s="35"/>
      <c r="Q1664" s="33"/>
      <c r="R1664" s="34"/>
    </row>
    <row r="1665" spans="1:18" ht="15.75" customHeight="1">
      <c r="A1665" s="22"/>
      <c r="B1665" s="27" t="s">
        <v>21</v>
      </c>
      <c r="C1665" s="27">
        <v>1185732</v>
      </c>
      <c r="D1665" s="28">
        <v>44214</v>
      </c>
      <c r="E1665" s="27" t="s">
        <v>40</v>
      </c>
      <c r="F1665" s="27" t="s">
        <v>78</v>
      </c>
      <c r="G1665" s="27" t="s">
        <v>79</v>
      </c>
      <c r="H1665" s="27" t="s">
        <v>27</v>
      </c>
      <c r="I1665" s="29">
        <v>0.25000000000000006</v>
      </c>
      <c r="J1665" s="30">
        <v>2750</v>
      </c>
      <c r="K1665" s="31">
        <f t="shared" si="12"/>
        <v>687.50000000000011</v>
      </c>
      <c r="L1665" s="31">
        <f t="shared" si="13"/>
        <v>275.00000000000006</v>
      </c>
      <c r="M1665" s="32">
        <v>0.4</v>
      </c>
      <c r="O1665" s="37"/>
      <c r="P1665" s="35"/>
      <c r="Q1665" s="33"/>
      <c r="R1665" s="34"/>
    </row>
    <row r="1666" spans="1:18" ht="15.75" customHeight="1">
      <c r="A1666" s="22"/>
      <c r="B1666" s="27" t="s">
        <v>21</v>
      </c>
      <c r="C1666" s="27">
        <v>1185732</v>
      </c>
      <c r="D1666" s="28">
        <v>44214</v>
      </c>
      <c r="E1666" s="27" t="s">
        <v>40</v>
      </c>
      <c r="F1666" s="27" t="s">
        <v>78</v>
      </c>
      <c r="G1666" s="27" t="s">
        <v>79</v>
      </c>
      <c r="H1666" s="27" t="s">
        <v>28</v>
      </c>
      <c r="I1666" s="29">
        <v>0.39999999999999997</v>
      </c>
      <c r="J1666" s="30">
        <v>3250</v>
      </c>
      <c r="K1666" s="31">
        <f t="shared" si="12"/>
        <v>1300</v>
      </c>
      <c r="L1666" s="31">
        <f t="shared" si="13"/>
        <v>454.99999999999994</v>
      </c>
      <c r="M1666" s="32">
        <v>0.35</v>
      </c>
      <c r="O1666" s="37"/>
      <c r="P1666" s="35"/>
      <c r="Q1666" s="33"/>
      <c r="R1666" s="34"/>
    </row>
    <row r="1667" spans="1:18" ht="15.75" customHeight="1">
      <c r="A1667" s="22"/>
      <c r="B1667" s="27" t="s">
        <v>21</v>
      </c>
      <c r="C1667" s="27">
        <v>1185732</v>
      </c>
      <c r="D1667" s="28">
        <v>44214</v>
      </c>
      <c r="E1667" s="27" t="s">
        <v>40</v>
      </c>
      <c r="F1667" s="27" t="s">
        <v>78</v>
      </c>
      <c r="G1667" s="27" t="s">
        <v>79</v>
      </c>
      <c r="H1667" s="27" t="s">
        <v>29</v>
      </c>
      <c r="I1667" s="29">
        <v>0.3</v>
      </c>
      <c r="J1667" s="30">
        <v>4250</v>
      </c>
      <c r="K1667" s="31">
        <f t="shared" si="12"/>
        <v>1275</v>
      </c>
      <c r="L1667" s="31">
        <f t="shared" si="13"/>
        <v>637.5</v>
      </c>
      <c r="M1667" s="32">
        <v>0.5</v>
      </c>
      <c r="O1667" s="37"/>
      <c r="P1667" s="35"/>
      <c r="Q1667" s="33"/>
      <c r="R1667" s="34"/>
    </row>
    <row r="1668" spans="1:18" ht="15.75" customHeight="1">
      <c r="A1668" s="22"/>
      <c r="B1668" s="27" t="s">
        <v>21</v>
      </c>
      <c r="C1668" s="27">
        <v>1185732</v>
      </c>
      <c r="D1668" s="28">
        <v>44245</v>
      </c>
      <c r="E1668" s="27" t="s">
        <v>40</v>
      </c>
      <c r="F1668" s="27" t="s">
        <v>78</v>
      </c>
      <c r="G1668" s="27" t="s">
        <v>79</v>
      </c>
      <c r="H1668" s="27" t="s">
        <v>24</v>
      </c>
      <c r="I1668" s="29">
        <v>0.3</v>
      </c>
      <c r="J1668" s="30">
        <v>6750</v>
      </c>
      <c r="K1668" s="31">
        <f t="shared" si="12"/>
        <v>2025</v>
      </c>
      <c r="L1668" s="31">
        <f t="shared" si="13"/>
        <v>810</v>
      </c>
      <c r="M1668" s="32">
        <v>0.4</v>
      </c>
      <c r="O1668" s="37"/>
      <c r="P1668" s="35"/>
      <c r="Q1668" s="33"/>
      <c r="R1668" s="34"/>
    </row>
    <row r="1669" spans="1:18" ht="15.75" customHeight="1">
      <c r="A1669" s="22"/>
      <c r="B1669" s="27" t="s">
        <v>21</v>
      </c>
      <c r="C1669" s="27">
        <v>1185732</v>
      </c>
      <c r="D1669" s="28">
        <v>44245</v>
      </c>
      <c r="E1669" s="27" t="s">
        <v>40</v>
      </c>
      <c r="F1669" s="27" t="s">
        <v>78</v>
      </c>
      <c r="G1669" s="27" t="s">
        <v>79</v>
      </c>
      <c r="H1669" s="27" t="s">
        <v>25</v>
      </c>
      <c r="I1669" s="29">
        <v>0.3</v>
      </c>
      <c r="J1669" s="30">
        <v>3250</v>
      </c>
      <c r="K1669" s="31">
        <f t="shared" si="12"/>
        <v>975</v>
      </c>
      <c r="L1669" s="31">
        <f t="shared" si="13"/>
        <v>341.25</v>
      </c>
      <c r="M1669" s="32">
        <v>0.35</v>
      </c>
      <c r="O1669" s="37"/>
      <c r="P1669" s="35"/>
      <c r="Q1669" s="33"/>
      <c r="R1669" s="34"/>
    </row>
    <row r="1670" spans="1:18" ht="15.75" customHeight="1">
      <c r="A1670" s="22"/>
      <c r="B1670" s="27" t="s">
        <v>21</v>
      </c>
      <c r="C1670" s="27">
        <v>1185732</v>
      </c>
      <c r="D1670" s="28">
        <v>44245</v>
      </c>
      <c r="E1670" s="27" t="s">
        <v>40</v>
      </c>
      <c r="F1670" s="27" t="s">
        <v>78</v>
      </c>
      <c r="G1670" s="27" t="s">
        <v>79</v>
      </c>
      <c r="H1670" s="27" t="s">
        <v>26</v>
      </c>
      <c r="I1670" s="29">
        <v>0.2</v>
      </c>
      <c r="J1670" s="30">
        <v>3750</v>
      </c>
      <c r="K1670" s="31">
        <f t="shared" si="12"/>
        <v>750</v>
      </c>
      <c r="L1670" s="31">
        <f t="shared" si="13"/>
        <v>262.5</v>
      </c>
      <c r="M1670" s="32">
        <v>0.35</v>
      </c>
      <c r="O1670" s="37"/>
      <c r="P1670" s="35"/>
      <c r="Q1670" s="33"/>
      <c r="R1670" s="34"/>
    </row>
    <row r="1671" spans="1:18" ht="15.75" customHeight="1">
      <c r="A1671" s="22"/>
      <c r="B1671" s="27" t="s">
        <v>21</v>
      </c>
      <c r="C1671" s="27">
        <v>1185732</v>
      </c>
      <c r="D1671" s="28">
        <v>44245</v>
      </c>
      <c r="E1671" s="27" t="s">
        <v>40</v>
      </c>
      <c r="F1671" s="27" t="s">
        <v>78</v>
      </c>
      <c r="G1671" s="27" t="s">
        <v>79</v>
      </c>
      <c r="H1671" s="27" t="s">
        <v>27</v>
      </c>
      <c r="I1671" s="29">
        <v>0.25000000000000006</v>
      </c>
      <c r="J1671" s="30">
        <v>2500</v>
      </c>
      <c r="K1671" s="31">
        <f t="shared" si="12"/>
        <v>625.00000000000011</v>
      </c>
      <c r="L1671" s="31">
        <f t="shared" si="13"/>
        <v>250.00000000000006</v>
      </c>
      <c r="M1671" s="32">
        <v>0.4</v>
      </c>
      <c r="O1671" s="37"/>
      <c r="P1671" s="35"/>
      <c r="Q1671" s="33"/>
      <c r="R1671" s="34"/>
    </row>
    <row r="1672" spans="1:18" ht="15.75" customHeight="1">
      <c r="A1672" s="22"/>
      <c r="B1672" s="27" t="s">
        <v>21</v>
      </c>
      <c r="C1672" s="27">
        <v>1185732</v>
      </c>
      <c r="D1672" s="28">
        <v>44245</v>
      </c>
      <c r="E1672" s="27" t="s">
        <v>40</v>
      </c>
      <c r="F1672" s="27" t="s">
        <v>78</v>
      </c>
      <c r="G1672" s="27" t="s">
        <v>79</v>
      </c>
      <c r="H1672" s="27" t="s">
        <v>28</v>
      </c>
      <c r="I1672" s="29">
        <v>0.39999999999999997</v>
      </c>
      <c r="J1672" s="30">
        <v>3250</v>
      </c>
      <c r="K1672" s="31">
        <f t="shared" si="12"/>
        <v>1300</v>
      </c>
      <c r="L1672" s="31">
        <f t="shared" si="13"/>
        <v>454.99999999999994</v>
      </c>
      <c r="M1672" s="32">
        <v>0.35</v>
      </c>
      <c r="O1672" s="37"/>
      <c r="P1672" s="35"/>
      <c r="Q1672" s="33"/>
      <c r="R1672" s="34"/>
    </row>
    <row r="1673" spans="1:18" ht="15.75" customHeight="1">
      <c r="A1673" s="22"/>
      <c r="B1673" s="27" t="s">
        <v>21</v>
      </c>
      <c r="C1673" s="27">
        <v>1185732</v>
      </c>
      <c r="D1673" s="28">
        <v>44245</v>
      </c>
      <c r="E1673" s="27" t="s">
        <v>40</v>
      </c>
      <c r="F1673" s="27" t="s">
        <v>78</v>
      </c>
      <c r="G1673" s="27" t="s">
        <v>79</v>
      </c>
      <c r="H1673" s="27" t="s">
        <v>29</v>
      </c>
      <c r="I1673" s="29">
        <v>0.3</v>
      </c>
      <c r="J1673" s="30">
        <v>4000</v>
      </c>
      <c r="K1673" s="31">
        <f t="shared" si="12"/>
        <v>1200</v>
      </c>
      <c r="L1673" s="31">
        <f t="shared" si="13"/>
        <v>600</v>
      </c>
      <c r="M1673" s="32">
        <v>0.5</v>
      </c>
      <c r="O1673" s="37"/>
      <c r="P1673" s="35"/>
      <c r="Q1673" s="33"/>
      <c r="R1673" s="34"/>
    </row>
    <row r="1674" spans="1:18" ht="15.75" customHeight="1">
      <c r="A1674" s="22"/>
      <c r="B1674" s="27" t="s">
        <v>21</v>
      </c>
      <c r="C1674" s="27">
        <v>1185732</v>
      </c>
      <c r="D1674" s="28">
        <v>44272</v>
      </c>
      <c r="E1674" s="27" t="s">
        <v>40</v>
      </c>
      <c r="F1674" s="27" t="s">
        <v>78</v>
      </c>
      <c r="G1674" s="27" t="s">
        <v>79</v>
      </c>
      <c r="H1674" s="27" t="s">
        <v>24</v>
      </c>
      <c r="I1674" s="29">
        <v>0.35000000000000003</v>
      </c>
      <c r="J1674" s="30">
        <v>6200</v>
      </c>
      <c r="K1674" s="31">
        <f t="shared" si="12"/>
        <v>2170</v>
      </c>
      <c r="L1674" s="31">
        <f t="shared" si="13"/>
        <v>868</v>
      </c>
      <c r="M1674" s="32">
        <v>0.4</v>
      </c>
      <c r="O1674" s="37"/>
      <c r="P1674" s="35"/>
      <c r="Q1674" s="33"/>
      <c r="R1674" s="34"/>
    </row>
    <row r="1675" spans="1:18" ht="15.75" customHeight="1">
      <c r="A1675" s="22"/>
      <c r="B1675" s="27" t="s">
        <v>21</v>
      </c>
      <c r="C1675" s="27">
        <v>1185732</v>
      </c>
      <c r="D1675" s="28">
        <v>44272</v>
      </c>
      <c r="E1675" s="27" t="s">
        <v>40</v>
      </c>
      <c r="F1675" s="27" t="s">
        <v>78</v>
      </c>
      <c r="G1675" s="27" t="s">
        <v>79</v>
      </c>
      <c r="H1675" s="27" t="s">
        <v>25</v>
      </c>
      <c r="I1675" s="29">
        <v>0.35000000000000003</v>
      </c>
      <c r="J1675" s="30">
        <v>3000</v>
      </c>
      <c r="K1675" s="31">
        <f t="shared" si="12"/>
        <v>1050</v>
      </c>
      <c r="L1675" s="31">
        <f t="shared" si="13"/>
        <v>367.5</v>
      </c>
      <c r="M1675" s="32">
        <v>0.35</v>
      </c>
      <c r="O1675" s="37"/>
      <c r="P1675" s="35"/>
      <c r="Q1675" s="33"/>
      <c r="R1675" s="34"/>
    </row>
    <row r="1676" spans="1:18" ht="15.75" customHeight="1">
      <c r="A1676" s="22"/>
      <c r="B1676" s="27" t="s">
        <v>21</v>
      </c>
      <c r="C1676" s="27">
        <v>1185732</v>
      </c>
      <c r="D1676" s="28">
        <v>44272</v>
      </c>
      <c r="E1676" s="27" t="s">
        <v>40</v>
      </c>
      <c r="F1676" s="27" t="s">
        <v>78</v>
      </c>
      <c r="G1676" s="27" t="s">
        <v>79</v>
      </c>
      <c r="H1676" s="27" t="s">
        <v>26</v>
      </c>
      <c r="I1676" s="29">
        <v>0.25000000000000006</v>
      </c>
      <c r="J1676" s="30">
        <v>3500</v>
      </c>
      <c r="K1676" s="31">
        <f t="shared" si="12"/>
        <v>875.00000000000023</v>
      </c>
      <c r="L1676" s="31">
        <f t="shared" si="13"/>
        <v>306.25000000000006</v>
      </c>
      <c r="M1676" s="32">
        <v>0.35</v>
      </c>
      <c r="O1676" s="37"/>
      <c r="P1676" s="35"/>
      <c r="Q1676" s="33"/>
      <c r="R1676" s="34"/>
    </row>
    <row r="1677" spans="1:18" ht="15.75" customHeight="1">
      <c r="A1677" s="22"/>
      <c r="B1677" s="27" t="s">
        <v>21</v>
      </c>
      <c r="C1677" s="27">
        <v>1185732</v>
      </c>
      <c r="D1677" s="28">
        <v>44272</v>
      </c>
      <c r="E1677" s="27" t="s">
        <v>40</v>
      </c>
      <c r="F1677" s="27" t="s">
        <v>78</v>
      </c>
      <c r="G1677" s="27" t="s">
        <v>79</v>
      </c>
      <c r="H1677" s="27" t="s">
        <v>27</v>
      </c>
      <c r="I1677" s="29">
        <v>0.3</v>
      </c>
      <c r="J1677" s="30">
        <v>2000</v>
      </c>
      <c r="K1677" s="31">
        <f t="shared" si="12"/>
        <v>600</v>
      </c>
      <c r="L1677" s="31">
        <f t="shared" si="13"/>
        <v>240</v>
      </c>
      <c r="M1677" s="32">
        <v>0.4</v>
      </c>
      <c r="O1677" s="37"/>
      <c r="P1677" s="35"/>
      <c r="Q1677" s="33"/>
      <c r="R1677" s="34"/>
    </row>
    <row r="1678" spans="1:18" ht="15.75" customHeight="1">
      <c r="A1678" s="22"/>
      <c r="B1678" s="27" t="s">
        <v>21</v>
      </c>
      <c r="C1678" s="27">
        <v>1185732</v>
      </c>
      <c r="D1678" s="28">
        <v>44272</v>
      </c>
      <c r="E1678" s="27" t="s">
        <v>40</v>
      </c>
      <c r="F1678" s="27" t="s">
        <v>78</v>
      </c>
      <c r="G1678" s="27" t="s">
        <v>79</v>
      </c>
      <c r="H1678" s="27" t="s">
        <v>28</v>
      </c>
      <c r="I1678" s="29">
        <v>0.45</v>
      </c>
      <c r="J1678" s="30">
        <v>2500</v>
      </c>
      <c r="K1678" s="31">
        <f t="shared" si="12"/>
        <v>1125</v>
      </c>
      <c r="L1678" s="31">
        <f t="shared" si="13"/>
        <v>393.75</v>
      </c>
      <c r="M1678" s="32">
        <v>0.35</v>
      </c>
      <c r="O1678" s="37"/>
      <c r="P1678" s="35"/>
      <c r="Q1678" s="33"/>
      <c r="R1678" s="34"/>
    </row>
    <row r="1679" spans="1:18" ht="15.75" customHeight="1">
      <c r="A1679" s="22"/>
      <c r="B1679" s="27" t="s">
        <v>21</v>
      </c>
      <c r="C1679" s="27">
        <v>1185732</v>
      </c>
      <c r="D1679" s="28">
        <v>44272</v>
      </c>
      <c r="E1679" s="27" t="s">
        <v>40</v>
      </c>
      <c r="F1679" s="27" t="s">
        <v>78</v>
      </c>
      <c r="G1679" s="27" t="s">
        <v>79</v>
      </c>
      <c r="H1679" s="27" t="s">
        <v>29</v>
      </c>
      <c r="I1679" s="29">
        <v>0.35000000000000003</v>
      </c>
      <c r="J1679" s="30">
        <v>3500</v>
      </c>
      <c r="K1679" s="31">
        <f t="shared" si="12"/>
        <v>1225.0000000000002</v>
      </c>
      <c r="L1679" s="31">
        <f t="shared" si="13"/>
        <v>612.50000000000011</v>
      </c>
      <c r="M1679" s="32">
        <v>0.5</v>
      </c>
      <c r="O1679" s="37"/>
      <c r="P1679" s="35"/>
      <c r="Q1679" s="33"/>
      <c r="R1679" s="34"/>
    </row>
    <row r="1680" spans="1:18" ht="15.75" customHeight="1">
      <c r="A1680" s="22"/>
      <c r="B1680" s="27" t="s">
        <v>21</v>
      </c>
      <c r="C1680" s="27">
        <v>1185732</v>
      </c>
      <c r="D1680" s="28">
        <v>44304</v>
      </c>
      <c r="E1680" s="27" t="s">
        <v>40</v>
      </c>
      <c r="F1680" s="27" t="s">
        <v>78</v>
      </c>
      <c r="G1680" s="27" t="s">
        <v>79</v>
      </c>
      <c r="H1680" s="27" t="s">
        <v>24</v>
      </c>
      <c r="I1680" s="29">
        <v>0.35000000000000003</v>
      </c>
      <c r="J1680" s="30">
        <v>5750</v>
      </c>
      <c r="K1680" s="31">
        <f t="shared" si="12"/>
        <v>2012.5000000000002</v>
      </c>
      <c r="L1680" s="31">
        <f t="shared" si="13"/>
        <v>805.00000000000011</v>
      </c>
      <c r="M1680" s="32">
        <v>0.4</v>
      </c>
      <c r="O1680" s="37"/>
      <c r="P1680" s="35"/>
      <c r="Q1680" s="33"/>
      <c r="R1680" s="34"/>
    </row>
    <row r="1681" spans="1:18" ht="15.75" customHeight="1">
      <c r="A1681" s="22"/>
      <c r="B1681" s="27" t="s">
        <v>21</v>
      </c>
      <c r="C1681" s="27">
        <v>1185732</v>
      </c>
      <c r="D1681" s="28">
        <v>44304</v>
      </c>
      <c r="E1681" s="27" t="s">
        <v>40</v>
      </c>
      <c r="F1681" s="27" t="s">
        <v>78</v>
      </c>
      <c r="G1681" s="27" t="s">
        <v>79</v>
      </c>
      <c r="H1681" s="27" t="s">
        <v>25</v>
      </c>
      <c r="I1681" s="29">
        <v>0.30000000000000004</v>
      </c>
      <c r="J1681" s="30">
        <v>2750</v>
      </c>
      <c r="K1681" s="31">
        <f t="shared" si="12"/>
        <v>825.00000000000011</v>
      </c>
      <c r="L1681" s="31">
        <f t="shared" si="13"/>
        <v>288.75</v>
      </c>
      <c r="M1681" s="32">
        <v>0.35</v>
      </c>
      <c r="O1681" s="37"/>
      <c r="P1681" s="35"/>
      <c r="Q1681" s="33"/>
      <c r="R1681" s="34"/>
    </row>
    <row r="1682" spans="1:18" ht="15.75" customHeight="1">
      <c r="A1682" s="22"/>
      <c r="B1682" s="27" t="s">
        <v>21</v>
      </c>
      <c r="C1682" s="27">
        <v>1185732</v>
      </c>
      <c r="D1682" s="28">
        <v>44304</v>
      </c>
      <c r="E1682" s="27" t="s">
        <v>40</v>
      </c>
      <c r="F1682" s="27" t="s">
        <v>78</v>
      </c>
      <c r="G1682" s="27" t="s">
        <v>79</v>
      </c>
      <c r="H1682" s="27" t="s">
        <v>26</v>
      </c>
      <c r="I1682" s="29">
        <v>0.20000000000000007</v>
      </c>
      <c r="J1682" s="30">
        <v>2750</v>
      </c>
      <c r="K1682" s="31">
        <f t="shared" si="12"/>
        <v>550.00000000000023</v>
      </c>
      <c r="L1682" s="31">
        <f t="shared" si="13"/>
        <v>192.50000000000006</v>
      </c>
      <c r="M1682" s="32">
        <v>0.35</v>
      </c>
      <c r="O1682" s="37"/>
      <c r="P1682" s="35"/>
      <c r="Q1682" s="33"/>
      <c r="R1682" s="34"/>
    </row>
    <row r="1683" spans="1:18" ht="15.75" customHeight="1">
      <c r="A1683" s="22"/>
      <c r="B1683" s="27" t="s">
        <v>21</v>
      </c>
      <c r="C1683" s="27">
        <v>1185732</v>
      </c>
      <c r="D1683" s="28">
        <v>44304</v>
      </c>
      <c r="E1683" s="27" t="s">
        <v>40</v>
      </c>
      <c r="F1683" s="27" t="s">
        <v>78</v>
      </c>
      <c r="G1683" s="27" t="s">
        <v>79</v>
      </c>
      <c r="H1683" s="27" t="s">
        <v>27</v>
      </c>
      <c r="I1683" s="29">
        <v>0.25</v>
      </c>
      <c r="J1683" s="30">
        <v>2000</v>
      </c>
      <c r="K1683" s="31">
        <f t="shared" si="12"/>
        <v>500</v>
      </c>
      <c r="L1683" s="31">
        <f t="shared" si="13"/>
        <v>200</v>
      </c>
      <c r="M1683" s="32">
        <v>0.4</v>
      </c>
      <c r="O1683" s="37"/>
      <c r="P1683" s="35"/>
      <c r="Q1683" s="33"/>
      <c r="R1683" s="34"/>
    </row>
    <row r="1684" spans="1:18" ht="15.75" customHeight="1">
      <c r="A1684" s="22"/>
      <c r="B1684" s="27" t="s">
        <v>21</v>
      </c>
      <c r="C1684" s="27">
        <v>1185732</v>
      </c>
      <c r="D1684" s="28">
        <v>44304</v>
      </c>
      <c r="E1684" s="27" t="s">
        <v>40</v>
      </c>
      <c r="F1684" s="27" t="s">
        <v>78</v>
      </c>
      <c r="G1684" s="27" t="s">
        <v>79</v>
      </c>
      <c r="H1684" s="27" t="s">
        <v>28</v>
      </c>
      <c r="I1684" s="29">
        <v>0.4</v>
      </c>
      <c r="J1684" s="30">
        <v>2250</v>
      </c>
      <c r="K1684" s="31">
        <f t="shared" si="12"/>
        <v>900</v>
      </c>
      <c r="L1684" s="31">
        <f t="shared" si="13"/>
        <v>315</v>
      </c>
      <c r="M1684" s="32">
        <v>0.35</v>
      </c>
      <c r="O1684" s="37"/>
      <c r="P1684" s="35"/>
      <c r="Q1684" s="33"/>
      <c r="R1684" s="34"/>
    </row>
    <row r="1685" spans="1:18" ht="15.75" customHeight="1">
      <c r="A1685" s="22"/>
      <c r="B1685" s="27" t="s">
        <v>21</v>
      </c>
      <c r="C1685" s="27">
        <v>1185732</v>
      </c>
      <c r="D1685" s="28">
        <v>44304</v>
      </c>
      <c r="E1685" s="27" t="s">
        <v>40</v>
      </c>
      <c r="F1685" s="27" t="s">
        <v>78</v>
      </c>
      <c r="G1685" s="27" t="s">
        <v>79</v>
      </c>
      <c r="H1685" s="27" t="s">
        <v>29</v>
      </c>
      <c r="I1685" s="29">
        <v>0.30000000000000004</v>
      </c>
      <c r="J1685" s="30">
        <v>3500</v>
      </c>
      <c r="K1685" s="31">
        <f t="shared" si="12"/>
        <v>1050.0000000000002</v>
      </c>
      <c r="L1685" s="31">
        <f t="shared" si="13"/>
        <v>525.00000000000011</v>
      </c>
      <c r="M1685" s="32">
        <v>0.5</v>
      </c>
      <c r="O1685" s="37"/>
      <c r="P1685" s="35"/>
      <c r="Q1685" s="33"/>
      <c r="R1685" s="34"/>
    </row>
    <row r="1686" spans="1:18" ht="15.75" customHeight="1">
      <c r="A1686" s="22"/>
      <c r="B1686" s="27" t="s">
        <v>21</v>
      </c>
      <c r="C1686" s="27">
        <v>1185732</v>
      </c>
      <c r="D1686" s="28">
        <v>44335</v>
      </c>
      <c r="E1686" s="27" t="s">
        <v>40</v>
      </c>
      <c r="F1686" s="27" t="s">
        <v>78</v>
      </c>
      <c r="G1686" s="27" t="s">
        <v>79</v>
      </c>
      <c r="H1686" s="27" t="s">
        <v>24</v>
      </c>
      <c r="I1686" s="29">
        <v>0.4</v>
      </c>
      <c r="J1686" s="30">
        <v>6200</v>
      </c>
      <c r="K1686" s="31">
        <f t="shared" si="12"/>
        <v>2480</v>
      </c>
      <c r="L1686" s="31">
        <f t="shared" si="13"/>
        <v>992</v>
      </c>
      <c r="M1686" s="32">
        <v>0.4</v>
      </c>
      <c r="O1686" s="37"/>
      <c r="P1686" s="35"/>
      <c r="Q1686" s="33"/>
      <c r="R1686" s="34"/>
    </row>
    <row r="1687" spans="1:18" ht="15.75" customHeight="1">
      <c r="A1687" s="22"/>
      <c r="B1687" s="27" t="s">
        <v>21</v>
      </c>
      <c r="C1687" s="27">
        <v>1185732</v>
      </c>
      <c r="D1687" s="28">
        <v>44335</v>
      </c>
      <c r="E1687" s="27" t="s">
        <v>40</v>
      </c>
      <c r="F1687" s="27" t="s">
        <v>78</v>
      </c>
      <c r="G1687" s="27" t="s">
        <v>79</v>
      </c>
      <c r="H1687" s="27" t="s">
        <v>25</v>
      </c>
      <c r="I1687" s="29">
        <v>0.35000000000000009</v>
      </c>
      <c r="J1687" s="30">
        <v>3250</v>
      </c>
      <c r="K1687" s="31">
        <f t="shared" si="12"/>
        <v>1137.5000000000002</v>
      </c>
      <c r="L1687" s="31">
        <f t="shared" si="13"/>
        <v>398.12500000000006</v>
      </c>
      <c r="M1687" s="32">
        <v>0.35</v>
      </c>
      <c r="O1687" s="37"/>
      <c r="P1687" s="35"/>
      <c r="Q1687" s="33"/>
      <c r="R1687" s="34"/>
    </row>
    <row r="1688" spans="1:18" ht="15.75" customHeight="1">
      <c r="A1688" s="22"/>
      <c r="B1688" s="27" t="s">
        <v>21</v>
      </c>
      <c r="C1688" s="27">
        <v>1185732</v>
      </c>
      <c r="D1688" s="28">
        <v>44335</v>
      </c>
      <c r="E1688" s="27" t="s">
        <v>40</v>
      </c>
      <c r="F1688" s="27" t="s">
        <v>78</v>
      </c>
      <c r="G1688" s="27" t="s">
        <v>79</v>
      </c>
      <c r="H1688" s="27" t="s">
        <v>26</v>
      </c>
      <c r="I1688" s="29">
        <v>0.30000000000000004</v>
      </c>
      <c r="J1688" s="30">
        <v>3000</v>
      </c>
      <c r="K1688" s="31">
        <f t="shared" si="12"/>
        <v>900.00000000000011</v>
      </c>
      <c r="L1688" s="31">
        <f t="shared" si="13"/>
        <v>315</v>
      </c>
      <c r="M1688" s="32">
        <v>0.35</v>
      </c>
      <c r="O1688" s="37"/>
      <c r="P1688" s="35"/>
      <c r="Q1688" s="33"/>
      <c r="R1688" s="34"/>
    </row>
    <row r="1689" spans="1:18" ht="15.75" customHeight="1">
      <c r="A1689" s="22"/>
      <c r="B1689" s="27" t="s">
        <v>21</v>
      </c>
      <c r="C1689" s="27">
        <v>1185732</v>
      </c>
      <c r="D1689" s="28">
        <v>44335</v>
      </c>
      <c r="E1689" s="27" t="s">
        <v>40</v>
      </c>
      <c r="F1689" s="27" t="s">
        <v>78</v>
      </c>
      <c r="G1689" s="27" t="s">
        <v>79</v>
      </c>
      <c r="H1689" s="27" t="s">
        <v>27</v>
      </c>
      <c r="I1689" s="29">
        <v>0.30000000000000004</v>
      </c>
      <c r="J1689" s="30">
        <v>2250</v>
      </c>
      <c r="K1689" s="31">
        <f t="shared" si="12"/>
        <v>675.00000000000011</v>
      </c>
      <c r="L1689" s="31">
        <f t="shared" si="13"/>
        <v>270.00000000000006</v>
      </c>
      <c r="M1689" s="32">
        <v>0.4</v>
      </c>
      <c r="O1689" s="37"/>
      <c r="P1689" s="35"/>
      <c r="Q1689" s="33"/>
      <c r="R1689" s="34"/>
    </row>
    <row r="1690" spans="1:18" ht="15.75" customHeight="1">
      <c r="A1690" s="22"/>
      <c r="B1690" s="27" t="s">
        <v>21</v>
      </c>
      <c r="C1690" s="27">
        <v>1185732</v>
      </c>
      <c r="D1690" s="28">
        <v>44335</v>
      </c>
      <c r="E1690" s="27" t="s">
        <v>40</v>
      </c>
      <c r="F1690" s="27" t="s">
        <v>78</v>
      </c>
      <c r="G1690" s="27" t="s">
        <v>79</v>
      </c>
      <c r="H1690" s="27" t="s">
        <v>28</v>
      </c>
      <c r="I1690" s="29">
        <v>0.44999999999999996</v>
      </c>
      <c r="J1690" s="30">
        <v>2500</v>
      </c>
      <c r="K1690" s="31">
        <f t="shared" si="12"/>
        <v>1125</v>
      </c>
      <c r="L1690" s="31">
        <f t="shared" si="13"/>
        <v>393.75</v>
      </c>
      <c r="M1690" s="32">
        <v>0.35</v>
      </c>
      <c r="O1690" s="37"/>
      <c r="P1690" s="35"/>
      <c r="Q1690" s="33"/>
      <c r="R1690" s="34"/>
    </row>
    <row r="1691" spans="1:18" ht="15.75" customHeight="1">
      <c r="A1691" s="22"/>
      <c r="B1691" s="27" t="s">
        <v>21</v>
      </c>
      <c r="C1691" s="27">
        <v>1185732</v>
      </c>
      <c r="D1691" s="28">
        <v>44335</v>
      </c>
      <c r="E1691" s="27" t="s">
        <v>40</v>
      </c>
      <c r="F1691" s="27" t="s">
        <v>78</v>
      </c>
      <c r="G1691" s="27" t="s">
        <v>79</v>
      </c>
      <c r="H1691" s="27" t="s">
        <v>29</v>
      </c>
      <c r="I1691" s="29">
        <v>0.49999999999999994</v>
      </c>
      <c r="J1691" s="30">
        <v>3500</v>
      </c>
      <c r="K1691" s="31">
        <f t="shared" si="12"/>
        <v>1749.9999999999998</v>
      </c>
      <c r="L1691" s="31">
        <f t="shared" si="13"/>
        <v>874.99999999999989</v>
      </c>
      <c r="M1691" s="32">
        <v>0.5</v>
      </c>
      <c r="O1691" s="37"/>
      <c r="P1691" s="35"/>
      <c r="Q1691" s="33"/>
      <c r="R1691" s="34"/>
    </row>
    <row r="1692" spans="1:18" ht="15.75" customHeight="1">
      <c r="A1692" s="22"/>
      <c r="B1692" s="27" t="s">
        <v>21</v>
      </c>
      <c r="C1692" s="27">
        <v>1185732</v>
      </c>
      <c r="D1692" s="28">
        <v>44365</v>
      </c>
      <c r="E1692" s="27" t="s">
        <v>40</v>
      </c>
      <c r="F1692" s="27" t="s">
        <v>78</v>
      </c>
      <c r="G1692" s="27" t="s">
        <v>79</v>
      </c>
      <c r="H1692" s="27" t="s">
        <v>24</v>
      </c>
      <c r="I1692" s="29">
        <v>0.35000000000000003</v>
      </c>
      <c r="J1692" s="30">
        <v>6000</v>
      </c>
      <c r="K1692" s="31">
        <f t="shared" si="12"/>
        <v>2100</v>
      </c>
      <c r="L1692" s="31">
        <f t="shared" si="13"/>
        <v>840</v>
      </c>
      <c r="M1692" s="32">
        <v>0.4</v>
      </c>
      <c r="O1692" s="37"/>
      <c r="P1692" s="35"/>
      <c r="Q1692" s="33"/>
      <c r="R1692" s="34"/>
    </row>
    <row r="1693" spans="1:18" ht="15.75" customHeight="1">
      <c r="A1693" s="22"/>
      <c r="B1693" s="27" t="s">
        <v>21</v>
      </c>
      <c r="C1693" s="27">
        <v>1185732</v>
      </c>
      <c r="D1693" s="28">
        <v>44365</v>
      </c>
      <c r="E1693" s="27" t="s">
        <v>40</v>
      </c>
      <c r="F1693" s="27" t="s">
        <v>78</v>
      </c>
      <c r="G1693" s="27" t="s">
        <v>79</v>
      </c>
      <c r="H1693" s="27" t="s">
        <v>25</v>
      </c>
      <c r="I1693" s="29">
        <v>0.3000000000000001</v>
      </c>
      <c r="J1693" s="30">
        <v>3500</v>
      </c>
      <c r="K1693" s="31">
        <f t="shared" si="12"/>
        <v>1050.0000000000005</v>
      </c>
      <c r="L1693" s="31">
        <f t="shared" si="13"/>
        <v>367.50000000000011</v>
      </c>
      <c r="M1693" s="32">
        <v>0.35</v>
      </c>
      <c r="O1693" s="37"/>
      <c r="P1693" s="35"/>
      <c r="Q1693" s="33"/>
      <c r="R1693" s="34"/>
    </row>
    <row r="1694" spans="1:18" ht="15.75" customHeight="1">
      <c r="A1694" s="22"/>
      <c r="B1694" s="27" t="s">
        <v>21</v>
      </c>
      <c r="C1694" s="27">
        <v>1185732</v>
      </c>
      <c r="D1694" s="28">
        <v>44365</v>
      </c>
      <c r="E1694" s="27" t="s">
        <v>40</v>
      </c>
      <c r="F1694" s="27" t="s">
        <v>78</v>
      </c>
      <c r="G1694" s="27" t="s">
        <v>79</v>
      </c>
      <c r="H1694" s="27" t="s">
        <v>26</v>
      </c>
      <c r="I1694" s="29">
        <v>0.25000000000000006</v>
      </c>
      <c r="J1694" s="30">
        <v>3750</v>
      </c>
      <c r="K1694" s="31">
        <f t="shared" si="12"/>
        <v>937.50000000000023</v>
      </c>
      <c r="L1694" s="31">
        <f t="shared" si="13"/>
        <v>328.12500000000006</v>
      </c>
      <c r="M1694" s="32">
        <v>0.35</v>
      </c>
      <c r="O1694" s="37"/>
      <c r="P1694" s="35"/>
      <c r="Q1694" s="33"/>
      <c r="R1694" s="34"/>
    </row>
    <row r="1695" spans="1:18" ht="15.75" customHeight="1">
      <c r="A1695" s="22"/>
      <c r="B1695" s="27" t="s">
        <v>21</v>
      </c>
      <c r="C1695" s="27">
        <v>1185732</v>
      </c>
      <c r="D1695" s="28">
        <v>44365</v>
      </c>
      <c r="E1695" s="27" t="s">
        <v>40</v>
      </c>
      <c r="F1695" s="27" t="s">
        <v>78</v>
      </c>
      <c r="G1695" s="27" t="s">
        <v>79</v>
      </c>
      <c r="H1695" s="27" t="s">
        <v>27</v>
      </c>
      <c r="I1695" s="29">
        <v>0.25000000000000006</v>
      </c>
      <c r="J1695" s="30">
        <v>3500</v>
      </c>
      <c r="K1695" s="31">
        <f t="shared" si="12"/>
        <v>875.00000000000023</v>
      </c>
      <c r="L1695" s="31">
        <f t="shared" si="13"/>
        <v>350.00000000000011</v>
      </c>
      <c r="M1695" s="32">
        <v>0.4</v>
      </c>
      <c r="O1695" s="37"/>
      <c r="P1695" s="35"/>
      <c r="Q1695" s="33"/>
      <c r="R1695" s="34"/>
    </row>
    <row r="1696" spans="1:18" ht="15.75" customHeight="1">
      <c r="A1696" s="22"/>
      <c r="B1696" s="27" t="s">
        <v>21</v>
      </c>
      <c r="C1696" s="27">
        <v>1185732</v>
      </c>
      <c r="D1696" s="28">
        <v>44365</v>
      </c>
      <c r="E1696" s="27" t="s">
        <v>40</v>
      </c>
      <c r="F1696" s="27" t="s">
        <v>78</v>
      </c>
      <c r="G1696" s="27" t="s">
        <v>79</v>
      </c>
      <c r="H1696" s="27" t="s">
        <v>28</v>
      </c>
      <c r="I1696" s="29">
        <v>0.4</v>
      </c>
      <c r="J1696" s="30">
        <v>3500</v>
      </c>
      <c r="K1696" s="31">
        <f t="shared" si="12"/>
        <v>1400</v>
      </c>
      <c r="L1696" s="31">
        <f t="shared" si="13"/>
        <v>489.99999999999994</v>
      </c>
      <c r="M1696" s="32">
        <v>0.35</v>
      </c>
      <c r="O1696" s="37"/>
      <c r="P1696" s="35"/>
      <c r="Q1696" s="33"/>
      <c r="R1696" s="34"/>
    </row>
    <row r="1697" spans="1:18" ht="15.75" customHeight="1">
      <c r="A1697" s="22"/>
      <c r="B1697" s="27" t="s">
        <v>21</v>
      </c>
      <c r="C1697" s="27">
        <v>1185732</v>
      </c>
      <c r="D1697" s="28">
        <v>44365</v>
      </c>
      <c r="E1697" s="27" t="s">
        <v>40</v>
      </c>
      <c r="F1697" s="27" t="s">
        <v>78</v>
      </c>
      <c r="G1697" s="27" t="s">
        <v>79</v>
      </c>
      <c r="H1697" s="27" t="s">
        <v>29</v>
      </c>
      <c r="I1697" s="29">
        <v>0.45</v>
      </c>
      <c r="J1697" s="30">
        <v>5250</v>
      </c>
      <c r="K1697" s="31">
        <f t="shared" si="12"/>
        <v>2362.5</v>
      </c>
      <c r="L1697" s="31">
        <f t="shared" si="13"/>
        <v>1181.25</v>
      </c>
      <c r="M1697" s="32">
        <v>0.5</v>
      </c>
      <c r="O1697" s="37"/>
      <c r="P1697" s="35"/>
      <c r="Q1697" s="33"/>
      <c r="R1697" s="34"/>
    </row>
    <row r="1698" spans="1:18" ht="15.75" customHeight="1">
      <c r="A1698" s="22"/>
      <c r="B1698" s="27" t="s">
        <v>21</v>
      </c>
      <c r="C1698" s="27">
        <v>1185732</v>
      </c>
      <c r="D1698" s="28">
        <v>44394</v>
      </c>
      <c r="E1698" s="27" t="s">
        <v>40</v>
      </c>
      <c r="F1698" s="27" t="s">
        <v>78</v>
      </c>
      <c r="G1698" s="27" t="s">
        <v>79</v>
      </c>
      <c r="H1698" s="27" t="s">
        <v>24</v>
      </c>
      <c r="I1698" s="29">
        <v>0.4</v>
      </c>
      <c r="J1698" s="30">
        <v>7500</v>
      </c>
      <c r="K1698" s="31">
        <f t="shared" si="12"/>
        <v>3000</v>
      </c>
      <c r="L1698" s="31">
        <f t="shared" si="13"/>
        <v>1200</v>
      </c>
      <c r="M1698" s="32">
        <v>0.4</v>
      </c>
      <c r="O1698" s="37"/>
      <c r="P1698" s="35"/>
      <c r="Q1698" s="33"/>
      <c r="R1698" s="34"/>
    </row>
    <row r="1699" spans="1:18" ht="15.75" customHeight="1">
      <c r="A1699" s="22"/>
      <c r="B1699" s="27" t="s">
        <v>21</v>
      </c>
      <c r="C1699" s="27">
        <v>1185732</v>
      </c>
      <c r="D1699" s="28">
        <v>44394</v>
      </c>
      <c r="E1699" s="27" t="s">
        <v>40</v>
      </c>
      <c r="F1699" s="27" t="s">
        <v>78</v>
      </c>
      <c r="G1699" s="27" t="s">
        <v>79</v>
      </c>
      <c r="H1699" s="27" t="s">
        <v>25</v>
      </c>
      <c r="I1699" s="29">
        <v>0.35000000000000009</v>
      </c>
      <c r="J1699" s="30">
        <v>5000</v>
      </c>
      <c r="K1699" s="31">
        <f t="shared" si="12"/>
        <v>1750.0000000000005</v>
      </c>
      <c r="L1699" s="31">
        <f t="shared" si="13"/>
        <v>612.50000000000011</v>
      </c>
      <c r="M1699" s="32">
        <v>0.35</v>
      </c>
      <c r="O1699" s="37"/>
      <c r="P1699" s="35"/>
      <c r="Q1699" s="33"/>
      <c r="R1699" s="34"/>
    </row>
    <row r="1700" spans="1:18" ht="15.75" customHeight="1">
      <c r="A1700" s="22"/>
      <c r="B1700" s="27" t="s">
        <v>21</v>
      </c>
      <c r="C1700" s="27">
        <v>1185732</v>
      </c>
      <c r="D1700" s="28">
        <v>44394</v>
      </c>
      <c r="E1700" s="27" t="s">
        <v>40</v>
      </c>
      <c r="F1700" s="27" t="s">
        <v>78</v>
      </c>
      <c r="G1700" s="27" t="s">
        <v>79</v>
      </c>
      <c r="H1700" s="27" t="s">
        <v>26</v>
      </c>
      <c r="I1700" s="29">
        <v>0.30000000000000004</v>
      </c>
      <c r="J1700" s="30">
        <v>4250</v>
      </c>
      <c r="K1700" s="31">
        <f t="shared" si="12"/>
        <v>1275.0000000000002</v>
      </c>
      <c r="L1700" s="31">
        <f t="shared" si="13"/>
        <v>446.25000000000006</v>
      </c>
      <c r="M1700" s="32">
        <v>0.35</v>
      </c>
      <c r="O1700" s="37"/>
      <c r="P1700" s="35"/>
      <c r="Q1700" s="33"/>
      <c r="R1700" s="34"/>
    </row>
    <row r="1701" spans="1:18" ht="15.75" customHeight="1">
      <c r="A1701" s="22"/>
      <c r="B1701" s="27" t="s">
        <v>21</v>
      </c>
      <c r="C1701" s="27">
        <v>1185732</v>
      </c>
      <c r="D1701" s="28">
        <v>44394</v>
      </c>
      <c r="E1701" s="27" t="s">
        <v>40</v>
      </c>
      <c r="F1701" s="27" t="s">
        <v>78</v>
      </c>
      <c r="G1701" s="27" t="s">
        <v>79</v>
      </c>
      <c r="H1701" s="27" t="s">
        <v>27</v>
      </c>
      <c r="I1701" s="29">
        <v>0.30000000000000004</v>
      </c>
      <c r="J1701" s="30">
        <v>3750</v>
      </c>
      <c r="K1701" s="31">
        <f t="shared" si="12"/>
        <v>1125.0000000000002</v>
      </c>
      <c r="L1701" s="31">
        <f t="shared" si="13"/>
        <v>450.00000000000011</v>
      </c>
      <c r="M1701" s="32">
        <v>0.4</v>
      </c>
      <c r="O1701" s="37"/>
      <c r="P1701" s="35"/>
      <c r="Q1701" s="33"/>
      <c r="R1701" s="34"/>
    </row>
    <row r="1702" spans="1:18" ht="15.75" customHeight="1">
      <c r="A1702" s="22"/>
      <c r="B1702" s="27" t="s">
        <v>21</v>
      </c>
      <c r="C1702" s="27">
        <v>1185732</v>
      </c>
      <c r="D1702" s="28">
        <v>44394</v>
      </c>
      <c r="E1702" s="27" t="s">
        <v>40</v>
      </c>
      <c r="F1702" s="27" t="s">
        <v>78</v>
      </c>
      <c r="G1702" s="27" t="s">
        <v>79</v>
      </c>
      <c r="H1702" s="27" t="s">
        <v>28</v>
      </c>
      <c r="I1702" s="29">
        <v>0.4</v>
      </c>
      <c r="J1702" s="30">
        <v>3750</v>
      </c>
      <c r="K1702" s="31">
        <f t="shared" si="12"/>
        <v>1500</v>
      </c>
      <c r="L1702" s="31">
        <f t="shared" si="13"/>
        <v>525</v>
      </c>
      <c r="M1702" s="32">
        <v>0.35</v>
      </c>
      <c r="O1702" s="37"/>
      <c r="P1702" s="35"/>
      <c r="Q1702" s="33"/>
      <c r="R1702" s="34"/>
    </row>
    <row r="1703" spans="1:18" ht="15.75" customHeight="1">
      <c r="A1703" s="22"/>
      <c r="B1703" s="27" t="s">
        <v>21</v>
      </c>
      <c r="C1703" s="27">
        <v>1185732</v>
      </c>
      <c r="D1703" s="28">
        <v>44394</v>
      </c>
      <c r="E1703" s="27" t="s">
        <v>40</v>
      </c>
      <c r="F1703" s="27" t="s">
        <v>78</v>
      </c>
      <c r="G1703" s="27" t="s">
        <v>79</v>
      </c>
      <c r="H1703" s="27" t="s">
        <v>29</v>
      </c>
      <c r="I1703" s="29">
        <v>0.45</v>
      </c>
      <c r="J1703" s="30">
        <v>5500</v>
      </c>
      <c r="K1703" s="31">
        <f t="shared" si="12"/>
        <v>2475</v>
      </c>
      <c r="L1703" s="31">
        <f t="shared" si="13"/>
        <v>1237.5</v>
      </c>
      <c r="M1703" s="32">
        <v>0.5</v>
      </c>
      <c r="O1703" s="37"/>
      <c r="P1703" s="35"/>
      <c r="Q1703" s="33"/>
      <c r="R1703" s="34"/>
    </row>
    <row r="1704" spans="1:18" ht="15.75" customHeight="1">
      <c r="A1704" s="22"/>
      <c r="B1704" s="27" t="s">
        <v>21</v>
      </c>
      <c r="C1704" s="27">
        <v>1185732</v>
      </c>
      <c r="D1704" s="28">
        <v>44426</v>
      </c>
      <c r="E1704" s="27" t="s">
        <v>40</v>
      </c>
      <c r="F1704" s="27" t="s">
        <v>78</v>
      </c>
      <c r="G1704" s="27" t="s">
        <v>79</v>
      </c>
      <c r="H1704" s="27" t="s">
        <v>24</v>
      </c>
      <c r="I1704" s="29">
        <v>0.4</v>
      </c>
      <c r="J1704" s="30">
        <v>7000</v>
      </c>
      <c r="K1704" s="31">
        <f t="shared" si="12"/>
        <v>2800</v>
      </c>
      <c r="L1704" s="31">
        <f t="shared" si="13"/>
        <v>1120</v>
      </c>
      <c r="M1704" s="32">
        <v>0.4</v>
      </c>
      <c r="O1704" s="37"/>
      <c r="P1704" s="35"/>
      <c r="Q1704" s="33"/>
      <c r="R1704" s="34"/>
    </row>
    <row r="1705" spans="1:18" ht="15.75" customHeight="1">
      <c r="A1705" s="22"/>
      <c r="B1705" s="27" t="s">
        <v>21</v>
      </c>
      <c r="C1705" s="27">
        <v>1185732</v>
      </c>
      <c r="D1705" s="28">
        <v>44426</v>
      </c>
      <c r="E1705" s="27" t="s">
        <v>40</v>
      </c>
      <c r="F1705" s="27" t="s">
        <v>78</v>
      </c>
      <c r="G1705" s="27" t="s">
        <v>79</v>
      </c>
      <c r="H1705" s="27" t="s">
        <v>25</v>
      </c>
      <c r="I1705" s="29">
        <v>0.40000000000000008</v>
      </c>
      <c r="J1705" s="30">
        <v>4750</v>
      </c>
      <c r="K1705" s="31">
        <f t="shared" si="12"/>
        <v>1900.0000000000005</v>
      </c>
      <c r="L1705" s="31">
        <f t="shared" si="13"/>
        <v>665.00000000000011</v>
      </c>
      <c r="M1705" s="32">
        <v>0.35</v>
      </c>
      <c r="O1705" s="37"/>
      <c r="P1705" s="35"/>
      <c r="Q1705" s="33"/>
      <c r="R1705" s="34"/>
    </row>
    <row r="1706" spans="1:18" ht="15.75" customHeight="1">
      <c r="A1706" s="22"/>
      <c r="B1706" s="27" t="s">
        <v>21</v>
      </c>
      <c r="C1706" s="27">
        <v>1185732</v>
      </c>
      <c r="D1706" s="28">
        <v>44426</v>
      </c>
      <c r="E1706" s="27" t="s">
        <v>40</v>
      </c>
      <c r="F1706" s="27" t="s">
        <v>78</v>
      </c>
      <c r="G1706" s="27" t="s">
        <v>79</v>
      </c>
      <c r="H1706" s="27" t="s">
        <v>26</v>
      </c>
      <c r="I1706" s="29">
        <v>0.35000000000000003</v>
      </c>
      <c r="J1706" s="30">
        <v>4000</v>
      </c>
      <c r="K1706" s="31">
        <f t="shared" si="12"/>
        <v>1400.0000000000002</v>
      </c>
      <c r="L1706" s="31">
        <f t="shared" si="13"/>
        <v>490.00000000000006</v>
      </c>
      <c r="M1706" s="32">
        <v>0.35</v>
      </c>
      <c r="O1706" s="37"/>
      <c r="P1706" s="35"/>
      <c r="Q1706" s="33"/>
      <c r="R1706" s="34"/>
    </row>
    <row r="1707" spans="1:18" ht="15.75" customHeight="1">
      <c r="A1707" s="22"/>
      <c r="B1707" s="27" t="s">
        <v>21</v>
      </c>
      <c r="C1707" s="27">
        <v>1185732</v>
      </c>
      <c r="D1707" s="28">
        <v>44426</v>
      </c>
      <c r="E1707" s="27" t="s">
        <v>40</v>
      </c>
      <c r="F1707" s="27" t="s">
        <v>78</v>
      </c>
      <c r="G1707" s="27" t="s">
        <v>79</v>
      </c>
      <c r="H1707" s="27" t="s">
        <v>27</v>
      </c>
      <c r="I1707" s="29">
        <v>0.25000000000000006</v>
      </c>
      <c r="J1707" s="30">
        <v>3250</v>
      </c>
      <c r="K1707" s="31">
        <f t="shared" si="12"/>
        <v>812.50000000000023</v>
      </c>
      <c r="L1707" s="31">
        <f t="shared" si="13"/>
        <v>325.00000000000011</v>
      </c>
      <c r="M1707" s="32">
        <v>0.4</v>
      </c>
      <c r="O1707" s="37"/>
      <c r="P1707" s="35"/>
      <c r="Q1707" s="33"/>
      <c r="R1707" s="34"/>
    </row>
    <row r="1708" spans="1:18" ht="15.75" customHeight="1">
      <c r="A1708" s="22"/>
      <c r="B1708" s="27" t="s">
        <v>21</v>
      </c>
      <c r="C1708" s="27">
        <v>1185732</v>
      </c>
      <c r="D1708" s="28">
        <v>44426</v>
      </c>
      <c r="E1708" s="27" t="s">
        <v>40</v>
      </c>
      <c r="F1708" s="27" t="s">
        <v>78</v>
      </c>
      <c r="G1708" s="27" t="s">
        <v>79</v>
      </c>
      <c r="H1708" s="27" t="s">
        <v>28</v>
      </c>
      <c r="I1708" s="29">
        <v>0.35000000000000003</v>
      </c>
      <c r="J1708" s="30">
        <v>3000</v>
      </c>
      <c r="K1708" s="31">
        <f t="shared" si="12"/>
        <v>1050</v>
      </c>
      <c r="L1708" s="31">
        <f t="shared" si="13"/>
        <v>367.5</v>
      </c>
      <c r="M1708" s="32">
        <v>0.35</v>
      </c>
      <c r="O1708" s="37"/>
      <c r="P1708" s="35"/>
      <c r="Q1708" s="33"/>
      <c r="R1708" s="34"/>
    </row>
    <row r="1709" spans="1:18" ht="15.75" customHeight="1">
      <c r="A1709" s="22"/>
      <c r="B1709" s="27" t="s">
        <v>21</v>
      </c>
      <c r="C1709" s="27">
        <v>1185732</v>
      </c>
      <c r="D1709" s="28">
        <v>44426</v>
      </c>
      <c r="E1709" s="27" t="s">
        <v>40</v>
      </c>
      <c r="F1709" s="27" t="s">
        <v>78</v>
      </c>
      <c r="G1709" s="27" t="s">
        <v>79</v>
      </c>
      <c r="H1709" s="27" t="s">
        <v>29</v>
      </c>
      <c r="I1709" s="29">
        <v>0.4</v>
      </c>
      <c r="J1709" s="30">
        <v>4750</v>
      </c>
      <c r="K1709" s="31">
        <f t="shared" si="12"/>
        <v>1900</v>
      </c>
      <c r="L1709" s="31">
        <f t="shared" si="13"/>
        <v>950</v>
      </c>
      <c r="M1709" s="32">
        <v>0.5</v>
      </c>
      <c r="O1709" s="37"/>
      <c r="P1709" s="35"/>
      <c r="Q1709" s="33"/>
      <c r="R1709" s="34"/>
    </row>
    <row r="1710" spans="1:18" ht="15.75" customHeight="1">
      <c r="A1710" s="22"/>
      <c r="B1710" s="27" t="s">
        <v>21</v>
      </c>
      <c r="C1710" s="27">
        <v>1185732</v>
      </c>
      <c r="D1710" s="28">
        <v>44458</v>
      </c>
      <c r="E1710" s="27" t="s">
        <v>40</v>
      </c>
      <c r="F1710" s="27" t="s">
        <v>78</v>
      </c>
      <c r="G1710" s="27" t="s">
        <v>79</v>
      </c>
      <c r="H1710" s="27" t="s">
        <v>24</v>
      </c>
      <c r="I1710" s="29">
        <v>0.35000000000000003</v>
      </c>
      <c r="J1710" s="30">
        <v>6000</v>
      </c>
      <c r="K1710" s="31">
        <f t="shared" si="12"/>
        <v>2100</v>
      </c>
      <c r="L1710" s="31">
        <f t="shared" si="13"/>
        <v>840</v>
      </c>
      <c r="M1710" s="32">
        <v>0.4</v>
      </c>
      <c r="O1710" s="37"/>
      <c r="P1710" s="35"/>
      <c r="Q1710" s="33"/>
      <c r="R1710" s="34"/>
    </row>
    <row r="1711" spans="1:18" ht="15.75" customHeight="1">
      <c r="A1711" s="22"/>
      <c r="B1711" s="27" t="s">
        <v>21</v>
      </c>
      <c r="C1711" s="27">
        <v>1185732</v>
      </c>
      <c r="D1711" s="28">
        <v>44458</v>
      </c>
      <c r="E1711" s="27" t="s">
        <v>40</v>
      </c>
      <c r="F1711" s="27" t="s">
        <v>78</v>
      </c>
      <c r="G1711" s="27" t="s">
        <v>79</v>
      </c>
      <c r="H1711" s="27" t="s">
        <v>25</v>
      </c>
      <c r="I1711" s="29">
        <v>0.3000000000000001</v>
      </c>
      <c r="J1711" s="30">
        <v>4000</v>
      </c>
      <c r="K1711" s="31">
        <f t="shared" si="12"/>
        <v>1200.0000000000005</v>
      </c>
      <c r="L1711" s="31">
        <f t="shared" si="13"/>
        <v>420.00000000000011</v>
      </c>
      <c r="M1711" s="32">
        <v>0.35</v>
      </c>
      <c r="O1711" s="37"/>
      <c r="P1711" s="35"/>
      <c r="Q1711" s="33"/>
      <c r="R1711" s="34"/>
    </row>
    <row r="1712" spans="1:18" ht="15.75" customHeight="1">
      <c r="A1712" s="22"/>
      <c r="B1712" s="27" t="s">
        <v>21</v>
      </c>
      <c r="C1712" s="27">
        <v>1185732</v>
      </c>
      <c r="D1712" s="28">
        <v>44458</v>
      </c>
      <c r="E1712" s="27" t="s">
        <v>40</v>
      </c>
      <c r="F1712" s="27" t="s">
        <v>78</v>
      </c>
      <c r="G1712" s="27" t="s">
        <v>79</v>
      </c>
      <c r="H1712" s="27" t="s">
        <v>26</v>
      </c>
      <c r="I1712" s="29">
        <v>0.15000000000000002</v>
      </c>
      <c r="J1712" s="30">
        <v>3000</v>
      </c>
      <c r="K1712" s="31">
        <f t="shared" si="12"/>
        <v>450.00000000000006</v>
      </c>
      <c r="L1712" s="31">
        <f t="shared" si="13"/>
        <v>157.5</v>
      </c>
      <c r="M1712" s="32">
        <v>0.35</v>
      </c>
      <c r="O1712" s="37"/>
      <c r="P1712" s="35"/>
      <c r="Q1712" s="33"/>
      <c r="R1712" s="34"/>
    </row>
    <row r="1713" spans="1:18" ht="15.75" customHeight="1">
      <c r="A1713" s="22"/>
      <c r="B1713" s="27" t="s">
        <v>21</v>
      </c>
      <c r="C1713" s="27">
        <v>1185732</v>
      </c>
      <c r="D1713" s="28">
        <v>44458</v>
      </c>
      <c r="E1713" s="27" t="s">
        <v>40</v>
      </c>
      <c r="F1713" s="27" t="s">
        <v>78</v>
      </c>
      <c r="G1713" s="27" t="s">
        <v>79</v>
      </c>
      <c r="H1713" s="27" t="s">
        <v>27</v>
      </c>
      <c r="I1713" s="29">
        <v>0.15000000000000002</v>
      </c>
      <c r="J1713" s="30">
        <v>2750</v>
      </c>
      <c r="K1713" s="31">
        <f t="shared" si="12"/>
        <v>412.50000000000006</v>
      </c>
      <c r="L1713" s="31">
        <f t="shared" si="13"/>
        <v>165.00000000000003</v>
      </c>
      <c r="M1713" s="32">
        <v>0.4</v>
      </c>
      <c r="O1713" s="37"/>
      <c r="P1713" s="35"/>
      <c r="Q1713" s="33"/>
      <c r="R1713" s="34"/>
    </row>
    <row r="1714" spans="1:18" ht="15.75" customHeight="1">
      <c r="A1714" s="22"/>
      <c r="B1714" s="27" t="s">
        <v>21</v>
      </c>
      <c r="C1714" s="27">
        <v>1185732</v>
      </c>
      <c r="D1714" s="28">
        <v>44458</v>
      </c>
      <c r="E1714" s="27" t="s">
        <v>40</v>
      </c>
      <c r="F1714" s="27" t="s">
        <v>78</v>
      </c>
      <c r="G1714" s="27" t="s">
        <v>79</v>
      </c>
      <c r="H1714" s="27" t="s">
        <v>28</v>
      </c>
      <c r="I1714" s="29">
        <v>0.25</v>
      </c>
      <c r="J1714" s="30">
        <v>2750</v>
      </c>
      <c r="K1714" s="31">
        <f t="shared" si="12"/>
        <v>687.5</v>
      </c>
      <c r="L1714" s="31">
        <f t="shared" si="13"/>
        <v>240.62499999999997</v>
      </c>
      <c r="M1714" s="32">
        <v>0.35</v>
      </c>
      <c r="O1714" s="37"/>
      <c r="P1714" s="35"/>
      <c r="Q1714" s="33"/>
      <c r="R1714" s="34"/>
    </row>
    <row r="1715" spans="1:18" ht="15.75" customHeight="1">
      <c r="A1715" s="22"/>
      <c r="B1715" s="27" t="s">
        <v>21</v>
      </c>
      <c r="C1715" s="27">
        <v>1185732</v>
      </c>
      <c r="D1715" s="28">
        <v>44458</v>
      </c>
      <c r="E1715" s="27" t="s">
        <v>40</v>
      </c>
      <c r="F1715" s="27" t="s">
        <v>78</v>
      </c>
      <c r="G1715" s="27" t="s">
        <v>79</v>
      </c>
      <c r="H1715" s="27" t="s">
        <v>29</v>
      </c>
      <c r="I1715" s="29">
        <v>0.30000000000000004</v>
      </c>
      <c r="J1715" s="30">
        <v>3500</v>
      </c>
      <c r="K1715" s="31">
        <f t="shared" si="12"/>
        <v>1050.0000000000002</v>
      </c>
      <c r="L1715" s="31">
        <f t="shared" si="13"/>
        <v>525.00000000000011</v>
      </c>
      <c r="M1715" s="32">
        <v>0.5</v>
      </c>
      <c r="O1715" s="37"/>
      <c r="P1715" s="35"/>
      <c r="Q1715" s="33"/>
      <c r="R1715" s="34"/>
    </row>
    <row r="1716" spans="1:18" ht="15.75" customHeight="1">
      <c r="A1716" s="22"/>
      <c r="B1716" s="27" t="s">
        <v>21</v>
      </c>
      <c r="C1716" s="27">
        <v>1185732</v>
      </c>
      <c r="D1716" s="28">
        <v>44487</v>
      </c>
      <c r="E1716" s="27" t="s">
        <v>40</v>
      </c>
      <c r="F1716" s="27" t="s">
        <v>78</v>
      </c>
      <c r="G1716" s="27" t="s">
        <v>79</v>
      </c>
      <c r="H1716" s="27" t="s">
        <v>24</v>
      </c>
      <c r="I1716" s="29">
        <v>0.35</v>
      </c>
      <c r="J1716" s="30">
        <v>5250</v>
      </c>
      <c r="K1716" s="31">
        <f t="shared" si="12"/>
        <v>1837.4999999999998</v>
      </c>
      <c r="L1716" s="31">
        <f t="shared" si="13"/>
        <v>735</v>
      </c>
      <c r="M1716" s="32">
        <v>0.4</v>
      </c>
      <c r="O1716" s="37"/>
      <c r="P1716" s="35"/>
      <c r="Q1716" s="33"/>
      <c r="R1716" s="34"/>
    </row>
    <row r="1717" spans="1:18" ht="15.75" customHeight="1">
      <c r="A1717" s="22"/>
      <c r="B1717" s="27" t="s">
        <v>21</v>
      </c>
      <c r="C1717" s="27">
        <v>1185732</v>
      </c>
      <c r="D1717" s="28">
        <v>44487</v>
      </c>
      <c r="E1717" s="27" t="s">
        <v>40</v>
      </c>
      <c r="F1717" s="27" t="s">
        <v>78</v>
      </c>
      <c r="G1717" s="27" t="s">
        <v>79</v>
      </c>
      <c r="H1717" s="27" t="s">
        <v>25</v>
      </c>
      <c r="I1717" s="29">
        <v>0.25</v>
      </c>
      <c r="J1717" s="30">
        <v>3500</v>
      </c>
      <c r="K1717" s="31">
        <f t="shared" si="12"/>
        <v>875</v>
      </c>
      <c r="L1717" s="31">
        <f t="shared" si="13"/>
        <v>306.25</v>
      </c>
      <c r="M1717" s="32">
        <v>0.35</v>
      </c>
      <c r="O1717" s="37"/>
      <c r="P1717" s="35"/>
      <c r="Q1717" s="33"/>
      <c r="R1717" s="34"/>
    </row>
    <row r="1718" spans="1:18" ht="15.75" customHeight="1">
      <c r="A1718" s="22"/>
      <c r="B1718" s="27" t="s">
        <v>21</v>
      </c>
      <c r="C1718" s="27">
        <v>1185732</v>
      </c>
      <c r="D1718" s="28">
        <v>44487</v>
      </c>
      <c r="E1718" s="27" t="s">
        <v>40</v>
      </c>
      <c r="F1718" s="27" t="s">
        <v>78</v>
      </c>
      <c r="G1718" s="27" t="s">
        <v>79</v>
      </c>
      <c r="H1718" s="27" t="s">
        <v>26</v>
      </c>
      <c r="I1718" s="29">
        <v>0.25</v>
      </c>
      <c r="J1718" s="30">
        <v>2500</v>
      </c>
      <c r="K1718" s="31">
        <f t="shared" si="12"/>
        <v>625</v>
      </c>
      <c r="L1718" s="31">
        <f t="shared" si="13"/>
        <v>218.75</v>
      </c>
      <c r="M1718" s="32">
        <v>0.35</v>
      </c>
      <c r="O1718" s="37"/>
      <c r="P1718" s="35"/>
      <c r="Q1718" s="33"/>
      <c r="R1718" s="34"/>
    </row>
    <row r="1719" spans="1:18" ht="15.75" customHeight="1">
      <c r="A1719" s="22"/>
      <c r="B1719" s="27" t="s">
        <v>21</v>
      </c>
      <c r="C1719" s="27">
        <v>1185732</v>
      </c>
      <c r="D1719" s="28">
        <v>44487</v>
      </c>
      <c r="E1719" s="27" t="s">
        <v>40</v>
      </c>
      <c r="F1719" s="27" t="s">
        <v>78</v>
      </c>
      <c r="G1719" s="27" t="s">
        <v>79</v>
      </c>
      <c r="H1719" s="27" t="s">
        <v>27</v>
      </c>
      <c r="I1719" s="29">
        <v>0.25</v>
      </c>
      <c r="J1719" s="30">
        <v>2250</v>
      </c>
      <c r="K1719" s="31">
        <f t="shared" si="12"/>
        <v>562.5</v>
      </c>
      <c r="L1719" s="31">
        <f t="shared" si="13"/>
        <v>225</v>
      </c>
      <c r="M1719" s="32">
        <v>0.4</v>
      </c>
      <c r="O1719" s="37"/>
      <c r="P1719" s="35"/>
      <c r="Q1719" s="33"/>
      <c r="R1719" s="34"/>
    </row>
    <row r="1720" spans="1:18" ht="15.75" customHeight="1">
      <c r="A1720" s="22"/>
      <c r="B1720" s="27" t="s">
        <v>21</v>
      </c>
      <c r="C1720" s="27">
        <v>1185732</v>
      </c>
      <c r="D1720" s="28">
        <v>44487</v>
      </c>
      <c r="E1720" s="27" t="s">
        <v>40</v>
      </c>
      <c r="F1720" s="27" t="s">
        <v>78</v>
      </c>
      <c r="G1720" s="27" t="s">
        <v>79</v>
      </c>
      <c r="H1720" s="27" t="s">
        <v>28</v>
      </c>
      <c r="I1720" s="29">
        <v>0.35</v>
      </c>
      <c r="J1720" s="30">
        <v>2250</v>
      </c>
      <c r="K1720" s="31">
        <f t="shared" si="12"/>
        <v>787.5</v>
      </c>
      <c r="L1720" s="31">
        <f t="shared" si="13"/>
        <v>275.625</v>
      </c>
      <c r="M1720" s="32">
        <v>0.35</v>
      </c>
      <c r="O1720" s="37"/>
      <c r="P1720" s="35"/>
      <c r="Q1720" s="33"/>
      <c r="R1720" s="34"/>
    </row>
    <row r="1721" spans="1:18" ht="15.75" customHeight="1">
      <c r="A1721" s="22"/>
      <c r="B1721" s="27" t="s">
        <v>21</v>
      </c>
      <c r="C1721" s="27">
        <v>1185732</v>
      </c>
      <c r="D1721" s="28">
        <v>44487</v>
      </c>
      <c r="E1721" s="27" t="s">
        <v>40</v>
      </c>
      <c r="F1721" s="27" t="s">
        <v>78</v>
      </c>
      <c r="G1721" s="27" t="s">
        <v>79</v>
      </c>
      <c r="H1721" s="27" t="s">
        <v>29</v>
      </c>
      <c r="I1721" s="29">
        <v>0.39999999999999991</v>
      </c>
      <c r="J1721" s="30">
        <v>3500</v>
      </c>
      <c r="K1721" s="31">
        <f t="shared" si="12"/>
        <v>1399.9999999999998</v>
      </c>
      <c r="L1721" s="31">
        <f t="shared" si="13"/>
        <v>699.99999999999989</v>
      </c>
      <c r="M1721" s="32">
        <v>0.5</v>
      </c>
      <c r="O1721" s="37"/>
      <c r="P1721" s="35"/>
      <c r="Q1721" s="33"/>
      <c r="R1721" s="34"/>
    </row>
    <row r="1722" spans="1:18" ht="15.75" customHeight="1">
      <c r="A1722" s="22"/>
      <c r="B1722" s="27" t="s">
        <v>21</v>
      </c>
      <c r="C1722" s="27">
        <v>1185732</v>
      </c>
      <c r="D1722" s="28">
        <v>44518</v>
      </c>
      <c r="E1722" s="27" t="s">
        <v>40</v>
      </c>
      <c r="F1722" s="27" t="s">
        <v>78</v>
      </c>
      <c r="G1722" s="27" t="s">
        <v>79</v>
      </c>
      <c r="H1722" s="27" t="s">
        <v>24</v>
      </c>
      <c r="I1722" s="29">
        <v>0.35000000000000003</v>
      </c>
      <c r="J1722" s="30">
        <v>5000</v>
      </c>
      <c r="K1722" s="31">
        <f t="shared" si="12"/>
        <v>1750.0000000000002</v>
      </c>
      <c r="L1722" s="31">
        <f t="shared" si="13"/>
        <v>700.00000000000011</v>
      </c>
      <c r="M1722" s="32">
        <v>0.4</v>
      </c>
      <c r="O1722" s="37"/>
      <c r="P1722" s="35"/>
      <c r="Q1722" s="33"/>
      <c r="R1722" s="34"/>
    </row>
    <row r="1723" spans="1:18" ht="15.75" customHeight="1">
      <c r="A1723" s="22"/>
      <c r="B1723" s="27" t="s">
        <v>21</v>
      </c>
      <c r="C1723" s="27">
        <v>1185732</v>
      </c>
      <c r="D1723" s="28">
        <v>44518</v>
      </c>
      <c r="E1723" s="27" t="s">
        <v>40</v>
      </c>
      <c r="F1723" s="27" t="s">
        <v>78</v>
      </c>
      <c r="G1723" s="27" t="s">
        <v>79</v>
      </c>
      <c r="H1723" s="27" t="s">
        <v>25</v>
      </c>
      <c r="I1723" s="29">
        <v>0.25000000000000006</v>
      </c>
      <c r="J1723" s="30">
        <v>3500</v>
      </c>
      <c r="K1723" s="31">
        <f t="shared" si="12"/>
        <v>875.00000000000023</v>
      </c>
      <c r="L1723" s="31">
        <f t="shared" si="13"/>
        <v>306.25000000000006</v>
      </c>
      <c r="M1723" s="32">
        <v>0.35</v>
      </c>
      <c r="O1723" s="37"/>
      <c r="P1723" s="35"/>
      <c r="Q1723" s="33"/>
      <c r="R1723" s="34"/>
    </row>
    <row r="1724" spans="1:18" ht="15.75" customHeight="1">
      <c r="A1724" s="22"/>
      <c r="B1724" s="27" t="s">
        <v>21</v>
      </c>
      <c r="C1724" s="27">
        <v>1185732</v>
      </c>
      <c r="D1724" s="28">
        <v>44518</v>
      </c>
      <c r="E1724" s="27" t="s">
        <v>40</v>
      </c>
      <c r="F1724" s="27" t="s">
        <v>78</v>
      </c>
      <c r="G1724" s="27" t="s">
        <v>79</v>
      </c>
      <c r="H1724" s="27" t="s">
        <v>26</v>
      </c>
      <c r="I1724" s="29">
        <v>0.25000000000000006</v>
      </c>
      <c r="J1724" s="30">
        <v>2950</v>
      </c>
      <c r="K1724" s="31">
        <f t="shared" si="12"/>
        <v>737.50000000000011</v>
      </c>
      <c r="L1724" s="31">
        <f t="shared" si="13"/>
        <v>258.125</v>
      </c>
      <c r="M1724" s="32">
        <v>0.35</v>
      </c>
      <c r="O1724" s="37"/>
      <c r="P1724" s="35"/>
      <c r="Q1724" s="33"/>
      <c r="R1724" s="34"/>
    </row>
    <row r="1725" spans="1:18" ht="15.75" customHeight="1">
      <c r="A1725" s="22"/>
      <c r="B1725" s="27" t="s">
        <v>21</v>
      </c>
      <c r="C1725" s="27">
        <v>1185732</v>
      </c>
      <c r="D1725" s="28">
        <v>44518</v>
      </c>
      <c r="E1725" s="27" t="s">
        <v>40</v>
      </c>
      <c r="F1725" s="27" t="s">
        <v>78</v>
      </c>
      <c r="G1725" s="27" t="s">
        <v>79</v>
      </c>
      <c r="H1725" s="27" t="s">
        <v>27</v>
      </c>
      <c r="I1725" s="29">
        <v>0.25000000000000006</v>
      </c>
      <c r="J1725" s="30">
        <v>3250</v>
      </c>
      <c r="K1725" s="31">
        <f t="shared" si="12"/>
        <v>812.50000000000023</v>
      </c>
      <c r="L1725" s="31">
        <f t="shared" si="13"/>
        <v>325.00000000000011</v>
      </c>
      <c r="M1725" s="32">
        <v>0.4</v>
      </c>
      <c r="O1725" s="37"/>
      <c r="P1725" s="35"/>
      <c r="Q1725" s="33"/>
      <c r="R1725" s="34"/>
    </row>
    <row r="1726" spans="1:18" ht="15.75" customHeight="1">
      <c r="A1726" s="22"/>
      <c r="B1726" s="27" t="s">
        <v>21</v>
      </c>
      <c r="C1726" s="27">
        <v>1185732</v>
      </c>
      <c r="D1726" s="28">
        <v>44518</v>
      </c>
      <c r="E1726" s="27" t="s">
        <v>40</v>
      </c>
      <c r="F1726" s="27" t="s">
        <v>78</v>
      </c>
      <c r="G1726" s="27" t="s">
        <v>79</v>
      </c>
      <c r="H1726" s="27" t="s">
        <v>28</v>
      </c>
      <c r="I1726" s="29">
        <v>0.44999999999999996</v>
      </c>
      <c r="J1726" s="30">
        <v>3000</v>
      </c>
      <c r="K1726" s="31">
        <f t="shared" si="12"/>
        <v>1349.9999999999998</v>
      </c>
      <c r="L1726" s="31">
        <f t="shared" si="13"/>
        <v>472.49999999999989</v>
      </c>
      <c r="M1726" s="32">
        <v>0.35</v>
      </c>
      <c r="O1726" s="37"/>
      <c r="P1726" s="35"/>
      <c r="Q1726" s="33"/>
      <c r="R1726" s="34"/>
    </row>
    <row r="1727" spans="1:18" ht="15.75" customHeight="1">
      <c r="A1727" s="22"/>
      <c r="B1727" s="27" t="s">
        <v>21</v>
      </c>
      <c r="C1727" s="27">
        <v>1185732</v>
      </c>
      <c r="D1727" s="28">
        <v>44518</v>
      </c>
      <c r="E1727" s="27" t="s">
        <v>40</v>
      </c>
      <c r="F1727" s="27" t="s">
        <v>78</v>
      </c>
      <c r="G1727" s="27" t="s">
        <v>79</v>
      </c>
      <c r="H1727" s="27" t="s">
        <v>29</v>
      </c>
      <c r="I1727" s="29">
        <v>0.49999999999999983</v>
      </c>
      <c r="J1727" s="30">
        <v>4000</v>
      </c>
      <c r="K1727" s="31">
        <f t="shared" si="12"/>
        <v>1999.9999999999993</v>
      </c>
      <c r="L1727" s="31">
        <f t="shared" si="13"/>
        <v>999.99999999999966</v>
      </c>
      <c r="M1727" s="32">
        <v>0.5</v>
      </c>
      <c r="O1727" s="37"/>
      <c r="P1727" s="35"/>
      <c r="Q1727" s="33"/>
      <c r="R1727" s="34"/>
    </row>
    <row r="1728" spans="1:18" ht="15.75" customHeight="1">
      <c r="A1728" s="22"/>
      <c r="B1728" s="27" t="s">
        <v>21</v>
      </c>
      <c r="C1728" s="27">
        <v>1185732</v>
      </c>
      <c r="D1728" s="28">
        <v>44547</v>
      </c>
      <c r="E1728" s="27" t="s">
        <v>40</v>
      </c>
      <c r="F1728" s="27" t="s">
        <v>78</v>
      </c>
      <c r="G1728" s="27" t="s">
        <v>79</v>
      </c>
      <c r="H1728" s="27" t="s">
        <v>24</v>
      </c>
      <c r="I1728" s="29">
        <v>0.44999999999999996</v>
      </c>
      <c r="J1728" s="30">
        <v>6500</v>
      </c>
      <c r="K1728" s="31">
        <f t="shared" si="12"/>
        <v>2924.9999999999995</v>
      </c>
      <c r="L1728" s="31">
        <f t="shared" si="13"/>
        <v>1169.9999999999998</v>
      </c>
      <c r="M1728" s="32">
        <v>0.4</v>
      </c>
      <c r="O1728" s="37"/>
      <c r="P1728" s="35"/>
      <c r="Q1728" s="33"/>
      <c r="R1728" s="34"/>
    </row>
    <row r="1729" spans="1:18" ht="15.75" customHeight="1">
      <c r="A1729" s="22"/>
      <c r="B1729" s="27" t="s">
        <v>21</v>
      </c>
      <c r="C1729" s="27">
        <v>1185732</v>
      </c>
      <c r="D1729" s="28">
        <v>44547</v>
      </c>
      <c r="E1729" s="27" t="s">
        <v>40</v>
      </c>
      <c r="F1729" s="27" t="s">
        <v>78</v>
      </c>
      <c r="G1729" s="27" t="s">
        <v>79</v>
      </c>
      <c r="H1729" s="27" t="s">
        <v>25</v>
      </c>
      <c r="I1729" s="29">
        <v>0.35000000000000003</v>
      </c>
      <c r="J1729" s="30">
        <v>4500</v>
      </c>
      <c r="K1729" s="31">
        <f t="shared" si="12"/>
        <v>1575.0000000000002</v>
      </c>
      <c r="L1729" s="31">
        <f t="shared" si="13"/>
        <v>551.25</v>
      </c>
      <c r="M1729" s="32">
        <v>0.35</v>
      </c>
      <c r="O1729" s="37"/>
      <c r="P1729" s="35"/>
      <c r="Q1729" s="33"/>
      <c r="R1729" s="34"/>
    </row>
    <row r="1730" spans="1:18" ht="15.75" customHeight="1">
      <c r="A1730" s="22"/>
      <c r="B1730" s="27" t="s">
        <v>21</v>
      </c>
      <c r="C1730" s="27">
        <v>1185732</v>
      </c>
      <c r="D1730" s="28">
        <v>44547</v>
      </c>
      <c r="E1730" s="27" t="s">
        <v>40</v>
      </c>
      <c r="F1730" s="27" t="s">
        <v>78</v>
      </c>
      <c r="G1730" s="27" t="s">
        <v>79</v>
      </c>
      <c r="H1730" s="27" t="s">
        <v>26</v>
      </c>
      <c r="I1730" s="29">
        <v>0.35000000000000003</v>
      </c>
      <c r="J1730" s="30">
        <v>4000</v>
      </c>
      <c r="K1730" s="31">
        <f t="shared" si="12"/>
        <v>1400.0000000000002</v>
      </c>
      <c r="L1730" s="31">
        <f t="shared" si="13"/>
        <v>490.00000000000006</v>
      </c>
      <c r="M1730" s="32">
        <v>0.35</v>
      </c>
      <c r="O1730" s="37"/>
      <c r="P1730" s="35"/>
      <c r="Q1730" s="33"/>
      <c r="R1730" s="34"/>
    </row>
    <row r="1731" spans="1:18" ht="15.75" customHeight="1">
      <c r="A1731" s="22"/>
      <c r="B1731" s="27" t="s">
        <v>21</v>
      </c>
      <c r="C1731" s="27">
        <v>1185732</v>
      </c>
      <c r="D1731" s="28">
        <v>44547</v>
      </c>
      <c r="E1731" s="27" t="s">
        <v>40</v>
      </c>
      <c r="F1731" s="27" t="s">
        <v>78</v>
      </c>
      <c r="G1731" s="27" t="s">
        <v>79</v>
      </c>
      <c r="H1731" s="27" t="s">
        <v>27</v>
      </c>
      <c r="I1731" s="29">
        <v>0.35000000000000003</v>
      </c>
      <c r="J1731" s="30">
        <v>3500</v>
      </c>
      <c r="K1731" s="31">
        <f t="shared" si="12"/>
        <v>1225.0000000000002</v>
      </c>
      <c r="L1731" s="31">
        <f t="shared" si="13"/>
        <v>490.00000000000011</v>
      </c>
      <c r="M1731" s="32">
        <v>0.4</v>
      </c>
      <c r="O1731" s="37"/>
      <c r="P1731" s="35"/>
      <c r="Q1731" s="33"/>
      <c r="R1731" s="34"/>
    </row>
    <row r="1732" spans="1:18" ht="15.75" customHeight="1">
      <c r="A1732" s="22"/>
      <c r="B1732" s="27" t="s">
        <v>21</v>
      </c>
      <c r="C1732" s="27">
        <v>1185732</v>
      </c>
      <c r="D1732" s="28">
        <v>44547</v>
      </c>
      <c r="E1732" s="27" t="s">
        <v>40</v>
      </c>
      <c r="F1732" s="27" t="s">
        <v>78</v>
      </c>
      <c r="G1732" s="27" t="s">
        <v>79</v>
      </c>
      <c r="H1732" s="27" t="s">
        <v>28</v>
      </c>
      <c r="I1732" s="29">
        <v>0.44999999999999996</v>
      </c>
      <c r="J1732" s="30">
        <v>3500</v>
      </c>
      <c r="K1732" s="31">
        <f t="shared" si="12"/>
        <v>1574.9999999999998</v>
      </c>
      <c r="L1732" s="31">
        <f t="shared" si="13"/>
        <v>551.24999999999989</v>
      </c>
      <c r="M1732" s="32">
        <v>0.35</v>
      </c>
      <c r="O1732" s="37"/>
      <c r="P1732" s="35"/>
      <c r="Q1732" s="33"/>
      <c r="R1732" s="34"/>
    </row>
    <row r="1733" spans="1:18" ht="15.75" customHeight="1">
      <c r="A1733" s="22"/>
      <c r="B1733" s="27" t="s">
        <v>21</v>
      </c>
      <c r="C1733" s="27">
        <v>1185732</v>
      </c>
      <c r="D1733" s="28">
        <v>44547</v>
      </c>
      <c r="E1733" s="27" t="s">
        <v>40</v>
      </c>
      <c r="F1733" s="27" t="s">
        <v>78</v>
      </c>
      <c r="G1733" s="27" t="s">
        <v>79</v>
      </c>
      <c r="H1733" s="27" t="s">
        <v>29</v>
      </c>
      <c r="I1733" s="29">
        <v>0.49999999999999983</v>
      </c>
      <c r="J1733" s="30">
        <v>4500</v>
      </c>
      <c r="K1733" s="31">
        <f t="shared" si="12"/>
        <v>2249.9999999999991</v>
      </c>
      <c r="L1733" s="31">
        <f t="shared" si="13"/>
        <v>1124.9999999999995</v>
      </c>
      <c r="M1733" s="32">
        <v>0.5</v>
      </c>
      <c r="O1733" s="37"/>
      <c r="P1733" s="35"/>
      <c r="Q1733" s="33"/>
      <c r="R1733" s="34"/>
    </row>
    <row r="1734" spans="1:18" ht="15.75" customHeight="1">
      <c r="A1734" s="22" t="s">
        <v>46</v>
      </c>
      <c r="B1734" s="27" t="s">
        <v>21</v>
      </c>
      <c r="C1734" s="27">
        <v>1185732</v>
      </c>
      <c r="D1734" s="28">
        <v>44207</v>
      </c>
      <c r="E1734" s="27" t="s">
        <v>40</v>
      </c>
      <c r="F1734" s="27" t="s">
        <v>80</v>
      </c>
      <c r="G1734" s="27" t="s">
        <v>81</v>
      </c>
      <c r="H1734" s="27" t="s">
        <v>24</v>
      </c>
      <c r="I1734" s="29">
        <v>0.25</v>
      </c>
      <c r="J1734" s="30">
        <v>6750</v>
      </c>
      <c r="K1734" s="31">
        <f t="shared" si="12"/>
        <v>1687.5</v>
      </c>
      <c r="L1734" s="31">
        <f t="shared" si="13"/>
        <v>675</v>
      </c>
      <c r="M1734" s="32">
        <v>0.4</v>
      </c>
      <c r="O1734" s="37"/>
      <c r="P1734" s="35"/>
      <c r="Q1734" s="33"/>
      <c r="R1734" s="34"/>
    </row>
    <row r="1735" spans="1:18" ht="15.75" customHeight="1">
      <c r="A1735" s="22"/>
      <c r="B1735" s="27" t="s">
        <v>21</v>
      </c>
      <c r="C1735" s="27">
        <v>1185732</v>
      </c>
      <c r="D1735" s="28">
        <v>44207</v>
      </c>
      <c r="E1735" s="27" t="s">
        <v>40</v>
      </c>
      <c r="F1735" s="27" t="s">
        <v>80</v>
      </c>
      <c r="G1735" s="27" t="s">
        <v>81</v>
      </c>
      <c r="H1735" s="27" t="s">
        <v>25</v>
      </c>
      <c r="I1735" s="29">
        <v>0.25</v>
      </c>
      <c r="J1735" s="30">
        <v>4750</v>
      </c>
      <c r="K1735" s="31">
        <f t="shared" si="12"/>
        <v>1187.5</v>
      </c>
      <c r="L1735" s="31">
        <f t="shared" si="13"/>
        <v>415.625</v>
      </c>
      <c r="M1735" s="32">
        <v>0.35</v>
      </c>
      <c r="O1735" s="37"/>
      <c r="P1735" s="35"/>
      <c r="Q1735" s="33"/>
      <c r="R1735" s="34"/>
    </row>
    <row r="1736" spans="1:18" ht="15.75" customHeight="1">
      <c r="A1736" s="22"/>
      <c r="B1736" s="27" t="s">
        <v>21</v>
      </c>
      <c r="C1736" s="27">
        <v>1185732</v>
      </c>
      <c r="D1736" s="28">
        <v>44207</v>
      </c>
      <c r="E1736" s="27" t="s">
        <v>40</v>
      </c>
      <c r="F1736" s="27" t="s">
        <v>80</v>
      </c>
      <c r="G1736" s="27" t="s">
        <v>81</v>
      </c>
      <c r="H1736" s="27" t="s">
        <v>26</v>
      </c>
      <c r="I1736" s="29">
        <v>0.15000000000000002</v>
      </c>
      <c r="J1736" s="30">
        <v>4750</v>
      </c>
      <c r="K1736" s="31">
        <f t="shared" si="12"/>
        <v>712.50000000000011</v>
      </c>
      <c r="L1736" s="31">
        <f t="shared" si="13"/>
        <v>249.37500000000003</v>
      </c>
      <c r="M1736" s="32">
        <v>0.35</v>
      </c>
      <c r="O1736" s="37"/>
      <c r="P1736" s="35"/>
      <c r="Q1736" s="33"/>
      <c r="R1736" s="34"/>
    </row>
    <row r="1737" spans="1:18" ht="15.75" customHeight="1">
      <c r="A1737" s="22"/>
      <c r="B1737" s="27" t="s">
        <v>21</v>
      </c>
      <c r="C1737" s="27">
        <v>1185732</v>
      </c>
      <c r="D1737" s="28">
        <v>44207</v>
      </c>
      <c r="E1737" s="27" t="s">
        <v>40</v>
      </c>
      <c r="F1737" s="27" t="s">
        <v>80</v>
      </c>
      <c r="G1737" s="27" t="s">
        <v>81</v>
      </c>
      <c r="H1737" s="27" t="s">
        <v>27</v>
      </c>
      <c r="I1737" s="29">
        <v>0.20000000000000007</v>
      </c>
      <c r="J1737" s="30">
        <v>3250</v>
      </c>
      <c r="K1737" s="31">
        <f t="shared" si="12"/>
        <v>650.00000000000023</v>
      </c>
      <c r="L1737" s="31">
        <f t="shared" si="13"/>
        <v>260.00000000000011</v>
      </c>
      <c r="M1737" s="32">
        <v>0.4</v>
      </c>
      <c r="O1737" s="37"/>
      <c r="P1737" s="35"/>
      <c r="Q1737" s="33"/>
      <c r="R1737" s="34"/>
    </row>
    <row r="1738" spans="1:18" ht="15.75" customHeight="1">
      <c r="A1738" s="22"/>
      <c r="B1738" s="27" t="s">
        <v>21</v>
      </c>
      <c r="C1738" s="27">
        <v>1185732</v>
      </c>
      <c r="D1738" s="28">
        <v>44207</v>
      </c>
      <c r="E1738" s="27" t="s">
        <v>40</v>
      </c>
      <c r="F1738" s="27" t="s">
        <v>80</v>
      </c>
      <c r="G1738" s="27" t="s">
        <v>81</v>
      </c>
      <c r="H1738" s="27" t="s">
        <v>28</v>
      </c>
      <c r="I1738" s="29">
        <v>0.35</v>
      </c>
      <c r="J1738" s="30">
        <v>3750</v>
      </c>
      <c r="K1738" s="31">
        <f t="shared" si="12"/>
        <v>1312.5</v>
      </c>
      <c r="L1738" s="31">
        <f t="shared" si="13"/>
        <v>459.37499999999994</v>
      </c>
      <c r="M1738" s="32">
        <v>0.35</v>
      </c>
      <c r="O1738" s="37"/>
      <c r="P1738" s="35"/>
      <c r="Q1738" s="33"/>
      <c r="R1738" s="34"/>
    </row>
    <row r="1739" spans="1:18" ht="15.75" customHeight="1">
      <c r="A1739" s="22"/>
      <c r="B1739" s="27" t="s">
        <v>21</v>
      </c>
      <c r="C1739" s="27">
        <v>1185732</v>
      </c>
      <c r="D1739" s="28">
        <v>44207</v>
      </c>
      <c r="E1739" s="27" t="s">
        <v>40</v>
      </c>
      <c r="F1739" s="27" t="s">
        <v>80</v>
      </c>
      <c r="G1739" s="27" t="s">
        <v>81</v>
      </c>
      <c r="H1739" s="27" t="s">
        <v>29</v>
      </c>
      <c r="I1739" s="29">
        <v>0.25</v>
      </c>
      <c r="J1739" s="30">
        <v>4750</v>
      </c>
      <c r="K1739" s="31">
        <f t="shared" si="12"/>
        <v>1187.5</v>
      </c>
      <c r="L1739" s="31">
        <f t="shared" si="13"/>
        <v>593.75</v>
      </c>
      <c r="M1739" s="32">
        <v>0.5</v>
      </c>
      <c r="O1739" s="37"/>
      <c r="P1739" s="35"/>
      <c r="Q1739" s="33"/>
      <c r="R1739" s="34"/>
    </row>
    <row r="1740" spans="1:18" ht="15.75" customHeight="1">
      <c r="A1740" s="22"/>
      <c r="B1740" s="27" t="s">
        <v>21</v>
      </c>
      <c r="C1740" s="27">
        <v>1185732</v>
      </c>
      <c r="D1740" s="28">
        <v>44238</v>
      </c>
      <c r="E1740" s="27" t="s">
        <v>40</v>
      </c>
      <c r="F1740" s="27" t="s">
        <v>80</v>
      </c>
      <c r="G1740" s="27" t="s">
        <v>81</v>
      </c>
      <c r="H1740" s="27" t="s">
        <v>24</v>
      </c>
      <c r="I1740" s="29">
        <v>0.25</v>
      </c>
      <c r="J1740" s="30">
        <v>7250</v>
      </c>
      <c r="K1740" s="31">
        <f t="shared" si="12"/>
        <v>1812.5</v>
      </c>
      <c r="L1740" s="31">
        <f t="shared" si="13"/>
        <v>725</v>
      </c>
      <c r="M1740" s="32">
        <v>0.4</v>
      </c>
      <c r="O1740" s="37"/>
      <c r="P1740" s="35"/>
      <c r="Q1740" s="33"/>
      <c r="R1740" s="34"/>
    </row>
    <row r="1741" spans="1:18" ht="15.75" customHeight="1">
      <c r="A1741" s="22"/>
      <c r="B1741" s="27" t="s">
        <v>21</v>
      </c>
      <c r="C1741" s="27">
        <v>1185732</v>
      </c>
      <c r="D1741" s="28">
        <v>44238</v>
      </c>
      <c r="E1741" s="27" t="s">
        <v>40</v>
      </c>
      <c r="F1741" s="27" t="s">
        <v>80</v>
      </c>
      <c r="G1741" s="27" t="s">
        <v>81</v>
      </c>
      <c r="H1741" s="27" t="s">
        <v>25</v>
      </c>
      <c r="I1741" s="29">
        <v>0.25</v>
      </c>
      <c r="J1741" s="30">
        <v>3750</v>
      </c>
      <c r="K1741" s="31">
        <f t="shared" si="12"/>
        <v>937.5</v>
      </c>
      <c r="L1741" s="31">
        <f t="shared" si="13"/>
        <v>328.125</v>
      </c>
      <c r="M1741" s="32">
        <v>0.35</v>
      </c>
      <c r="O1741" s="37"/>
      <c r="P1741" s="35"/>
      <c r="Q1741" s="33"/>
      <c r="R1741" s="34"/>
    </row>
    <row r="1742" spans="1:18" ht="15.75" customHeight="1">
      <c r="A1742" s="22"/>
      <c r="B1742" s="27" t="s">
        <v>21</v>
      </c>
      <c r="C1742" s="27">
        <v>1185732</v>
      </c>
      <c r="D1742" s="28">
        <v>44238</v>
      </c>
      <c r="E1742" s="27" t="s">
        <v>40</v>
      </c>
      <c r="F1742" s="27" t="s">
        <v>80</v>
      </c>
      <c r="G1742" s="27" t="s">
        <v>81</v>
      </c>
      <c r="H1742" s="27" t="s">
        <v>26</v>
      </c>
      <c r="I1742" s="29">
        <v>0.15000000000000002</v>
      </c>
      <c r="J1742" s="30">
        <v>4250</v>
      </c>
      <c r="K1742" s="31">
        <f t="shared" si="12"/>
        <v>637.50000000000011</v>
      </c>
      <c r="L1742" s="31">
        <f t="shared" si="13"/>
        <v>223.12500000000003</v>
      </c>
      <c r="M1742" s="32">
        <v>0.35</v>
      </c>
      <c r="O1742" s="37"/>
      <c r="P1742" s="35"/>
      <c r="Q1742" s="33"/>
      <c r="R1742" s="34"/>
    </row>
    <row r="1743" spans="1:18" ht="15.75" customHeight="1">
      <c r="A1743" s="22"/>
      <c r="B1743" s="27" t="s">
        <v>21</v>
      </c>
      <c r="C1743" s="27">
        <v>1185732</v>
      </c>
      <c r="D1743" s="28">
        <v>44238</v>
      </c>
      <c r="E1743" s="27" t="s">
        <v>40</v>
      </c>
      <c r="F1743" s="27" t="s">
        <v>80</v>
      </c>
      <c r="G1743" s="27" t="s">
        <v>81</v>
      </c>
      <c r="H1743" s="27" t="s">
        <v>27</v>
      </c>
      <c r="I1743" s="29">
        <v>0.20000000000000007</v>
      </c>
      <c r="J1743" s="30">
        <v>3000</v>
      </c>
      <c r="K1743" s="31">
        <f t="shared" si="12"/>
        <v>600.00000000000023</v>
      </c>
      <c r="L1743" s="31">
        <f t="shared" si="13"/>
        <v>240.00000000000011</v>
      </c>
      <c r="M1743" s="32">
        <v>0.4</v>
      </c>
      <c r="O1743" s="37"/>
      <c r="P1743" s="35"/>
      <c r="Q1743" s="33"/>
      <c r="R1743" s="34"/>
    </row>
    <row r="1744" spans="1:18" ht="15.75" customHeight="1">
      <c r="A1744" s="22"/>
      <c r="B1744" s="27" t="s">
        <v>21</v>
      </c>
      <c r="C1744" s="27">
        <v>1185732</v>
      </c>
      <c r="D1744" s="28">
        <v>44238</v>
      </c>
      <c r="E1744" s="27" t="s">
        <v>40</v>
      </c>
      <c r="F1744" s="27" t="s">
        <v>80</v>
      </c>
      <c r="G1744" s="27" t="s">
        <v>81</v>
      </c>
      <c r="H1744" s="27" t="s">
        <v>28</v>
      </c>
      <c r="I1744" s="29">
        <v>0.35</v>
      </c>
      <c r="J1744" s="30">
        <v>3750</v>
      </c>
      <c r="K1744" s="31">
        <f t="shared" si="12"/>
        <v>1312.5</v>
      </c>
      <c r="L1744" s="31">
        <f t="shared" si="13"/>
        <v>459.37499999999994</v>
      </c>
      <c r="M1744" s="32">
        <v>0.35</v>
      </c>
      <c r="O1744" s="37"/>
      <c r="P1744" s="35"/>
      <c r="Q1744" s="33"/>
      <c r="R1744" s="34"/>
    </row>
    <row r="1745" spans="1:18" ht="15.75" customHeight="1">
      <c r="A1745" s="22"/>
      <c r="B1745" s="27" t="s">
        <v>21</v>
      </c>
      <c r="C1745" s="27">
        <v>1185732</v>
      </c>
      <c r="D1745" s="28">
        <v>44238</v>
      </c>
      <c r="E1745" s="27" t="s">
        <v>40</v>
      </c>
      <c r="F1745" s="27" t="s">
        <v>80</v>
      </c>
      <c r="G1745" s="27" t="s">
        <v>81</v>
      </c>
      <c r="H1745" s="27" t="s">
        <v>29</v>
      </c>
      <c r="I1745" s="29">
        <v>0.25</v>
      </c>
      <c r="J1745" s="30">
        <v>4500</v>
      </c>
      <c r="K1745" s="31">
        <f t="shared" si="12"/>
        <v>1125</v>
      </c>
      <c r="L1745" s="31">
        <f t="shared" si="13"/>
        <v>562.5</v>
      </c>
      <c r="M1745" s="32">
        <v>0.5</v>
      </c>
      <c r="O1745" s="37"/>
      <c r="P1745" s="35"/>
      <c r="Q1745" s="33"/>
      <c r="R1745" s="34"/>
    </row>
    <row r="1746" spans="1:18" ht="15.75" customHeight="1">
      <c r="A1746" s="22"/>
      <c r="B1746" s="27" t="s">
        <v>21</v>
      </c>
      <c r="C1746" s="27">
        <v>1185732</v>
      </c>
      <c r="D1746" s="28">
        <v>44265</v>
      </c>
      <c r="E1746" s="27" t="s">
        <v>40</v>
      </c>
      <c r="F1746" s="27" t="s">
        <v>80</v>
      </c>
      <c r="G1746" s="27" t="s">
        <v>81</v>
      </c>
      <c r="H1746" s="27" t="s">
        <v>24</v>
      </c>
      <c r="I1746" s="29">
        <v>0.30000000000000004</v>
      </c>
      <c r="J1746" s="30">
        <v>6700</v>
      </c>
      <c r="K1746" s="31">
        <f t="shared" si="12"/>
        <v>2010.0000000000002</v>
      </c>
      <c r="L1746" s="31">
        <f t="shared" si="13"/>
        <v>804.00000000000011</v>
      </c>
      <c r="M1746" s="32">
        <v>0.4</v>
      </c>
      <c r="O1746" s="37"/>
      <c r="P1746" s="35"/>
      <c r="Q1746" s="33"/>
      <c r="R1746" s="34"/>
    </row>
    <row r="1747" spans="1:18" ht="15.75" customHeight="1">
      <c r="A1747" s="22"/>
      <c r="B1747" s="27" t="s">
        <v>21</v>
      </c>
      <c r="C1747" s="27">
        <v>1185732</v>
      </c>
      <c r="D1747" s="28">
        <v>44265</v>
      </c>
      <c r="E1747" s="27" t="s">
        <v>40</v>
      </c>
      <c r="F1747" s="27" t="s">
        <v>80</v>
      </c>
      <c r="G1747" s="27" t="s">
        <v>81</v>
      </c>
      <c r="H1747" s="27" t="s">
        <v>25</v>
      </c>
      <c r="I1747" s="29">
        <v>0.30000000000000004</v>
      </c>
      <c r="J1747" s="30">
        <v>3500</v>
      </c>
      <c r="K1747" s="31">
        <f t="shared" si="12"/>
        <v>1050.0000000000002</v>
      </c>
      <c r="L1747" s="31">
        <f t="shared" si="13"/>
        <v>367.50000000000006</v>
      </c>
      <c r="M1747" s="32">
        <v>0.35</v>
      </c>
      <c r="O1747" s="37"/>
      <c r="P1747" s="35"/>
      <c r="Q1747" s="33"/>
      <c r="R1747" s="34"/>
    </row>
    <row r="1748" spans="1:18" ht="15.75" customHeight="1">
      <c r="A1748" s="22"/>
      <c r="B1748" s="27" t="s">
        <v>21</v>
      </c>
      <c r="C1748" s="27">
        <v>1185732</v>
      </c>
      <c r="D1748" s="28">
        <v>44265</v>
      </c>
      <c r="E1748" s="27" t="s">
        <v>40</v>
      </c>
      <c r="F1748" s="27" t="s">
        <v>80</v>
      </c>
      <c r="G1748" s="27" t="s">
        <v>81</v>
      </c>
      <c r="H1748" s="27" t="s">
        <v>26</v>
      </c>
      <c r="I1748" s="29">
        <v>0.20000000000000007</v>
      </c>
      <c r="J1748" s="30">
        <v>4000</v>
      </c>
      <c r="K1748" s="31">
        <f t="shared" si="12"/>
        <v>800.00000000000023</v>
      </c>
      <c r="L1748" s="31">
        <f t="shared" si="13"/>
        <v>280.00000000000006</v>
      </c>
      <c r="M1748" s="32">
        <v>0.35</v>
      </c>
      <c r="O1748" s="37"/>
      <c r="P1748" s="35"/>
      <c r="Q1748" s="33"/>
      <c r="R1748" s="34"/>
    </row>
    <row r="1749" spans="1:18" ht="15.75" customHeight="1">
      <c r="A1749" s="22"/>
      <c r="B1749" s="27" t="s">
        <v>21</v>
      </c>
      <c r="C1749" s="27">
        <v>1185732</v>
      </c>
      <c r="D1749" s="28">
        <v>44265</v>
      </c>
      <c r="E1749" s="27" t="s">
        <v>40</v>
      </c>
      <c r="F1749" s="27" t="s">
        <v>80</v>
      </c>
      <c r="G1749" s="27" t="s">
        <v>81</v>
      </c>
      <c r="H1749" s="27" t="s">
        <v>27</v>
      </c>
      <c r="I1749" s="29">
        <v>0.25</v>
      </c>
      <c r="J1749" s="30">
        <v>2500</v>
      </c>
      <c r="K1749" s="31">
        <f t="shared" si="12"/>
        <v>625</v>
      </c>
      <c r="L1749" s="31">
        <f t="shared" si="13"/>
        <v>250</v>
      </c>
      <c r="M1749" s="32">
        <v>0.4</v>
      </c>
      <c r="O1749" s="37"/>
      <c r="P1749" s="35"/>
      <c r="Q1749" s="33"/>
      <c r="R1749" s="34"/>
    </row>
    <row r="1750" spans="1:18" ht="15.75" customHeight="1">
      <c r="A1750" s="22"/>
      <c r="B1750" s="27" t="s">
        <v>21</v>
      </c>
      <c r="C1750" s="27">
        <v>1185732</v>
      </c>
      <c r="D1750" s="28">
        <v>44265</v>
      </c>
      <c r="E1750" s="27" t="s">
        <v>40</v>
      </c>
      <c r="F1750" s="27" t="s">
        <v>80</v>
      </c>
      <c r="G1750" s="27" t="s">
        <v>81</v>
      </c>
      <c r="H1750" s="27" t="s">
        <v>28</v>
      </c>
      <c r="I1750" s="29">
        <v>0.4</v>
      </c>
      <c r="J1750" s="30">
        <v>3000</v>
      </c>
      <c r="K1750" s="31">
        <f t="shared" si="12"/>
        <v>1200</v>
      </c>
      <c r="L1750" s="31">
        <f t="shared" si="13"/>
        <v>420</v>
      </c>
      <c r="M1750" s="32">
        <v>0.35</v>
      </c>
      <c r="O1750" s="37"/>
      <c r="P1750" s="35"/>
      <c r="Q1750" s="33"/>
      <c r="R1750" s="34"/>
    </row>
    <row r="1751" spans="1:18" ht="15.75" customHeight="1">
      <c r="A1751" s="22"/>
      <c r="B1751" s="27" t="s">
        <v>21</v>
      </c>
      <c r="C1751" s="27">
        <v>1185732</v>
      </c>
      <c r="D1751" s="28">
        <v>44265</v>
      </c>
      <c r="E1751" s="27" t="s">
        <v>40</v>
      </c>
      <c r="F1751" s="27" t="s">
        <v>80</v>
      </c>
      <c r="G1751" s="27" t="s">
        <v>81</v>
      </c>
      <c r="H1751" s="27" t="s">
        <v>29</v>
      </c>
      <c r="I1751" s="29">
        <v>0.30000000000000004</v>
      </c>
      <c r="J1751" s="30">
        <v>4000</v>
      </c>
      <c r="K1751" s="31">
        <f t="shared" si="12"/>
        <v>1200.0000000000002</v>
      </c>
      <c r="L1751" s="31">
        <f t="shared" si="13"/>
        <v>600.00000000000011</v>
      </c>
      <c r="M1751" s="32">
        <v>0.5</v>
      </c>
      <c r="O1751" s="37"/>
      <c r="P1751" s="35"/>
      <c r="Q1751" s="33"/>
      <c r="R1751" s="34"/>
    </row>
    <row r="1752" spans="1:18" ht="15.75" customHeight="1">
      <c r="A1752" s="22"/>
      <c r="B1752" s="27" t="s">
        <v>21</v>
      </c>
      <c r="C1752" s="27">
        <v>1185732</v>
      </c>
      <c r="D1752" s="28">
        <v>44297</v>
      </c>
      <c r="E1752" s="27" t="s">
        <v>40</v>
      </c>
      <c r="F1752" s="27" t="s">
        <v>80</v>
      </c>
      <c r="G1752" s="27" t="s">
        <v>81</v>
      </c>
      <c r="H1752" s="27" t="s">
        <v>24</v>
      </c>
      <c r="I1752" s="29">
        <v>0.30000000000000004</v>
      </c>
      <c r="J1752" s="30">
        <v>6250</v>
      </c>
      <c r="K1752" s="31">
        <f t="shared" si="12"/>
        <v>1875.0000000000002</v>
      </c>
      <c r="L1752" s="31">
        <f t="shared" si="13"/>
        <v>750.00000000000011</v>
      </c>
      <c r="M1752" s="32">
        <v>0.4</v>
      </c>
      <c r="O1752" s="37"/>
      <c r="P1752" s="35"/>
      <c r="Q1752" s="33"/>
      <c r="R1752" s="34"/>
    </row>
    <row r="1753" spans="1:18" ht="15.75" customHeight="1">
      <c r="A1753" s="22"/>
      <c r="B1753" s="27" t="s">
        <v>21</v>
      </c>
      <c r="C1753" s="27">
        <v>1185732</v>
      </c>
      <c r="D1753" s="28">
        <v>44297</v>
      </c>
      <c r="E1753" s="27" t="s">
        <v>40</v>
      </c>
      <c r="F1753" s="27" t="s">
        <v>80</v>
      </c>
      <c r="G1753" s="27" t="s">
        <v>81</v>
      </c>
      <c r="H1753" s="27" t="s">
        <v>25</v>
      </c>
      <c r="I1753" s="29">
        <v>0.25000000000000006</v>
      </c>
      <c r="J1753" s="30">
        <v>3250</v>
      </c>
      <c r="K1753" s="31">
        <f t="shared" si="12"/>
        <v>812.50000000000023</v>
      </c>
      <c r="L1753" s="31">
        <f t="shared" si="13"/>
        <v>284.37500000000006</v>
      </c>
      <c r="M1753" s="32">
        <v>0.35</v>
      </c>
      <c r="O1753" s="37"/>
      <c r="P1753" s="35"/>
      <c r="Q1753" s="33"/>
      <c r="R1753" s="34"/>
    </row>
    <row r="1754" spans="1:18" ht="15.75" customHeight="1">
      <c r="A1754" s="22"/>
      <c r="B1754" s="27" t="s">
        <v>21</v>
      </c>
      <c r="C1754" s="27">
        <v>1185732</v>
      </c>
      <c r="D1754" s="28">
        <v>44297</v>
      </c>
      <c r="E1754" s="27" t="s">
        <v>40</v>
      </c>
      <c r="F1754" s="27" t="s">
        <v>80</v>
      </c>
      <c r="G1754" s="27" t="s">
        <v>81</v>
      </c>
      <c r="H1754" s="27" t="s">
        <v>26</v>
      </c>
      <c r="I1754" s="29">
        <v>0.15000000000000008</v>
      </c>
      <c r="J1754" s="30">
        <v>3250</v>
      </c>
      <c r="K1754" s="31">
        <f t="shared" si="12"/>
        <v>487.50000000000023</v>
      </c>
      <c r="L1754" s="31">
        <f t="shared" si="13"/>
        <v>170.62500000000006</v>
      </c>
      <c r="M1754" s="32">
        <v>0.35</v>
      </c>
      <c r="O1754" s="37"/>
      <c r="P1754" s="35"/>
      <c r="Q1754" s="33"/>
      <c r="R1754" s="34"/>
    </row>
    <row r="1755" spans="1:18" ht="15.75" customHeight="1">
      <c r="A1755" s="22"/>
      <c r="B1755" s="27" t="s">
        <v>21</v>
      </c>
      <c r="C1755" s="27">
        <v>1185732</v>
      </c>
      <c r="D1755" s="28">
        <v>44297</v>
      </c>
      <c r="E1755" s="27" t="s">
        <v>40</v>
      </c>
      <c r="F1755" s="27" t="s">
        <v>80</v>
      </c>
      <c r="G1755" s="27" t="s">
        <v>81</v>
      </c>
      <c r="H1755" s="27" t="s">
        <v>27</v>
      </c>
      <c r="I1755" s="29">
        <v>0.2</v>
      </c>
      <c r="J1755" s="30">
        <v>2500</v>
      </c>
      <c r="K1755" s="31">
        <f t="shared" si="12"/>
        <v>500</v>
      </c>
      <c r="L1755" s="31">
        <f t="shared" si="13"/>
        <v>200</v>
      </c>
      <c r="M1755" s="32">
        <v>0.4</v>
      </c>
      <c r="O1755" s="37"/>
      <c r="P1755" s="35"/>
      <c r="Q1755" s="33"/>
      <c r="R1755" s="34"/>
    </row>
    <row r="1756" spans="1:18" ht="15.75" customHeight="1">
      <c r="A1756" s="22"/>
      <c r="B1756" s="27" t="s">
        <v>21</v>
      </c>
      <c r="C1756" s="27">
        <v>1185732</v>
      </c>
      <c r="D1756" s="28">
        <v>44297</v>
      </c>
      <c r="E1756" s="27" t="s">
        <v>40</v>
      </c>
      <c r="F1756" s="27" t="s">
        <v>80</v>
      </c>
      <c r="G1756" s="27" t="s">
        <v>81</v>
      </c>
      <c r="H1756" s="27" t="s">
        <v>28</v>
      </c>
      <c r="I1756" s="29">
        <v>0.35000000000000003</v>
      </c>
      <c r="J1756" s="30">
        <v>2750</v>
      </c>
      <c r="K1756" s="31">
        <f t="shared" si="12"/>
        <v>962.50000000000011</v>
      </c>
      <c r="L1756" s="31">
        <f t="shared" si="13"/>
        <v>336.875</v>
      </c>
      <c r="M1756" s="32">
        <v>0.35</v>
      </c>
      <c r="O1756" s="37"/>
      <c r="P1756" s="35"/>
      <c r="Q1756" s="33"/>
      <c r="R1756" s="34"/>
    </row>
    <row r="1757" spans="1:18" ht="15.75" customHeight="1">
      <c r="A1757" s="22"/>
      <c r="B1757" s="27" t="s">
        <v>21</v>
      </c>
      <c r="C1757" s="27">
        <v>1185732</v>
      </c>
      <c r="D1757" s="28">
        <v>44297</v>
      </c>
      <c r="E1757" s="27" t="s">
        <v>40</v>
      </c>
      <c r="F1757" s="27" t="s">
        <v>80</v>
      </c>
      <c r="G1757" s="27" t="s">
        <v>81</v>
      </c>
      <c r="H1757" s="27" t="s">
        <v>29</v>
      </c>
      <c r="I1757" s="29">
        <v>0.25000000000000006</v>
      </c>
      <c r="J1757" s="30">
        <v>4000</v>
      </c>
      <c r="K1757" s="31">
        <f t="shared" si="12"/>
        <v>1000.0000000000002</v>
      </c>
      <c r="L1757" s="31">
        <f t="shared" si="13"/>
        <v>500.00000000000011</v>
      </c>
      <c r="M1757" s="32">
        <v>0.5</v>
      </c>
      <c r="O1757" s="37"/>
      <c r="P1757" s="35"/>
      <c r="Q1757" s="33"/>
      <c r="R1757" s="34"/>
    </row>
    <row r="1758" spans="1:18" ht="15.75" customHeight="1">
      <c r="A1758" s="22"/>
      <c r="B1758" s="27" t="s">
        <v>21</v>
      </c>
      <c r="C1758" s="27">
        <v>1185732</v>
      </c>
      <c r="D1758" s="28">
        <v>44328</v>
      </c>
      <c r="E1758" s="27" t="s">
        <v>40</v>
      </c>
      <c r="F1758" s="27" t="s">
        <v>80</v>
      </c>
      <c r="G1758" s="27" t="s">
        <v>81</v>
      </c>
      <c r="H1758" s="27" t="s">
        <v>24</v>
      </c>
      <c r="I1758" s="29">
        <v>0.35000000000000003</v>
      </c>
      <c r="J1758" s="30">
        <v>6700</v>
      </c>
      <c r="K1758" s="31">
        <f t="shared" si="12"/>
        <v>2345</v>
      </c>
      <c r="L1758" s="31">
        <f t="shared" si="13"/>
        <v>938</v>
      </c>
      <c r="M1758" s="32">
        <v>0.4</v>
      </c>
      <c r="O1758" s="37"/>
      <c r="P1758" s="35"/>
      <c r="Q1758" s="33"/>
      <c r="R1758" s="34"/>
    </row>
    <row r="1759" spans="1:18" ht="15.75" customHeight="1">
      <c r="A1759" s="22"/>
      <c r="B1759" s="27" t="s">
        <v>21</v>
      </c>
      <c r="C1759" s="27">
        <v>1185732</v>
      </c>
      <c r="D1759" s="28">
        <v>44328</v>
      </c>
      <c r="E1759" s="27" t="s">
        <v>40</v>
      </c>
      <c r="F1759" s="27" t="s">
        <v>80</v>
      </c>
      <c r="G1759" s="27" t="s">
        <v>81</v>
      </c>
      <c r="H1759" s="27" t="s">
        <v>25</v>
      </c>
      <c r="I1759" s="29">
        <v>0.3000000000000001</v>
      </c>
      <c r="J1759" s="30">
        <v>3750</v>
      </c>
      <c r="K1759" s="31">
        <f t="shared" si="12"/>
        <v>1125.0000000000005</v>
      </c>
      <c r="L1759" s="31">
        <f t="shared" si="13"/>
        <v>393.75000000000011</v>
      </c>
      <c r="M1759" s="32">
        <v>0.35</v>
      </c>
      <c r="O1759" s="37"/>
      <c r="P1759" s="35"/>
      <c r="Q1759" s="33"/>
      <c r="R1759" s="34"/>
    </row>
    <row r="1760" spans="1:18" ht="15.75" customHeight="1">
      <c r="A1760" s="22"/>
      <c r="B1760" s="27" t="s">
        <v>21</v>
      </c>
      <c r="C1760" s="27">
        <v>1185732</v>
      </c>
      <c r="D1760" s="28">
        <v>44328</v>
      </c>
      <c r="E1760" s="27" t="s">
        <v>40</v>
      </c>
      <c r="F1760" s="27" t="s">
        <v>80</v>
      </c>
      <c r="G1760" s="27" t="s">
        <v>81</v>
      </c>
      <c r="H1760" s="27" t="s">
        <v>26</v>
      </c>
      <c r="I1760" s="29">
        <v>0.25000000000000006</v>
      </c>
      <c r="J1760" s="30">
        <v>3500</v>
      </c>
      <c r="K1760" s="31">
        <f t="shared" si="12"/>
        <v>875.00000000000023</v>
      </c>
      <c r="L1760" s="31">
        <f t="shared" si="13"/>
        <v>306.25000000000006</v>
      </c>
      <c r="M1760" s="32">
        <v>0.35</v>
      </c>
      <c r="O1760" s="37"/>
      <c r="P1760" s="35"/>
      <c r="Q1760" s="33"/>
      <c r="R1760" s="34"/>
    </row>
    <row r="1761" spans="1:18" ht="15.75" customHeight="1">
      <c r="A1761" s="22"/>
      <c r="B1761" s="27" t="s">
        <v>21</v>
      </c>
      <c r="C1761" s="27">
        <v>1185732</v>
      </c>
      <c r="D1761" s="28">
        <v>44328</v>
      </c>
      <c r="E1761" s="27" t="s">
        <v>40</v>
      </c>
      <c r="F1761" s="27" t="s">
        <v>80</v>
      </c>
      <c r="G1761" s="27" t="s">
        <v>81</v>
      </c>
      <c r="H1761" s="27" t="s">
        <v>27</v>
      </c>
      <c r="I1761" s="29">
        <v>0.25000000000000006</v>
      </c>
      <c r="J1761" s="30">
        <v>2750</v>
      </c>
      <c r="K1761" s="31">
        <f t="shared" si="12"/>
        <v>687.50000000000011</v>
      </c>
      <c r="L1761" s="31">
        <f t="shared" si="13"/>
        <v>275.00000000000006</v>
      </c>
      <c r="M1761" s="32">
        <v>0.4</v>
      </c>
      <c r="O1761" s="37"/>
      <c r="P1761" s="35"/>
      <c r="Q1761" s="33"/>
      <c r="R1761" s="34"/>
    </row>
    <row r="1762" spans="1:18" ht="15.75" customHeight="1">
      <c r="A1762" s="22"/>
      <c r="B1762" s="27" t="s">
        <v>21</v>
      </c>
      <c r="C1762" s="27">
        <v>1185732</v>
      </c>
      <c r="D1762" s="28">
        <v>44328</v>
      </c>
      <c r="E1762" s="27" t="s">
        <v>40</v>
      </c>
      <c r="F1762" s="27" t="s">
        <v>80</v>
      </c>
      <c r="G1762" s="27" t="s">
        <v>81</v>
      </c>
      <c r="H1762" s="27" t="s">
        <v>28</v>
      </c>
      <c r="I1762" s="29">
        <v>0.39999999999999997</v>
      </c>
      <c r="J1762" s="30">
        <v>3000</v>
      </c>
      <c r="K1762" s="31">
        <f t="shared" si="12"/>
        <v>1200</v>
      </c>
      <c r="L1762" s="31">
        <f t="shared" si="13"/>
        <v>420</v>
      </c>
      <c r="M1762" s="32">
        <v>0.35</v>
      </c>
      <c r="O1762" s="37"/>
      <c r="P1762" s="35"/>
      <c r="Q1762" s="33"/>
      <c r="R1762" s="34"/>
    </row>
    <row r="1763" spans="1:18" ht="15.75" customHeight="1">
      <c r="A1763" s="22"/>
      <c r="B1763" s="27" t="s">
        <v>21</v>
      </c>
      <c r="C1763" s="27">
        <v>1185732</v>
      </c>
      <c r="D1763" s="28">
        <v>44328</v>
      </c>
      <c r="E1763" s="27" t="s">
        <v>40</v>
      </c>
      <c r="F1763" s="27" t="s">
        <v>80</v>
      </c>
      <c r="G1763" s="27" t="s">
        <v>81</v>
      </c>
      <c r="H1763" s="27" t="s">
        <v>29</v>
      </c>
      <c r="I1763" s="29">
        <v>0.44999999999999996</v>
      </c>
      <c r="J1763" s="30">
        <v>4000</v>
      </c>
      <c r="K1763" s="31">
        <f t="shared" si="12"/>
        <v>1799.9999999999998</v>
      </c>
      <c r="L1763" s="31">
        <f t="shared" si="13"/>
        <v>899.99999999999989</v>
      </c>
      <c r="M1763" s="32">
        <v>0.5</v>
      </c>
      <c r="O1763" s="37"/>
      <c r="P1763" s="35"/>
      <c r="Q1763" s="33"/>
      <c r="R1763" s="34"/>
    </row>
    <row r="1764" spans="1:18" ht="15.75" customHeight="1">
      <c r="A1764" s="22"/>
      <c r="B1764" s="27" t="s">
        <v>21</v>
      </c>
      <c r="C1764" s="27">
        <v>1185732</v>
      </c>
      <c r="D1764" s="28">
        <v>44358</v>
      </c>
      <c r="E1764" s="27" t="s">
        <v>40</v>
      </c>
      <c r="F1764" s="27" t="s">
        <v>80</v>
      </c>
      <c r="G1764" s="27" t="s">
        <v>81</v>
      </c>
      <c r="H1764" s="27" t="s">
        <v>24</v>
      </c>
      <c r="I1764" s="29">
        <v>0.30000000000000004</v>
      </c>
      <c r="J1764" s="30">
        <v>6500</v>
      </c>
      <c r="K1764" s="31">
        <f t="shared" si="12"/>
        <v>1950.0000000000002</v>
      </c>
      <c r="L1764" s="31">
        <f t="shared" si="13"/>
        <v>780.00000000000011</v>
      </c>
      <c r="M1764" s="32">
        <v>0.4</v>
      </c>
      <c r="O1764" s="37"/>
      <c r="P1764" s="35"/>
      <c r="Q1764" s="33"/>
      <c r="R1764" s="34"/>
    </row>
    <row r="1765" spans="1:18" ht="15.75" customHeight="1">
      <c r="A1765" s="22"/>
      <c r="B1765" s="27" t="s">
        <v>21</v>
      </c>
      <c r="C1765" s="27">
        <v>1185732</v>
      </c>
      <c r="D1765" s="28">
        <v>44358</v>
      </c>
      <c r="E1765" s="27" t="s">
        <v>40</v>
      </c>
      <c r="F1765" s="27" t="s">
        <v>80</v>
      </c>
      <c r="G1765" s="27" t="s">
        <v>81</v>
      </c>
      <c r="H1765" s="27" t="s">
        <v>25</v>
      </c>
      <c r="I1765" s="29">
        <v>0.25000000000000011</v>
      </c>
      <c r="J1765" s="30">
        <v>4000</v>
      </c>
      <c r="K1765" s="31">
        <f t="shared" si="12"/>
        <v>1000.0000000000005</v>
      </c>
      <c r="L1765" s="31">
        <f t="shared" si="13"/>
        <v>350.00000000000011</v>
      </c>
      <c r="M1765" s="32">
        <v>0.35</v>
      </c>
      <c r="O1765" s="37"/>
      <c r="P1765" s="35"/>
      <c r="Q1765" s="33"/>
      <c r="R1765" s="34"/>
    </row>
    <row r="1766" spans="1:18" ht="15.75" customHeight="1">
      <c r="A1766" s="22"/>
      <c r="B1766" s="27" t="s">
        <v>21</v>
      </c>
      <c r="C1766" s="27">
        <v>1185732</v>
      </c>
      <c r="D1766" s="28">
        <v>44358</v>
      </c>
      <c r="E1766" s="27" t="s">
        <v>40</v>
      </c>
      <c r="F1766" s="27" t="s">
        <v>80</v>
      </c>
      <c r="G1766" s="27" t="s">
        <v>81</v>
      </c>
      <c r="H1766" s="27" t="s">
        <v>26</v>
      </c>
      <c r="I1766" s="29">
        <v>0.20000000000000007</v>
      </c>
      <c r="J1766" s="30">
        <v>4250</v>
      </c>
      <c r="K1766" s="31">
        <f t="shared" si="12"/>
        <v>850.00000000000023</v>
      </c>
      <c r="L1766" s="31">
        <f t="shared" si="13"/>
        <v>297.50000000000006</v>
      </c>
      <c r="M1766" s="32">
        <v>0.35</v>
      </c>
      <c r="O1766" s="37"/>
      <c r="P1766" s="35"/>
      <c r="Q1766" s="33"/>
      <c r="R1766" s="34"/>
    </row>
    <row r="1767" spans="1:18" ht="15.75" customHeight="1">
      <c r="A1767" s="22"/>
      <c r="B1767" s="27" t="s">
        <v>21</v>
      </c>
      <c r="C1767" s="27">
        <v>1185732</v>
      </c>
      <c r="D1767" s="28">
        <v>44358</v>
      </c>
      <c r="E1767" s="27" t="s">
        <v>40</v>
      </c>
      <c r="F1767" s="27" t="s">
        <v>80</v>
      </c>
      <c r="G1767" s="27" t="s">
        <v>81</v>
      </c>
      <c r="H1767" s="27" t="s">
        <v>27</v>
      </c>
      <c r="I1767" s="29">
        <v>0.20000000000000007</v>
      </c>
      <c r="J1767" s="30">
        <v>4000</v>
      </c>
      <c r="K1767" s="31">
        <f t="shared" si="12"/>
        <v>800.00000000000023</v>
      </c>
      <c r="L1767" s="31">
        <f t="shared" si="13"/>
        <v>320.00000000000011</v>
      </c>
      <c r="M1767" s="32">
        <v>0.4</v>
      </c>
      <c r="O1767" s="37"/>
      <c r="P1767" s="35"/>
      <c r="Q1767" s="33"/>
      <c r="R1767" s="34"/>
    </row>
    <row r="1768" spans="1:18" ht="15.75" customHeight="1">
      <c r="A1768" s="22"/>
      <c r="B1768" s="27" t="s">
        <v>21</v>
      </c>
      <c r="C1768" s="27">
        <v>1185732</v>
      </c>
      <c r="D1768" s="28">
        <v>44358</v>
      </c>
      <c r="E1768" s="27" t="s">
        <v>40</v>
      </c>
      <c r="F1768" s="27" t="s">
        <v>80</v>
      </c>
      <c r="G1768" s="27" t="s">
        <v>81</v>
      </c>
      <c r="H1768" s="27" t="s">
        <v>28</v>
      </c>
      <c r="I1768" s="29">
        <v>0.35000000000000003</v>
      </c>
      <c r="J1768" s="30">
        <v>4000</v>
      </c>
      <c r="K1768" s="31">
        <f t="shared" si="12"/>
        <v>1400.0000000000002</v>
      </c>
      <c r="L1768" s="31">
        <f t="shared" si="13"/>
        <v>490.00000000000006</v>
      </c>
      <c r="M1768" s="32">
        <v>0.35</v>
      </c>
      <c r="O1768" s="37"/>
      <c r="P1768" s="35"/>
      <c r="Q1768" s="33"/>
      <c r="R1768" s="34"/>
    </row>
    <row r="1769" spans="1:18" ht="15.75" customHeight="1">
      <c r="A1769" s="22"/>
      <c r="B1769" s="27" t="s">
        <v>21</v>
      </c>
      <c r="C1769" s="27">
        <v>1185732</v>
      </c>
      <c r="D1769" s="28">
        <v>44358</v>
      </c>
      <c r="E1769" s="27" t="s">
        <v>40</v>
      </c>
      <c r="F1769" s="27" t="s">
        <v>80</v>
      </c>
      <c r="G1769" s="27" t="s">
        <v>81</v>
      </c>
      <c r="H1769" s="27" t="s">
        <v>29</v>
      </c>
      <c r="I1769" s="29">
        <v>0.4</v>
      </c>
      <c r="J1769" s="30">
        <v>5750</v>
      </c>
      <c r="K1769" s="31">
        <f t="shared" si="12"/>
        <v>2300</v>
      </c>
      <c r="L1769" s="31">
        <f t="shared" si="13"/>
        <v>1150</v>
      </c>
      <c r="M1769" s="32">
        <v>0.5</v>
      </c>
      <c r="O1769" s="37"/>
      <c r="P1769" s="35"/>
      <c r="Q1769" s="33"/>
      <c r="R1769" s="34"/>
    </row>
    <row r="1770" spans="1:18" ht="15.75" customHeight="1">
      <c r="A1770" s="22"/>
      <c r="B1770" s="27" t="s">
        <v>21</v>
      </c>
      <c r="C1770" s="27">
        <v>1185732</v>
      </c>
      <c r="D1770" s="28">
        <v>44387</v>
      </c>
      <c r="E1770" s="27" t="s">
        <v>40</v>
      </c>
      <c r="F1770" s="27" t="s">
        <v>80</v>
      </c>
      <c r="G1770" s="27" t="s">
        <v>81</v>
      </c>
      <c r="H1770" s="27" t="s">
        <v>24</v>
      </c>
      <c r="I1770" s="29">
        <v>0.35000000000000003</v>
      </c>
      <c r="J1770" s="30">
        <v>8000</v>
      </c>
      <c r="K1770" s="31">
        <f t="shared" si="12"/>
        <v>2800.0000000000005</v>
      </c>
      <c r="L1770" s="31">
        <f t="shared" si="13"/>
        <v>1120.0000000000002</v>
      </c>
      <c r="M1770" s="32">
        <v>0.4</v>
      </c>
      <c r="O1770" s="37"/>
      <c r="P1770" s="35"/>
      <c r="Q1770" s="33"/>
      <c r="R1770" s="34"/>
    </row>
    <row r="1771" spans="1:18" ht="15.75" customHeight="1">
      <c r="A1771" s="22"/>
      <c r="B1771" s="27" t="s">
        <v>21</v>
      </c>
      <c r="C1771" s="27">
        <v>1185732</v>
      </c>
      <c r="D1771" s="28">
        <v>44387</v>
      </c>
      <c r="E1771" s="27" t="s">
        <v>40</v>
      </c>
      <c r="F1771" s="27" t="s">
        <v>80</v>
      </c>
      <c r="G1771" s="27" t="s">
        <v>81</v>
      </c>
      <c r="H1771" s="27" t="s">
        <v>25</v>
      </c>
      <c r="I1771" s="29">
        <v>0.3000000000000001</v>
      </c>
      <c r="J1771" s="30">
        <v>5500</v>
      </c>
      <c r="K1771" s="31">
        <f t="shared" si="12"/>
        <v>1650.0000000000005</v>
      </c>
      <c r="L1771" s="31">
        <f t="shared" si="13"/>
        <v>577.50000000000011</v>
      </c>
      <c r="M1771" s="32">
        <v>0.35</v>
      </c>
      <c r="O1771" s="37"/>
      <c r="P1771" s="35"/>
      <c r="Q1771" s="33"/>
      <c r="R1771" s="34"/>
    </row>
    <row r="1772" spans="1:18" ht="15.75" customHeight="1">
      <c r="A1772" s="22"/>
      <c r="B1772" s="27" t="s">
        <v>21</v>
      </c>
      <c r="C1772" s="27">
        <v>1185732</v>
      </c>
      <c r="D1772" s="28">
        <v>44387</v>
      </c>
      <c r="E1772" s="27" t="s">
        <v>40</v>
      </c>
      <c r="F1772" s="27" t="s">
        <v>80</v>
      </c>
      <c r="G1772" s="27" t="s">
        <v>81</v>
      </c>
      <c r="H1772" s="27" t="s">
        <v>26</v>
      </c>
      <c r="I1772" s="29">
        <v>0.25000000000000006</v>
      </c>
      <c r="J1772" s="30">
        <v>4750</v>
      </c>
      <c r="K1772" s="31">
        <f t="shared" si="12"/>
        <v>1187.5000000000002</v>
      </c>
      <c r="L1772" s="31">
        <f t="shared" si="13"/>
        <v>415.62500000000006</v>
      </c>
      <c r="M1772" s="32">
        <v>0.35</v>
      </c>
      <c r="O1772" s="37"/>
      <c r="P1772" s="35"/>
      <c r="Q1772" s="33"/>
      <c r="R1772" s="34"/>
    </row>
    <row r="1773" spans="1:18" ht="15.75" customHeight="1">
      <c r="A1773" s="22"/>
      <c r="B1773" s="27" t="s">
        <v>21</v>
      </c>
      <c r="C1773" s="27">
        <v>1185732</v>
      </c>
      <c r="D1773" s="28">
        <v>44387</v>
      </c>
      <c r="E1773" s="27" t="s">
        <v>40</v>
      </c>
      <c r="F1773" s="27" t="s">
        <v>80</v>
      </c>
      <c r="G1773" s="27" t="s">
        <v>81</v>
      </c>
      <c r="H1773" s="27" t="s">
        <v>27</v>
      </c>
      <c r="I1773" s="29">
        <v>0.25000000000000006</v>
      </c>
      <c r="J1773" s="30">
        <v>4250</v>
      </c>
      <c r="K1773" s="31">
        <f t="shared" si="12"/>
        <v>1062.5000000000002</v>
      </c>
      <c r="L1773" s="31">
        <f t="shared" si="13"/>
        <v>425.00000000000011</v>
      </c>
      <c r="M1773" s="32">
        <v>0.4</v>
      </c>
      <c r="O1773" s="37"/>
      <c r="P1773" s="35"/>
      <c r="Q1773" s="33"/>
      <c r="R1773" s="34"/>
    </row>
    <row r="1774" spans="1:18" ht="15.75" customHeight="1">
      <c r="A1774" s="22"/>
      <c r="B1774" s="27" t="s">
        <v>21</v>
      </c>
      <c r="C1774" s="27">
        <v>1185732</v>
      </c>
      <c r="D1774" s="28">
        <v>44387</v>
      </c>
      <c r="E1774" s="27" t="s">
        <v>40</v>
      </c>
      <c r="F1774" s="27" t="s">
        <v>80</v>
      </c>
      <c r="G1774" s="27" t="s">
        <v>81</v>
      </c>
      <c r="H1774" s="27" t="s">
        <v>28</v>
      </c>
      <c r="I1774" s="29">
        <v>0.35000000000000003</v>
      </c>
      <c r="J1774" s="30">
        <v>4250</v>
      </c>
      <c r="K1774" s="31">
        <f t="shared" si="12"/>
        <v>1487.5000000000002</v>
      </c>
      <c r="L1774" s="31">
        <f t="shared" si="13"/>
        <v>520.625</v>
      </c>
      <c r="M1774" s="32">
        <v>0.35</v>
      </c>
      <c r="O1774" s="37"/>
      <c r="P1774" s="35"/>
      <c r="Q1774" s="33"/>
      <c r="R1774" s="34"/>
    </row>
    <row r="1775" spans="1:18" ht="15.75" customHeight="1">
      <c r="A1775" s="22"/>
      <c r="B1775" s="27" t="s">
        <v>21</v>
      </c>
      <c r="C1775" s="27">
        <v>1185732</v>
      </c>
      <c r="D1775" s="28">
        <v>44387</v>
      </c>
      <c r="E1775" s="27" t="s">
        <v>40</v>
      </c>
      <c r="F1775" s="27" t="s">
        <v>80</v>
      </c>
      <c r="G1775" s="27" t="s">
        <v>81</v>
      </c>
      <c r="H1775" s="27" t="s">
        <v>29</v>
      </c>
      <c r="I1775" s="29">
        <v>0.4</v>
      </c>
      <c r="J1775" s="30">
        <v>6000</v>
      </c>
      <c r="K1775" s="31">
        <f t="shared" si="12"/>
        <v>2400</v>
      </c>
      <c r="L1775" s="31">
        <f t="shared" si="13"/>
        <v>1200</v>
      </c>
      <c r="M1775" s="32">
        <v>0.5</v>
      </c>
      <c r="O1775" s="37"/>
      <c r="P1775" s="35"/>
      <c r="Q1775" s="33"/>
      <c r="R1775" s="34"/>
    </row>
    <row r="1776" spans="1:18" ht="15.75" customHeight="1">
      <c r="A1776" s="22"/>
      <c r="B1776" s="27" t="s">
        <v>21</v>
      </c>
      <c r="C1776" s="27">
        <v>1185732</v>
      </c>
      <c r="D1776" s="28">
        <v>44419</v>
      </c>
      <c r="E1776" s="27" t="s">
        <v>40</v>
      </c>
      <c r="F1776" s="27" t="s">
        <v>80</v>
      </c>
      <c r="G1776" s="27" t="s">
        <v>81</v>
      </c>
      <c r="H1776" s="27" t="s">
        <v>24</v>
      </c>
      <c r="I1776" s="29">
        <v>0.35000000000000003</v>
      </c>
      <c r="J1776" s="30">
        <v>7500</v>
      </c>
      <c r="K1776" s="31">
        <f t="shared" si="12"/>
        <v>2625.0000000000005</v>
      </c>
      <c r="L1776" s="31">
        <f t="shared" si="13"/>
        <v>1050.0000000000002</v>
      </c>
      <c r="M1776" s="32">
        <v>0.4</v>
      </c>
      <c r="O1776" s="37"/>
      <c r="P1776" s="35"/>
      <c r="Q1776" s="33"/>
      <c r="R1776" s="34"/>
    </row>
    <row r="1777" spans="1:18" ht="15.75" customHeight="1">
      <c r="A1777" s="22"/>
      <c r="B1777" s="27" t="s">
        <v>21</v>
      </c>
      <c r="C1777" s="27">
        <v>1185732</v>
      </c>
      <c r="D1777" s="28">
        <v>44419</v>
      </c>
      <c r="E1777" s="27" t="s">
        <v>40</v>
      </c>
      <c r="F1777" s="27" t="s">
        <v>80</v>
      </c>
      <c r="G1777" s="27" t="s">
        <v>81</v>
      </c>
      <c r="H1777" s="27" t="s">
        <v>25</v>
      </c>
      <c r="I1777" s="29">
        <v>0.35000000000000009</v>
      </c>
      <c r="J1777" s="30">
        <v>5250</v>
      </c>
      <c r="K1777" s="31">
        <f t="shared" si="12"/>
        <v>1837.5000000000005</v>
      </c>
      <c r="L1777" s="31">
        <f t="shared" si="13"/>
        <v>643.12500000000011</v>
      </c>
      <c r="M1777" s="32">
        <v>0.35</v>
      </c>
      <c r="O1777" s="37"/>
      <c r="P1777" s="35"/>
      <c r="Q1777" s="33"/>
      <c r="R1777" s="34"/>
    </row>
    <row r="1778" spans="1:18" ht="15.75" customHeight="1">
      <c r="A1778" s="22"/>
      <c r="B1778" s="27" t="s">
        <v>21</v>
      </c>
      <c r="C1778" s="27">
        <v>1185732</v>
      </c>
      <c r="D1778" s="28">
        <v>44419</v>
      </c>
      <c r="E1778" s="27" t="s">
        <v>40</v>
      </c>
      <c r="F1778" s="27" t="s">
        <v>80</v>
      </c>
      <c r="G1778" s="27" t="s">
        <v>81</v>
      </c>
      <c r="H1778" s="27" t="s">
        <v>26</v>
      </c>
      <c r="I1778" s="29">
        <v>0.30000000000000004</v>
      </c>
      <c r="J1778" s="30">
        <v>4500</v>
      </c>
      <c r="K1778" s="31">
        <f t="shared" si="12"/>
        <v>1350.0000000000002</v>
      </c>
      <c r="L1778" s="31">
        <f t="shared" si="13"/>
        <v>472.50000000000006</v>
      </c>
      <c r="M1778" s="32">
        <v>0.35</v>
      </c>
      <c r="O1778" s="37"/>
      <c r="P1778" s="35"/>
      <c r="Q1778" s="33"/>
      <c r="R1778" s="34"/>
    </row>
    <row r="1779" spans="1:18" ht="15.75" customHeight="1">
      <c r="A1779" s="22"/>
      <c r="B1779" s="27" t="s">
        <v>21</v>
      </c>
      <c r="C1779" s="27">
        <v>1185732</v>
      </c>
      <c r="D1779" s="28">
        <v>44419</v>
      </c>
      <c r="E1779" s="27" t="s">
        <v>40</v>
      </c>
      <c r="F1779" s="27" t="s">
        <v>80</v>
      </c>
      <c r="G1779" s="27" t="s">
        <v>81</v>
      </c>
      <c r="H1779" s="27" t="s">
        <v>27</v>
      </c>
      <c r="I1779" s="29">
        <v>0.20000000000000007</v>
      </c>
      <c r="J1779" s="30">
        <v>3750</v>
      </c>
      <c r="K1779" s="31">
        <f t="shared" si="12"/>
        <v>750.00000000000023</v>
      </c>
      <c r="L1779" s="31">
        <f t="shared" si="13"/>
        <v>300.00000000000011</v>
      </c>
      <c r="M1779" s="32">
        <v>0.4</v>
      </c>
      <c r="O1779" s="37"/>
      <c r="P1779" s="35"/>
      <c r="Q1779" s="33"/>
      <c r="R1779" s="34"/>
    </row>
    <row r="1780" spans="1:18" ht="15.75" customHeight="1">
      <c r="A1780" s="22"/>
      <c r="B1780" s="27" t="s">
        <v>21</v>
      </c>
      <c r="C1780" s="27">
        <v>1185732</v>
      </c>
      <c r="D1780" s="28">
        <v>44419</v>
      </c>
      <c r="E1780" s="27" t="s">
        <v>40</v>
      </c>
      <c r="F1780" s="27" t="s">
        <v>80</v>
      </c>
      <c r="G1780" s="27" t="s">
        <v>81</v>
      </c>
      <c r="H1780" s="27" t="s">
        <v>28</v>
      </c>
      <c r="I1780" s="29">
        <v>0.30000000000000004</v>
      </c>
      <c r="J1780" s="30">
        <v>3500</v>
      </c>
      <c r="K1780" s="31">
        <f t="shared" si="12"/>
        <v>1050.0000000000002</v>
      </c>
      <c r="L1780" s="31">
        <f t="shared" si="13"/>
        <v>367.50000000000006</v>
      </c>
      <c r="M1780" s="32">
        <v>0.35</v>
      </c>
      <c r="O1780" s="37"/>
      <c r="P1780" s="35"/>
      <c r="Q1780" s="33"/>
      <c r="R1780" s="34"/>
    </row>
    <row r="1781" spans="1:18" ht="15.75" customHeight="1">
      <c r="A1781" s="22"/>
      <c r="B1781" s="27" t="s">
        <v>21</v>
      </c>
      <c r="C1781" s="27">
        <v>1185732</v>
      </c>
      <c r="D1781" s="28">
        <v>44419</v>
      </c>
      <c r="E1781" s="27" t="s">
        <v>40</v>
      </c>
      <c r="F1781" s="27" t="s">
        <v>80</v>
      </c>
      <c r="G1781" s="27" t="s">
        <v>81</v>
      </c>
      <c r="H1781" s="27" t="s">
        <v>29</v>
      </c>
      <c r="I1781" s="29">
        <v>0.35000000000000003</v>
      </c>
      <c r="J1781" s="30">
        <v>5250</v>
      </c>
      <c r="K1781" s="31">
        <f t="shared" si="12"/>
        <v>1837.5000000000002</v>
      </c>
      <c r="L1781" s="31">
        <f t="shared" si="13"/>
        <v>918.75000000000011</v>
      </c>
      <c r="M1781" s="32">
        <v>0.5</v>
      </c>
      <c r="O1781" s="37"/>
      <c r="P1781" s="35"/>
      <c r="Q1781" s="33"/>
      <c r="R1781" s="34"/>
    </row>
    <row r="1782" spans="1:18" ht="15.75" customHeight="1">
      <c r="A1782" s="22"/>
      <c r="B1782" s="27" t="s">
        <v>21</v>
      </c>
      <c r="C1782" s="27">
        <v>1185732</v>
      </c>
      <c r="D1782" s="28">
        <v>44451</v>
      </c>
      <c r="E1782" s="27" t="s">
        <v>40</v>
      </c>
      <c r="F1782" s="27" t="s">
        <v>80</v>
      </c>
      <c r="G1782" s="27" t="s">
        <v>81</v>
      </c>
      <c r="H1782" s="27" t="s">
        <v>24</v>
      </c>
      <c r="I1782" s="29">
        <v>0.30000000000000004</v>
      </c>
      <c r="J1782" s="30">
        <v>6500</v>
      </c>
      <c r="K1782" s="31">
        <f t="shared" si="12"/>
        <v>1950.0000000000002</v>
      </c>
      <c r="L1782" s="31">
        <f t="shared" si="13"/>
        <v>780.00000000000011</v>
      </c>
      <c r="M1782" s="32">
        <v>0.4</v>
      </c>
      <c r="O1782" s="37"/>
      <c r="P1782" s="35"/>
      <c r="Q1782" s="33"/>
      <c r="R1782" s="34"/>
    </row>
    <row r="1783" spans="1:18" ht="15.75" customHeight="1">
      <c r="A1783" s="22"/>
      <c r="B1783" s="27" t="s">
        <v>21</v>
      </c>
      <c r="C1783" s="27">
        <v>1185732</v>
      </c>
      <c r="D1783" s="28">
        <v>44451</v>
      </c>
      <c r="E1783" s="27" t="s">
        <v>40</v>
      </c>
      <c r="F1783" s="27" t="s">
        <v>80</v>
      </c>
      <c r="G1783" s="27" t="s">
        <v>81</v>
      </c>
      <c r="H1783" s="27" t="s">
        <v>25</v>
      </c>
      <c r="I1783" s="29">
        <v>0.25000000000000011</v>
      </c>
      <c r="J1783" s="30">
        <v>4500</v>
      </c>
      <c r="K1783" s="31">
        <f t="shared" si="12"/>
        <v>1125.0000000000005</v>
      </c>
      <c r="L1783" s="31">
        <f t="shared" si="13"/>
        <v>393.75000000000011</v>
      </c>
      <c r="M1783" s="32">
        <v>0.35</v>
      </c>
      <c r="O1783" s="37"/>
      <c r="P1783" s="35"/>
      <c r="Q1783" s="33"/>
      <c r="R1783" s="34"/>
    </row>
    <row r="1784" spans="1:18" ht="15.75" customHeight="1">
      <c r="A1784" s="22"/>
      <c r="B1784" s="27" t="s">
        <v>21</v>
      </c>
      <c r="C1784" s="27">
        <v>1185732</v>
      </c>
      <c r="D1784" s="28">
        <v>44451</v>
      </c>
      <c r="E1784" s="27" t="s">
        <v>40</v>
      </c>
      <c r="F1784" s="27" t="s">
        <v>80</v>
      </c>
      <c r="G1784" s="27" t="s">
        <v>81</v>
      </c>
      <c r="H1784" s="27" t="s">
        <v>26</v>
      </c>
      <c r="I1784" s="29">
        <v>0.10000000000000002</v>
      </c>
      <c r="J1784" s="30">
        <v>3500</v>
      </c>
      <c r="K1784" s="31">
        <f t="shared" si="12"/>
        <v>350.00000000000006</v>
      </c>
      <c r="L1784" s="31">
        <f t="shared" si="13"/>
        <v>122.50000000000001</v>
      </c>
      <c r="M1784" s="32">
        <v>0.35</v>
      </c>
      <c r="O1784" s="37"/>
      <c r="P1784" s="35"/>
      <c r="Q1784" s="33"/>
      <c r="R1784" s="34"/>
    </row>
    <row r="1785" spans="1:18" ht="15.75" customHeight="1">
      <c r="A1785" s="22"/>
      <c r="B1785" s="27" t="s">
        <v>21</v>
      </c>
      <c r="C1785" s="27">
        <v>1185732</v>
      </c>
      <c r="D1785" s="28">
        <v>44451</v>
      </c>
      <c r="E1785" s="27" t="s">
        <v>40</v>
      </c>
      <c r="F1785" s="27" t="s">
        <v>80</v>
      </c>
      <c r="G1785" s="27" t="s">
        <v>81</v>
      </c>
      <c r="H1785" s="27" t="s">
        <v>27</v>
      </c>
      <c r="I1785" s="29">
        <v>0.10000000000000002</v>
      </c>
      <c r="J1785" s="30">
        <v>3250</v>
      </c>
      <c r="K1785" s="31">
        <f t="shared" si="12"/>
        <v>325.00000000000006</v>
      </c>
      <c r="L1785" s="31">
        <f t="shared" si="13"/>
        <v>130.00000000000003</v>
      </c>
      <c r="M1785" s="32">
        <v>0.4</v>
      </c>
      <c r="O1785" s="37"/>
      <c r="P1785" s="35"/>
      <c r="Q1785" s="33"/>
      <c r="R1785" s="34"/>
    </row>
    <row r="1786" spans="1:18" ht="15.75" customHeight="1">
      <c r="A1786" s="22"/>
      <c r="B1786" s="27" t="s">
        <v>21</v>
      </c>
      <c r="C1786" s="27">
        <v>1185732</v>
      </c>
      <c r="D1786" s="28">
        <v>44451</v>
      </c>
      <c r="E1786" s="27" t="s">
        <v>40</v>
      </c>
      <c r="F1786" s="27" t="s">
        <v>80</v>
      </c>
      <c r="G1786" s="27" t="s">
        <v>81</v>
      </c>
      <c r="H1786" s="27" t="s">
        <v>28</v>
      </c>
      <c r="I1786" s="29">
        <v>0.2</v>
      </c>
      <c r="J1786" s="30">
        <v>3250</v>
      </c>
      <c r="K1786" s="31">
        <f t="shared" si="12"/>
        <v>650</v>
      </c>
      <c r="L1786" s="31">
        <f t="shared" si="13"/>
        <v>227.49999999999997</v>
      </c>
      <c r="M1786" s="32">
        <v>0.35</v>
      </c>
      <c r="O1786" s="37"/>
      <c r="P1786" s="35"/>
      <c r="Q1786" s="33"/>
      <c r="R1786" s="34"/>
    </row>
    <row r="1787" spans="1:18" ht="15.75" customHeight="1">
      <c r="A1787" s="22"/>
      <c r="B1787" s="27" t="s">
        <v>21</v>
      </c>
      <c r="C1787" s="27">
        <v>1185732</v>
      </c>
      <c r="D1787" s="28">
        <v>44451</v>
      </c>
      <c r="E1787" s="27" t="s">
        <v>40</v>
      </c>
      <c r="F1787" s="27" t="s">
        <v>80</v>
      </c>
      <c r="G1787" s="27" t="s">
        <v>81</v>
      </c>
      <c r="H1787" s="27" t="s">
        <v>29</v>
      </c>
      <c r="I1787" s="29">
        <v>0.25000000000000006</v>
      </c>
      <c r="J1787" s="30">
        <v>4000</v>
      </c>
      <c r="K1787" s="31">
        <f t="shared" si="12"/>
        <v>1000.0000000000002</v>
      </c>
      <c r="L1787" s="31">
        <f t="shared" si="13"/>
        <v>500.00000000000011</v>
      </c>
      <c r="M1787" s="32">
        <v>0.5</v>
      </c>
      <c r="O1787" s="37"/>
      <c r="P1787" s="35"/>
      <c r="Q1787" s="33"/>
      <c r="R1787" s="34"/>
    </row>
    <row r="1788" spans="1:18" ht="15.75" customHeight="1">
      <c r="A1788" s="22"/>
      <c r="B1788" s="27" t="s">
        <v>21</v>
      </c>
      <c r="C1788" s="27">
        <v>1185732</v>
      </c>
      <c r="D1788" s="28">
        <v>44480</v>
      </c>
      <c r="E1788" s="27" t="s">
        <v>40</v>
      </c>
      <c r="F1788" s="27" t="s">
        <v>80</v>
      </c>
      <c r="G1788" s="27" t="s">
        <v>81</v>
      </c>
      <c r="H1788" s="27" t="s">
        <v>24</v>
      </c>
      <c r="I1788" s="29">
        <v>0.3</v>
      </c>
      <c r="J1788" s="30">
        <v>5750</v>
      </c>
      <c r="K1788" s="31">
        <f t="shared" si="12"/>
        <v>1725</v>
      </c>
      <c r="L1788" s="31">
        <f t="shared" si="13"/>
        <v>690</v>
      </c>
      <c r="M1788" s="32">
        <v>0.4</v>
      </c>
      <c r="O1788" s="37"/>
      <c r="P1788" s="35"/>
      <c r="Q1788" s="33"/>
      <c r="R1788" s="34"/>
    </row>
    <row r="1789" spans="1:18" ht="15.75" customHeight="1">
      <c r="A1789" s="22"/>
      <c r="B1789" s="27" t="s">
        <v>21</v>
      </c>
      <c r="C1789" s="27">
        <v>1185732</v>
      </c>
      <c r="D1789" s="28">
        <v>44480</v>
      </c>
      <c r="E1789" s="27" t="s">
        <v>40</v>
      </c>
      <c r="F1789" s="27" t="s">
        <v>80</v>
      </c>
      <c r="G1789" s="27" t="s">
        <v>81</v>
      </c>
      <c r="H1789" s="27" t="s">
        <v>25</v>
      </c>
      <c r="I1789" s="29">
        <v>0.2</v>
      </c>
      <c r="J1789" s="30">
        <v>4000</v>
      </c>
      <c r="K1789" s="31">
        <f t="shared" si="12"/>
        <v>800</v>
      </c>
      <c r="L1789" s="31">
        <f t="shared" si="13"/>
        <v>280</v>
      </c>
      <c r="M1789" s="32">
        <v>0.35</v>
      </c>
      <c r="O1789" s="37"/>
      <c r="P1789" s="35"/>
      <c r="Q1789" s="33"/>
      <c r="R1789" s="34"/>
    </row>
    <row r="1790" spans="1:18" ht="15.75" customHeight="1">
      <c r="A1790" s="22"/>
      <c r="B1790" s="27" t="s">
        <v>21</v>
      </c>
      <c r="C1790" s="27">
        <v>1185732</v>
      </c>
      <c r="D1790" s="28">
        <v>44480</v>
      </c>
      <c r="E1790" s="27" t="s">
        <v>40</v>
      </c>
      <c r="F1790" s="27" t="s">
        <v>80</v>
      </c>
      <c r="G1790" s="27" t="s">
        <v>81</v>
      </c>
      <c r="H1790" s="27" t="s">
        <v>26</v>
      </c>
      <c r="I1790" s="29">
        <v>0.2</v>
      </c>
      <c r="J1790" s="30">
        <v>3000</v>
      </c>
      <c r="K1790" s="31">
        <f t="shared" si="12"/>
        <v>600</v>
      </c>
      <c r="L1790" s="31">
        <f t="shared" si="13"/>
        <v>210</v>
      </c>
      <c r="M1790" s="32">
        <v>0.35</v>
      </c>
      <c r="O1790" s="37"/>
      <c r="P1790" s="35"/>
      <c r="Q1790" s="33"/>
      <c r="R1790" s="34"/>
    </row>
    <row r="1791" spans="1:18" ht="15.75" customHeight="1">
      <c r="A1791" s="22"/>
      <c r="B1791" s="27" t="s">
        <v>21</v>
      </c>
      <c r="C1791" s="27">
        <v>1185732</v>
      </c>
      <c r="D1791" s="28">
        <v>44480</v>
      </c>
      <c r="E1791" s="27" t="s">
        <v>40</v>
      </c>
      <c r="F1791" s="27" t="s">
        <v>80</v>
      </c>
      <c r="G1791" s="27" t="s">
        <v>81</v>
      </c>
      <c r="H1791" s="27" t="s">
        <v>27</v>
      </c>
      <c r="I1791" s="29">
        <v>0.2</v>
      </c>
      <c r="J1791" s="30">
        <v>2750</v>
      </c>
      <c r="K1791" s="31">
        <f t="shared" ref="K1791:K2045" si="14">I1791*J1791</f>
        <v>550</v>
      </c>
      <c r="L1791" s="31">
        <f t="shared" ref="L1791:L2045" si="15">K1791*M1791</f>
        <v>220</v>
      </c>
      <c r="M1791" s="32">
        <v>0.4</v>
      </c>
      <c r="O1791" s="37"/>
      <c r="P1791" s="35"/>
      <c r="Q1791" s="33"/>
      <c r="R1791" s="34"/>
    </row>
    <row r="1792" spans="1:18" ht="15.75" customHeight="1">
      <c r="A1792" s="22"/>
      <c r="B1792" s="27" t="s">
        <v>21</v>
      </c>
      <c r="C1792" s="27">
        <v>1185732</v>
      </c>
      <c r="D1792" s="28">
        <v>44480</v>
      </c>
      <c r="E1792" s="27" t="s">
        <v>40</v>
      </c>
      <c r="F1792" s="27" t="s">
        <v>80</v>
      </c>
      <c r="G1792" s="27" t="s">
        <v>81</v>
      </c>
      <c r="H1792" s="27" t="s">
        <v>28</v>
      </c>
      <c r="I1792" s="29">
        <v>0.3</v>
      </c>
      <c r="J1792" s="30">
        <v>2750</v>
      </c>
      <c r="K1792" s="31">
        <f t="shared" si="14"/>
        <v>825</v>
      </c>
      <c r="L1792" s="31">
        <f t="shared" si="15"/>
        <v>288.75</v>
      </c>
      <c r="M1792" s="32">
        <v>0.35</v>
      </c>
      <c r="O1792" s="37"/>
      <c r="P1792" s="35"/>
      <c r="Q1792" s="33"/>
      <c r="R1792" s="34"/>
    </row>
    <row r="1793" spans="1:18" ht="15.75" customHeight="1">
      <c r="A1793" s="22"/>
      <c r="B1793" s="27" t="s">
        <v>21</v>
      </c>
      <c r="C1793" s="27">
        <v>1185732</v>
      </c>
      <c r="D1793" s="28">
        <v>44480</v>
      </c>
      <c r="E1793" s="27" t="s">
        <v>40</v>
      </c>
      <c r="F1793" s="27" t="s">
        <v>80</v>
      </c>
      <c r="G1793" s="27" t="s">
        <v>81</v>
      </c>
      <c r="H1793" s="27" t="s">
        <v>29</v>
      </c>
      <c r="I1793" s="29">
        <v>0.34999999999999992</v>
      </c>
      <c r="J1793" s="30">
        <v>4000</v>
      </c>
      <c r="K1793" s="31">
        <f t="shared" si="14"/>
        <v>1399.9999999999998</v>
      </c>
      <c r="L1793" s="31">
        <f t="shared" si="15"/>
        <v>699.99999999999989</v>
      </c>
      <c r="M1793" s="32">
        <v>0.5</v>
      </c>
      <c r="O1793" s="37"/>
      <c r="P1793" s="35"/>
      <c r="Q1793" s="33"/>
      <c r="R1793" s="34"/>
    </row>
    <row r="1794" spans="1:18" ht="15.75" customHeight="1">
      <c r="A1794" s="22"/>
      <c r="B1794" s="27" t="s">
        <v>21</v>
      </c>
      <c r="C1794" s="27">
        <v>1185732</v>
      </c>
      <c r="D1794" s="28">
        <v>44511</v>
      </c>
      <c r="E1794" s="27" t="s">
        <v>40</v>
      </c>
      <c r="F1794" s="27" t="s">
        <v>80</v>
      </c>
      <c r="G1794" s="27" t="s">
        <v>81</v>
      </c>
      <c r="H1794" s="27" t="s">
        <v>24</v>
      </c>
      <c r="I1794" s="29">
        <v>0.30000000000000004</v>
      </c>
      <c r="J1794" s="30">
        <v>5500</v>
      </c>
      <c r="K1794" s="31">
        <f t="shared" si="14"/>
        <v>1650.0000000000002</v>
      </c>
      <c r="L1794" s="31">
        <f t="shared" si="15"/>
        <v>660.00000000000011</v>
      </c>
      <c r="M1794" s="32">
        <v>0.4</v>
      </c>
      <c r="O1794" s="37"/>
      <c r="P1794" s="35"/>
      <c r="Q1794" s="33"/>
      <c r="R1794" s="34"/>
    </row>
    <row r="1795" spans="1:18" ht="15.75" customHeight="1">
      <c r="A1795" s="22"/>
      <c r="B1795" s="27" t="s">
        <v>21</v>
      </c>
      <c r="C1795" s="27">
        <v>1185732</v>
      </c>
      <c r="D1795" s="28">
        <v>44511</v>
      </c>
      <c r="E1795" s="27" t="s">
        <v>40</v>
      </c>
      <c r="F1795" s="27" t="s">
        <v>80</v>
      </c>
      <c r="G1795" s="27" t="s">
        <v>81</v>
      </c>
      <c r="H1795" s="27" t="s">
        <v>25</v>
      </c>
      <c r="I1795" s="29">
        <v>0.20000000000000007</v>
      </c>
      <c r="J1795" s="30">
        <v>4000</v>
      </c>
      <c r="K1795" s="31">
        <f t="shared" si="14"/>
        <v>800.00000000000023</v>
      </c>
      <c r="L1795" s="31">
        <f t="shared" si="15"/>
        <v>280.00000000000006</v>
      </c>
      <c r="M1795" s="32">
        <v>0.35</v>
      </c>
      <c r="O1795" s="37"/>
      <c r="P1795" s="35"/>
      <c r="Q1795" s="33"/>
      <c r="R1795" s="34"/>
    </row>
    <row r="1796" spans="1:18" ht="15.75" customHeight="1">
      <c r="A1796" s="22"/>
      <c r="B1796" s="27" t="s">
        <v>21</v>
      </c>
      <c r="C1796" s="27">
        <v>1185732</v>
      </c>
      <c r="D1796" s="28">
        <v>44511</v>
      </c>
      <c r="E1796" s="27" t="s">
        <v>40</v>
      </c>
      <c r="F1796" s="27" t="s">
        <v>80</v>
      </c>
      <c r="G1796" s="27" t="s">
        <v>81</v>
      </c>
      <c r="H1796" s="27" t="s">
        <v>26</v>
      </c>
      <c r="I1796" s="29">
        <v>0.20000000000000007</v>
      </c>
      <c r="J1796" s="30">
        <v>3450</v>
      </c>
      <c r="K1796" s="31">
        <f t="shared" si="14"/>
        <v>690.00000000000023</v>
      </c>
      <c r="L1796" s="31">
        <f t="shared" si="15"/>
        <v>241.50000000000006</v>
      </c>
      <c r="M1796" s="32">
        <v>0.35</v>
      </c>
      <c r="O1796" s="37"/>
      <c r="P1796" s="35"/>
      <c r="Q1796" s="33"/>
      <c r="R1796" s="34"/>
    </row>
    <row r="1797" spans="1:18" ht="15.75" customHeight="1">
      <c r="A1797" s="22"/>
      <c r="B1797" s="27" t="s">
        <v>21</v>
      </c>
      <c r="C1797" s="27">
        <v>1185732</v>
      </c>
      <c r="D1797" s="28">
        <v>44511</v>
      </c>
      <c r="E1797" s="27" t="s">
        <v>40</v>
      </c>
      <c r="F1797" s="27" t="s">
        <v>80</v>
      </c>
      <c r="G1797" s="27" t="s">
        <v>81</v>
      </c>
      <c r="H1797" s="27" t="s">
        <v>27</v>
      </c>
      <c r="I1797" s="29">
        <v>0.20000000000000007</v>
      </c>
      <c r="J1797" s="30">
        <v>3750</v>
      </c>
      <c r="K1797" s="31">
        <f t="shared" si="14"/>
        <v>750.00000000000023</v>
      </c>
      <c r="L1797" s="31">
        <f t="shared" si="15"/>
        <v>300.00000000000011</v>
      </c>
      <c r="M1797" s="32">
        <v>0.4</v>
      </c>
      <c r="O1797" s="37"/>
      <c r="P1797" s="35"/>
      <c r="Q1797" s="33"/>
      <c r="R1797" s="34"/>
    </row>
    <row r="1798" spans="1:18" ht="15.75" customHeight="1">
      <c r="A1798" s="22"/>
      <c r="B1798" s="27" t="s">
        <v>21</v>
      </c>
      <c r="C1798" s="27">
        <v>1185732</v>
      </c>
      <c r="D1798" s="28">
        <v>44511</v>
      </c>
      <c r="E1798" s="27" t="s">
        <v>40</v>
      </c>
      <c r="F1798" s="27" t="s">
        <v>80</v>
      </c>
      <c r="G1798" s="27" t="s">
        <v>81</v>
      </c>
      <c r="H1798" s="27" t="s">
        <v>28</v>
      </c>
      <c r="I1798" s="29">
        <v>0.39999999999999997</v>
      </c>
      <c r="J1798" s="30">
        <v>3500</v>
      </c>
      <c r="K1798" s="31">
        <f t="shared" si="14"/>
        <v>1399.9999999999998</v>
      </c>
      <c r="L1798" s="31">
        <f t="shared" si="15"/>
        <v>489.99999999999989</v>
      </c>
      <c r="M1798" s="32">
        <v>0.35</v>
      </c>
      <c r="O1798" s="37"/>
      <c r="P1798" s="35"/>
      <c r="Q1798" s="33"/>
      <c r="R1798" s="34"/>
    </row>
    <row r="1799" spans="1:18" ht="15.75" customHeight="1">
      <c r="A1799" s="22"/>
      <c r="B1799" s="27" t="s">
        <v>21</v>
      </c>
      <c r="C1799" s="27">
        <v>1185732</v>
      </c>
      <c r="D1799" s="28">
        <v>44511</v>
      </c>
      <c r="E1799" s="27" t="s">
        <v>40</v>
      </c>
      <c r="F1799" s="27" t="s">
        <v>80</v>
      </c>
      <c r="G1799" s="27" t="s">
        <v>81</v>
      </c>
      <c r="H1799" s="27" t="s">
        <v>29</v>
      </c>
      <c r="I1799" s="29">
        <v>0.44999999999999984</v>
      </c>
      <c r="J1799" s="30">
        <v>4500</v>
      </c>
      <c r="K1799" s="31">
        <f t="shared" si="14"/>
        <v>2024.9999999999993</v>
      </c>
      <c r="L1799" s="31">
        <f t="shared" si="15"/>
        <v>1012.4999999999997</v>
      </c>
      <c r="M1799" s="32">
        <v>0.5</v>
      </c>
      <c r="O1799" s="37"/>
      <c r="P1799" s="35"/>
      <c r="Q1799" s="33"/>
      <c r="R1799" s="34"/>
    </row>
    <row r="1800" spans="1:18" ht="15.75" customHeight="1">
      <c r="A1800" s="22"/>
      <c r="B1800" s="27" t="s">
        <v>21</v>
      </c>
      <c r="C1800" s="27">
        <v>1185732</v>
      </c>
      <c r="D1800" s="28">
        <v>44540</v>
      </c>
      <c r="E1800" s="27" t="s">
        <v>40</v>
      </c>
      <c r="F1800" s="27" t="s">
        <v>80</v>
      </c>
      <c r="G1800" s="27" t="s">
        <v>81</v>
      </c>
      <c r="H1800" s="27" t="s">
        <v>24</v>
      </c>
      <c r="I1800" s="29">
        <v>0.39999999999999997</v>
      </c>
      <c r="J1800" s="30">
        <v>7000</v>
      </c>
      <c r="K1800" s="31">
        <f t="shared" si="14"/>
        <v>2799.9999999999995</v>
      </c>
      <c r="L1800" s="31">
        <f t="shared" si="15"/>
        <v>1119.9999999999998</v>
      </c>
      <c r="M1800" s="32">
        <v>0.4</v>
      </c>
      <c r="O1800" s="37"/>
      <c r="P1800" s="35"/>
      <c r="Q1800" s="33"/>
      <c r="R1800" s="34"/>
    </row>
    <row r="1801" spans="1:18" ht="15.75" customHeight="1">
      <c r="A1801" s="22"/>
      <c r="B1801" s="27" t="s">
        <v>21</v>
      </c>
      <c r="C1801" s="27">
        <v>1185732</v>
      </c>
      <c r="D1801" s="28">
        <v>44540</v>
      </c>
      <c r="E1801" s="27" t="s">
        <v>40</v>
      </c>
      <c r="F1801" s="27" t="s">
        <v>80</v>
      </c>
      <c r="G1801" s="27" t="s">
        <v>81</v>
      </c>
      <c r="H1801" s="27" t="s">
        <v>25</v>
      </c>
      <c r="I1801" s="29">
        <v>0.30000000000000004</v>
      </c>
      <c r="J1801" s="30">
        <v>5000</v>
      </c>
      <c r="K1801" s="31">
        <f t="shared" si="14"/>
        <v>1500.0000000000002</v>
      </c>
      <c r="L1801" s="31">
        <f t="shared" si="15"/>
        <v>525</v>
      </c>
      <c r="M1801" s="32">
        <v>0.35</v>
      </c>
      <c r="O1801" s="37"/>
      <c r="P1801" s="35"/>
      <c r="Q1801" s="33"/>
      <c r="R1801" s="34"/>
    </row>
    <row r="1802" spans="1:18" ht="15.75" customHeight="1">
      <c r="A1802" s="22"/>
      <c r="B1802" s="27" t="s">
        <v>21</v>
      </c>
      <c r="C1802" s="27">
        <v>1185732</v>
      </c>
      <c r="D1802" s="28">
        <v>44540</v>
      </c>
      <c r="E1802" s="27" t="s">
        <v>40</v>
      </c>
      <c r="F1802" s="27" t="s">
        <v>80</v>
      </c>
      <c r="G1802" s="27" t="s">
        <v>81</v>
      </c>
      <c r="H1802" s="27" t="s">
        <v>26</v>
      </c>
      <c r="I1802" s="29">
        <v>0.30000000000000004</v>
      </c>
      <c r="J1802" s="30">
        <v>4500</v>
      </c>
      <c r="K1802" s="31">
        <f t="shared" si="14"/>
        <v>1350.0000000000002</v>
      </c>
      <c r="L1802" s="31">
        <f t="shared" si="15"/>
        <v>472.50000000000006</v>
      </c>
      <c r="M1802" s="32">
        <v>0.35</v>
      </c>
      <c r="O1802" s="37"/>
      <c r="P1802" s="35"/>
      <c r="Q1802" s="33"/>
      <c r="R1802" s="34"/>
    </row>
    <row r="1803" spans="1:18" ht="15.75" customHeight="1">
      <c r="A1803" s="22"/>
      <c r="B1803" s="27" t="s">
        <v>21</v>
      </c>
      <c r="C1803" s="27">
        <v>1185732</v>
      </c>
      <c r="D1803" s="28">
        <v>44540</v>
      </c>
      <c r="E1803" s="27" t="s">
        <v>40</v>
      </c>
      <c r="F1803" s="27" t="s">
        <v>80</v>
      </c>
      <c r="G1803" s="27" t="s">
        <v>81</v>
      </c>
      <c r="H1803" s="27" t="s">
        <v>27</v>
      </c>
      <c r="I1803" s="29">
        <v>0.30000000000000004</v>
      </c>
      <c r="J1803" s="30">
        <v>4000</v>
      </c>
      <c r="K1803" s="31">
        <f t="shared" si="14"/>
        <v>1200.0000000000002</v>
      </c>
      <c r="L1803" s="31">
        <f t="shared" si="15"/>
        <v>480.00000000000011</v>
      </c>
      <c r="M1803" s="32">
        <v>0.4</v>
      </c>
      <c r="O1803" s="37"/>
      <c r="P1803" s="35"/>
      <c r="Q1803" s="33"/>
      <c r="R1803" s="34"/>
    </row>
    <row r="1804" spans="1:18" ht="15.75" customHeight="1">
      <c r="A1804" s="22"/>
      <c r="B1804" s="27" t="s">
        <v>21</v>
      </c>
      <c r="C1804" s="27">
        <v>1185732</v>
      </c>
      <c r="D1804" s="28">
        <v>44540</v>
      </c>
      <c r="E1804" s="27" t="s">
        <v>40</v>
      </c>
      <c r="F1804" s="27" t="s">
        <v>80</v>
      </c>
      <c r="G1804" s="27" t="s">
        <v>81</v>
      </c>
      <c r="H1804" s="27" t="s">
        <v>28</v>
      </c>
      <c r="I1804" s="29">
        <v>0.39999999999999997</v>
      </c>
      <c r="J1804" s="30">
        <v>4000</v>
      </c>
      <c r="K1804" s="31">
        <f t="shared" si="14"/>
        <v>1599.9999999999998</v>
      </c>
      <c r="L1804" s="31">
        <f t="shared" si="15"/>
        <v>559.99999999999989</v>
      </c>
      <c r="M1804" s="32">
        <v>0.35</v>
      </c>
      <c r="O1804" s="37"/>
      <c r="P1804" s="35"/>
      <c r="Q1804" s="33"/>
      <c r="R1804" s="34"/>
    </row>
    <row r="1805" spans="1:18" ht="15.75" customHeight="1">
      <c r="A1805" s="22"/>
      <c r="B1805" s="27" t="s">
        <v>21</v>
      </c>
      <c r="C1805" s="27">
        <v>1185732</v>
      </c>
      <c r="D1805" s="28">
        <v>44540</v>
      </c>
      <c r="E1805" s="27" t="s">
        <v>40</v>
      </c>
      <c r="F1805" s="27" t="s">
        <v>80</v>
      </c>
      <c r="G1805" s="27" t="s">
        <v>81</v>
      </c>
      <c r="H1805" s="27" t="s">
        <v>29</v>
      </c>
      <c r="I1805" s="29">
        <v>0.44999999999999984</v>
      </c>
      <c r="J1805" s="30">
        <v>5000</v>
      </c>
      <c r="K1805" s="31">
        <f t="shared" si="14"/>
        <v>2249.9999999999991</v>
      </c>
      <c r="L1805" s="31">
        <f t="shared" si="15"/>
        <v>1124.9999999999995</v>
      </c>
      <c r="M1805" s="32">
        <v>0.5</v>
      </c>
      <c r="O1805" s="37"/>
      <c r="P1805" s="35"/>
      <c r="Q1805" s="33"/>
      <c r="R1805" s="34"/>
    </row>
    <row r="1806" spans="1:18" ht="15.75" customHeight="1">
      <c r="A1806" s="22" t="s">
        <v>46</v>
      </c>
      <c r="B1806" s="27" t="s">
        <v>34</v>
      </c>
      <c r="C1806" s="27">
        <v>1128299</v>
      </c>
      <c r="D1806" s="28">
        <v>44220</v>
      </c>
      <c r="E1806" s="27" t="s">
        <v>35</v>
      </c>
      <c r="F1806" s="27" t="s">
        <v>82</v>
      </c>
      <c r="G1806" s="27" t="s">
        <v>83</v>
      </c>
      <c r="H1806" s="27" t="s">
        <v>24</v>
      </c>
      <c r="I1806" s="29">
        <v>0.30000000000000004</v>
      </c>
      <c r="J1806" s="30">
        <v>3500</v>
      </c>
      <c r="K1806" s="31">
        <f t="shared" si="14"/>
        <v>1050.0000000000002</v>
      </c>
      <c r="L1806" s="31">
        <f t="shared" si="15"/>
        <v>367.50000000000006</v>
      </c>
      <c r="M1806" s="32">
        <v>0.35</v>
      </c>
      <c r="O1806" s="37"/>
      <c r="P1806" s="35"/>
      <c r="Q1806" s="33"/>
      <c r="R1806" s="34"/>
    </row>
    <row r="1807" spans="1:18" ht="15.75" customHeight="1">
      <c r="A1807" s="22"/>
      <c r="B1807" s="27" t="s">
        <v>34</v>
      </c>
      <c r="C1807" s="27">
        <v>1128299</v>
      </c>
      <c r="D1807" s="28">
        <v>44220</v>
      </c>
      <c r="E1807" s="27" t="s">
        <v>35</v>
      </c>
      <c r="F1807" s="27" t="s">
        <v>82</v>
      </c>
      <c r="G1807" s="27" t="s">
        <v>83</v>
      </c>
      <c r="H1807" s="27" t="s">
        <v>25</v>
      </c>
      <c r="I1807" s="29">
        <v>0.4</v>
      </c>
      <c r="J1807" s="30">
        <v>3500</v>
      </c>
      <c r="K1807" s="31">
        <f t="shared" si="14"/>
        <v>1400</v>
      </c>
      <c r="L1807" s="31">
        <f t="shared" si="15"/>
        <v>489.99999999999994</v>
      </c>
      <c r="M1807" s="32">
        <v>0.35</v>
      </c>
      <c r="O1807" s="37"/>
      <c r="P1807" s="35"/>
      <c r="Q1807" s="33"/>
      <c r="R1807" s="34"/>
    </row>
    <row r="1808" spans="1:18" ht="15.75" customHeight="1">
      <c r="A1808" s="22"/>
      <c r="B1808" s="27" t="s">
        <v>34</v>
      </c>
      <c r="C1808" s="27">
        <v>1128299</v>
      </c>
      <c r="D1808" s="28">
        <v>44220</v>
      </c>
      <c r="E1808" s="27" t="s">
        <v>35</v>
      </c>
      <c r="F1808" s="27" t="s">
        <v>82</v>
      </c>
      <c r="G1808" s="27" t="s">
        <v>83</v>
      </c>
      <c r="H1808" s="27" t="s">
        <v>26</v>
      </c>
      <c r="I1808" s="29">
        <v>0.4</v>
      </c>
      <c r="J1808" s="30">
        <v>3500</v>
      </c>
      <c r="K1808" s="31">
        <f t="shared" si="14"/>
        <v>1400</v>
      </c>
      <c r="L1808" s="31">
        <f t="shared" si="15"/>
        <v>489.99999999999994</v>
      </c>
      <c r="M1808" s="32">
        <v>0.35</v>
      </c>
      <c r="O1808" s="37"/>
      <c r="P1808" s="35"/>
      <c r="Q1808" s="33"/>
      <c r="R1808" s="34"/>
    </row>
    <row r="1809" spans="1:18" ht="15.75" customHeight="1">
      <c r="A1809" s="22"/>
      <c r="B1809" s="27" t="s">
        <v>34</v>
      </c>
      <c r="C1809" s="27">
        <v>1128299</v>
      </c>
      <c r="D1809" s="28">
        <v>44220</v>
      </c>
      <c r="E1809" s="27" t="s">
        <v>35</v>
      </c>
      <c r="F1809" s="27" t="s">
        <v>82</v>
      </c>
      <c r="G1809" s="27" t="s">
        <v>83</v>
      </c>
      <c r="H1809" s="27" t="s">
        <v>27</v>
      </c>
      <c r="I1809" s="29">
        <v>0.4</v>
      </c>
      <c r="J1809" s="30">
        <v>2000</v>
      </c>
      <c r="K1809" s="31">
        <f t="shared" si="14"/>
        <v>800</v>
      </c>
      <c r="L1809" s="31">
        <f t="shared" si="15"/>
        <v>280</v>
      </c>
      <c r="M1809" s="32">
        <v>0.35</v>
      </c>
      <c r="O1809" s="37"/>
      <c r="P1809" s="35"/>
      <c r="Q1809" s="33"/>
      <c r="R1809" s="34"/>
    </row>
    <row r="1810" spans="1:18" ht="15.75" customHeight="1">
      <c r="A1810" s="22"/>
      <c r="B1810" s="27" t="s">
        <v>34</v>
      </c>
      <c r="C1810" s="27">
        <v>1128299</v>
      </c>
      <c r="D1810" s="28">
        <v>44220</v>
      </c>
      <c r="E1810" s="27" t="s">
        <v>35</v>
      </c>
      <c r="F1810" s="27" t="s">
        <v>82</v>
      </c>
      <c r="G1810" s="27" t="s">
        <v>83</v>
      </c>
      <c r="H1810" s="27" t="s">
        <v>28</v>
      </c>
      <c r="I1810" s="29">
        <v>0.45000000000000007</v>
      </c>
      <c r="J1810" s="30">
        <v>1500</v>
      </c>
      <c r="K1810" s="31">
        <f t="shared" si="14"/>
        <v>675.00000000000011</v>
      </c>
      <c r="L1810" s="31">
        <f t="shared" si="15"/>
        <v>270.00000000000006</v>
      </c>
      <c r="M1810" s="32">
        <v>0.4</v>
      </c>
      <c r="O1810" s="37"/>
      <c r="P1810" s="35"/>
      <c r="Q1810" s="33"/>
      <c r="R1810" s="34"/>
    </row>
    <row r="1811" spans="1:18" ht="15.75" customHeight="1">
      <c r="A1811" s="22"/>
      <c r="B1811" s="27" t="s">
        <v>34</v>
      </c>
      <c r="C1811" s="27">
        <v>1128299</v>
      </c>
      <c r="D1811" s="28">
        <v>44220</v>
      </c>
      <c r="E1811" s="27" t="s">
        <v>35</v>
      </c>
      <c r="F1811" s="27" t="s">
        <v>82</v>
      </c>
      <c r="G1811" s="27" t="s">
        <v>83</v>
      </c>
      <c r="H1811" s="27" t="s">
        <v>29</v>
      </c>
      <c r="I1811" s="29">
        <v>0.4</v>
      </c>
      <c r="J1811" s="30">
        <v>4000</v>
      </c>
      <c r="K1811" s="31">
        <f t="shared" si="14"/>
        <v>1600</v>
      </c>
      <c r="L1811" s="31">
        <f t="shared" si="15"/>
        <v>480</v>
      </c>
      <c r="M1811" s="32">
        <v>0.3</v>
      </c>
      <c r="O1811" s="37"/>
      <c r="P1811" s="35"/>
      <c r="Q1811" s="33"/>
      <c r="R1811" s="34"/>
    </row>
    <row r="1812" spans="1:18" ht="15.75" customHeight="1">
      <c r="A1812" s="22"/>
      <c r="B1812" s="27" t="s">
        <v>34</v>
      </c>
      <c r="C1812" s="27">
        <v>1128299</v>
      </c>
      <c r="D1812" s="28">
        <v>44251</v>
      </c>
      <c r="E1812" s="27" t="s">
        <v>35</v>
      </c>
      <c r="F1812" s="27" t="s">
        <v>82</v>
      </c>
      <c r="G1812" s="27" t="s">
        <v>83</v>
      </c>
      <c r="H1812" s="27" t="s">
        <v>24</v>
      </c>
      <c r="I1812" s="29">
        <v>0.30000000000000004</v>
      </c>
      <c r="J1812" s="30">
        <v>4500</v>
      </c>
      <c r="K1812" s="31">
        <f t="shared" si="14"/>
        <v>1350.0000000000002</v>
      </c>
      <c r="L1812" s="31">
        <f t="shared" si="15"/>
        <v>472.50000000000006</v>
      </c>
      <c r="M1812" s="32">
        <v>0.35</v>
      </c>
      <c r="O1812" s="37"/>
      <c r="P1812" s="35"/>
      <c r="Q1812" s="33"/>
      <c r="R1812" s="34"/>
    </row>
    <row r="1813" spans="1:18" ht="15.75" customHeight="1">
      <c r="A1813" s="22"/>
      <c r="B1813" s="27" t="s">
        <v>34</v>
      </c>
      <c r="C1813" s="27">
        <v>1128299</v>
      </c>
      <c r="D1813" s="28">
        <v>44251</v>
      </c>
      <c r="E1813" s="27" t="s">
        <v>35</v>
      </c>
      <c r="F1813" s="27" t="s">
        <v>82</v>
      </c>
      <c r="G1813" s="27" t="s">
        <v>83</v>
      </c>
      <c r="H1813" s="27" t="s">
        <v>25</v>
      </c>
      <c r="I1813" s="29">
        <v>0.4</v>
      </c>
      <c r="J1813" s="30">
        <v>3500</v>
      </c>
      <c r="K1813" s="31">
        <f t="shared" si="14"/>
        <v>1400</v>
      </c>
      <c r="L1813" s="31">
        <f t="shared" si="15"/>
        <v>489.99999999999994</v>
      </c>
      <c r="M1813" s="32">
        <v>0.35</v>
      </c>
      <c r="O1813" s="37"/>
      <c r="P1813" s="35"/>
      <c r="Q1813" s="33"/>
      <c r="R1813" s="34"/>
    </row>
    <row r="1814" spans="1:18" ht="15.75" customHeight="1">
      <c r="A1814" s="22"/>
      <c r="B1814" s="27" t="s">
        <v>34</v>
      </c>
      <c r="C1814" s="27">
        <v>1128299</v>
      </c>
      <c r="D1814" s="28">
        <v>44251</v>
      </c>
      <c r="E1814" s="27" t="s">
        <v>35</v>
      </c>
      <c r="F1814" s="27" t="s">
        <v>82</v>
      </c>
      <c r="G1814" s="27" t="s">
        <v>83</v>
      </c>
      <c r="H1814" s="27" t="s">
        <v>26</v>
      </c>
      <c r="I1814" s="29">
        <v>0.4</v>
      </c>
      <c r="J1814" s="30">
        <v>3500</v>
      </c>
      <c r="K1814" s="31">
        <f t="shared" si="14"/>
        <v>1400</v>
      </c>
      <c r="L1814" s="31">
        <f t="shared" si="15"/>
        <v>489.99999999999994</v>
      </c>
      <c r="M1814" s="32">
        <v>0.35</v>
      </c>
      <c r="O1814" s="37"/>
      <c r="P1814" s="35"/>
      <c r="Q1814" s="33"/>
      <c r="R1814" s="34"/>
    </row>
    <row r="1815" spans="1:18" ht="15.75" customHeight="1">
      <c r="A1815" s="22"/>
      <c r="B1815" s="27" t="s">
        <v>34</v>
      </c>
      <c r="C1815" s="27">
        <v>1128299</v>
      </c>
      <c r="D1815" s="28">
        <v>44251</v>
      </c>
      <c r="E1815" s="27" t="s">
        <v>35</v>
      </c>
      <c r="F1815" s="27" t="s">
        <v>82</v>
      </c>
      <c r="G1815" s="27" t="s">
        <v>83</v>
      </c>
      <c r="H1815" s="27" t="s">
        <v>27</v>
      </c>
      <c r="I1815" s="29">
        <v>0.4</v>
      </c>
      <c r="J1815" s="30">
        <v>2000</v>
      </c>
      <c r="K1815" s="31">
        <f t="shared" si="14"/>
        <v>800</v>
      </c>
      <c r="L1815" s="31">
        <f t="shared" si="15"/>
        <v>280</v>
      </c>
      <c r="M1815" s="32">
        <v>0.35</v>
      </c>
      <c r="O1815" s="37"/>
      <c r="P1815" s="35"/>
      <c r="Q1815" s="33"/>
      <c r="R1815" s="34"/>
    </row>
    <row r="1816" spans="1:18" ht="15.75" customHeight="1">
      <c r="A1816" s="22"/>
      <c r="B1816" s="27" t="s">
        <v>34</v>
      </c>
      <c r="C1816" s="27">
        <v>1128299</v>
      </c>
      <c r="D1816" s="28">
        <v>44251</v>
      </c>
      <c r="E1816" s="27" t="s">
        <v>35</v>
      </c>
      <c r="F1816" s="27" t="s">
        <v>82</v>
      </c>
      <c r="G1816" s="27" t="s">
        <v>83</v>
      </c>
      <c r="H1816" s="27" t="s">
        <v>28</v>
      </c>
      <c r="I1816" s="29">
        <v>0.45000000000000007</v>
      </c>
      <c r="J1816" s="30">
        <v>1250</v>
      </c>
      <c r="K1816" s="31">
        <f t="shared" si="14"/>
        <v>562.50000000000011</v>
      </c>
      <c r="L1816" s="31">
        <f t="shared" si="15"/>
        <v>225.00000000000006</v>
      </c>
      <c r="M1816" s="32">
        <v>0.4</v>
      </c>
      <c r="O1816" s="37"/>
      <c r="P1816" s="35"/>
      <c r="Q1816" s="33"/>
      <c r="R1816" s="34"/>
    </row>
    <row r="1817" spans="1:18" ht="15.75" customHeight="1">
      <c r="A1817" s="22"/>
      <c r="B1817" s="27" t="s">
        <v>34</v>
      </c>
      <c r="C1817" s="27">
        <v>1128299</v>
      </c>
      <c r="D1817" s="28">
        <v>44251</v>
      </c>
      <c r="E1817" s="27" t="s">
        <v>35</v>
      </c>
      <c r="F1817" s="27" t="s">
        <v>82</v>
      </c>
      <c r="G1817" s="27" t="s">
        <v>83</v>
      </c>
      <c r="H1817" s="27" t="s">
        <v>29</v>
      </c>
      <c r="I1817" s="29">
        <v>0.4</v>
      </c>
      <c r="J1817" s="30">
        <v>3250</v>
      </c>
      <c r="K1817" s="31">
        <f t="shared" si="14"/>
        <v>1300</v>
      </c>
      <c r="L1817" s="31">
        <f t="shared" si="15"/>
        <v>390</v>
      </c>
      <c r="M1817" s="32">
        <v>0.3</v>
      </c>
      <c r="O1817" s="37"/>
      <c r="P1817" s="35"/>
      <c r="Q1817" s="33"/>
      <c r="R1817" s="34"/>
    </row>
    <row r="1818" spans="1:18" ht="15.75" customHeight="1">
      <c r="A1818" s="22"/>
      <c r="B1818" s="27" t="s">
        <v>34</v>
      </c>
      <c r="C1818" s="27">
        <v>1128299</v>
      </c>
      <c r="D1818" s="28">
        <v>44278</v>
      </c>
      <c r="E1818" s="27" t="s">
        <v>35</v>
      </c>
      <c r="F1818" s="27" t="s">
        <v>82</v>
      </c>
      <c r="G1818" s="27" t="s">
        <v>83</v>
      </c>
      <c r="H1818" s="27" t="s">
        <v>24</v>
      </c>
      <c r="I1818" s="29">
        <v>0.4</v>
      </c>
      <c r="J1818" s="30">
        <v>4750</v>
      </c>
      <c r="K1818" s="31">
        <f t="shared" si="14"/>
        <v>1900</v>
      </c>
      <c r="L1818" s="31">
        <f t="shared" si="15"/>
        <v>665</v>
      </c>
      <c r="M1818" s="32">
        <v>0.35</v>
      </c>
      <c r="O1818" s="37"/>
      <c r="P1818" s="35"/>
      <c r="Q1818" s="33"/>
      <c r="R1818" s="34"/>
    </row>
    <row r="1819" spans="1:18" ht="15.75" customHeight="1">
      <c r="A1819" s="22"/>
      <c r="B1819" s="27" t="s">
        <v>34</v>
      </c>
      <c r="C1819" s="27">
        <v>1128299</v>
      </c>
      <c r="D1819" s="28">
        <v>44278</v>
      </c>
      <c r="E1819" s="27" t="s">
        <v>35</v>
      </c>
      <c r="F1819" s="27" t="s">
        <v>82</v>
      </c>
      <c r="G1819" s="27" t="s">
        <v>83</v>
      </c>
      <c r="H1819" s="27" t="s">
        <v>25</v>
      </c>
      <c r="I1819" s="29">
        <v>0.5</v>
      </c>
      <c r="J1819" s="30">
        <v>3250</v>
      </c>
      <c r="K1819" s="31">
        <f t="shared" si="14"/>
        <v>1625</v>
      </c>
      <c r="L1819" s="31">
        <f t="shared" si="15"/>
        <v>568.75</v>
      </c>
      <c r="M1819" s="32">
        <v>0.35</v>
      </c>
      <c r="O1819" s="37"/>
      <c r="P1819" s="35"/>
      <c r="Q1819" s="33"/>
      <c r="R1819" s="34"/>
    </row>
    <row r="1820" spans="1:18" ht="15.75" customHeight="1">
      <c r="A1820" s="22"/>
      <c r="B1820" s="27" t="s">
        <v>34</v>
      </c>
      <c r="C1820" s="27">
        <v>1128299</v>
      </c>
      <c r="D1820" s="28">
        <v>44278</v>
      </c>
      <c r="E1820" s="27" t="s">
        <v>35</v>
      </c>
      <c r="F1820" s="27" t="s">
        <v>82</v>
      </c>
      <c r="G1820" s="27" t="s">
        <v>83</v>
      </c>
      <c r="H1820" s="27" t="s">
        <v>26</v>
      </c>
      <c r="I1820" s="29">
        <v>0.54999999999999993</v>
      </c>
      <c r="J1820" s="30">
        <v>3500</v>
      </c>
      <c r="K1820" s="31">
        <f t="shared" si="14"/>
        <v>1924.9999999999998</v>
      </c>
      <c r="L1820" s="31">
        <f t="shared" si="15"/>
        <v>673.74999999999989</v>
      </c>
      <c r="M1820" s="32">
        <v>0.35</v>
      </c>
      <c r="O1820" s="37"/>
      <c r="P1820" s="35"/>
      <c r="Q1820" s="33"/>
      <c r="R1820" s="34"/>
    </row>
    <row r="1821" spans="1:18" ht="15.75" customHeight="1">
      <c r="A1821" s="22"/>
      <c r="B1821" s="27" t="s">
        <v>34</v>
      </c>
      <c r="C1821" s="27">
        <v>1128299</v>
      </c>
      <c r="D1821" s="28">
        <v>44278</v>
      </c>
      <c r="E1821" s="27" t="s">
        <v>35</v>
      </c>
      <c r="F1821" s="27" t="s">
        <v>82</v>
      </c>
      <c r="G1821" s="27" t="s">
        <v>83</v>
      </c>
      <c r="H1821" s="27" t="s">
        <v>27</v>
      </c>
      <c r="I1821" s="29">
        <v>0.5</v>
      </c>
      <c r="J1821" s="30">
        <v>2500</v>
      </c>
      <c r="K1821" s="31">
        <f t="shared" si="14"/>
        <v>1250</v>
      </c>
      <c r="L1821" s="31">
        <f t="shared" si="15"/>
        <v>437.5</v>
      </c>
      <c r="M1821" s="32">
        <v>0.35</v>
      </c>
      <c r="O1821" s="37"/>
      <c r="P1821" s="35"/>
      <c r="Q1821" s="33"/>
      <c r="R1821" s="34"/>
    </row>
    <row r="1822" spans="1:18" ht="15.75" customHeight="1">
      <c r="A1822" s="22"/>
      <c r="B1822" s="27" t="s">
        <v>34</v>
      </c>
      <c r="C1822" s="27">
        <v>1128299</v>
      </c>
      <c r="D1822" s="28">
        <v>44278</v>
      </c>
      <c r="E1822" s="27" t="s">
        <v>35</v>
      </c>
      <c r="F1822" s="27" t="s">
        <v>82</v>
      </c>
      <c r="G1822" s="27" t="s">
        <v>83</v>
      </c>
      <c r="H1822" s="27" t="s">
        <v>28</v>
      </c>
      <c r="I1822" s="29">
        <v>0.55000000000000004</v>
      </c>
      <c r="J1822" s="30">
        <v>1000</v>
      </c>
      <c r="K1822" s="31">
        <f t="shared" si="14"/>
        <v>550</v>
      </c>
      <c r="L1822" s="31">
        <f t="shared" si="15"/>
        <v>220</v>
      </c>
      <c r="M1822" s="32">
        <v>0.4</v>
      </c>
      <c r="O1822" s="37"/>
      <c r="P1822" s="35"/>
      <c r="Q1822" s="33"/>
      <c r="R1822" s="34"/>
    </row>
    <row r="1823" spans="1:18" ht="15.75" customHeight="1">
      <c r="A1823" s="22"/>
      <c r="B1823" s="27" t="s">
        <v>34</v>
      </c>
      <c r="C1823" s="27">
        <v>1128299</v>
      </c>
      <c r="D1823" s="28">
        <v>44278</v>
      </c>
      <c r="E1823" s="27" t="s">
        <v>35</v>
      </c>
      <c r="F1823" s="27" t="s">
        <v>82</v>
      </c>
      <c r="G1823" s="27" t="s">
        <v>83</v>
      </c>
      <c r="H1823" s="27" t="s">
        <v>29</v>
      </c>
      <c r="I1823" s="29">
        <v>0.5</v>
      </c>
      <c r="J1823" s="30">
        <v>3000</v>
      </c>
      <c r="K1823" s="31">
        <f t="shared" si="14"/>
        <v>1500</v>
      </c>
      <c r="L1823" s="31">
        <f t="shared" si="15"/>
        <v>450</v>
      </c>
      <c r="M1823" s="32">
        <v>0.3</v>
      </c>
      <c r="O1823" s="37"/>
      <c r="P1823" s="35"/>
      <c r="Q1823" s="33"/>
      <c r="R1823" s="34"/>
    </row>
    <row r="1824" spans="1:18" ht="15.75" customHeight="1">
      <c r="A1824" s="22"/>
      <c r="B1824" s="27" t="s">
        <v>34</v>
      </c>
      <c r="C1824" s="27">
        <v>1128299</v>
      </c>
      <c r="D1824" s="28">
        <v>44310</v>
      </c>
      <c r="E1824" s="27" t="s">
        <v>35</v>
      </c>
      <c r="F1824" s="27" t="s">
        <v>82</v>
      </c>
      <c r="G1824" s="27" t="s">
        <v>83</v>
      </c>
      <c r="H1824" s="27" t="s">
        <v>24</v>
      </c>
      <c r="I1824" s="29">
        <v>0.55000000000000004</v>
      </c>
      <c r="J1824" s="30">
        <v>4750</v>
      </c>
      <c r="K1824" s="31">
        <f t="shared" si="14"/>
        <v>2612.5</v>
      </c>
      <c r="L1824" s="31">
        <f t="shared" si="15"/>
        <v>914.37499999999989</v>
      </c>
      <c r="M1824" s="32">
        <v>0.35</v>
      </c>
      <c r="O1824" s="37"/>
      <c r="P1824" s="35"/>
      <c r="Q1824" s="33"/>
      <c r="R1824" s="34"/>
    </row>
    <row r="1825" spans="1:18" ht="15.75" customHeight="1">
      <c r="A1825" s="22"/>
      <c r="B1825" s="27" t="s">
        <v>34</v>
      </c>
      <c r="C1825" s="27">
        <v>1128299</v>
      </c>
      <c r="D1825" s="28">
        <v>44310</v>
      </c>
      <c r="E1825" s="27" t="s">
        <v>35</v>
      </c>
      <c r="F1825" s="27" t="s">
        <v>82</v>
      </c>
      <c r="G1825" s="27" t="s">
        <v>83</v>
      </c>
      <c r="H1825" s="27" t="s">
        <v>25</v>
      </c>
      <c r="I1825" s="29">
        <v>0.60000000000000009</v>
      </c>
      <c r="J1825" s="30">
        <v>2750</v>
      </c>
      <c r="K1825" s="31">
        <f t="shared" si="14"/>
        <v>1650.0000000000002</v>
      </c>
      <c r="L1825" s="31">
        <f t="shared" si="15"/>
        <v>577.5</v>
      </c>
      <c r="M1825" s="32">
        <v>0.35</v>
      </c>
      <c r="O1825" s="37"/>
      <c r="P1825" s="35"/>
      <c r="Q1825" s="33"/>
      <c r="R1825" s="34"/>
    </row>
    <row r="1826" spans="1:18" ht="15.75" customHeight="1">
      <c r="A1826" s="22"/>
      <c r="B1826" s="27" t="s">
        <v>34</v>
      </c>
      <c r="C1826" s="27">
        <v>1128299</v>
      </c>
      <c r="D1826" s="28">
        <v>44310</v>
      </c>
      <c r="E1826" s="27" t="s">
        <v>35</v>
      </c>
      <c r="F1826" s="27" t="s">
        <v>82</v>
      </c>
      <c r="G1826" s="27" t="s">
        <v>83</v>
      </c>
      <c r="H1826" s="27" t="s">
        <v>26</v>
      </c>
      <c r="I1826" s="29">
        <v>0.60000000000000009</v>
      </c>
      <c r="J1826" s="30">
        <v>3250</v>
      </c>
      <c r="K1826" s="31">
        <f t="shared" si="14"/>
        <v>1950.0000000000002</v>
      </c>
      <c r="L1826" s="31">
        <f t="shared" si="15"/>
        <v>682.5</v>
      </c>
      <c r="M1826" s="32">
        <v>0.35</v>
      </c>
      <c r="O1826" s="37"/>
      <c r="P1826" s="35"/>
      <c r="Q1826" s="33"/>
      <c r="R1826" s="34"/>
    </row>
    <row r="1827" spans="1:18" ht="15.75" customHeight="1">
      <c r="A1827" s="22"/>
      <c r="B1827" s="27" t="s">
        <v>34</v>
      </c>
      <c r="C1827" s="27">
        <v>1128299</v>
      </c>
      <c r="D1827" s="28">
        <v>44310</v>
      </c>
      <c r="E1827" s="27" t="s">
        <v>35</v>
      </c>
      <c r="F1827" s="27" t="s">
        <v>82</v>
      </c>
      <c r="G1827" s="27" t="s">
        <v>83</v>
      </c>
      <c r="H1827" s="27" t="s">
        <v>27</v>
      </c>
      <c r="I1827" s="29">
        <v>0.45000000000000007</v>
      </c>
      <c r="J1827" s="30">
        <v>2250</v>
      </c>
      <c r="K1827" s="31">
        <f t="shared" si="14"/>
        <v>1012.5000000000001</v>
      </c>
      <c r="L1827" s="31">
        <f t="shared" si="15"/>
        <v>354.375</v>
      </c>
      <c r="M1827" s="32">
        <v>0.35</v>
      </c>
      <c r="O1827" s="37"/>
      <c r="P1827" s="35"/>
      <c r="Q1827" s="33"/>
      <c r="R1827" s="34"/>
    </row>
    <row r="1828" spans="1:18" ht="15.75" customHeight="1">
      <c r="A1828" s="22"/>
      <c r="B1828" s="27" t="s">
        <v>34</v>
      </c>
      <c r="C1828" s="27">
        <v>1128299</v>
      </c>
      <c r="D1828" s="28">
        <v>44310</v>
      </c>
      <c r="E1828" s="27" t="s">
        <v>35</v>
      </c>
      <c r="F1828" s="27" t="s">
        <v>82</v>
      </c>
      <c r="G1828" s="27" t="s">
        <v>83</v>
      </c>
      <c r="H1828" s="27" t="s">
        <v>28</v>
      </c>
      <c r="I1828" s="29">
        <v>0.50000000000000011</v>
      </c>
      <c r="J1828" s="30">
        <v>1250</v>
      </c>
      <c r="K1828" s="31">
        <f t="shared" si="14"/>
        <v>625.00000000000011</v>
      </c>
      <c r="L1828" s="31">
        <f t="shared" si="15"/>
        <v>250.00000000000006</v>
      </c>
      <c r="M1828" s="32">
        <v>0.4</v>
      </c>
      <c r="O1828" s="37"/>
      <c r="P1828" s="35"/>
      <c r="Q1828" s="33"/>
      <c r="R1828" s="34"/>
    </row>
    <row r="1829" spans="1:18" ht="15.75" customHeight="1">
      <c r="A1829" s="22"/>
      <c r="B1829" s="27" t="s">
        <v>34</v>
      </c>
      <c r="C1829" s="27">
        <v>1128299</v>
      </c>
      <c r="D1829" s="28">
        <v>44310</v>
      </c>
      <c r="E1829" s="27" t="s">
        <v>35</v>
      </c>
      <c r="F1829" s="27" t="s">
        <v>82</v>
      </c>
      <c r="G1829" s="27" t="s">
        <v>83</v>
      </c>
      <c r="H1829" s="27" t="s">
        <v>29</v>
      </c>
      <c r="I1829" s="29">
        <v>0.65000000000000013</v>
      </c>
      <c r="J1829" s="30">
        <v>3000</v>
      </c>
      <c r="K1829" s="31">
        <f t="shared" si="14"/>
        <v>1950.0000000000005</v>
      </c>
      <c r="L1829" s="31">
        <f t="shared" si="15"/>
        <v>585.00000000000011</v>
      </c>
      <c r="M1829" s="32">
        <v>0.3</v>
      </c>
      <c r="O1829" s="37"/>
      <c r="P1829" s="35"/>
      <c r="Q1829" s="33"/>
      <c r="R1829" s="34"/>
    </row>
    <row r="1830" spans="1:18" ht="15.75" customHeight="1">
      <c r="A1830" s="22"/>
      <c r="B1830" s="27" t="s">
        <v>34</v>
      </c>
      <c r="C1830" s="27">
        <v>1128299</v>
      </c>
      <c r="D1830" s="28">
        <v>44341</v>
      </c>
      <c r="E1830" s="27" t="s">
        <v>35</v>
      </c>
      <c r="F1830" s="27" t="s">
        <v>82</v>
      </c>
      <c r="G1830" s="27" t="s">
        <v>83</v>
      </c>
      <c r="H1830" s="27" t="s">
        <v>24</v>
      </c>
      <c r="I1830" s="29">
        <v>0.5</v>
      </c>
      <c r="J1830" s="30">
        <v>5000</v>
      </c>
      <c r="K1830" s="31">
        <f t="shared" si="14"/>
        <v>2500</v>
      </c>
      <c r="L1830" s="31">
        <f t="shared" si="15"/>
        <v>875</v>
      </c>
      <c r="M1830" s="32">
        <v>0.35</v>
      </c>
      <c r="O1830" s="37"/>
      <c r="P1830" s="35"/>
      <c r="Q1830" s="33"/>
      <c r="R1830" s="34"/>
    </row>
    <row r="1831" spans="1:18" ht="15.75" customHeight="1">
      <c r="A1831" s="22"/>
      <c r="B1831" s="27" t="s">
        <v>34</v>
      </c>
      <c r="C1831" s="27">
        <v>1128299</v>
      </c>
      <c r="D1831" s="28">
        <v>44341</v>
      </c>
      <c r="E1831" s="27" t="s">
        <v>35</v>
      </c>
      <c r="F1831" s="27" t="s">
        <v>82</v>
      </c>
      <c r="G1831" s="27" t="s">
        <v>83</v>
      </c>
      <c r="H1831" s="27" t="s">
        <v>25</v>
      </c>
      <c r="I1831" s="29">
        <v>0.55000000000000004</v>
      </c>
      <c r="J1831" s="30">
        <v>3500</v>
      </c>
      <c r="K1831" s="31">
        <f t="shared" si="14"/>
        <v>1925.0000000000002</v>
      </c>
      <c r="L1831" s="31">
        <f t="shared" si="15"/>
        <v>673.75</v>
      </c>
      <c r="M1831" s="32">
        <v>0.35</v>
      </c>
      <c r="O1831" s="37"/>
      <c r="P1831" s="35"/>
      <c r="Q1831" s="33"/>
      <c r="R1831" s="34"/>
    </row>
    <row r="1832" spans="1:18" ht="15.75" customHeight="1">
      <c r="A1832" s="22"/>
      <c r="B1832" s="27" t="s">
        <v>34</v>
      </c>
      <c r="C1832" s="27">
        <v>1128299</v>
      </c>
      <c r="D1832" s="28">
        <v>44341</v>
      </c>
      <c r="E1832" s="27" t="s">
        <v>35</v>
      </c>
      <c r="F1832" s="27" t="s">
        <v>82</v>
      </c>
      <c r="G1832" s="27" t="s">
        <v>83</v>
      </c>
      <c r="H1832" s="27" t="s">
        <v>26</v>
      </c>
      <c r="I1832" s="29">
        <v>0.55000000000000004</v>
      </c>
      <c r="J1832" s="30">
        <v>3500</v>
      </c>
      <c r="K1832" s="31">
        <f t="shared" si="14"/>
        <v>1925.0000000000002</v>
      </c>
      <c r="L1832" s="31">
        <f t="shared" si="15"/>
        <v>673.75</v>
      </c>
      <c r="M1832" s="32">
        <v>0.35</v>
      </c>
      <c r="O1832" s="37"/>
      <c r="P1832" s="35"/>
      <c r="Q1832" s="33"/>
      <c r="R1832" s="34"/>
    </row>
    <row r="1833" spans="1:18" ht="15.75" customHeight="1">
      <c r="A1833" s="22"/>
      <c r="B1833" s="27" t="s">
        <v>34</v>
      </c>
      <c r="C1833" s="27">
        <v>1128299</v>
      </c>
      <c r="D1833" s="28">
        <v>44341</v>
      </c>
      <c r="E1833" s="27" t="s">
        <v>35</v>
      </c>
      <c r="F1833" s="27" t="s">
        <v>82</v>
      </c>
      <c r="G1833" s="27" t="s">
        <v>83</v>
      </c>
      <c r="H1833" s="27" t="s">
        <v>27</v>
      </c>
      <c r="I1833" s="29">
        <v>0.5</v>
      </c>
      <c r="J1833" s="30">
        <v>2750</v>
      </c>
      <c r="K1833" s="31">
        <f t="shared" si="14"/>
        <v>1375</v>
      </c>
      <c r="L1833" s="31">
        <f t="shared" si="15"/>
        <v>481.24999999999994</v>
      </c>
      <c r="M1833" s="32">
        <v>0.35</v>
      </c>
      <c r="O1833" s="37"/>
      <c r="P1833" s="35"/>
      <c r="Q1833" s="33"/>
      <c r="R1833" s="34"/>
    </row>
    <row r="1834" spans="1:18" ht="15.75" customHeight="1">
      <c r="A1834" s="22"/>
      <c r="B1834" s="27" t="s">
        <v>34</v>
      </c>
      <c r="C1834" s="27">
        <v>1128299</v>
      </c>
      <c r="D1834" s="28">
        <v>44341</v>
      </c>
      <c r="E1834" s="27" t="s">
        <v>35</v>
      </c>
      <c r="F1834" s="27" t="s">
        <v>82</v>
      </c>
      <c r="G1834" s="27" t="s">
        <v>83</v>
      </c>
      <c r="H1834" s="27" t="s">
        <v>28</v>
      </c>
      <c r="I1834" s="29">
        <v>0.44999999999999996</v>
      </c>
      <c r="J1834" s="30">
        <v>1750</v>
      </c>
      <c r="K1834" s="31">
        <f t="shared" si="14"/>
        <v>787.49999999999989</v>
      </c>
      <c r="L1834" s="31">
        <f t="shared" si="15"/>
        <v>315</v>
      </c>
      <c r="M1834" s="32">
        <v>0.4</v>
      </c>
      <c r="O1834" s="37"/>
      <c r="P1834" s="35"/>
      <c r="Q1834" s="33"/>
      <c r="R1834" s="34"/>
    </row>
    <row r="1835" spans="1:18" ht="15.75" customHeight="1">
      <c r="A1835" s="22"/>
      <c r="B1835" s="27" t="s">
        <v>34</v>
      </c>
      <c r="C1835" s="27">
        <v>1128299</v>
      </c>
      <c r="D1835" s="28">
        <v>44341</v>
      </c>
      <c r="E1835" s="27" t="s">
        <v>35</v>
      </c>
      <c r="F1835" s="27" t="s">
        <v>82</v>
      </c>
      <c r="G1835" s="27" t="s">
        <v>83</v>
      </c>
      <c r="H1835" s="27" t="s">
        <v>29</v>
      </c>
      <c r="I1835" s="29">
        <v>0.6</v>
      </c>
      <c r="J1835" s="30">
        <v>5250</v>
      </c>
      <c r="K1835" s="31">
        <f t="shared" si="14"/>
        <v>3150</v>
      </c>
      <c r="L1835" s="31">
        <f t="shared" si="15"/>
        <v>945</v>
      </c>
      <c r="M1835" s="32">
        <v>0.3</v>
      </c>
      <c r="O1835" s="37"/>
      <c r="P1835" s="35"/>
      <c r="Q1835" s="33"/>
      <c r="R1835" s="34"/>
    </row>
    <row r="1836" spans="1:18" ht="15.75" customHeight="1">
      <c r="A1836" s="22"/>
      <c r="B1836" s="27" t="s">
        <v>34</v>
      </c>
      <c r="C1836" s="27">
        <v>1128299</v>
      </c>
      <c r="D1836" s="28">
        <v>44371</v>
      </c>
      <c r="E1836" s="27" t="s">
        <v>35</v>
      </c>
      <c r="F1836" s="27" t="s">
        <v>82</v>
      </c>
      <c r="G1836" s="27" t="s">
        <v>83</v>
      </c>
      <c r="H1836" s="27" t="s">
        <v>24</v>
      </c>
      <c r="I1836" s="29">
        <v>0.54999999999999993</v>
      </c>
      <c r="J1836" s="30">
        <v>7750</v>
      </c>
      <c r="K1836" s="31">
        <f t="shared" si="14"/>
        <v>4262.4999999999991</v>
      </c>
      <c r="L1836" s="31">
        <f t="shared" si="15"/>
        <v>1491.8749999999995</v>
      </c>
      <c r="M1836" s="32">
        <v>0.35</v>
      </c>
      <c r="O1836" s="37"/>
      <c r="P1836" s="35"/>
      <c r="Q1836" s="33"/>
      <c r="R1836" s="34"/>
    </row>
    <row r="1837" spans="1:18" ht="15.75" customHeight="1">
      <c r="A1837" s="22"/>
      <c r="B1837" s="27" t="s">
        <v>34</v>
      </c>
      <c r="C1837" s="27">
        <v>1128299</v>
      </c>
      <c r="D1837" s="28">
        <v>44371</v>
      </c>
      <c r="E1837" s="27" t="s">
        <v>35</v>
      </c>
      <c r="F1837" s="27" t="s">
        <v>82</v>
      </c>
      <c r="G1837" s="27" t="s">
        <v>83</v>
      </c>
      <c r="H1837" s="27" t="s">
        <v>25</v>
      </c>
      <c r="I1837" s="29">
        <v>0.64999999999999991</v>
      </c>
      <c r="J1837" s="30">
        <v>6500</v>
      </c>
      <c r="K1837" s="31">
        <f t="shared" si="14"/>
        <v>4224.9999999999991</v>
      </c>
      <c r="L1837" s="31">
        <f t="shared" si="15"/>
        <v>1478.7499999999995</v>
      </c>
      <c r="M1837" s="32">
        <v>0.35</v>
      </c>
      <c r="O1837" s="37"/>
      <c r="P1837" s="35"/>
      <c r="Q1837" s="33"/>
      <c r="R1837" s="34"/>
    </row>
    <row r="1838" spans="1:18" ht="15.75" customHeight="1">
      <c r="A1838" s="22"/>
      <c r="B1838" s="27" t="s">
        <v>34</v>
      </c>
      <c r="C1838" s="27">
        <v>1128299</v>
      </c>
      <c r="D1838" s="28">
        <v>44371</v>
      </c>
      <c r="E1838" s="27" t="s">
        <v>35</v>
      </c>
      <c r="F1838" s="27" t="s">
        <v>82</v>
      </c>
      <c r="G1838" s="27" t="s">
        <v>83</v>
      </c>
      <c r="H1838" s="27" t="s">
        <v>26</v>
      </c>
      <c r="I1838" s="29">
        <v>0.79999999999999993</v>
      </c>
      <c r="J1838" s="30">
        <v>6500</v>
      </c>
      <c r="K1838" s="31">
        <f t="shared" si="14"/>
        <v>5200</v>
      </c>
      <c r="L1838" s="31">
        <f t="shared" si="15"/>
        <v>1819.9999999999998</v>
      </c>
      <c r="M1838" s="32">
        <v>0.35</v>
      </c>
      <c r="O1838" s="37"/>
      <c r="P1838" s="35"/>
      <c r="Q1838" s="33"/>
      <c r="R1838" s="34"/>
    </row>
    <row r="1839" spans="1:18" ht="15.75" customHeight="1">
      <c r="A1839" s="22"/>
      <c r="B1839" s="27" t="s">
        <v>34</v>
      </c>
      <c r="C1839" s="27">
        <v>1128299</v>
      </c>
      <c r="D1839" s="28">
        <v>44371</v>
      </c>
      <c r="E1839" s="27" t="s">
        <v>35</v>
      </c>
      <c r="F1839" s="27" t="s">
        <v>82</v>
      </c>
      <c r="G1839" s="27" t="s">
        <v>83</v>
      </c>
      <c r="H1839" s="27" t="s">
        <v>27</v>
      </c>
      <c r="I1839" s="29">
        <v>0.79999999999999993</v>
      </c>
      <c r="J1839" s="30">
        <v>5250</v>
      </c>
      <c r="K1839" s="31">
        <f t="shared" si="14"/>
        <v>4200</v>
      </c>
      <c r="L1839" s="31">
        <f t="shared" si="15"/>
        <v>1470</v>
      </c>
      <c r="M1839" s="32">
        <v>0.35</v>
      </c>
      <c r="O1839" s="37"/>
      <c r="P1839" s="35"/>
      <c r="Q1839" s="33"/>
      <c r="R1839" s="34"/>
    </row>
    <row r="1840" spans="1:18" ht="15.75" customHeight="1">
      <c r="A1840" s="22"/>
      <c r="B1840" s="27" t="s">
        <v>34</v>
      </c>
      <c r="C1840" s="27">
        <v>1128299</v>
      </c>
      <c r="D1840" s="28">
        <v>44371</v>
      </c>
      <c r="E1840" s="27" t="s">
        <v>35</v>
      </c>
      <c r="F1840" s="27" t="s">
        <v>82</v>
      </c>
      <c r="G1840" s="27" t="s">
        <v>83</v>
      </c>
      <c r="H1840" s="27" t="s">
        <v>28</v>
      </c>
      <c r="I1840" s="29">
        <v>0.9</v>
      </c>
      <c r="J1840" s="30">
        <v>4000</v>
      </c>
      <c r="K1840" s="31">
        <f t="shared" si="14"/>
        <v>3600</v>
      </c>
      <c r="L1840" s="31">
        <f t="shared" si="15"/>
        <v>1440</v>
      </c>
      <c r="M1840" s="32">
        <v>0.4</v>
      </c>
      <c r="O1840" s="37"/>
      <c r="P1840" s="35"/>
      <c r="Q1840" s="33"/>
      <c r="R1840" s="34"/>
    </row>
    <row r="1841" spans="1:18" ht="15.75" customHeight="1">
      <c r="A1841" s="22"/>
      <c r="B1841" s="27" t="s">
        <v>34</v>
      </c>
      <c r="C1841" s="27">
        <v>1128299</v>
      </c>
      <c r="D1841" s="28">
        <v>44371</v>
      </c>
      <c r="E1841" s="27" t="s">
        <v>35</v>
      </c>
      <c r="F1841" s="27" t="s">
        <v>82</v>
      </c>
      <c r="G1841" s="27" t="s">
        <v>83</v>
      </c>
      <c r="H1841" s="27" t="s">
        <v>29</v>
      </c>
      <c r="I1841" s="29">
        <v>1.05</v>
      </c>
      <c r="J1841" s="30">
        <v>7000</v>
      </c>
      <c r="K1841" s="31">
        <f t="shared" si="14"/>
        <v>7350</v>
      </c>
      <c r="L1841" s="31">
        <f t="shared" si="15"/>
        <v>2205</v>
      </c>
      <c r="M1841" s="32">
        <v>0.3</v>
      </c>
      <c r="O1841" s="37"/>
      <c r="P1841" s="35"/>
      <c r="Q1841" s="33"/>
      <c r="R1841" s="34"/>
    </row>
    <row r="1842" spans="1:18" ht="15.75" customHeight="1">
      <c r="A1842" s="22"/>
      <c r="B1842" s="27" t="s">
        <v>34</v>
      </c>
      <c r="C1842" s="27">
        <v>1128299</v>
      </c>
      <c r="D1842" s="28">
        <v>44400</v>
      </c>
      <c r="E1842" s="27" t="s">
        <v>35</v>
      </c>
      <c r="F1842" s="27" t="s">
        <v>82</v>
      </c>
      <c r="G1842" s="27" t="s">
        <v>83</v>
      </c>
      <c r="H1842" s="27" t="s">
        <v>24</v>
      </c>
      <c r="I1842" s="29">
        <v>0.85</v>
      </c>
      <c r="J1842" s="30">
        <v>8500</v>
      </c>
      <c r="K1842" s="31">
        <f t="shared" si="14"/>
        <v>7225</v>
      </c>
      <c r="L1842" s="31">
        <f t="shared" si="15"/>
        <v>2528.75</v>
      </c>
      <c r="M1842" s="32">
        <v>0.35</v>
      </c>
      <c r="O1842" s="37"/>
      <c r="P1842" s="35"/>
      <c r="Q1842" s="33"/>
      <c r="R1842" s="34"/>
    </row>
    <row r="1843" spans="1:18" ht="15.75" customHeight="1">
      <c r="A1843" s="22"/>
      <c r="B1843" s="27" t="s">
        <v>34</v>
      </c>
      <c r="C1843" s="27">
        <v>1128299</v>
      </c>
      <c r="D1843" s="28">
        <v>44400</v>
      </c>
      <c r="E1843" s="27" t="s">
        <v>35</v>
      </c>
      <c r="F1843" s="27" t="s">
        <v>82</v>
      </c>
      <c r="G1843" s="27" t="s">
        <v>83</v>
      </c>
      <c r="H1843" s="27" t="s">
        <v>25</v>
      </c>
      <c r="I1843" s="29">
        <v>0.9</v>
      </c>
      <c r="J1843" s="30">
        <v>7000</v>
      </c>
      <c r="K1843" s="31">
        <f t="shared" si="14"/>
        <v>6300</v>
      </c>
      <c r="L1843" s="31">
        <f t="shared" si="15"/>
        <v>2205</v>
      </c>
      <c r="M1843" s="32">
        <v>0.35</v>
      </c>
      <c r="O1843" s="37"/>
      <c r="P1843" s="35"/>
      <c r="Q1843" s="33"/>
      <c r="R1843" s="34"/>
    </row>
    <row r="1844" spans="1:18" ht="15.75" customHeight="1">
      <c r="A1844" s="22"/>
      <c r="B1844" s="27" t="s">
        <v>34</v>
      </c>
      <c r="C1844" s="27">
        <v>1128299</v>
      </c>
      <c r="D1844" s="28">
        <v>44400</v>
      </c>
      <c r="E1844" s="27" t="s">
        <v>35</v>
      </c>
      <c r="F1844" s="27" t="s">
        <v>82</v>
      </c>
      <c r="G1844" s="27" t="s">
        <v>83</v>
      </c>
      <c r="H1844" s="27" t="s">
        <v>26</v>
      </c>
      <c r="I1844" s="29">
        <v>0.9</v>
      </c>
      <c r="J1844" s="30">
        <v>6500</v>
      </c>
      <c r="K1844" s="31">
        <f t="shared" si="14"/>
        <v>5850</v>
      </c>
      <c r="L1844" s="31">
        <f t="shared" si="15"/>
        <v>2047.4999999999998</v>
      </c>
      <c r="M1844" s="32">
        <v>0.35</v>
      </c>
      <c r="O1844" s="37"/>
      <c r="P1844" s="35"/>
      <c r="Q1844" s="33"/>
      <c r="R1844" s="34"/>
    </row>
    <row r="1845" spans="1:18" ht="15.75" customHeight="1">
      <c r="A1845" s="22"/>
      <c r="B1845" s="27" t="s">
        <v>34</v>
      </c>
      <c r="C1845" s="27">
        <v>1128299</v>
      </c>
      <c r="D1845" s="28">
        <v>44400</v>
      </c>
      <c r="E1845" s="27" t="s">
        <v>35</v>
      </c>
      <c r="F1845" s="27" t="s">
        <v>82</v>
      </c>
      <c r="G1845" s="27" t="s">
        <v>83</v>
      </c>
      <c r="H1845" s="27" t="s">
        <v>27</v>
      </c>
      <c r="I1845" s="29">
        <v>0.85</v>
      </c>
      <c r="J1845" s="30">
        <v>5500</v>
      </c>
      <c r="K1845" s="31">
        <f t="shared" si="14"/>
        <v>4675</v>
      </c>
      <c r="L1845" s="31">
        <f t="shared" si="15"/>
        <v>1636.25</v>
      </c>
      <c r="M1845" s="32">
        <v>0.35</v>
      </c>
      <c r="O1845" s="37"/>
      <c r="P1845" s="35"/>
      <c r="Q1845" s="33"/>
      <c r="R1845" s="34"/>
    </row>
    <row r="1846" spans="1:18" ht="15.75" customHeight="1">
      <c r="A1846" s="22"/>
      <c r="B1846" s="27" t="s">
        <v>34</v>
      </c>
      <c r="C1846" s="27">
        <v>1128299</v>
      </c>
      <c r="D1846" s="28">
        <v>44400</v>
      </c>
      <c r="E1846" s="27" t="s">
        <v>35</v>
      </c>
      <c r="F1846" s="27" t="s">
        <v>82</v>
      </c>
      <c r="G1846" s="27" t="s">
        <v>83</v>
      </c>
      <c r="H1846" s="27" t="s">
        <v>28</v>
      </c>
      <c r="I1846" s="29">
        <v>0.9</v>
      </c>
      <c r="J1846" s="30">
        <v>6000</v>
      </c>
      <c r="K1846" s="31">
        <f t="shared" si="14"/>
        <v>5400</v>
      </c>
      <c r="L1846" s="31">
        <f t="shared" si="15"/>
        <v>2160</v>
      </c>
      <c r="M1846" s="32">
        <v>0.4</v>
      </c>
      <c r="O1846" s="37"/>
      <c r="P1846" s="35"/>
      <c r="Q1846" s="33"/>
      <c r="R1846" s="34"/>
    </row>
    <row r="1847" spans="1:18" ht="15.75" customHeight="1">
      <c r="A1847" s="22"/>
      <c r="B1847" s="27" t="s">
        <v>34</v>
      </c>
      <c r="C1847" s="27">
        <v>1128299</v>
      </c>
      <c r="D1847" s="28">
        <v>44400</v>
      </c>
      <c r="E1847" s="27" t="s">
        <v>35</v>
      </c>
      <c r="F1847" s="27" t="s">
        <v>82</v>
      </c>
      <c r="G1847" s="27" t="s">
        <v>83</v>
      </c>
      <c r="H1847" s="27" t="s">
        <v>29</v>
      </c>
      <c r="I1847" s="29">
        <v>1.05</v>
      </c>
      <c r="J1847" s="30">
        <v>6000</v>
      </c>
      <c r="K1847" s="31">
        <f t="shared" si="14"/>
        <v>6300</v>
      </c>
      <c r="L1847" s="31">
        <f t="shared" si="15"/>
        <v>1890</v>
      </c>
      <c r="M1847" s="32">
        <v>0.3</v>
      </c>
      <c r="O1847" s="37"/>
      <c r="P1847" s="35"/>
      <c r="Q1847" s="33"/>
      <c r="R1847" s="34"/>
    </row>
    <row r="1848" spans="1:18" ht="15.75" customHeight="1">
      <c r="A1848" s="22"/>
      <c r="B1848" s="27" t="s">
        <v>34</v>
      </c>
      <c r="C1848" s="27">
        <v>1128299</v>
      </c>
      <c r="D1848" s="28">
        <v>44432</v>
      </c>
      <c r="E1848" s="27" t="s">
        <v>35</v>
      </c>
      <c r="F1848" s="27" t="s">
        <v>82</v>
      </c>
      <c r="G1848" s="27" t="s">
        <v>83</v>
      </c>
      <c r="H1848" s="27" t="s">
        <v>24</v>
      </c>
      <c r="I1848" s="29">
        <v>0.9</v>
      </c>
      <c r="J1848" s="30">
        <v>8000</v>
      </c>
      <c r="K1848" s="31">
        <f t="shared" si="14"/>
        <v>7200</v>
      </c>
      <c r="L1848" s="31">
        <f t="shared" si="15"/>
        <v>2520</v>
      </c>
      <c r="M1848" s="32">
        <v>0.35</v>
      </c>
      <c r="O1848" s="37"/>
      <c r="P1848" s="35"/>
      <c r="Q1848" s="33"/>
      <c r="R1848" s="34"/>
    </row>
    <row r="1849" spans="1:18" ht="15.75" customHeight="1">
      <c r="A1849" s="22"/>
      <c r="B1849" s="27" t="s">
        <v>34</v>
      </c>
      <c r="C1849" s="27">
        <v>1128299</v>
      </c>
      <c r="D1849" s="28">
        <v>44432</v>
      </c>
      <c r="E1849" s="27" t="s">
        <v>35</v>
      </c>
      <c r="F1849" s="27" t="s">
        <v>82</v>
      </c>
      <c r="G1849" s="27" t="s">
        <v>83</v>
      </c>
      <c r="H1849" s="27" t="s">
        <v>25</v>
      </c>
      <c r="I1849" s="29">
        <v>0.8</v>
      </c>
      <c r="J1849" s="30">
        <v>7750</v>
      </c>
      <c r="K1849" s="31">
        <f t="shared" si="14"/>
        <v>6200</v>
      </c>
      <c r="L1849" s="31">
        <f t="shared" si="15"/>
        <v>2170</v>
      </c>
      <c r="M1849" s="32">
        <v>0.35</v>
      </c>
      <c r="O1849" s="37"/>
      <c r="P1849" s="35"/>
      <c r="Q1849" s="33"/>
      <c r="R1849" s="34"/>
    </row>
    <row r="1850" spans="1:18" ht="15.75" customHeight="1">
      <c r="A1850" s="22"/>
      <c r="B1850" s="27" t="s">
        <v>34</v>
      </c>
      <c r="C1850" s="27">
        <v>1128299</v>
      </c>
      <c r="D1850" s="28">
        <v>44432</v>
      </c>
      <c r="E1850" s="27" t="s">
        <v>35</v>
      </c>
      <c r="F1850" s="27" t="s">
        <v>82</v>
      </c>
      <c r="G1850" s="27" t="s">
        <v>83</v>
      </c>
      <c r="H1850" s="27" t="s">
        <v>26</v>
      </c>
      <c r="I1850" s="29">
        <v>0.70000000000000007</v>
      </c>
      <c r="J1850" s="30">
        <v>6500</v>
      </c>
      <c r="K1850" s="31">
        <f t="shared" si="14"/>
        <v>4550</v>
      </c>
      <c r="L1850" s="31">
        <f t="shared" si="15"/>
        <v>1592.5</v>
      </c>
      <c r="M1850" s="32">
        <v>0.35</v>
      </c>
      <c r="O1850" s="37"/>
      <c r="P1850" s="35"/>
      <c r="Q1850" s="33"/>
      <c r="R1850" s="34"/>
    </row>
    <row r="1851" spans="1:18" ht="15.75" customHeight="1">
      <c r="A1851" s="22"/>
      <c r="B1851" s="27" t="s">
        <v>34</v>
      </c>
      <c r="C1851" s="27">
        <v>1128299</v>
      </c>
      <c r="D1851" s="28">
        <v>44432</v>
      </c>
      <c r="E1851" s="27" t="s">
        <v>35</v>
      </c>
      <c r="F1851" s="27" t="s">
        <v>82</v>
      </c>
      <c r="G1851" s="27" t="s">
        <v>83</v>
      </c>
      <c r="H1851" s="27" t="s">
        <v>27</v>
      </c>
      <c r="I1851" s="29">
        <v>0.70000000000000007</v>
      </c>
      <c r="J1851" s="30">
        <v>4250</v>
      </c>
      <c r="K1851" s="31">
        <f t="shared" si="14"/>
        <v>2975.0000000000005</v>
      </c>
      <c r="L1851" s="31">
        <f t="shared" si="15"/>
        <v>1041.25</v>
      </c>
      <c r="M1851" s="32">
        <v>0.35</v>
      </c>
      <c r="O1851" s="37"/>
      <c r="P1851" s="35"/>
      <c r="Q1851" s="33"/>
      <c r="R1851" s="34"/>
    </row>
    <row r="1852" spans="1:18" ht="15.75" customHeight="1">
      <c r="A1852" s="22"/>
      <c r="B1852" s="27" t="s">
        <v>34</v>
      </c>
      <c r="C1852" s="27">
        <v>1128299</v>
      </c>
      <c r="D1852" s="28">
        <v>44432</v>
      </c>
      <c r="E1852" s="27" t="s">
        <v>35</v>
      </c>
      <c r="F1852" s="27" t="s">
        <v>82</v>
      </c>
      <c r="G1852" s="27" t="s">
        <v>83</v>
      </c>
      <c r="H1852" s="27" t="s">
        <v>28</v>
      </c>
      <c r="I1852" s="29">
        <v>0.7</v>
      </c>
      <c r="J1852" s="30">
        <v>4250</v>
      </c>
      <c r="K1852" s="31">
        <f t="shared" si="14"/>
        <v>2975</v>
      </c>
      <c r="L1852" s="31">
        <f t="shared" si="15"/>
        <v>1190</v>
      </c>
      <c r="M1852" s="32">
        <v>0.4</v>
      </c>
      <c r="O1852" s="37"/>
      <c r="P1852" s="35"/>
      <c r="Q1852" s="33"/>
      <c r="R1852" s="34"/>
    </row>
    <row r="1853" spans="1:18" ht="15.75" customHeight="1">
      <c r="A1853" s="22"/>
      <c r="B1853" s="27" t="s">
        <v>34</v>
      </c>
      <c r="C1853" s="27">
        <v>1128299</v>
      </c>
      <c r="D1853" s="28">
        <v>44432</v>
      </c>
      <c r="E1853" s="27" t="s">
        <v>35</v>
      </c>
      <c r="F1853" s="27" t="s">
        <v>82</v>
      </c>
      <c r="G1853" s="27" t="s">
        <v>83</v>
      </c>
      <c r="H1853" s="27" t="s">
        <v>29</v>
      </c>
      <c r="I1853" s="29">
        <v>0.75</v>
      </c>
      <c r="J1853" s="30">
        <v>2500</v>
      </c>
      <c r="K1853" s="31">
        <f t="shared" si="14"/>
        <v>1875</v>
      </c>
      <c r="L1853" s="31">
        <f t="shared" si="15"/>
        <v>562.5</v>
      </c>
      <c r="M1853" s="32">
        <v>0.3</v>
      </c>
      <c r="O1853" s="37"/>
      <c r="P1853" s="35"/>
      <c r="Q1853" s="33"/>
      <c r="R1853" s="34"/>
    </row>
    <row r="1854" spans="1:18" ht="15.75" customHeight="1">
      <c r="A1854" s="22"/>
      <c r="B1854" s="27" t="s">
        <v>34</v>
      </c>
      <c r="C1854" s="27">
        <v>1128299</v>
      </c>
      <c r="D1854" s="28">
        <v>44464</v>
      </c>
      <c r="E1854" s="27" t="s">
        <v>35</v>
      </c>
      <c r="F1854" s="27" t="s">
        <v>82</v>
      </c>
      <c r="G1854" s="27" t="s">
        <v>83</v>
      </c>
      <c r="H1854" s="27" t="s">
        <v>24</v>
      </c>
      <c r="I1854" s="29">
        <v>0.50000000000000011</v>
      </c>
      <c r="J1854" s="30">
        <v>4500</v>
      </c>
      <c r="K1854" s="31">
        <f t="shared" si="14"/>
        <v>2250.0000000000005</v>
      </c>
      <c r="L1854" s="31">
        <f t="shared" si="15"/>
        <v>787.50000000000011</v>
      </c>
      <c r="M1854" s="32">
        <v>0.35</v>
      </c>
      <c r="O1854" s="37"/>
      <c r="P1854" s="35"/>
      <c r="Q1854" s="33"/>
      <c r="R1854" s="34"/>
    </row>
    <row r="1855" spans="1:18" ht="15.75" customHeight="1">
      <c r="A1855" s="22"/>
      <c r="B1855" s="27" t="s">
        <v>34</v>
      </c>
      <c r="C1855" s="27">
        <v>1128299</v>
      </c>
      <c r="D1855" s="28">
        <v>44464</v>
      </c>
      <c r="E1855" s="27" t="s">
        <v>35</v>
      </c>
      <c r="F1855" s="27" t="s">
        <v>82</v>
      </c>
      <c r="G1855" s="27" t="s">
        <v>83</v>
      </c>
      <c r="H1855" s="27" t="s">
        <v>25</v>
      </c>
      <c r="I1855" s="29">
        <v>0.55000000000000016</v>
      </c>
      <c r="J1855" s="30">
        <v>4500</v>
      </c>
      <c r="K1855" s="31">
        <f t="shared" si="14"/>
        <v>2475.0000000000009</v>
      </c>
      <c r="L1855" s="31">
        <f t="shared" si="15"/>
        <v>866.25000000000023</v>
      </c>
      <c r="M1855" s="32">
        <v>0.35</v>
      </c>
      <c r="O1855" s="37"/>
      <c r="P1855" s="35"/>
      <c r="Q1855" s="33"/>
      <c r="R1855" s="34"/>
    </row>
    <row r="1856" spans="1:18" ht="15.75" customHeight="1">
      <c r="A1856" s="22"/>
      <c r="B1856" s="27" t="s">
        <v>34</v>
      </c>
      <c r="C1856" s="27">
        <v>1128299</v>
      </c>
      <c r="D1856" s="28">
        <v>44464</v>
      </c>
      <c r="E1856" s="27" t="s">
        <v>35</v>
      </c>
      <c r="F1856" s="27" t="s">
        <v>82</v>
      </c>
      <c r="G1856" s="27" t="s">
        <v>83</v>
      </c>
      <c r="H1856" s="27" t="s">
        <v>26</v>
      </c>
      <c r="I1856" s="29">
        <v>0.50000000000000011</v>
      </c>
      <c r="J1856" s="30">
        <v>2500</v>
      </c>
      <c r="K1856" s="31">
        <f t="shared" si="14"/>
        <v>1250.0000000000002</v>
      </c>
      <c r="L1856" s="31">
        <f t="shared" si="15"/>
        <v>437.50000000000006</v>
      </c>
      <c r="M1856" s="32">
        <v>0.35</v>
      </c>
      <c r="O1856" s="37"/>
      <c r="P1856" s="35"/>
      <c r="Q1856" s="33"/>
      <c r="R1856" s="34"/>
    </row>
    <row r="1857" spans="1:18" ht="15.75" customHeight="1">
      <c r="A1857" s="22"/>
      <c r="B1857" s="27" t="s">
        <v>34</v>
      </c>
      <c r="C1857" s="27">
        <v>1128299</v>
      </c>
      <c r="D1857" s="28">
        <v>44464</v>
      </c>
      <c r="E1857" s="27" t="s">
        <v>35</v>
      </c>
      <c r="F1857" s="27" t="s">
        <v>82</v>
      </c>
      <c r="G1857" s="27" t="s">
        <v>83</v>
      </c>
      <c r="H1857" s="27" t="s">
        <v>27</v>
      </c>
      <c r="I1857" s="29">
        <v>0.50000000000000011</v>
      </c>
      <c r="J1857" s="30">
        <v>2000</v>
      </c>
      <c r="K1857" s="31">
        <f t="shared" si="14"/>
        <v>1000.0000000000002</v>
      </c>
      <c r="L1857" s="31">
        <f t="shared" si="15"/>
        <v>350.00000000000006</v>
      </c>
      <c r="M1857" s="32">
        <v>0.35</v>
      </c>
      <c r="O1857" s="37"/>
      <c r="P1857" s="35"/>
      <c r="Q1857" s="33"/>
      <c r="R1857" s="34"/>
    </row>
    <row r="1858" spans="1:18" ht="15.75" customHeight="1">
      <c r="A1858" s="22"/>
      <c r="B1858" s="27" t="s">
        <v>34</v>
      </c>
      <c r="C1858" s="27">
        <v>1128299</v>
      </c>
      <c r="D1858" s="28">
        <v>44464</v>
      </c>
      <c r="E1858" s="27" t="s">
        <v>35</v>
      </c>
      <c r="F1858" s="27" t="s">
        <v>82</v>
      </c>
      <c r="G1858" s="27" t="s">
        <v>83</v>
      </c>
      <c r="H1858" s="27" t="s">
        <v>28</v>
      </c>
      <c r="I1858" s="29">
        <v>0.60000000000000009</v>
      </c>
      <c r="J1858" s="30">
        <v>2250</v>
      </c>
      <c r="K1858" s="31">
        <f t="shared" si="14"/>
        <v>1350.0000000000002</v>
      </c>
      <c r="L1858" s="31">
        <f t="shared" si="15"/>
        <v>540.00000000000011</v>
      </c>
      <c r="M1858" s="32">
        <v>0.4</v>
      </c>
      <c r="O1858" s="37"/>
      <c r="P1858" s="35"/>
      <c r="Q1858" s="33"/>
      <c r="R1858" s="34"/>
    </row>
    <row r="1859" spans="1:18" ht="15.75" customHeight="1">
      <c r="A1859" s="22"/>
      <c r="B1859" s="27" t="s">
        <v>34</v>
      </c>
      <c r="C1859" s="27">
        <v>1128299</v>
      </c>
      <c r="D1859" s="28">
        <v>44464</v>
      </c>
      <c r="E1859" s="27" t="s">
        <v>35</v>
      </c>
      <c r="F1859" s="27" t="s">
        <v>82</v>
      </c>
      <c r="G1859" s="27" t="s">
        <v>83</v>
      </c>
      <c r="H1859" s="27" t="s">
        <v>29</v>
      </c>
      <c r="I1859" s="29">
        <v>0.44999999999999996</v>
      </c>
      <c r="J1859" s="30">
        <v>2500</v>
      </c>
      <c r="K1859" s="31">
        <f t="shared" si="14"/>
        <v>1125</v>
      </c>
      <c r="L1859" s="31">
        <f t="shared" si="15"/>
        <v>337.5</v>
      </c>
      <c r="M1859" s="32">
        <v>0.3</v>
      </c>
      <c r="O1859" s="37"/>
      <c r="P1859" s="35"/>
      <c r="Q1859" s="33"/>
      <c r="R1859" s="34"/>
    </row>
    <row r="1860" spans="1:18" ht="15.75" customHeight="1">
      <c r="A1860" s="22"/>
      <c r="B1860" s="27" t="s">
        <v>34</v>
      </c>
      <c r="C1860" s="27">
        <v>1128299</v>
      </c>
      <c r="D1860" s="28">
        <v>44493</v>
      </c>
      <c r="E1860" s="27" t="s">
        <v>35</v>
      </c>
      <c r="F1860" s="27" t="s">
        <v>82</v>
      </c>
      <c r="G1860" s="27" t="s">
        <v>83</v>
      </c>
      <c r="H1860" s="27" t="s">
        <v>24</v>
      </c>
      <c r="I1860" s="29">
        <v>0.4</v>
      </c>
      <c r="J1860" s="30">
        <v>3500</v>
      </c>
      <c r="K1860" s="31">
        <f t="shared" si="14"/>
        <v>1400</v>
      </c>
      <c r="L1860" s="31">
        <f t="shared" si="15"/>
        <v>489.99999999999994</v>
      </c>
      <c r="M1860" s="32">
        <v>0.35</v>
      </c>
      <c r="O1860" s="37"/>
      <c r="P1860" s="35"/>
      <c r="Q1860" s="33"/>
      <c r="R1860" s="34"/>
    </row>
    <row r="1861" spans="1:18" ht="15.75" customHeight="1">
      <c r="A1861" s="22"/>
      <c r="B1861" s="27" t="s">
        <v>34</v>
      </c>
      <c r="C1861" s="27">
        <v>1128299</v>
      </c>
      <c r="D1861" s="28">
        <v>44493</v>
      </c>
      <c r="E1861" s="27" t="s">
        <v>35</v>
      </c>
      <c r="F1861" s="27" t="s">
        <v>82</v>
      </c>
      <c r="G1861" s="27" t="s">
        <v>83</v>
      </c>
      <c r="H1861" s="27" t="s">
        <v>25</v>
      </c>
      <c r="I1861" s="29">
        <v>0.55000000000000016</v>
      </c>
      <c r="J1861" s="30">
        <v>5250</v>
      </c>
      <c r="K1861" s="31">
        <f t="shared" si="14"/>
        <v>2887.5000000000009</v>
      </c>
      <c r="L1861" s="31">
        <f t="shared" si="15"/>
        <v>1010.6250000000002</v>
      </c>
      <c r="M1861" s="32">
        <v>0.35</v>
      </c>
      <c r="O1861" s="37"/>
      <c r="P1861" s="35"/>
      <c r="Q1861" s="33"/>
      <c r="R1861" s="34"/>
    </row>
    <row r="1862" spans="1:18" ht="15.75" customHeight="1">
      <c r="A1862" s="22"/>
      <c r="B1862" s="27" t="s">
        <v>34</v>
      </c>
      <c r="C1862" s="27">
        <v>1128299</v>
      </c>
      <c r="D1862" s="28">
        <v>44493</v>
      </c>
      <c r="E1862" s="27" t="s">
        <v>35</v>
      </c>
      <c r="F1862" s="27" t="s">
        <v>82</v>
      </c>
      <c r="G1862" s="27" t="s">
        <v>83</v>
      </c>
      <c r="H1862" s="27" t="s">
        <v>26</v>
      </c>
      <c r="I1862" s="29">
        <v>0.50000000000000011</v>
      </c>
      <c r="J1862" s="30">
        <v>3500</v>
      </c>
      <c r="K1862" s="31">
        <f t="shared" si="14"/>
        <v>1750.0000000000005</v>
      </c>
      <c r="L1862" s="31">
        <f t="shared" si="15"/>
        <v>612.50000000000011</v>
      </c>
      <c r="M1862" s="32">
        <v>0.35</v>
      </c>
      <c r="O1862" s="37"/>
      <c r="P1862" s="35"/>
      <c r="Q1862" s="33"/>
      <c r="R1862" s="34"/>
    </row>
    <row r="1863" spans="1:18" ht="15.75" customHeight="1">
      <c r="A1863" s="22"/>
      <c r="B1863" s="27" t="s">
        <v>34</v>
      </c>
      <c r="C1863" s="27">
        <v>1128299</v>
      </c>
      <c r="D1863" s="28">
        <v>44493</v>
      </c>
      <c r="E1863" s="27" t="s">
        <v>35</v>
      </c>
      <c r="F1863" s="27" t="s">
        <v>82</v>
      </c>
      <c r="G1863" s="27" t="s">
        <v>83</v>
      </c>
      <c r="H1863" s="27" t="s">
        <v>27</v>
      </c>
      <c r="I1863" s="29">
        <v>0.45000000000000007</v>
      </c>
      <c r="J1863" s="30">
        <v>3250</v>
      </c>
      <c r="K1863" s="31">
        <f t="shared" si="14"/>
        <v>1462.5000000000002</v>
      </c>
      <c r="L1863" s="31">
        <f t="shared" si="15"/>
        <v>511.87500000000006</v>
      </c>
      <c r="M1863" s="32">
        <v>0.35</v>
      </c>
      <c r="O1863" s="37"/>
      <c r="P1863" s="35"/>
      <c r="Q1863" s="33"/>
      <c r="R1863" s="34"/>
    </row>
    <row r="1864" spans="1:18" ht="15.75" customHeight="1">
      <c r="A1864" s="22"/>
      <c r="B1864" s="27" t="s">
        <v>34</v>
      </c>
      <c r="C1864" s="27">
        <v>1128299</v>
      </c>
      <c r="D1864" s="28">
        <v>44493</v>
      </c>
      <c r="E1864" s="27" t="s">
        <v>35</v>
      </c>
      <c r="F1864" s="27" t="s">
        <v>82</v>
      </c>
      <c r="G1864" s="27" t="s">
        <v>83</v>
      </c>
      <c r="H1864" s="27" t="s">
        <v>28</v>
      </c>
      <c r="I1864" s="29">
        <v>0.55000000000000004</v>
      </c>
      <c r="J1864" s="30">
        <v>3000</v>
      </c>
      <c r="K1864" s="31">
        <f t="shared" si="14"/>
        <v>1650.0000000000002</v>
      </c>
      <c r="L1864" s="31">
        <f t="shared" si="15"/>
        <v>660.00000000000011</v>
      </c>
      <c r="M1864" s="32">
        <v>0.4</v>
      </c>
      <c r="O1864" s="37"/>
      <c r="P1864" s="35"/>
      <c r="Q1864" s="33"/>
      <c r="R1864" s="34"/>
    </row>
    <row r="1865" spans="1:18" ht="15.75" customHeight="1">
      <c r="A1865" s="22"/>
      <c r="B1865" s="27" t="s">
        <v>34</v>
      </c>
      <c r="C1865" s="27">
        <v>1128299</v>
      </c>
      <c r="D1865" s="28">
        <v>44493</v>
      </c>
      <c r="E1865" s="27" t="s">
        <v>35</v>
      </c>
      <c r="F1865" s="27" t="s">
        <v>82</v>
      </c>
      <c r="G1865" s="27" t="s">
        <v>83</v>
      </c>
      <c r="H1865" s="27" t="s">
        <v>29</v>
      </c>
      <c r="I1865" s="29">
        <v>0.60000000000000009</v>
      </c>
      <c r="J1865" s="30">
        <v>3500</v>
      </c>
      <c r="K1865" s="31">
        <f t="shared" si="14"/>
        <v>2100.0000000000005</v>
      </c>
      <c r="L1865" s="31">
        <f t="shared" si="15"/>
        <v>630.00000000000011</v>
      </c>
      <c r="M1865" s="32">
        <v>0.3</v>
      </c>
      <c r="O1865" s="37"/>
      <c r="P1865" s="35"/>
      <c r="Q1865" s="33"/>
      <c r="R1865" s="34"/>
    </row>
    <row r="1866" spans="1:18" ht="15.75" customHeight="1">
      <c r="A1866" s="22"/>
      <c r="B1866" s="27" t="s">
        <v>34</v>
      </c>
      <c r="C1866" s="27">
        <v>1128299</v>
      </c>
      <c r="D1866" s="28">
        <v>44524</v>
      </c>
      <c r="E1866" s="27" t="s">
        <v>35</v>
      </c>
      <c r="F1866" s="27" t="s">
        <v>82</v>
      </c>
      <c r="G1866" s="27" t="s">
        <v>83</v>
      </c>
      <c r="H1866" s="27" t="s">
        <v>24</v>
      </c>
      <c r="I1866" s="29">
        <v>0.45000000000000007</v>
      </c>
      <c r="J1866" s="30">
        <v>5750</v>
      </c>
      <c r="K1866" s="31">
        <f t="shared" si="14"/>
        <v>2587.5000000000005</v>
      </c>
      <c r="L1866" s="31">
        <f t="shared" si="15"/>
        <v>905.62500000000011</v>
      </c>
      <c r="M1866" s="32">
        <v>0.35</v>
      </c>
      <c r="O1866" s="37"/>
      <c r="P1866" s="35"/>
      <c r="Q1866" s="33"/>
      <c r="R1866" s="34"/>
    </row>
    <row r="1867" spans="1:18" ht="15.75" customHeight="1">
      <c r="A1867" s="22"/>
      <c r="B1867" s="27" t="s">
        <v>34</v>
      </c>
      <c r="C1867" s="27">
        <v>1128299</v>
      </c>
      <c r="D1867" s="28">
        <v>44524</v>
      </c>
      <c r="E1867" s="27" t="s">
        <v>35</v>
      </c>
      <c r="F1867" s="27" t="s">
        <v>82</v>
      </c>
      <c r="G1867" s="27" t="s">
        <v>83</v>
      </c>
      <c r="H1867" s="27" t="s">
        <v>25</v>
      </c>
      <c r="I1867" s="29">
        <v>0.50000000000000011</v>
      </c>
      <c r="J1867" s="30">
        <v>6500</v>
      </c>
      <c r="K1867" s="31">
        <f t="shared" si="14"/>
        <v>3250.0000000000009</v>
      </c>
      <c r="L1867" s="31">
        <f t="shared" si="15"/>
        <v>1137.5000000000002</v>
      </c>
      <c r="M1867" s="32">
        <v>0.35</v>
      </c>
      <c r="O1867" s="37"/>
      <c r="P1867" s="35"/>
      <c r="Q1867" s="33"/>
      <c r="R1867" s="34"/>
    </row>
    <row r="1868" spans="1:18" ht="15.75" customHeight="1">
      <c r="A1868" s="22"/>
      <c r="B1868" s="27" t="s">
        <v>34</v>
      </c>
      <c r="C1868" s="27">
        <v>1128299</v>
      </c>
      <c r="D1868" s="28">
        <v>44524</v>
      </c>
      <c r="E1868" s="27" t="s">
        <v>35</v>
      </c>
      <c r="F1868" s="27" t="s">
        <v>82</v>
      </c>
      <c r="G1868" s="27" t="s">
        <v>83</v>
      </c>
      <c r="H1868" s="27" t="s">
        <v>26</v>
      </c>
      <c r="I1868" s="29">
        <v>0.45000000000000007</v>
      </c>
      <c r="J1868" s="30">
        <v>4750</v>
      </c>
      <c r="K1868" s="31">
        <f t="shared" si="14"/>
        <v>2137.5000000000005</v>
      </c>
      <c r="L1868" s="31">
        <f t="shared" si="15"/>
        <v>748.12500000000011</v>
      </c>
      <c r="M1868" s="32">
        <v>0.35</v>
      </c>
      <c r="O1868" s="37"/>
      <c r="P1868" s="35"/>
      <c r="Q1868" s="33"/>
      <c r="R1868" s="34"/>
    </row>
    <row r="1869" spans="1:18" ht="15.75" customHeight="1">
      <c r="A1869" s="22"/>
      <c r="B1869" s="27" t="s">
        <v>34</v>
      </c>
      <c r="C1869" s="27">
        <v>1128299</v>
      </c>
      <c r="D1869" s="28">
        <v>44524</v>
      </c>
      <c r="E1869" s="27" t="s">
        <v>35</v>
      </c>
      <c r="F1869" s="27" t="s">
        <v>82</v>
      </c>
      <c r="G1869" s="27" t="s">
        <v>83</v>
      </c>
      <c r="H1869" s="27" t="s">
        <v>27</v>
      </c>
      <c r="I1869" s="29">
        <v>0.55000000000000016</v>
      </c>
      <c r="J1869" s="30">
        <v>4500</v>
      </c>
      <c r="K1869" s="31">
        <f t="shared" si="14"/>
        <v>2475.0000000000009</v>
      </c>
      <c r="L1869" s="31">
        <f t="shared" si="15"/>
        <v>866.25000000000023</v>
      </c>
      <c r="M1869" s="32">
        <v>0.35</v>
      </c>
      <c r="O1869" s="37"/>
      <c r="P1869" s="35"/>
      <c r="Q1869" s="33"/>
      <c r="R1869" s="34"/>
    </row>
    <row r="1870" spans="1:18" ht="15.75" customHeight="1">
      <c r="A1870" s="22"/>
      <c r="B1870" s="27" t="s">
        <v>34</v>
      </c>
      <c r="C1870" s="27">
        <v>1128299</v>
      </c>
      <c r="D1870" s="28">
        <v>44524</v>
      </c>
      <c r="E1870" s="27" t="s">
        <v>35</v>
      </c>
      <c r="F1870" s="27" t="s">
        <v>82</v>
      </c>
      <c r="G1870" s="27" t="s">
        <v>83</v>
      </c>
      <c r="H1870" s="27" t="s">
        <v>28</v>
      </c>
      <c r="I1870" s="29">
        <v>0.75000000000000011</v>
      </c>
      <c r="J1870" s="30">
        <v>4250</v>
      </c>
      <c r="K1870" s="31">
        <f t="shared" si="14"/>
        <v>3187.5000000000005</v>
      </c>
      <c r="L1870" s="31">
        <f t="shared" si="15"/>
        <v>1275.0000000000002</v>
      </c>
      <c r="M1870" s="32">
        <v>0.4</v>
      </c>
      <c r="O1870" s="37"/>
      <c r="P1870" s="35"/>
      <c r="Q1870" s="33"/>
      <c r="R1870" s="34"/>
    </row>
    <row r="1871" spans="1:18" ht="15.75" customHeight="1">
      <c r="A1871" s="22"/>
      <c r="B1871" s="27" t="s">
        <v>34</v>
      </c>
      <c r="C1871" s="27">
        <v>1128299</v>
      </c>
      <c r="D1871" s="28">
        <v>44524</v>
      </c>
      <c r="E1871" s="27" t="s">
        <v>35</v>
      </c>
      <c r="F1871" s="27" t="s">
        <v>82</v>
      </c>
      <c r="G1871" s="27" t="s">
        <v>83</v>
      </c>
      <c r="H1871" s="27" t="s">
        <v>29</v>
      </c>
      <c r="I1871" s="29">
        <v>0.80000000000000016</v>
      </c>
      <c r="J1871" s="30">
        <v>5500</v>
      </c>
      <c r="K1871" s="31">
        <f t="shared" si="14"/>
        <v>4400.0000000000009</v>
      </c>
      <c r="L1871" s="31">
        <f t="shared" si="15"/>
        <v>1320.0000000000002</v>
      </c>
      <c r="M1871" s="32">
        <v>0.3</v>
      </c>
      <c r="O1871" s="37"/>
      <c r="P1871" s="35"/>
      <c r="Q1871" s="33"/>
      <c r="R1871" s="34"/>
    </row>
    <row r="1872" spans="1:18" ht="15.75" customHeight="1">
      <c r="A1872" s="22"/>
      <c r="B1872" s="27" t="s">
        <v>34</v>
      </c>
      <c r="C1872" s="27">
        <v>1128299</v>
      </c>
      <c r="D1872" s="28">
        <v>44553</v>
      </c>
      <c r="E1872" s="27" t="s">
        <v>35</v>
      </c>
      <c r="F1872" s="27" t="s">
        <v>82</v>
      </c>
      <c r="G1872" s="27" t="s">
        <v>83</v>
      </c>
      <c r="H1872" s="27" t="s">
        <v>24</v>
      </c>
      <c r="I1872" s="29">
        <v>0.65000000000000013</v>
      </c>
      <c r="J1872" s="30">
        <v>7500</v>
      </c>
      <c r="K1872" s="31">
        <f t="shared" si="14"/>
        <v>4875.0000000000009</v>
      </c>
      <c r="L1872" s="31">
        <f t="shared" si="15"/>
        <v>1706.2500000000002</v>
      </c>
      <c r="M1872" s="32">
        <v>0.35</v>
      </c>
      <c r="O1872" s="37"/>
      <c r="P1872" s="35"/>
      <c r="Q1872" s="33"/>
      <c r="R1872" s="34"/>
    </row>
    <row r="1873" spans="1:18" ht="15.75" customHeight="1">
      <c r="A1873" s="22"/>
      <c r="B1873" s="27" t="s">
        <v>34</v>
      </c>
      <c r="C1873" s="27">
        <v>1128299</v>
      </c>
      <c r="D1873" s="28">
        <v>44553</v>
      </c>
      <c r="E1873" s="27" t="s">
        <v>35</v>
      </c>
      <c r="F1873" s="27" t="s">
        <v>82</v>
      </c>
      <c r="G1873" s="27" t="s">
        <v>83</v>
      </c>
      <c r="H1873" s="27" t="s">
        <v>25</v>
      </c>
      <c r="I1873" s="29">
        <v>0.75000000000000022</v>
      </c>
      <c r="J1873" s="30">
        <v>7500</v>
      </c>
      <c r="K1873" s="31">
        <f t="shared" si="14"/>
        <v>5625.0000000000018</v>
      </c>
      <c r="L1873" s="31">
        <f t="shared" si="15"/>
        <v>1968.7500000000005</v>
      </c>
      <c r="M1873" s="32">
        <v>0.35</v>
      </c>
      <c r="O1873" s="37"/>
      <c r="P1873" s="35"/>
      <c r="Q1873" s="33"/>
      <c r="R1873" s="34"/>
    </row>
    <row r="1874" spans="1:18" ht="15.75" customHeight="1">
      <c r="A1874" s="22"/>
      <c r="B1874" s="27" t="s">
        <v>34</v>
      </c>
      <c r="C1874" s="27">
        <v>1128299</v>
      </c>
      <c r="D1874" s="28">
        <v>44553</v>
      </c>
      <c r="E1874" s="27" t="s">
        <v>35</v>
      </c>
      <c r="F1874" s="27" t="s">
        <v>82</v>
      </c>
      <c r="G1874" s="27" t="s">
        <v>83</v>
      </c>
      <c r="H1874" s="27" t="s">
        <v>26</v>
      </c>
      <c r="I1874" s="29">
        <v>0.70000000000000018</v>
      </c>
      <c r="J1874" s="30">
        <v>5500</v>
      </c>
      <c r="K1874" s="31">
        <f t="shared" si="14"/>
        <v>3850.0000000000009</v>
      </c>
      <c r="L1874" s="31">
        <f t="shared" si="15"/>
        <v>1347.5000000000002</v>
      </c>
      <c r="M1874" s="32">
        <v>0.35</v>
      </c>
      <c r="O1874" s="37"/>
      <c r="P1874" s="35"/>
      <c r="Q1874" s="33"/>
      <c r="R1874" s="34"/>
    </row>
    <row r="1875" spans="1:18" ht="15.75" customHeight="1">
      <c r="A1875" s="22"/>
      <c r="B1875" s="27" t="s">
        <v>34</v>
      </c>
      <c r="C1875" s="27">
        <v>1128299</v>
      </c>
      <c r="D1875" s="28">
        <v>44553</v>
      </c>
      <c r="E1875" s="27" t="s">
        <v>35</v>
      </c>
      <c r="F1875" s="27" t="s">
        <v>82</v>
      </c>
      <c r="G1875" s="27" t="s">
        <v>83</v>
      </c>
      <c r="H1875" s="27" t="s">
        <v>27</v>
      </c>
      <c r="I1875" s="29">
        <v>0.70000000000000018</v>
      </c>
      <c r="J1875" s="30">
        <v>5500</v>
      </c>
      <c r="K1875" s="31">
        <f t="shared" si="14"/>
        <v>3850.0000000000009</v>
      </c>
      <c r="L1875" s="31">
        <f t="shared" si="15"/>
        <v>1347.5000000000002</v>
      </c>
      <c r="M1875" s="32">
        <v>0.35</v>
      </c>
      <c r="O1875" s="37"/>
      <c r="P1875" s="35"/>
      <c r="Q1875" s="33"/>
      <c r="R1875" s="34"/>
    </row>
    <row r="1876" spans="1:18" ht="15.75" customHeight="1">
      <c r="A1876" s="22"/>
      <c r="B1876" s="27" t="s">
        <v>34</v>
      </c>
      <c r="C1876" s="27">
        <v>1128299</v>
      </c>
      <c r="D1876" s="28">
        <v>44553</v>
      </c>
      <c r="E1876" s="27" t="s">
        <v>35</v>
      </c>
      <c r="F1876" s="27" t="s">
        <v>82</v>
      </c>
      <c r="G1876" s="27" t="s">
        <v>83</v>
      </c>
      <c r="H1876" s="27" t="s">
        <v>28</v>
      </c>
      <c r="I1876" s="29">
        <v>0.80000000000000016</v>
      </c>
      <c r="J1876" s="30">
        <v>4750</v>
      </c>
      <c r="K1876" s="31">
        <f t="shared" si="14"/>
        <v>3800.0000000000009</v>
      </c>
      <c r="L1876" s="31">
        <f t="shared" si="15"/>
        <v>1520.0000000000005</v>
      </c>
      <c r="M1876" s="32">
        <v>0.4</v>
      </c>
      <c r="O1876" s="37"/>
      <c r="P1876" s="35"/>
      <c r="Q1876" s="33"/>
      <c r="R1876" s="34"/>
    </row>
    <row r="1877" spans="1:18" ht="15.75" customHeight="1">
      <c r="A1877" s="22"/>
      <c r="B1877" s="27" t="s">
        <v>34</v>
      </c>
      <c r="C1877" s="27">
        <v>1128299</v>
      </c>
      <c r="D1877" s="28">
        <v>44553</v>
      </c>
      <c r="E1877" s="27" t="s">
        <v>35</v>
      </c>
      <c r="F1877" s="27" t="s">
        <v>82</v>
      </c>
      <c r="G1877" s="27" t="s">
        <v>83</v>
      </c>
      <c r="H1877" s="27" t="s">
        <v>29</v>
      </c>
      <c r="I1877" s="29">
        <v>0.8500000000000002</v>
      </c>
      <c r="J1877" s="30">
        <v>5750</v>
      </c>
      <c r="K1877" s="31">
        <f t="shared" si="14"/>
        <v>4887.5000000000009</v>
      </c>
      <c r="L1877" s="31">
        <f t="shared" si="15"/>
        <v>1466.2500000000002</v>
      </c>
      <c r="M1877" s="32">
        <v>0.3</v>
      </c>
      <c r="O1877" s="37"/>
      <c r="P1877" s="35"/>
      <c r="Q1877" s="33"/>
      <c r="R1877" s="34"/>
    </row>
    <row r="1878" spans="1:18" ht="15.75" customHeight="1">
      <c r="A1878" s="22" t="s">
        <v>46</v>
      </c>
      <c r="B1878" s="27" t="s">
        <v>34</v>
      </c>
      <c r="C1878" s="27">
        <v>1128299</v>
      </c>
      <c r="D1878" s="28">
        <v>44213</v>
      </c>
      <c r="E1878" s="27" t="s">
        <v>35</v>
      </c>
      <c r="F1878" s="27" t="s">
        <v>84</v>
      </c>
      <c r="G1878" s="27" t="s">
        <v>67</v>
      </c>
      <c r="H1878" s="27" t="s">
        <v>24</v>
      </c>
      <c r="I1878" s="29">
        <v>0.35000000000000003</v>
      </c>
      <c r="J1878" s="30">
        <v>4000</v>
      </c>
      <c r="K1878" s="31">
        <f t="shared" si="14"/>
        <v>1400.0000000000002</v>
      </c>
      <c r="L1878" s="31">
        <f t="shared" si="15"/>
        <v>560</v>
      </c>
      <c r="M1878" s="32">
        <v>0.39999999999999997</v>
      </c>
      <c r="O1878" s="37"/>
      <c r="P1878" s="35"/>
      <c r="Q1878" s="33"/>
      <c r="R1878" s="34"/>
    </row>
    <row r="1879" spans="1:18" ht="15.75" customHeight="1">
      <c r="A1879" s="22"/>
      <c r="B1879" s="27" t="s">
        <v>34</v>
      </c>
      <c r="C1879" s="27">
        <v>1128299</v>
      </c>
      <c r="D1879" s="28">
        <v>44213</v>
      </c>
      <c r="E1879" s="27" t="s">
        <v>35</v>
      </c>
      <c r="F1879" s="27" t="s">
        <v>84</v>
      </c>
      <c r="G1879" s="27" t="s">
        <v>67</v>
      </c>
      <c r="H1879" s="27" t="s">
        <v>25</v>
      </c>
      <c r="I1879" s="29">
        <v>0.45</v>
      </c>
      <c r="J1879" s="30">
        <v>4000</v>
      </c>
      <c r="K1879" s="31">
        <f t="shared" si="14"/>
        <v>1800</v>
      </c>
      <c r="L1879" s="31">
        <f t="shared" si="15"/>
        <v>719.99999999999989</v>
      </c>
      <c r="M1879" s="32">
        <v>0.39999999999999997</v>
      </c>
      <c r="O1879" s="37"/>
      <c r="P1879" s="35"/>
      <c r="Q1879" s="33"/>
      <c r="R1879" s="34"/>
    </row>
    <row r="1880" spans="1:18" ht="15.75" customHeight="1">
      <c r="A1880" s="22"/>
      <c r="B1880" s="27" t="s">
        <v>34</v>
      </c>
      <c r="C1880" s="27">
        <v>1128299</v>
      </c>
      <c r="D1880" s="28">
        <v>44213</v>
      </c>
      <c r="E1880" s="27" t="s">
        <v>35</v>
      </c>
      <c r="F1880" s="27" t="s">
        <v>84</v>
      </c>
      <c r="G1880" s="27" t="s">
        <v>67</v>
      </c>
      <c r="H1880" s="27" t="s">
        <v>26</v>
      </c>
      <c r="I1880" s="29">
        <v>0.45</v>
      </c>
      <c r="J1880" s="30">
        <v>4000</v>
      </c>
      <c r="K1880" s="31">
        <f t="shared" si="14"/>
        <v>1800</v>
      </c>
      <c r="L1880" s="31">
        <f t="shared" si="15"/>
        <v>719.99999999999989</v>
      </c>
      <c r="M1880" s="32">
        <v>0.39999999999999997</v>
      </c>
      <c r="O1880" s="37"/>
      <c r="P1880" s="35"/>
      <c r="Q1880" s="33"/>
      <c r="R1880" s="34"/>
    </row>
    <row r="1881" spans="1:18" ht="15.75" customHeight="1">
      <c r="A1881" s="22"/>
      <c r="B1881" s="27" t="s">
        <v>34</v>
      </c>
      <c r="C1881" s="27">
        <v>1128299</v>
      </c>
      <c r="D1881" s="28">
        <v>44213</v>
      </c>
      <c r="E1881" s="27" t="s">
        <v>35</v>
      </c>
      <c r="F1881" s="27" t="s">
        <v>84</v>
      </c>
      <c r="G1881" s="27" t="s">
        <v>67</v>
      </c>
      <c r="H1881" s="27" t="s">
        <v>27</v>
      </c>
      <c r="I1881" s="29">
        <v>0.45</v>
      </c>
      <c r="J1881" s="30">
        <v>2500</v>
      </c>
      <c r="K1881" s="31">
        <f t="shared" si="14"/>
        <v>1125</v>
      </c>
      <c r="L1881" s="31">
        <f t="shared" si="15"/>
        <v>449.99999999999994</v>
      </c>
      <c r="M1881" s="32">
        <v>0.39999999999999997</v>
      </c>
      <c r="O1881" s="37"/>
      <c r="P1881" s="35"/>
      <c r="Q1881" s="33"/>
      <c r="R1881" s="34"/>
    </row>
    <row r="1882" spans="1:18" ht="15.75" customHeight="1">
      <c r="A1882" s="22"/>
      <c r="B1882" s="27" t="s">
        <v>34</v>
      </c>
      <c r="C1882" s="27">
        <v>1128299</v>
      </c>
      <c r="D1882" s="28">
        <v>44213</v>
      </c>
      <c r="E1882" s="27" t="s">
        <v>35</v>
      </c>
      <c r="F1882" s="27" t="s">
        <v>84</v>
      </c>
      <c r="G1882" s="27" t="s">
        <v>67</v>
      </c>
      <c r="H1882" s="27" t="s">
        <v>28</v>
      </c>
      <c r="I1882" s="29">
        <v>0.50000000000000011</v>
      </c>
      <c r="J1882" s="30">
        <v>2000</v>
      </c>
      <c r="K1882" s="31">
        <f t="shared" si="14"/>
        <v>1000.0000000000002</v>
      </c>
      <c r="L1882" s="31">
        <f t="shared" si="15"/>
        <v>450.00000000000011</v>
      </c>
      <c r="M1882" s="32">
        <v>0.45</v>
      </c>
      <c r="O1882" s="37"/>
      <c r="P1882" s="35"/>
      <c r="Q1882" s="33"/>
      <c r="R1882" s="34"/>
    </row>
    <row r="1883" spans="1:18" ht="15.75" customHeight="1">
      <c r="A1883" s="22"/>
      <c r="B1883" s="27" t="s">
        <v>34</v>
      </c>
      <c r="C1883" s="27">
        <v>1128299</v>
      </c>
      <c r="D1883" s="28">
        <v>44213</v>
      </c>
      <c r="E1883" s="27" t="s">
        <v>35</v>
      </c>
      <c r="F1883" s="27" t="s">
        <v>84</v>
      </c>
      <c r="G1883" s="27" t="s">
        <v>67</v>
      </c>
      <c r="H1883" s="27" t="s">
        <v>29</v>
      </c>
      <c r="I1883" s="29">
        <v>0.45</v>
      </c>
      <c r="J1883" s="30">
        <v>4500</v>
      </c>
      <c r="K1883" s="31">
        <f t="shared" si="14"/>
        <v>2025</v>
      </c>
      <c r="L1883" s="31">
        <f t="shared" si="15"/>
        <v>708.75</v>
      </c>
      <c r="M1883" s="32">
        <v>0.35</v>
      </c>
      <c r="O1883" s="37"/>
      <c r="P1883" s="35"/>
      <c r="Q1883" s="33"/>
      <c r="R1883" s="34"/>
    </row>
    <row r="1884" spans="1:18" ht="15.75" customHeight="1">
      <c r="A1884" s="22"/>
      <c r="B1884" s="27" t="s">
        <v>34</v>
      </c>
      <c r="C1884" s="27">
        <v>1128299</v>
      </c>
      <c r="D1884" s="28">
        <v>44244</v>
      </c>
      <c r="E1884" s="27" t="s">
        <v>35</v>
      </c>
      <c r="F1884" s="27" t="s">
        <v>84</v>
      </c>
      <c r="G1884" s="27" t="s">
        <v>67</v>
      </c>
      <c r="H1884" s="27" t="s">
        <v>24</v>
      </c>
      <c r="I1884" s="29">
        <v>0.35000000000000003</v>
      </c>
      <c r="J1884" s="30">
        <v>5000</v>
      </c>
      <c r="K1884" s="31">
        <f t="shared" si="14"/>
        <v>1750.0000000000002</v>
      </c>
      <c r="L1884" s="31">
        <f t="shared" si="15"/>
        <v>700</v>
      </c>
      <c r="M1884" s="32">
        <v>0.39999999999999997</v>
      </c>
      <c r="O1884" s="37"/>
      <c r="P1884" s="35"/>
      <c r="Q1884" s="33"/>
      <c r="R1884" s="34"/>
    </row>
    <row r="1885" spans="1:18" ht="15.75" customHeight="1">
      <c r="A1885" s="22"/>
      <c r="B1885" s="27" t="s">
        <v>34</v>
      </c>
      <c r="C1885" s="27">
        <v>1128299</v>
      </c>
      <c r="D1885" s="28">
        <v>44244</v>
      </c>
      <c r="E1885" s="27" t="s">
        <v>35</v>
      </c>
      <c r="F1885" s="27" t="s">
        <v>84</v>
      </c>
      <c r="G1885" s="27" t="s">
        <v>67</v>
      </c>
      <c r="H1885" s="27" t="s">
        <v>25</v>
      </c>
      <c r="I1885" s="29">
        <v>0.45</v>
      </c>
      <c r="J1885" s="30">
        <v>4000</v>
      </c>
      <c r="K1885" s="31">
        <f t="shared" si="14"/>
        <v>1800</v>
      </c>
      <c r="L1885" s="31">
        <f t="shared" si="15"/>
        <v>719.99999999999989</v>
      </c>
      <c r="M1885" s="32">
        <v>0.39999999999999997</v>
      </c>
      <c r="O1885" s="37"/>
      <c r="P1885" s="35"/>
      <c r="Q1885" s="33"/>
      <c r="R1885" s="34"/>
    </row>
    <row r="1886" spans="1:18" ht="15.75" customHeight="1">
      <c r="A1886" s="22"/>
      <c r="B1886" s="27" t="s">
        <v>34</v>
      </c>
      <c r="C1886" s="27">
        <v>1128299</v>
      </c>
      <c r="D1886" s="28">
        <v>44244</v>
      </c>
      <c r="E1886" s="27" t="s">
        <v>35</v>
      </c>
      <c r="F1886" s="27" t="s">
        <v>84</v>
      </c>
      <c r="G1886" s="27" t="s">
        <v>67</v>
      </c>
      <c r="H1886" s="27" t="s">
        <v>26</v>
      </c>
      <c r="I1886" s="29">
        <v>0.45</v>
      </c>
      <c r="J1886" s="30">
        <v>4000</v>
      </c>
      <c r="K1886" s="31">
        <f t="shared" si="14"/>
        <v>1800</v>
      </c>
      <c r="L1886" s="31">
        <f t="shared" si="15"/>
        <v>719.99999999999989</v>
      </c>
      <c r="M1886" s="32">
        <v>0.39999999999999997</v>
      </c>
      <c r="O1886" s="37"/>
      <c r="P1886" s="35"/>
      <c r="Q1886" s="33"/>
      <c r="R1886" s="34"/>
    </row>
    <row r="1887" spans="1:18" ht="15.75" customHeight="1">
      <c r="A1887" s="22"/>
      <c r="B1887" s="27" t="s">
        <v>34</v>
      </c>
      <c r="C1887" s="27">
        <v>1128299</v>
      </c>
      <c r="D1887" s="28">
        <v>44244</v>
      </c>
      <c r="E1887" s="27" t="s">
        <v>35</v>
      </c>
      <c r="F1887" s="27" t="s">
        <v>84</v>
      </c>
      <c r="G1887" s="27" t="s">
        <v>67</v>
      </c>
      <c r="H1887" s="27" t="s">
        <v>27</v>
      </c>
      <c r="I1887" s="29">
        <v>0.45</v>
      </c>
      <c r="J1887" s="30">
        <v>2500</v>
      </c>
      <c r="K1887" s="31">
        <f t="shared" si="14"/>
        <v>1125</v>
      </c>
      <c r="L1887" s="31">
        <f t="shared" si="15"/>
        <v>449.99999999999994</v>
      </c>
      <c r="M1887" s="32">
        <v>0.39999999999999997</v>
      </c>
      <c r="O1887" s="37"/>
      <c r="P1887" s="35"/>
      <c r="Q1887" s="33"/>
      <c r="R1887" s="34"/>
    </row>
    <row r="1888" spans="1:18" ht="15.75" customHeight="1">
      <c r="A1888" s="22"/>
      <c r="B1888" s="27" t="s">
        <v>34</v>
      </c>
      <c r="C1888" s="27">
        <v>1128299</v>
      </c>
      <c r="D1888" s="28">
        <v>44244</v>
      </c>
      <c r="E1888" s="27" t="s">
        <v>35</v>
      </c>
      <c r="F1888" s="27" t="s">
        <v>84</v>
      </c>
      <c r="G1888" s="27" t="s">
        <v>67</v>
      </c>
      <c r="H1888" s="27" t="s">
        <v>28</v>
      </c>
      <c r="I1888" s="29">
        <v>0.50000000000000011</v>
      </c>
      <c r="J1888" s="30">
        <v>1750</v>
      </c>
      <c r="K1888" s="31">
        <f t="shared" si="14"/>
        <v>875.00000000000023</v>
      </c>
      <c r="L1888" s="31">
        <f t="shared" si="15"/>
        <v>393.75000000000011</v>
      </c>
      <c r="M1888" s="32">
        <v>0.45</v>
      </c>
      <c r="O1888" s="37"/>
      <c r="P1888" s="35"/>
      <c r="Q1888" s="33"/>
      <c r="R1888" s="34"/>
    </row>
    <row r="1889" spans="1:18" ht="15.75" customHeight="1">
      <c r="A1889" s="22"/>
      <c r="B1889" s="27" t="s">
        <v>34</v>
      </c>
      <c r="C1889" s="27">
        <v>1128299</v>
      </c>
      <c r="D1889" s="28">
        <v>44244</v>
      </c>
      <c r="E1889" s="27" t="s">
        <v>35</v>
      </c>
      <c r="F1889" s="27" t="s">
        <v>84</v>
      </c>
      <c r="G1889" s="27" t="s">
        <v>67</v>
      </c>
      <c r="H1889" s="27" t="s">
        <v>29</v>
      </c>
      <c r="I1889" s="29">
        <v>0.45</v>
      </c>
      <c r="J1889" s="30">
        <v>3750</v>
      </c>
      <c r="K1889" s="31">
        <f t="shared" si="14"/>
        <v>1687.5</v>
      </c>
      <c r="L1889" s="31">
        <f t="shared" si="15"/>
        <v>590.625</v>
      </c>
      <c r="M1889" s="32">
        <v>0.35</v>
      </c>
      <c r="O1889" s="37"/>
      <c r="P1889" s="35"/>
      <c r="Q1889" s="33"/>
      <c r="R1889" s="34"/>
    </row>
    <row r="1890" spans="1:18" ht="15.75" customHeight="1">
      <c r="A1890" s="22"/>
      <c r="B1890" s="27" t="s">
        <v>34</v>
      </c>
      <c r="C1890" s="27">
        <v>1128299</v>
      </c>
      <c r="D1890" s="28">
        <v>44271</v>
      </c>
      <c r="E1890" s="27" t="s">
        <v>35</v>
      </c>
      <c r="F1890" s="27" t="s">
        <v>84</v>
      </c>
      <c r="G1890" s="27" t="s">
        <v>67</v>
      </c>
      <c r="H1890" s="27" t="s">
        <v>24</v>
      </c>
      <c r="I1890" s="29">
        <v>0.45</v>
      </c>
      <c r="J1890" s="30">
        <v>5250</v>
      </c>
      <c r="K1890" s="31">
        <f t="shared" si="14"/>
        <v>2362.5</v>
      </c>
      <c r="L1890" s="31">
        <f t="shared" si="15"/>
        <v>944.99999999999989</v>
      </c>
      <c r="M1890" s="32">
        <v>0.39999999999999997</v>
      </c>
      <c r="O1890" s="37"/>
      <c r="P1890" s="35"/>
      <c r="Q1890" s="33"/>
      <c r="R1890" s="34"/>
    </row>
    <row r="1891" spans="1:18" ht="15.75" customHeight="1">
      <c r="A1891" s="22"/>
      <c r="B1891" s="27" t="s">
        <v>34</v>
      </c>
      <c r="C1891" s="27">
        <v>1128299</v>
      </c>
      <c r="D1891" s="28">
        <v>44271</v>
      </c>
      <c r="E1891" s="27" t="s">
        <v>35</v>
      </c>
      <c r="F1891" s="27" t="s">
        <v>84</v>
      </c>
      <c r="G1891" s="27" t="s">
        <v>67</v>
      </c>
      <c r="H1891" s="27" t="s">
        <v>25</v>
      </c>
      <c r="I1891" s="29">
        <v>0.55000000000000004</v>
      </c>
      <c r="J1891" s="30">
        <v>3750</v>
      </c>
      <c r="K1891" s="31">
        <f t="shared" si="14"/>
        <v>2062.5</v>
      </c>
      <c r="L1891" s="31">
        <f t="shared" si="15"/>
        <v>824.99999999999989</v>
      </c>
      <c r="M1891" s="32">
        <v>0.39999999999999997</v>
      </c>
      <c r="O1891" s="37"/>
      <c r="P1891" s="35"/>
      <c r="Q1891" s="33"/>
      <c r="R1891" s="34"/>
    </row>
    <row r="1892" spans="1:18" ht="15.75" customHeight="1">
      <c r="A1892" s="22"/>
      <c r="B1892" s="27" t="s">
        <v>34</v>
      </c>
      <c r="C1892" s="27">
        <v>1128299</v>
      </c>
      <c r="D1892" s="28">
        <v>44271</v>
      </c>
      <c r="E1892" s="27" t="s">
        <v>35</v>
      </c>
      <c r="F1892" s="27" t="s">
        <v>84</v>
      </c>
      <c r="G1892" s="27" t="s">
        <v>67</v>
      </c>
      <c r="H1892" s="27" t="s">
        <v>26</v>
      </c>
      <c r="I1892" s="29">
        <v>0.6</v>
      </c>
      <c r="J1892" s="30">
        <v>4000</v>
      </c>
      <c r="K1892" s="31">
        <f t="shared" si="14"/>
        <v>2400</v>
      </c>
      <c r="L1892" s="31">
        <f t="shared" si="15"/>
        <v>959.99999999999989</v>
      </c>
      <c r="M1892" s="32">
        <v>0.39999999999999997</v>
      </c>
      <c r="O1892" s="37"/>
      <c r="P1892" s="35"/>
      <c r="Q1892" s="33"/>
      <c r="R1892" s="34"/>
    </row>
    <row r="1893" spans="1:18" ht="15.75" customHeight="1">
      <c r="A1893" s="22"/>
      <c r="B1893" s="27" t="s">
        <v>34</v>
      </c>
      <c r="C1893" s="27">
        <v>1128299</v>
      </c>
      <c r="D1893" s="28">
        <v>44271</v>
      </c>
      <c r="E1893" s="27" t="s">
        <v>35</v>
      </c>
      <c r="F1893" s="27" t="s">
        <v>84</v>
      </c>
      <c r="G1893" s="27" t="s">
        <v>67</v>
      </c>
      <c r="H1893" s="27" t="s">
        <v>27</v>
      </c>
      <c r="I1893" s="29">
        <v>0.55000000000000004</v>
      </c>
      <c r="J1893" s="30">
        <v>3000</v>
      </c>
      <c r="K1893" s="31">
        <f t="shared" si="14"/>
        <v>1650.0000000000002</v>
      </c>
      <c r="L1893" s="31">
        <f t="shared" si="15"/>
        <v>660</v>
      </c>
      <c r="M1893" s="32">
        <v>0.39999999999999997</v>
      </c>
      <c r="O1893" s="37"/>
      <c r="P1893" s="35"/>
      <c r="Q1893" s="33"/>
      <c r="R1893" s="34"/>
    </row>
    <row r="1894" spans="1:18" ht="15.75" customHeight="1">
      <c r="A1894" s="22"/>
      <c r="B1894" s="27" t="s">
        <v>34</v>
      </c>
      <c r="C1894" s="27">
        <v>1128299</v>
      </c>
      <c r="D1894" s="28">
        <v>44271</v>
      </c>
      <c r="E1894" s="27" t="s">
        <v>35</v>
      </c>
      <c r="F1894" s="27" t="s">
        <v>84</v>
      </c>
      <c r="G1894" s="27" t="s">
        <v>67</v>
      </c>
      <c r="H1894" s="27" t="s">
        <v>28</v>
      </c>
      <c r="I1894" s="29">
        <v>0.60000000000000009</v>
      </c>
      <c r="J1894" s="30">
        <v>1500</v>
      </c>
      <c r="K1894" s="31">
        <f t="shared" si="14"/>
        <v>900.00000000000011</v>
      </c>
      <c r="L1894" s="31">
        <f t="shared" si="15"/>
        <v>405.00000000000006</v>
      </c>
      <c r="M1894" s="32">
        <v>0.45</v>
      </c>
      <c r="O1894" s="37"/>
      <c r="P1894" s="35"/>
      <c r="Q1894" s="33"/>
      <c r="R1894" s="34"/>
    </row>
    <row r="1895" spans="1:18" ht="15.75" customHeight="1">
      <c r="A1895" s="22"/>
      <c r="B1895" s="27" t="s">
        <v>34</v>
      </c>
      <c r="C1895" s="27">
        <v>1128299</v>
      </c>
      <c r="D1895" s="28">
        <v>44271</v>
      </c>
      <c r="E1895" s="27" t="s">
        <v>35</v>
      </c>
      <c r="F1895" s="27" t="s">
        <v>84</v>
      </c>
      <c r="G1895" s="27" t="s">
        <v>67</v>
      </c>
      <c r="H1895" s="27" t="s">
        <v>29</v>
      </c>
      <c r="I1895" s="29">
        <v>0.45</v>
      </c>
      <c r="J1895" s="30">
        <v>3500</v>
      </c>
      <c r="K1895" s="31">
        <f t="shared" si="14"/>
        <v>1575</v>
      </c>
      <c r="L1895" s="31">
        <f t="shared" si="15"/>
        <v>551.25</v>
      </c>
      <c r="M1895" s="32">
        <v>0.35</v>
      </c>
      <c r="O1895" s="37"/>
      <c r="P1895" s="35"/>
      <c r="Q1895" s="33"/>
      <c r="R1895" s="34"/>
    </row>
    <row r="1896" spans="1:18" ht="15.75" customHeight="1">
      <c r="A1896" s="22"/>
      <c r="B1896" s="27" t="s">
        <v>34</v>
      </c>
      <c r="C1896" s="27">
        <v>1128299</v>
      </c>
      <c r="D1896" s="28">
        <v>44303</v>
      </c>
      <c r="E1896" s="27" t="s">
        <v>35</v>
      </c>
      <c r="F1896" s="27" t="s">
        <v>84</v>
      </c>
      <c r="G1896" s="27" t="s">
        <v>67</v>
      </c>
      <c r="H1896" s="27" t="s">
        <v>24</v>
      </c>
      <c r="I1896" s="29">
        <v>0.5</v>
      </c>
      <c r="J1896" s="30">
        <v>5250</v>
      </c>
      <c r="K1896" s="31">
        <f t="shared" si="14"/>
        <v>2625</v>
      </c>
      <c r="L1896" s="31">
        <f t="shared" si="15"/>
        <v>1050</v>
      </c>
      <c r="M1896" s="32">
        <v>0.39999999999999997</v>
      </c>
      <c r="O1896" s="37"/>
      <c r="P1896" s="35"/>
      <c r="Q1896" s="33"/>
      <c r="R1896" s="34"/>
    </row>
    <row r="1897" spans="1:18" ht="15.75" customHeight="1">
      <c r="A1897" s="22"/>
      <c r="B1897" s="27" t="s">
        <v>34</v>
      </c>
      <c r="C1897" s="27">
        <v>1128299</v>
      </c>
      <c r="D1897" s="28">
        <v>44303</v>
      </c>
      <c r="E1897" s="27" t="s">
        <v>35</v>
      </c>
      <c r="F1897" s="27" t="s">
        <v>84</v>
      </c>
      <c r="G1897" s="27" t="s">
        <v>67</v>
      </c>
      <c r="H1897" s="27" t="s">
        <v>25</v>
      </c>
      <c r="I1897" s="29">
        <v>0.55000000000000004</v>
      </c>
      <c r="J1897" s="30">
        <v>3250</v>
      </c>
      <c r="K1897" s="31">
        <f t="shared" si="14"/>
        <v>1787.5000000000002</v>
      </c>
      <c r="L1897" s="31">
        <f t="shared" si="15"/>
        <v>715</v>
      </c>
      <c r="M1897" s="32">
        <v>0.39999999999999997</v>
      </c>
      <c r="O1897" s="37"/>
      <c r="P1897" s="35"/>
      <c r="Q1897" s="33"/>
      <c r="R1897" s="34"/>
    </row>
    <row r="1898" spans="1:18" ht="15.75" customHeight="1">
      <c r="A1898" s="22"/>
      <c r="B1898" s="27" t="s">
        <v>34</v>
      </c>
      <c r="C1898" s="27">
        <v>1128299</v>
      </c>
      <c r="D1898" s="28">
        <v>44303</v>
      </c>
      <c r="E1898" s="27" t="s">
        <v>35</v>
      </c>
      <c r="F1898" s="27" t="s">
        <v>84</v>
      </c>
      <c r="G1898" s="27" t="s">
        <v>67</v>
      </c>
      <c r="H1898" s="27" t="s">
        <v>26</v>
      </c>
      <c r="I1898" s="29">
        <v>0.55000000000000004</v>
      </c>
      <c r="J1898" s="30">
        <v>3750</v>
      </c>
      <c r="K1898" s="31">
        <f t="shared" si="14"/>
        <v>2062.5</v>
      </c>
      <c r="L1898" s="31">
        <f t="shared" si="15"/>
        <v>824.99999999999989</v>
      </c>
      <c r="M1898" s="32">
        <v>0.39999999999999997</v>
      </c>
      <c r="O1898" s="37"/>
      <c r="P1898" s="35"/>
      <c r="Q1898" s="33"/>
      <c r="R1898" s="34"/>
    </row>
    <row r="1899" spans="1:18" ht="15.75" customHeight="1">
      <c r="A1899" s="22"/>
      <c r="B1899" s="27" t="s">
        <v>34</v>
      </c>
      <c r="C1899" s="27">
        <v>1128299</v>
      </c>
      <c r="D1899" s="28">
        <v>44303</v>
      </c>
      <c r="E1899" s="27" t="s">
        <v>35</v>
      </c>
      <c r="F1899" s="27" t="s">
        <v>84</v>
      </c>
      <c r="G1899" s="27" t="s">
        <v>67</v>
      </c>
      <c r="H1899" s="27" t="s">
        <v>27</v>
      </c>
      <c r="I1899" s="29">
        <v>0.40000000000000008</v>
      </c>
      <c r="J1899" s="30">
        <v>2750</v>
      </c>
      <c r="K1899" s="31">
        <f t="shared" si="14"/>
        <v>1100.0000000000002</v>
      </c>
      <c r="L1899" s="31">
        <f t="shared" si="15"/>
        <v>440.00000000000006</v>
      </c>
      <c r="M1899" s="32">
        <v>0.39999999999999997</v>
      </c>
      <c r="O1899" s="37"/>
      <c r="P1899" s="35"/>
      <c r="Q1899" s="33"/>
      <c r="R1899" s="34"/>
    </row>
    <row r="1900" spans="1:18" ht="15.75" customHeight="1">
      <c r="A1900" s="22"/>
      <c r="B1900" s="27" t="s">
        <v>34</v>
      </c>
      <c r="C1900" s="27">
        <v>1128299</v>
      </c>
      <c r="D1900" s="28">
        <v>44303</v>
      </c>
      <c r="E1900" s="27" t="s">
        <v>35</v>
      </c>
      <c r="F1900" s="27" t="s">
        <v>84</v>
      </c>
      <c r="G1900" s="27" t="s">
        <v>67</v>
      </c>
      <c r="H1900" s="27" t="s">
        <v>28</v>
      </c>
      <c r="I1900" s="29">
        <v>0.45000000000000012</v>
      </c>
      <c r="J1900" s="30">
        <v>1750</v>
      </c>
      <c r="K1900" s="31">
        <f t="shared" si="14"/>
        <v>787.50000000000023</v>
      </c>
      <c r="L1900" s="31">
        <f t="shared" si="15"/>
        <v>354.37500000000011</v>
      </c>
      <c r="M1900" s="32">
        <v>0.45</v>
      </c>
      <c r="O1900" s="37"/>
      <c r="P1900" s="35"/>
      <c r="Q1900" s="33"/>
      <c r="R1900" s="34"/>
    </row>
    <row r="1901" spans="1:18" ht="15.75" customHeight="1">
      <c r="A1901" s="22"/>
      <c r="B1901" s="27" t="s">
        <v>34</v>
      </c>
      <c r="C1901" s="27">
        <v>1128299</v>
      </c>
      <c r="D1901" s="28">
        <v>44303</v>
      </c>
      <c r="E1901" s="27" t="s">
        <v>35</v>
      </c>
      <c r="F1901" s="27" t="s">
        <v>84</v>
      </c>
      <c r="G1901" s="27" t="s">
        <v>67</v>
      </c>
      <c r="H1901" s="27" t="s">
        <v>29</v>
      </c>
      <c r="I1901" s="29">
        <v>0.60000000000000009</v>
      </c>
      <c r="J1901" s="30">
        <v>3500</v>
      </c>
      <c r="K1901" s="31">
        <f t="shared" si="14"/>
        <v>2100.0000000000005</v>
      </c>
      <c r="L1901" s="31">
        <f t="shared" si="15"/>
        <v>735.00000000000011</v>
      </c>
      <c r="M1901" s="32">
        <v>0.35</v>
      </c>
      <c r="O1901" s="37"/>
      <c r="P1901" s="35"/>
      <c r="Q1901" s="33"/>
      <c r="R1901" s="34"/>
    </row>
    <row r="1902" spans="1:18" ht="15.75" customHeight="1">
      <c r="A1902" s="22"/>
      <c r="B1902" s="27" t="s">
        <v>34</v>
      </c>
      <c r="C1902" s="27">
        <v>1128299</v>
      </c>
      <c r="D1902" s="28">
        <v>44334</v>
      </c>
      <c r="E1902" s="27" t="s">
        <v>35</v>
      </c>
      <c r="F1902" s="27" t="s">
        <v>84</v>
      </c>
      <c r="G1902" s="27" t="s">
        <v>67</v>
      </c>
      <c r="H1902" s="27" t="s">
        <v>24</v>
      </c>
      <c r="I1902" s="29">
        <v>0.45</v>
      </c>
      <c r="J1902" s="30">
        <v>5500</v>
      </c>
      <c r="K1902" s="31">
        <f t="shared" si="14"/>
        <v>2475</v>
      </c>
      <c r="L1902" s="31">
        <f t="shared" si="15"/>
        <v>989.99999999999989</v>
      </c>
      <c r="M1902" s="32">
        <v>0.39999999999999997</v>
      </c>
      <c r="O1902" s="37"/>
      <c r="P1902" s="35"/>
      <c r="Q1902" s="33"/>
      <c r="R1902" s="34"/>
    </row>
    <row r="1903" spans="1:18" ht="15.75" customHeight="1">
      <c r="A1903" s="22"/>
      <c r="B1903" s="27" t="s">
        <v>34</v>
      </c>
      <c r="C1903" s="27">
        <v>1128299</v>
      </c>
      <c r="D1903" s="28">
        <v>44334</v>
      </c>
      <c r="E1903" s="27" t="s">
        <v>35</v>
      </c>
      <c r="F1903" s="27" t="s">
        <v>84</v>
      </c>
      <c r="G1903" s="27" t="s">
        <v>67</v>
      </c>
      <c r="H1903" s="27" t="s">
        <v>25</v>
      </c>
      <c r="I1903" s="29">
        <v>0.5</v>
      </c>
      <c r="J1903" s="30">
        <v>4000</v>
      </c>
      <c r="K1903" s="31">
        <f t="shared" si="14"/>
        <v>2000</v>
      </c>
      <c r="L1903" s="31">
        <f t="shared" si="15"/>
        <v>799.99999999999989</v>
      </c>
      <c r="M1903" s="32">
        <v>0.39999999999999997</v>
      </c>
      <c r="O1903" s="37"/>
      <c r="P1903" s="35"/>
      <c r="Q1903" s="33"/>
      <c r="R1903" s="34"/>
    </row>
    <row r="1904" spans="1:18" ht="15.75" customHeight="1">
      <c r="A1904" s="22"/>
      <c r="B1904" s="27" t="s">
        <v>34</v>
      </c>
      <c r="C1904" s="27">
        <v>1128299</v>
      </c>
      <c r="D1904" s="28">
        <v>44334</v>
      </c>
      <c r="E1904" s="27" t="s">
        <v>35</v>
      </c>
      <c r="F1904" s="27" t="s">
        <v>84</v>
      </c>
      <c r="G1904" s="27" t="s">
        <v>67</v>
      </c>
      <c r="H1904" s="27" t="s">
        <v>26</v>
      </c>
      <c r="I1904" s="29">
        <v>0.5</v>
      </c>
      <c r="J1904" s="30">
        <v>4000</v>
      </c>
      <c r="K1904" s="31">
        <f t="shared" si="14"/>
        <v>2000</v>
      </c>
      <c r="L1904" s="31">
        <f t="shared" si="15"/>
        <v>799.99999999999989</v>
      </c>
      <c r="M1904" s="32">
        <v>0.39999999999999997</v>
      </c>
      <c r="O1904" s="37"/>
      <c r="P1904" s="35"/>
      <c r="Q1904" s="33"/>
      <c r="R1904" s="34"/>
    </row>
    <row r="1905" spans="1:18" ht="15.75" customHeight="1">
      <c r="A1905" s="22"/>
      <c r="B1905" s="27" t="s">
        <v>34</v>
      </c>
      <c r="C1905" s="27">
        <v>1128299</v>
      </c>
      <c r="D1905" s="28">
        <v>44334</v>
      </c>
      <c r="E1905" s="27" t="s">
        <v>35</v>
      </c>
      <c r="F1905" s="27" t="s">
        <v>84</v>
      </c>
      <c r="G1905" s="27" t="s">
        <v>67</v>
      </c>
      <c r="H1905" s="27" t="s">
        <v>27</v>
      </c>
      <c r="I1905" s="29">
        <v>0.45</v>
      </c>
      <c r="J1905" s="30">
        <v>3250</v>
      </c>
      <c r="K1905" s="31">
        <f t="shared" si="14"/>
        <v>1462.5</v>
      </c>
      <c r="L1905" s="31">
        <f t="shared" si="15"/>
        <v>585</v>
      </c>
      <c r="M1905" s="32">
        <v>0.39999999999999997</v>
      </c>
      <c r="O1905" s="37"/>
      <c r="P1905" s="35"/>
      <c r="Q1905" s="33"/>
      <c r="R1905" s="34"/>
    </row>
    <row r="1906" spans="1:18" ht="15.75" customHeight="1">
      <c r="A1906" s="22"/>
      <c r="B1906" s="27" t="s">
        <v>34</v>
      </c>
      <c r="C1906" s="27">
        <v>1128299</v>
      </c>
      <c r="D1906" s="28">
        <v>44334</v>
      </c>
      <c r="E1906" s="27" t="s">
        <v>35</v>
      </c>
      <c r="F1906" s="27" t="s">
        <v>84</v>
      </c>
      <c r="G1906" s="27" t="s">
        <v>67</v>
      </c>
      <c r="H1906" s="27" t="s">
        <v>28</v>
      </c>
      <c r="I1906" s="29">
        <v>0.39999999999999997</v>
      </c>
      <c r="J1906" s="30">
        <v>2250</v>
      </c>
      <c r="K1906" s="31">
        <f t="shared" si="14"/>
        <v>899.99999999999989</v>
      </c>
      <c r="L1906" s="31">
        <f t="shared" si="15"/>
        <v>404.99999999999994</v>
      </c>
      <c r="M1906" s="32">
        <v>0.45</v>
      </c>
      <c r="O1906" s="37"/>
      <c r="P1906" s="35"/>
      <c r="Q1906" s="33"/>
      <c r="R1906" s="34"/>
    </row>
    <row r="1907" spans="1:18" ht="15.75" customHeight="1">
      <c r="A1907" s="22"/>
      <c r="B1907" s="27" t="s">
        <v>34</v>
      </c>
      <c r="C1907" s="27">
        <v>1128299</v>
      </c>
      <c r="D1907" s="28">
        <v>44334</v>
      </c>
      <c r="E1907" s="27" t="s">
        <v>35</v>
      </c>
      <c r="F1907" s="27" t="s">
        <v>84</v>
      </c>
      <c r="G1907" s="27" t="s">
        <v>67</v>
      </c>
      <c r="H1907" s="27" t="s">
        <v>29</v>
      </c>
      <c r="I1907" s="29">
        <v>0.65</v>
      </c>
      <c r="J1907" s="30">
        <v>5750</v>
      </c>
      <c r="K1907" s="31">
        <f t="shared" si="14"/>
        <v>3737.5</v>
      </c>
      <c r="L1907" s="31">
        <f t="shared" si="15"/>
        <v>1308.125</v>
      </c>
      <c r="M1907" s="32">
        <v>0.35</v>
      </c>
      <c r="O1907" s="37"/>
      <c r="P1907" s="35"/>
      <c r="Q1907" s="33"/>
      <c r="R1907" s="34"/>
    </row>
    <row r="1908" spans="1:18" ht="15.75" customHeight="1">
      <c r="A1908" s="22"/>
      <c r="B1908" s="27" t="s">
        <v>34</v>
      </c>
      <c r="C1908" s="27">
        <v>1128299</v>
      </c>
      <c r="D1908" s="28">
        <v>44364</v>
      </c>
      <c r="E1908" s="27" t="s">
        <v>35</v>
      </c>
      <c r="F1908" s="27" t="s">
        <v>84</v>
      </c>
      <c r="G1908" s="27" t="s">
        <v>67</v>
      </c>
      <c r="H1908" s="27" t="s">
        <v>24</v>
      </c>
      <c r="I1908" s="29">
        <v>0.6</v>
      </c>
      <c r="J1908" s="30">
        <v>8250</v>
      </c>
      <c r="K1908" s="31">
        <f t="shared" si="14"/>
        <v>4950</v>
      </c>
      <c r="L1908" s="31">
        <f t="shared" si="15"/>
        <v>1979.9999999999998</v>
      </c>
      <c r="M1908" s="32">
        <v>0.39999999999999997</v>
      </c>
      <c r="O1908" s="37"/>
      <c r="P1908" s="35"/>
      <c r="Q1908" s="33"/>
      <c r="R1908" s="34"/>
    </row>
    <row r="1909" spans="1:18" ht="15.75" customHeight="1">
      <c r="A1909" s="22"/>
      <c r="B1909" s="27" t="s">
        <v>34</v>
      </c>
      <c r="C1909" s="27">
        <v>1128299</v>
      </c>
      <c r="D1909" s="28">
        <v>44364</v>
      </c>
      <c r="E1909" s="27" t="s">
        <v>35</v>
      </c>
      <c r="F1909" s="27" t="s">
        <v>84</v>
      </c>
      <c r="G1909" s="27" t="s">
        <v>67</v>
      </c>
      <c r="H1909" s="27" t="s">
        <v>25</v>
      </c>
      <c r="I1909" s="29">
        <v>0.7</v>
      </c>
      <c r="J1909" s="30">
        <v>7000</v>
      </c>
      <c r="K1909" s="31">
        <f t="shared" si="14"/>
        <v>4900</v>
      </c>
      <c r="L1909" s="31">
        <f t="shared" si="15"/>
        <v>1959.9999999999998</v>
      </c>
      <c r="M1909" s="32">
        <v>0.39999999999999997</v>
      </c>
      <c r="O1909" s="37"/>
      <c r="P1909" s="35"/>
      <c r="Q1909" s="33"/>
      <c r="R1909" s="34"/>
    </row>
    <row r="1910" spans="1:18" ht="15.75" customHeight="1">
      <c r="A1910" s="22"/>
      <c r="B1910" s="27" t="s">
        <v>34</v>
      </c>
      <c r="C1910" s="27">
        <v>1128299</v>
      </c>
      <c r="D1910" s="28">
        <v>44364</v>
      </c>
      <c r="E1910" s="27" t="s">
        <v>35</v>
      </c>
      <c r="F1910" s="27" t="s">
        <v>84</v>
      </c>
      <c r="G1910" s="27" t="s">
        <v>67</v>
      </c>
      <c r="H1910" s="27" t="s">
        <v>26</v>
      </c>
      <c r="I1910" s="29">
        <v>0.85</v>
      </c>
      <c r="J1910" s="30">
        <v>7000</v>
      </c>
      <c r="K1910" s="31">
        <f t="shared" si="14"/>
        <v>5950</v>
      </c>
      <c r="L1910" s="31">
        <f t="shared" si="15"/>
        <v>2380</v>
      </c>
      <c r="M1910" s="32">
        <v>0.39999999999999997</v>
      </c>
      <c r="O1910" s="37"/>
      <c r="P1910" s="35"/>
      <c r="Q1910" s="33"/>
      <c r="R1910" s="34"/>
    </row>
    <row r="1911" spans="1:18" ht="15.75" customHeight="1">
      <c r="A1911" s="22"/>
      <c r="B1911" s="27" t="s">
        <v>34</v>
      </c>
      <c r="C1911" s="27">
        <v>1128299</v>
      </c>
      <c r="D1911" s="28">
        <v>44364</v>
      </c>
      <c r="E1911" s="27" t="s">
        <v>35</v>
      </c>
      <c r="F1911" s="27" t="s">
        <v>84</v>
      </c>
      <c r="G1911" s="27" t="s">
        <v>67</v>
      </c>
      <c r="H1911" s="27" t="s">
        <v>27</v>
      </c>
      <c r="I1911" s="29">
        <v>0.85</v>
      </c>
      <c r="J1911" s="30">
        <v>5750</v>
      </c>
      <c r="K1911" s="31">
        <f t="shared" si="14"/>
        <v>4887.5</v>
      </c>
      <c r="L1911" s="31">
        <f t="shared" si="15"/>
        <v>1954.9999999999998</v>
      </c>
      <c r="M1911" s="32">
        <v>0.39999999999999997</v>
      </c>
      <c r="O1911" s="37"/>
      <c r="P1911" s="35"/>
      <c r="Q1911" s="33"/>
      <c r="R1911" s="34"/>
    </row>
    <row r="1912" spans="1:18" ht="15.75" customHeight="1">
      <c r="A1912" s="22"/>
      <c r="B1912" s="27" t="s">
        <v>34</v>
      </c>
      <c r="C1912" s="27">
        <v>1128299</v>
      </c>
      <c r="D1912" s="28">
        <v>44364</v>
      </c>
      <c r="E1912" s="27" t="s">
        <v>35</v>
      </c>
      <c r="F1912" s="27" t="s">
        <v>84</v>
      </c>
      <c r="G1912" s="27" t="s">
        <v>67</v>
      </c>
      <c r="H1912" s="27" t="s">
        <v>28</v>
      </c>
      <c r="I1912" s="29">
        <v>0.95000000000000007</v>
      </c>
      <c r="J1912" s="30">
        <v>4500</v>
      </c>
      <c r="K1912" s="31">
        <f t="shared" si="14"/>
        <v>4275</v>
      </c>
      <c r="L1912" s="31">
        <f t="shared" si="15"/>
        <v>1923.75</v>
      </c>
      <c r="M1912" s="32">
        <v>0.45</v>
      </c>
      <c r="O1912" s="37"/>
      <c r="P1912" s="35"/>
      <c r="Q1912" s="33"/>
      <c r="R1912" s="34"/>
    </row>
    <row r="1913" spans="1:18" ht="15.75" customHeight="1">
      <c r="A1913" s="22"/>
      <c r="B1913" s="27" t="s">
        <v>34</v>
      </c>
      <c r="C1913" s="27">
        <v>1128299</v>
      </c>
      <c r="D1913" s="28">
        <v>44364</v>
      </c>
      <c r="E1913" s="27" t="s">
        <v>35</v>
      </c>
      <c r="F1913" s="27" t="s">
        <v>84</v>
      </c>
      <c r="G1913" s="27" t="s">
        <v>67</v>
      </c>
      <c r="H1913" s="27" t="s">
        <v>29</v>
      </c>
      <c r="I1913" s="29">
        <v>1.1000000000000001</v>
      </c>
      <c r="J1913" s="30">
        <v>7500</v>
      </c>
      <c r="K1913" s="31">
        <f t="shared" si="14"/>
        <v>8250</v>
      </c>
      <c r="L1913" s="31">
        <f t="shared" si="15"/>
        <v>2887.5</v>
      </c>
      <c r="M1913" s="32">
        <v>0.35</v>
      </c>
      <c r="O1913" s="37"/>
      <c r="P1913" s="35"/>
      <c r="Q1913" s="33"/>
      <c r="R1913" s="34"/>
    </row>
    <row r="1914" spans="1:18" ht="15.75" customHeight="1">
      <c r="A1914" s="22"/>
      <c r="B1914" s="27" t="s">
        <v>34</v>
      </c>
      <c r="C1914" s="27">
        <v>1128299</v>
      </c>
      <c r="D1914" s="28">
        <v>44393</v>
      </c>
      <c r="E1914" s="27" t="s">
        <v>35</v>
      </c>
      <c r="F1914" s="27" t="s">
        <v>84</v>
      </c>
      <c r="G1914" s="27" t="s">
        <v>67</v>
      </c>
      <c r="H1914" s="27" t="s">
        <v>24</v>
      </c>
      <c r="I1914" s="29">
        <v>0.9</v>
      </c>
      <c r="J1914" s="30">
        <v>9000</v>
      </c>
      <c r="K1914" s="31">
        <f t="shared" si="14"/>
        <v>8100</v>
      </c>
      <c r="L1914" s="31">
        <f t="shared" si="15"/>
        <v>3239.9999999999995</v>
      </c>
      <c r="M1914" s="32">
        <v>0.39999999999999997</v>
      </c>
      <c r="O1914" s="37"/>
      <c r="P1914" s="35"/>
      <c r="Q1914" s="33"/>
      <c r="R1914" s="34"/>
    </row>
    <row r="1915" spans="1:18" ht="15.75" customHeight="1">
      <c r="A1915" s="22"/>
      <c r="B1915" s="27" t="s">
        <v>34</v>
      </c>
      <c r="C1915" s="27">
        <v>1128299</v>
      </c>
      <c r="D1915" s="28">
        <v>44393</v>
      </c>
      <c r="E1915" s="27" t="s">
        <v>35</v>
      </c>
      <c r="F1915" s="27" t="s">
        <v>84</v>
      </c>
      <c r="G1915" s="27" t="s">
        <v>67</v>
      </c>
      <c r="H1915" s="27" t="s">
        <v>25</v>
      </c>
      <c r="I1915" s="29">
        <v>0.95000000000000007</v>
      </c>
      <c r="J1915" s="30">
        <v>7500</v>
      </c>
      <c r="K1915" s="31">
        <f t="shared" si="14"/>
        <v>7125.0000000000009</v>
      </c>
      <c r="L1915" s="31">
        <f t="shared" si="15"/>
        <v>2850</v>
      </c>
      <c r="M1915" s="32">
        <v>0.39999999999999997</v>
      </c>
      <c r="O1915" s="37"/>
      <c r="P1915" s="35"/>
      <c r="Q1915" s="33"/>
      <c r="R1915" s="34"/>
    </row>
    <row r="1916" spans="1:18" ht="15.75" customHeight="1">
      <c r="A1916" s="22"/>
      <c r="B1916" s="27" t="s">
        <v>34</v>
      </c>
      <c r="C1916" s="27">
        <v>1128299</v>
      </c>
      <c r="D1916" s="28">
        <v>44393</v>
      </c>
      <c r="E1916" s="27" t="s">
        <v>35</v>
      </c>
      <c r="F1916" s="27" t="s">
        <v>84</v>
      </c>
      <c r="G1916" s="27" t="s">
        <v>67</v>
      </c>
      <c r="H1916" s="27" t="s">
        <v>26</v>
      </c>
      <c r="I1916" s="29">
        <v>0.95000000000000007</v>
      </c>
      <c r="J1916" s="30">
        <v>7000</v>
      </c>
      <c r="K1916" s="31">
        <f t="shared" si="14"/>
        <v>6650.0000000000009</v>
      </c>
      <c r="L1916" s="31">
        <f t="shared" si="15"/>
        <v>2660</v>
      </c>
      <c r="M1916" s="32">
        <v>0.39999999999999997</v>
      </c>
      <c r="O1916" s="37"/>
      <c r="P1916" s="35"/>
      <c r="Q1916" s="33"/>
      <c r="R1916" s="34"/>
    </row>
    <row r="1917" spans="1:18" ht="15.75" customHeight="1">
      <c r="A1917" s="22"/>
      <c r="B1917" s="27" t="s">
        <v>34</v>
      </c>
      <c r="C1917" s="27">
        <v>1128299</v>
      </c>
      <c r="D1917" s="28">
        <v>44393</v>
      </c>
      <c r="E1917" s="27" t="s">
        <v>35</v>
      </c>
      <c r="F1917" s="27" t="s">
        <v>84</v>
      </c>
      <c r="G1917" s="27" t="s">
        <v>67</v>
      </c>
      <c r="H1917" s="27" t="s">
        <v>27</v>
      </c>
      <c r="I1917" s="29">
        <v>0.9</v>
      </c>
      <c r="J1917" s="30">
        <v>6000</v>
      </c>
      <c r="K1917" s="31">
        <f t="shared" si="14"/>
        <v>5400</v>
      </c>
      <c r="L1917" s="31">
        <f t="shared" si="15"/>
        <v>2160</v>
      </c>
      <c r="M1917" s="32">
        <v>0.39999999999999997</v>
      </c>
      <c r="O1917" s="37"/>
      <c r="P1917" s="35"/>
      <c r="Q1917" s="33"/>
      <c r="R1917" s="34"/>
    </row>
    <row r="1918" spans="1:18" ht="15.75" customHeight="1">
      <c r="A1918" s="22"/>
      <c r="B1918" s="27" t="s">
        <v>34</v>
      </c>
      <c r="C1918" s="27">
        <v>1128299</v>
      </c>
      <c r="D1918" s="28">
        <v>44393</v>
      </c>
      <c r="E1918" s="27" t="s">
        <v>35</v>
      </c>
      <c r="F1918" s="27" t="s">
        <v>84</v>
      </c>
      <c r="G1918" s="27" t="s">
        <v>67</v>
      </c>
      <c r="H1918" s="27" t="s">
        <v>28</v>
      </c>
      <c r="I1918" s="29">
        <v>0.95000000000000007</v>
      </c>
      <c r="J1918" s="30">
        <v>6500</v>
      </c>
      <c r="K1918" s="31">
        <f t="shared" si="14"/>
        <v>6175</v>
      </c>
      <c r="L1918" s="31">
        <f t="shared" si="15"/>
        <v>2778.75</v>
      </c>
      <c r="M1918" s="32">
        <v>0.45</v>
      </c>
      <c r="O1918" s="37"/>
      <c r="P1918" s="35"/>
      <c r="Q1918" s="33"/>
      <c r="R1918" s="34"/>
    </row>
    <row r="1919" spans="1:18" ht="15.75" customHeight="1">
      <c r="A1919" s="22"/>
      <c r="B1919" s="27" t="s">
        <v>34</v>
      </c>
      <c r="C1919" s="27">
        <v>1128299</v>
      </c>
      <c r="D1919" s="28">
        <v>44393</v>
      </c>
      <c r="E1919" s="27" t="s">
        <v>35</v>
      </c>
      <c r="F1919" s="27" t="s">
        <v>84</v>
      </c>
      <c r="G1919" s="27" t="s">
        <v>67</v>
      </c>
      <c r="H1919" s="27" t="s">
        <v>29</v>
      </c>
      <c r="I1919" s="29">
        <v>1.1000000000000001</v>
      </c>
      <c r="J1919" s="30">
        <v>6500</v>
      </c>
      <c r="K1919" s="31">
        <f t="shared" si="14"/>
        <v>7150.0000000000009</v>
      </c>
      <c r="L1919" s="31">
        <f t="shared" si="15"/>
        <v>2502.5</v>
      </c>
      <c r="M1919" s="32">
        <v>0.35</v>
      </c>
      <c r="O1919" s="37"/>
      <c r="P1919" s="35"/>
      <c r="Q1919" s="33"/>
      <c r="R1919" s="34"/>
    </row>
    <row r="1920" spans="1:18" ht="15.75" customHeight="1">
      <c r="A1920" s="22"/>
      <c r="B1920" s="27" t="s">
        <v>34</v>
      </c>
      <c r="C1920" s="27">
        <v>1128299</v>
      </c>
      <c r="D1920" s="28">
        <v>44425</v>
      </c>
      <c r="E1920" s="27" t="s">
        <v>35</v>
      </c>
      <c r="F1920" s="27" t="s">
        <v>84</v>
      </c>
      <c r="G1920" s="27" t="s">
        <v>67</v>
      </c>
      <c r="H1920" s="27" t="s">
        <v>24</v>
      </c>
      <c r="I1920" s="29">
        <v>0.95000000000000007</v>
      </c>
      <c r="J1920" s="30">
        <v>8500</v>
      </c>
      <c r="K1920" s="31">
        <f t="shared" si="14"/>
        <v>8075.0000000000009</v>
      </c>
      <c r="L1920" s="31">
        <f t="shared" si="15"/>
        <v>3230</v>
      </c>
      <c r="M1920" s="32">
        <v>0.39999999999999997</v>
      </c>
      <c r="O1920" s="37"/>
      <c r="P1920" s="35"/>
      <c r="Q1920" s="33"/>
      <c r="R1920" s="34"/>
    </row>
    <row r="1921" spans="1:18" ht="15.75" customHeight="1">
      <c r="A1921" s="22"/>
      <c r="B1921" s="27" t="s">
        <v>34</v>
      </c>
      <c r="C1921" s="27">
        <v>1128299</v>
      </c>
      <c r="D1921" s="28">
        <v>44425</v>
      </c>
      <c r="E1921" s="27" t="s">
        <v>35</v>
      </c>
      <c r="F1921" s="27" t="s">
        <v>84</v>
      </c>
      <c r="G1921" s="27" t="s">
        <v>67</v>
      </c>
      <c r="H1921" s="27" t="s">
        <v>25</v>
      </c>
      <c r="I1921" s="29">
        <v>0.85000000000000009</v>
      </c>
      <c r="J1921" s="30">
        <v>8250</v>
      </c>
      <c r="K1921" s="31">
        <f t="shared" si="14"/>
        <v>7012.5000000000009</v>
      </c>
      <c r="L1921" s="31">
        <f t="shared" si="15"/>
        <v>2805</v>
      </c>
      <c r="M1921" s="32">
        <v>0.39999999999999997</v>
      </c>
      <c r="O1921" s="37"/>
      <c r="P1921" s="35"/>
      <c r="Q1921" s="33"/>
      <c r="R1921" s="34"/>
    </row>
    <row r="1922" spans="1:18" ht="15.75" customHeight="1">
      <c r="A1922" s="22"/>
      <c r="B1922" s="27" t="s">
        <v>34</v>
      </c>
      <c r="C1922" s="27">
        <v>1128299</v>
      </c>
      <c r="D1922" s="28">
        <v>44425</v>
      </c>
      <c r="E1922" s="27" t="s">
        <v>35</v>
      </c>
      <c r="F1922" s="27" t="s">
        <v>84</v>
      </c>
      <c r="G1922" s="27" t="s">
        <v>67</v>
      </c>
      <c r="H1922" s="27" t="s">
        <v>26</v>
      </c>
      <c r="I1922" s="29">
        <v>0.75000000000000011</v>
      </c>
      <c r="J1922" s="30">
        <v>7000</v>
      </c>
      <c r="K1922" s="31">
        <f t="shared" si="14"/>
        <v>5250.0000000000009</v>
      </c>
      <c r="L1922" s="31">
        <f t="shared" si="15"/>
        <v>2100</v>
      </c>
      <c r="M1922" s="32">
        <v>0.39999999999999997</v>
      </c>
      <c r="O1922" s="37"/>
      <c r="P1922" s="35"/>
      <c r="Q1922" s="33"/>
      <c r="R1922" s="34"/>
    </row>
    <row r="1923" spans="1:18" ht="15.75" customHeight="1">
      <c r="A1923" s="22"/>
      <c r="B1923" s="27" t="s">
        <v>34</v>
      </c>
      <c r="C1923" s="27">
        <v>1128299</v>
      </c>
      <c r="D1923" s="28">
        <v>44425</v>
      </c>
      <c r="E1923" s="27" t="s">
        <v>35</v>
      </c>
      <c r="F1923" s="27" t="s">
        <v>84</v>
      </c>
      <c r="G1923" s="27" t="s">
        <v>67</v>
      </c>
      <c r="H1923" s="27" t="s">
        <v>27</v>
      </c>
      <c r="I1923" s="29">
        <v>0.75000000000000011</v>
      </c>
      <c r="J1923" s="30">
        <v>4750</v>
      </c>
      <c r="K1923" s="31">
        <f t="shared" si="14"/>
        <v>3562.5000000000005</v>
      </c>
      <c r="L1923" s="31">
        <f t="shared" si="15"/>
        <v>1425</v>
      </c>
      <c r="M1923" s="32">
        <v>0.39999999999999997</v>
      </c>
      <c r="O1923" s="37"/>
      <c r="P1923" s="35"/>
      <c r="Q1923" s="33"/>
      <c r="R1923" s="34"/>
    </row>
    <row r="1924" spans="1:18" ht="15.75" customHeight="1">
      <c r="A1924" s="22"/>
      <c r="B1924" s="27" t="s">
        <v>34</v>
      </c>
      <c r="C1924" s="27">
        <v>1128299</v>
      </c>
      <c r="D1924" s="28">
        <v>44425</v>
      </c>
      <c r="E1924" s="27" t="s">
        <v>35</v>
      </c>
      <c r="F1924" s="27" t="s">
        <v>84</v>
      </c>
      <c r="G1924" s="27" t="s">
        <v>67</v>
      </c>
      <c r="H1924" s="27" t="s">
        <v>28</v>
      </c>
      <c r="I1924" s="29">
        <v>0.64999999999999991</v>
      </c>
      <c r="J1924" s="30">
        <v>4750</v>
      </c>
      <c r="K1924" s="31">
        <f t="shared" si="14"/>
        <v>3087.4999999999995</v>
      </c>
      <c r="L1924" s="31">
        <f t="shared" si="15"/>
        <v>1389.3749999999998</v>
      </c>
      <c r="M1924" s="32">
        <v>0.45</v>
      </c>
      <c r="O1924" s="37"/>
      <c r="P1924" s="35"/>
      <c r="Q1924" s="33"/>
      <c r="R1924" s="34"/>
    </row>
    <row r="1925" spans="1:18" ht="15.75" customHeight="1">
      <c r="A1925" s="22"/>
      <c r="B1925" s="27" t="s">
        <v>34</v>
      </c>
      <c r="C1925" s="27">
        <v>1128299</v>
      </c>
      <c r="D1925" s="28">
        <v>44425</v>
      </c>
      <c r="E1925" s="27" t="s">
        <v>35</v>
      </c>
      <c r="F1925" s="27" t="s">
        <v>84</v>
      </c>
      <c r="G1925" s="27" t="s">
        <v>67</v>
      </c>
      <c r="H1925" s="27" t="s">
        <v>29</v>
      </c>
      <c r="I1925" s="29">
        <v>0.7</v>
      </c>
      <c r="J1925" s="30">
        <v>3000</v>
      </c>
      <c r="K1925" s="31">
        <f t="shared" si="14"/>
        <v>2100</v>
      </c>
      <c r="L1925" s="31">
        <f t="shared" si="15"/>
        <v>735</v>
      </c>
      <c r="M1925" s="32">
        <v>0.35</v>
      </c>
      <c r="O1925" s="37"/>
      <c r="P1925" s="35"/>
      <c r="Q1925" s="33"/>
      <c r="R1925" s="34"/>
    </row>
    <row r="1926" spans="1:18" ht="15.75" customHeight="1">
      <c r="A1926" s="22"/>
      <c r="B1926" s="27" t="s">
        <v>34</v>
      </c>
      <c r="C1926" s="27">
        <v>1128299</v>
      </c>
      <c r="D1926" s="28">
        <v>44457</v>
      </c>
      <c r="E1926" s="27" t="s">
        <v>35</v>
      </c>
      <c r="F1926" s="27" t="s">
        <v>84</v>
      </c>
      <c r="G1926" s="27" t="s">
        <v>67</v>
      </c>
      <c r="H1926" s="27" t="s">
        <v>24</v>
      </c>
      <c r="I1926" s="29">
        <v>0.45000000000000012</v>
      </c>
      <c r="J1926" s="30">
        <v>5000</v>
      </c>
      <c r="K1926" s="31">
        <f t="shared" si="14"/>
        <v>2250.0000000000005</v>
      </c>
      <c r="L1926" s="31">
        <f t="shared" si="15"/>
        <v>900.00000000000011</v>
      </c>
      <c r="M1926" s="32">
        <v>0.39999999999999997</v>
      </c>
      <c r="O1926" s="37"/>
      <c r="P1926" s="35"/>
      <c r="Q1926" s="33"/>
      <c r="R1926" s="34"/>
    </row>
    <row r="1927" spans="1:18" ht="15.75" customHeight="1">
      <c r="A1927" s="22"/>
      <c r="B1927" s="27" t="s">
        <v>34</v>
      </c>
      <c r="C1927" s="27">
        <v>1128299</v>
      </c>
      <c r="D1927" s="28">
        <v>44457</v>
      </c>
      <c r="E1927" s="27" t="s">
        <v>35</v>
      </c>
      <c r="F1927" s="27" t="s">
        <v>84</v>
      </c>
      <c r="G1927" s="27" t="s">
        <v>67</v>
      </c>
      <c r="H1927" s="27" t="s">
        <v>25</v>
      </c>
      <c r="I1927" s="29">
        <v>0.50000000000000011</v>
      </c>
      <c r="J1927" s="30">
        <v>5000</v>
      </c>
      <c r="K1927" s="31">
        <f t="shared" si="14"/>
        <v>2500.0000000000005</v>
      </c>
      <c r="L1927" s="31">
        <f t="shared" si="15"/>
        <v>1000.0000000000001</v>
      </c>
      <c r="M1927" s="32">
        <v>0.39999999999999997</v>
      </c>
      <c r="O1927" s="37"/>
      <c r="P1927" s="35"/>
      <c r="Q1927" s="33"/>
      <c r="R1927" s="34"/>
    </row>
    <row r="1928" spans="1:18" ht="15.75" customHeight="1">
      <c r="A1928" s="22"/>
      <c r="B1928" s="27" t="s">
        <v>34</v>
      </c>
      <c r="C1928" s="27">
        <v>1128299</v>
      </c>
      <c r="D1928" s="28">
        <v>44457</v>
      </c>
      <c r="E1928" s="27" t="s">
        <v>35</v>
      </c>
      <c r="F1928" s="27" t="s">
        <v>84</v>
      </c>
      <c r="G1928" s="27" t="s">
        <v>67</v>
      </c>
      <c r="H1928" s="27" t="s">
        <v>26</v>
      </c>
      <c r="I1928" s="29">
        <v>0.45000000000000012</v>
      </c>
      <c r="J1928" s="30">
        <v>3000</v>
      </c>
      <c r="K1928" s="31">
        <f t="shared" si="14"/>
        <v>1350.0000000000005</v>
      </c>
      <c r="L1928" s="31">
        <f t="shared" si="15"/>
        <v>540.00000000000011</v>
      </c>
      <c r="M1928" s="32">
        <v>0.39999999999999997</v>
      </c>
      <c r="O1928" s="37"/>
      <c r="P1928" s="35"/>
      <c r="Q1928" s="33"/>
      <c r="R1928" s="34"/>
    </row>
    <row r="1929" spans="1:18" ht="15.75" customHeight="1">
      <c r="A1929" s="22"/>
      <c r="B1929" s="27" t="s">
        <v>34</v>
      </c>
      <c r="C1929" s="27">
        <v>1128299</v>
      </c>
      <c r="D1929" s="28">
        <v>44457</v>
      </c>
      <c r="E1929" s="27" t="s">
        <v>35</v>
      </c>
      <c r="F1929" s="27" t="s">
        <v>84</v>
      </c>
      <c r="G1929" s="27" t="s">
        <v>67</v>
      </c>
      <c r="H1929" s="27" t="s">
        <v>27</v>
      </c>
      <c r="I1929" s="29">
        <v>0.45000000000000012</v>
      </c>
      <c r="J1929" s="30">
        <v>2500</v>
      </c>
      <c r="K1929" s="31">
        <f t="shared" si="14"/>
        <v>1125.0000000000002</v>
      </c>
      <c r="L1929" s="31">
        <f t="shared" si="15"/>
        <v>450.00000000000006</v>
      </c>
      <c r="M1929" s="32">
        <v>0.39999999999999997</v>
      </c>
      <c r="O1929" s="37"/>
      <c r="P1929" s="35"/>
      <c r="Q1929" s="33"/>
      <c r="R1929" s="34"/>
    </row>
    <row r="1930" spans="1:18" ht="15.75" customHeight="1">
      <c r="A1930" s="22"/>
      <c r="B1930" s="27" t="s">
        <v>34</v>
      </c>
      <c r="C1930" s="27">
        <v>1128299</v>
      </c>
      <c r="D1930" s="28">
        <v>44457</v>
      </c>
      <c r="E1930" s="27" t="s">
        <v>35</v>
      </c>
      <c r="F1930" s="27" t="s">
        <v>84</v>
      </c>
      <c r="G1930" s="27" t="s">
        <v>67</v>
      </c>
      <c r="H1930" s="27" t="s">
        <v>28</v>
      </c>
      <c r="I1930" s="29">
        <v>0.55000000000000004</v>
      </c>
      <c r="J1930" s="30">
        <v>2750</v>
      </c>
      <c r="K1930" s="31">
        <f t="shared" si="14"/>
        <v>1512.5000000000002</v>
      </c>
      <c r="L1930" s="31">
        <f t="shared" si="15"/>
        <v>680.62500000000011</v>
      </c>
      <c r="M1930" s="32">
        <v>0.45</v>
      </c>
      <c r="O1930" s="37"/>
      <c r="P1930" s="35"/>
      <c r="Q1930" s="33"/>
      <c r="R1930" s="34"/>
    </row>
    <row r="1931" spans="1:18" ht="15.75" customHeight="1">
      <c r="A1931" s="22"/>
      <c r="B1931" s="27" t="s">
        <v>34</v>
      </c>
      <c r="C1931" s="27">
        <v>1128299</v>
      </c>
      <c r="D1931" s="28">
        <v>44457</v>
      </c>
      <c r="E1931" s="27" t="s">
        <v>35</v>
      </c>
      <c r="F1931" s="27" t="s">
        <v>84</v>
      </c>
      <c r="G1931" s="27" t="s">
        <v>67</v>
      </c>
      <c r="H1931" s="27" t="s">
        <v>29</v>
      </c>
      <c r="I1931" s="29">
        <v>0.39999999999999997</v>
      </c>
      <c r="J1931" s="30">
        <v>3000</v>
      </c>
      <c r="K1931" s="31">
        <f t="shared" si="14"/>
        <v>1200</v>
      </c>
      <c r="L1931" s="31">
        <f t="shared" si="15"/>
        <v>420</v>
      </c>
      <c r="M1931" s="32">
        <v>0.35</v>
      </c>
      <c r="O1931" s="37"/>
      <c r="P1931" s="35"/>
      <c r="Q1931" s="33"/>
      <c r="R1931" s="34"/>
    </row>
    <row r="1932" spans="1:18" ht="15.75" customHeight="1">
      <c r="A1932" s="22"/>
      <c r="B1932" s="27" t="s">
        <v>34</v>
      </c>
      <c r="C1932" s="27">
        <v>1128299</v>
      </c>
      <c r="D1932" s="28">
        <v>44486</v>
      </c>
      <c r="E1932" s="27" t="s">
        <v>35</v>
      </c>
      <c r="F1932" s="27" t="s">
        <v>84</v>
      </c>
      <c r="G1932" s="27" t="s">
        <v>67</v>
      </c>
      <c r="H1932" s="27" t="s">
        <v>24</v>
      </c>
      <c r="I1932" s="29">
        <v>0.35000000000000003</v>
      </c>
      <c r="J1932" s="30">
        <v>4000</v>
      </c>
      <c r="K1932" s="31">
        <f t="shared" si="14"/>
        <v>1400.0000000000002</v>
      </c>
      <c r="L1932" s="31">
        <f t="shared" si="15"/>
        <v>560</v>
      </c>
      <c r="M1932" s="32">
        <v>0.39999999999999997</v>
      </c>
      <c r="O1932" s="37"/>
      <c r="P1932" s="35"/>
      <c r="Q1932" s="33"/>
      <c r="R1932" s="34"/>
    </row>
    <row r="1933" spans="1:18" ht="15.75" customHeight="1">
      <c r="A1933" s="22"/>
      <c r="B1933" s="27" t="s">
        <v>34</v>
      </c>
      <c r="C1933" s="27">
        <v>1128299</v>
      </c>
      <c r="D1933" s="28">
        <v>44486</v>
      </c>
      <c r="E1933" s="27" t="s">
        <v>35</v>
      </c>
      <c r="F1933" s="27" t="s">
        <v>84</v>
      </c>
      <c r="G1933" s="27" t="s">
        <v>67</v>
      </c>
      <c r="H1933" s="27" t="s">
        <v>25</v>
      </c>
      <c r="I1933" s="29">
        <v>0.50000000000000011</v>
      </c>
      <c r="J1933" s="30">
        <v>5750</v>
      </c>
      <c r="K1933" s="31">
        <f t="shared" si="14"/>
        <v>2875.0000000000005</v>
      </c>
      <c r="L1933" s="31">
        <f t="shared" si="15"/>
        <v>1150</v>
      </c>
      <c r="M1933" s="32">
        <v>0.39999999999999997</v>
      </c>
      <c r="O1933" s="37"/>
      <c r="P1933" s="35"/>
      <c r="Q1933" s="33"/>
      <c r="R1933" s="34"/>
    </row>
    <row r="1934" spans="1:18" ht="15.75" customHeight="1">
      <c r="A1934" s="22"/>
      <c r="B1934" s="27" t="s">
        <v>34</v>
      </c>
      <c r="C1934" s="27">
        <v>1128299</v>
      </c>
      <c r="D1934" s="28">
        <v>44486</v>
      </c>
      <c r="E1934" s="27" t="s">
        <v>35</v>
      </c>
      <c r="F1934" s="27" t="s">
        <v>84</v>
      </c>
      <c r="G1934" s="27" t="s">
        <v>67</v>
      </c>
      <c r="H1934" s="27" t="s">
        <v>26</v>
      </c>
      <c r="I1934" s="29">
        <v>0.45000000000000012</v>
      </c>
      <c r="J1934" s="30">
        <v>4000</v>
      </c>
      <c r="K1934" s="31">
        <f t="shared" si="14"/>
        <v>1800.0000000000005</v>
      </c>
      <c r="L1934" s="31">
        <f t="shared" si="15"/>
        <v>720.00000000000011</v>
      </c>
      <c r="M1934" s="32">
        <v>0.39999999999999997</v>
      </c>
      <c r="O1934" s="37"/>
      <c r="P1934" s="35"/>
      <c r="Q1934" s="33"/>
      <c r="R1934" s="34"/>
    </row>
    <row r="1935" spans="1:18" ht="15.75" customHeight="1">
      <c r="A1935" s="22"/>
      <c r="B1935" s="27" t="s">
        <v>34</v>
      </c>
      <c r="C1935" s="27">
        <v>1128299</v>
      </c>
      <c r="D1935" s="28">
        <v>44486</v>
      </c>
      <c r="E1935" s="27" t="s">
        <v>35</v>
      </c>
      <c r="F1935" s="27" t="s">
        <v>84</v>
      </c>
      <c r="G1935" s="27" t="s">
        <v>67</v>
      </c>
      <c r="H1935" s="27" t="s">
        <v>27</v>
      </c>
      <c r="I1935" s="29">
        <v>0.40000000000000008</v>
      </c>
      <c r="J1935" s="30">
        <v>3750</v>
      </c>
      <c r="K1935" s="31">
        <f t="shared" si="14"/>
        <v>1500.0000000000002</v>
      </c>
      <c r="L1935" s="31">
        <f t="shared" si="15"/>
        <v>600</v>
      </c>
      <c r="M1935" s="32">
        <v>0.39999999999999997</v>
      </c>
      <c r="O1935" s="37"/>
      <c r="P1935" s="35"/>
      <c r="Q1935" s="33"/>
      <c r="R1935" s="34"/>
    </row>
    <row r="1936" spans="1:18" ht="15.75" customHeight="1">
      <c r="A1936" s="22"/>
      <c r="B1936" s="27" t="s">
        <v>34</v>
      </c>
      <c r="C1936" s="27">
        <v>1128299</v>
      </c>
      <c r="D1936" s="28">
        <v>44486</v>
      </c>
      <c r="E1936" s="27" t="s">
        <v>35</v>
      </c>
      <c r="F1936" s="27" t="s">
        <v>84</v>
      </c>
      <c r="G1936" s="27" t="s">
        <v>67</v>
      </c>
      <c r="H1936" s="27" t="s">
        <v>28</v>
      </c>
      <c r="I1936" s="29">
        <v>0.5</v>
      </c>
      <c r="J1936" s="30">
        <v>3500</v>
      </c>
      <c r="K1936" s="31">
        <f t="shared" si="14"/>
        <v>1750</v>
      </c>
      <c r="L1936" s="31">
        <f t="shared" si="15"/>
        <v>787.5</v>
      </c>
      <c r="M1936" s="32">
        <v>0.45</v>
      </c>
      <c r="O1936" s="37"/>
      <c r="P1936" s="35"/>
      <c r="Q1936" s="33"/>
      <c r="R1936" s="34"/>
    </row>
    <row r="1937" spans="1:18" ht="15.75" customHeight="1">
      <c r="A1937" s="22"/>
      <c r="B1937" s="27" t="s">
        <v>34</v>
      </c>
      <c r="C1937" s="27">
        <v>1128299</v>
      </c>
      <c r="D1937" s="28">
        <v>44486</v>
      </c>
      <c r="E1937" s="27" t="s">
        <v>35</v>
      </c>
      <c r="F1937" s="27" t="s">
        <v>84</v>
      </c>
      <c r="G1937" s="27" t="s">
        <v>67</v>
      </c>
      <c r="H1937" s="27" t="s">
        <v>29</v>
      </c>
      <c r="I1937" s="29">
        <v>0.55000000000000004</v>
      </c>
      <c r="J1937" s="30">
        <v>4000</v>
      </c>
      <c r="K1937" s="31">
        <f t="shared" si="14"/>
        <v>2200</v>
      </c>
      <c r="L1937" s="31">
        <f t="shared" si="15"/>
        <v>770</v>
      </c>
      <c r="M1937" s="32">
        <v>0.35</v>
      </c>
      <c r="O1937" s="37"/>
      <c r="P1937" s="35"/>
      <c r="Q1937" s="33"/>
      <c r="R1937" s="34"/>
    </row>
    <row r="1938" spans="1:18" ht="15.75" customHeight="1">
      <c r="A1938" s="22"/>
      <c r="B1938" s="27" t="s">
        <v>34</v>
      </c>
      <c r="C1938" s="27">
        <v>1128299</v>
      </c>
      <c r="D1938" s="28">
        <v>44517</v>
      </c>
      <c r="E1938" s="27" t="s">
        <v>35</v>
      </c>
      <c r="F1938" s="27" t="s">
        <v>84</v>
      </c>
      <c r="G1938" s="27" t="s">
        <v>67</v>
      </c>
      <c r="H1938" s="27" t="s">
        <v>24</v>
      </c>
      <c r="I1938" s="29">
        <v>0.40000000000000008</v>
      </c>
      <c r="J1938" s="30">
        <v>6250</v>
      </c>
      <c r="K1938" s="31">
        <f t="shared" si="14"/>
        <v>2500.0000000000005</v>
      </c>
      <c r="L1938" s="31">
        <f t="shared" si="15"/>
        <v>1000.0000000000001</v>
      </c>
      <c r="M1938" s="32">
        <v>0.39999999999999997</v>
      </c>
      <c r="O1938" s="37"/>
      <c r="P1938" s="35"/>
      <c r="Q1938" s="33"/>
      <c r="R1938" s="34"/>
    </row>
    <row r="1939" spans="1:18" ht="15.75" customHeight="1">
      <c r="A1939" s="22"/>
      <c r="B1939" s="27" t="s">
        <v>34</v>
      </c>
      <c r="C1939" s="27">
        <v>1128299</v>
      </c>
      <c r="D1939" s="28">
        <v>44517</v>
      </c>
      <c r="E1939" s="27" t="s">
        <v>35</v>
      </c>
      <c r="F1939" s="27" t="s">
        <v>84</v>
      </c>
      <c r="G1939" s="27" t="s">
        <v>67</v>
      </c>
      <c r="H1939" s="27" t="s">
        <v>25</v>
      </c>
      <c r="I1939" s="29">
        <v>0.45000000000000012</v>
      </c>
      <c r="J1939" s="30">
        <v>7000</v>
      </c>
      <c r="K1939" s="31">
        <f t="shared" si="14"/>
        <v>3150.0000000000009</v>
      </c>
      <c r="L1939" s="31">
        <f t="shared" si="15"/>
        <v>1260.0000000000002</v>
      </c>
      <c r="M1939" s="32">
        <v>0.39999999999999997</v>
      </c>
      <c r="O1939" s="37"/>
      <c r="P1939" s="35"/>
      <c r="Q1939" s="33"/>
      <c r="R1939" s="34"/>
    </row>
    <row r="1940" spans="1:18" ht="15.75" customHeight="1">
      <c r="A1940" s="22"/>
      <c r="B1940" s="27" t="s">
        <v>34</v>
      </c>
      <c r="C1940" s="27">
        <v>1128299</v>
      </c>
      <c r="D1940" s="28">
        <v>44517</v>
      </c>
      <c r="E1940" s="27" t="s">
        <v>35</v>
      </c>
      <c r="F1940" s="27" t="s">
        <v>84</v>
      </c>
      <c r="G1940" s="27" t="s">
        <v>67</v>
      </c>
      <c r="H1940" s="27" t="s">
        <v>26</v>
      </c>
      <c r="I1940" s="29">
        <v>0.40000000000000008</v>
      </c>
      <c r="J1940" s="30">
        <v>5250</v>
      </c>
      <c r="K1940" s="31">
        <f t="shared" si="14"/>
        <v>2100.0000000000005</v>
      </c>
      <c r="L1940" s="31">
        <f t="shared" si="15"/>
        <v>840.00000000000011</v>
      </c>
      <c r="M1940" s="32">
        <v>0.39999999999999997</v>
      </c>
      <c r="O1940" s="37"/>
      <c r="P1940" s="35"/>
      <c r="Q1940" s="33"/>
      <c r="R1940" s="34"/>
    </row>
    <row r="1941" spans="1:18" ht="15.75" customHeight="1">
      <c r="A1941" s="22"/>
      <c r="B1941" s="27" t="s">
        <v>34</v>
      </c>
      <c r="C1941" s="27">
        <v>1128299</v>
      </c>
      <c r="D1941" s="28">
        <v>44517</v>
      </c>
      <c r="E1941" s="27" t="s">
        <v>35</v>
      </c>
      <c r="F1941" s="27" t="s">
        <v>84</v>
      </c>
      <c r="G1941" s="27" t="s">
        <v>67</v>
      </c>
      <c r="H1941" s="27" t="s">
        <v>27</v>
      </c>
      <c r="I1941" s="29">
        <v>0.50000000000000011</v>
      </c>
      <c r="J1941" s="30">
        <v>5000</v>
      </c>
      <c r="K1941" s="31">
        <f t="shared" si="14"/>
        <v>2500.0000000000005</v>
      </c>
      <c r="L1941" s="31">
        <f t="shared" si="15"/>
        <v>1000.0000000000001</v>
      </c>
      <c r="M1941" s="32">
        <v>0.39999999999999997</v>
      </c>
      <c r="O1941" s="37"/>
      <c r="P1941" s="35"/>
      <c r="Q1941" s="33"/>
      <c r="R1941" s="34"/>
    </row>
    <row r="1942" spans="1:18" ht="15.75" customHeight="1">
      <c r="A1942" s="22"/>
      <c r="B1942" s="27" t="s">
        <v>34</v>
      </c>
      <c r="C1942" s="27">
        <v>1128299</v>
      </c>
      <c r="D1942" s="28">
        <v>44517</v>
      </c>
      <c r="E1942" s="27" t="s">
        <v>35</v>
      </c>
      <c r="F1942" s="27" t="s">
        <v>84</v>
      </c>
      <c r="G1942" s="27" t="s">
        <v>67</v>
      </c>
      <c r="H1942" s="27" t="s">
        <v>28</v>
      </c>
      <c r="I1942" s="29">
        <v>0.70000000000000007</v>
      </c>
      <c r="J1942" s="30">
        <v>4750</v>
      </c>
      <c r="K1942" s="31">
        <f t="shared" si="14"/>
        <v>3325.0000000000005</v>
      </c>
      <c r="L1942" s="31">
        <f t="shared" si="15"/>
        <v>1496.2500000000002</v>
      </c>
      <c r="M1942" s="32">
        <v>0.45</v>
      </c>
      <c r="O1942" s="37"/>
      <c r="P1942" s="35"/>
      <c r="Q1942" s="33"/>
      <c r="R1942" s="34"/>
    </row>
    <row r="1943" spans="1:18" ht="15.75" customHeight="1">
      <c r="A1943" s="22"/>
      <c r="B1943" s="27" t="s">
        <v>34</v>
      </c>
      <c r="C1943" s="27">
        <v>1128299</v>
      </c>
      <c r="D1943" s="28">
        <v>44517</v>
      </c>
      <c r="E1943" s="27" t="s">
        <v>35</v>
      </c>
      <c r="F1943" s="27" t="s">
        <v>84</v>
      </c>
      <c r="G1943" s="27" t="s">
        <v>67</v>
      </c>
      <c r="H1943" s="27" t="s">
        <v>29</v>
      </c>
      <c r="I1943" s="29">
        <v>0.8500000000000002</v>
      </c>
      <c r="J1943" s="30">
        <v>6000</v>
      </c>
      <c r="K1943" s="31">
        <f t="shared" si="14"/>
        <v>5100.0000000000009</v>
      </c>
      <c r="L1943" s="31">
        <f t="shared" si="15"/>
        <v>1785.0000000000002</v>
      </c>
      <c r="M1943" s="32">
        <v>0.35</v>
      </c>
      <c r="O1943" s="37"/>
      <c r="P1943" s="35"/>
      <c r="Q1943" s="33"/>
      <c r="R1943" s="34"/>
    </row>
    <row r="1944" spans="1:18" ht="15.75" customHeight="1">
      <c r="A1944" s="22"/>
      <c r="B1944" s="27" t="s">
        <v>34</v>
      </c>
      <c r="C1944" s="27">
        <v>1128299</v>
      </c>
      <c r="D1944" s="28">
        <v>44546</v>
      </c>
      <c r="E1944" s="27" t="s">
        <v>35</v>
      </c>
      <c r="F1944" s="27" t="s">
        <v>84</v>
      </c>
      <c r="G1944" s="27" t="s">
        <v>67</v>
      </c>
      <c r="H1944" s="27" t="s">
        <v>24</v>
      </c>
      <c r="I1944" s="29">
        <v>0.70000000000000018</v>
      </c>
      <c r="J1944" s="30">
        <v>8000</v>
      </c>
      <c r="K1944" s="31">
        <f t="shared" si="14"/>
        <v>5600.0000000000018</v>
      </c>
      <c r="L1944" s="31">
        <f t="shared" si="15"/>
        <v>2240.0000000000005</v>
      </c>
      <c r="M1944" s="32">
        <v>0.39999999999999997</v>
      </c>
      <c r="O1944" s="37"/>
      <c r="P1944" s="35"/>
      <c r="Q1944" s="33"/>
      <c r="R1944" s="34"/>
    </row>
    <row r="1945" spans="1:18" ht="15.75" customHeight="1">
      <c r="A1945" s="22"/>
      <c r="B1945" s="27" t="s">
        <v>34</v>
      </c>
      <c r="C1945" s="27">
        <v>1128299</v>
      </c>
      <c r="D1945" s="28">
        <v>44546</v>
      </c>
      <c r="E1945" s="27" t="s">
        <v>35</v>
      </c>
      <c r="F1945" s="27" t="s">
        <v>84</v>
      </c>
      <c r="G1945" s="27" t="s">
        <v>67</v>
      </c>
      <c r="H1945" s="27" t="s">
        <v>25</v>
      </c>
      <c r="I1945" s="29">
        <v>0.80000000000000027</v>
      </c>
      <c r="J1945" s="30">
        <v>8000</v>
      </c>
      <c r="K1945" s="31">
        <f t="shared" si="14"/>
        <v>6400.0000000000018</v>
      </c>
      <c r="L1945" s="31">
        <f t="shared" si="15"/>
        <v>2560.0000000000005</v>
      </c>
      <c r="M1945" s="32">
        <v>0.39999999999999997</v>
      </c>
      <c r="O1945" s="37"/>
      <c r="P1945" s="35"/>
      <c r="Q1945" s="33"/>
      <c r="R1945" s="34"/>
    </row>
    <row r="1946" spans="1:18" ht="15.75" customHeight="1">
      <c r="A1946" s="22"/>
      <c r="B1946" s="27" t="s">
        <v>34</v>
      </c>
      <c r="C1946" s="27">
        <v>1128299</v>
      </c>
      <c r="D1946" s="28">
        <v>44546</v>
      </c>
      <c r="E1946" s="27" t="s">
        <v>35</v>
      </c>
      <c r="F1946" s="27" t="s">
        <v>84</v>
      </c>
      <c r="G1946" s="27" t="s">
        <v>67</v>
      </c>
      <c r="H1946" s="27" t="s">
        <v>26</v>
      </c>
      <c r="I1946" s="29">
        <v>0.75000000000000022</v>
      </c>
      <c r="J1946" s="30">
        <v>6000</v>
      </c>
      <c r="K1946" s="31">
        <f t="shared" si="14"/>
        <v>4500.0000000000009</v>
      </c>
      <c r="L1946" s="31">
        <f t="shared" si="15"/>
        <v>1800.0000000000002</v>
      </c>
      <c r="M1946" s="32">
        <v>0.39999999999999997</v>
      </c>
      <c r="O1946" s="37"/>
      <c r="P1946" s="35"/>
      <c r="Q1946" s="33"/>
      <c r="R1946" s="34"/>
    </row>
    <row r="1947" spans="1:18" ht="15.75" customHeight="1">
      <c r="A1947" s="22"/>
      <c r="B1947" s="27" t="s">
        <v>34</v>
      </c>
      <c r="C1947" s="27">
        <v>1128299</v>
      </c>
      <c r="D1947" s="28">
        <v>44546</v>
      </c>
      <c r="E1947" s="27" t="s">
        <v>35</v>
      </c>
      <c r="F1947" s="27" t="s">
        <v>84</v>
      </c>
      <c r="G1947" s="27" t="s">
        <v>67</v>
      </c>
      <c r="H1947" s="27" t="s">
        <v>27</v>
      </c>
      <c r="I1947" s="29">
        <v>0.75000000000000022</v>
      </c>
      <c r="J1947" s="30">
        <v>6000</v>
      </c>
      <c r="K1947" s="31">
        <f t="shared" si="14"/>
        <v>4500.0000000000009</v>
      </c>
      <c r="L1947" s="31">
        <f t="shared" si="15"/>
        <v>1800.0000000000002</v>
      </c>
      <c r="M1947" s="32">
        <v>0.39999999999999997</v>
      </c>
      <c r="O1947" s="37"/>
      <c r="P1947" s="35"/>
      <c r="Q1947" s="33"/>
      <c r="R1947" s="34"/>
    </row>
    <row r="1948" spans="1:18" ht="15.75" customHeight="1">
      <c r="A1948" s="22"/>
      <c r="B1948" s="27" t="s">
        <v>34</v>
      </c>
      <c r="C1948" s="27">
        <v>1128299</v>
      </c>
      <c r="D1948" s="28">
        <v>44546</v>
      </c>
      <c r="E1948" s="27" t="s">
        <v>35</v>
      </c>
      <c r="F1948" s="27" t="s">
        <v>84</v>
      </c>
      <c r="G1948" s="27" t="s">
        <v>67</v>
      </c>
      <c r="H1948" s="27" t="s">
        <v>28</v>
      </c>
      <c r="I1948" s="29">
        <v>0.8500000000000002</v>
      </c>
      <c r="J1948" s="30">
        <v>5250</v>
      </c>
      <c r="K1948" s="31">
        <f t="shared" si="14"/>
        <v>4462.5000000000009</v>
      </c>
      <c r="L1948" s="31">
        <f t="shared" si="15"/>
        <v>2008.1250000000005</v>
      </c>
      <c r="M1948" s="32">
        <v>0.45</v>
      </c>
      <c r="O1948" s="37"/>
      <c r="P1948" s="35"/>
      <c r="Q1948" s="33"/>
      <c r="R1948" s="34"/>
    </row>
    <row r="1949" spans="1:18" ht="15.75" customHeight="1">
      <c r="A1949" s="22"/>
      <c r="B1949" s="27" t="s">
        <v>34</v>
      </c>
      <c r="C1949" s="27">
        <v>1128299</v>
      </c>
      <c r="D1949" s="28">
        <v>44546</v>
      </c>
      <c r="E1949" s="27" t="s">
        <v>35</v>
      </c>
      <c r="F1949" s="27" t="s">
        <v>84</v>
      </c>
      <c r="G1949" s="27" t="s">
        <v>67</v>
      </c>
      <c r="H1949" s="27" t="s">
        <v>29</v>
      </c>
      <c r="I1949" s="29">
        <v>0.90000000000000024</v>
      </c>
      <c r="J1949" s="30">
        <v>6250</v>
      </c>
      <c r="K1949" s="31">
        <f t="shared" si="14"/>
        <v>5625.0000000000018</v>
      </c>
      <c r="L1949" s="31">
        <f t="shared" si="15"/>
        <v>1968.7500000000005</v>
      </c>
      <c r="M1949" s="32">
        <v>0.35</v>
      </c>
      <c r="O1949" s="37"/>
      <c r="P1949" s="35"/>
      <c r="Q1949" s="33"/>
      <c r="R1949" s="34"/>
    </row>
    <row r="1950" spans="1:18" ht="15.75" customHeight="1">
      <c r="A1950" s="22" t="s">
        <v>46</v>
      </c>
      <c r="B1950" s="27" t="s">
        <v>30</v>
      </c>
      <c r="C1950" s="27">
        <v>1197831</v>
      </c>
      <c r="D1950" s="28">
        <v>44201</v>
      </c>
      <c r="E1950" s="27" t="s">
        <v>31</v>
      </c>
      <c r="F1950" s="27" t="s">
        <v>85</v>
      </c>
      <c r="G1950" s="27" t="s">
        <v>86</v>
      </c>
      <c r="H1950" s="27" t="s">
        <v>24</v>
      </c>
      <c r="I1950" s="29">
        <v>0.2</v>
      </c>
      <c r="J1950" s="30">
        <v>6750</v>
      </c>
      <c r="K1950" s="31">
        <f t="shared" si="14"/>
        <v>1350</v>
      </c>
      <c r="L1950" s="31">
        <f t="shared" si="15"/>
        <v>405</v>
      </c>
      <c r="M1950" s="32">
        <v>0.3</v>
      </c>
      <c r="O1950" s="37"/>
      <c r="P1950" s="35"/>
      <c r="Q1950" s="33"/>
      <c r="R1950" s="34"/>
    </row>
    <row r="1951" spans="1:18" ht="15.75" customHeight="1">
      <c r="A1951" s="22"/>
      <c r="B1951" s="27" t="s">
        <v>30</v>
      </c>
      <c r="C1951" s="27">
        <v>1197831</v>
      </c>
      <c r="D1951" s="28">
        <v>44201</v>
      </c>
      <c r="E1951" s="27" t="s">
        <v>31</v>
      </c>
      <c r="F1951" s="27" t="s">
        <v>85</v>
      </c>
      <c r="G1951" s="27" t="s">
        <v>86</v>
      </c>
      <c r="H1951" s="27" t="s">
        <v>25</v>
      </c>
      <c r="I1951" s="29">
        <v>0.3</v>
      </c>
      <c r="J1951" s="30">
        <v>6750</v>
      </c>
      <c r="K1951" s="31">
        <f t="shared" si="14"/>
        <v>2025</v>
      </c>
      <c r="L1951" s="31">
        <f t="shared" si="15"/>
        <v>607.5</v>
      </c>
      <c r="M1951" s="32">
        <v>0.3</v>
      </c>
      <c r="O1951" s="37"/>
      <c r="P1951" s="35"/>
      <c r="Q1951" s="33"/>
      <c r="R1951" s="34"/>
    </row>
    <row r="1952" spans="1:18" ht="15.75" customHeight="1">
      <c r="A1952" s="22"/>
      <c r="B1952" s="27" t="s">
        <v>30</v>
      </c>
      <c r="C1952" s="27">
        <v>1197831</v>
      </c>
      <c r="D1952" s="28">
        <v>44201</v>
      </c>
      <c r="E1952" s="27" t="s">
        <v>31</v>
      </c>
      <c r="F1952" s="27" t="s">
        <v>85</v>
      </c>
      <c r="G1952" s="27" t="s">
        <v>86</v>
      </c>
      <c r="H1952" s="27" t="s">
        <v>26</v>
      </c>
      <c r="I1952" s="29">
        <v>0.3</v>
      </c>
      <c r="J1952" s="30">
        <v>4750</v>
      </c>
      <c r="K1952" s="31">
        <f t="shared" si="14"/>
        <v>1425</v>
      </c>
      <c r="L1952" s="31">
        <f t="shared" si="15"/>
        <v>427.5</v>
      </c>
      <c r="M1952" s="32">
        <v>0.3</v>
      </c>
      <c r="O1952" s="37"/>
      <c r="P1952" s="35"/>
      <c r="Q1952" s="33"/>
      <c r="R1952" s="34"/>
    </row>
    <row r="1953" spans="1:18" ht="15.75" customHeight="1">
      <c r="A1953" s="22"/>
      <c r="B1953" s="27" t="s">
        <v>30</v>
      </c>
      <c r="C1953" s="27">
        <v>1197831</v>
      </c>
      <c r="D1953" s="28">
        <v>44201</v>
      </c>
      <c r="E1953" s="27" t="s">
        <v>31</v>
      </c>
      <c r="F1953" s="27" t="s">
        <v>85</v>
      </c>
      <c r="G1953" s="27" t="s">
        <v>86</v>
      </c>
      <c r="H1953" s="27" t="s">
        <v>27</v>
      </c>
      <c r="I1953" s="29">
        <v>0.35</v>
      </c>
      <c r="J1953" s="30">
        <v>4750</v>
      </c>
      <c r="K1953" s="31">
        <f t="shared" si="14"/>
        <v>1662.5</v>
      </c>
      <c r="L1953" s="31">
        <f t="shared" si="15"/>
        <v>665</v>
      </c>
      <c r="M1953" s="32">
        <v>0.4</v>
      </c>
      <c r="O1953" s="37"/>
      <c r="P1953" s="35"/>
      <c r="Q1953" s="33"/>
      <c r="R1953" s="34"/>
    </row>
    <row r="1954" spans="1:18" ht="15.75" customHeight="1">
      <c r="A1954" s="22"/>
      <c r="B1954" s="27" t="s">
        <v>30</v>
      </c>
      <c r="C1954" s="27">
        <v>1197831</v>
      </c>
      <c r="D1954" s="28">
        <v>44201</v>
      </c>
      <c r="E1954" s="27" t="s">
        <v>31</v>
      </c>
      <c r="F1954" s="27" t="s">
        <v>85</v>
      </c>
      <c r="G1954" s="27" t="s">
        <v>86</v>
      </c>
      <c r="H1954" s="27" t="s">
        <v>28</v>
      </c>
      <c r="I1954" s="29">
        <v>0.4</v>
      </c>
      <c r="J1954" s="30">
        <v>3250</v>
      </c>
      <c r="K1954" s="31">
        <f t="shared" si="14"/>
        <v>1300</v>
      </c>
      <c r="L1954" s="31">
        <f t="shared" si="15"/>
        <v>325</v>
      </c>
      <c r="M1954" s="32">
        <v>0.25</v>
      </c>
      <c r="O1954" s="37"/>
      <c r="P1954" s="35"/>
      <c r="Q1954" s="33"/>
      <c r="R1954" s="34"/>
    </row>
    <row r="1955" spans="1:18" ht="15.75" customHeight="1">
      <c r="A1955" s="22"/>
      <c r="B1955" s="27" t="s">
        <v>30</v>
      </c>
      <c r="C1955" s="27">
        <v>1197831</v>
      </c>
      <c r="D1955" s="28">
        <v>44201</v>
      </c>
      <c r="E1955" s="27" t="s">
        <v>31</v>
      </c>
      <c r="F1955" s="27" t="s">
        <v>85</v>
      </c>
      <c r="G1955" s="27" t="s">
        <v>86</v>
      </c>
      <c r="H1955" s="27" t="s">
        <v>29</v>
      </c>
      <c r="I1955" s="29">
        <v>0.35</v>
      </c>
      <c r="J1955" s="30">
        <v>4750</v>
      </c>
      <c r="K1955" s="31">
        <f t="shared" si="14"/>
        <v>1662.5</v>
      </c>
      <c r="L1955" s="31">
        <f t="shared" si="15"/>
        <v>748.125</v>
      </c>
      <c r="M1955" s="32">
        <v>0.45</v>
      </c>
      <c r="O1955" s="37"/>
      <c r="P1955" s="35"/>
      <c r="Q1955" s="33"/>
      <c r="R1955" s="34"/>
    </row>
    <row r="1956" spans="1:18" ht="15.75" customHeight="1">
      <c r="A1956" s="22"/>
      <c r="B1956" s="27" t="s">
        <v>30</v>
      </c>
      <c r="C1956" s="27">
        <v>1197831</v>
      </c>
      <c r="D1956" s="28">
        <v>44231</v>
      </c>
      <c r="E1956" s="27" t="s">
        <v>31</v>
      </c>
      <c r="F1956" s="27" t="s">
        <v>85</v>
      </c>
      <c r="G1956" s="27" t="s">
        <v>86</v>
      </c>
      <c r="H1956" s="27" t="s">
        <v>24</v>
      </c>
      <c r="I1956" s="29">
        <v>0.25</v>
      </c>
      <c r="J1956" s="30">
        <v>6250</v>
      </c>
      <c r="K1956" s="31">
        <f t="shared" si="14"/>
        <v>1562.5</v>
      </c>
      <c r="L1956" s="31">
        <f t="shared" si="15"/>
        <v>468.75</v>
      </c>
      <c r="M1956" s="32">
        <v>0.3</v>
      </c>
      <c r="O1956" s="37"/>
      <c r="P1956" s="35"/>
      <c r="Q1956" s="33"/>
      <c r="R1956" s="34"/>
    </row>
    <row r="1957" spans="1:18" ht="15.75" customHeight="1">
      <c r="A1957" s="22"/>
      <c r="B1957" s="27" t="s">
        <v>30</v>
      </c>
      <c r="C1957" s="27">
        <v>1197831</v>
      </c>
      <c r="D1957" s="28">
        <v>44231</v>
      </c>
      <c r="E1957" s="27" t="s">
        <v>31</v>
      </c>
      <c r="F1957" s="27" t="s">
        <v>85</v>
      </c>
      <c r="G1957" s="27" t="s">
        <v>86</v>
      </c>
      <c r="H1957" s="27" t="s">
        <v>25</v>
      </c>
      <c r="I1957" s="29">
        <v>0.35</v>
      </c>
      <c r="J1957" s="30">
        <v>6000</v>
      </c>
      <c r="K1957" s="31">
        <f t="shared" si="14"/>
        <v>2100</v>
      </c>
      <c r="L1957" s="31">
        <f t="shared" si="15"/>
        <v>630</v>
      </c>
      <c r="M1957" s="32">
        <v>0.3</v>
      </c>
      <c r="O1957" s="37"/>
      <c r="P1957" s="35"/>
      <c r="Q1957" s="33"/>
      <c r="R1957" s="34"/>
    </row>
    <row r="1958" spans="1:18" ht="15.75" customHeight="1">
      <c r="A1958" s="22"/>
      <c r="B1958" s="27" t="s">
        <v>30</v>
      </c>
      <c r="C1958" s="27">
        <v>1197831</v>
      </c>
      <c r="D1958" s="28">
        <v>44231</v>
      </c>
      <c r="E1958" s="27" t="s">
        <v>31</v>
      </c>
      <c r="F1958" s="27" t="s">
        <v>85</v>
      </c>
      <c r="G1958" s="27" t="s">
        <v>86</v>
      </c>
      <c r="H1958" s="27" t="s">
        <v>26</v>
      </c>
      <c r="I1958" s="29">
        <v>0.35</v>
      </c>
      <c r="J1958" s="30">
        <v>4250</v>
      </c>
      <c r="K1958" s="31">
        <f t="shared" si="14"/>
        <v>1487.5</v>
      </c>
      <c r="L1958" s="31">
        <f t="shared" si="15"/>
        <v>446.25</v>
      </c>
      <c r="M1958" s="32">
        <v>0.3</v>
      </c>
      <c r="O1958" s="37"/>
      <c r="P1958" s="35"/>
      <c r="Q1958" s="33"/>
      <c r="R1958" s="34"/>
    </row>
    <row r="1959" spans="1:18" ht="15.75" customHeight="1">
      <c r="A1959" s="22"/>
      <c r="B1959" s="27" t="s">
        <v>30</v>
      </c>
      <c r="C1959" s="27">
        <v>1197831</v>
      </c>
      <c r="D1959" s="28">
        <v>44231</v>
      </c>
      <c r="E1959" s="27" t="s">
        <v>31</v>
      </c>
      <c r="F1959" s="27" t="s">
        <v>85</v>
      </c>
      <c r="G1959" s="27" t="s">
        <v>86</v>
      </c>
      <c r="H1959" s="27" t="s">
        <v>27</v>
      </c>
      <c r="I1959" s="29">
        <v>0.35</v>
      </c>
      <c r="J1959" s="30">
        <v>3750</v>
      </c>
      <c r="K1959" s="31">
        <f t="shared" si="14"/>
        <v>1312.5</v>
      </c>
      <c r="L1959" s="31">
        <f t="shared" si="15"/>
        <v>525</v>
      </c>
      <c r="M1959" s="32">
        <v>0.4</v>
      </c>
      <c r="O1959" s="37"/>
      <c r="P1959" s="35"/>
      <c r="Q1959" s="33"/>
      <c r="R1959" s="34"/>
    </row>
    <row r="1960" spans="1:18" ht="15.75" customHeight="1">
      <c r="A1960" s="22"/>
      <c r="B1960" s="27" t="s">
        <v>30</v>
      </c>
      <c r="C1960" s="27">
        <v>1197831</v>
      </c>
      <c r="D1960" s="28">
        <v>44231</v>
      </c>
      <c r="E1960" s="27" t="s">
        <v>31</v>
      </c>
      <c r="F1960" s="27" t="s">
        <v>85</v>
      </c>
      <c r="G1960" s="27" t="s">
        <v>86</v>
      </c>
      <c r="H1960" s="27" t="s">
        <v>28</v>
      </c>
      <c r="I1960" s="29">
        <v>0.4</v>
      </c>
      <c r="J1960" s="30">
        <v>2500</v>
      </c>
      <c r="K1960" s="31">
        <f t="shared" si="14"/>
        <v>1000</v>
      </c>
      <c r="L1960" s="31">
        <f t="shared" si="15"/>
        <v>250</v>
      </c>
      <c r="M1960" s="32">
        <v>0.25</v>
      </c>
      <c r="O1960" s="37"/>
      <c r="P1960" s="35"/>
      <c r="Q1960" s="33"/>
      <c r="R1960" s="34"/>
    </row>
    <row r="1961" spans="1:18" ht="15.75" customHeight="1">
      <c r="A1961" s="22"/>
      <c r="B1961" s="27" t="s">
        <v>30</v>
      </c>
      <c r="C1961" s="27">
        <v>1197831</v>
      </c>
      <c r="D1961" s="28">
        <v>44231</v>
      </c>
      <c r="E1961" s="27" t="s">
        <v>31</v>
      </c>
      <c r="F1961" s="27" t="s">
        <v>85</v>
      </c>
      <c r="G1961" s="27" t="s">
        <v>86</v>
      </c>
      <c r="H1961" s="27" t="s">
        <v>29</v>
      </c>
      <c r="I1961" s="29">
        <v>0.35</v>
      </c>
      <c r="J1961" s="30">
        <v>4500</v>
      </c>
      <c r="K1961" s="31">
        <f t="shared" si="14"/>
        <v>1575</v>
      </c>
      <c r="L1961" s="31">
        <f t="shared" si="15"/>
        <v>708.75</v>
      </c>
      <c r="M1961" s="32">
        <v>0.45</v>
      </c>
      <c r="O1961" s="37"/>
      <c r="P1961" s="35"/>
      <c r="Q1961" s="33"/>
      <c r="R1961" s="34"/>
    </row>
    <row r="1962" spans="1:18" ht="15.75" customHeight="1">
      <c r="A1962" s="22"/>
      <c r="B1962" s="27" t="s">
        <v>30</v>
      </c>
      <c r="C1962" s="27">
        <v>1197831</v>
      </c>
      <c r="D1962" s="28">
        <v>44261</v>
      </c>
      <c r="E1962" s="27" t="s">
        <v>31</v>
      </c>
      <c r="F1962" s="27" t="s">
        <v>85</v>
      </c>
      <c r="G1962" s="27" t="s">
        <v>86</v>
      </c>
      <c r="H1962" s="27" t="s">
        <v>24</v>
      </c>
      <c r="I1962" s="29">
        <v>0.3</v>
      </c>
      <c r="J1962" s="30">
        <v>6250</v>
      </c>
      <c r="K1962" s="31">
        <f t="shared" si="14"/>
        <v>1875</v>
      </c>
      <c r="L1962" s="31">
        <f t="shared" si="15"/>
        <v>656.25</v>
      </c>
      <c r="M1962" s="32">
        <v>0.35</v>
      </c>
      <c r="O1962" s="37"/>
      <c r="P1962" s="35"/>
      <c r="Q1962" s="33"/>
      <c r="R1962" s="34"/>
    </row>
    <row r="1963" spans="1:18" ht="15.75" customHeight="1">
      <c r="A1963" s="22"/>
      <c r="B1963" s="27" t="s">
        <v>30</v>
      </c>
      <c r="C1963" s="27">
        <v>1197831</v>
      </c>
      <c r="D1963" s="28">
        <v>44261</v>
      </c>
      <c r="E1963" s="27" t="s">
        <v>31</v>
      </c>
      <c r="F1963" s="27" t="s">
        <v>85</v>
      </c>
      <c r="G1963" s="27" t="s">
        <v>86</v>
      </c>
      <c r="H1963" s="27" t="s">
        <v>25</v>
      </c>
      <c r="I1963" s="29">
        <v>0.4</v>
      </c>
      <c r="J1963" s="30">
        <v>6250</v>
      </c>
      <c r="K1963" s="31">
        <f t="shared" si="14"/>
        <v>2500</v>
      </c>
      <c r="L1963" s="31">
        <f t="shared" si="15"/>
        <v>875</v>
      </c>
      <c r="M1963" s="32">
        <v>0.35</v>
      </c>
      <c r="O1963" s="37"/>
      <c r="P1963" s="35"/>
      <c r="Q1963" s="33"/>
      <c r="R1963" s="34"/>
    </row>
    <row r="1964" spans="1:18" ht="15.75" customHeight="1">
      <c r="A1964" s="22"/>
      <c r="B1964" s="27" t="s">
        <v>30</v>
      </c>
      <c r="C1964" s="27">
        <v>1197831</v>
      </c>
      <c r="D1964" s="28">
        <v>44261</v>
      </c>
      <c r="E1964" s="27" t="s">
        <v>31</v>
      </c>
      <c r="F1964" s="27" t="s">
        <v>85</v>
      </c>
      <c r="G1964" s="27" t="s">
        <v>86</v>
      </c>
      <c r="H1964" s="27" t="s">
        <v>26</v>
      </c>
      <c r="I1964" s="29">
        <v>0.3</v>
      </c>
      <c r="J1964" s="30">
        <v>4500</v>
      </c>
      <c r="K1964" s="31">
        <f t="shared" si="14"/>
        <v>1350</v>
      </c>
      <c r="L1964" s="31">
        <f t="shared" si="15"/>
        <v>472.49999999999994</v>
      </c>
      <c r="M1964" s="32">
        <v>0.35</v>
      </c>
      <c r="O1964" s="37"/>
      <c r="P1964" s="35"/>
      <c r="Q1964" s="33"/>
      <c r="R1964" s="34"/>
    </row>
    <row r="1965" spans="1:18" ht="15.75" customHeight="1">
      <c r="A1965" s="22"/>
      <c r="B1965" s="27" t="s">
        <v>30</v>
      </c>
      <c r="C1965" s="27">
        <v>1197831</v>
      </c>
      <c r="D1965" s="28">
        <v>44261</v>
      </c>
      <c r="E1965" s="27" t="s">
        <v>31</v>
      </c>
      <c r="F1965" s="27" t="s">
        <v>85</v>
      </c>
      <c r="G1965" s="27" t="s">
        <v>86</v>
      </c>
      <c r="H1965" s="27" t="s">
        <v>27</v>
      </c>
      <c r="I1965" s="29">
        <v>0.35000000000000003</v>
      </c>
      <c r="J1965" s="30">
        <v>3500</v>
      </c>
      <c r="K1965" s="31">
        <f t="shared" si="14"/>
        <v>1225.0000000000002</v>
      </c>
      <c r="L1965" s="31">
        <f t="shared" si="15"/>
        <v>551.25000000000011</v>
      </c>
      <c r="M1965" s="32">
        <v>0.45</v>
      </c>
      <c r="O1965" s="37"/>
      <c r="P1965" s="35"/>
      <c r="Q1965" s="33"/>
      <c r="R1965" s="34"/>
    </row>
    <row r="1966" spans="1:18" ht="15.75" customHeight="1">
      <c r="A1966" s="22"/>
      <c r="B1966" s="27" t="s">
        <v>30</v>
      </c>
      <c r="C1966" s="27">
        <v>1197831</v>
      </c>
      <c r="D1966" s="28">
        <v>44261</v>
      </c>
      <c r="E1966" s="27" t="s">
        <v>31</v>
      </c>
      <c r="F1966" s="27" t="s">
        <v>85</v>
      </c>
      <c r="G1966" s="27" t="s">
        <v>86</v>
      </c>
      <c r="H1966" s="27" t="s">
        <v>28</v>
      </c>
      <c r="I1966" s="29">
        <v>0.4</v>
      </c>
      <c r="J1966" s="30">
        <v>2500</v>
      </c>
      <c r="K1966" s="31">
        <f t="shared" si="14"/>
        <v>1000</v>
      </c>
      <c r="L1966" s="31">
        <f t="shared" si="15"/>
        <v>300</v>
      </c>
      <c r="M1966" s="32">
        <v>0.3</v>
      </c>
      <c r="O1966" s="37"/>
      <c r="P1966" s="35"/>
      <c r="Q1966" s="33"/>
      <c r="R1966" s="34"/>
    </row>
    <row r="1967" spans="1:18" ht="15.75" customHeight="1">
      <c r="A1967" s="22"/>
      <c r="B1967" s="27" t="s">
        <v>30</v>
      </c>
      <c r="C1967" s="27">
        <v>1197831</v>
      </c>
      <c r="D1967" s="28">
        <v>44261</v>
      </c>
      <c r="E1967" s="27" t="s">
        <v>31</v>
      </c>
      <c r="F1967" s="27" t="s">
        <v>85</v>
      </c>
      <c r="G1967" s="27" t="s">
        <v>86</v>
      </c>
      <c r="H1967" s="27" t="s">
        <v>29</v>
      </c>
      <c r="I1967" s="29">
        <v>0.35000000000000003</v>
      </c>
      <c r="J1967" s="30">
        <v>4000</v>
      </c>
      <c r="K1967" s="31">
        <f t="shared" si="14"/>
        <v>1400.0000000000002</v>
      </c>
      <c r="L1967" s="31">
        <f t="shared" si="15"/>
        <v>700.00000000000011</v>
      </c>
      <c r="M1967" s="32">
        <v>0.5</v>
      </c>
      <c r="O1967" s="37"/>
      <c r="P1967" s="35"/>
      <c r="Q1967" s="33"/>
      <c r="R1967" s="34"/>
    </row>
    <row r="1968" spans="1:18" ht="15.75" customHeight="1">
      <c r="A1968" s="22"/>
      <c r="B1968" s="27" t="s">
        <v>30</v>
      </c>
      <c r="C1968" s="27">
        <v>1197831</v>
      </c>
      <c r="D1968" s="28">
        <v>44291</v>
      </c>
      <c r="E1968" s="27" t="s">
        <v>31</v>
      </c>
      <c r="F1968" s="27" t="s">
        <v>85</v>
      </c>
      <c r="G1968" s="27" t="s">
        <v>86</v>
      </c>
      <c r="H1968" s="27" t="s">
        <v>24</v>
      </c>
      <c r="I1968" s="29">
        <v>0.19999999999999998</v>
      </c>
      <c r="J1968" s="30">
        <v>6500</v>
      </c>
      <c r="K1968" s="31">
        <f t="shared" si="14"/>
        <v>1300</v>
      </c>
      <c r="L1968" s="31">
        <f t="shared" si="15"/>
        <v>454.99999999999994</v>
      </c>
      <c r="M1968" s="32">
        <v>0.35</v>
      </c>
      <c r="O1968" s="37"/>
      <c r="P1968" s="35"/>
      <c r="Q1968" s="33"/>
      <c r="R1968" s="34"/>
    </row>
    <row r="1969" spans="1:18" ht="15.75" customHeight="1">
      <c r="A1969" s="22"/>
      <c r="B1969" s="27" t="s">
        <v>30</v>
      </c>
      <c r="C1969" s="27">
        <v>1197831</v>
      </c>
      <c r="D1969" s="28">
        <v>44291</v>
      </c>
      <c r="E1969" s="27" t="s">
        <v>31</v>
      </c>
      <c r="F1969" s="27" t="s">
        <v>85</v>
      </c>
      <c r="G1969" s="27" t="s">
        <v>86</v>
      </c>
      <c r="H1969" s="27" t="s">
        <v>25</v>
      </c>
      <c r="I1969" s="29">
        <v>0.30000000000000004</v>
      </c>
      <c r="J1969" s="30">
        <v>6500</v>
      </c>
      <c r="K1969" s="31">
        <f t="shared" si="14"/>
        <v>1950.0000000000002</v>
      </c>
      <c r="L1969" s="31">
        <f t="shared" si="15"/>
        <v>682.5</v>
      </c>
      <c r="M1969" s="32">
        <v>0.35</v>
      </c>
      <c r="O1969" s="37"/>
      <c r="P1969" s="35"/>
      <c r="Q1969" s="33"/>
      <c r="R1969" s="34"/>
    </row>
    <row r="1970" spans="1:18" ht="15.75" customHeight="1">
      <c r="A1970" s="22"/>
      <c r="B1970" s="27" t="s">
        <v>30</v>
      </c>
      <c r="C1970" s="27">
        <v>1197831</v>
      </c>
      <c r="D1970" s="28">
        <v>44291</v>
      </c>
      <c r="E1970" s="27" t="s">
        <v>31</v>
      </c>
      <c r="F1970" s="27" t="s">
        <v>85</v>
      </c>
      <c r="G1970" s="27" t="s">
        <v>86</v>
      </c>
      <c r="H1970" s="27" t="s">
        <v>26</v>
      </c>
      <c r="I1970" s="29">
        <v>0.24999999999999997</v>
      </c>
      <c r="J1970" s="30">
        <v>4750</v>
      </c>
      <c r="K1970" s="31">
        <f t="shared" si="14"/>
        <v>1187.4999999999998</v>
      </c>
      <c r="L1970" s="31">
        <f t="shared" si="15"/>
        <v>415.62499999999989</v>
      </c>
      <c r="M1970" s="32">
        <v>0.35</v>
      </c>
      <c r="O1970" s="37"/>
      <c r="P1970" s="35"/>
      <c r="Q1970" s="33"/>
      <c r="R1970" s="34"/>
    </row>
    <row r="1971" spans="1:18" ht="15.75" customHeight="1">
      <c r="A1971" s="22"/>
      <c r="B1971" s="27" t="s">
        <v>30</v>
      </c>
      <c r="C1971" s="27">
        <v>1197831</v>
      </c>
      <c r="D1971" s="28">
        <v>44291</v>
      </c>
      <c r="E1971" s="27" t="s">
        <v>31</v>
      </c>
      <c r="F1971" s="27" t="s">
        <v>85</v>
      </c>
      <c r="G1971" s="27" t="s">
        <v>86</v>
      </c>
      <c r="H1971" s="27" t="s">
        <v>27</v>
      </c>
      <c r="I1971" s="29">
        <v>0.30000000000000004</v>
      </c>
      <c r="J1971" s="30">
        <v>3750</v>
      </c>
      <c r="K1971" s="31">
        <f t="shared" si="14"/>
        <v>1125.0000000000002</v>
      </c>
      <c r="L1971" s="31">
        <f t="shared" si="15"/>
        <v>506.25000000000011</v>
      </c>
      <c r="M1971" s="32">
        <v>0.45</v>
      </c>
      <c r="O1971" s="37"/>
      <c r="P1971" s="35"/>
      <c r="Q1971" s="33"/>
      <c r="R1971" s="34"/>
    </row>
    <row r="1972" spans="1:18" ht="15.75" customHeight="1">
      <c r="A1972" s="22"/>
      <c r="B1972" s="27" t="s">
        <v>30</v>
      </c>
      <c r="C1972" s="27">
        <v>1197831</v>
      </c>
      <c r="D1972" s="28">
        <v>44291</v>
      </c>
      <c r="E1972" s="27" t="s">
        <v>31</v>
      </c>
      <c r="F1972" s="27" t="s">
        <v>85</v>
      </c>
      <c r="G1972" s="27" t="s">
        <v>86</v>
      </c>
      <c r="H1972" s="27" t="s">
        <v>28</v>
      </c>
      <c r="I1972" s="29">
        <v>0.35</v>
      </c>
      <c r="J1972" s="30">
        <v>2750</v>
      </c>
      <c r="K1972" s="31">
        <f t="shared" si="14"/>
        <v>962.49999999999989</v>
      </c>
      <c r="L1972" s="31">
        <f t="shared" si="15"/>
        <v>288.74999999999994</v>
      </c>
      <c r="M1972" s="32">
        <v>0.3</v>
      </c>
      <c r="O1972" s="37"/>
      <c r="P1972" s="35"/>
      <c r="Q1972" s="33"/>
      <c r="R1972" s="34"/>
    </row>
    <row r="1973" spans="1:18" ht="15.75" customHeight="1">
      <c r="A1973" s="22"/>
      <c r="B1973" s="27" t="s">
        <v>30</v>
      </c>
      <c r="C1973" s="27">
        <v>1197831</v>
      </c>
      <c r="D1973" s="28">
        <v>44291</v>
      </c>
      <c r="E1973" s="27" t="s">
        <v>31</v>
      </c>
      <c r="F1973" s="27" t="s">
        <v>85</v>
      </c>
      <c r="G1973" s="27" t="s">
        <v>86</v>
      </c>
      <c r="H1973" s="27" t="s">
        <v>29</v>
      </c>
      <c r="I1973" s="29">
        <v>0.30000000000000004</v>
      </c>
      <c r="J1973" s="30">
        <v>5500</v>
      </c>
      <c r="K1973" s="31">
        <f t="shared" si="14"/>
        <v>1650.0000000000002</v>
      </c>
      <c r="L1973" s="31">
        <f t="shared" si="15"/>
        <v>825.00000000000011</v>
      </c>
      <c r="M1973" s="32">
        <v>0.5</v>
      </c>
      <c r="O1973" s="37"/>
      <c r="P1973" s="35"/>
      <c r="Q1973" s="33"/>
      <c r="R1973" s="34"/>
    </row>
    <row r="1974" spans="1:18" ht="15.75" customHeight="1">
      <c r="A1974" s="22"/>
      <c r="B1974" s="27" t="s">
        <v>30</v>
      </c>
      <c r="C1974" s="27">
        <v>1197831</v>
      </c>
      <c r="D1974" s="28">
        <v>44321</v>
      </c>
      <c r="E1974" s="27" t="s">
        <v>31</v>
      </c>
      <c r="F1974" s="27" t="s">
        <v>85</v>
      </c>
      <c r="G1974" s="27" t="s">
        <v>86</v>
      </c>
      <c r="H1974" s="27" t="s">
        <v>24</v>
      </c>
      <c r="I1974" s="29">
        <v>0.19999999999999998</v>
      </c>
      <c r="J1974" s="30">
        <v>7000</v>
      </c>
      <c r="K1974" s="31">
        <f t="shared" si="14"/>
        <v>1399.9999999999998</v>
      </c>
      <c r="L1974" s="31">
        <f t="shared" si="15"/>
        <v>489.99999999999989</v>
      </c>
      <c r="M1974" s="32">
        <v>0.35</v>
      </c>
      <c r="O1974" s="37"/>
      <c r="P1974" s="35"/>
      <c r="Q1974" s="33"/>
      <c r="R1974" s="34"/>
    </row>
    <row r="1975" spans="1:18" ht="15.75" customHeight="1">
      <c r="A1975" s="22"/>
      <c r="B1975" s="27" t="s">
        <v>30</v>
      </c>
      <c r="C1975" s="27">
        <v>1197831</v>
      </c>
      <c r="D1975" s="28">
        <v>44321</v>
      </c>
      <c r="E1975" s="27" t="s">
        <v>31</v>
      </c>
      <c r="F1975" s="27" t="s">
        <v>85</v>
      </c>
      <c r="G1975" s="27" t="s">
        <v>86</v>
      </c>
      <c r="H1975" s="27" t="s">
        <v>25</v>
      </c>
      <c r="I1975" s="29">
        <v>0.30000000000000004</v>
      </c>
      <c r="J1975" s="30">
        <v>7250</v>
      </c>
      <c r="K1975" s="31">
        <f t="shared" si="14"/>
        <v>2175.0000000000005</v>
      </c>
      <c r="L1975" s="31">
        <f t="shared" si="15"/>
        <v>761.25000000000011</v>
      </c>
      <c r="M1975" s="32">
        <v>0.35</v>
      </c>
      <c r="O1975" s="37"/>
      <c r="P1975" s="35"/>
      <c r="Q1975" s="33"/>
      <c r="R1975" s="34"/>
    </row>
    <row r="1976" spans="1:18" ht="15.75" customHeight="1">
      <c r="A1976" s="22"/>
      <c r="B1976" s="27" t="s">
        <v>30</v>
      </c>
      <c r="C1976" s="27">
        <v>1197831</v>
      </c>
      <c r="D1976" s="28">
        <v>44321</v>
      </c>
      <c r="E1976" s="27" t="s">
        <v>31</v>
      </c>
      <c r="F1976" s="27" t="s">
        <v>85</v>
      </c>
      <c r="G1976" s="27" t="s">
        <v>86</v>
      </c>
      <c r="H1976" s="27" t="s">
        <v>26</v>
      </c>
      <c r="I1976" s="29">
        <v>0.24999999999999997</v>
      </c>
      <c r="J1976" s="30">
        <v>5750</v>
      </c>
      <c r="K1976" s="31">
        <f t="shared" si="14"/>
        <v>1437.4999999999998</v>
      </c>
      <c r="L1976" s="31">
        <f t="shared" si="15"/>
        <v>503.12499999999989</v>
      </c>
      <c r="M1976" s="32">
        <v>0.35</v>
      </c>
      <c r="O1976" s="37"/>
      <c r="P1976" s="35"/>
      <c r="Q1976" s="33"/>
      <c r="R1976" s="34"/>
    </row>
    <row r="1977" spans="1:18" ht="15.75" customHeight="1">
      <c r="A1977" s="22"/>
      <c r="B1977" s="27" t="s">
        <v>30</v>
      </c>
      <c r="C1977" s="27">
        <v>1197831</v>
      </c>
      <c r="D1977" s="28">
        <v>44321</v>
      </c>
      <c r="E1977" s="27" t="s">
        <v>31</v>
      </c>
      <c r="F1977" s="27" t="s">
        <v>85</v>
      </c>
      <c r="G1977" s="27" t="s">
        <v>86</v>
      </c>
      <c r="H1977" s="27" t="s">
        <v>27</v>
      </c>
      <c r="I1977" s="29">
        <v>0.35000000000000003</v>
      </c>
      <c r="J1977" s="30">
        <v>5000</v>
      </c>
      <c r="K1977" s="31">
        <f t="shared" si="14"/>
        <v>1750.0000000000002</v>
      </c>
      <c r="L1977" s="31">
        <f t="shared" si="15"/>
        <v>787.50000000000011</v>
      </c>
      <c r="M1977" s="32">
        <v>0.45</v>
      </c>
      <c r="O1977" s="37"/>
      <c r="P1977" s="35"/>
      <c r="Q1977" s="33"/>
      <c r="R1977" s="34"/>
    </row>
    <row r="1978" spans="1:18" ht="15.75" customHeight="1">
      <c r="A1978" s="22"/>
      <c r="B1978" s="27" t="s">
        <v>30</v>
      </c>
      <c r="C1978" s="27">
        <v>1197831</v>
      </c>
      <c r="D1978" s="28">
        <v>44321</v>
      </c>
      <c r="E1978" s="27" t="s">
        <v>31</v>
      </c>
      <c r="F1978" s="27" t="s">
        <v>85</v>
      </c>
      <c r="G1978" s="27" t="s">
        <v>86</v>
      </c>
      <c r="H1978" s="27" t="s">
        <v>28</v>
      </c>
      <c r="I1978" s="29">
        <v>0.5</v>
      </c>
      <c r="J1978" s="30">
        <v>4000</v>
      </c>
      <c r="K1978" s="31">
        <f t="shared" si="14"/>
        <v>2000</v>
      </c>
      <c r="L1978" s="31">
        <f t="shared" si="15"/>
        <v>600</v>
      </c>
      <c r="M1978" s="32">
        <v>0.3</v>
      </c>
      <c r="O1978" s="37"/>
      <c r="P1978" s="35"/>
      <c r="Q1978" s="33"/>
      <c r="R1978" s="34"/>
    </row>
    <row r="1979" spans="1:18" ht="15.75" customHeight="1">
      <c r="A1979" s="22"/>
      <c r="B1979" s="27" t="s">
        <v>30</v>
      </c>
      <c r="C1979" s="27">
        <v>1197831</v>
      </c>
      <c r="D1979" s="28">
        <v>44321</v>
      </c>
      <c r="E1979" s="27" t="s">
        <v>31</v>
      </c>
      <c r="F1979" s="27" t="s">
        <v>85</v>
      </c>
      <c r="G1979" s="27" t="s">
        <v>86</v>
      </c>
      <c r="H1979" s="27" t="s">
        <v>29</v>
      </c>
      <c r="I1979" s="29">
        <v>0.45</v>
      </c>
      <c r="J1979" s="30">
        <v>7500</v>
      </c>
      <c r="K1979" s="31">
        <f t="shared" si="14"/>
        <v>3375</v>
      </c>
      <c r="L1979" s="31">
        <f t="shared" si="15"/>
        <v>1687.5</v>
      </c>
      <c r="M1979" s="32">
        <v>0.5</v>
      </c>
      <c r="O1979" s="37"/>
      <c r="P1979" s="35"/>
      <c r="Q1979" s="33"/>
      <c r="R1979" s="34"/>
    </row>
    <row r="1980" spans="1:18" ht="15.75" customHeight="1">
      <c r="A1980" s="22"/>
      <c r="B1980" s="27" t="s">
        <v>30</v>
      </c>
      <c r="C1980" s="27">
        <v>1197831</v>
      </c>
      <c r="D1980" s="28">
        <v>44351</v>
      </c>
      <c r="E1980" s="27" t="s">
        <v>31</v>
      </c>
      <c r="F1980" s="27" t="s">
        <v>85</v>
      </c>
      <c r="G1980" s="27" t="s">
        <v>86</v>
      </c>
      <c r="H1980" s="27" t="s">
        <v>24</v>
      </c>
      <c r="I1980" s="29">
        <v>0.45</v>
      </c>
      <c r="J1980" s="30">
        <v>7500</v>
      </c>
      <c r="K1980" s="31">
        <f t="shared" si="14"/>
        <v>3375</v>
      </c>
      <c r="L1980" s="31">
        <f t="shared" si="15"/>
        <v>1181.25</v>
      </c>
      <c r="M1980" s="32">
        <v>0.35</v>
      </c>
      <c r="O1980" s="37"/>
      <c r="P1980" s="35"/>
      <c r="Q1980" s="33"/>
      <c r="R1980" s="34"/>
    </row>
    <row r="1981" spans="1:18" ht="15.75" customHeight="1">
      <c r="A1981" s="22"/>
      <c r="B1981" s="27" t="s">
        <v>30</v>
      </c>
      <c r="C1981" s="27">
        <v>1197831</v>
      </c>
      <c r="D1981" s="28">
        <v>44351</v>
      </c>
      <c r="E1981" s="27" t="s">
        <v>31</v>
      </c>
      <c r="F1981" s="27" t="s">
        <v>85</v>
      </c>
      <c r="G1981" s="27" t="s">
        <v>86</v>
      </c>
      <c r="H1981" s="27" t="s">
        <v>25</v>
      </c>
      <c r="I1981" s="29">
        <v>0.5</v>
      </c>
      <c r="J1981" s="30">
        <v>7500</v>
      </c>
      <c r="K1981" s="31">
        <f t="shared" si="14"/>
        <v>3750</v>
      </c>
      <c r="L1981" s="31">
        <f t="shared" si="15"/>
        <v>1312.5</v>
      </c>
      <c r="M1981" s="32">
        <v>0.35</v>
      </c>
      <c r="O1981" s="37"/>
      <c r="P1981" s="35"/>
      <c r="Q1981" s="33"/>
      <c r="R1981" s="34"/>
    </row>
    <row r="1982" spans="1:18" ht="15.75" customHeight="1">
      <c r="A1982" s="22"/>
      <c r="B1982" s="27" t="s">
        <v>30</v>
      </c>
      <c r="C1982" s="27">
        <v>1197831</v>
      </c>
      <c r="D1982" s="28">
        <v>44351</v>
      </c>
      <c r="E1982" s="27" t="s">
        <v>31</v>
      </c>
      <c r="F1982" s="27" t="s">
        <v>85</v>
      </c>
      <c r="G1982" s="27" t="s">
        <v>86</v>
      </c>
      <c r="H1982" s="27" t="s">
        <v>26</v>
      </c>
      <c r="I1982" s="29">
        <v>0.5</v>
      </c>
      <c r="J1982" s="30">
        <v>6000</v>
      </c>
      <c r="K1982" s="31">
        <f t="shared" si="14"/>
        <v>3000</v>
      </c>
      <c r="L1982" s="31">
        <f t="shared" si="15"/>
        <v>1050</v>
      </c>
      <c r="M1982" s="32">
        <v>0.35</v>
      </c>
      <c r="O1982" s="37"/>
      <c r="P1982" s="35"/>
      <c r="Q1982" s="33"/>
      <c r="R1982" s="34"/>
    </row>
    <row r="1983" spans="1:18" ht="15.75" customHeight="1">
      <c r="A1983" s="22"/>
      <c r="B1983" s="27" t="s">
        <v>30</v>
      </c>
      <c r="C1983" s="27">
        <v>1197831</v>
      </c>
      <c r="D1983" s="28">
        <v>44351</v>
      </c>
      <c r="E1983" s="27" t="s">
        <v>31</v>
      </c>
      <c r="F1983" s="27" t="s">
        <v>85</v>
      </c>
      <c r="G1983" s="27" t="s">
        <v>86</v>
      </c>
      <c r="H1983" s="27" t="s">
        <v>27</v>
      </c>
      <c r="I1983" s="29">
        <v>0.5</v>
      </c>
      <c r="J1983" s="30">
        <v>5500</v>
      </c>
      <c r="K1983" s="31">
        <f t="shared" si="14"/>
        <v>2750</v>
      </c>
      <c r="L1983" s="31">
        <f t="shared" si="15"/>
        <v>1237.5</v>
      </c>
      <c r="M1983" s="32">
        <v>0.45</v>
      </c>
      <c r="O1983" s="37"/>
      <c r="P1983" s="35"/>
      <c r="Q1983" s="33"/>
      <c r="R1983" s="34"/>
    </row>
    <row r="1984" spans="1:18" ht="15.75" customHeight="1">
      <c r="A1984" s="22"/>
      <c r="B1984" s="27" t="s">
        <v>30</v>
      </c>
      <c r="C1984" s="27">
        <v>1197831</v>
      </c>
      <c r="D1984" s="28">
        <v>44351</v>
      </c>
      <c r="E1984" s="27" t="s">
        <v>31</v>
      </c>
      <c r="F1984" s="27" t="s">
        <v>85</v>
      </c>
      <c r="G1984" s="27" t="s">
        <v>86</v>
      </c>
      <c r="H1984" s="27" t="s">
        <v>28</v>
      </c>
      <c r="I1984" s="29">
        <v>0.55000000000000004</v>
      </c>
      <c r="J1984" s="30">
        <v>4500</v>
      </c>
      <c r="K1984" s="31">
        <f t="shared" si="14"/>
        <v>2475</v>
      </c>
      <c r="L1984" s="31">
        <f t="shared" si="15"/>
        <v>742.5</v>
      </c>
      <c r="M1984" s="32">
        <v>0.3</v>
      </c>
      <c r="O1984" s="37"/>
      <c r="P1984" s="35"/>
      <c r="Q1984" s="33"/>
      <c r="R1984" s="34"/>
    </row>
    <row r="1985" spans="1:18" ht="15.75" customHeight="1">
      <c r="A1985" s="22"/>
      <c r="B1985" s="27" t="s">
        <v>30</v>
      </c>
      <c r="C1985" s="27">
        <v>1197831</v>
      </c>
      <c r="D1985" s="28">
        <v>44351</v>
      </c>
      <c r="E1985" s="27" t="s">
        <v>31</v>
      </c>
      <c r="F1985" s="27" t="s">
        <v>85</v>
      </c>
      <c r="G1985" s="27" t="s">
        <v>86</v>
      </c>
      <c r="H1985" s="27" t="s">
        <v>29</v>
      </c>
      <c r="I1985" s="29">
        <v>0.60000000000000009</v>
      </c>
      <c r="J1985" s="30">
        <v>8250</v>
      </c>
      <c r="K1985" s="31">
        <f t="shared" si="14"/>
        <v>4950.0000000000009</v>
      </c>
      <c r="L1985" s="31">
        <f t="shared" si="15"/>
        <v>2475.0000000000005</v>
      </c>
      <c r="M1985" s="32">
        <v>0.5</v>
      </c>
      <c r="O1985" s="37"/>
      <c r="P1985" s="35"/>
      <c r="Q1985" s="33"/>
      <c r="R1985" s="34"/>
    </row>
    <row r="1986" spans="1:18" ht="15.75" customHeight="1">
      <c r="A1986" s="22"/>
      <c r="B1986" s="27" t="s">
        <v>30</v>
      </c>
      <c r="C1986" s="27">
        <v>1197831</v>
      </c>
      <c r="D1986" s="28">
        <v>44383</v>
      </c>
      <c r="E1986" s="27" t="s">
        <v>31</v>
      </c>
      <c r="F1986" s="27" t="s">
        <v>85</v>
      </c>
      <c r="G1986" s="27" t="s">
        <v>86</v>
      </c>
      <c r="H1986" s="27" t="s">
        <v>24</v>
      </c>
      <c r="I1986" s="29">
        <v>0.5</v>
      </c>
      <c r="J1986" s="30">
        <v>7750</v>
      </c>
      <c r="K1986" s="31">
        <f t="shared" si="14"/>
        <v>3875</v>
      </c>
      <c r="L1986" s="31">
        <f t="shared" si="15"/>
        <v>1549.9999999999998</v>
      </c>
      <c r="M1986" s="32">
        <v>0.39999999999999997</v>
      </c>
      <c r="O1986" s="37"/>
      <c r="P1986" s="35"/>
      <c r="Q1986" s="33"/>
      <c r="R1986" s="34"/>
    </row>
    <row r="1987" spans="1:18" ht="15.75" customHeight="1">
      <c r="A1987" s="22"/>
      <c r="B1987" s="27" t="s">
        <v>30</v>
      </c>
      <c r="C1987" s="27">
        <v>1197831</v>
      </c>
      <c r="D1987" s="28">
        <v>44383</v>
      </c>
      <c r="E1987" s="27" t="s">
        <v>31</v>
      </c>
      <c r="F1987" s="27" t="s">
        <v>85</v>
      </c>
      <c r="G1987" s="27" t="s">
        <v>86</v>
      </c>
      <c r="H1987" s="27" t="s">
        <v>25</v>
      </c>
      <c r="I1987" s="29">
        <v>0.55000000000000004</v>
      </c>
      <c r="J1987" s="30">
        <v>7750</v>
      </c>
      <c r="K1987" s="31">
        <f t="shared" si="14"/>
        <v>4262.5</v>
      </c>
      <c r="L1987" s="31">
        <f t="shared" si="15"/>
        <v>1704.9999999999998</v>
      </c>
      <c r="M1987" s="32">
        <v>0.39999999999999997</v>
      </c>
      <c r="O1987" s="37"/>
      <c r="P1987" s="35"/>
      <c r="Q1987" s="33"/>
      <c r="R1987" s="34"/>
    </row>
    <row r="1988" spans="1:18" ht="15.75" customHeight="1">
      <c r="A1988" s="22"/>
      <c r="B1988" s="27" t="s">
        <v>30</v>
      </c>
      <c r="C1988" s="27">
        <v>1197831</v>
      </c>
      <c r="D1988" s="28">
        <v>44383</v>
      </c>
      <c r="E1988" s="27" t="s">
        <v>31</v>
      </c>
      <c r="F1988" s="27" t="s">
        <v>85</v>
      </c>
      <c r="G1988" s="27" t="s">
        <v>86</v>
      </c>
      <c r="H1988" s="27" t="s">
        <v>26</v>
      </c>
      <c r="I1988" s="29">
        <v>0.5</v>
      </c>
      <c r="J1988" s="30">
        <v>9250</v>
      </c>
      <c r="K1988" s="31">
        <f t="shared" si="14"/>
        <v>4625</v>
      </c>
      <c r="L1988" s="31">
        <f t="shared" si="15"/>
        <v>1849.9999999999998</v>
      </c>
      <c r="M1988" s="32">
        <v>0.39999999999999997</v>
      </c>
      <c r="O1988" s="37"/>
      <c r="P1988" s="35"/>
      <c r="Q1988" s="33"/>
      <c r="R1988" s="34"/>
    </row>
    <row r="1989" spans="1:18" ht="15.75" customHeight="1">
      <c r="A1989" s="22"/>
      <c r="B1989" s="27" t="s">
        <v>30</v>
      </c>
      <c r="C1989" s="27">
        <v>1197831</v>
      </c>
      <c r="D1989" s="28">
        <v>44383</v>
      </c>
      <c r="E1989" s="27" t="s">
        <v>31</v>
      </c>
      <c r="F1989" s="27" t="s">
        <v>85</v>
      </c>
      <c r="G1989" s="27" t="s">
        <v>86</v>
      </c>
      <c r="H1989" s="27" t="s">
        <v>27</v>
      </c>
      <c r="I1989" s="29">
        <v>0.5</v>
      </c>
      <c r="J1989" s="30">
        <v>5250</v>
      </c>
      <c r="K1989" s="31">
        <f t="shared" si="14"/>
        <v>2625</v>
      </c>
      <c r="L1989" s="31">
        <f t="shared" si="15"/>
        <v>1312.5</v>
      </c>
      <c r="M1989" s="32">
        <v>0.5</v>
      </c>
      <c r="O1989" s="37"/>
      <c r="P1989" s="35"/>
      <c r="Q1989" s="33"/>
      <c r="R1989" s="34"/>
    </row>
    <row r="1990" spans="1:18" ht="15.75" customHeight="1">
      <c r="A1990" s="22"/>
      <c r="B1990" s="27" t="s">
        <v>30</v>
      </c>
      <c r="C1990" s="27">
        <v>1197831</v>
      </c>
      <c r="D1990" s="28">
        <v>44383</v>
      </c>
      <c r="E1990" s="27" t="s">
        <v>31</v>
      </c>
      <c r="F1990" s="27" t="s">
        <v>85</v>
      </c>
      <c r="G1990" s="27" t="s">
        <v>86</v>
      </c>
      <c r="H1990" s="27" t="s">
        <v>28</v>
      </c>
      <c r="I1990" s="29">
        <v>0.55000000000000004</v>
      </c>
      <c r="J1990" s="30">
        <v>5250</v>
      </c>
      <c r="K1990" s="31">
        <f t="shared" si="14"/>
        <v>2887.5000000000005</v>
      </c>
      <c r="L1990" s="31">
        <f t="shared" si="15"/>
        <v>1010.6250000000001</v>
      </c>
      <c r="M1990" s="32">
        <v>0.35</v>
      </c>
      <c r="O1990" s="37"/>
      <c r="P1990" s="35"/>
      <c r="Q1990" s="33"/>
      <c r="R1990" s="34"/>
    </row>
    <row r="1991" spans="1:18" ht="15.75" customHeight="1">
      <c r="A1991" s="22"/>
      <c r="B1991" s="27" t="s">
        <v>30</v>
      </c>
      <c r="C1991" s="27">
        <v>1197831</v>
      </c>
      <c r="D1991" s="28">
        <v>44383</v>
      </c>
      <c r="E1991" s="27" t="s">
        <v>31</v>
      </c>
      <c r="F1991" s="27" t="s">
        <v>85</v>
      </c>
      <c r="G1991" s="27" t="s">
        <v>86</v>
      </c>
      <c r="H1991" s="27" t="s">
        <v>29</v>
      </c>
      <c r="I1991" s="29">
        <v>0.65</v>
      </c>
      <c r="J1991" s="30">
        <v>8000</v>
      </c>
      <c r="K1991" s="31">
        <f t="shared" si="14"/>
        <v>5200</v>
      </c>
      <c r="L1991" s="31">
        <f t="shared" si="15"/>
        <v>2860.0000000000005</v>
      </c>
      <c r="M1991" s="32">
        <v>0.55000000000000004</v>
      </c>
      <c r="O1991" s="37"/>
      <c r="P1991" s="35"/>
      <c r="Q1991" s="33"/>
      <c r="R1991" s="34"/>
    </row>
    <row r="1992" spans="1:18" ht="15.75" customHeight="1">
      <c r="A1992" s="22"/>
      <c r="B1992" s="27" t="s">
        <v>30</v>
      </c>
      <c r="C1992" s="27">
        <v>1197831</v>
      </c>
      <c r="D1992" s="28">
        <v>44416</v>
      </c>
      <c r="E1992" s="27" t="s">
        <v>31</v>
      </c>
      <c r="F1992" s="27" t="s">
        <v>85</v>
      </c>
      <c r="G1992" s="27" t="s">
        <v>86</v>
      </c>
      <c r="H1992" s="27" t="s">
        <v>24</v>
      </c>
      <c r="I1992" s="29">
        <v>0.5</v>
      </c>
      <c r="J1992" s="30">
        <v>7500</v>
      </c>
      <c r="K1992" s="31">
        <f t="shared" si="14"/>
        <v>3750</v>
      </c>
      <c r="L1992" s="31">
        <f t="shared" si="15"/>
        <v>1499.9999999999998</v>
      </c>
      <c r="M1992" s="32">
        <v>0.39999999999999997</v>
      </c>
      <c r="O1992" s="37"/>
      <c r="P1992" s="35"/>
      <c r="Q1992" s="33"/>
      <c r="R1992" s="34"/>
    </row>
    <row r="1993" spans="1:18" ht="15.75" customHeight="1">
      <c r="A1993" s="22"/>
      <c r="B1993" s="27" t="s">
        <v>30</v>
      </c>
      <c r="C1993" s="27">
        <v>1197831</v>
      </c>
      <c r="D1993" s="28">
        <v>44416</v>
      </c>
      <c r="E1993" s="27" t="s">
        <v>31</v>
      </c>
      <c r="F1993" s="27" t="s">
        <v>85</v>
      </c>
      <c r="G1993" s="27" t="s">
        <v>86</v>
      </c>
      <c r="H1993" s="27" t="s">
        <v>25</v>
      </c>
      <c r="I1993" s="29">
        <v>0.55000000000000004</v>
      </c>
      <c r="J1993" s="30">
        <v>7500</v>
      </c>
      <c r="K1993" s="31">
        <f t="shared" si="14"/>
        <v>4125</v>
      </c>
      <c r="L1993" s="31">
        <f t="shared" si="15"/>
        <v>1649.9999999999998</v>
      </c>
      <c r="M1993" s="32">
        <v>0.39999999999999997</v>
      </c>
      <c r="O1993" s="37"/>
      <c r="P1993" s="35"/>
      <c r="Q1993" s="33"/>
      <c r="R1993" s="34"/>
    </row>
    <row r="1994" spans="1:18" ht="15.75" customHeight="1">
      <c r="A1994" s="22"/>
      <c r="B1994" s="27" t="s">
        <v>30</v>
      </c>
      <c r="C1994" s="27">
        <v>1197831</v>
      </c>
      <c r="D1994" s="28">
        <v>44416</v>
      </c>
      <c r="E1994" s="27" t="s">
        <v>31</v>
      </c>
      <c r="F1994" s="27" t="s">
        <v>85</v>
      </c>
      <c r="G1994" s="27" t="s">
        <v>86</v>
      </c>
      <c r="H1994" s="27" t="s">
        <v>26</v>
      </c>
      <c r="I1994" s="29">
        <v>0.5</v>
      </c>
      <c r="J1994" s="30">
        <v>9250</v>
      </c>
      <c r="K1994" s="31">
        <f t="shared" si="14"/>
        <v>4625</v>
      </c>
      <c r="L1994" s="31">
        <f t="shared" si="15"/>
        <v>1849.9999999999998</v>
      </c>
      <c r="M1994" s="32">
        <v>0.39999999999999997</v>
      </c>
      <c r="O1994" s="37"/>
      <c r="P1994" s="35"/>
      <c r="Q1994" s="33"/>
      <c r="R1994" s="34"/>
    </row>
    <row r="1995" spans="1:18" ht="15.75" customHeight="1">
      <c r="A1995" s="22"/>
      <c r="B1995" s="27" t="s">
        <v>30</v>
      </c>
      <c r="C1995" s="27">
        <v>1197831</v>
      </c>
      <c r="D1995" s="28">
        <v>44416</v>
      </c>
      <c r="E1995" s="27" t="s">
        <v>31</v>
      </c>
      <c r="F1995" s="27" t="s">
        <v>85</v>
      </c>
      <c r="G1995" s="27" t="s">
        <v>86</v>
      </c>
      <c r="H1995" s="27" t="s">
        <v>27</v>
      </c>
      <c r="I1995" s="29">
        <v>0.5</v>
      </c>
      <c r="J1995" s="30">
        <v>4750</v>
      </c>
      <c r="K1995" s="31">
        <f t="shared" si="14"/>
        <v>2375</v>
      </c>
      <c r="L1995" s="31">
        <f t="shared" si="15"/>
        <v>1187.5</v>
      </c>
      <c r="M1995" s="32">
        <v>0.5</v>
      </c>
      <c r="O1995" s="37"/>
      <c r="P1995" s="35"/>
      <c r="Q1995" s="33"/>
      <c r="R1995" s="34"/>
    </row>
    <row r="1996" spans="1:18" ht="15.75" customHeight="1">
      <c r="A1996" s="22"/>
      <c r="B1996" s="27" t="s">
        <v>30</v>
      </c>
      <c r="C1996" s="27">
        <v>1197831</v>
      </c>
      <c r="D1996" s="28">
        <v>44416</v>
      </c>
      <c r="E1996" s="27" t="s">
        <v>31</v>
      </c>
      <c r="F1996" s="27" t="s">
        <v>85</v>
      </c>
      <c r="G1996" s="27" t="s">
        <v>86</v>
      </c>
      <c r="H1996" s="27" t="s">
        <v>28</v>
      </c>
      <c r="I1996" s="29">
        <v>0.55000000000000004</v>
      </c>
      <c r="J1996" s="30">
        <v>4750</v>
      </c>
      <c r="K1996" s="31">
        <f t="shared" si="14"/>
        <v>2612.5</v>
      </c>
      <c r="L1996" s="31">
        <f t="shared" si="15"/>
        <v>914.37499999999989</v>
      </c>
      <c r="M1996" s="32">
        <v>0.35</v>
      </c>
      <c r="O1996" s="37"/>
      <c r="P1996" s="35"/>
      <c r="Q1996" s="33"/>
      <c r="R1996" s="34"/>
    </row>
    <row r="1997" spans="1:18" ht="15.75" customHeight="1">
      <c r="A1997" s="22"/>
      <c r="B1997" s="27" t="s">
        <v>30</v>
      </c>
      <c r="C1997" s="27">
        <v>1197831</v>
      </c>
      <c r="D1997" s="28">
        <v>44416</v>
      </c>
      <c r="E1997" s="27" t="s">
        <v>31</v>
      </c>
      <c r="F1997" s="27" t="s">
        <v>85</v>
      </c>
      <c r="G1997" s="27" t="s">
        <v>86</v>
      </c>
      <c r="H1997" s="27" t="s">
        <v>29</v>
      </c>
      <c r="I1997" s="29">
        <v>0.6</v>
      </c>
      <c r="J1997" s="30">
        <v>7250</v>
      </c>
      <c r="K1997" s="31">
        <f t="shared" si="14"/>
        <v>4350</v>
      </c>
      <c r="L1997" s="31">
        <f t="shared" si="15"/>
        <v>2392.5</v>
      </c>
      <c r="M1997" s="32">
        <v>0.55000000000000004</v>
      </c>
      <c r="O1997" s="37"/>
      <c r="P1997" s="35"/>
      <c r="Q1997" s="33"/>
      <c r="R1997" s="34"/>
    </row>
    <row r="1998" spans="1:18" ht="15.75" customHeight="1">
      <c r="A1998" s="22"/>
      <c r="B1998" s="27" t="s">
        <v>30</v>
      </c>
      <c r="C1998" s="27">
        <v>1197831</v>
      </c>
      <c r="D1998" s="28">
        <v>44444</v>
      </c>
      <c r="E1998" s="27" t="s">
        <v>31</v>
      </c>
      <c r="F1998" s="27" t="s">
        <v>85</v>
      </c>
      <c r="G1998" s="27" t="s">
        <v>86</v>
      </c>
      <c r="H1998" s="27" t="s">
        <v>24</v>
      </c>
      <c r="I1998" s="29">
        <v>0.55000000000000004</v>
      </c>
      <c r="J1998" s="30">
        <v>6750</v>
      </c>
      <c r="K1998" s="31">
        <f t="shared" si="14"/>
        <v>3712.5000000000005</v>
      </c>
      <c r="L1998" s="31">
        <f t="shared" si="15"/>
        <v>1485</v>
      </c>
      <c r="M1998" s="32">
        <v>0.39999999999999997</v>
      </c>
      <c r="O1998" s="37"/>
      <c r="P1998" s="35"/>
      <c r="Q1998" s="33"/>
      <c r="R1998" s="34"/>
    </row>
    <row r="1999" spans="1:18" ht="15.75" customHeight="1">
      <c r="A1999" s="22"/>
      <c r="B1999" s="27" t="s">
        <v>30</v>
      </c>
      <c r="C1999" s="27">
        <v>1197831</v>
      </c>
      <c r="D1999" s="28">
        <v>44444</v>
      </c>
      <c r="E1999" s="27" t="s">
        <v>31</v>
      </c>
      <c r="F1999" s="27" t="s">
        <v>85</v>
      </c>
      <c r="G1999" s="27" t="s">
        <v>86</v>
      </c>
      <c r="H1999" s="27" t="s">
        <v>25</v>
      </c>
      <c r="I1999" s="29">
        <v>0.55000000000000004</v>
      </c>
      <c r="J1999" s="30">
        <v>6250</v>
      </c>
      <c r="K1999" s="31">
        <f t="shared" si="14"/>
        <v>3437.5000000000005</v>
      </c>
      <c r="L1999" s="31">
        <f t="shared" si="15"/>
        <v>1375</v>
      </c>
      <c r="M1999" s="32">
        <v>0.39999999999999997</v>
      </c>
      <c r="O1999" s="37"/>
      <c r="P1999" s="35"/>
      <c r="Q1999" s="33"/>
      <c r="R1999" s="34"/>
    </row>
    <row r="2000" spans="1:18" ht="15.75" customHeight="1">
      <c r="A2000" s="22"/>
      <c r="B2000" s="27" t="s">
        <v>30</v>
      </c>
      <c r="C2000" s="27">
        <v>1197831</v>
      </c>
      <c r="D2000" s="28">
        <v>44444</v>
      </c>
      <c r="E2000" s="27" t="s">
        <v>31</v>
      </c>
      <c r="F2000" s="27" t="s">
        <v>85</v>
      </c>
      <c r="G2000" s="27" t="s">
        <v>86</v>
      </c>
      <c r="H2000" s="27" t="s">
        <v>26</v>
      </c>
      <c r="I2000" s="29">
        <v>0.6</v>
      </c>
      <c r="J2000" s="30">
        <v>6750</v>
      </c>
      <c r="K2000" s="31">
        <f t="shared" si="14"/>
        <v>4050</v>
      </c>
      <c r="L2000" s="31">
        <f t="shared" si="15"/>
        <v>1619.9999999999998</v>
      </c>
      <c r="M2000" s="32">
        <v>0.39999999999999997</v>
      </c>
      <c r="O2000" s="37"/>
      <c r="P2000" s="35"/>
      <c r="Q2000" s="33"/>
      <c r="R2000" s="34"/>
    </row>
    <row r="2001" spans="1:18" ht="15.75" customHeight="1">
      <c r="A2001" s="22"/>
      <c r="B2001" s="27" t="s">
        <v>30</v>
      </c>
      <c r="C2001" s="27">
        <v>1197831</v>
      </c>
      <c r="D2001" s="28">
        <v>44444</v>
      </c>
      <c r="E2001" s="27" t="s">
        <v>31</v>
      </c>
      <c r="F2001" s="27" t="s">
        <v>85</v>
      </c>
      <c r="G2001" s="27" t="s">
        <v>86</v>
      </c>
      <c r="H2001" s="27" t="s">
        <v>27</v>
      </c>
      <c r="I2001" s="29">
        <v>0.6</v>
      </c>
      <c r="J2001" s="30">
        <v>4000</v>
      </c>
      <c r="K2001" s="31">
        <f t="shared" si="14"/>
        <v>2400</v>
      </c>
      <c r="L2001" s="31">
        <f t="shared" si="15"/>
        <v>1200</v>
      </c>
      <c r="M2001" s="32">
        <v>0.5</v>
      </c>
      <c r="O2001" s="37"/>
      <c r="P2001" s="35"/>
      <c r="Q2001" s="33"/>
      <c r="R2001" s="34"/>
    </row>
    <row r="2002" spans="1:18" ht="15.75" customHeight="1">
      <c r="A2002" s="22"/>
      <c r="B2002" s="27" t="s">
        <v>30</v>
      </c>
      <c r="C2002" s="27">
        <v>1197831</v>
      </c>
      <c r="D2002" s="28">
        <v>44444</v>
      </c>
      <c r="E2002" s="27" t="s">
        <v>31</v>
      </c>
      <c r="F2002" s="27" t="s">
        <v>85</v>
      </c>
      <c r="G2002" s="27" t="s">
        <v>86</v>
      </c>
      <c r="H2002" s="27" t="s">
        <v>28</v>
      </c>
      <c r="I2002" s="29">
        <v>0.55000000000000004</v>
      </c>
      <c r="J2002" s="30">
        <v>4000</v>
      </c>
      <c r="K2002" s="31">
        <f t="shared" si="14"/>
        <v>2200</v>
      </c>
      <c r="L2002" s="31">
        <f t="shared" si="15"/>
        <v>770</v>
      </c>
      <c r="M2002" s="32">
        <v>0.35</v>
      </c>
      <c r="O2002" s="37"/>
      <c r="P2002" s="35"/>
      <c r="Q2002" s="33"/>
      <c r="R2002" s="34"/>
    </row>
    <row r="2003" spans="1:18" ht="15.75" customHeight="1">
      <c r="A2003" s="22"/>
      <c r="B2003" s="27" t="s">
        <v>30</v>
      </c>
      <c r="C2003" s="27">
        <v>1197831</v>
      </c>
      <c r="D2003" s="28">
        <v>44444</v>
      </c>
      <c r="E2003" s="27" t="s">
        <v>31</v>
      </c>
      <c r="F2003" s="27" t="s">
        <v>85</v>
      </c>
      <c r="G2003" s="27" t="s">
        <v>86</v>
      </c>
      <c r="H2003" s="27" t="s">
        <v>29</v>
      </c>
      <c r="I2003" s="29">
        <v>0.5</v>
      </c>
      <c r="J2003" s="30">
        <v>6250</v>
      </c>
      <c r="K2003" s="31">
        <f t="shared" si="14"/>
        <v>3125</v>
      </c>
      <c r="L2003" s="31">
        <f t="shared" si="15"/>
        <v>1718.7500000000002</v>
      </c>
      <c r="M2003" s="32">
        <v>0.55000000000000004</v>
      </c>
      <c r="O2003" s="37"/>
      <c r="P2003" s="35"/>
      <c r="Q2003" s="33"/>
      <c r="R2003" s="34"/>
    </row>
    <row r="2004" spans="1:18" ht="15.75" customHeight="1">
      <c r="A2004" s="22"/>
      <c r="B2004" s="27" t="s">
        <v>30</v>
      </c>
      <c r="C2004" s="27">
        <v>1197831</v>
      </c>
      <c r="D2004" s="28">
        <v>44473</v>
      </c>
      <c r="E2004" s="27" t="s">
        <v>31</v>
      </c>
      <c r="F2004" s="27" t="s">
        <v>85</v>
      </c>
      <c r="G2004" s="27" t="s">
        <v>86</v>
      </c>
      <c r="H2004" s="27" t="s">
        <v>24</v>
      </c>
      <c r="I2004" s="29">
        <v>0.4</v>
      </c>
      <c r="J2004" s="30">
        <v>5750</v>
      </c>
      <c r="K2004" s="31">
        <f t="shared" si="14"/>
        <v>2300</v>
      </c>
      <c r="L2004" s="31">
        <f t="shared" si="15"/>
        <v>919.99999999999989</v>
      </c>
      <c r="M2004" s="32">
        <v>0.39999999999999997</v>
      </c>
      <c r="O2004" s="37"/>
      <c r="P2004" s="35"/>
      <c r="Q2004" s="33"/>
      <c r="R2004" s="34"/>
    </row>
    <row r="2005" spans="1:18" ht="15.75" customHeight="1">
      <c r="A2005" s="22"/>
      <c r="B2005" s="27" t="s">
        <v>30</v>
      </c>
      <c r="C2005" s="27">
        <v>1197831</v>
      </c>
      <c r="D2005" s="28">
        <v>44473</v>
      </c>
      <c r="E2005" s="27" t="s">
        <v>31</v>
      </c>
      <c r="F2005" s="27" t="s">
        <v>85</v>
      </c>
      <c r="G2005" s="27" t="s">
        <v>86</v>
      </c>
      <c r="H2005" s="27" t="s">
        <v>25</v>
      </c>
      <c r="I2005" s="29">
        <v>0.4</v>
      </c>
      <c r="J2005" s="30">
        <v>5750</v>
      </c>
      <c r="K2005" s="31">
        <f t="shared" si="14"/>
        <v>2300</v>
      </c>
      <c r="L2005" s="31">
        <f t="shared" si="15"/>
        <v>919.99999999999989</v>
      </c>
      <c r="M2005" s="32">
        <v>0.39999999999999997</v>
      </c>
      <c r="O2005" s="37"/>
      <c r="P2005" s="35"/>
      <c r="Q2005" s="33"/>
      <c r="R2005" s="34"/>
    </row>
    <row r="2006" spans="1:18" ht="15.75" customHeight="1">
      <c r="A2006" s="22"/>
      <c r="B2006" s="27" t="s">
        <v>30</v>
      </c>
      <c r="C2006" s="27">
        <v>1197831</v>
      </c>
      <c r="D2006" s="28">
        <v>44473</v>
      </c>
      <c r="E2006" s="27" t="s">
        <v>31</v>
      </c>
      <c r="F2006" s="27" t="s">
        <v>85</v>
      </c>
      <c r="G2006" s="27" t="s">
        <v>86</v>
      </c>
      <c r="H2006" s="27" t="s">
        <v>26</v>
      </c>
      <c r="I2006" s="29">
        <v>0.45</v>
      </c>
      <c r="J2006" s="30">
        <v>5250</v>
      </c>
      <c r="K2006" s="31">
        <f t="shared" si="14"/>
        <v>2362.5</v>
      </c>
      <c r="L2006" s="31">
        <f t="shared" si="15"/>
        <v>944.99999999999989</v>
      </c>
      <c r="M2006" s="32">
        <v>0.39999999999999997</v>
      </c>
      <c r="O2006" s="37"/>
      <c r="P2006" s="35"/>
      <c r="Q2006" s="33"/>
      <c r="R2006" s="34"/>
    </row>
    <row r="2007" spans="1:18" ht="15.75" customHeight="1">
      <c r="A2007" s="22"/>
      <c r="B2007" s="27" t="s">
        <v>30</v>
      </c>
      <c r="C2007" s="27">
        <v>1197831</v>
      </c>
      <c r="D2007" s="28">
        <v>44473</v>
      </c>
      <c r="E2007" s="27" t="s">
        <v>31</v>
      </c>
      <c r="F2007" s="27" t="s">
        <v>85</v>
      </c>
      <c r="G2007" s="27" t="s">
        <v>86</v>
      </c>
      <c r="H2007" s="27" t="s">
        <v>27</v>
      </c>
      <c r="I2007" s="29">
        <v>0.45</v>
      </c>
      <c r="J2007" s="30">
        <v>3750</v>
      </c>
      <c r="K2007" s="31">
        <f t="shared" si="14"/>
        <v>1687.5</v>
      </c>
      <c r="L2007" s="31">
        <f t="shared" si="15"/>
        <v>843.75</v>
      </c>
      <c r="M2007" s="32">
        <v>0.5</v>
      </c>
      <c r="O2007" s="37"/>
      <c r="P2007" s="35"/>
      <c r="Q2007" s="33"/>
      <c r="R2007" s="34"/>
    </row>
    <row r="2008" spans="1:18" ht="15.75" customHeight="1">
      <c r="A2008" s="22"/>
      <c r="B2008" s="27" t="s">
        <v>30</v>
      </c>
      <c r="C2008" s="27">
        <v>1197831</v>
      </c>
      <c r="D2008" s="28">
        <v>44473</v>
      </c>
      <c r="E2008" s="27" t="s">
        <v>31</v>
      </c>
      <c r="F2008" s="27" t="s">
        <v>85</v>
      </c>
      <c r="G2008" s="27" t="s">
        <v>86</v>
      </c>
      <c r="H2008" s="27" t="s">
        <v>28</v>
      </c>
      <c r="I2008" s="29">
        <v>0.35000000000000003</v>
      </c>
      <c r="J2008" s="30">
        <v>3500</v>
      </c>
      <c r="K2008" s="31">
        <f t="shared" si="14"/>
        <v>1225.0000000000002</v>
      </c>
      <c r="L2008" s="31">
        <f t="shared" si="15"/>
        <v>428.75000000000006</v>
      </c>
      <c r="M2008" s="32">
        <v>0.35</v>
      </c>
      <c r="O2008" s="37"/>
      <c r="P2008" s="35"/>
      <c r="Q2008" s="33"/>
      <c r="R2008" s="34"/>
    </row>
    <row r="2009" spans="1:18" ht="15.75" customHeight="1">
      <c r="A2009" s="22"/>
      <c r="B2009" s="27" t="s">
        <v>30</v>
      </c>
      <c r="C2009" s="27">
        <v>1197831</v>
      </c>
      <c r="D2009" s="28">
        <v>44473</v>
      </c>
      <c r="E2009" s="27" t="s">
        <v>31</v>
      </c>
      <c r="F2009" s="27" t="s">
        <v>85</v>
      </c>
      <c r="G2009" s="27" t="s">
        <v>86</v>
      </c>
      <c r="H2009" s="27" t="s">
        <v>29</v>
      </c>
      <c r="I2009" s="29">
        <v>0.45</v>
      </c>
      <c r="J2009" s="30">
        <v>5250</v>
      </c>
      <c r="K2009" s="31">
        <f t="shared" si="14"/>
        <v>2362.5</v>
      </c>
      <c r="L2009" s="31">
        <f t="shared" si="15"/>
        <v>1299.375</v>
      </c>
      <c r="M2009" s="32">
        <v>0.55000000000000004</v>
      </c>
      <c r="O2009" s="37"/>
      <c r="P2009" s="35"/>
      <c r="Q2009" s="33"/>
      <c r="R2009" s="34"/>
    </row>
    <row r="2010" spans="1:18" ht="15.75" customHeight="1">
      <c r="A2010" s="22"/>
      <c r="B2010" s="27" t="s">
        <v>30</v>
      </c>
      <c r="C2010" s="27">
        <v>1197831</v>
      </c>
      <c r="D2010" s="28">
        <v>44505</v>
      </c>
      <c r="E2010" s="27" t="s">
        <v>31</v>
      </c>
      <c r="F2010" s="27" t="s">
        <v>85</v>
      </c>
      <c r="G2010" s="27" t="s">
        <v>86</v>
      </c>
      <c r="H2010" s="27" t="s">
        <v>24</v>
      </c>
      <c r="I2010" s="29">
        <v>0.35000000000000003</v>
      </c>
      <c r="J2010" s="30">
        <v>6750</v>
      </c>
      <c r="K2010" s="31">
        <f t="shared" si="14"/>
        <v>2362.5</v>
      </c>
      <c r="L2010" s="31">
        <f t="shared" si="15"/>
        <v>944.99999999999989</v>
      </c>
      <c r="M2010" s="32">
        <v>0.39999999999999997</v>
      </c>
      <c r="O2010" s="37"/>
      <c r="P2010" s="35"/>
      <c r="Q2010" s="33"/>
      <c r="R2010" s="34"/>
    </row>
    <row r="2011" spans="1:18" ht="15.75" customHeight="1">
      <c r="A2011" s="22"/>
      <c r="B2011" s="27" t="s">
        <v>30</v>
      </c>
      <c r="C2011" s="27">
        <v>1197831</v>
      </c>
      <c r="D2011" s="28">
        <v>44505</v>
      </c>
      <c r="E2011" s="27" t="s">
        <v>31</v>
      </c>
      <c r="F2011" s="27" t="s">
        <v>85</v>
      </c>
      <c r="G2011" s="27" t="s">
        <v>86</v>
      </c>
      <c r="H2011" s="27" t="s">
        <v>25</v>
      </c>
      <c r="I2011" s="29">
        <v>0.35000000000000003</v>
      </c>
      <c r="J2011" s="30">
        <v>6750</v>
      </c>
      <c r="K2011" s="31">
        <f t="shared" si="14"/>
        <v>2362.5</v>
      </c>
      <c r="L2011" s="31">
        <f t="shared" si="15"/>
        <v>944.99999999999989</v>
      </c>
      <c r="M2011" s="32">
        <v>0.39999999999999997</v>
      </c>
      <c r="O2011" s="37"/>
      <c r="P2011" s="35"/>
      <c r="Q2011" s="33"/>
      <c r="R2011" s="34"/>
    </row>
    <row r="2012" spans="1:18" ht="15.75" customHeight="1">
      <c r="A2012" s="22"/>
      <c r="B2012" s="27" t="s">
        <v>30</v>
      </c>
      <c r="C2012" s="27">
        <v>1197831</v>
      </c>
      <c r="D2012" s="28">
        <v>44505</v>
      </c>
      <c r="E2012" s="27" t="s">
        <v>31</v>
      </c>
      <c r="F2012" s="27" t="s">
        <v>85</v>
      </c>
      <c r="G2012" s="27" t="s">
        <v>86</v>
      </c>
      <c r="H2012" s="27" t="s">
        <v>26</v>
      </c>
      <c r="I2012" s="29">
        <v>0.6</v>
      </c>
      <c r="J2012" s="30">
        <v>6000</v>
      </c>
      <c r="K2012" s="31">
        <f t="shared" si="14"/>
        <v>3600</v>
      </c>
      <c r="L2012" s="31">
        <f t="shared" si="15"/>
        <v>1439.9999999999998</v>
      </c>
      <c r="M2012" s="32">
        <v>0.39999999999999997</v>
      </c>
      <c r="O2012" s="37"/>
      <c r="P2012" s="35"/>
      <c r="Q2012" s="33"/>
      <c r="R2012" s="34"/>
    </row>
    <row r="2013" spans="1:18" ht="15.75" customHeight="1">
      <c r="A2013" s="22"/>
      <c r="B2013" s="27" t="s">
        <v>30</v>
      </c>
      <c r="C2013" s="27">
        <v>1197831</v>
      </c>
      <c r="D2013" s="28">
        <v>44505</v>
      </c>
      <c r="E2013" s="27" t="s">
        <v>31</v>
      </c>
      <c r="F2013" s="27" t="s">
        <v>85</v>
      </c>
      <c r="G2013" s="27" t="s">
        <v>86</v>
      </c>
      <c r="H2013" s="27" t="s">
        <v>27</v>
      </c>
      <c r="I2013" s="29">
        <v>0.6</v>
      </c>
      <c r="J2013" s="30">
        <v>4500</v>
      </c>
      <c r="K2013" s="31">
        <f t="shared" si="14"/>
        <v>2700</v>
      </c>
      <c r="L2013" s="31">
        <f t="shared" si="15"/>
        <v>1350</v>
      </c>
      <c r="M2013" s="32">
        <v>0.5</v>
      </c>
      <c r="O2013" s="37"/>
      <c r="P2013" s="35"/>
      <c r="Q2013" s="33"/>
      <c r="R2013" s="34"/>
    </row>
    <row r="2014" spans="1:18" ht="15.75" customHeight="1">
      <c r="A2014" s="22"/>
      <c r="B2014" s="27" t="s">
        <v>30</v>
      </c>
      <c r="C2014" s="27">
        <v>1197831</v>
      </c>
      <c r="D2014" s="28">
        <v>44505</v>
      </c>
      <c r="E2014" s="27" t="s">
        <v>31</v>
      </c>
      <c r="F2014" s="27" t="s">
        <v>85</v>
      </c>
      <c r="G2014" s="27" t="s">
        <v>86</v>
      </c>
      <c r="H2014" s="27" t="s">
        <v>28</v>
      </c>
      <c r="I2014" s="29">
        <v>0.54999999999999993</v>
      </c>
      <c r="J2014" s="30">
        <v>4250</v>
      </c>
      <c r="K2014" s="31">
        <f t="shared" si="14"/>
        <v>2337.4999999999995</v>
      </c>
      <c r="L2014" s="31">
        <f t="shared" si="15"/>
        <v>818.12499999999977</v>
      </c>
      <c r="M2014" s="32">
        <v>0.35</v>
      </c>
      <c r="O2014" s="37"/>
      <c r="P2014" s="35"/>
      <c r="Q2014" s="33"/>
      <c r="R2014" s="34"/>
    </row>
    <row r="2015" spans="1:18" ht="15.75" customHeight="1">
      <c r="A2015" s="22"/>
      <c r="B2015" s="27" t="s">
        <v>30</v>
      </c>
      <c r="C2015" s="27">
        <v>1197831</v>
      </c>
      <c r="D2015" s="28">
        <v>44505</v>
      </c>
      <c r="E2015" s="27" t="s">
        <v>31</v>
      </c>
      <c r="F2015" s="27" t="s">
        <v>85</v>
      </c>
      <c r="G2015" s="27" t="s">
        <v>86</v>
      </c>
      <c r="H2015" s="27" t="s">
        <v>29</v>
      </c>
      <c r="I2015" s="29">
        <v>0.65</v>
      </c>
      <c r="J2015" s="30">
        <v>6250</v>
      </c>
      <c r="K2015" s="31">
        <f t="shared" si="14"/>
        <v>4062.5</v>
      </c>
      <c r="L2015" s="31">
        <f t="shared" si="15"/>
        <v>2234.375</v>
      </c>
      <c r="M2015" s="32">
        <v>0.55000000000000004</v>
      </c>
      <c r="O2015" s="37"/>
      <c r="P2015" s="35"/>
      <c r="Q2015" s="33"/>
      <c r="R2015" s="34"/>
    </row>
    <row r="2016" spans="1:18" ht="15.75" customHeight="1">
      <c r="A2016" s="22"/>
      <c r="B2016" s="27" t="s">
        <v>30</v>
      </c>
      <c r="C2016" s="27">
        <v>1197831</v>
      </c>
      <c r="D2016" s="28">
        <v>44534</v>
      </c>
      <c r="E2016" s="27" t="s">
        <v>31</v>
      </c>
      <c r="F2016" s="27" t="s">
        <v>85</v>
      </c>
      <c r="G2016" s="27" t="s">
        <v>86</v>
      </c>
      <c r="H2016" s="27" t="s">
        <v>24</v>
      </c>
      <c r="I2016" s="29">
        <v>0.54999999999999993</v>
      </c>
      <c r="J2016" s="30">
        <v>7750</v>
      </c>
      <c r="K2016" s="31">
        <f t="shared" si="14"/>
        <v>4262.4999999999991</v>
      </c>
      <c r="L2016" s="31">
        <f t="shared" si="15"/>
        <v>1704.9999999999995</v>
      </c>
      <c r="M2016" s="32">
        <v>0.39999999999999997</v>
      </c>
      <c r="O2016" s="37"/>
      <c r="P2016" s="35"/>
      <c r="Q2016" s="33"/>
      <c r="R2016" s="34"/>
    </row>
    <row r="2017" spans="1:18" ht="15.75" customHeight="1">
      <c r="A2017" s="22"/>
      <c r="B2017" s="27" t="s">
        <v>30</v>
      </c>
      <c r="C2017" s="27">
        <v>1197831</v>
      </c>
      <c r="D2017" s="28">
        <v>44534</v>
      </c>
      <c r="E2017" s="27" t="s">
        <v>31</v>
      </c>
      <c r="F2017" s="27" t="s">
        <v>85</v>
      </c>
      <c r="G2017" s="27" t="s">
        <v>86</v>
      </c>
      <c r="H2017" s="27" t="s">
        <v>25</v>
      </c>
      <c r="I2017" s="29">
        <v>0.54999999999999993</v>
      </c>
      <c r="J2017" s="30">
        <v>7750</v>
      </c>
      <c r="K2017" s="31">
        <f t="shared" si="14"/>
        <v>4262.4999999999991</v>
      </c>
      <c r="L2017" s="31">
        <f t="shared" si="15"/>
        <v>1704.9999999999995</v>
      </c>
      <c r="M2017" s="32">
        <v>0.39999999999999997</v>
      </c>
      <c r="O2017" s="37"/>
      <c r="P2017" s="35"/>
      <c r="Q2017" s="33"/>
      <c r="R2017" s="34"/>
    </row>
    <row r="2018" spans="1:18" ht="15.75" customHeight="1">
      <c r="A2018" s="22"/>
      <c r="B2018" s="27" t="s">
        <v>30</v>
      </c>
      <c r="C2018" s="27">
        <v>1197831</v>
      </c>
      <c r="D2018" s="28">
        <v>44534</v>
      </c>
      <c r="E2018" s="27" t="s">
        <v>31</v>
      </c>
      <c r="F2018" s="27" t="s">
        <v>85</v>
      </c>
      <c r="G2018" s="27" t="s">
        <v>86</v>
      </c>
      <c r="H2018" s="27" t="s">
        <v>26</v>
      </c>
      <c r="I2018" s="29">
        <v>0.6</v>
      </c>
      <c r="J2018" s="30">
        <v>6750</v>
      </c>
      <c r="K2018" s="31">
        <f t="shared" si="14"/>
        <v>4050</v>
      </c>
      <c r="L2018" s="31">
        <f t="shared" si="15"/>
        <v>1619.9999999999998</v>
      </c>
      <c r="M2018" s="32">
        <v>0.39999999999999997</v>
      </c>
      <c r="O2018" s="37"/>
      <c r="P2018" s="35"/>
      <c r="Q2018" s="33"/>
      <c r="R2018" s="34"/>
    </row>
    <row r="2019" spans="1:18" ht="15.75" customHeight="1">
      <c r="A2019" s="22"/>
      <c r="B2019" s="27" t="s">
        <v>30</v>
      </c>
      <c r="C2019" s="27">
        <v>1197831</v>
      </c>
      <c r="D2019" s="28">
        <v>44534</v>
      </c>
      <c r="E2019" s="27" t="s">
        <v>31</v>
      </c>
      <c r="F2019" s="27" t="s">
        <v>85</v>
      </c>
      <c r="G2019" s="27" t="s">
        <v>86</v>
      </c>
      <c r="H2019" s="27" t="s">
        <v>27</v>
      </c>
      <c r="I2019" s="29">
        <v>0.6</v>
      </c>
      <c r="J2019" s="30">
        <v>5250</v>
      </c>
      <c r="K2019" s="31">
        <f t="shared" si="14"/>
        <v>3150</v>
      </c>
      <c r="L2019" s="31">
        <f t="shared" si="15"/>
        <v>1575</v>
      </c>
      <c r="M2019" s="32">
        <v>0.5</v>
      </c>
      <c r="O2019" s="37"/>
      <c r="P2019" s="35"/>
      <c r="Q2019" s="33"/>
      <c r="R2019" s="34"/>
    </row>
    <row r="2020" spans="1:18" ht="15.75" customHeight="1">
      <c r="A2020" s="22"/>
      <c r="B2020" s="27" t="s">
        <v>30</v>
      </c>
      <c r="C2020" s="27">
        <v>1197831</v>
      </c>
      <c r="D2020" s="28">
        <v>44534</v>
      </c>
      <c r="E2020" s="27" t="s">
        <v>31</v>
      </c>
      <c r="F2020" s="27" t="s">
        <v>85</v>
      </c>
      <c r="G2020" s="27" t="s">
        <v>86</v>
      </c>
      <c r="H2020" s="27" t="s">
        <v>28</v>
      </c>
      <c r="I2020" s="29">
        <v>0.54999999999999993</v>
      </c>
      <c r="J2020" s="30">
        <v>4750</v>
      </c>
      <c r="K2020" s="31">
        <f t="shared" si="14"/>
        <v>2612.4999999999995</v>
      </c>
      <c r="L2020" s="31">
        <f t="shared" si="15"/>
        <v>914.37499999999977</v>
      </c>
      <c r="M2020" s="32">
        <v>0.35</v>
      </c>
      <c r="O2020" s="37"/>
      <c r="P2020" s="35"/>
      <c r="Q2020" s="33"/>
      <c r="R2020" s="34"/>
    </row>
    <row r="2021" spans="1:18" ht="15.75" customHeight="1">
      <c r="A2021" s="22"/>
      <c r="B2021" s="27" t="s">
        <v>30</v>
      </c>
      <c r="C2021" s="27">
        <v>1197831</v>
      </c>
      <c r="D2021" s="28">
        <v>44534</v>
      </c>
      <c r="E2021" s="27" t="s">
        <v>31</v>
      </c>
      <c r="F2021" s="27" t="s">
        <v>85</v>
      </c>
      <c r="G2021" s="27" t="s">
        <v>86</v>
      </c>
      <c r="H2021" s="27" t="s">
        <v>29</v>
      </c>
      <c r="I2021" s="29">
        <v>0.65</v>
      </c>
      <c r="J2021" s="30">
        <v>7250</v>
      </c>
      <c r="K2021" s="31">
        <f t="shared" si="14"/>
        <v>4712.5</v>
      </c>
      <c r="L2021" s="31">
        <f t="shared" si="15"/>
        <v>2591.875</v>
      </c>
      <c r="M2021" s="32">
        <v>0.55000000000000004</v>
      </c>
      <c r="O2021" s="37"/>
      <c r="P2021" s="35"/>
      <c r="Q2021" s="33"/>
      <c r="R2021" s="34"/>
    </row>
    <row r="2022" spans="1:18" ht="15.75" customHeight="1">
      <c r="A2022" s="22" t="s">
        <v>46</v>
      </c>
      <c r="B2022" s="27" t="s">
        <v>34</v>
      </c>
      <c r="C2022" s="27">
        <v>1128299</v>
      </c>
      <c r="D2022" s="28">
        <v>44219</v>
      </c>
      <c r="E2022" s="27" t="s">
        <v>35</v>
      </c>
      <c r="F2022" s="27" t="s">
        <v>87</v>
      </c>
      <c r="G2022" s="27" t="s">
        <v>88</v>
      </c>
      <c r="H2022" s="27" t="s">
        <v>24</v>
      </c>
      <c r="I2022" s="29">
        <v>0.29999999999999993</v>
      </c>
      <c r="J2022" s="30">
        <v>4250</v>
      </c>
      <c r="K2022" s="31">
        <f t="shared" si="14"/>
        <v>1274.9999999999998</v>
      </c>
      <c r="L2022" s="31">
        <f t="shared" si="15"/>
        <v>446.24999999999989</v>
      </c>
      <c r="M2022" s="32">
        <v>0.35</v>
      </c>
      <c r="O2022" s="37"/>
      <c r="P2022" s="35"/>
      <c r="Q2022" s="33"/>
      <c r="R2022" s="34"/>
    </row>
    <row r="2023" spans="1:18" ht="15.75" customHeight="1">
      <c r="A2023" s="22"/>
      <c r="B2023" s="27" t="s">
        <v>34</v>
      </c>
      <c r="C2023" s="27">
        <v>1128299</v>
      </c>
      <c r="D2023" s="28">
        <v>44219</v>
      </c>
      <c r="E2023" s="27" t="s">
        <v>35</v>
      </c>
      <c r="F2023" s="27" t="s">
        <v>87</v>
      </c>
      <c r="G2023" s="27" t="s">
        <v>88</v>
      </c>
      <c r="H2023" s="27" t="s">
        <v>25</v>
      </c>
      <c r="I2023" s="29">
        <v>0.4</v>
      </c>
      <c r="J2023" s="30">
        <v>4250</v>
      </c>
      <c r="K2023" s="31">
        <f t="shared" si="14"/>
        <v>1700</v>
      </c>
      <c r="L2023" s="31">
        <f t="shared" si="15"/>
        <v>680</v>
      </c>
      <c r="M2023" s="32">
        <v>0.4</v>
      </c>
      <c r="O2023" s="37"/>
      <c r="P2023" s="35"/>
      <c r="Q2023" s="33"/>
      <c r="R2023" s="34"/>
    </row>
    <row r="2024" spans="1:18" ht="15.75" customHeight="1">
      <c r="A2024" s="22"/>
      <c r="B2024" s="27" t="s">
        <v>34</v>
      </c>
      <c r="C2024" s="27">
        <v>1128299</v>
      </c>
      <c r="D2024" s="28">
        <v>44219</v>
      </c>
      <c r="E2024" s="27" t="s">
        <v>35</v>
      </c>
      <c r="F2024" s="27" t="s">
        <v>87</v>
      </c>
      <c r="G2024" s="27" t="s">
        <v>88</v>
      </c>
      <c r="H2024" s="27" t="s">
        <v>26</v>
      </c>
      <c r="I2024" s="29">
        <v>0.4</v>
      </c>
      <c r="J2024" s="30">
        <v>4250</v>
      </c>
      <c r="K2024" s="31">
        <f t="shared" si="14"/>
        <v>1700</v>
      </c>
      <c r="L2024" s="31">
        <f t="shared" si="15"/>
        <v>595</v>
      </c>
      <c r="M2024" s="32">
        <v>0.35</v>
      </c>
      <c r="O2024" s="37"/>
      <c r="P2024" s="35"/>
      <c r="Q2024" s="33"/>
      <c r="R2024" s="34"/>
    </row>
    <row r="2025" spans="1:18" ht="15.75" customHeight="1">
      <c r="A2025" s="22"/>
      <c r="B2025" s="27" t="s">
        <v>34</v>
      </c>
      <c r="C2025" s="27">
        <v>1128299</v>
      </c>
      <c r="D2025" s="28">
        <v>44219</v>
      </c>
      <c r="E2025" s="27" t="s">
        <v>35</v>
      </c>
      <c r="F2025" s="27" t="s">
        <v>87</v>
      </c>
      <c r="G2025" s="27" t="s">
        <v>88</v>
      </c>
      <c r="H2025" s="27" t="s">
        <v>27</v>
      </c>
      <c r="I2025" s="29">
        <v>0.4</v>
      </c>
      <c r="J2025" s="30">
        <v>2750</v>
      </c>
      <c r="K2025" s="31">
        <f t="shared" si="14"/>
        <v>1100</v>
      </c>
      <c r="L2025" s="31">
        <f t="shared" si="15"/>
        <v>385</v>
      </c>
      <c r="M2025" s="32">
        <v>0.35</v>
      </c>
      <c r="O2025" s="37"/>
      <c r="P2025" s="35"/>
      <c r="Q2025" s="33"/>
      <c r="R2025" s="34"/>
    </row>
    <row r="2026" spans="1:18" ht="15.75" customHeight="1">
      <c r="A2026" s="22"/>
      <c r="B2026" s="27" t="s">
        <v>34</v>
      </c>
      <c r="C2026" s="27">
        <v>1128299</v>
      </c>
      <c r="D2026" s="28">
        <v>44219</v>
      </c>
      <c r="E2026" s="27" t="s">
        <v>35</v>
      </c>
      <c r="F2026" s="27" t="s">
        <v>87</v>
      </c>
      <c r="G2026" s="27" t="s">
        <v>88</v>
      </c>
      <c r="H2026" s="27" t="s">
        <v>28</v>
      </c>
      <c r="I2026" s="29">
        <v>0.45000000000000007</v>
      </c>
      <c r="J2026" s="30">
        <v>2250</v>
      </c>
      <c r="K2026" s="31">
        <f t="shared" si="14"/>
        <v>1012.5000000000001</v>
      </c>
      <c r="L2026" s="31">
        <f t="shared" si="15"/>
        <v>303.75</v>
      </c>
      <c r="M2026" s="32">
        <v>0.3</v>
      </c>
      <c r="O2026" s="37"/>
      <c r="P2026" s="35"/>
      <c r="Q2026" s="33"/>
      <c r="R2026" s="34"/>
    </row>
    <row r="2027" spans="1:18" ht="15.75" customHeight="1">
      <c r="A2027" s="22"/>
      <c r="B2027" s="27" t="s">
        <v>34</v>
      </c>
      <c r="C2027" s="27">
        <v>1128299</v>
      </c>
      <c r="D2027" s="28">
        <v>44219</v>
      </c>
      <c r="E2027" s="27" t="s">
        <v>35</v>
      </c>
      <c r="F2027" s="27" t="s">
        <v>87</v>
      </c>
      <c r="G2027" s="27" t="s">
        <v>88</v>
      </c>
      <c r="H2027" s="27" t="s">
        <v>29</v>
      </c>
      <c r="I2027" s="29">
        <v>0.4</v>
      </c>
      <c r="J2027" s="30">
        <v>4250</v>
      </c>
      <c r="K2027" s="31">
        <f t="shared" si="14"/>
        <v>1700</v>
      </c>
      <c r="L2027" s="31">
        <f t="shared" si="15"/>
        <v>425</v>
      </c>
      <c r="M2027" s="32">
        <v>0.25</v>
      </c>
      <c r="O2027" s="37"/>
      <c r="P2027" s="35"/>
      <c r="Q2027" s="33"/>
      <c r="R2027" s="34"/>
    </row>
    <row r="2028" spans="1:18" ht="15.75" customHeight="1">
      <c r="A2028" s="22"/>
      <c r="B2028" s="27" t="s">
        <v>34</v>
      </c>
      <c r="C2028" s="27">
        <v>1128299</v>
      </c>
      <c r="D2028" s="28">
        <v>44250</v>
      </c>
      <c r="E2028" s="27" t="s">
        <v>35</v>
      </c>
      <c r="F2028" s="27" t="s">
        <v>87</v>
      </c>
      <c r="G2028" s="27" t="s">
        <v>88</v>
      </c>
      <c r="H2028" s="27" t="s">
        <v>24</v>
      </c>
      <c r="I2028" s="29">
        <v>0.29999999999999993</v>
      </c>
      <c r="J2028" s="30">
        <v>4750</v>
      </c>
      <c r="K2028" s="31">
        <f t="shared" si="14"/>
        <v>1424.9999999999998</v>
      </c>
      <c r="L2028" s="31">
        <f t="shared" si="15"/>
        <v>498.74999999999989</v>
      </c>
      <c r="M2028" s="32">
        <v>0.35</v>
      </c>
      <c r="O2028" s="37"/>
      <c r="P2028" s="35"/>
      <c r="Q2028" s="33"/>
      <c r="R2028" s="34"/>
    </row>
    <row r="2029" spans="1:18" ht="15.75" customHeight="1">
      <c r="A2029" s="22"/>
      <c r="B2029" s="27" t="s">
        <v>34</v>
      </c>
      <c r="C2029" s="27">
        <v>1128299</v>
      </c>
      <c r="D2029" s="28">
        <v>44250</v>
      </c>
      <c r="E2029" s="27" t="s">
        <v>35</v>
      </c>
      <c r="F2029" s="27" t="s">
        <v>87</v>
      </c>
      <c r="G2029" s="27" t="s">
        <v>88</v>
      </c>
      <c r="H2029" s="27" t="s">
        <v>25</v>
      </c>
      <c r="I2029" s="29">
        <v>0.4</v>
      </c>
      <c r="J2029" s="30">
        <v>3750</v>
      </c>
      <c r="K2029" s="31">
        <f t="shared" si="14"/>
        <v>1500</v>
      </c>
      <c r="L2029" s="31">
        <f t="shared" si="15"/>
        <v>600</v>
      </c>
      <c r="M2029" s="32">
        <v>0.4</v>
      </c>
      <c r="O2029" s="37"/>
      <c r="P2029" s="35"/>
      <c r="Q2029" s="33"/>
      <c r="R2029" s="34"/>
    </row>
    <row r="2030" spans="1:18" ht="15.75" customHeight="1">
      <c r="A2030" s="22"/>
      <c r="B2030" s="27" t="s">
        <v>34</v>
      </c>
      <c r="C2030" s="27">
        <v>1128299</v>
      </c>
      <c r="D2030" s="28">
        <v>44250</v>
      </c>
      <c r="E2030" s="27" t="s">
        <v>35</v>
      </c>
      <c r="F2030" s="27" t="s">
        <v>87</v>
      </c>
      <c r="G2030" s="27" t="s">
        <v>88</v>
      </c>
      <c r="H2030" s="27" t="s">
        <v>26</v>
      </c>
      <c r="I2030" s="29">
        <v>0.4</v>
      </c>
      <c r="J2030" s="30">
        <v>3750</v>
      </c>
      <c r="K2030" s="31">
        <f t="shared" si="14"/>
        <v>1500</v>
      </c>
      <c r="L2030" s="31">
        <f t="shared" si="15"/>
        <v>525</v>
      </c>
      <c r="M2030" s="32">
        <v>0.35</v>
      </c>
      <c r="O2030" s="37"/>
      <c r="P2030" s="35"/>
      <c r="Q2030" s="33"/>
      <c r="R2030" s="34"/>
    </row>
    <row r="2031" spans="1:18" ht="15.75" customHeight="1">
      <c r="A2031" s="22"/>
      <c r="B2031" s="27" t="s">
        <v>34</v>
      </c>
      <c r="C2031" s="27">
        <v>1128299</v>
      </c>
      <c r="D2031" s="28">
        <v>44250</v>
      </c>
      <c r="E2031" s="27" t="s">
        <v>35</v>
      </c>
      <c r="F2031" s="27" t="s">
        <v>87</v>
      </c>
      <c r="G2031" s="27" t="s">
        <v>88</v>
      </c>
      <c r="H2031" s="27" t="s">
        <v>27</v>
      </c>
      <c r="I2031" s="29">
        <v>0.4</v>
      </c>
      <c r="J2031" s="30">
        <v>2250</v>
      </c>
      <c r="K2031" s="31">
        <f t="shared" si="14"/>
        <v>900</v>
      </c>
      <c r="L2031" s="31">
        <f t="shared" si="15"/>
        <v>315</v>
      </c>
      <c r="M2031" s="32">
        <v>0.35</v>
      </c>
      <c r="O2031" s="37"/>
      <c r="P2031" s="35"/>
      <c r="Q2031" s="33"/>
      <c r="R2031" s="34"/>
    </row>
    <row r="2032" spans="1:18" ht="15.75" customHeight="1">
      <c r="A2032" s="22"/>
      <c r="B2032" s="27" t="s">
        <v>34</v>
      </c>
      <c r="C2032" s="27">
        <v>1128299</v>
      </c>
      <c r="D2032" s="28">
        <v>44250</v>
      </c>
      <c r="E2032" s="27" t="s">
        <v>35</v>
      </c>
      <c r="F2032" s="27" t="s">
        <v>87</v>
      </c>
      <c r="G2032" s="27" t="s">
        <v>88</v>
      </c>
      <c r="H2032" s="27" t="s">
        <v>28</v>
      </c>
      <c r="I2032" s="29">
        <v>0.45000000000000007</v>
      </c>
      <c r="J2032" s="30">
        <v>1500</v>
      </c>
      <c r="K2032" s="31">
        <f t="shared" si="14"/>
        <v>675.00000000000011</v>
      </c>
      <c r="L2032" s="31">
        <f t="shared" si="15"/>
        <v>202.50000000000003</v>
      </c>
      <c r="M2032" s="32">
        <v>0.3</v>
      </c>
      <c r="O2032" s="37"/>
      <c r="P2032" s="35"/>
      <c r="Q2032" s="33"/>
      <c r="R2032" s="34"/>
    </row>
    <row r="2033" spans="1:18" ht="15.75" customHeight="1">
      <c r="A2033" s="22"/>
      <c r="B2033" s="27" t="s">
        <v>34</v>
      </c>
      <c r="C2033" s="27">
        <v>1128299</v>
      </c>
      <c r="D2033" s="28">
        <v>44250</v>
      </c>
      <c r="E2033" s="27" t="s">
        <v>35</v>
      </c>
      <c r="F2033" s="27" t="s">
        <v>87</v>
      </c>
      <c r="G2033" s="27" t="s">
        <v>88</v>
      </c>
      <c r="H2033" s="27" t="s">
        <v>29</v>
      </c>
      <c r="I2033" s="29">
        <v>0.4</v>
      </c>
      <c r="J2033" s="30">
        <v>3500</v>
      </c>
      <c r="K2033" s="31">
        <f t="shared" si="14"/>
        <v>1400</v>
      </c>
      <c r="L2033" s="31">
        <f t="shared" si="15"/>
        <v>350</v>
      </c>
      <c r="M2033" s="32">
        <v>0.25</v>
      </c>
      <c r="O2033" s="37"/>
      <c r="P2033" s="35"/>
      <c r="Q2033" s="33"/>
      <c r="R2033" s="34"/>
    </row>
    <row r="2034" spans="1:18" ht="15.75" customHeight="1">
      <c r="A2034" s="22"/>
      <c r="B2034" s="27" t="s">
        <v>34</v>
      </c>
      <c r="C2034" s="27">
        <v>1128299</v>
      </c>
      <c r="D2034" s="28">
        <v>44277</v>
      </c>
      <c r="E2034" s="27" t="s">
        <v>35</v>
      </c>
      <c r="F2034" s="27" t="s">
        <v>87</v>
      </c>
      <c r="G2034" s="27" t="s">
        <v>88</v>
      </c>
      <c r="H2034" s="27" t="s">
        <v>24</v>
      </c>
      <c r="I2034" s="29">
        <v>0.4</v>
      </c>
      <c r="J2034" s="30">
        <v>5000</v>
      </c>
      <c r="K2034" s="31">
        <f t="shared" si="14"/>
        <v>2000</v>
      </c>
      <c r="L2034" s="31">
        <f t="shared" si="15"/>
        <v>700</v>
      </c>
      <c r="M2034" s="32">
        <v>0.35</v>
      </c>
      <c r="O2034" s="37"/>
      <c r="P2034" s="35"/>
      <c r="Q2034" s="33"/>
      <c r="R2034" s="34"/>
    </row>
    <row r="2035" spans="1:18" ht="15.75" customHeight="1">
      <c r="A2035" s="22"/>
      <c r="B2035" s="27" t="s">
        <v>34</v>
      </c>
      <c r="C2035" s="27">
        <v>1128299</v>
      </c>
      <c r="D2035" s="28">
        <v>44277</v>
      </c>
      <c r="E2035" s="27" t="s">
        <v>35</v>
      </c>
      <c r="F2035" s="27" t="s">
        <v>87</v>
      </c>
      <c r="G2035" s="27" t="s">
        <v>88</v>
      </c>
      <c r="H2035" s="27" t="s">
        <v>25</v>
      </c>
      <c r="I2035" s="29">
        <v>0.5</v>
      </c>
      <c r="J2035" s="30">
        <v>3500</v>
      </c>
      <c r="K2035" s="31">
        <f t="shared" si="14"/>
        <v>1750</v>
      </c>
      <c r="L2035" s="31">
        <f t="shared" si="15"/>
        <v>700</v>
      </c>
      <c r="M2035" s="32">
        <v>0.4</v>
      </c>
      <c r="O2035" s="37"/>
      <c r="P2035" s="35"/>
      <c r="Q2035" s="33"/>
      <c r="R2035" s="34"/>
    </row>
    <row r="2036" spans="1:18" ht="15.75" customHeight="1">
      <c r="A2036" s="22"/>
      <c r="B2036" s="27" t="s">
        <v>34</v>
      </c>
      <c r="C2036" s="27">
        <v>1128299</v>
      </c>
      <c r="D2036" s="28">
        <v>44277</v>
      </c>
      <c r="E2036" s="27" t="s">
        <v>35</v>
      </c>
      <c r="F2036" s="27" t="s">
        <v>87</v>
      </c>
      <c r="G2036" s="27" t="s">
        <v>88</v>
      </c>
      <c r="H2036" s="27" t="s">
        <v>26</v>
      </c>
      <c r="I2036" s="29">
        <v>0.5</v>
      </c>
      <c r="J2036" s="30">
        <v>3500</v>
      </c>
      <c r="K2036" s="31">
        <f t="shared" si="14"/>
        <v>1750</v>
      </c>
      <c r="L2036" s="31">
        <f t="shared" si="15"/>
        <v>612.5</v>
      </c>
      <c r="M2036" s="32">
        <v>0.35</v>
      </c>
      <c r="O2036" s="37"/>
      <c r="P2036" s="35"/>
      <c r="Q2036" s="33"/>
      <c r="R2036" s="34"/>
    </row>
    <row r="2037" spans="1:18" ht="15.75" customHeight="1">
      <c r="A2037" s="22"/>
      <c r="B2037" s="27" t="s">
        <v>34</v>
      </c>
      <c r="C2037" s="27">
        <v>1128299</v>
      </c>
      <c r="D2037" s="28">
        <v>44277</v>
      </c>
      <c r="E2037" s="27" t="s">
        <v>35</v>
      </c>
      <c r="F2037" s="27" t="s">
        <v>87</v>
      </c>
      <c r="G2037" s="27" t="s">
        <v>88</v>
      </c>
      <c r="H2037" s="27" t="s">
        <v>27</v>
      </c>
      <c r="I2037" s="29">
        <v>0.5</v>
      </c>
      <c r="J2037" s="30">
        <v>2250</v>
      </c>
      <c r="K2037" s="31">
        <f t="shared" si="14"/>
        <v>1125</v>
      </c>
      <c r="L2037" s="31">
        <f t="shared" si="15"/>
        <v>393.75</v>
      </c>
      <c r="M2037" s="32">
        <v>0.35</v>
      </c>
      <c r="O2037" s="37"/>
      <c r="P2037" s="35"/>
      <c r="Q2037" s="33"/>
      <c r="R2037" s="34"/>
    </row>
    <row r="2038" spans="1:18" ht="15.75" customHeight="1">
      <c r="A2038" s="22"/>
      <c r="B2038" s="27" t="s">
        <v>34</v>
      </c>
      <c r="C2038" s="27">
        <v>1128299</v>
      </c>
      <c r="D2038" s="28">
        <v>44277</v>
      </c>
      <c r="E2038" s="27" t="s">
        <v>35</v>
      </c>
      <c r="F2038" s="27" t="s">
        <v>87</v>
      </c>
      <c r="G2038" s="27" t="s">
        <v>88</v>
      </c>
      <c r="H2038" s="27" t="s">
        <v>28</v>
      </c>
      <c r="I2038" s="29">
        <v>0.55000000000000004</v>
      </c>
      <c r="J2038" s="30">
        <v>1250</v>
      </c>
      <c r="K2038" s="31">
        <f t="shared" si="14"/>
        <v>687.5</v>
      </c>
      <c r="L2038" s="31">
        <f t="shared" si="15"/>
        <v>206.25</v>
      </c>
      <c r="M2038" s="32">
        <v>0.3</v>
      </c>
      <c r="O2038" s="37"/>
      <c r="P2038" s="35"/>
      <c r="Q2038" s="33"/>
      <c r="R2038" s="34"/>
    </row>
    <row r="2039" spans="1:18" ht="15.75" customHeight="1">
      <c r="A2039" s="22"/>
      <c r="B2039" s="27" t="s">
        <v>34</v>
      </c>
      <c r="C2039" s="27">
        <v>1128299</v>
      </c>
      <c r="D2039" s="28">
        <v>44277</v>
      </c>
      <c r="E2039" s="27" t="s">
        <v>35</v>
      </c>
      <c r="F2039" s="27" t="s">
        <v>87</v>
      </c>
      <c r="G2039" s="27" t="s">
        <v>88</v>
      </c>
      <c r="H2039" s="27" t="s">
        <v>29</v>
      </c>
      <c r="I2039" s="29">
        <v>0.5</v>
      </c>
      <c r="J2039" s="30">
        <v>3250</v>
      </c>
      <c r="K2039" s="31">
        <f t="shared" si="14"/>
        <v>1625</v>
      </c>
      <c r="L2039" s="31">
        <f t="shared" si="15"/>
        <v>406.25</v>
      </c>
      <c r="M2039" s="32">
        <v>0.25</v>
      </c>
      <c r="O2039" s="37"/>
      <c r="P2039" s="35"/>
      <c r="Q2039" s="33"/>
      <c r="R2039" s="34"/>
    </row>
    <row r="2040" spans="1:18" ht="15.75" customHeight="1">
      <c r="A2040" s="22"/>
      <c r="B2040" s="27" t="s">
        <v>34</v>
      </c>
      <c r="C2040" s="27">
        <v>1128299</v>
      </c>
      <c r="D2040" s="28">
        <v>44309</v>
      </c>
      <c r="E2040" s="27" t="s">
        <v>35</v>
      </c>
      <c r="F2040" s="27" t="s">
        <v>87</v>
      </c>
      <c r="G2040" s="27" t="s">
        <v>88</v>
      </c>
      <c r="H2040" s="27" t="s">
        <v>24</v>
      </c>
      <c r="I2040" s="29">
        <v>0.5</v>
      </c>
      <c r="J2040" s="30">
        <v>5000</v>
      </c>
      <c r="K2040" s="31">
        <f t="shared" si="14"/>
        <v>2500</v>
      </c>
      <c r="L2040" s="31">
        <f t="shared" si="15"/>
        <v>875</v>
      </c>
      <c r="M2040" s="32">
        <v>0.35</v>
      </c>
      <c r="O2040" s="37"/>
      <c r="P2040" s="35"/>
      <c r="Q2040" s="33"/>
      <c r="R2040" s="34"/>
    </row>
    <row r="2041" spans="1:18" ht="15.75" customHeight="1">
      <c r="A2041" s="22"/>
      <c r="B2041" s="27" t="s">
        <v>34</v>
      </c>
      <c r="C2041" s="27">
        <v>1128299</v>
      </c>
      <c r="D2041" s="28">
        <v>44309</v>
      </c>
      <c r="E2041" s="27" t="s">
        <v>35</v>
      </c>
      <c r="F2041" s="27" t="s">
        <v>87</v>
      </c>
      <c r="G2041" s="27" t="s">
        <v>88</v>
      </c>
      <c r="H2041" s="27" t="s">
        <v>25</v>
      </c>
      <c r="I2041" s="29">
        <v>0.55000000000000004</v>
      </c>
      <c r="J2041" s="30">
        <v>3000</v>
      </c>
      <c r="K2041" s="31">
        <f t="shared" si="14"/>
        <v>1650.0000000000002</v>
      </c>
      <c r="L2041" s="31">
        <f t="shared" si="15"/>
        <v>660.00000000000011</v>
      </c>
      <c r="M2041" s="32">
        <v>0.4</v>
      </c>
      <c r="O2041" s="37"/>
      <c r="P2041" s="35"/>
      <c r="Q2041" s="33"/>
      <c r="R2041" s="34"/>
    </row>
    <row r="2042" spans="1:18" ht="15.75" customHeight="1">
      <c r="A2042" s="22"/>
      <c r="B2042" s="27" t="s">
        <v>34</v>
      </c>
      <c r="C2042" s="27">
        <v>1128299</v>
      </c>
      <c r="D2042" s="28">
        <v>44309</v>
      </c>
      <c r="E2042" s="27" t="s">
        <v>35</v>
      </c>
      <c r="F2042" s="27" t="s">
        <v>87</v>
      </c>
      <c r="G2042" s="27" t="s">
        <v>88</v>
      </c>
      <c r="H2042" s="27" t="s">
        <v>26</v>
      </c>
      <c r="I2042" s="29">
        <v>0.55000000000000004</v>
      </c>
      <c r="J2042" s="30">
        <v>3500</v>
      </c>
      <c r="K2042" s="31">
        <f t="shared" si="14"/>
        <v>1925.0000000000002</v>
      </c>
      <c r="L2042" s="31">
        <f t="shared" si="15"/>
        <v>673.75</v>
      </c>
      <c r="M2042" s="32">
        <v>0.35</v>
      </c>
      <c r="O2042" s="37"/>
      <c r="P2042" s="35"/>
      <c r="Q2042" s="33"/>
      <c r="R2042" s="34"/>
    </row>
    <row r="2043" spans="1:18" ht="15.75" customHeight="1">
      <c r="A2043" s="22"/>
      <c r="B2043" s="27" t="s">
        <v>34</v>
      </c>
      <c r="C2043" s="27">
        <v>1128299</v>
      </c>
      <c r="D2043" s="28">
        <v>44309</v>
      </c>
      <c r="E2043" s="27" t="s">
        <v>35</v>
      </c>
      <c r="F2043" s="27" t="s">
        <v>87</v>
      </c>
      <c r="G2043" s="27" t="s">
        <v>88</v>
      </c>
      <c r="H2043" s="27" t="s">
        <v>27</v>
      </c>
      <c r="I2043" s="29">
        <v>0.5</v>
      </c>
      <c r="J2043" s="30">
        <v>2500</v>
      </c>
      <c r="K2043" s="31">
        <f t="shared" si="14"/>
        <v>1250</v>
      </c>
      <c r="L2043" s="31">
        <f t="shared" si="15"/>
        <v>437.5</v>
      </c>
      <c r="M2043" s="32">
        <v>0.35</v>
      </c>
      <c r="O2043" s="37"/>
      <c r="P2043" s="35"/>
      <c r="Q2043" s="33"/>
      <c r="R2043" s="34"/>
    </row>
    <row r="2044" spans="1:18" ht="15.75" customHeight="1">
      <c r="A2044" s="22"/>
      <c r="B2044" s="27" t="s">
        <v>34</v>
      </c>
      <c r="C2044" s="27">
        <v>1128299</v>
      </c>
      <c r="D2044" s="28">
        <v>44309</v>
      </c>
      <c r="E2044" s="27" t="s">
        <v>35</v>
      </c>
      <c r="F2044" s="27" t="s">
        <v>87</v>
      </c>
      <c r="G2044" s="27" t="s">
        <v>88</v>
      </c>
      <c r="H2044" s="27" t="s">
        <v>28</v>
      </c>
      <c r="I2044" s="29">
        <v>0.55000000000000004</v>
      </c>
      <c r="J2044" s="30">
        <v>1500</v>
      </c>
      <c r="K2044" s="31">
        <f t="shared" si="14"/>
        <v>825.00000000000011</v>
      </c>
      <c r="L2044" s="31">
        <f t="shared" si="15"/>
        <v>247.50000000000003</v>
      </c>
      <c r="M2044" s="32">
        <v>0.3</v>
      </c>
      <c r="O2044" s="37"/>
      <c r="P2044" s="35"/>
      <c r="Q2044" s="33"/>
      <c r="R2044" s="34"/>
    </row>
    <row r="2045" spans="1:18" ht="15.75" customHeight="1">
      <c r="A2045" s="22"/>
      <c r="B2045" s="27" t="s">
        <v>34</v>
      </c>
      <c r="C2045" s="27">
        <v>1128299</v>
      </c>
      <c r="D2045" s="28">
        <v>44309</v>
      </c>
      <c r="E2045" s="27" t="s">
        <v>35</v>
      </c>
      <c r="F2045" s="27" t="s">
        <v>87</v>
      </c>
      <c r="G2045" s="27" t="s">
        <v>88</v>
      </c>
      <c r="H2045" s="27" t="s">
        <v>29</v>
      </c>
      <c r="I2045" s="29">
        <v>0.70000000000000007</v>
      </c>
      <c r="J2045" s="30">
        <v>3250</v>
      </c>
      <c r="K2045" s="31">
        <f t="shared" si="14"/>
        <v>2275</v>
      </c>
      <c r="L2045" s="31">
        <f t="shared" si="15"/>
        <v>568.75</v>
      </c>
      <c r="M2045" s="32">
        <v>0.25</v>
      </c>
      <c r="O2045" s="37"/>
      <c r="P2045" s="35"/>
      <c r="Q2045" s="33"/>
      <c r="R2045" s="34"/>
    </row>
    <row r="2046" spans="1:18" ht="15.75" customHeight="1">
      <c r="A2046" s="22"/>
      <c r="B2046" s="27" t="s">
        <v>34</v>
      </c>
      <c r="C2046" s="27">
        <v>1128299</v>
      </c>
      <c r="D2046" s="28">
        <v>44340</v>
      </c>
      <c r="E2046" s="27" t="s">
        <v>35</v>
      </c>
      <c r="F2046" s="27" t="s">
        <v>87</v>
      </c>
      <c r="G2046" s="27" t="s">
        <v>88</v>
      </c>
      <c r="H2046" s="27" t="s">
        <v>24</v>
      </c>
      <c r="I2046" s="29">
        <v>0.5</v>
      </c>
      <c r="J2046" s="30">
        <v>5250</v>
      </c>
      <c r="K2046" s="31">
        <f t="shared" ref="K2046:K2300" si="16">I2046*J2046</f>
        <v>2625</v>
      </c>
      <c r="L2046" s="31">
        <f t="shared" ref="L2046:L2300" si="17">K2046*M2046</f>
        <v>918.74999999999989</v>
      </c>
      <c r="M2046" s="32">
        <v>0.35</v>
      </c>
      <c r="O2046" s="37"/>
      <c r="P2046" s="35"/>
      <c r="Q2046" s="33"/>
      <c r="R2046" s="34"/>
    </row>
    <row r="2047" spans="1:18" ht="15.75" customHeight="1">
      <c r="A2047" s="22"/>
      <c r="B2047" s="27" t="s">
        <v>34</v>
      </c>
      <c r="C2047" s="27">
        <v>1128299</v>
      </c>
      <c r="D2047" s="28">
        <v>44340</v>
      </c>
      <c r="E2047" s="27" t="s">
        <v>35</v>
      </c>
      <c r="F2047" s="27" t="s">
        <v>87</v>
      </c>
      <c r="G2047" s="27" t="s">
        <v>88</v>
      </c>
      <c r="H2047" s="27" t="s">
        <v>25</v>
      </c>
      <c r="I2047" s="29">
        <v>0.55000000000000004</v>
      </c>
      <c r="J2047" s="30">
        <v>3750</v>
      </c>
      <c r="K2047" s="31">
        <f t="shared" si="16"/>
        <v>2062.5</v>
      </c>
      <c r="L2047" s="31">
        <f t="shared" si="17"/>
        <v>825</v>
      </c>
      <c r="M2047" s="32">
        <v>0.4</v>
      </c>
      <c r="O2047" s="37"/>
      <c r="P2047" s="35"/>
      <c r="Q2047" s="33"/>
      <c r="R2047" s="34"/>
    </row>
    <row r="2048" spans="1:18" ht="15.75" customHeight="1">
      <c r="A2048" s="22"/>
      <c r="B2048" s="27" t="s">
        <v>34</v>
      </c>
      <c r="C2048" s="27">
        <v>1128299</v>
      </c>
      <c r="D2048" s="28">
        <v>44340</v>
      </c>
      <c r="E2048" s="27" t="s">
        <v>35</v>
      </c>
      <c r="F2048" s="27" t="s">
        <v>87</v>
      </c>
      <c r="G2048" s="27" t="s">
        <v>88</v>
      </c>
      <c r="H2048" s="27" t="s">
        <v>26</v>
      </c>
      <c r="I2048" s="29">
        <v>0.55000000000000004</v>
      </c>
      <c r="J2048" s="30">
        <v>4000</v>
      </c>
      <c r="K2048" s="31">
        <f t="shared" si="16"/>
        <v>2200</v>
      </c>
      <c r="L2048" s="31">
        <f t="shared" si="17"/>
        <v>770</v>
      </c>
      <c r="M2048" s="32">
        <v>0.35</v>
      </c>
      <c r="O2048" s="37"/>
      <c r="P2048" s="35"/>
      <c r="Q2048" s="33"/>
      <c r="R2048" s="34"/>
    </row>
    <row r="2049" spans="1:18" ht="15.75" customHeight="1">
      <c r="A2049" s="22"/>
      <c r="B2049" s="27" t="s">
        <v>34</v>
      </c>
      <c r="C2049" s="27">
        <v>1128299</v>
      </c>
      <c r="D2049" s="28">
        <v>44340</v>
      </c>
      <c r="E2049" s="27" t="s">
        <v>35</v>
      </c>
      <c r="F2049" s="27" t="s">
        <v>87</v>
      </c>
      <c r="G2049" s="27" t="s">
        <v>88</v>
      </c>
      <c r="H2049" s="27" t="s">
        <v>27</v>
      </c>
      <c r="I2049" s="29">
        <v>0.5</v>
      </c>
      <c r="J2049" s="30">
        <v>3000</v>
      </c>
      <c r="K2049" s="31">
        <f t="shared" si="16"/>
        <v>1500</v>
      </c>
      <c r="L2049" s="31">
        <f t="shared" si="17"/>
        <v>525</v>
      </c>
      <c r="M2049" s="32">
        <v>0.35</v>
      </c>
      <c r="O2049" s="37"/>
      <c r="P2049" s="35"/>
      <c r="Q2049" s="33"/>
      <c r="R2049" s="34"/>
    </row>
    <row r="2050" spans="1:18" ht="15.75" customHeight="1">
      <c r="A2050" s="22"/>
      <c r="B2050" s="27" t="s">
        <v>34</v>
      </c>
      <c r="C2050" s="27">
        <v>1128299</v>
      </c>
      <c r="D2050" s="28">
        <v>44340</v>
      </c>
      <c r="E2050" s="27" t="s">
        <v>35</v>
      </c>
      <c r="F2050" s="27" t="s">
        <v>87</v>
      </c>
      <c r="G2050" s="27" t="s">
        <v>88</v>
      </c>
      <c r="H2050" s="27" t="s">
        <v>28</v>
      </c>
      <c r="I2050" s="29">
        <v>0.55000000000000004</v>
      </c>
      <c r="J2050" s="30">
        <v>2000</v>
      </c>
      <c r="K2050" s="31">
        <f t="shared" si="16"/>
        <v>1100</v>
      </c>
      <c r="L2050" s="31">
        <f t="shared" si="17"/>
        <v>330</v>
      </c>
      <c r="M2050" s="32">
        <v>0.3</v>
      </c>
      <c r="O2050" s="37"/>
      <c r="P2050" s="35"/>
      <c r="Q2050" s="33"/>
      <c r="R2050" s="34"/>
    </row>
    <row r="2051" spans="1:18" ht="15.75" customHeight="1">
      <c r="A2051" s="22"/>
      <c r="B2051" s="27" t="s">
        <v>34</v>
      </c>
      <c r="C2051" s="27">
        <v>1128299</v>
      </c>
      <c r="D2051" s="28">
        <v>44340</v>
      </c>
      <c r="E2051" s="27" t="s">
        <v>35</v>
      </c>
      <c r="F2051" s="27" t="s">
        <v>87</v>
      </c>
      <c r="G2051" s="27" t="s">
        <v>88</v>
      </c>
      <c r="H2051" s="27" t="s">
        <v>29</v>
      </c>
      <c r="I2051" s="29">
        <v>0.70000000000000007</v>
      </c>
      <c r="J2051" s="30">
        <v>3750</v>
      </c>
      <c r="K2051" s="31">
        <f t="shared" si="16"/>
        <v>2625.0000000000005</v>
      </c>
      <c r="L2051" s="31">
        <f t="shared" si="17"/>
        <v>656.25000000000011</v>
      </c>
      <c r="M2051" s="32">
        <v>0.25</v>
      </c>
      <c r="O2051" s="37"/>
      <c r="P2051" s="35"/>
      <c r="Q2051" s="33"/>
      <c r="R2051" s="34"/>
    </row>
    <row r="2052" spans="1:18" ht="15.75" customHeight="1">
      <c r="A2052" s="22"/>
      <c r="B2052" s="27" t="s">
        <v>34</v>
      </c>
      <c r="C2052" s="27">
        <v>1128299</v>
      </c>
      <c r="D2052" s="28">
        <v>44370</v>
      </c>
      <c r="E2052" s="27" t="s">
        <v>35</v>
      </c>
      <c r="F2052" s="27" t="s">
        <v>87</v>
      </c>
      <c r="G2052" s="27" t="s">
        <v>88</v>
      </c>
      <c r="H2052" s="27" t="s">
        <v>24</v>
      </c>
      <c r="I2052" s="29">
        <v>0.5</v>
      </c>
      <c r="J2052" s="30">
        <v>6250</v>
      </c>
      <c r="K2052" s="31">
        <f t="shared" si="16"/>
        <v>3125</v>
      </c>
      <c r="L2052" s="31">
        <f t="shared" si="17"/>
        <v>1093.75</v>
      </c>
      <c r="M2052" s="32">
        <v>0.35</v>
      </c>
      <c r="O2052" s="37"/>
      <c r="P2052" s="35"/>
      <c r="Q2052" s="33"/>
      <c r="R2052" s="34"/>
    </row>
    <row r="2053" spans="1:18" ht="15.75" customHeight="1">
      <c r="A2053" s="22"/>
      <c r="B2053" s="27" t="s">
        <v>34</v>
      </c>
      <c r="C2053" s="27">
        <v>1128299</v>
      </c>
      <c r="D2053" s="28">
        <v>44370</v>
      </c>
      <c r="E2053" s="27" t="s">
        <v>35</v>
      </c>
      <c r="F2053" s="27" t="s">
        <v>87</v>
      </c>
      <c r="G2053" s="27" t="s">
        <v>88</v>
      </c>
      <c r="H2053" s="27" t="s">
        <v>25</v>
      </c>
      <c r="I2053" s="29">
        <v>0.55000000000000004</v>
      </c>
      <c r="J2053" s="30">
        <v>4750</v>
      </c>
      <c r="K2053" s="31">
        <f t="shared" si="16"/>
        <v>2612.5</v>
      </c>
      <c r="L2053" s="31">
        <f t="shared" si="17"/>
        <v>1045</v>
      </c>
      <c r="M2053" s="32">
        <v>0.4</v>
      </c>
      <c r="O2053" s="37"/>
      <c r="P2053" s="35"/>
      <c r="Q2053" s="33"/>
      <c r="R2053" s="34"/>
    </row>
    <row r="2054" spans="1:18" ht="15.75" customHeight="1">
      <c r="A2054" s="22"/>
      <c r="B2054" s="27" t="s">
        <v>34</v>
      </c>
      <c r="C2054" s="27">
        <v>1128299</v>
      </c>
      <c r="D2054" s="28">
        <v>44370</v>
      </c>
      <c r="E2054" s="27" t="s">
        <v>35</v>
      </c>
      <c r="F2054" s="27" t="s">
        <v>87</v>
      </c>
      <c r="G2054" s="27" t="s">
        <v>88</v>
      </c>
      <c r="H2054" s="27" t="s">
        <v>26</v>
      </c>
      <c r="I2054" s="29">
        <v>0.55000000000000004</v>
      </c>
      <c r="J2054" s="30">
        <v>4750</v>
      </c>
      <c r="K2054" s="31">
        <f t="shared" si="16"/>
        <v>2612.5</v>
      </c>
      <c r="L2054" s="31">
        <f t="shared" si="17"/>
        <v>914.37499999999989</v>
      </c>
      <c r="M2054" s="32">
        <v>0.35</v>
      </c>
      <c r="O2054" s="37"/>
      <c r="P2054" s="35"/>
      <c r="Q2054" s="33"/>
      <c r="R2054" s="34"/>
    </row>
    <row r="2055" spans="1:18" ht="15.75" customHeight="1">
      <c r="A2055" s="22"/>
      <c r="B2055" s="27" t="s">
        <v>34</v>
      </c>
      <c r="C2055" s="27">
        <v>1128299</v>
      </c>
      <c r="D2055" s="28">
        <v>44370</v>
      </c>
      <c r="E2055" s="27" t="s">
        <v>35</v>
      </c>
      <c r="F2055" s="27" t="s">
        <v>87</v>
      </c>
      <c r="G2055" s="27" t="s">
        <v>88</v>
      </c>
      <c r="H2055" s="27" t="s">
        <v>27</v>
      </c>
      <c r="I2055" s="29">
        <v>0.5</v>
      </c>
      <c r="J2055" s="30">
        <v>3500</v>
      </c>
      <c r="K2055" s="31">
        <f t="shared" si="16"/>
        <v>1750</v>
      </c>
      <c r="L2055" s="31">
        <f t="shared" si="17"/>
        <v>612.5</v>
      </c>
      <c r="M2055" s="32">
        <v>0.35</v>
      </c>
      <c r="O2055" s="37"/>
      <c r="P2055" s="35"/>
      <c r="Q2055" s="33"/>
      <c r="R2055" s="34"/>
    </row>
    <row r="2056" spans="1:18" ht="15.75" customHeight="1">
      <c r="A2056" s="22"/>
      <c r="B2056" s="27" t="s">
        <v>34</v>
      </c>
      <c r="C2056" s="27">
        <v>1128299</v>
      </c>
      <c r="D2056" s="28">
        <v>44370</v>
      </c>
      <c r="E2056" s="27" t="s">
        <v>35</v>
      </c>
      <c r="F2056" s="27" t="s">
        <v>87</v>
      </c>
      <c r="G2056" s="27" t="s">
        <v>88</v>
      </c>
      <c r="H2056" s="27" t="s">
        <v>28</v>
      </c>
      <c r="I2056" s="29">
        <v>0.55000000000000004</v>
      </c>
      <c r="J2056" s="30">
        <v>2250</v>
      </c>
      <c r="K2056" s="31">
        <f t="shared" si="16"/>
        <v>1237.5</v>
      </c>
      <c r="L2056" s="31">
        <f t="shared" si="17"/>
        <v>371.25</v>
      </c>
      <c r="M2056" s="32">
        <v>0.3</v>
      </c>
      <c r="O2056" s="37"/>
      <c r="P2056" s="35"/>
      <c r="Q2056" s="33"/>
      <c r="R2056" s="34"/>
    </row>
    <row r="2057" spans="1:18" ht="15.75" customHeight="1">
      <c r="A2057" s="22"/>
      <c r="B2057" s="27" t="s">
        <v>34</v>
      </c>
      <c r="C2057" s="27">
        <v>1128299</v>
      </c>
      <c r="D2057" s="28">
        <v>44370</v>
      </c>
      <c r="E2057" s="27" t="s">
        <v>35</v>
      </c>
      <c r="F2057" s="27" t="s">
        <v>87</v>
      </c>
      <c r="G2057" s="27" t="s">
        <v>88</v>
      </c>
      <c r="H2057" s="27" t="s">
        <v>29</v>
      </c>
      <c r="I2057" s="29">
        <v>0.70000000000000007</v>
      </c>
      <c r="J2057" s="30">
        <v>5250</v>
      </c>
      <c r="K2057" s="31">
        <f t="shared" si="16"/>
        <v>3675.0000000000005</v>
      </c>
      <c r="L2057" s="31">
        <f t="shared" si="17"/>
        <v>918.75000000000011</v>
      </c>
      <c r="M2057" s="32">
        <v>0.25</v>
      </c>
      <c r="O2057" s="37"/>
      <c r="P2057" s="35"/>
      <c r="Q2057" s="33"/>
      <c r="R2057" s="34"/>
    </row>
    <row r="2058" spans="1:18" ht="15.75" customHeight="1">
      <c r="A2058" s="22"/>
      <c r="B2058" s="27" t="s">
        <v>34</v>
      </c>
      <c r="C2058" s="27">
        <v>1128299</v>
      </c>
      <c r="D2058" s="28">
        <v>44399</v>
      </c>
      <c r="E2058" s="27" t="s">
        <v>35</v>
      </c>
      <c r="F2058" s="27" t="s">
        <v>87</v>
      </c>
      <c r="G2058" s="27" t="s">
        <v>88</v>
      </c>
      <c r="H2058" s="27" t="s">
        <v>24</v>
      </c>
      <c r="I2058" s="29">
        <v>0.5</v>
      </c>
      <c r="J2058" s="30">
        <v>6750</v>
      </c>
      <c r="K2058" s="31">
        <f t="shared" si="16"/>
        <v>3375</v>
      </c>
      <c r="L2058" s="31">
        <f t="shared" si="17"/>
        <v>1181.25</v>
      </c>
      <c r="M2058" s="32">
        <v>0.35</v>
      </c>
      <c r="O2058" s="37"/>
      <c r="P2058" s="35"/>
      <c r="Q2058" s="33"/>
      <c r="R2058" s="34"/>
    </row>
    <row r="2059" spans="1:18" ht="15.75" customHeight="1">
      <c r="A2059" s="22"/>
      <c r="B2059" s="27" t="s">
        <v>34</v>
      </c>
      <c r="C2059" s="27">
        <v>1128299</v>
      </c>
      <c r="D2059" s="28">
        <v>44399</v>
      </c>
      <c r="E2059" s="27" t="s">
        <v>35</v>
      </c>
      <c r="F2059" s="27" t="s">
        <v>87</v>
      </c>
      <c r="G2059" s="27" t="s">
        <v>88</v>
      </c>
      <c r="H2059" s="27" t="s">
        <v>25</v>
      </c>
      <c r="I2059" s="29">
        <v>0.55000000000000004</v>
      </c>
      <c r="J2059" s="30">
        <v>5250</v>
      </c>
      <c r="K2059" s="31">
        <f t="shared" si="16"/>
        <v>2887.5000000000005</v>
      </c>
      <c r="L2059" s="31">
        <f t="shared" si="17"/>
        <v>1155.0000000000002</v>
      </c>
      <c r="M2059" s="32">
        <v>0.4</v>
      </c>
      <c r="O2059" s="37"/>
      <c r="P2059" s="35"/>
      <c r="Q2059" s="33"/>
      <c r="R2059" s="34"/>
    </row>
    <row r="2060" spans="1:18" ht="15.75" customHeight="1">
      <c r="A2060" s="22"/>
      <c r="B2060" s="27" t="s">
        <v>34</v>
      </c>
      <c r="C2060" s="27">
        <v>1128299</v>
      </c>
      <c r="D2060" s="28">
        <v>44399</v>
      </c>
      <c r="E2060" s="27" t="s">
        <v>35</v>
      </c>
      <c r="F2060" s="27" t="s">
        <v>87</v>
      </c>
      <c r="G2060" s="27" t="s">
        <v>88</v>
      </c>
      <c r="H2060" s="27" t="s">
        <v>26</v>
      </c>
      <c r="I2060" s="29">
        <v>0.55000000000000004</v>
      </c>
      <c r="J2060" s="30">
        <v>4750</v>
      </c>
      <c r="K2060" s="31">
        <f t="shared" si="16"/>
        <v>2612.5</v>
      </c>
      <c r="L2060" s="31">
        <f t="shared" si="17"/>
        <v>914.37499999999989</v>
      </c>
      <c r="M2060" s="32">
        <v>0.35</v>
      </c>
      <c r="O2060" s="37"/>
      <c r="P2060" s="35"/>
      <c r="Q2060" s="33"/>
      <c r="R2060" s="34"/>
    </row>
    <row r="2061" spans="1:18" ht="15.75" customHeight="1">
      <c r="A2061" s="22"/>
      <c r="B2061" s="27" t="s">
        <v>34</v>
      </c>
      <c r="C2061" s="27">
        <v>1128299</v>
      </c>
      <c r="D2061" s="28">
        <v>44399</v>
      </c>
      <c r="E2061" s="27" t="s">
        <v>35</v>
      </c>
      <c r="F2061" s="27" t="s">
        <v>87</v>
      </c>
      <c r="G2061" s="27" t="s">
        <v>88</v>
      </c>
      <c r="H2061" s="27" t="s">
        <v>27</v>
      </c>
      <c r="I2061" s="29">
        <v>0.5</v>
      </c>
      <c r="J2061" s="30">
        <v>3750</v>
      </c>
      <c r="K2061" s="31">
        <f t="shared" si="16"/>
        <v>1875</v>
      </c>
      <c r="L2061" s="31">
        <f t="shared" si="17"/>
        <v>656.25</v>
      </c>
      <c r="M2061" s="32">
        <v>0.35</v>
      </c>
      <c r="O2061" s="37"/>
      <c r="P2061" s="35"/>
      <c r="Q2061" s="33"/>
      <c r="R2061" s="34"/>
    </row>
    <row r="2062" spans="1:18" ht="15.75" customHeight="1">
      <c r="A2062" s="22"/>
      <c r="B2062" s="27" t="s">
        <v>34</v>
      </c>
      <c r="C2062" s="27">
        <v>1128299</v>
      </c>
      <c r="D2062" s="28">
        <v>44399</v>
      </c>
      <c r="E2062" s="27" t="s">
        <v>35</v>
      </c>
      <c r="F2062" s="27" t="s">
        <v>87</v>
      </c>
      <c r="G2062" s="27" t="s">
        <v>88</v>
      </c>
      <c r="H2062" s="27" t="s">
        <v>28</v>
      </c>
      <c r="I2062" s="29">
        <v>0.55000000000000004</v>
      </c>
      <c r="J2062" s="30">
        <v>4250</v>
      </c>
      <c r="K2062" s="31">
        <f t="shared" si="16"/>
        <v>2337.5</v>
      </c>
      <c r="L2062" s="31">
        <f t="shared" si="17"/>
        <v>701.25</v>
      </c>
      <c r="M2062" s="32">
        <v>0.3</v>
      </c>
      <c r="O2062" s="37"/>
      <c r="P2062" s="35"/>
      <c r="Q2062" s="33"/>
      <c r="R2062" s="34"/>
    </row>
    <row r="2063" spans="1:18" ht="15.75" customHeight="1">
      <c r="A2063" s="22"/>
      <c r="B2063" s="27" t="s">
        <v>34</v>
      </c>
      <c r="C2063" s="27">
        <v>1128299</v>
      </c>
      <c r="D2063" s="28">
        <v>44399</v>
      </c>
      <c r="E2063" s="27" t="s">
        <v>35</v>
      </c>
      <c r="F2063" s="27" t="s">
        <v>87</v>
      </c>
      <c r="G2063" s="27" t="s">
        <v>88</v>
      </c>
      <c r="H2063" s="27" t="s">
        <v>29</v>
      </c>
      <c r="I2063" s="29">
        <v>0.70000000000000007</v>
      </c>
      <c r="J2063" s="30">
        <v>4250</v>
      </c>
      <c r="K2063" s="31">
        <f t="shared" si="16"/>
        <v>2975.0000000000005</v>
      </c>
      <c r="L2063" s="31">
        <f t="shared" si="17"/>
        <v>743.75000000000011</v>
      </c>
      <c r="M2063" s="32">
        <v>0.25</v>
      </c>
      <c r="O2063" s="37"/>
      <c r="P2063" s="35"/>
      <c r="Q2063" s="33"/>
      <c r="R2063" s="34"/>
    </row>
    <row r="2064" spans="1:18" ht="15.75" customHeight="1">
      <c r="A2064" s="22"/>
      <c r="B2064" s="27" t="s">
        <v>34</v>
      </c>
      <c r="C2064" s="27">
        <v>1128299</v>
      </c>
      <c r="D2064" s="28">
        <v>44431</v>
      </c>
      <c r="E2064" s="27" t="s">
        <v>35</v>
      </c>
      <c r="F2064" s="27" t="s">
        <v>87</v>
      </c>
      <c r="G2064" s="27" t="s">
        <v>88</v>
      </c>
      <c r="H2064" s="27" t="s">
        <v>24</v>
      </c>
      <c r="I2064" s="29">
        <v>0.55000000000000004</v>
      </c>
      <c r="J2064" s="30">
        <v>6250</v>
      </c>
      <c r="K2064" s="31">
        <f t="shared" si="16"/>
        <v>3437.5000000000005</v>
      </c>
      <c r="L2064" s="31">
        <f t="shared" si="17"/>
        <v>1203.125</v>
      </c>
      <c r="M2064" s="32">
        <v>0.35</v>
      </c>
      <c r="O2064" s="37"/>
      <c r="P2064" s="35"/>
      <c r="Q2064" s="33"/>
      <c r="R2064" s="34"/>
    </row>
    <row r="2065" spans="1:18" ht="15.75" customHeight="1">
      <c r="A2065" s="22"/>
      <c r="B2065" s="27" t="s">
        <v>34</v>
      </c>
      <c r="C2065" s="27">
        <v>1128299</v>
      </c>
      <c r="D2065" s="28">
        <v>44431</v>
      </c>
      <c r="E2065" s="27" t="s">
        <v>35</v>
      </c>
      <c r="F2065" s="27" t="s">
        <v>87</v>
      </c>
      <c r="G2065" s="27" t="s">
        <v>88</v>
      </c>
      <c r="H2065" s="27" t="s">
        <v>25</v>
      </c>
      <c r="I2065" s="29">
        <v>0.60000000000000009</v>
      </c>
      <c r="J2065" s="30">
        <v>5750</v>
      </c>
      <c r="K2065" s="31">
        <f t="shared" si="16"/>
        <v>3450.0000000000005</v>
      </c>
      <c r="L2065" s="31">
        <f t="shared" si="17"/>
        <v>1380.0000000000002</v>
      </c>
      <c r="M2065" s="32">
        <v>0.4</v>
      </c>
      <c r="O2065" s="37"/>
      <c r="P2065" s="35"/>
      <c r="Q2065" s="33"/>
      <c r="R2065" s="34"/>
    </row>
    <row r="2066" spans="1:18" ht="15.75" customHeight="1">
      <c r="A2066" s="22"/>
      <c r="B2066" s="27" t="s">
        <v>34</v>
      </c>
      <c r="C2066" s="27">
        <v>1128299</v>
      </c>
      <c r="D2066" s="28">
        <v>44431</v>
      </c>
      <c r="E2066" s="27" t="s">
        <v>35</v>
      </c>
      <c r="F2066" s="27" t="s">
        <v>87</v>
      </c>
      <c r="G2066" s="27" t="s">
        <v>88</v>
      </c>
      <c r="H2066" s="27" t="s">
        <v>26</v>
      </c>
      <c r="I2066" s="29">
        <v>0.55000000000000004</v>
      </c>
      <c r="J2066" s="30">
        <v>4500</v>
      </c>
      <c r="K2066" s="31">
        <f t="shared" si="16"/>
        <v>2475</v>
      </c>
      <c r="L2066" s="31">
        <f t="shared" si="17"/>
        <v>866.25</v>
      </c>
      <c r="M2066" s="32">
        <v>0.35</v>
      </c>
      <c r="O2066" s="37"/>
      <c r="P2066" s="35"/>
      <c r="Q2066" s="33"/>
      <c r="R2066" s="34"/>
    </row>
    <row r="2067" spans="1:18" ht="15.75" customHeight="1">
      <c r="A2067" s="22"/>
      <c r="B2067" s="27" t="s">
        <v>34</v>
      </c>
      <c r="C2067" s="27">
        <v>1128299</v>
      </c>
      <c r="D2067" s="28">
        <v>44431</v>
      </c>
      <c r="E2067" s="27" t="s">
        <v>35</v>
      </c>
      <c r="F2067" s="27" t="s">
        <v>87</v>
      </c>
      <c r="G2067" s="27" t="s">
        <v>88</v>
      </c>
      <c r="H2067" s="27" t="s">
        <v>27</v>
      </c>
      <c r="I2067" s="29">
        <v>0.55000000000000004</v>
      </c>
      <c r="J2067" s="30">
        <v>4000</v>
      </c>
      <c r="K2067" s="31">
        <f t="shared" si="16"/>
        <v>2200</v>
      </c>
      <c r="L2067" s="31">
        <f t="shared" si="17"/>
        <v>770</v>
      </c>
      <c r="M2067" s="32">
        <v>0.35</v>
      </c>
      <c r="O2067" s="37"/>
      <c r="P2067" s="35"/>
      <c r="Q2067" s="33"/>
      <c r="R2067" s="34"/>
    </row>
    <row r="2068" spans="1:18" ht="15.75" customHeight="1">
      <c r="A2068" s="22"/>
      <c r="B2068" s="27" t="s">
        <v>34</v>
      </c>
      <c r="C2068" s="27">
        <v>1128299</v>
      </c>
      <c r="D2068" s="28">
        <v>44431</v>
      </c>
      <c r="E2068" s="27" t="s">
        <v>35</v>
      </c>
      <c r="F2068" s="27" t="s">
        <v>87</v>
      </c>
      <c r="G2068" s="27" t="s">
        <v>88</v>
      </c>
      <c r="H2068" s="27" t="s">
        <v>28</v>
      </c>
      <c r="I2068" s="29">
        <v>0.65</v>
      </c>
      <c r="J2068" s="30">
        <v>4000</v>
      </c>
      <c r="K2068" s="31">
        <f t="shared" si="16"/>
        <v>2600</v>
      </c>
      <c r="L2068" s="31">
        <f t="shared" si="17"/>
        <v>780</v>
      </c>
      <c r="M2068" s="32">
        <v>0.3</v>
      </c>
      <c r="O2068" s="37"/>
      <c r="P2068" s="35"/>
      <c r="Q2068" s="33"/>
      <c r="R2068" s="34"/>
    </row>
    <row r="2069" spans="1:18" ht="15.75" customHeight="1">
      <c r="A2069" s="22"/>
      <c r="B2069" s="27" t="s">
        <v>34</v>
      </c>
      <c r="C2069" s="27">
        <v>1128299</v>
      </c>
      <c r="D2069" s="28">
        <v>44431</v>
      </c>
      <c r="E2069" s="27" t="s">
        <v>35</v>
      </c>
      <c r="F2069" s="27" t="s">
        <v>87</v>
      </c>
      <c r="G2069" s="27" t="s">
        <v>88</v>
      </c>
      <c r="H2069" s="27" t="s">
        <v>29</v>
      </c>
      <c r="I2069" s="29">
        <v>0.70000000000000007</v>
      </c>
      <c r="J2069" s="30">
        <v>3750</v>
      </c>
      <c r="K2069" s="31">
        <f t="shared" si="16"/>
        <v>2625.0000000000005</v>
      </c>
      <c r="L2069" s="31">
        <f t="shared" si="17"/>
        <v>656.25000000000011</v>
      </c>
      <c r="M2069" s="32">
        <v>0.25</v>
      </c>
      <c r="O2069" s="37"/>
      <c r="P2069" s="35"/>
      <c r="Q2069" s="33"/>
      <c r="R2069" s="34"/>
    </row>
    <row r="2070" spans="1:18" ht="15.75" customHeight="1">
      <c r="A2070" s="22"/>
      <c r="B2070" s="27" t="s">
        <v>34</v>
      </c>
      <c r="C2070" s="27">
        <v>1128299</v>
      </c>
      <c r="D2070" s="28">
        <v>44463</v>
      </c>
      <c r="E2070" s="27" t="s">
        <v>35</v>
      </c>
      <c r="F2070" s="27" t="s">
        <v>87</v>
      </c>
      <c r="G2070" s="27" t="s">
        <v>88</v>
      </c>
      <c r="H2070" s="27" t="s">
        <v>24</v>
      </c>
      <c r="I2070" s="29">
        <v>0.45000000000000007</v>
      </c>
      <c r="J2070" s="30">
        <v>5750</v>
      </c>
      <c r="K2070" s="31">
        <f t="shared" si="16"/>
        <v>2587.5000000000005</v>
      </c>
      <c r="L2070" s="31">
        <f t="shared" si="17"/>
        <v>905.62500000000011</v>
      </c>
      <c r="M2070" s="32">
        <v>0.35</v>
      </c>
      <c r="O2070" s="37"/>
      <c r="P2070" s="35"/>
      <c r="Q2070" s="33"/>
      <c r="R2070" s="34"/>
    </row>
    <row r="2071" spans="1:18" ht="15.75" customHeight="1">
      <c r="A2071" s="22"/>
      <c r="B2071" s="27" t="s">
        <v>34</v>
      </c>
      <c r="C2071" s="27">
        <v>1128299</v>
      </c>
      <c r="D2071" s="28">
        <v>44463</v>
      </c>
      <c r="E2071" s="27" t="s">
        <v>35</v>
      </c>
      <c r="F2071" s="27" t="s">
        <v>87</v>
      </c>
      <c r="G2071" s="27" t="s">
        <v>88</v>
      </c>
      <c r="H2071" s="27" t="s">
        <v>25</v>
      </c>
      <c r="I2071" s="29">
        <v>0.50000000000000011</v>
      </c>
      <c r="J2071" s="30">
        <v>5750</v>
      </c>
      <c r="K2071" s="31">
        <f t="shared" si="16"/>
        <v>2875.0000000000005</v>
      </c>
      <c r="L2071" s="31">
        <f t="shared" si="17"/>
        <v>1150.0000000000002</v>
      </c>
      <c r="M2071" s="32">
        <v>0.4</v>
      </c>
      <c r="O2071" s="37"/>
      <c r="P2071" s="35"/>
      <c r="Q2071" s="33"/>
      <c r="R2071" s="34"/>
    </row>
    <row r="2072" spans="1:18" ht="15.75" customHeight="1">
      <c r="A2072" s="22"/>
      <c r="B2072" s="27" t="s">
        <v>34</v>
      </c>
      <c r="C2072" s="27">
        <v>1128299</v>
      </c>
      <c r="D2072" s="28">
        <v>44463</v>
      </c>
      <c r="E2072" s="27" t="s">
        <v>35</v>
      </c>
      <c r="F2072" s="27" t="s">
        <v>87</v>
      </c>
      <c r="G2072" s="27" t="s">
        <v>88</v>
      </c>
      <c r="H2072" s="27" t="s">
        <v>26</v>
      </c>
      <c r="I2072" s="29">
        <v>0.45000000000000007</v>
      </c>
      <c r="J2072" s="30">
        <v>4250</v>
      </c>
      <c r="K2072" s="31">
        <f t="shared" si="16"/>
        <v>1912.5000000000002</v>
      </c>
      <c r="L2072" s="31">
        <f t="shared" si="17"/>
        <v>669.375</v>
      </c>
      <c r="M2072" s="32">
        <v>0.35</v>
      </c>
      <c r="O2072" s="37"/>
      <c r="P2072" s="35"/>
      <c r="Q2072" s="33"/>
      <c r="R2072" s="34"/>
    </row>
    <row r="2073" spans="1:18" ht="15.75" customHeight="1">
      <c r="A2073" s="22"/>
      <c r="B2073" s="27" t="s">
        <v>34</v>
      </c>
      <c r="C2073" s="27">
        <v>1128299</v>
      </c>
      <c r="D2073" s="28">
        <v>44463</v>
      </c>
      <c r="E2073" s="27" t="s">
        <v>35</v>
      </c>
      <c r="F2073" s="27" t="s">
        <v>87</v>
      </c>
      <c r="G2073" s="27" t="s">
        <v>88</v>
      </c>
      <c r="H2073" s="27" t="s">
        <v>27</v>
      </c>
      <c r="I2073" s="29">
        <v>0.45000000000000007</v>
      </c>
      <c r="J2073" s="30">
        <v>3750</v>
      </c>
      <c r="K2073" s="31">
        <f t="shared" si="16"/>
        <v>1687.5000000000002</v>
      </c>
      <c r="L2073" s="31">
        <f t="shared" si="17"/>
        <v>590.625</v>
      </c>
      <c r="M2073" s="32">
        <v>0.35</v>
      </c>
      <c r="O2073" s="37"/>
      <c r="P2073" s="35"/>
      <c r="Q2073" s="33"/>
      <c r="R2073" s="34"/>
    </row>
    <row r="2074" spans="1:18" ht="15.75" customHeight="1">
      <c r="A2074" s="22"/>
      <c r="B2074" s="27" t="s">
        <v>34</v>
      </c>
      <c r="C2074" s="27">
        <v>1128299</v>
      </c>
      <c r="D2074" s="28">
        <v>44463</v>
      </c>
      <c r="E2074" s="27" t="s">
        <v>35</v>
      </c>
      <c r="F2074" s="27" t="s">
        <v>87</v>
      </c>
      <c r="G2074" s="27" t="s">
        <v>88</v>
      </c>
      <c r="H2074" s="27" t="s">
        <v>28</v>
      </c>
      <c r="I2074" s="29">
        <v>0.55000000000000004</v>
      </c>
      <c r="J2074" s="30">
        <v>3750</v>
      </c>
      <c r="K2074" s="31">
        <f t="shared" si="16"/>
        <v>2062.5</v>
      </c>
      <c r="L2074" s="31">
        <f t="shared" si="17"/>
        <v>618.75</v>
      </c>
      <c r="M2074" s="32">
        <v>0.3</v>
      </c>
      <c r="O2074" s="37"/>
      <c r="P2074" s="35"/>
      <c r="Q2074" s="33"/>
      <c r="R2074" s="34"/>
    </row>
    <row r="2075" spans="1:18" ht="15.75" customHeight="1">
      <c r="A2075" s="22"/>
      <c r="B2075" s="27" t="s">
        <v>34</v>
      </c>
      <c r="C2075" s="27">
        <v>1128299</v>
      </c>
      <c r="D2075" s="28">
        <v>44463</v>
      </c>
      <c r="E2075" s="27" t="s">
        <v>35</v>
      </c>
      <c r="F2075" s="27" t="s">
        <v>87</v>
      </c>
      <c r="G2075" s="27" t="s">
        <v>88</v>
      </c>
      <c r="H2075" s="27" t="s">
        <v>29</v>
      </c>
      <c r="I2075" s="29">
        <v>0.60000000000000009</v>
      </c>
      <c r="J2075" s="30">
        <v>4250</v>
      </c>
      <c r="K2075" s="31">
        <f t="shared" si="16"/>
        <v>2550.0000000000005</v>
      </c>
      <c r="L2075" s="31">
        <f t="shared" si="17"/>
        <v>637.50000000000011</v>
      </c>
      <c r="M2075" s="32">
        <v>0.25</v>
      </c>
      <c r="O2075" s="37"/>
      <c r="P2075" s="35"/>
      <c r="Q2075" s="33"/>
      <c r="R2075" s="34"/>
    </row>
    <row r="2076" spans="1:18" ht="15.75" customHeight="1">
      <c r="A2076" s="22"/>
      <c r="B2076" s="27" t="s">
        <v>34</v>
      </c>
      <c r="C2076" s="27">
        <v>1128299</v>
      </c>
      <c r="D2076" s="28">
        <v>44492</v>
      </c>
      <c r="E2076" s="27" t="s">
        <v>35</v>
      </c>
      <c r="F2076" s="27" t="s">
        <v>87</v>
      </c>
      <c r="G2076" s="27" t="s">
        <v>88</v>
      </c>
      <c r="H2076" s="27" t="s">
        <v>24</v>
      </c>
      <c r="I2076" s="29">
        <v>0.45000000000000007</v>
      </c>
      <c r="J2076" s="30">
        <v>5000</v>
      </c>
      <c r="K2076" s="31">
        <f t="shared" si="16"/>
        <v>2250.0000000000005</v>
      </c>
      <c r="L2076" s="31">
        <f t="shared" si="17"/>
        <v>787.50000000000011</v>
      </c>
      <c r="M2076" s="32">
        <v>0.35</v>
      </c>
      <c r="O2076" s="37"/>
      <c r="P2076" s="35"/>
      <c r="Q2076" s="33"/>
      <c r="R2076" s="34"/>
    </row>
    <row r="2077" spans="1:18" ht="15.75" customHeight="1">
      <c r="A2077" s="22"/>
      <c r="B2077" s="27" t="s">
        <v>34</v>
      </c>
      <c r="C2077" s="27">
        <v>1128299</v>
      </c>
      <c r="D2077" s="28">
        <v>44492</v>
      </c>
      <c r="E2077" s="27" t="s">
        <v>35</v>
      </c>
      <c r="F2077" s="27" t="s">
        <v>87</v>
      </c>
      <c r="G2077" s="27" t="s">
        <v>88</v>
      </c>
      <c r="H2077" s="27" t="s">
        <v>25</v>
      </c>
      <c r="I2077" s="29">
        <v>0.50000000000000011</v>
      </c>
      <c r="J2077" s="30">
        <v>5000</v>
      </c>
      <c r="K2077" s="31">
        <f t="shared" si="16"/>
        <v>2500.0000000000005</v>
      </c>
      <c r="L2077" s="31">
        <f t="shared" si="17"/>
        <v>1000.0000000000002</v>
      </c>
      <c r="M2077" s="32">
        <v>0.4</v>
      </c>
      <c r="O2077" s="37"/>
      <c r="P2077" s="35"/>
      <c r="Q2077" s="33"/>
      <c r="R2077" s="34"/>
    </row>
    <row r="2078" spans="1:18" ht="15.75" customHeight="1">
      <c r="A2078" s="22"/>
      <c r="B2078" s="27" t="s">
        <v>34</v>
      </c>
      <c r="C2078" s="27">
        <v>1128299</v>
      </c>
      <c r="D2078" s="28">
        <v>44492</v>
      </c>
      <c r="E2078" s="27" t="s">
        <v>35</v>
      </c>
      <c r="F2078" s="27" t="s">
        <v>87</v>
      </c>
      <c r="G2078" s="27" t="s">
        <v>88</v>
      </c>
      <c r="H2078" s="27" t="s">
        <v>26</v>
      </c>
      <c r="I2078" s="29">
        <v>0.45000000000000007</v>
      </c>
      <c r="J2078" s="30">
        <v>3250</v>
      </c>
      <c r="K2078" s="31">
        <f t="shared" si="16"/>
        <v>1462.5000000000002</v>
      </c>
      <c r="L2078" s="31">
        <f t="shared" si="17"/>
        <v>511.87500000000006</v>
      </c>
      <c r="M2078" s="32">
        <v>0.35</v>
      </c>
      <c r="O2078" s="37"/>
      <c r="P2078" s="35"/>
      <c r="Q2078" s="33"/>
      <c r="R2078" s="34"/>
    </row>
    <row r="2079" spans="1:18" ht="15.75" customHeight="1">
      <c r="A2079" s="22"/>
      <c r="B2079" s="27" t="s">
        <v>34</v>
      </c>
      <c r="C2079" s="27">
        <v>1128299</v>
      </c>
      <c r="D2079" s="28">
        <v>44492</v>
      </c>
      <c r="E2079" s="27" t="s">
        <v>35</v>
      </c>
      <c r="F2079" s="27" t="s">
        <v>87</v>
      </c>
      <c r="G2079" s="27" t="s">
        <v>88</v>
      </c>
      <c r="H2079" s="27" t="s">
        <v>27</v>
      </c>
      <c r="I2079" s="29">
        <v>0.45000000000000007</v>
      </c>
      <c r="J2079" s="30">
        <v>3000</v>
      </c>
      <c r="K2079" s="31">
        <f t="shared" si="16"/>
        <v>1350.0000000000002</v>
      </c>
      <c r="L2079" s="31">
        <f t="shared" si="17"/>
        <v>472.50000000000006</v>
      </c>
      <c r="M2079" s="32">
        <v>0.35</v>
      </c>
      <c r="O2079" s="37"/>
      <c r="P2079" s="35"/>
      <c r="Q2079" s="33"/>
      <c r="R2079" s="34"/>
    </row>
    <row r="2080" spans="1:18" ht="15.75" customHeight="1">
      <c r="A2080" s="22"/>
      <c r="B2080" s="27" t="s">
        <v>34</v>
      </c>
      <c r="C2080" s="27">
        <v>1128299</v>
      </c>
      <c r="D2080" s="28">
        <v>44492</v>
      </c>
      <c r="E2080" s="27" t="s">
        <v>35</v>
      </c>
      <c r="F2080" s="27" t="s">
        <v>87</v>
      </c>
      <c r="G2080" s="27" t="s">
        <v>88</v>
      </c>
      <c r="H2080" s="27" t="s">
        <v>28</v>
      </c>
      <c r="I2080" s="29">
        <v>0.55000000000000004</v>
      </c>
      <c r="J2080" s="30">
        <v>2750</v>
      </c>
      <c r="K2080" s="31">
        <f t="shared" si="16"/>
        <v>1512.5000000000002</v>
      </c>
      <c r="L2080" s="31">
        <f t="shared" si="17"/>
        <v>453.75000000000006</v>
      </c>
      <c r="M2080" s="32">
        <v>0.3</v>
      </c>
      <c r="O2080" s="37"/>
      <c r="P2080" s="35"/>
      <c r="Q2080" s="33"/>
      <c r="R2080" s="34"/>
    </row>
    <row r="2081" spans="1:18" ht="15.75" customHeight="1">
      <c r="A2081" s="22"/>
      <c r="B2081" s="27" t="s">
        <v>34</v>
      </c>
      <c r="C2081" s="27">
        <v>1128299</v>
      </c>
      <c r="D2081" s="28">
        <v>44492</v>
      </c>
      <c r="E2081" s="27" t="s">
        <v>35</v>
      </c>
      <c r="F2081" s="27" t="s">
        <v>87</v>
      </c>
      <c r="G2081" s="27" t="s">
        <v>88</v>
      </c>
      <c r="H2081" s="27" t="s">
        <v>29</v>
      </c>
      <c r="I2081" s="29">
        <v>0.60000000000000009</v>
      </c>
      <c r="J2081" s="30">
        <v>3250</v>
      </c>
      <c r="K2081" s="31">
        <f t="shared" si="16"/>
        <v>1950.0000000000002</v>
      </c>
      <c r="L2081" s="31">
        <f t="shared" si="17"/>
        <v>487.50000000000006</v>
      </c>
      <c r="M2081" s="32">
        <v>0.25</v>
      </c>
      <c r="O2081" s="37"/>
      <c r="P2081" s="35"/>
      <c r="Q2081" s="33"/>
      <c r="R2081" s="34"/>
    </row>
    <row r="2082" spans="1:18" ht="15.75" customHeight="1">
      <c r="A2082" s="22"/>
      <c r="B2082" s="27" t="s">
        <v>34</v>
      </c>
      <c r="C2082" s="27">
        <v>1128299</v>
      </c>
      <c r="D2082" s="28">
        <v>44523</v>
      </c>
      <c r="E2082" s="27" t="s">
        <v>35</v>
      </c>
      <c r="F2082" s="27" t="s">
        <v>87</v>
      </c>
      <c r="G2082" s="27" t="s">
        <v>88</v>
      </c>
      <c r="H2082" s="27" t="s">
        <v>24</v>
      </c>
      <c r="I2082" s="29">
        <v>0.45000000000000007</v>
      </c>
      <c r="J2082" s="30">
        <v>5000</v>
      </c>
      <c r="K2082" s="31">
        <f t="shared" si="16"/>
        <v>2250.0000000000005</v>
      </c>
      <c r="L2082" s="31">
        <f t="shared" si="17"/>
        <v>787.50000000000011</v>
      </c>
      <c r="M2082" s="32">
        <v>0.35</v>
      </c>
      <c r="O2082" s="37"/>
      <c r="P2082" s="35"/>
      <c r="Q2082" s="33"/>
      <c r="R2082" s="34"/>
    </row>
    <row r="2083" spans="1:18" ht="15.75" customHeight="1">
      <c r="A2083" s="22"/>
      <c r="B2083" s="27" t="s">
        <v>34</v>
      </c>
      <c r="C2083" s="27">
        <v>1128299</v>
      </c>
      <c r="D2083" s="28">
        <v>44523</v>
      </c>
      <c r="E2083" s="27" t="s">
        <v>35</v>
      </c>
      <c r="F2083" s="27" t="s">
        <v>87</v>
      </c>
      <c r="G2083" s="27" t="s">
        <v>88</v>
      </c>
      <c r="H2083" s="27" t="s">
        <v>25</v>
      </c>
      <c r="I2083" s="29">
        <v>0.50000000000000011</v>
      </c>
      <c r="J2083" s="30">
        <v>5250</v>
      </c>
      <c r="K2083" s="31">
        <f t="shared" si="16"/>
        <v>2625.0000000000005</v>
      </c>
      <c r="L2083" s="31">
        <f t="shared" si="17"/>
        <v>1050.0000000000002</v>
      </c>
      <c r="M2083" s="32">
        <v>0.4</v>
      </c>
      <c r="O2083" s="37"/>
      <c r="P2083" s="35"/>
      <c r="Q2083" s="33"/>
      <c r="R2083" s="34"/>
    </row>
    <row r="2084" spans="1:18" ht="15.75" customHeight="1">
      <c r="A2084" s="22"/>
      <c r="B2084" s="27" t="s">
        <v>34</v>
      </c>
      <c r="C2084" s="27">
        <v>1128299</v>
      </c>
      <c r="D2084" s="28">
        <v>44523</v>
      </c>
      <c r="E2084" s="27" t="s">
        <v>35</v>
      </c>
      <c r="F2084" s="27" t="s">
        <v>87</v>
      </c>
      <c r="G2084" s="27" t="s">
        <v>88</v>
      </c>
      <c r="H2084" s="27" t="s">
        <v>26</v>
      </c>
      <c r="I2084" s="29">
        <v>0.45000000000000007</v>
      </c>
      <c r="J2084" s="30">
        <v>3750</v>
      </c>
      <c r="K2084" s="31">
        <f t="shared" si="16"/>
        <v>1687.5000000000002</v>
      </c>
      <c r="L2084" s="31">
        <f t="shared" si="17"/>
        <v>590.625</v>
      </c>
      <c r="M2084" s="32">
        <v>0.35</v>
      </c>
      <c r="O2084" s="37"/>
      <c r="P2084" s="35"/>
      <c r="Q2084" s="33"/>
      <c r="R2084" s="34"/>
    </row>
    <row r="2085" spans="1:18" ht="15.75" customHeight="1">
      <c r="A2085" s="22"/>
      <c r="B2085" s="27" t="s">
        <v>34</v>
      </c>
      <c r="C2085" s="27">
        <v>1128299</v>
      </c>
      <c r="D2085" s="28">
        <v>44523</v>
      </c>
      <c r="E2085" s="27" t="s">
        <v>35</v>
      </c>
      <c r="F2085" s="27" t="s">
        <v>87</v>
      </c>
      <c r="G2085" s="27" t="s">
        <v>88</v>
      </c>
      <c r="H2085" s="27" t="s">
        <v>27</v>
      </c>
      <c r="I2085" s="29">
        <v>0.45000000000000007</v>
      </c>
      <c r="J2085" s="30">
        <v>3500</v>
      </c>
      <c r="K2085" s="31">
        <f t="shared" si="16"/>
        <v>1575.0000000000002</v>
      </c>
      <c r="L2085" s="31">
        <f t="shared" si="17"/>
        <v>551.25</v>
      </c>
      <c r="M2085" s="32">
        <v>0.35</v>
      </c>
      <c r="O2085" s="37"/>
      <c r="P2085" s="35"/>
      <c r="Q2085" s="33"/>
      <c r="R2085" s="34"/>
    </row>
    <row r="2086" spans="1:18" ht="15.75" customHeight="1">
      <c r="A2086" s="22"/>
      <c r="B2086" s="27" t="s">
        <v>34</v>
      </c>
      <c r="C2086" s="27">
        <v>1128299</v>
      </c>
      <c r="D2086" s="28">
        <v>44523</v>
      </c>
      <c r="E2086" s="27" t="s">
        <v>35</v>
      </c>
      <c r="F2086" s="27" t="s">
        <v>87</v>
      </c>
      <c r="G2086" s="27" t="s">
        <v>88</v>
      </c>
      <c r="H2086" s="27" t="s">
        <v>28</v>
      </c>
      <c r="I2086" s="29">
        <v>0.55000000000000004</v>
      </c>
      <c r="J2086" s="30">
        <v>3000</v>
      </c>
      <c r="K2086" s="31">
        <f t="shared" si="16"/>
        <v>1650.0000000000002</v>
      </c>
      <c r="L2086" s="31">
        <f t="shared" si="17"/>
        <v>495.00000000000006</v>
      </c>
      <c r="M2086" s="32">
        <v>0.3</v>
      </c>
      <c r="O2086" s="37"/>
      <c r="P2086" s="35"/>
      <c r="Q2086" s="33"/>
      <c r="R2086" s="34"/>
    </row>
    <row r="2087" spans="1:18" ht="15.75" customHeight="1">
      <c r="A2087" s="22"/>
      <c r="B2087" s="27" t="s">
        <v>34</v>
      </c>
      <c r="C2087" s="27">
        <v>1128299</v>
      </c>
      <c r="D2087" s="28">
        <v>44523</v>
      </c>
      <c r="E2087" s="27" t="s">
        <v>35</v>
      </c>
      <c r="F2087" s="27" t="s">
        <v>87</v>
      </c>
      <c r="G2087" s="27" t="s">
        <v>88</v>
      </c>
      <c r="H2087" s="27" t="s">
        <v>29</v>
      </c>
      <c r="I2087" s="29">
        <v>0.60000000000000009</v>
      </c>
      <c r="J2087" s="30">
        <v>4250</v>
      </c>
      <c r="K2087" s="31">
        <f t="shared" si="16"/>
        <v>2550.0000000000005</v>
      </c>
      <c r="L2087" s="31">
        <f t="shared" si="17"/>
        <v>637.50000000000011</v>
      </c>
      <c r="M2087" s="32">
        <v>0.25</v>
      </c>
      <c r="O2087" s="37"/>
      <c r="P2087" s="35"/>
      <c r="Q2087" s="33"/>
      <c r="R2087" s="34"/>
    </row>
    <row r="2088" spans="1:18" ht="15.75" customHeight="1">
      <c r="A2088" s="22"/>
      <c r="B2088" s="27" t="s">
        <v>34</v>
      </c>
      <c r="C2088" s="27">
        <v>1128299</v>
      </c>
      <c r="D2088" s="28">
        <v>44552</v>
      </c>
      <c r="E2088" s="27" t="s">
        <v>35</v>
      </c>
      <c r="F2088" s="27" t="s">
        <v>87</v>
      </c>
      <c r="G2088" s="27" t="s">
        <v>88</v>
      </c>
      <c r="H2088" s="27" t="s">
        <v>24</v>
      </c>
      <c r="I2088" s="29">
        <v>0.45000000000000007</v>
      </c>
      <c r="J2088" s="30">
        <v>6250</v>
      </c>
      <c r="K2088" s="31">
        <f t="shared" si="16"/>
        <v>2812.5000000000005</v>
      </c>
      <c r="L2088" s="31">
        <f t="shared" si="17"/>
        <v>984.37500000000011</v>
      </c>
      <c r="M2088" s="32">
        <v>0.35</v>
      </c>
      <c r="O2088" s="37"/>
      <c r="P2088" s="35"/>
      <c r="Q2088" s="33"/>
      <c r="R2088" s="34"/>
    </row>
    <row r="2089" spans="1:18" ht="15.75" customHeight="1">
      <c r="A2089" s="22"/>
      <c r="B2089" s="27" t="s">
        <v>34</v>
      </c>
      <c r="C2089" s="27">
        <v>1128299</v>
      </c>
      <c r="D2089" s="28">
        <v>44552</v>
      </c>
      <c r="E2089" s="27" t="s">
        <v>35</v>
      </c>
      <c r="F2089" s="27" t="s">
        <v>87</v>
      </c>
      <c r="G2089" s="27" t="s">
        <v>88</v>
      </c>
      <c r="H2089" s="27" t="s">
        <v>25</v>
      </c>
      <c r="I2089" s="29">
        <v>0.50000000000000011</v>
      </c>
      <c r="J2089" s="30">
        <v>6250</v>
      </c>
      <c r="K2089" s="31">
        <f t="shared" si="16"/>
        <v>3125.0000000000009</v>
      </c>
      <c r="L2089" s="31">
        <f t="shared" si="17"/>
        <v>1250.0000000000005</v>
      </c>
      <c r="M2089" s="32">
        <v>0.4</v>
      </c>
      <c r="O2089" s="37"/>
      <c r="P2089" s="35"/>
      <c r="Q2089" s="33"/>
      <c r="R2089" s="34"/>
    </row>
    <row r="2090" spans="1:18" ht="15.75" customHeight="1">
      <c r="A2090" s="22"/>
      <c r="B2090" s="27" t="s">
        <v>34</v>
      </c>
      <c r="C2090" s="27">
        <v>1128299</v>
      </c>
      <c r="D2090" s="28">
        <v>44552</v>
      </c>
      <c r="E2090" s="27" t="s">
        <v>35</v>
      </c>
      <c r="F2090" s="27" t="s">
        <v>87</v>
      </c>
      <c r="G2090" s="27" t="s">
        <v>88</v>
      </c>
      <c r="H2090" s="27" t="s">
        <v>26</v>
      </c>
      <c r="I2090" s="29">
        <v>0.45000000000000007</v>
      </c>
      <c r="J2090" s="30">
        <v>4250</v>
      </c>
      <c r="K2090" s="31">
        <f t="shared" si="16"/>
        <v>1912.5000000000002</v>
      </c>
      <c r="L2090" s="31">
        <f t="shared" si="17"/>
        <v>669.375</v>
      </c>
      <c r="M2090" s="32">
        <v>0.35</v>
      </c>
      <c r="O2090" s="37"/>
      <c r="P2090" s="35"/>
      <c r="Q2090" s="33"/>
      <c r="R2090" s="34"/>
    </row>
    <row r="2091" spans="1:18" ht="15.75" customHeight="1">
      <c r="A2091" s="22"/>
      <c r="B2091" s="27" t="s">
        <v>34</v>
      </c>
      <c r="C2091" s="27">
        <v>1128299</v>
      </c>
      <c r="D2091" s="28">
        <v>44552</v>
      </c>
      <c r="E2091" s="27" t="s">
        <v>35</v>
      </c>
      <c r="F2091" s="27" t="s">
        <v>87</v>
      </c>
      <c r="G2091" s="27" t="s">
        <v>88</v>
      </c>
      <c r="H2091" s="27" t="s">
        <v>27</v>
      </c>
      <c r="I2091" s="29">
        <v>0.45000000000000007</v>
      </c>
      <c r="J2091" s="30">
        <v>4250</v>
      </c>
      <c r="K2091" s="31">
        <f t="shared" si="16"/>
        <v>1912.5000000000002</v>
      </c>
      <c r="L2091" s="31">
        <f t="shared" si="17"/>
        <v>669.375</v>
      </c>
      <c r="M2091" s="32">
        <v>0.35</v>
      </c>
      <c r="O2091" s="37"/>
      <c r="P2091" s="35"/>
      <c r="Q2091" s="33"/>
      <c r="R2091" s="34"/>
    </row>
    <row r="2092" spans="1:18" ht="15.75" customHeight="1">
      <c r="A2092" s="22"/>
      <c r="B2092" s="27" t="s">
        <v>34</v>
      </c>
      <c r="C2092" s="27">
        <v>1128299</v>
      </c>
      <c r="D2092" s="28">
        <v>44552</v>
      </c>
      <c r="E2092" s="27" t="s">
        <v>35</v>
      </c>
      <c r="F2092" s="27" t="s">
        <v>87</v>
      </c>
      <c r="G2092" s="27" t="s">
        <v>88</v>
      </c>
      <c r="H2092" s="27" t="s">
        <v>28</v>
      </c>
      <c r="I2092" s="29">
        <v>0.55000000000000004</v>
      </c>
      <c r="J2092" s="30">
        <v>3500</v>
      </c>
      <c r="K2092" s="31">
        <f t="shared" si="16"/>
        <v>1925.0000000000002</v>
      </c>
      <c r="L2092" s="31">
        <f t="shared" si="17"/>
        <v>577.5</v>
      </c>
      <c r="M2092" s="32">
        <v>0.3</v>
      </c>
      <c r="O2092" s="37"/>
      <c r="P2092" s="35"/>
      <c r="Q2092" s="33"/>
      <c r="R2092" s="34"/>
    </row>
    <row r="2093" spans="1:18" ht="15.75" customHeight="1">
      <c r="A2093" s="22"/>
      <c r="B2093" s="27" t="s">
        <v>34</v>
      </c>
      <c r="C2093" s="27">
        <v>1128299</v>
      </c>
      <c r="D2093" s="28">
        <v>44552</v>
      </c>
      <c r="E2093" s="27" t="s">
        <v>35</v>
      </c>
      <c r="F2093" s="27" t="s">
        <v>87</v>
      </c>
      <c r="G2093" s="27" t="s">
        <v>88</v>
      </c>
      <c r="H2093" s="27" t="s">
        <v>29</v>
      </c>
      <c r="I2093" s="29">
        <v>0.60000000000000009</v>
      </c>
      <c r="J2093" s="30">
        <v>4500</v>
      </c>
      <c r="K2093" s="31">
        <f t="shared" si="16"/>
        <v>2700.0000000000005</v>
      </c>
      <c r="L2093" s="31">
        <f t="shared" si="17"/>
        <v>675.00000000000011</v>
      </c>
      <c r="M2093" s="32">
        <v>0.25</v>
      </c>
      <c r="O2093" s="37"/>
      <c r="P2093" s="35"/>
      <c r="Q2093" s="33"/>
      <c r="R2093" s="34"/>
    </row>
    <row r="2094" spans="1:18" ht="15.75" customHeight="1">
      <c r="A2094" s="22" t="s">
        <v>46</v>
      </c>
      <c r="B2094" s="27" t="s">
        <v>34</v>
      </c>
      <c r="C2094" s="27">
        <v>1128299</v>
      </c>
      <c r="D2094" s="28">
        <v>44222</v>
      </c>
      <c r="E2094" s="27" t="s">
        <v>35</v>
      </c>
      <c r="F2094" s="27" t="s">
        <v>89</v>
      </c>
      <c r="G2094" s="27" t="s">
        <v>90</v>
      </c>
      <c r="H2094" s="27" t="s">
        <v>24</v>
      </c>
      <c r="I2094" s="29">
        <v>0.34999999999999992</v>
      </c>
      <c r="J2094" s="30">
        <v>4750</v>
      </c>
      <c r="K2094" s="31">
        <f t="shared" si="16"/>
        <v>1662.4999999999995</v>
      </c>
      <c r="L2094" s="31">
        <f t="shared" si="17"/>
        <v>581.87499999999977</v>
      </c>
      <c r="M2094" s="32">
        <v>0.35</v>
      </c>
      <c r="O2094" s="37"/>
      <c r="P2094" s="35"/>
      <c r="Q2094" s="33"/>
      <c r="R2094" s="34"/>
    </row>
    <row r="2095" spans="1:18" ht="15.75" customHeight="1">
      <c r="A2095" s="22"/>
      <c r="B2095" s="27" t="s">
        <v>34</v>
      </c>
      <c r="C2095" s="27">
        <v>1128299</v>
      </c>
      <c r="D2095" s="28">
        <v>44222</v>
      </c>
      <c r="E2095" s="27" t="s">
        <v>35</v>
      </c>
      <c r="F2095" s="27" t="s">
        <v>89</v>
      </c>
      <c r="G2095" s="27" t="s">
        <v>90</v>
      </c>
      <c r="H2095" s="27" t="s">
        <v>25</v>
      </c>
      <c r="I2095" s="29">
        <v>0.45</v>
      </c>
      <c r="J2095" s="30">
        <v>4750</v>
      </c>
      <c r="K2095" s="31">
        <f t="shared" si="16"/>
        <v>2137.5</v>
      </c>
      <c r="L2095" s="31">
        <f t="shared" si="17"/>
        <v>855</v>
      </c>
      <c r="M2095" s="32">
        <v>0.4</v>
      </c>
      <c r="O2095" s="37"/>
      <c r="P2095" s="35"/>
      <c r="Q2095" s="33"/>
      <c r="R2095" s="34"/>
    </row>
    <row r="2096" spans="1:18" ht="15.75" customHeight="1">
      <c r="A2096" s="22"/>
      <c r="B2096" s="27" t="s">
        <v>34</v>
      </c>
      <c r="C2096" s="27">
        <v>1128299</v>
      </c>
      <c r="D2096" s="28">
        <v>44222</v>
      </c>
      <c r="E2096" s="27" t="s">
        <v>35</v>
      </c>
      <c r="F2096" s="27" t="s">
        <v>89</v>
      </c>
      <c r="G2096" s="27" t="s">
        <v>90</v>
      </c>
      <c r="H2096" s="27" t="s">
        <v>26</v>
      </c>
      <c r="I2096" s="29">
        <v>0.45</v>
      </c>
      <c r="J2096" s="30">
        <v>4750</v>
      </c>
      <c r="K2096" s="31">
        <f t="shared" si="16"/>
        <v>2137.5</v>
      </c>
      <c r="L2096" s="31">
        <f t="shared" si="17"/>
        <v>748.125</v>
      </c>
      <c r="M2096" s="32">
        <v>0.35</v>
      </c>
      <c r="O2096" s="37"/>
      <c r="P2096" s="35"/>
      <c r="Q2096" s="33"/>
      <c r="R2096" s="34"/>
    </row>
    <row r="2097" spans="1:18" ht="15.75" customHeight="1">
      <c r="A2097" s="22"/>
      <c r="B2097" s="27" t="s">
        <v>34</v>
      </c>
      <c r="C2097" s="27">
        <v>1128299</v>
      </c>
      <c r="D2097" s="28">
        <v>44222</v>
      </c>
      <c r="E2097" s="27" t="s">
        <v>35</v>
      </c>
      <c r="F2097" s="27" t="s">
        <v>89</v>
      </c>
      <c r="G2097" s="27" t="s">
        <v>90</v>
      </c>
      <c r="H2097" s="27" t="s">
        <v>27</v>
      </c>
      <c r="I2097" s="29">
        <v>0.45</v>
      </c>
      <c r="J2097" s="30">
        <v>3250</v>
      </c>
      <c r="K2097" s="31">
        <f t="shared" si="16"/>
        <v>1462.5</v>
      </c>
      <c r="L2097" s="31">
        <f t="shared" si="17"/>
        <v>511.87499999999994</v>
      </c>
      <c r="M2097" s="32">
        <v>0.35</v>
      </c>
      <c r="O2097" s="37"/>
      <c r="P2097" s="35"/>
      <c r="Q2097" s="33"/>
      <c r="R2097" s="34"/>
    </row>
    <row r="2098" spans="1:18" ht="15.75" customHeight="1">
      <c r="A2098" s="22"/>
      <c r="B2098" s="27" t="s">
        <v>34</v>
      </c>
      <c r="C2098" s="27">
        <v>1128299</v>
      </c>
      <c r="D2098" s="28">
        <v>44222</v>
      </c>
      <c r="E2098" s="27" t="s">
        <v>35</v>
      </c>
      <c r="F2098" s="27" t="s">
        <v>89</v>
      </c>
      <c r="G2098" s="27" t="s">
        <v>90</v>
      </c>
      <c r="H2098" s="27" t="s">
        <v>28</v>
      </c>
      <c r="I2098" s="29">
        <v>0.50000000000000011</v>
      </c>
      <c r="J2098" s="30">
        <v>2750</v>
      </c>
      <c r="K2098" s="31">
        <f t="shared" si="16"/>
        <v>1375.0000000000002</v>
      </c>
      <c r="L2098" s="31">
        <f t="shared" si="17"/>
        <v>412.50000000000006</v>
      </c>
      <c r="M2098" s="32">
        <v>0.3</v>
      </c>
      <c r="O2098" s="37"/>
      <c r="P2098" s="35"/>
      <c r="Q2098" s="33"/>
      <c r="R2098" s="34"/>
    </row>
    <row r="2099" spans="1:18" ht="15.75" customHeight="1">
      <c r="A2099" s="22"/>
      <c r="B2099" s="27" t="s">
        <v>34</v>
      </c>
      <c r="C2099" s="27">
        <v>1128299</v>
      </c>
      <c r="D2099" s="28">
        <v>44222</v>
      </c>
      <c r="E2099" s="27" t="s">
        <v>35</v>
      </c>
      <c r="F2099" s="27" t="s">
        <v>89</v>
      </c>
      <c r="G2099" s="27" t="s">
        <v>90</v>
      </c>
      <c r="H2099" s="27" t="s">
        <v>29</v>
      </c>
      <c r="I2099" s="29">
        <v>0.45</v>
      </c>
      <c r="J2099" s="30">
        <v>4750</v>
      </c>
      <c r="K2099" s="31">
        <f t="shared" si="16"/>
        <v>2137.5</v>
      </c>
      <c r="L2099" s="31">
        <f t="shared" si="17"/>
        <v>534.375</v>
      </c>
      <c r="M2099" s="32">
        <v>0.25</v>
      </c>
      <c r="O2099" s="37"/>
      <c r="P2099" s="35"/>
      <c r="Q2099" s="33"/>
      <c r="R2099" s="34"/>
    </row>
    <row r="2100" spans="1:18" ht="15.75" customHeight="1">
      <c r="A2100" s="22"/>
      <c r="B2100" s="27" t="s">
        <v>34</v>
      </c>
      <c r="C2100" s="27">
        <v>1128299</v>
      </c>
      <c r="D2100" s="28">
        <v>44253</v>
      </c>
      <c r="E2100" s="27" t="s">
        <v>35</v>
      </c>
      <c r="F2100" s="27" t="s">
        <v>89</v>
      </c>
      <c r="G2100" s="27" t="s">
        <v>90</v>
      </c>
      <c r="H2100" s="27" t="s">
        <v>24</v>
      </c>
      <c r="I2100" s="29">
        <v>0.34999999999999992</v>
      </c>
      <c r="J2100" s="30">
        <v>5250</v>
      </c>
      <c r="K2100" s="31">
        <f t="shared" si="16"/>
        <v>1837.4999999999995</v>
      </c>
      <c r="L2100" s="31">
        <f t="shared" si="17"/>
        <v>643.12499999999977</v>
      </c>
      <c r="M2100" s="32">
        <v>0.35</v>
      </c>
      <c r="O2100" s="37"/>
      <c r="P2100" s="35"/>
      <c r="Q2100" s="33"/>
      <c r="R2100" s="34"/>
    </row>
    <row r="2101" spans="1:18" ht="15.75" customHeight="1">
      <c r="A2101" s="22"/>
      <c r="B2101" s="27" t="s">
        <v>34</v>
      </c>
      <c r="C2101" s="27">
        <v>1128299</v>
      </c>
      <c r="D2101" s="28">
        <v>44253</v>
      </c>
      <c r="E2101" s="27" t="s">
        <v>35</v>
      </c>
      <c r="F2101" s="27" t="s">
        <v>89</v>
      </c>
      <c r="G2101" s="27" t="s">
        <v>90</v>
      </c>
      <c r="H2101" s="27" t="s">
        <v>25</v>
      </c>
      <c r="I2101" s="29">
        <v>0.45</v>
      </c>
      <c r="J2101" s="30">
        <v>4250</v>
      </c>
      <c r="K2101" s="31">
        <f t="shared" si="16"/>
        <v>1912.5</v>
      </c>
      <c r="L2101" s="31">
        <f t="shared" si="17"/>
        <v>765</v>
      </c>
      <c r="M2101" s="32">
        <v>0.4</v>
      </c>
      <c r="O2101" s="37"/>
      <c r="P2101" s="35"/>
      <c r="Q2101" s="33"/>
      <c r="R2101" s="34"/>
    </row>
    <row r="2102" spans="1:18" ht="15.75" customHeight="1">
      <c r="A2102" s="22"/>
      <c r="B2102" s="27" t="s">
        <v>34</v>
      </c>
      <c r="C2102" s="27">
        <v>1128299</v>
      </c>
      <c r="D2102" s="28">
        <v>44253</v>
      </c>
      <c r="E2102" s="27" t="s">
        <v>35</v>
      </c>
      <c r="F2102" s="27" t="s">
        <v>89</v>
      </c>
      <c r="G2102" s="27" t="s">
        <v>90</v>
      </c>
      <c r="H2102" s="27" t="s">
        <v>26</v>
      </c>
      <c r="I2102" s="29">
        <v>0.45</v>
      </c>
      <c r="J2102" s="30">
        <v>4250</v>
      </c>
      <c r="K2102" s="31">
        <f t="shared" si="16"/>
        <v>1912.5</v>
      </c>
      <c r="L2102" s="31">
        <f t="shared" si="17"/>
        <v>669.375</v>
      </c>
      <c r="M2102" s="32">
        <v>0.35</v>
      </c>
      <c r="O2102" s="37"/>
      <c r="P2102" s="35"/>
      <c r="Q2102" s="33"/>
      <c r="R2102" s="34"/>
    </row>
    <row r="2103" spans="1:18" ht="15.75" customHeight="1">
      <c r="A2103" s="22"/>
      <c r="B2103" s="27" t="s">
        <v>34</v>
      </c>
      <c r="C2103" s="27">
        <v>1128299</v>
      </c>
      <c r="D2103" s="28">
        <v>44253</v>
      </c>
      <c r="E2103" s="27" t="s">
        <v>35</v>
      </c>
      <c r="F2103" s="27" t="s">
        <v>89</v>
      </c>
      <c r="G2103" s="27" t="s">
        <v>90</v>
      </c>
      <c r="H2103" s="27" t="s">
        <v>27</v>
      </c>
      <c r="I2103" s="29">
        <v>0.45</v>
      </c>
      <c r="J2103" s="30">
        <v>2750</v>
      </c>
      <c r="K2103" s="31">
        <f t="shared" si="16"/>
        <v>1237.5</v>
      </c>
      <c r="L2103" s="31">
        <f t="shared" si="17"/>
        <v>433.125</v>
      </c>
      <c r="M2103" s="32">
        <v>0.35</v>
      </c>
      <c r="O2103" s="37"/>
      <c r="P2103" s="35"/>
      <c r="Q2103" s="33"/>
      <c r="R2103" s="34"/>
    </row>
    <row r="2104" spans="1:18" ht="15.75" customHeight="1">
      <c r="A2104" s="22"/>
      <c r="B2104" s="27" t="s">
        <v>34</v>
      </c>
      <c r="C2104" s="27">
        <v>1128299</v>
      </c>
      <c r="D2104" s="28">
        <v>44253</v>
      </c>
      <c r="E2104" s="27" t="s">
        <v>35</v>
      </c>
      <c r="F2104" s="27" t="s">
        <v>89</v>
      </c>
      <c r="G2104" s="27" t="s">
        <v>90</v>
      </c>
      <c r="H2104" s="27" t="s">
        <v>28</v>
      </c>
      <c r="I2104" s="29">
        <v>0.50000000000000011</v>
      </c>
      <c r="J2104" s="30">
        <v>2000</v>
      </c>
      <c r="K2104" s="31">
        <f t="shared" si="16"/>
        <v>1000.0000000000002</v>
      </c>
      <c r="L2104" s="31">
        <f t="shared" si="17"/>
        <v>300.00000000000006</v>
      </c>
      <c r="M2104" s="32">
        <v>0.3</v>
      </c>
      <c r="O2104" s="37"/>
      <c r="P2104" s="35"/>
      <c r="Q2104" s="33"/>
      <c r="R2104" s="34"/>
    </row>
    <row r="2105" spans="1:18" ht="15.75" customHeight="1">
      <c r="A2105" s="22"/>
      <c r="B2105" s="27" t="s">
        <v>34</v>
      </c>
      <c r="C2105" s="27">
        <v>1128299</v>
      </c>
      <c r="D2105" s="28">
        <v>44253</v>
      </c>
      <c r="E2105" s="27" t="s">
        <v>35</v>
      </c>
      <c r="F2105" s="27" t="s">
        <v>89</v>
      </c>
      <c r="G2105" s="27" t="s">
        <v>90</v>
      </c>
      <c r="H2105" s="27" t="s">
        <v>29</v>
      </c>
      <c r="I2105" s="29">
        <v>0.45</v>
      </c>
      <c r="J2105" s="30">
        <v>4000</v>
      </c>
      <c r="K2105" s="31">
        <f t="shared" si="16"/>
        <v>1800</v>
      </c>
      <c r="L2105" s="31">
        <f t="shared" si="17"/>
        <v>450</v>
      </c>
      <c r="M2105" s="32">
        <v>0.25</v>
      </c>
      <c r="O2105" s="37"/>
      <c r="P2105" s="35"/>
      <c r="Q2105" s="33"/>
      <c r="R2105" s="34"/>
    </row>
    <row r="2106" spans="1:18" ht="15.75" customHeight="1">
      <c r="A2106" s="22"/>
      <c r="B2106" s="27" t="s">
        <v>34</v>
      </c>
      <c r="C2106" s="27">
        <v>1128299</v>
      </c>
      <c r="D2106" s="28">
        <v>44280</v>
      </c>
      <c r="E2106" s="27" t="s">
        <v>35</v>
      </c>
      <c r="F2106" s="27" t="s">
        <v>89</v>
      </c>
      <c r="G2106" s="27" t="s">
        <v>90</v>
      </c>
      <c r="H2106" s="27" t="s">
        <v>24</v>
      </c>
      <c r="I2106" s="29">
        <v>0.45</v>
      </c>
      <c r="J2106" s="30">
        <v>5500</v>
      </c>
      <c r="K2106" s="31">
        <f t="shared" si="16"/>
        <v>2475</v>
      </c>
      <c r="L2106" s="31">
        <f t="shared" si="17"/>
        <v>866.25</v>
      </c>
      <c r="M2106" s="32">
        <v>0.35</v>
      </c>
      <c r="O2106" s="37"/>
      <c r="P2106" s="35"/>
      <c r="Q2106" s="33"/>
      <c r="R2106" s="34"/>
    </row>
    <row r="2107" spans="1:18" ht="15.75" customHeight="1">
      <c r="A2107" s="22"/>
      <c r="B2107" s="27" t="s">
        <v>34</v>
      </c>
      <c r="C2107" s="27">
        <v>1128299</v>
      </c>
      <c r="D2107" s="28">
        <v>44280</v>
      </c>
      <c r="E2107" s="27" t="s">
        <v>35</v>
      </c>
      <c r="F2107" s="27" t="s">
        <v>89</v>
      </c>
      <c r="G2107" s="27" t="s">
        <v>90</v>
      </c>
      <c r="H2107" s="27" t="s">
        <v>25</v>
      </c>
      <c r="I2107" s="29">
        <v>0.55000000000000004</v>
      </c>
      <c r="J2107" s="30">
        <v>4000</v>
      </c>
      <c r="K2107" s="31">
        <f t="shared" si="16"/>
        <v>2200</v>
      </c>
      <c r="L2107" s="31">
        <f t="shared" si="17"/>
        <v>880</v>
      </c>
      <c r="M2107" s="32">
        <v>0.4</v>
      </c>
      <c r="O2107" s="37"/>
      <c r="P2107" s="35"/>
      <c r="Q2107" s="33"/>
      <c r="R2107" s="34"/>
    </row>
    <row r="2108" spans="1:18" ht="15.75" customHeight="1">
      <c r="A2108" s="22"/>
      <c r="B2108" s="27" t="s">
        <v>34</v>
      </c>
      <c r="C2108" s="27">
        <v>1128299</v>
      </c>
      <c r="D2108" s="28">
        <v>44280</v>
      </c>
      <c r="E2108" s="27" t="s">
        <v>35</v>
      </c>
      <c r="F2108" s="27" t="s">
        <v>89</v>
      </c>
      <c r="G2108" s="27" t="s">
        <v>90</v>
      </c>
      <c r="H2108" s="27" t="s">
        <v>26</v>
      </c>
      <c r="I2108" s="29">
        <v>0.55000000000000004</v>
      </c>
      <c r="J2108" s="30">
        <v>4000</v>
      </c>
      <c r="K2108" s="31">
        <f t="shared" si="16"/>
        <v>2200</v>
      </c>
      <c r="L2108" s="31">
        <f t="shared" si="17"/>
        <v>770</v>
      </c>
      <c r="M2108" s="32">
        <v>0.35</v>
      </c>
      <c r="O2108" s="37"/>
      <c r="P2108" s="35"/>
      <c r="Q2108" s="33"/>
      <c r="R2108" s="34"/>
    </row>
    <row r="2109" spans="1:18" ht="15.75" customHeight="1">
      <c r="A2109" s="22"/>
      <c r="B2109" s="27" t="s">
        <v>34</v>
      </c>
      <c r="C2109" s="27">
        <v>1128299</v>
      </c>
      <c r="D2109" s="28">
        <v>44280</v>
      </c>
      <c r="E2109" s="27" t="s">
        <v>35</v>
      </c>
      <c r="F2109" s="27" t="s">
        <v>89</v>
      </c>
      <c r="G2109" s="27" t="s">
        <v>90</v>
      </c>
      <c r="H2109" s="27" t="s">
        <v>27</v>
      </c>
      <c r="I2109" s="29">
        <v>0.55000000000000004</v>
      </c>
      <c r="J2109" s="30">
        <v>2750</v>
      </c>
      <c r="K2109" s="31">
        <f t="shared" si="16"/>
        <v>1512.5000000000002</v>
      </c>
      <c r="L2109" s="31">
        <f t="shared" si="17"/>
        <v>529.375</v>
      </c>
      <c r="M2109" s="32">
        <v>0.35</v>
      </c>
      <c r="O2109" s="37"/>
      <c r="P2109" s="35"/>
      <c r="Q2109" s="33"/>
      <c r="R2109" s="34"/>
    </row>
    <row r="2110" spans="1:18" ht="15.75" customHeight="1">
      <c r="A2110" s="22"/>
      <c r="B2110" s="27" t="s">
        <v>34</v>
      </c>
      <c r="C2110" s="27">
        <v>1128299</v>
      </c>
      <c r="D2110" s="28">
        <v>44280</v>
      </c>
      <c r="E2110" s="27" t="s">
        <v>35</v>
      </c>
      <c r="F2110" s="27" t="s">
        <v>89</v>
      </c>
      <c r="G2110" s="27" t="s">
        <v>90</v>
      </c>
      <c r="H2110" s="27" t="s">
        <v>28</v>
      </c>
      <c r="I2110" s="29">
        <v>0.60000000000000009</v>
      </c>
      <c r="J2110" s="30">
        <v>1750</v>
      </c>
      <c r="K2110" s="31">
        <f t="shared" si="16"/>
        <v>1050.0000000000002</v>
      </c>
      <c r="L2110" s="31">
        <f t="shared" si="17"/>
        <v>315.00000000000006</v>
      </c>
      <c r="M2110" s="32">
        <v>0.3</v>
      </c>
      <c r="O2110" s="37"/>
      <c r="P2110" s="35"/>
      <c r="Q2110" s="33"/>
      <c r="R2110" s="34"/>
    </row>
    <row r="2111" spans="1:18" ht="15.75" customHeight="1">
      <c r="A2111" s="22"/>
      <c r="B2111" s="27" t="s">
        <v>34</v>
      </c>
      <c r="C2111" s="27">
        <v>1128299</v>
      </c>
      <c r="D2111" s="28">
        <v>44280</v>
      </c>
      <c r="E2111" s="27" t="s">
        <v>35</v>
      </c>
      <c r="F2111" s="27" t="s">
        <v>89</v>
      </c>
      <c r="G2111" s="27" t="s">
        <v>90</v>
      </c>
      <c r="H2111" s="27" t="s">
        <v>29</v>
      </c>
      <c r="I2111" s="29">
        <v>0.55000000000000004</v>
      </c>
      <c r="J2111" s="30">
        <v>3750</v>
      </c>
      <c r="K2111" s="31">
        <f t="shared" si="16"/>
        <v>2062.5</v>
      </c>
      <c r="L2111" s="31">
        <f t="shared" si="17"/>
        <v>515.625</v>
      </c>
      <c r="M2111" s="32">
        <v>0.25</v>
      </c>
      <c r="O2111" s="37"/>
      <c r="P2111" s="35"/>
      <c r="Q2111" s="33"/>
      <c r="R2111" s="34"/>
    </row>
    <row r="2112" spans="1:18" ht="15.75" customHeight="1">
      <c r="A2112" s="22"/>
      <c r="B2112" s="27" t="s">
        <v>34</v>
      </c>
      <c r="C2112" s="27">
        <v>1128299</v>
      </c>
      <c r="D2112" s="28">
        <v>44312</v>
      </c>
      <c r="E2112" s="27" t="s">
        <v>35</v>
      </c>
      <c r="F2112" s="27" t="s">
        <v>89</v>
      </c>
      <c r="G2112" s="27" t="s">
        <v>90</v>
      </c>
      <c r="H2112" s="27" t="s">
        <v>24</v>
      </c>
      <c r="I2112" s="29">
        <v>0.55000000000000004</v>
      </c>
      <c r="J2112" s="30">
        <v>5500</v>
      </c>
      <c r="K2112" s="31">
        <f t="shared" si="16"/>
        <v>3025.0000000000005</v>
      </c>
      <c r="L2112" s="31">
        <f t="shared" si="17"/>
        <v>1058.75</v>
      </c>
      <c r="M2112" s="32">
        <v>0.35</v>
      </c>
      <c r="O2112" s="37"/>
      <c r="P2112" s="35"/>
      <c r="Q2112" s="33"/>
      <c r="R2112" s="34"/>
    </row>
    <row r="2113" spans="1:18" ht="15.75" customHeight="1">
      <c r="A2113" s="22"/>
      <c r="B2113" s="27" t="s">
        <v>34</v>
      </c>
      <c r="C2113" s="27">
        <v>1128299</v>
      </c>
      <c r="D2113" s="28">
        <v>44312</v>
      </c>
      <c r="E2113" s="27" t="s">
        <v>35</v>
      </c>
      <c r="F2113" s="27" t="s">
        <v>89</v>
      </c>
      <c r="G2113" s="27" t="s">
        <v>90</v>
      </c>
      <c r="H2113" s="27" t="s">
        <v>25</v>
      </c>
      <c r="I2113" s="29">
        <v>0.60000000000000009</v>
      </c>
      <c r="J2113" s="30">
        <v>3500</v>
      </c>
      <c r="K2113" s="31">
        <f t="shared" si="16"/>
        <v>2100.0000000000005</v>
      </c>
      <c r="L2113" s="31">
        <f t="shared" si="17"/>
        <v>840.00000000000023</v>
      </c>
      <c r="M2113" s="32">
        <v>0.4</v>
      </c>
      <c r="O2113" s="37"/>
      <c r="P2113" s="35"/>
      <c r="Q2113" s="33"/>
      <c r="R2113" s="34"/>
    </row>
    <row r="2114" spans="1:18" ht="15.75" customHeight="1">
      <c r="A2114" s="22"/>
      <c r="B2114" s="27" t="s">
        <v>34</v>
      </c>
      <c r="C2114" s="27">
        <v>1128299</v>
      </c>
      <c r="D2114" s="28">
        <v>44312</v>
      </c>
      <c r="E2114" s="27" t="s">
        <v>35</v>
      </c>
      <c r="F2114" s="27" t="s">
        <v>89</v>
      </c>
      <c r="G2114" s="27" t="s">
        <v>90</v>
      </c>
      <c r="H2114" s="27" t="s">
        <v>26</v>
      </c>
      <c r="I2114" s="29">
        <v>0.60000000000000009</v>
      </c>
      <c r="J2114" s="30">
        <v>4000</v>
      </c>
      <c r="K2114" s="31">
        <f t="shared" si="16"/>
        <v>2400.0000000000005</v>
      </c>
      <c r="L2114" s="31">
        <f t="shared" si="17"/>
        <v>840.00000000000011</v>
      </c>
      <c r="M2114" s="32">
        <v>0.35</v>
      </c>
      <c r="O2114" s="37"/>
      <c r="P2114" s="35"/>
      <c r="Q2114" s="33"/>
      <c r="R2114" s="34"/>
    </row>
    <row r="2115" spans="1:18" ht="15.75" customHeight="1">
      <c r="A2115" s="22"/>
      <c r="B2115" s="27" t="s">
        <v>34</v>
      </c>
      <c r="C2115" s="27">
        <v>1128299</v>
      </c>
      <c r="D2115" s="28">
        <v>44312</v>
      </c>
      <c r="E2115" s="27" t="s">
        <v>35</v>
      </c>
      <c r="F2115" s="27" t="s">
        <v>89</v>
      </c>
      <c r="G2115" s="27" t="s">
        <v>90</v>
      </c>
      <c r="H2115" s="27" t="s">
        <v>27</v>
      </c>
      <c r="I2115" s="29">
        <v>0.55000000000000004</v>
      </c>
      <c r="J2115" s="30">
        <v>3000</v>
      </c>
      <c r="K2115" s="31">
        <f t="shared" si="16"/>
        <v>1650.0000000000002</v>
      </c>
      <c r="L2115" s="31">
        <f t="shared" si="17"/>
        <v>577.5</v>
      </c>
      <c r="M2115" s="32">
        <v>0.35</v>
      </c>
      <c r="O2115" s="37"/>
      <c r="P2115" s="35"/>
      <c r="Q2115" s="33"/>
      <c r="R2115" s="34"/>
    </row>
    <row r="2116" spans="1:18" ht="15.75" customHeight="1">
      <c r="A2116" s="22"/>
      <c r="B2116" s="27" t="s">
        <v>34</v>
      </c>
      <c r="C2116" s="27">
        <v>1128299</v>
      </c>
      <c r="D2116" s="28">
        <v>44312</v>
      </c>
      <c r="E2116" s="27" t="s">
        <v>35</v>
      </c>
      <c r="F2116" s="27" t="s">
        <v>89</v>
      </c>
      <c r="G2116" s="27" t="s">
        <v>90</v>
      </c>
      <c r="H2116" s="27" t="s">
        <v>28</v>
      </c>
      <c r="I2116" s="29">
        <v>0.60000000000000009</v>
      </c>
      <c r="J2116" s="30">
        <v>2000</v>
      </c>
      <c r="K2116" s="31">
        <f t="shared" si="16"/>
        <v>1200.0000000000002</v>
      </c>
      <c r="L2116" s="31">
        <f t="shared" si="17"/>
        <v>360.00000000000006</v>
      </c>
      <c r="M2116" s="32">
        <v>0.3</v>
      </c>
      <c r="O2116" s="37"/>
      <c r="P2116" s="35"/>
      <c r="Q2116" s="33"/>
      <c r="R2116" s="34"/>
    </row>
    <row r="2117" spans="1:18" ht="15.75" customHeight="1">
      <c r="A2117" s="22"/>
      <c r="B2117" s="27" t="s">
        <v>34</v>
      </c>
      <c r="C2117" s="27">
        <v>1128299</v>
      </c>
      <c r="D2117" s="28">
        <v>44312</v>
      </c>
      <c r="E2117" s="27" t="s">
        <v>35</v>
      </c>
      <c r="F2117" s="27" t="s">
        <v>89</v>
      </c>
      <c r="G2117" s="27" t="s">
        <v>90</v>
      </c>
      <c r="H2117" s="27" t="s">
        <v>29</v>
      </c>
      <c r="I2117" s="29">
        <v>0.75000000000000011</v>
      </c>
      <c r="J2117" s="30">
        <v>3750</v>
      </c>
      <c r="K2117" s="31">
        <f t="shared" si="16"/>
        <v>2812.5000000000005</v>
      </c>
      <c r="L2117" s="31">
        <f t="shared" si="17"/>
        <v>703.12500000000011</v>
      </c>
      <c r="M2117" s="32">
        <v>0.25</v>
      </c>
      <c r="O2117" s="37"/>
      <c r="P2117" s="35"/>
      <c r="Q2117" s="33"/>
      <c r="R2117" s="34"/>
    </row>
    <row r="2118" spans="1:18" ht="15.75" customHeight="1">
      <c r="A2118" s="22"/>
      <c r="B2118" s="27" t="s">
        <v>34</v>
      </c>
      <c r="C2118" s="27">
        <v>1128299</v>
      </c>
      <c r="D2118" s="28">
        <v>44343</v>
      </c>
      <c r="E2118" s="27" t="s">
        <v>35</v>
      </c>
      <c r="F2118" s="27" t="s">
        <v>89</v>
      </c>
      <c r="G2118" s="27" t="s">
        <v>90</v>
      </c>
      <c r="H2118" s="27" t="s">
        <v>24</v>
      </c>
      <c r="I2118" s="29">
        <v>0.55000000000000004</v>
      </c>
      <c r="J2118" s="30">
        <v>5750</v>
      </c>
      <c r="K2118" s="31">
        <f t="shared" si="16"/>
        <v>3162.5000000000005</v>
      </c>
      <c r="L2118" s="31">
        <f t="shared" si="17"/>
        <v>1106.875</v>
      </c>
      <c r="M2118" s="32">
        <v>0.35</v>
      </c>
      <c r="O2118" s="37"/>
      <c r="P2118" s="35"/>
      <c r="Q2118" s="33"/>
      <c r="R2118" s="34"/>
    </row>
    <row r="2119" spans="1:18" ht="15.75" customHeight="1">
      <c r="A2119" s="22"/>
      <c r="B2119" s="27" t="s">
        <v>34</v>
      </c>
      <c r="C2119" s="27">
        <v>1128299</v>
      </c>
      <c r="D2119" s="28">
        <v>44343</v>
      </c>
      <c r="E2119" s="27" t="s">
        <v>35</v>
      </c>
      <c r="F2119" s="27" t="s">
        <v>89</v>
      </c>
      <c r="G2119" s="27" t="s">
        <v>90</v>
      </c>
      <c r="H2119" s="27" t="s">
        <v>25</v>
      </c>
      <c r="I2119" s="29">
        <v>0.60000000000000009</v>
      </c>
      <c r="J2119" s="30">
        <v>4250</v>
      </c>
      <c r="K2119" s="31">
        <f t="shared" si="16"/>
        <v>2550.0000000000005</v>
      </c>
      <c r="L2119" s="31">
        <f t="shared" si="17"/>
        <v>1020.0000000000002</v>
      </c>
      <c r="M2119" s="32">
        <v>0.4</v>
      </c>
      <c r="O2119" s="37"/>
      <c r="P2119" s="35"/>
      <c r="Q2119" s="33"/>
      <c r="R2119" s="34"/>
    </row>
    <row r="2120" spans="1:18" ht="15.75" customHeight="1">
      <c r="A2120" s="22"/>
      <c r="B2120" s="27" t="s">
        <v>34</v>
      </c>
      <c r="C2120" s="27">
        <v>1128299</v>
      </c>
      <c r="D2120" s="28">
        <v>44343</v>
      </c>
      <c r="E2120" s="27" t="s">
        <v>35</v>
      </c>
      <c r="F2120" s="27" t="s">
        <v>89</v>
      </c>
      <c r="G2120" s="27" t="s">
        <v>90</v>
      </c>
      <c r="H2120" s="27" t="s">
        <v>26</v>
      </c>
      <c r="I2120" s="29">
        <v>0.60000000000000009</v>
      </c>
      <c r="J2120" s="30">
        <v>4500</v>
      </c>
      <c r="K2120" s="31">
        <f t="shared" si="16"/>
        <v>2700.0000000000005</v>
      </c>
      <c r="L2120" s="31">
        <f t="shared" si="17"/>
        <v>945.00000000000011</v>
      </c>
      <c r="M2120" s="32">
        <v>0.35</v>
      </c>
      <c r="O2120" s="37"/>
      <c r="P2120" s="35"/>
      <c r="Q2120" s="33"/>
      <c r="R2120" s="34"/>
    </row>
    <row r="2121" spans="1:18" ht="15.75" customHeight="1">
      <c r="A2121" s="22"/>
      <c r="B2121" s="27" t="s">
        <v>34</v>
      </c>
      <c r="C2121" s="27">
        <v>1128299</v>
      </c>
      <c r="D2121" s="28">
        <v>44343</v>
      </c>
      <c r="E2121" s="27" t="s">
        <v>35</v>
      </c>
      <c r="F2121" s="27" t="s">
        <v>89</v>
      </c>
      <c r="G2121" s="27" t="s">
        <v>90</v>
      </c>
      <c r="H2121" s="27" t="s">
        <v>27</v>
      </c>
      <c r="I2121" s="29">
        <v>0.55000000000000004</v>
      </c>
      <c r="J2121" s="30">
        <v>3500</v>
      </c>
      <c r="K2121" s="31">
        <f t="shared" si="16"/>
        <v>1925.0000000000002</v>
      </c>
      <c r="L2121" s="31">
        <f t="shared" si="17"/>
        <v>673.75</v>
      </c>
      <c r="M2121" s="32">
        <v>0.35</v>
      </c>
      <c r="O2121" s="37"/>
      <c r="P2121" s="35"/>
      <c r="Q2121" s="33"/>
      <c r="R2121" s="34"/>
    </row>
    <row r="2122" spans="1:18" ht="15.75" customHeight="1">
      <c r="A2122" s="22"/>
      <c r="B2122" s="27" t="s">
        <v>34</v>
      </c>
      <c r="C2122" s="27">
        <v>1128299</v>
      </c>
      <c r="D2122" s="28">
        <v>44343</v>
      </c>
      <c r="E2122" s="27" t="s">
        <v>35</v>
      </c>
      <c r="F2122" s="27" t="s">
        <v>89</v>
      </c>
      <c r="G2122" s="27" t="s">
        <v>90</v>
      </c>
      <c r="H2122" s="27" t="s">
        <v>28</v>
      </c>
      <c r="I2122" s="29">
        <v>0.60000000000000009</v>
      </c>
      <c r="J2122" s="30">
        <v>2500</v>
      </c>
      <c r="K2122" s="31">
        <f t="shared" si="16"/>
        <v>1500.0000000000002</v>
      </c>
      <c r="L2122" s="31">
        <f t="shared" si="17"/>
        <v>450.00000000000006</v>
      </c>
      <c r="M2122" s="32">
        <v>0.3</v>
      </c>
      <c r="O2122" s="37"/>
      <c r="P2122" s="35"/>
      <c r="Q2122" s="33"/>
      <c r="R2122" s="34"/>
    </row>
    <row r="2123" spans="1:18" ht="15.75" customHeight="1">
      <c r="A2123" s="22"/>
      <c r="B2123" s="27" t="s">
        <v>34</v>
      </c>
      <c r="C2123" s="27">
        <v>1128299</v>
      </c>
      <c r="D2123" s="28">
        <v>44343</v>
      </c>
      <c r="E2123" s="27" t="s">
        <v>35</v>
      </c>
      <c r="F2123" s="27" t="s">
        <v>89</v>
      </c>
      <c r="G2123" s="27" t="s">
        <v>90</v>
      </c>
      <c r="H2123" s="27" t="s">
        <v>29</v>
      </c>
      <c r="I2123" s="29">
        <v>0.75000000000000011</v>
      </c>
      <c r="J2123" s="30">
        <v>4250</v>
      </c>
      <c r="K2123" s="31">
        <f t="shared" si="16"/>
        <v>3187.5000000000005</v>
      </c>
      <c r="L2123" s="31">
        <f t="shared" si="17"/>
        <v>796.87500000000011</v>
      </c>
      <c r="M2123" s="32">
        <v>0.25</v>
      </c>
      <c r="O2123" s="37"/>
      <c r="P2123" s="35"/>
      <c r="Q2123" s="33"/>
      <c r="R2123" s="34"/>
    </row>
    <row r="2124" spans="1:18" ht="15.75" customHeight="1">
      <c r="A2124" s="22"/>
      <c r="B2124" s="27" t="s">
        <v>34</v>
      </c>
      <c r="C2124" s="27">
        <v>1128299</v>
      </c>
      <c r="D2124" s="28">
        <v>44373</v>
      </c>
      <c r="E2124" s="27" t="s">
        <v>35</v>
      </c>
      <c r="F2124" s="27" t="s">
        <v>89</v>
      </c>
      <c r="G2124" s="27" t="s">
        <v>90</v>
      </c>
      <c r="H2124" s="27" t="s">
        <v>24</v>
      </c>
      <c r="I2124" s="29">
        <v>0.55000000000000004</v>
      </c>
      <c r="J2124" s="30">
        <v>7000</v>
      </c>
      <c r="K2124" s="31">
        <f t="shared" si="16"/>
        <v>3850.0000000000005</v>
      </c>
      <c r="L2124" s="31">
        <f t="shared" si="17"/>
        <v>1347.5</v>
      </c>
      <c r="M2124" s="32">
        <v>0.35</v>
      </c>
      <c r="O2124" s="37"/>
      <c r="P2124" s="35"/>
      <c r="Q2124" s="33"/>
      <c r="R2124" s="34"/>
    </row>
    <row r="2125" spans="1:18" ht="15.75" customHeight="1">
      <c r="A2125" s="22"/>
      <c r="B2125" s="27" t="s">
        <v>34</v>
      </c>
      <c r="C2125" s="27">
        <v>1128299</v>
      </c>
      <c r="D2125" s="28">
        <v>44373</v>
      </c>
      <c r="E2125" s="27" t="s">
        <v>35</v>
      </c>
      <c r="F2125" s="27" t="s">
        <v>89</v>
      </c>
      <c r="G2125" s="27" t="s">
        <v>90</v>
      </c>
      <c r="H2125" s="27" t="s">
        <v>25</v>
      </c>
      <c r="I2125" s="29">
        <v>0.60000000000000009</v>
      </c>
      <c r="J2125" s="30">
        <v>5500</v>
      </c>
      <c r="K2125" s="31">
        <f t="shared" si="16"/>
        <v>3300.0000000000005</v>
      </c>
      <c r="L2125" s="31">
        <f t="shared" si="17"/>
        <v>1320.0000000000002</v>
      </c>
      <c r="M2125" s="32">
        <v>0.4</v>
      </c>
      <c r="O2125" s="37"/>
      <c r="P2125" s="35"/>
      <c r="Q2125" s="33"/>
      <c r="R2125" s="34"/>
    </row>
    <row r="2126" spans="1:18" ht="15.75" customHeight="1">
      <c r="A2126" s="22"/>
      <c r="B2126" s="27" t="s">
        <v>34</v>
      </c>
      <c r="C2126" s="27">
        <v>1128299</v>
      </c>
      <c r="D2126" s="28">
        <v>44373</v>
      </c>
      <c r="E2126" s="27" t="s">
        <v>35</v>
      </c>
      <c r="F2126" s="27" t="s">
        <v>89</v>
      </c>
      <c r="G2126" s="27" t="s">
        <v>90</v>
      </c>
      <c r="H2126" s="27" t="s">
        <v>26</v>
      </c>
      <c r="I2126" s="29">
        <v>0.60000000000000009</v>
      </c>
      <c r="J2126" s="30">
        <v>5500</v>
      </c>
      <c r="K2126" s="31">
        <f t="shared" si="16"/>
        <v>3300.0000000000005</v>
      </c>
      <c r="L2126" s="31">
        <f t="shared" si="17"/>
        <v>1155</v>
      </c>
      <c r="M2126" s="32">
        <v>0.35</v>
      </c>
      <c r="O2126" s="37"/>
      <c r="P2126" s="35"/>
      <c r="Q2126" s="33"/>
      <c r="R2126" s="34"/>
    </row>
    <row r="2127" spans="1:18" ht="15.75" customHeight="1">
      <c r="A2127" s="22"/>
      <c r="B2127" s="27" t="s">
        <v>34</v>
      </c>
      <c r="C2127" s="27">
        <v>1128299</v>
      </c>
      <c r="D2127" s="28">
        <v>44373</v>
      </c>
      <c r="E2127" s="27" t="s">
        <v>35</v>
      </c>
      <c r="F2127" s="27" t="s">
        <v>89</v>
      </c>
      <c r="G2127" s="27" t="s">
        <v>90</v>
      </c>
      <c r="H2127" s="27" t="s">
        <v>27</v>
      </c>
      <c r="I2127" s="29">
        <v>0.55000000000000004</v>
      </c>
      <c r="J2127" s="30">
        <v>4250</v>
      </c>
      <c r="K2127" s="31">
        <f t="shared" si="16"/>
        <v>2337.5</v>
      </c>
      <c r="L2127" s="31">
        <f t="shared" si="17"/>
        <v>818.125</v>
      </c>
      <c r="M2127" s="32">
        <v>0.35</v>
      </c>
      <c r="O2127" s="37"/>
      <c r="P2127" s="35"/>
      <c r="Q2127" s="33"/>
      <c r="R2127" s="34"/>
    </row>
    <row r="2128" spans="1:18" ht="15.75" customHeight="1">
      <c r="A2128" s="22"/>
      <c r="B2128" s="27" t="s">
        <v>34</v>
      </c>
      <c r="C2128" s="27">
        <v>1128299</v>
      </c>
      <c r="D2128" s="28">
        <v>44373</v>
      </c>
      <c r="E2128" s="27" t="s">
        <v>35</v>
      </c>
      <c r="F2128" s="27" t="s">
        <v>89</v>
      </c>
      <c r="G2128" s="27" t="s">
        <v>90</v>
      </c>
      <c r="H2128" s="27" t="s">
        <v>28</v>
      </c>
      <c r="I2128" s="29">
        <v>0.60000000000000009</v>
      </c>
      <c r="J2128" s="30">
        <v>3000</v>
      </c>
      <c r="K2128" s="31">
        <f t="shared" si="16"/>
        <v>1800.0000000000002</v>
      </c>
      <c r="L2128" s="31">
        <f t="shared" si="17"/>
        <v>540</v>
      </c>
      <c r="M2128" s="32">
        <v>0.3</v>
      </c>
      <c r="O2128" s="37"/>
      <c r="P2128" s="35"/>
      <c r="Q2128" s="33"/>
      <c r="R2128" s="34"/>
    </row>
    <row r="2129" spans="1:18" ht="15.75" customHeight="1">
      <c r="A2129" s="22"/>
      <c r="B2129" s="27" t="s">
        <v>34</v>
      </c>
      <c r="C2129" s="27">
        <v>1128299</v>
      </c>
      <c r="D2129" s="28">
        <v>44373</v>
      </c>
      <c r="E2129" s="27" t="s">
        <v>35</v>
      </c>
      <c r="F2129" s="27" t="s">
        <v>89</v>
      </c>
      <c r="G2129" s="27" t="s">
        <v>90</v>
      </c>
      <c r="H2129" s="27" t="s">
        <v>29</v>
      </c>
      <c r="I2129" s="29">
        <v>0.75000000000000011</v>
      </c>
      <c r="J2129" s="30">
        <v>6000</v>
      </c>
      <c r="K2129" s="31">
        <f t="shared" si="16"/>
        <v>4500.0000000000009</v>
      </c>
      <c r="L2129" s="31">
        <f t="shared" si="17"/>
        <v>1125.0000000000002</v>
      </c>
      <c r="M2129" s="32">
        <v>0.25</v>
      </c>
      <c r="O2129" s="37"/>
      <c r="P2129" s="35"/>
      <c r="Q2129" s="33"/>
      <c r="R2129" s="34"/>
    </row>
    <row r="2130" spans="1:18" ht="15.75" customHeight="1">
      <c r="A2130" s="22"/>
      <c r="B2130" s="27" t="s">
        <v>34</v>
      </c>
      <c r="C2130" s="27">
        <v>1128299</v>
      </c>
      <c r="D2130" s="28">
        <v>44402</v>
      </c>
      <c r="E2130" s="27" t="s">
        <v>35</v>
      </c>
      <c r="F2130" s="27" t="s">
        <v>89</v>
      </c>
      <c r="G2130" s="27" t="s">
        <v>90</v>
      </c>
      <c r="H2130" s="27" t="s">
        <v>24</v>
      </c>
      <c r="I2130" s="29">
        <v>0.55000000000000004</v>
      </c>
      <c r="J2130" s="30">
        <v>7500</v>
      </c>
      <c r="K2130" s="31">
        <f t="shared" si="16"/>
        <v>4125</v>
      </c>
      <c r="L2130" s="31">
        <f t="shared" si="17"/>
        <v>1443.75</v>
      </c>
      <c r="M2130" s="32">
        <v>0.35</v>
      </c>
      <c r="O2130" s="37"/>
      <c r="P2130" s="35"/>
      <c r="Q2130" s="33"/>
      <c r="R2130" s="34"/>
    </row>
    <row r="2131" spans="1:18" ht="15.75" customHeight="1">
      <c r="A2131" s="22"/>
      <c r="B2131" s="27" t="s">
        <v>34</v>
      </c>
      <c r="C2131" s="27">
        <v>1128299</v>
      </c>
      <c r="D2131" s="28">
        <v>44402</v>
      </c>
      <c r="E2131" s="27" t="s">
        <v>35</v>
      </c>
      <c r="F2131" s="27" t="s">
        <v>89</v>
      </c>
      <c r="G2131" s="27" t="s">
        <v>90</v>
      </c>
      <c r="H2131" s="27" t="s">
        <v>25</v>
      </c>
      <c r="I2131" s="29">
        <v>0.60000000000000009</v>
      </c>
      <c r="J2131" s="30">
        <v>6000</v>
      </c>
      <c r="K2131" s="31">
        <f t="shared" si="16"/>
        <v>3600.0000000000005</v>
      </c>
      <c r="L2131" s="31">
        <f t="shared" si="17"/>
        <v>1440.0000000000002</v>
      </c>
      <c r="M2131" s="32">
        <v>0.4</v>
      </c>
      <c r="O2131" s="37"/>
      <c r="P2131" s="35"/>
      <c r="Q2131" s="33"/>
      <c r="R2131" s="34"/>
    </row>
    <row r="2132" spans="1:18" ht="15.75" customHeight="1">
      <c r="A2132" s="22"/>
      <c r="B2132" s="27" t="s">
        <v>34</v>
      </c>
      <c r="C2132" s="27">
        <v>1128299</v>
      </c>
      <c r="D2132" s="28">
        <v>44402</v>
      </c>
      <c r="E2132" s="27" t="s">
        <v>35</v>
      </c>
      <c r="F2132" s="27" t="s">
        <v>89</v>
      </c>
      <c r="G2132" s="27" t="s">
        <v>90</v>
      </c>
      <c r="H2132" s="27" t="s">
        <v>26</v>
      </c>
      <c r="I2132" s="29">
        <v>0.60000000000000009</v>
      </c>
      <c r="J2132" s="30">
        <v>5500</v>
      </c>
      <c r="K2132" s="31">
        <f t="shared" si="16"/>
        <v>3300.0000000000005</v>
      </c>
      <c r="L2132" s="31">
        <f t="shared" si="17"/>
        <v>1155</v>
      </c>
      <c r="M2132" s="32">
        <v>0.35</v>
      </c>
      <c r="O2132" s="37"/>
      <c r="P2132" s="35"/>
      <c r="Q2132" s="33"/>
      <c r="R2132" s="34"/>
    </row>
    <row r="2133" spans="1:18" ht="15.75" customHeight="1">
      <c r="A2133" s="22"/>
      <c r="B2133" s="27" t="s">
        <v>34</v>
      </c>
      <c r="C2133" s="27">
        <v>1128299</v>
      </c>
      <c r="D2133" s="28">
        <v>44402</v>
      </c>
      <c r="E2133" s="27" t="s">
        <v>35</v>
      </c>
      <c r="F2133" s="27" t="s">
        <v>89</v>
      </c>
      <c r="G2133" s="27" t="s">
        <v>90</v>
      </c>
      <c r="H2133" s="27" t="s">
        <v>27</v>
      </c>
      <c r="I2133" s="29">
        <v>0.55000000000000004</v>
      </c>
      <c r="J2133" s="30">
        <v>4500</v>
      </c>
      <c r="K2133" s="31">
        <f t="shared" si="16"/>
        <v>2475</v>
      </c>
      <c r="L2133" s="31">
        <f t="shared" si="17"/>
        <v>866.25</v>
      </c>
      <c r="M2133" s="32">
        <v>0.35</v>
      </c>
      <c r="O2133" s="37"/>
      <c r="P2133" s="35"/>
      <c r="Q2133" s="33"/>
      <c r="R2133" s="34"/>
    </row>
    <row r="2134" spans="1:18" ht="15.75" customHeight="1">
      <c r="A2134" s="22"/>
      <c r="B2134" s="27" t="s">
        <v>34</v>
      </c>
      <c r="C2134" s="27">
        <v>1128299</v>
      </c>
      <c r="D2134" s="28">
        <v>44402</v>
      </c>
      <c r="E2134" s="27" t="s">
        <v>35</v>
      </c>
      <c r="F2134" s="27" t="s">
        <v>89</v>
      </c>
      <c r="G2134" s="27" t="s">
        <v>90</v>
      </c>
      <c r="H2134" s="27" t="s">
        <v>28</v>
      </c>
      <c r="I2134" s="29">
        <v>0.60000000000000009</v>
      </c>
      <c r="J2134" s="30">
        <v>5000</v>
      </c>
      <c r="K2134" s="31">
        <f t="shared" si="16"/>
        <v>3000.0000000000005</v>
      </c>
      <c r="L2134" s="31">
        <f t="shared" si="17"/>
        <v>900.00000000000011</v>
      </c>
      <c r="M2134" s="32">
        <v>0.3</v>
      </c>
      <c r="O2134" s="37"/>
      <c r="P2134" s="35"/>
      <c r="Q2134" s="33"/>
      <c r="R2134" s="34"/>
    </row>
    <row r="2135" spans="1:18" ht="15.75" customHeight="1">
      <c r="A2135" s="22"/>
      <c r="B2135" s="27" t="s">
        <v>34</v>
      </c>
      <c r="C2135" s="27">
        <v>1128299</v>
      </c>
      <c r="D2135" s="28">
        <v>44402</v>
      </c>
      <c r="E2135" s="27" t="s">
        <v>35</v>
      </c>
      <c r="F2135" s="27" t="s">
        <v>89</v>
      </c>
      <c r="G2135" s="27" t="s">
        <v>90</v>
      </c>
      <c r="H2135" s="27" t="s">
        <v>29</v>
      </c>
      <c r="I2135" s="29">
        <v>0.75000000000000011</v>
      </c>
      <c r="J2135" s="30">
        <v>5000</v>
      </c>
      <c r="K2135" s="31">
        <f t="shared" si="16"/>
        <v>3750.0000000000005</v>
      </c>
      <c r="L2135" s="31">
        <f t="shared" si="17"/>
        <v>937.50000000000011</v>
      </c>
      <c r="M2135" s="32">
        <v>0.25</v>
      </c>
      <c r="O2135" s="37"/>
      <c r="P2135" s="35"/>
      <c r="Q2135" s="33"/>
      <c r="R2135" s="34"/>
    </row>
    <row r="2136" spans="1:18" ht="15.75" customHeight="1">
      <c r="A2136" s="22"/>
      <c r="B2136" s="27" t="s">
        <v>34</v>
      </c>
      <c r="C2136" s="27">
        <v>1128299</v>
      </c>
      <c r="D2136" s="28">
        <v>44434</v>
      </c>
      <c r="E2136" s="27" t="s">
        <v>35</v>
      </c>
      <c r="F2136" s="27" t="s">
        <v>89</v>
      </c>
      <c r="G2136" s="27" t="s">
        <v>90</v>
      </c>
      <c r="H2136" s="27" t="s">
        <v>24</v>
      </c>
      <c r="I2136" s="29">
        <v>0.60000000000000009</v>
      </c>
      <c r="J2136" s="30">
        <v>7000</v>
      </c>
      <c r="K2136" s="31">
        <f t="shared" si="16"/>
        <v>4200.0000000000009</v>
      </c>
      <c r="L2136" s="31">
        <f t="shared" si="17"/>
        <v>1470.0000000000002</v>
      </c>
      <c r="M2136" s="32">
        <v>0.35</v>
      </c>
      <c r="O2136" s="37"/>
      <c r="P2136" s="35"/>
      <c r="Q2136" s="33"/>
      <c r="R2136" s="34"/>
    </row>
    <row r="2137" spans="1:18" ht="15.75" customHeight="1">
      <c r="A2137" s="22"/>
      <c r="B2137" s="27" t="s">
        <v>34</v>
      </c>
      <c r="C2137" s="27">
        <v>1128299</v>
      </c>
      <c r="D2137" s="28">
        <v>44434</v>
      </c>
      <c r="E2137" s="27" t="s">
        <v>35</v>
      </c>
      <c r="F2137" s="27" t="s">
        <v>89</v>
      </c>
      <c r="G2137" s="27" t="s">
        <v>90</v>
      </c>
      <c r="H2137" s="27" t="s">
        <v>25</v>
      </c>
      <c r="I2137" s="29">
        <v>0.65000000000000013</v>
      </c>
      <c r="J2137" s="30">
        <v>6500</v>
      </c>
      <c r="K2137" s="31">
        <f t="shared" si="16"/>
        <v>4225.0000000000009</v>
      </c>
      <c r="L2137" s="31">
        <f t="shared" si="17"/>
        <v>1690.0000000000005</v>
      </c>
      <c r="M2137" s="32">
        <v>0.4</v>
      </c>
      <c r="O2137" s="37"/>
      <c r="P2137" s="35"/>
      <c r="Q2137" s="33"/>
      <c r="R2137" s="34"/>
    </row>
    <row r="2138" spans="1:18" ht="15.75" customHeight="1">
      <c r="A2138" s="22"/>
      <c r="B2138" s="27" t="s">
        <v>34</v>
      </c>
      <c r="C2138" s="27">
        <v>1128299</v>
      </c>
      <c r="D2138" s="28">
        <v>44434</v>
      </c>
      <c r="E2138" s="27" t="s">
        <v>35</v>
      </c>
      <c r="F2138" s="27" t="s">
        <v>89</v>
      </c>
      <c r="G2138" s="27" t="s">
        <v>90</v>
      </c>
      <c r="H2138" s="27" t="s">
        <v>26</v>
      </c>
      <c r="I2138" s="29">
        <v>0.60000000000000009</v>
      </c>
      <c r="J2138" s="30">
        <v>5250</v>
      </c>
      <c r="K2138" s="31">
        <f t="shared" si="16"/>
        <v>3150.0000000000005</v>
      </c>
      <c r="L2138" s="31">
        <f t="shared" si="17"/>
        <v>1102.5</v>
      </c>
      <c r="M2138" s="32">
        <v>0.35</v>
      </c>
      <c r="O2138" s="37"/>
      <c r="P2138" s="35"/>
      <c r="Q2138" s="33"/>
      <c r="R2138" s="34"/>
    </row>
    <row r="2139" spans="1:18" ht="15.75" customHeight="1">
      <c r="A2139" s="22"/>
      <c r="B2139" s="27" t="s">
        <v>34</v>
      </c>
      <c r="C2139" s="27">
        <v>1128299</v>
      </c>
      <c r="D2139" s="28">
        <v>44434</v>
      </c>
      <c r="E2139" s="27" t="s">
        <v>35</v>
      </c>
      <c r="F2139" s="27" t="s">
        <v>89</v>
      </c>
      <c r="G2139" s="27" t="s">
        <v>90</v>
      </c>
      <c r="H2139" s="27" t="s">
        <v>27</v>
      </c>
      <c r="I2139" s="29">
        <v>0.60000000000000009</v>
      </c>
      <c r="J2139" s="30">
        <v>4750</v>
      </c>
      <c r="K2139" s="31">
        <f t="shared" si="16"/>
        <v>2850.0000000000005</v>
      </c>
      <c r="L2139" s="31">
        <f t="shared" si="17"/>
        <v>997.50000000000011</v>
      </c>
      <c r="M2139" s="32">
        <v>0.35</v>
      </c>
      <c r="O2139" s="37"/>
      <c r="P2139" s="35"/>
      <c r="Q2139" s="33"/>
      <c r="R2139" s="34"/>
    </row>
    <row r="2140" spans="1:18" ht="15.75" customHeight="1">
      <c r="A2140" s="22"/>
      <c r="B2140" s="27" t="s">
        <v>34</v>
      </c>
      <c r="C2140" s="27">
        <v>1128299</v>
      </c>
      <c r="D2140" s="28">
        <v>44434</v>
      </c>
      <c r="E2140" s="27" t="s">
        <v>35</v>
      </c>
      <c r="F2140" s="27" t="s">
        <v>89</v>
      </c>
      <c r="G2140" s="27" t="s">
        <v>90</v>
      </c>
      <c r="H2140" s="27" t="s">
        <v>28</v>
      </c>
      <c r="I2140" s="29">
        <v>0.70000000000000007</v>
      </c>
      <c r="J2140" s="30">
        <v>4750</v>
      </c>
      <c r="K2140" s="31">
        <f t="shared" si="16"/>
        <v>3325.0000000000005</v>
      </c>
      <c r="L2140" s="31">
        <f t="shared" si="17"/>
        <v>997.50000000000011</v>
      </c>
      <c r="M2140" s="32">
        <v>0.3</v>
      </c>
      <c r="O2140" s="37"/>
      <c r="P2140" s="35"/>
      <c r="Q2140" s="33"/>
      <c r="R2140" s="34"/>
    </row>
    <row r="2141" spans="1:18" ht="15.75" customHeight="1">
      <c r="A2141" s="22"/>
      <c r="B2141" s="27" t="s">
        <v>34</v>
      </c>
      <c r="C2141" s="27">
        <v>1128299</v>
      </c>
      <c r="D2141" s="28">
        <v>44434</v>
      </c>
      <c r="E2141" s="27" t="s">
        <v>35</v>
      </c>
      <c r="F2141" s="27" t="s">
        <v>89</v>
      </c>
      <c r="G2141" s="27" t="s">
        <v>90</v>
      </c>
      <c r="H2141" s="27" t="s">
        <v>29</v>
      </c>
      <c r="I2141" s="29">
        <v>0.75000000000000011</v>
      </c>
      <c r="J2141" s="30">
        <v>4500</v>
      </c>
      <c r="K2141" s="31">
        <f t="shared" si="16"/>
        <v>3375.0000000000005</v>
      </c>
      <c r="L2141" s="31">
        <f t="shared" si="17"/>
        <v>843.75000000000011</v>
      </c>
      <c r="M2141" s="32">
        <v>0.25</v>
      </c>
      <c r="O2141" s="37"/>
      <c r="P2141" s="35"/>
      <c r="Q2141" s="33"/>
      <c r="R2141" s="34"/>
    </row>
    <row r="2142" spans="1:18" ht="15.75" customHeight="1">
      <c r="A2142" s="22"/>
      <c r="B2142" s="27" t="s">
        <v>34</v>
      </c>
      <c r="C2142" s="27">
        <v>1128299</v>
      </c>
      <c r="D2142" s="28">
        <v>44466</v>
      </c>
      <c r="E2142" s="27" t="s">
        <v>35</v>
      </c>
      <c r="F2142" s="27" t="s">
        <v>89</v>
      </c>
      <c r="G2142" s="27" t="s">
        <v>90</v>
      </c>
      <c r="H2142" s="27" t="s">
        <v>24</v>
      </c>
      <c r="I2142" s="29">
        <v>0.50000000000000011</v>
      </c>
      <c r="J2142" s="30">
        <v>6250</v>
      </c>
      <c r="K2142" s="31">
        <f t="shared" si="16"/>
        <v>3125.0000000000009</v>
      </c>
      <c r="L2142" s="31">
        <f t="shared" si="17"/>
        <v>1093.7500000000002</v>
      </c>
      <c r="M2142" s="32">
        <v>0.35</v>
      </c>
      <c r="O2142" s="37"/>
      <c r="P2142" s="35"/>
      <c r="Q2142" s="33"/>
      <c r="R2142" s="34"/>
    </row>
    <row r="2143" spans="1:18" ht="15.75" customHeight="1">
      <c r="A2143" s="22"/>
      <c r="B2143" s="27" t="s">
        <v>34</v>
      </c>
      <c r="C2143" s="27">
        <v>1128299</v>
      </c>
      <c r="D2143" s="28">
        <v>44466</v>
      </c>
      <c r="E2143" s="27" t="s">
        <v>35</v>
      </c>
      <c r="F2143" s="27" t="s">
        <v>89</v>
      </c>
      <c r="G2143" s="27" t="s">
        <v>90</v>
      </c>
      <c r="H2143" s="27" t="s">
        <v>25</v>
      </c>
      <c r="I2143" s="29">
        <v>0.55000000000000016</v>
      </c>
      <c r="J2143" s="30">
        <v>6250</v>
      </c>
      <c r="K2143" s="31">
        <f t="shared" si="16"/>
        <v>3437.5000000000009</v>
      </c>
      <c r="L2143" s="31">
        <f t="shared" si="17"/>
        <v>1375.0000000000005</v>
      </c>
      <c r="M2143" s="32">
        <v>0.4</v>
      </c>
      <c r="O2143" s="37"/>
      <c r="P2143" s="35"/>
      <c r="Q2143" s="33"/>
      <c r="R2143" s="34"/>
    </row>
    <row r="2144" spans="1:18" ht="15.75" customHeight="1">
      <c r="A2144" s="22"/>
      <c r="B2144" s="27" t="s">
        <v>34</v>
      </c>
      <c r="C2144" s="27">
        <v>1128299</v>
      </c>
      <c r="D2144" s="28">
        <v>44466</v>
      </c>
      <c r="E2144" s="27" t="s">
        <v>35</v>
      </c>
      <c r="F2144" s="27" t="s">
        <v>89</v>
      </c>
      <c r="G2144" s="27" t="s">
        <v>90</v>
      </c>
      <c r="H2144" s="27" t="s">
        <v>26</v>
      </c>
      <c r="I2144" s="29">
        <v>0.50000000000000011</v>
      </c>
      <c r="J2144" s="30">
        <v>4750</v>
      </c>
      <c r="K2144" s="31">
        <f t="shared" si="16"/>
        <v>2375.0000000000005</v>
      </c>
      <c r="L2144" s="31">
        <f t="shared" si="17"/>
        <v>831.25000000000011</v>
      </c>
      <c r="M2144" s="32">
        <v>0.35</v>
      </c>
      <c r="O2144" s="37"/>
      <c r="P2144" s="35"/>
      <c r="Q2144" s="33"/>
      <c r="R2144" s="34"/>
    </row>
    <row r="2145" spans="1:18" ht="15.75" customHeight="1">
      <c r="A2145" s="22"/>
      <c r="B2145" s="27" t="s">
        <v>34</v>
      </c>
      <c r="C2145" s="27">
        <v>1128299</v>
      </c>
      <c r="D2145" s="28">
        <v>44466</v>
      </c>
      <c r="E2145" s="27" t="s">
        <v>35</v>
      </c>
      <c r="F2145" s="27" t="s">
        <v>89</v>
      </c>
      <c r="G2145" s="27" t="s">
        <v>90</v>
      </c>
      <c r="H2145" s="27" t="s">
        <v>27</v>
      </c>
      <c r="I2145" s="29">
        <v>0.50000000000000011</v>
      </c>
      <c r="J2145" s="30">
        <v>4250</v>
      </c>
      <c r="K2145" s="31">
        <f t="shared" si="16"/>
        <v>2125.0000000000005</v>
      </c>
      <c r="L2145" s="31">
        <f t="shared" si="17"/>
        <v>743.75000000000011</v>
      </c>
      <c r="M2145" s="32">
        <v>0.35</v>
      </c>
      <c r="O2145" s="37"/>
      <c r="P2145" s="35"/>
      <c r="Q2145" s="33"/>
      <c r="R2145" s="34"/>
    </row>
    <row r="2146" spans="1:18" ht="15.75" customHeight="1">
      <c r="A2146" s="22"/>
      <c r="B2146" s="27" t="s">
        <v>34</v>
      </c>
      <c r="C2146" s="27">
        <v>1128299</v>
      </c>
      <c r="D2146" s="28">
        <v>44466</v>
      </c>
      <c r="E2146" s="27" t="s">
        <v>35</v>
      </c>
      <c r="F2146" s="27" t="s">
        <v>89</v>
      </c>
      <c r="G2146" s="27" t="s">
        <v>90</v>
      </c>
      <c r="H2146" s="27" t="s">
        <v>28</v>
      </c>
      <c r="I2146" s="29">
        <v>0.60000000000000009</v>
      </c>
      <c r="J2146" s="30">
        <v>4250</v>
      </c>
      <c r="K2146" s="31">
        <f t="shared" si="16"/>
        <v>2550.0000000000005</v>
      </c>
      <c r="L2146" s="31">
        <f t="shared" si="17"/>
        <v>765.00000000000011</v>
      </c>
      <c r="M2146" s="32">
        <v>0.3</v>
      </c>
      <c r="O2146" s="37"/>
      <c r="P2146" s="35"/>
      <c r="Q2146" s="33"/>
      <c r="R2146" s="34"/>
    </row>
    <row r="2147" spans="1:18" ht="15.75" customHeight="1">
      <c r="A2147" s="22"/>
      <c r="B2147" s="27" t="s">
        <v>34</v>
      </c>
      <c r="C2147" s="27">
        <v>1128299</v>
      </c>
      <c r="D2147" s="28">
        <v>44466</v>
      </c>
      <c r="E2147" s="27" t="s">
        <v>35</v>
      </c>
      <c r="F2147" s="27" t="s">
        <v>89</v>
      </c>
      <c r="G2147" s="27" t="s">
        <v>90</v>
      </c>
      <c r="H2147" s="27" t="s">
        <v>29</v>
      </c>
      <c r="I2147" s="29">
        <v>0.65000000000000013</v>
      </c>
      <c r="J2147" s="30">
        <v>4750</v>
      </c>
      <c r="K2147" s="31">
        <f t="shared" si="16"/>
        <v>3087.5000000000005</v>
      </c>
      <c r="L2147" s="31">
        <f t="shared" si="17"/>
        <v>771.87500000000011</v>
      </c>
      <c r="M2147" s="32">
        <v>0.25</v>
      </c>
      <c r="O2147" s="37"/>
      <c r="P2147" s="35"/>
      <c r="Q2147" s="33"/>
      <c r="R2147" s="34"/>
    </row>
    <row r="2148" spans="1:18" ht="15.75" customHeight="1">
      <c r="A2148" s="22"/>
      <c r="B2148" s="27" t="s">
        <v>34</v>
      </c>
      <c r="C2148" s="27">
        <v>1128299</v>
      </c>
      <c r="D2148" s="28">
        <v>44495</v>
      </c>
      <c r="E2148" s="27" t="s">
        <v>35</v>
      </c>
      <c r="F2148" s="27" t="s">
        <v>89</v>
      </c>
      <c r="G2148" s="27" t="s">
        <v>90</v>
      </c>
      <c r="H2148" s="27" t="s">
        <v>24</v>
      </c>
      <c r="I2148" s="29">
        <v>0.50000000000000011</v>
      </c>
      <c r="J2148" s="30">
        <v>5500</v>
      </c>
      <c r="K2148" s="31">
        <f t="shared" si="16"/>
        <v>2750.0000000000005</v>
      </c>
      <c r="L2148" s="31">
        <f t="shared" si="17"/>
        <v>962.50000000000011</v>
      </c>
      <c r="M2148" s="32">
        <v>0.35</v>
      </c>
      <c r="O2148" s="37"/>
      <c r="P2148" s="35"/>
      <c r="Q2148" s="33"/>
      <c r="R2148" s="34"/>
    </row>
    <row r="2149" spans="1:18" ht="15.75" customHeight="1">
      <c r="A2149" s="22"/>
      <c r="B2149" s="27" t="s">
        <v>34</v>
      </c>
      <c r="C2149" s="27">
        <v>1128299</v>
      </c>
      <c r="D2149" s="28">
        <v>44495</v>
      </c>
      <c r="E2149" s="27" t="s">
        <v>35</v>
      </c>
      <c r="F2149" s="27" t="s">
        <v>89</v>
      </c>
      <c r="G2149" s="27" t="s">
        <v>90</v>
      </c>
      <c r="H2149" s="27" t="s">
        <v>25</v>
      </c>
      <c r="I2149" s="29">
        <v>0.55000000000000016</v>
      </c>
      <c r="J2149" s="30">
        <v>5500</v>
      </c>
      <c r="K2149" s="31">
        <f t="shared" si="16"/>
        <v>3025.0000000000009</v>
      </c>
      <c r="L2149" s="31">
        <f t="shared" si="17"/>
        <v>1210.0000000000005</v>
      </c>
      <c r="M2149" s="32">
        <v>0.4</v>
      </c>
      <c r="O2149" s="37"/>
      <c r="P2149" s="35"/>
      <c r="Q2149" s="33"/>
      <c r="R2149" s="34"/>
    </row>
    <row r="2150" spans="1:18" ht="15.75" customHeight="1">
      <c r="A2150" s="22"/>
      <c r="B2150" s="27" t="s">
        <v>34</v>
      </c>
      <c r="C2150" s="27">
        <v>1128299</v>
      </c>
      <c r="D2150" s="28">
        <v>44495</v>
      </c>
      <c r="E2150" s="27" t="s">
        <v>35</v>
      </c>
      <c r="F2150" s="27" t="s">
        <v>89</v>
      </c>
      <c r="G2150" s="27" t="s">
        <v>90</v>
      </c>
      <c r="H2150" s="27" t="s">
        <v>26</v>
      </c>
      <c r="I2150" s="29">
        <v>0.50000000000000011</v>
      </c>
      <c r="J2150" s="30">
        <v>3750</v>
      </c>
      <c r="K2150" s="31">
        <f t="shared" si="16"/>
        <v>1875.0000000000005</v>
      </c>
      <c r="L2150" s="31">
        <f t="shared" si="17"/>
        <v>656.25000000000011</v>
      </c>
      <c r="M2150" s="32">
        <v>0.35</v>
      </c>
      <c r="O2150" s="37"/>
      <c r="P2150" s="35"/>
      <c r="Q2150" s="33"/>
      <c r="R2150" s="34"/>
    </row>
    <row r="2151" spans="1:18" ht="15.75" customHeight="1">
      <c r="A2151" s="22"/>
      <c r="B2151" s="27" t="s">
        <v>34</v>
      </c>
      <c r="C2151" s="27">
        <v>1128299</v>
      </c>
      <c r="D2151" s="28">
        <v>44495</v>
      </c>
      <c r="E2151" s="27" t="s">
        <v>35</v>
      </c>
      <c r="F2151" s="27" t="s">
        <v>89</v>
      </c>
      <c r="G2151" s="27" t="s">
        <v>90</v>
      </c>
      <c r="H2151" s="27" t="s">
        <v>27</v>
      </c>
      <c r="I2151" s="29">
        <v>0.50000000000000011</v>
      </c>
      <c r="J2151" s="30">
        <v>3500</v>
      </c>
      <c r="K2151" s="31">
        <f t="shared" si="16"/>
        <v>1750.0000000000005</v>
      </c>
      <c r="L2151" s="31">
        <f t="shared" si="17"/>
        <v>612.50000000000011</v>
      </c>
      <c r="M2151" s="32">
        <v>0.35</v>
      </c>
      <c r="O2151" s="37"/>
      <c r="P2151" s="35"/>
      <c r="Q2151" s="33"/>
      <c r="R2151" s="34"/>
    </row>
    <row r="2152" spans="1:18" ht="15.75" customHeight="1">
      <c r="A2152" s="22"/>
      <c r="B2152" s="27" t="s">
        <v>34</v>
      </c>
      <c r="C2152" s="27">
        <v>1128299</v>
      </c>
      <c r="D2152" s="28">
        <v>44495</v>
      </c>
      <c r="E2152" s="27" t="s">
        <v>35</v>
      </c>
      <c r="F2152" s="27" t="s">
        <v>89</v>
      </c>
      <c r="G2152" s="27" t="s">
        <v>90</v>
      </c>
      <c r="H2152" s="27" t="s">
        <v>28</v>
      </c>
      <c r="I2152" s="29">
        <v>0.60000000000000009</v>
      </c>
      <c r="J2152" s="30">
        <v>3250</v>
      </c>
      <c r="K2152" s="31">
        <f t="shared" si="16"/>
        <v>1950.0000000000002</v>
      </c>
      <c r="L2152" s="31">
        <f t="shared" si="17"/>
        <v>585</v>
      </c>
      <c r="M2152" s="32">
        <v>0.3</v>
      </c>
      <c r="O2152" s="37"/>
      <c r="P2152" s="35"/>
      <c r="Q2152" s="33"/>
      <c r="R2152" s="34"/>
    </row>
    <row r="2153" spans="1:18" ht="15.75" customHeight="1">
      <c r="A2153" s="22"/>
      <c r="B2153" s="27" t="s">
        <v>34</v>
      </c>
      <c r="C2153" s="27">
        <v>1128299</v>
      </c>
      <c r="D2153" s="28">
        <v>44495</v>
      </c>
      <c r="E2153" s="27" t="s">
        <v>35</v>
      </c>
      <c r="F2153" s="27" t="s">
        <v>89</v>
      </c>
      <c r="G2153" s="27" t="s">
        <v>90</v>
      </c>
      <c r="H2153" s="27" t="s">
        <v>29</v>
      </c>
      <c r="I2153" s="29">
        <v>0.75000000000000011</v>
      </c>
      <c r="J2153" s="30">
        <v>3750</v>
      </c>
      <c r="K2153" s="31">
        <f t="shared" si="16"/>
        <v>2812.5000000000005</v>
      </c>
      <c r="L2153" s="31">
        <f t="shared" si="17"/>
        <v>703.12500000000011</v>
      </c>
      <c r="M2153" s="32">
        <v>0.25</v>
      </c>
      <c r="O2153" s="37"/>
      <c r="P2153" s="35"/>
      <c r="Q2153" s="33"/>
      <c r="R2153" s="34"/>
    </row>
    <row r="2154" spans="1:18" ht="15.75" customHeight="1">
      <c r="A2154" s="22"/>
      <c r="B2154" s="27" t="s">
        <v>34</v>
      </c>
      <c r="C2154" s="27">
        <v>1128299</v>
      </c>
      <c r="D2154" s="28">
        <v>44526</v>
      </c>
      <c r="E2154" s="27" t="s">
        <v>35</v>
      </c>
      <c r="F2154" s="27" t="s">
        <v>89</v>
      </c>
      <c r="G2154" s="27" t="s">
        <v>90</v>
      </c>
      <c r="H2154" s="27" t="s">
        <v>24</v>
      </c>
      <c r="I2154" s="29">
        <v>0.60000000000000009</v>
      </c>
      <c r="J2154" s="30">
        <v>5500</v>
      </c>
      <c r="K2154" s="31">
        <f t="shared" si="16"/>
        <v>3300.0000000000005</v>
      </c>
      <c r="L2154" s="31">
        <f t="shared" si="17"/>
        <v>1155</v>
      </c>
      <c r="M2154" s="32">
        <v>0.35</v>
      </c>
      <c r="O2154" s="37"/>
      <c r="P2154" s="35"/>
      <c r="Q2154" s="33"/>
      <c r="R2154" s="34"/>
    </row>
    <row r="2155" spans="1:18" ht="15.75" customHeight="1">
      <c r="A2155" s="22"/>
      <c r="B2155" s="27" t="s">
        <v>34</v>
      </c>
      <c r="C2155" s="27">
        <v>1128299</v>
      </c>
      <c r="D2155" s="28">
        <v>44526</v>
      </c>
      <c r="E2155" s="27" t="s">
        <v>35</v>
      </c>
      <c r="F2155" s="27" t="s">
        <v>89</v>
      </c>
      <c r="G2155" s="27" t="s">
        <v>90</v>
      </c>
      <c r="H2155" s="27" t="s">
        <v>25</v>
      </c>
      <c r="I2155" s="29">
        <v>0.65000000000000013</v>
      </c>
      <c r="J2155" s="30">
        <v>6000</v>
      </c>
      <c r="K2155" s="31">
        <f t="shared" si="16"/>
        <v>3900.0000000000009</v>
      </c>
      <c r="L2155" s="31">
        <f t="shared" si="17"/>
        <v>1560.0000000000005</v>
      </c>
      <c r="M2155" s="32">
        <v>0.4</v>
      </c>
      <c r="O2155" s="37"/>
      <c r="P2155" s="35"/>
      <c r="Q2155" s="33"/>
      <c r="R2155" s="34"/>
    </row>
    <row r="2156" spans="1:18" ht="15.75" customHeight="1">
      <c r="A2156" s="22"/>
      <c r="B2156" s="27" t="s">
        <v>34</v>
      </c>
      <c r="C2156" s="27">
        <v>1128299</v>
      </c>
      <c r="D2156" s="28">
        <v>44526</v>
      </c>
      <c r="E2156" s="27" t="s">
        <v>35</v>
      </c>
      <c r="F2156" s="27" t="s">
        <v>89</v>
      </c>
      <c r="G2156" s="27" t="s">
        <v>90</v>
      </c>
      <c r="H2156" s="27" t="s">
        <v>26</v>
      </c>
      <c r="I2156" s="29">
        <v>0.60000000000000009</v>
      </c>
      <c r="J2156" s="30">
        <v>4500</v>
      </c>
      <c r="K2156" s="31">
        <f t="shared" si="16"/>
        <v>2700.0000000000005</v>
      </c>
      <c r="L2156" s="31">
        <f t="shared" si="17"/>
        <v>945.00000000000011</v>
      </c>
      <c r="M2156" s="32">
        <v>0.35</v>
      </c>
      <c r="O2156" s="37"/>
      <c r="P2156" s="35"/>
      <c r="Q2156" s="33"/>
      <c r="R2156" s="34"/>
    </row>
    <row r="2157" spans="1:18" ht="15.75" customHeight="1">
      <c r="A2157" s="22"/>
      <c r="B2157" s="27" t="s">
        <v>34</v>
      </c>
      <c r="C2157" s="27">
        <v>1128299</v>
      </c>
      <c r="D2157" s="28">
        <v>44526</v>
      </c>
      <c r="E2157" s="27" t="s">
        <v>35</v>
      </c>
      <c r="F2157" s="27" t="s">
        <v>89</v>
      </c>
      <c r="G2157" s="27" t="s">
        <v>90</v>
      </c>
      <c r="H2157" s="27" t="s">
        <v>27</v>
      </c>
      <c r="I2157" s="29">
        <v>0.60000000000000009</v>
      </c>
      <c r="J2157" s="30">
        <v>4250</v>
      </c>
      <c r="K2157" s="31">
        <f t="shared" si="16"/>
        <v>2550.0000000000005</v>
      </c>
      <c r="L2157" s="31">
        <f t="shared" si="17"/>
        <v>892.50000000000011</v>
      </c>
      <c r="M2157" s="32">
        <v>0.35</v>
      </c>
      <c r="O2157" s="37"/>
      <c r="P2157" s="35"/>
      <c r="Q2157" s="33"/>
      <c r="R2157" s="34"/>
    </row>
    <row r="2158" spans="1:18" ht="15.75" customHeight="1">
      <c r="A2158" s="22"/>
      <c r="B2158" s="27" t="s">
        <v>34</v>
      </c>
      <c r="C2158" s="27">
        <v>1128299</v>
      </c>
      <c r="D2158" s="28">
        <v>44526</v>
      </c>
      <c r="E2158" s="27" t="s">
        <v>35</v>
      </c>
      <c r="F2158" s="27" t="s">
        <v>89</v>
      </c>
      <c r="G2158" s="27" t="s">
        <v>90</v>
      </c>
      <c r="H2158" s="27" t="s">
        <v>28</v>
      </c>
      <c r="I2158" s="29">
        <v>0.70000000000000007</v>
      </c>
      <c r="J2158" s="30">
        <v>3750</v>
      </c>
      <c r="K2158" s="31">
        <f t="shared" si="16"/>
        <v>2625.0000000000005</v>
      </c>
      <c r="L2158" s="31">
        <f t="shared" si="17"/>
        <v>787.50000000000011</v>
      </c>
      <c r="M2158" s="32">
        <v>0.3</v>
      </c>
      <c r="O2158" s="37"/>
      <c r="P2158" s="35"/>
      <c r="Q2158" s="33"/>
      <c r="R2158" s="34"/>
    </row>
    <row r="2159" spans="1:18" ht="15.75" customHeight="1">
      <c r="A2159" s="22"/>
      <c r="B2159" s="27" t="s">
        <v>34</v>
      </c>
      <c r="C2159" s="27">
        <v>1128299</v>
      </c>
      <c r="D2159" s="28">
        <v>44526</v>
      </c>
      <c r="E2159" s="27" t="s">
        <v>35</v>
      </c>
      <c r="F2159" s="27" t="s">
        <v>89</v>
      </c>
      <c r="G2159" s="27" t="s">
        <v>90</v>
      </c>
      <c r="H2159" s="27" t="s">
        <v>29</v>
      </c>
      <c r="I2159" s="29">
        <v>0.75000000000000011</v>
      </c>
      <c r="J2159" s="30">
        <v>5000</v>
      </c>
      <c r="K2159" s="31">
        <f t="shared" si="16"/>
        <v>3750.0000000000005</v>
      </c>
      <c r="L2159" s="31">
        <f t="shared" si="17"/>
        <v>937.50000000000011</v>
      </c>
      <c r="M2159" s="32">
        <v>0.25</v>
      </c>
      <c r="O2159" s="37"/>
      <c r="P2159" s="35"/>
      <c r="Q2159" s="33"/>
      <c r="R2159" s="34"/>
    </row>
    <row r="2160" spans="1:18" ht="15.75" customHeight="1">
      <c r="A2160" s="22"/>
      <c r="B2160" s="27" t="s">
        <v>34</v>
      </c>
      <c r="C2160" s="27">
        <v>1128299</v>
      </c>
      <c r="D2160" s="28">
        <v>44555</v>
      </c>
      <c r="E2160" s="27" t="s">
        <v>35</v>
      </c>
      <c r="F2160" s="27" t="s">
        <v>89</v>
      </c>
      <c r="G2160" s="27" t="s">
        <v>90</v>
      </c>
      <c r="H2160" s="27" t="s">
        <v>24</v>
      </c>
      <c r="I2160" s="29">
        <v>0.60000000000000009</v>
      </c>
      <c r="J2160" s="30">
        <v>7000</v>
      </c>
      <c r="K2160" s="31">
        <f t="shared" si="16"/>
        <v>4200.0000000000009</v>
      </c>
      <c r="L2160" s="31">
        <f t="shared" si="17"/>
        <v>1470.0000000000002</v>
      </c>
      <c r="M2160" s="32">
        <v>0.35</v>
      </c>
      <c r="O2160" s="37"/>
      <c r="P2160" s="35"/>
      <c r="Q2160" s="33"/>
      <c r="R2160" s="34"/>
    </row>
    <row r="2161" spans="1:18" ht="15.75" customHeight="1">
      <c r="A2161" s="22"/>
      <c r="B2161" s="27" t="s">
        <v>34</v>
      </c>
      <c r="C2161" s="27">
        <v>1128299</v>
      </c>
      <c r="D2161" s="28">
        <v>44555</v>
      </c>
      <c r="E2161" s="27" t="s">
        <v>35</v>
      </c>
      <c r="F2161" s="27" t="s">
        <v>89</v>
      </c>
      <c r="G2161" s="27" t="s">
        <v>90</v>
      </c>
      <c r="H2161" s="27" t="s">
        <v>25</v>
      </c>
      <c r="I2161" s="29">
        <v>0.65000000000000013</v>
      </c>
      <c r="J2161" s="30">
        <v>7000</v>
      </c>
      <c r="K2161" s="31">
        <f t="shared" si="16"/>
        <v>4550.0000000000009</v>
      </c>
      <c r="L2161" s="31">
        <f t="shared" si="17"/>
        <v>1820.0000000000005</v>
      </c>
      <c r="M2161" s="32">
        <v>0.4</v>
      </c>
      <c r="O2161" s="37"/>
      <c r="P2161" s="35"/>
      <c r="Q2161" s="33"/>
      <c r="R2161" s="34"/>
    </row>
    <row r="2162" spans="1:18" ht="15.75" customHeight="1">
      <c r="A2162" s="22"/>
      <c r="B2162" s="27" t="s">
        <v>34</v>
      </c>
      <c r="C2162" s="27">
        <v>1128299</v>
      </c>
      <c r="D2162" s="28">
        <v>44555</v>
      </c>
      <c r="E2162" s="27" t="s">
        <v>35</v>
      </c>
      <c r="F2162" s="27" t="s">
        <v>89</v>
      </c>
      <c r="G2162" s="27" t="s">
        <v>90</v>
      </c>
      <c r="H2162" s="27" t="s">
        <v>26</v>
      </c>
      <c r="I2162" s="29">
        <v>0.60000000000000009</v>
      </c>
      <c r="J2162" s="30">
        <v>5000</v>
      </c>
      <c r="K2162" s="31">
        <f t="shared" si="16"/>
        <v>3000.0000000000005</v>
      </c>
      <c r="L2162" s="31">
        <f t="shared" si="17"/>
        <v>1050</v>
      </c>
      <c r="M2162" s="32">
        <v>0.35</v>
      </c>
      <c r="O2162" s="37"/>
      <c r="P2162" s="35"/>
      <c r="Q2162" s="33"/>
      <c r="R2162" s="34"/>
    </row>
    <row r="2163" spans="1:18" ht="15.75" customHeight="1">
      <c r="A2163" s="22"/>
      <c r="B2163" s="27" t="s">
        <v>34</v>
      </c>
      <c r="C2163" s="27">
        <v>1128299</v>
      </c>
      <c r="D2163" s="28">
        <v>44555</v>
      </c>
      <c r="E2163" s="27" t="s">
        <v>35</v>
      </c>
      <c r="F2163" s="27" t="s">
        <v>89</v>
      </c>
      <c r="G2163" s="27" t="s">
        <v>90</v>
      </c>
      <c r="H2163" s="27" t="s">
        <v>27</v>
      </c>
      <c r="I2163" s="29">
        <v>0.60000000000000009</v>
      </c>
      <c r="J2163" s="30">
        <v>5000</v>
      </c>
      <c r="K2163" s="31">
        <f t="shared" si="16"/>
        <v>3000.0000000000005</v>
      </c>
      <c r="L2163" s="31">
        <f t="shared" si="17"/>
        <v>1050</v>
      </c>
      <c r="M2163" s="32">
        <v>0.35</v>
      </c>
      <c r="O2163" s="37"/>
      <c r="P2163" s="35"/>
      <c r="Q2163" s="33"/>
      <c r="R2163" s="34"/>
    </row>
    <row r="2164" spans="1:18" ht="15.75" customHeight="1">
      <c r="A2164" s="22"/>
      <c r="B2164" s="27" t="s">
        <v>34</v>
      </c>
      <c r="C2164" s="27">
        <v>1128299</v>
      </c>
      <c r="D2164" s="28">
        <v>44555</v>
      </c>
      <c r="E2164" s="27" t="s">
        <v>35</v>
      </c>
      <c r="F2164" s="27" t="s">
        <v>89</v>
      </c>
      <c r="G2164" s="27" t="s">
        <v>90</v>
      </c>
      <c r="H2164" s="27" t="s">
        <v>28</v>
      </c>
      <c r="I2164" s="29">
        <v>0.70000000000000007</v>
      </c>
      <c r="J2164" s="30">
        <v>4250</v>
      </c>
      <c r="K2164" s="31">
        <f t="shared" si="16"/>
        <v>2975.0000000000005</v>
      </c>
      <c r="L2164" s="31">
        <f t="shared" si="17"/>
        <v>892.50000000000011</v>
      </c>
      <c r="M2164" s="32">
        <v>0.3</v>
      </c>
      <c r="O2164" s="37"/>
      <c r="P2164" s="35"/>
      <c r="Q2164" s="33"/>
      <c r="R2164" s="34"/>
    </row>
    <row r="2165" spans="1:18" ht="15.75" customHeight="1">
      <c r="A2165" s="22"/>
      <c r="B2165" s="27" t="s">
        <v>34</v>
      </c>
      <c r="C2165" s="27">
        <v>1128299</v>
      </c>
      <c r="D2165" s="28">
        <v>44555</v>
      </c>
      <c r="E2165" s="27" t="s">
        <v>35</v>
      </c>
      <c r="F2165" s="27" t="s">
        <v>89</v>
      </c>
      <c r="G2165" s="27" t="s">
        <v>90</v>
      </c>
      <c r="H2165" s="27" t="s">
        <v>29</v>
      </c>
      <c r="I2165" s="29">
        <v>0.75000000000000011</v>
      </c>
      <c r="J2165" s="30">
        <v>5250</v>
      </c>
      <c r="K2165" s="31">
        <f t="shared" si="16"/>
        <v>3937.5000000000005</v>
      </c>
      <c r="L2165" s="31">
        <f t="shared" si="17"/>
        <v>984.37500000000011</v>
      </c>
      <c r="M2165" s="32">
        <v>0.25</v>
      </c>
      <c r="O2165" s="37"/>
      <c r="P2165" s="35"/>
      <c r="Q2165" s="33"/>
      <c r="R2165" s="34"/>
    </row>
    <row r="2166" spans="1:18" ht="15.75" customHeight="1">
      <c r="A2166" s="22" t="s">
        <v>46</v>
      </c>
      <c r="B2166" s="27" t="s">
        <v>34</v>
      </c>
      <c r="C2166" s="27">
        <v>1128299</v>
      </c>
      <c r="D2166" s="28">
        <v>44209</v>
      </c>
      <c r="E2166" s="27" t="s">
        <v>35</v>
      </c>
      <c r="F2166" s="27" t="s">
        <v>91</v>
      </c>
      <c r="G2166" s="27" t="s">
        <v>92</v>
      </c>
      <c r="H2166" s="27" t="s">
        <v>24</v>
      </c>
      <c r="I2166" s="29">
        <v>0.29999999999999993</v>
      </c>
      <c r="J2166" s="30">
        <v>4500</v>
      </c>
      <c r="K2166" s="31">
        <f t="shared" si="16"/>
        <v>1349.9999999999998</v>
      </c>
      <c r="L2166" s="31">
        <f t="shared" si="17"/>
        <v>539.99999999999989</v>
      </c>
      <c r="M2166" s="32">
        <v>0.4</v>
      </c>
      <c r="O2166" s="37"/>
      <c r="P2166" s="35"/>
      <c r="Q2166" s="33"/>
      <c r="R2166" s="34"/>
    </row>
    <row r="2167" spans="1:18" ht="15.75" customHeight="1">
      <c r="A2167" s="22"/>
      <c r="B2167" s="27" t="s">
        <v>34</v>
      </c>
      <c r="C2167" s="27">
        <v>1128299</v>
      </c>
      <c r="D2167" s="28">
        <v>44209</v>
      </c>
      <c r="E2167" s="27" t="s">
        <v>35</v>
      </c>
      <c r="F2167" s="27" t="s">
        <v>91</v>
      </c>
      <c r="G2167" s="27" t="s">
        <v>92</v>
      </c>
      <c r="H2167" s="27" t="s">
        <v>25</v>
      </c>
      <c r="I2167" s="29">
        <v>0.4</v>
      </c>
      <c r="J2167" s="30">
        <v>4500</v>
      </c>
      <c r="K2167" s="31">
        <f t="shared" si="16"/>
        <v>1800</v>
      </c>
      <c r="L2167" s="31">
        <f t="shared" si="17"/>
        <v>720</v>
      </c>
      <c r="M2167" s="32">
        <v>0.4</v>
      </c>
      <c r="O2167" s="37"/>
      <c r="P2167" s="35"/>
      <c r="Q2167" s="33"/>
      <c r="R2167" s="34"/>
    </row>
    <row r="2168" spans="1:18" ht="15.75" customHeight="1">
      <c r="A2168" s="22"/>
      <c r="B2168" s="27" t="s">
        <v>34</v>
      </c>
      <c r="C2168" s="27">
        <v>1128299</v>
      </c>
      <c r="D2168" s="28">
        <v>44209</v>
      </c>
      <c r="E2168" s="27" t="s">
        <v>35</v>
      </c>
      <c r="F2168" s="27" t="s">
        <v>91</v>
      </c>
      <c r="G2168" s="27" t="s">
        <v>92</v>
      </c>
      <c r="H2168" s="27" t="s">
        <v>26</v>
      </c>
      <c r="I2168" s="29">
        <v>0.4</v>
      </c>
      <c r="J2168" s="30">
        <v>4500</v>
      </c>
      <c r="K2168" s="31">
        <f t="shared" si="16"/>
        <v>1800</v>
      </c>
      <c r="L2168" s="31">
        <f t="shared" si="17"/>
        <v>630</v>
      </c>
      <c r="M2168" s="32">
        <v>0.35</v>
      </c>
      <c r="O2168" s="37"/>
      <c r="P2168" s="35"/>
      <c r="Q2168" s="33"/>
      <c r="R2168" s="34"/>
    </row>
    <row r="2169" spans="1:18" ht="15.75" customHeight="1">
      <c r="A2169" s="22"/>
      <c r="B2169" s="27" t="s">
        <v>34</v>
      </c>
      <c r="C2169" s="27">
        <v>1128299</v>
      </c>
      <c r="D2169" s="28">
        <v>44209</v>
      </c>
      <c r="E2169" s="27" t="s">
        <v>35</v>
      </c>
      <c r="F2169" s="27" t="s">
        <v>91</v>
      </c>
      <c r="G2169" s="27" t="s">
        <v>92</v>
      </c>
      <c r="H2169" s="27" t="s">
        <v>27</v>
      </c>
      <c r="I2169" s="29">
        <v>0.4</v>
      </c>
      <c r="J2169" s="30">
        <v>3000</v>
      </c>
      <c r="K2169" s="31">
        <f t="shared" si="16"/>
        <v>1200</v>
      </c>
      <c r="L2169" s="31">
        <f t="shared" si="17"/>
        <v>480</v>
      </c>
      <c r="M2169" s="32">
        <v>0.4</v>
      </c>
      <c r="O2169" s="37"/>
      <c r="P2169" s="35"/>
      <c r="Q2169" s="33"/>
      <c r="R2169" s="34"/>
    </row>
    <row r="2170" spans="1:18" ht="15.75" customHeight="1">
      <c r="A2170" s="22"/>
      <c r="B2170" s="27" t="s">
        <v>34</v>
      </c>
      <c r="C2170" s="27">
        <v>1128299</v>
      </c>
      <c r="D2170" s="28">
        <v>44209</v>
      </c>
      <c r="E2170" s="27" t="s">
        <v>35</v>
      </c>
      <c r="F2170" s="27" t="s">
        <v>91</v>
      </c>
      <c r="G2170" s="27" t="s">
        <v>92</v>
      </c>
      <c r="H2170" s="27" t="s">
        <v>28</v>
      </c>
      <c r="I2170" s="29">
        <v>0.45000000000000012</v>
      </c>
      <c r="J2170" s="30">
        <v>2500</v>
      </c>
      <c r="K2170" s="31">
        <f t="shared" si="16"/>
        <v>1125.0000000000002</v>
      </c>
      <c r="L2170" s="31">
        <f t="shared" si="17"/>
        <v>393.75000000000006</v>
      </c>
      <c r="M2170" s="32">
        <v>0.35</v>
      </c>
      <c r="O2170" s="37"/>
      <c r="P2170" s="35"/>
      <c r="Q2170" s="33"/>
      <c r="R2170" s="34"/>
    </row>
    <row r="2171" spans="1:18" ht="15.75" customHeight="1">
      <c r="A2171" s="22"/>
      <c r="B2171" s="27" t="s">
        <v>34</v>
      </c>
      <c r="C2171" s="27">
        <v>1128299</v>
      </c>
      <c r="D2171" s="28">
        <v>44209</v>
      </c>
      <c r="E2171" s="27" t="s">
        <v>35</v>
      </c>
      <c r="F2171" s="27" t="s">
        <v>91</v>
      </c>
      <c r="G2171" s="27" t="s">
        <v>92</v>
      </c>
      <c r="H2171" s="27" t="s">
        <v>29</v>
      </c>
      <c r="I2171" s="29">
        <v>0.4</v>
      </c>
      <c r="J2171" s="30">
        <v>4500</v>
      </c>
      <c r="K2171" s="31">
        <f t="shared" si="16"/>
        <v>1800</v>
      </c>
      <c r="L2171" s="31">
        <f t="shared" si="17"/>
        <v>450</v>
      </c>
      <c r="M2171" s="32">
        <v>0.25</v>
      </c>
      <c r="O2171" s="37"/>
      <c r="P2171" s="35"/>
      <c r="Q2171" s="33"/>
      <c r="R2171" s="34"/>
    </row>
    <row r="2172" spans="1:18" ht="15.75" customHeight="1">
      <c r="A2172" s="22"/>
      <c r="B2172" s="27" t="s">
        <v>34</v>
      </c>
      <c r="C2172" s="27">
        <v>1128299</v>
      </c>
      <c r="D2172" s="28">
        <v>44240</v>
      </c>
      <c r="E2172" s="27" t="s">
        <v>35</v>
      </c>
      <c r="F2172" s="27" t="s">
        <v>91</v>
      </c>
      <c r="G2172" s="27" t="s">
        <v>92</v>
      </c>
      <c r="H2172" s="27" t="s">
        <v>24</v>
      </c>
      <c r="I2172" s="29">
        <v>0.29999999999999993</v>
      </c>
      <c r="J2172" s="30">
        <v>5000</v>
      </c>
      <c r="K2172" s="31">
        <f t="shared" si="16"/>
        <v>1499.9999999999998</v>
      </c>
      <c r="L2172" s="31">
        <f t="shared" si="17"/>
        <v>599.99999999999989</v>
      </c>
      <c r="M2172" s="32">
        <v>0.4</v>
      </c>
      <c r="O2172" s="37"/>
      <c r="P2172" s="35"/>
      <c r="Q2172" s="33"/>
      <c r="R2172" s="34"/>
    </row>
    <row r="2173" spans="1:18" ht="15.75" customHeight="1">
      <c r="A2173" s="22"/>
      <c r="B2173" s="27" t="s">
        <v>34</v>
      </c>
      <c r="C2173" s="27">
        <v>1128299</v>
      </c>
      <c r="D2173" s="28">
        <v>44240</v>
      </c>
      <c r="E2173" s="27" t="s">
        <v>35</v>
      </c>
      <c r="F2173" s="27" t="s">
        <v>91</v>
      </c>
      <c r="G2173" s="27" t="s">
        <v>92</v>
      </c>
      <c r="H2173" s="27" t="s">
        <v>25</v>
      </c>
      <c r="I2173" s="29">
        <v>0.4</v>
      </c>
      <c r="J2173" s="30">
        <v>4000</v>
      </c>
      <c r="K2173" s="31">
        <f t="shared" si="16"/>
        <v>1600</v>
      </c>
      <c r="L2173" s="31">
        <f t="shared" si="17"/>
        <v>640</v>
      </c>
      <c r="M2173" s="32">
        <v>0.4</v>
      </c>
      <c r="O2173" s="37"/>
      <c r="P2173" s="35"/>
      <c r="Q2173" s="33"/>
      <c r="R2173" s="34"/>
    </row>
    <row r="2174" spans="1:18" ht="15.75" customHeight="1">
      <c r="A2174" s="22"/>
      <c r="B2174" s="27" t="s">
        <v>34</v>
      </c>
      <c r="C2174" s="27">
        <v>1128299</v>
      </c>
      <c r="D2174" s="28">
        <v>44240</v>
      </c>
      <c r="E2174" s="27" t="s">
        <v>35</v>
      </c>
      <c r="F2174" s="27" t="s">
        <v>91</v>
      </c>
      <c r="G2174" s="27" t="s">
        <v>92</v>
      </c>
      <c r="H2174" s="27" t="s">
        <v>26</v>
      </c>
      <c r="I2174" s="29">
        <v>0.4</v>
      </c>
      <c r="J2174" s="30">
        <v>4000</v>
      </c>
      <c r="K2174" s="31">
        <f t="shared" si="16"/>
        <v>1600</v>
      </c>
      <c r="L2174" s="31">
        <f t="shared" si="17"/>
        <v>560</v>
      </c>
      <c r="M2174" s="32">
        <v>0.35</v>
      </c>
      <c r="O2174" s="37"/>
      <c r="P2174" s="35"/>
      <c r="Q2174" s="33"/>
      <c r="R2174" s="34"/>
    </row>
    <row r="2175" spans="1:18" ht="15.75" customHeight="1">
      <c r="A2175" s="22"/>
      <c r="B2175" s="27" t="s">
        <v>34</v>
      </c>
      <c r="C2175" s="27">
        <v>1128299</v>
      </c>
      <c r="D2175" s="28">
        <v>44240</v>
      </c>
      <c r="E2175" s="27" t="s">
        <v>35</v>
      </c>
      <c r="F2175" s="27" t="s">
        <v>91</v>
      </c>
      <c r="G2175" s="27" t="s">
        <v>92</v>
      </c>
      <c r="H2175" s="27" t="s">
        <v>27</v>
      </c>
      <c r="I2175" s="29">
        <v>0.4</v>
      </c>
      <c r="J2175" s="30">
        <v>2500</v>
      </c>
      <c r="K2175" s="31">
        <f t="shared" si="16"/>
        <v>1000</v>
      </c>
      <c r="L2175" s="31">
        <f t="shared" si="17"/>
        <v>400</v>
      </c>
      <c r="M2175" s="32">
        <v>0.4</v>
      </c>
      <c r="O2175" s="37"/>
      <c r="P2175" s="35"/>
      <c r="Q2175" s="33"/>
      <c r="R2175" s="34"/>
    </row>
    <row r="2176" spans="1:18" ht="15.75" customHeight="1">
      <c r="A2176" s="22"/>
      <c r="B2176" s="27" t="s">
        <v>34</v>
      </c>
      <c r="C2176" s="27">
        <v>1128299</v>
      </c>
      <c r="D2176" s="28">
        <v>44240</v>
      </c>
      <c r="E2176" s="27" t="s">
        <v>35</v>
      </c>
      <c r="F2176" s="27" t="s">
        <v>91</v>
      </c>
      <c r="G2176" s="27" t="s">
        <v>92</v>
      </c>
      <c r="H2176" s="27" t="s">
        <v>28</v>
      </c>
      <c r="I2176" s="29">
        <v>0.45000000000000012</v>
      </c>
      <c r="J2176" s="30">
        <v>1750</v>
      </c>
      <c r="K2176" s="31">
        <f t="shared" si="16"/>
        <v>787.50000000000023</v>
      </c>
      <c r="L2176" s="31">
        <f t="shared" si="17"/>
        <v>275.62500000000006</v>
      </c>
      <c r="M2176" s="32">
        <v>0.35</v>
      </c>
      <c r="O2176" s="37"/>
      <c r="P2176" s="35"/>
      <c r="Q2176" s="33"/>
      <c r="R2176" s="34"/>
    </row>
    <row r="2177" spans="1:18" ht="15.75" customHeight="1">
      <c r="A2177" s="22"/>
      <c r="B2177" s="27" t="s">
        <v>34</v>
      </c>
      <c r="C2177" s="27">
        <v>1128299</v>
      </c>
      <c r="D2177" s="28">
        <v>44240</v>
      </c>
      <c r="E2177" s="27" t="s">
        <v>35</v>
      </c>
      <c r="F2177" s="27" t="s">
        <v>91</v>
      </c>
      <c r="G2177" s="27" t="s">
        <v>92</v>
      </c>
      <c r="H2177" s="27" t="s">
        <v>29</v>
      </c>
      <c r="I2177" s="29">
        <v>0.4</v>
      </c>
      <c r="J2177" s="30">
        <v>3750</v>
      </c>
      <c r="K2177" s="31">
        <f t="shared" si="16"/>
        <v>1500</v>
      </c>
      <c r="L2177" s="31">
        <f t="shared" si="17"/>
        <v>375</v>
      </c>
      <c r="M2177" s="32">
        <v>0.25</v>
      </c>
      <c r="O2177" s="37"/>
      <c r="P2177" s="35"/>
      <c r="Q2177" s="33"/>
      <c r="R2177" s="34"/>
    </row>
    <row r="2178" spans="1:18" ht="15.75" customHeight="1">
      <c r="A2178" s="22"/>
      <c r="B2178" s="27" t="s">
        <v>34</v>
      </c>
      <c r="C2178" s="27">
        <v>1128299</v>
      </c>
      <c r="D2178" s="28">
        <v>44267</v>
      </c>
      <c r="E2178" s="27" t="s">
        <v>35</v>
      </c>
      <c r="F2178" s="27" t="s">
        <v>91</v>
      </c>
      <c r="G2178" s="27" t="s">
        <v>92</v>
      </c>
      <c r="H2178" s="27" t="s">
        <v>24</v>
      </c>
      <c r="I2178" s="29">
        <v>0.4</v>
      </c>
      <c r="J2178" s="30">
        <v>5250</v>
      </c>
      <c r="K2178" s="31">
        <f t="shared" si="16"/>
        <v>2100</v>
      </c>
      <c r="L2178" s="31">
        <f t="shared" si="17"/>
        <v>840</v>
      </c>
      <c r="M2178" s="32">
        <v>0.4</v>
      </c>
      <c r="O2178" s="37"/>
      <c r="P2178" s="35"/>
      <c r="Q2178" s="33"/>
      <c r="R2178" s="34"/>
    </row>
    <row r="2179" spans="1:18" ht="15.75" customHeight="1">
      <c r="A2179" s="22"/>
      <c r="B2179" s="27" t="s">
        <v>34</v>
      </c>
      <c r="C2179" s="27">
        <v>1128299</v>
      </c>
      <c r="D2179" s="28">
        <v>44267</v>
      </c>
      <c r="E2179" s="27" t="s">
        <v>35</v>
      </c>
      <c r="F2179" s="27" t="s">
        <v>91</v>
      </c>
      <c r="G2179" s="27" t="s">
        <v>92</v>
      </c>
      <c r="H2179" s="27" t="s">
        <v>25</v>
      </c>
      <c r="I2179" s="29">
        <v>0.5</v>
      </c>
      <c r="J2179" s="30">
        <v>3750</v>
      </c>
      <c r="K2179" s="31">
        <f t="shared" si="16"/>
        <v>1875</v>
      </c>
      <c r="L2179" s="31">
        <f t="shared" si="17"/>
        <v>750</v>
      </c>
      <c r="M2179" s="32">
        <v>0.4</v>
      </c>
      <c r="O2179" s="37"/>
      <c r="P2179" s="35"/>
      <c r="Q2179" s="33"/>
      <c r="R2179" s="34"/>
    </row>
    <row r="2180" spans="1:18" ht="15.75" customHeight="1">
      <c r="A2180" s="22"/>
      <c r="B2180" s="27" t="s">
        <v>34</v>
      </c>
      <c r="C2180" s="27">
        <v>1128299</v>
      </c>
      <c r="D2180" s="28">
        <v>44267</v>
      </c>
      <c r="E2180" s="27" t="s">
        <v>35</v>
      </c>
      <c r="F2180" s="27" t="s">
        <v>91</v>
      </c>
      <c r="G2180" s="27" t="s">
        <v>92</v>
      </c>
      <c r="H2180" s="27" t="s">
        <v>26</v>
      </c>
      <c r="I2180" s="29">
        <v>0.5</v>
      </c>
      <c r="J2180" s="30">
        <v>3750</v>
      </c>
      <c r="K2180" s="31">
        <f t="shared" si="16"/>
        <v>1875</v>
      </c>
      <c r="L2180" s="31">
        <f t="shared" si="17"/>
        <v>656.25</v>
      </c>
      <c r="M2180" s="32">
        <v>0.35</v>
      </c>
      <c r="O2180" s="37"/>
      <c r="P2180" s="35"/>
      <c r="Q2180" s="33"/>
      <c r="R2180" s="34"/>
    </row>
    <row r="2181" spans="1:18" ht="15.75" customHeight="1">
      <c r="A2181" s="22"/>
      <c r="B2181" s="27" t="s">
        <v>34</v>
      </c>
      <c r="C2181" s="27">
        <v>1128299</v>
      </c>
      <c r="D2181" s="28">
        <v>44267</v>
      </c>
      <c r="E2181" s="27" t="s">
        <v>35</v>
      </c>
      <c r="F2181" s="27" t="s">
        <v>91</v>
      </c>
      <c r="G2181" s="27" t="s">
        <v>92</v>
      </c>
      <c r="H2181" s="27" t="s">
        <v>27</v>
      </c>
      <c r="I2181" s="29">
        <v>0.5</v>
      </c>
      <c r="J2181" s="30">
        <v>2500</v>
      </c>
      <c r="K2181" s="31">
        <f t="shared" si="16"/>
        <v>1250</v>
      </c>
      <c r="L2181" s="31">
        <f t="shared" si="17"/>
        <v>500</v>
      </c>
      <c r="M2181" s="32">
        <v>0.4</v>
      </c>
      <c r="O2181" s="37"/>
      <c r="P2181" s="35"/>
      <c r="Q2181" s="33"/>
      <c r="R2181" s="34"/>
    </row>
    <row r="2182" spans="1:18" ht="15.75" customHeight="1">
      <c r="A2182" s="22"/>
      <c r="B2182" s="27" t="s">
        <v>34</v>
      </c>
      <c r="C2182" s="27">
        <v>1128299</v>
      </c>
      <c r="D2182" s="28">
        <v>44267</v>
      </c>
      <c r="E2182" s="27" t="s">
        <v>35</v>
      </c>
      <c r="F2182" s="27" t="s">
        <v>91</v>
      </c>
      <c r="G2182" s="27" t="s">
        <v>92</v>
      </c>
      <c r="H2182" s="27" t="s">
        <v>28</v>
      </c>
      <c r="I2182" s="29">
        <v>0.55000000000000004</v>
      </c>
      <c r="J2182" s="30">
        <v>1500</v>
      </c>
      <c r="K2182" s="31">
        <f t="shared" si="16"/>
        <v>825.00000000000011</v>
      </c>
      <c r="L2182" s="31">
        <f t="shared" si="17"/>
        <v>288.75</v>
      </c>
      <c r="M2182" s="32">
        <v>0.35</v>
      </c>
      <c r="O2182" s="37"/>
      <c r="P2182" s="35"/>
      <c r="Q2182" s="33"/>
      <c r="R2182" s="34"/>
    </row>
    <row r="2183" spans="1:18" ht="15.75" customHeight="1">
      <c r="A2183" s="22"/>
      <c r="B2183" s="27" t="s">
        <v>34</v>
      </c>
      <c r="C2183" s="27">
        <v>1128299</v>
      </c>
      <c r="D2183" s="28">
        <v>44267</v>
      </c>
      <c r="E2183" s="27" t="s">
        <v>35</v>
      </c>
      <c r="F2183" s="27" t="s">
        <v>91</v>
      </c>
      <c r="G2183" s="27" t="s">
        <v>92</v>
      </c>
      <c r="H2183" s="27" t="s">
        <v>29</v>
      </c>
      <c r="I2183" s="29">
        <v>0.5</v>
      </c>
      <c r="J2183" s="30">
        <v>3500</v>
      </c>
      <c r="K2183" s="31">
        <f t="shared" si="16"/>
        <v>1750</v>
      </c>
      <c r="L2183" s="31">
        <f t="shared" si="17"/>
        <v>437.5</v>
      </c>
      <c r="M2183" s="32">
        <v>0.25</v>
      </c>
      <c r="O2183" s="37"/>
      <c r="P2183" s="35"/>
      <c r="Q2183" s="33"/>
      <c r="R2183" s="34"/>
    </row>
    <row r="2184" spans="1:18" ht="15.75" customHeight="1">
      <c r="A2184" s="22"/>
      <c r="B2184" s="27" t="s">
        <v>34</v>
      </c>
      <c r="C2184" s="27">
        <v>1128299</v>
      </c>
      <c r="D2184" s="28">
        <v>44299</v>
      </c>
      <c r="E2184" s="27" t="s">
        <v>35</v>
      </c>
      <c r="F2184" s="27" t="s">
        <v>91</v>
      </c>
      <c r="G2184" s="27" t="s">
        <v>92</v>
      </c>
      <c r="H2184" s="27" t="s">
        <v>24</v>
      </c>
      <c r="I2184" s="29">
        <v>0.5</v>
      </c>
      <c r="J2184" s="30">
        <v>5250</v>
      </c>
      <c r="K2184" s="31">
        <f t="shared" si="16"/>
        <v>2625</v>
      </c>
      <c r="L2184" s="31">
        <f t="shared" si="17"/>
        <v>1050</v>
      </c>
      <c r="M2184" s="32">
        <v>0.4</v>
      </c>
      <c r="O2184" s="37"/>
      <c r="P2184" s="35"/>
      <c r="Q2184" s="33"/>
      <c r="R2184" s="34"/>
    </row>
    <row r="2185" spans="1:18" ht="15.75" customHeight="1">
      <c r="A2185" s="22"/>
      <c r="B2185" s="27" t="s">
        <v>34</v>
      </c>
      <c r="C2185" s="27">
        <v>1128299</v>
      </c>
      <c r="D2185" s="28">
        <v>44299</v>
      </c>
      <c r="E2185" s="27" t="s">
        <v>35</v>
      </c>
      <c r="F2185" s="27" t="s">
        <v>91</v>
      </c>
      <c r="G2185" s="27" t="s">
        <v>92</v>
      </c>
      <c r="H2185" s="27" t="s">
        <v>25</v>
      </c>
      <c r="I2185" s="29">
        <v>0.55000000000000004</v>
      </c>
      <c r="J2185" s="30">
        <v>3250</v>
      </c>
      <c r="K2185" s="31">
        <f t="shared" si="16"/>
        <v>1787.5000000000002</v>
      </c>
      <c r="L2185" s="31">
        <f t="shared" si="17"/>
        <v>715.00000000000011</v>
      </c>
      <c r="M2185" s="32">
        <v>0.4</v>
      </c>
      <c r="O2185" s="37"/>
      <c r="P2185" s="35"/>
      <c r="Q2185" s="33"/>
      <c r="R2185" s="34"/>
    </row>
    <row r="2186" spans="1:18" ht="15.75" customHeight="1">
      <c r="A2186" s="22"/>
      <c r="B2186" s="27" t="s">
        <v>34</v>
      </c>
      <c r="C2186" s="27">
        <v>1128299</v>
      </c>
      <c r="D2186" s="28">
        <v>44299</v>
      </c>
      <c r="E2186" s="27" t="s">
        <v>35</v>
      </c>
      <c r="F2186" s="27" t="s">
        <v>91</v>
      </c>
      <c r="G2186" s="27" t="s">
        <v>92</v>
      </c>
      <c r="H2186" s="27" t="s">
        <v>26</v>
      </c>
      <c r="I2186" s="29">
        <v>0.55000000000000004</v>
      </c>
      <c r="J2186" s="30">
        <v>3750</v>
      </c>
      <c r="K2186" s="31">
        <f t="shared" si="16"/>
        <v>2062.5</v>
      </c>
      <c r="L2186" s="31">
        <f t="shared" si="17"/>
        <v>721.875</v>
      </c>
      <c r="M2186" s="32">
        <v>0.35</v>
      </c>
      <c r="O2186" s="37"/>
      <c r="P2186" s="35"/>
      <c r="Q2186" s="33"/>
      <c r="R2186" s="34"/>
    </row>
    <row r="2187" spans="1:18" ht="15.75" customHeight="1">
      <c r="A2187" s="22"/>
      <c r="B2187" s="27" t="s">
        <v>34</v>
      </c>
      <c r="C2187" s="27">
        <v>1128299</v>
      </c>
      <c r="D2187" s="28">
        <v>44299</v>
      </c>
      <c r="E2187" s="27" t="s">
        <v>35</v>
      </c>
      <c r="F2187" s="27" t="s">
        <v>91</v>
      </c>
      <c r="G2187" s="27" t="s">
        <v>92</v>
      </c>
      <c r="H2187" s="27" t="s">
        <v>27</v>
      </c>
      <c r="I2187" s="29">
        <v>0.5</v>
      </c>
      <c r="J2187" s="30">
        <v>2750</v>
      </c>
      <c r="K2187" s="31">
        <f t="shared" si="16"/>
        <v>1375</v>
      </c>
      <c r="L2187" s="31">
        <f t="shared" si="17"/>
        <v>550</v>
      </c>
      <c r="M2187" s="32">
        <v>0.4</v>
      </c>
      <c r="O2187" s="37"/>
      <c r="P2187" s="35"/>
      <c r="Q2187" s="33"/>
      <c r="R2187" s="34"/>
    </row>
    <row r="2188" spans="1:18" ht="15.75" customHeight="1">
      <c r="A2188" s="22"/>
      <c r="B2188" s="27" t="s">
        <v>34</v>
      </c>
      <c r="C2188" s="27">
        <v>1128299</v>
      </c>
      <c r="D2188" s="28">
        <v>44299</v>
      </c>
      <c r="E2188" s="27" t="s">
        <v>35</v>
      </c>
      <c r="F2188" s="27" t="s">
        <v>91</v>
      </c>
      <c r="G2188" s="27" t="s">
        <v>92</v>
      </c>
      <c r="H2188" s="27" t="s">
        <v>28</v>
      </c>
      <c r="I2188" s="29">
        <v>0.55000000000000004</v>
      </c>
      <c r="J2188" s="30">
        <v>1750</v>
      </c>
      <c r="K2188" s="31">
        <f t="shared" si="16"/>
        <v>962.50000000000011</v>
      </c>
      <c r="L2188" s="31">
        <f t="shared" si="17"/>
        <v>336.875</v>
      </c>
      <c r="M2188" s="32">
        <v>0.35</v>
      </c>
      <c r="O2188" s="37"/>
      <c r="P2188" s="35"/>
      <c r="Q2188" s="33"/>
      <c r="R2188" s="34"/>
    </row>
    <row r="2189" spans="1:18" ht="15.75" customHeight="1">
      <c r="A2189" s="22"/>
      <c r="B2189" s="27" t="s">
        <v>34</v>
      </c>
      <c r="C2189" s="27">
        <v>1128299</v>
      </c>
      <c r="D2189" s="28">
        <v>44299</v>
      </c>
      <c r="E2189" s="27" t="s">
        <v>35</v>
      </c>
      <c r="F2189" s="27" t="s">
        <v>91</v>
      </c>
      <c r="G2189" s="27" t="s">
        <v>92</v>
      </c>
      <c r="H2189" s="27" t="s">
        <v>29</v>
      </c>
      <c r="I2189" s="29">
        <v>0.70000000000000007</v>
      </c>
      <c r="J2189" s="30">
        <v>3500</v>
      </c>
      <c r="K2189" s="31">
        <f t="shared" si="16"/>
        <v>2450.0000000000005</v>
      </c>
      <c r="L2189" s="31">
        <f t="shared" si="17"/>
        <v>612.50000000000011</v>
      </c>
      <c r="M2189" s="32">
        <v>0.25</v>
      </c>
      <c r="O2189" s="37"/>
      <c r="P2189" s="35"/>
      <c r="Q2189" s="33"/>
      <c r="R2189" s="34"/>
    </row>
    <row r="2190" spans="1:18" ht="15.75" customHeight="1">
      <c r="A2190" s="22"/>
      <c r="B2190" s="27" t="s">
        <v>34</v>
      </c>
      <c r="C2190" s="27">
        <v>1128299</v>
      </c>
      <c r="D2190" s="28">
        <v>44330</v>
      </c>
      <c r="E2190" s="27" t="s">
        <v>35</v>
      </c>
      <c r="F2190" s="27" t="s">
        <v>91</v>
      </c>
      <c r="G2190" s="27" t="s">
        <v>92</v>
      </c>
      <c r="H2190" s="27" t="s">
        <v>24</v>
      </c>
      <c r="I2190" s="29">
        <v>0.5</v>
      </c>
      <c r="J2190" s="30">
        <v>5500</v>
      </c>
      <c r="K2190" s="31">
        <f t="shared" si="16"/>
        <v>2750</v>
      </c>
      <c r="L2190" s="31">
        <f t="shared" si="17"/>
        <v>1100</v>
      </c>
      <c r="M2190" s="32">
        <v>0.4</v>
      </c>
      <c r="O2190" s="37"/>
      <c r="P2190" s="35"/>
      <c r="Q2190" s="33"/>
      <c r="R2190" s="34"/>
    </row>
    <row r="2191" spans="1:18" ht="15.75" customHeight="1">
      <c r="A2191" s="22"/>
      <c r="B2191" s="27" t="s">
        <v>34</v>
      </c>
      <c r="C2191" s="27">
        <v>1128299</v>
      </c>
      <c r="D2191" s="28">
        <v>44330</v>
      </c>
      <c r="E2191" s="27" t="s">
        <v>35</v>
      </c>
      <c r="F2191" s="27" t="s">
        <v>91</v>
      </c>
      <c r="G2191" s="27" t="s">
        <v>92</v>
      </c>
      <c r="H2191" s="27" t="s">
        <v>25</v>
      </c>
      <c r="I2191" s="29">
        <v>0.55000000000000004</v>
      </c>
      <c r="J2191" s="30">
        <v>4000</v>
      </c>
      <c r="K2191" s="31">
        <f t="shared" si="16"/>
        <v>2200</v>
      </c>
      <c r="L2191" s="31">
        <f t="shared" si="17"/>
        <v>880</v>
      </c>
      <c r="M2191" s="32">
        <v>0.4</v>
      </c>
      <c r="O2191" s="37"/>
      <c r="P2191" s="35"/>
      <c r="Q2191" s="33"/>
      <c r="R2191" s="34"/>
    </row>
    <row r="2192" spans="1:18" ht="15.75" customHeight="1">
      <c r="A2192" s="22"/>
      <c r="B2192" s="27" t="s">
        <v>34</v>
      </c>
      <c r="C2192" s="27">
        <v>1128299</v>
      </c>
      <c r="D2192" s="28">
        <v>44330</v>
      </c>
      <c r="E2192" s="27" t="s">
        <v>35</v>
      </c>
      <c r="F2192" s="27" t="s">
        <v>91</v>
      </c>
      <c r="G2192" s="27" t="s">
        <v>92</v>
      </c>
      <c r="H2192" s="27" t="s">
        <v>26</v>
      </c>
      <c r="I2192" s="29">
        <v>0.55000000000000004</v>
      </c>
      <c r="J2192" s="30">
        <v>4250</v>
      </c>
      <c r="K2192" s="31">
        <f t="shared" si="16"/>
        <v>2337.5</v>
      </c>
      <c r="L2192" s="31">
        <f t="shared" si="17"/>
        <v>818.125</v>
      </c>
      <c r="M2192" s="32">
        <v>0.35</v>
      </c>
      <c r="O2192" s="37"/>
      <c r="P2192" s="35"/>
      <c r="Q2192" s="33"/>
      <c r="R2192" s="34"/>
    </row>
    <row r="2193" spans="1:18" ht="15.75" customHeight="1">
      <c r="A2193" s="22"/>
      <c r="B2193" s="27" t="s">
        <v>34</v>
      </c>
      <c r="C2193" s="27">
        <v>1128299</v>
      </c>
      <c r="D2193" s="28">
        <v>44330</v>
      </c>
      <c r="E2193" s="27" t="s">
        <v>35</v>
      </c>
      <c r="F2193" s="27" t="s">
        <v>91</v>
      </c>
      <c r="G2193" s="27" t="s">
        <v>92</v>
      </c>
      <c r="H2193" s="27" t="s">
        <v>27</v>
      </c>
      <c r="I2193" s="29">
        <v>0.5</v>
      </c>
      <c r="J2193" s="30">
        <v>3250</v>
      </c>
      <c r="K2193" s="31">
        <f t="shared" si="16"/>
        <v>1625</v>
      </c>
      <c r="L2193" s="31">
        <f t="shared" si="17"/>
        <v>650</v>
      </c>
      <c r="M2193" s="32">
        <v>0.4</v>
      </c>
      <c r="O2193" s="37"/>
      <c r="P2193" s="35"/>
      <c r="Q2193" s="33"/>
      <c r="R2193" s="34"/>
    </row>
    <row r="2194" spans="1:18" ht="15.75" customHeight="1">
      <c r="A2194" s="22"/>
      <c r="B2194" s="27" t="s">
        <v>34</v>
      </c>
      <c r="C2194" s="27">
        <v>1128299</v>
      </c>
      <c r="D2194" s="28">
        <v>44330</v>
      </c>
      <c r="E2194" s="27" t="s">
        <v>35</v>
      </c>
      <c r="F2194" s="27" t="s">
        <v>91</v>
      </c>
      <c r="G2194" s="27" t="s">
        <v>92</v>
      </c>
      <c r="H2194" s="27" t="s">
        <v>28</v>
      </c>
      <c r="I2194" s="29">
        <v>0.55000000000000004</v>
      </c>
      <c r="J2194" s="30">
        <v>2250</v>
      </c>
      <c r="K2194" s="31">
        <f t="shared" si="16"/>
        <v>1237.5</v>
      </c>
      <c r="L2194" s="31">
        <f t="shared" si="17"/>
        <v>433.125</v>
      </c>
      <c r="M2194" s="32">
        <v>0.35</v>
      </c>
      <c r="O2194" s="37"/>
      <c r="P2194" s="35"/>
      <c r="Q2194" s="33"/>
      <c r="R2194" s="34"/>
    </row>
    <row r="2195" spans="1:18" ht="15.75" customHeight="1">
      <c r="A2195" s="22"/>
      <c r="B2195" s="27" t="s">
        <v>34</v>
      </c>
      <c r="C2195" s="27">
        <v>1128299</v>
      </c>
      <c r="D2195" s="28">
        <v>44330</v>
      </c>
      <c r="E2195" s="27" t="s">
        <v>35</v>
      </c>
      <c r="F2195" s="27" t="s">
        <v>91</v>
      </c>
      <c r="G2195" s="27" t="s">
        <v>92</v>
      </c>
      <c r="H2195" s="27" t="s">
        <v>29</v>
      </c>
      <c r="I2195" s="29">
        <v>0.70000000000000007</v>
      </c>
      <c r="J2195" s="30">
        <v>4000</v>
      </c>
      <c r="K2195" s="31">
        <f t="shared" si="16"/>
        <v>2800.0000000000005</v>
      </c>
      <c r="L2195" s="31">
        <f t="shared" si="17"/>
        <v>700.00000000000011</v>
      </c>
      <c r="M2195" s="32">
        <v>0.25</v>
      </c>
      <c r="O2195" s="37"/>
      <c r="P2195" s="35"/>
      <c r="Q2195" s="33"/>
      <c r="R2195" s="34"/>
    </row>
    <row r="2196" spans="1:18" ht="15.75" customHeight="1">
      <c r="A2196" s="22"/>
      <c r="B2196" s="27" t="s">
        <v>34</v>
      </c>
      <c r="C2196" s="27">
        <v>1128299</v>
      </c>
      <c r="D2196" s="28">
        <v>44360</v>
      </c>
      <c r="E2196" s="27" t="s">
        <v>35</v>
      </c>
      <c r="F2196" s="27" t="s">
        <v>91</v>
      </c>
      <c r="G2196" s="27" t="s">
        <v>92</v>
      </c>
      <c r="H2196" s="27" t="s">
        <v>24</v>
      </c>
      <c r="I2196" s="29">
        <v>0.5</v>
      </c>
      <c r="J2196" s="30">
        <v>6750</v>
      </c>
      <c r="K2196" s="31">
        <f t="shared" si="16"/>
        <v>3375</v>
      </c>
      <c r="L2196" s="31">
        <f t="shared" si="17"/>
        <v>1350</v>
      </c>
      <c r="M2196" s="32">
        <v>0.4</v>
      </c>
      <c r="O2196" s="37"/>
      <c r="P2196" s="35"/>
      <c r="Q2196" s="33"/>
      <c r="R2196" s="34"/>
    </row>
    <row r="2197" spans="1:18" ht="15.75" customHeight="1">
      <c r="A2197" s="22"/>
      <c r="B2197" s="27" t="s">
        <v>34</v>
      </c>
      <c r="C2197" s="27">
        <v>1128299</v>
      </c>
      <c r="D2197" s="28">
        <v>44360</v>
      </c>
      <c r="E2197" s="27" t="s">
        <v>35</v>
      </c>
      <c r="F2197" s="27" t="s">
        <v>91</v>
      </c>
      <c r="G2197" s="27" t="s">
        <v>92</v>
      </c>
      <c r="H2197" s="27" t="s">
        <v>25</v>
      </c>
      <c r="I2197" s="29">
        <v>0.55000000000000004</v>
      </c>
      <c r="J2197" s="30">
        <v>5250</v>
      </c>
      <c r="K2197" s="31">
        <f t="shared" si="16"/>
        <v>2887.5000000000005</v>
      </c>
      <c r="L2197" s="31">
        <f t="shared" si="17"/>
        <v>1155.0000000000002</v>
      </c>
      <c r="M2197" s="32">
        <v>0.4</v>
      </c>
      <c r="O2197" s="37"/>
      <c r="P2197" s="35"/>
      <c r="Q2197" s="33"/>
      <c r="R2197" s="34"/>
    </row>
    <row r="2198" spans="1:18" ht="15.75" customHeight="1">
      <c r="A2198" s="22"/>
      <c r="B2198" s="27" t="s">
        <v>34</v>
      </c>
      <c r="C2198" s="27">
        <v>1128299</v>
      </c>
      <c r="D2198" s="28">
        <v>44360</v>
      </c>
      <c r="E2198" s="27" t="s">
        <v>35</v>
      </c>
      <c r="F2198" s="27" t="s">
        <v>91</v>
      </c>
      <c r="G2198" s="27" t="s">
        <v>92</v>
      </c>
      <c r="H2198" s="27" t="s">
        <v>26</v>
      </c>
      <c r="I2198" s="29">
        <v>0.55000000000000004</v>
      </c>
      <c r="J2198" s="30">
        <v>5250</v>
      </c>
      <c r="K2198" s="31">
        <f t="shared" si="16"/>
        <v>2887.5000000000005</v>
      </c>
      <c r="L2198" s="31">
        <f t="shared" si="17"/>
        <v>1010.6250000000001</v>
      </c>
      <c r="M2198" s="32">
        <v>0.35</v>
      </c>
      <c r="O2198" s="37"/>
      <c r="P2198" s="35"/>
      <c r="Q2198" s="33"/>
      <c r="R2198" s="34"/>
    </row>
    <row r="2199" spans="1:18" ht="15.75" customHeight="1">
      <c r="A2199" s="22"/>
      <c r="B2199" s="27" t="s">
        <v>34</v>
      </c>
      <c r="C2199" s="27">
        <v>1128299</v>
      </c>
      <c r="D2199" s="28">
        <v>44360</v>
      </c>
      <c r="E2199" s="27" t="s">
        <v>35</v>
      </c>
      <c r="F2199" s="27" t="s">
        <v>91</v>
      </c>
      <c r="G2199" s="27" t="s">
        <v>92</v>
      </c>
      <c r="H2199" s="27" t="s">
        <v>27</v>
      </c>
      <c r="I2199" s="29">
        <v>0.5</v>
      </c>
      <c r="J2199" s="30">
        <v>4000</v>
      </c>
      <c r="K2199" s="31">
        <f t="shared" si="16"/>
        <v>2000</v>
      </c>
      <c r="L2199" s="31">
        <f t="shared" si="17"/>
        <v>800</v>
      </c>
      <c r="M2199" s="32">
        <v>0.4</v>
      </c>
      <c r="O2199" s="37"/>
      <c r="P2199" s="35"/>
      <c r="Q2199" s="33"/>
      <c r="R2199" s="34"/>
    </row>
    <row r="2200" spans="1:18" ht="15.75" customHeight="1">
      <c r="A2200" s="22"/>
      <c r="B2200" s="27" t="s">
        <v>34</v>
      </c>
      <c r="C2200" s="27">
        <v>1128299</v>
      </c>
      <c r="D2200" s="28">
        <v>44360</v>
      </c>
      <c r="E2200" s="27" t="s">
        <v>35</v>
      </c>
      <c r="F2200" s="27" t="s">
        <v>91</v>
      </c>
      <c r="G2200" s="27" t="s">
        <v>92</v>
      </c>
      <c r="H2200" s="27" t="s">
        <v>28</v>
      </c>
      <c r="I2200" s="29">
        <v>0.55000000000000004</v>
      </c>
      <c r="J2200" s="30">
        <v>2750</v>
      </c>
      <c r="K2200" s="31">
        <f t="shared" si="16"/>
        <v>1512.5000000000002</v>
      </c>
      <c r="L2200" s="31">
        <f t="shared" si="17"/>
        <v>529.375</v>
      </c>
      <c r="M2200" s="32">
        <v>0.35</v>
      </c>
      <c r="O2200" s="37"/>
      <c r="P2200" s="35"/>
      <c r="Q2200" s="33"/>
      <c r="R2200" s="34"/>
    </row>
    <row r="2201" spans="1:18" ht="15.75" customHeight="1">
      <c r="A2201" s="22"/>
      <c r="B2201" s="27" t="s">
        <v>34</v>
      </c>
      <c r="C2201" s="27">
        <v>1128299</v>
      </c>
      <c r="D2201" s="28">
        <v>44360</v>
      </c>
      <c r="E2201" s="27" t="s">
        <v>35</v>
      </c>
      <c r="F2201" s="27" t="s">
        <v>91</v>
      </c>
      <c r="G2201" s="27" t="s">
        <v>92</v>
      </c>
      <c r="H2201" s="27" t="s">
        <v>29</v>
      </c>
      <c r="I2201" s="29">
        <v>0.70000000000000007</v>
      </c>
      <c r="J2201" s="30">
        <v>5750</v>
      </c>
      <c r="K2201" s="31">
        <f t="shared" si="16"/>
        <v>4025.0000000000005</v>
      </c>
      <c r="L2201" s="31">
        <f t="shared" si="17"/>
        <v>1006.2500000000001</v>
      </c>
      <c r="M2201" s="32">
        <v>0.25</v>
      </c>
      <c r="O2201" s="37"/>
      <c r="P2201" s="35"/>
      <c r="Q2201" s="33"/>
      <c r="R2201" s="34"/>
    </row>
    <row r="2202" spans="1:18" ht="15.75" customHeight="1">
      <c r="A2202" s="22"/>
      <c r="B2202" s="27" t="s">
        <v>34</v>
      </c>
      <c r="C2202" s="27">
        <v>1128299</v>
      </c>
      <c r="D2202" s="28">
        <v>44389</v>
      </c>
      <c r="E2202" s="27" t="s">
        <v>35</v>
      </c>
      <c r="F2202" s="27" t="s">
        <v>91</v>
      </c>
      <c r="G2202" s="27" t="s">
        <v>92</v>
      </c>
      <c r="H2202" s="27" t="s">
        <v>24</v>
      </c>
      <c r="I2202" s="29">
        <v>0.5</v>
      </c>
      <c r="J2202" s="30">
        <v>7250</v>
      </c>
      <c r="K2202" s="31">
        <f t="shared" si="16"/>
        <v>3625</v>
      </c>
      <c r="L2202" s="31">
        <f t="shared" si="17"/>
        <v>1450</v>
      </c>
      <c r="M2202" s="32">
        <v>0.4</v>
      </c>
      <c r="O2202" s="37"/>
      <c r="P2202" s="35"/>
      <c r="Q2202" s="33"/>
      <c r="R2202" s="34"/>
    </row>
    <row r="2203" spans="1:18" ht="15.75" customHeight="1">
      <c r="A2203" s="22"/>
      <c r="B2203" s="27" t="s">
        <v>34</v>
      </c>
      <c r="C2203" s="27">
        <v>1128299</v>
      </c>
      <c r="D2203" s="28">
        <v>44389</v>
      </c>
      <c r="E2203" s="27" t="s">
        <v>35</v>
      </c>
      <c r="F2203" s="27" t="s">
        <v>91</v>
      </c>
      <c r="G2203" s="27" t="s">
        <v>92</v>
      </c>
      <c r="H2203" s="27" t="s">
        <v>25</v>
      </c>
      <c r="I2203" s="29">
        <v>0.55000000000000004</v>
      </c>
      <c r="J2203" s="30">
        <v>5750</v>
      </c>
      <c r="K2203" s="31">
        <f t="shared" si="16"/>
        <v>3162.5000000000005</v>
      </c>
      <c r="L2203" s="31">
        <f t="shared" si="17"/>
        <v>1265.0000000000002</v>
      </c>
      <c r="M2203" s="32">
        <v>0.4</v>
      </c>
      <c r="O2203" s="37"/>
      <c r="P2203" s="35"/>
      <c r="Q2203" s="33"/>
      <c r="R2203" s="34"/>
    </row>
    <row r="2204" spans="1:18" ht="15.75" customHeight="1">
      <c r="A2204" s="22"/>
      <c r="B2204" s="27" t="s">
        <v>34</v>
      </c>
      <c r="C2204" s="27">
        <v>1128299</v>
      </c>
      <c r="D2204" s="28">
        <v>44389</v>
      </c>
      <c r="E2204" s="27" t="s">
        <v>35</v>
      </c>
      <c r="F2204" s="27" t="s">
        <v>91</v>
      </c>
      <c r="G2204" s="27" t="s">
        <v>92</v>
      </c>
      <c r="H2204" s="27" t="s">
        <v>26</v>
      </c>
      <c r="I2204" s="29">
        <v>0.55000000000000004</v>
      </c>
      <c r="J2204" s="30">
        <v>5250</v>
      </c>
      <c r="K2204" s="31">
        <f t="shared" si="16"/>
        <v>2887.5000000000005</v>
      </c>
      <c r="L2204" s="31">
        <f t="shared" si="17"/>
        <v>1010.6250000000001</v>
      </c>
      <c r="M2204" s="32">
        <v>0.35</v>
      </c>
      <c r="O2204" s="37"/>
      <c r="P2204" s="35"/>
      <c r="Q2204" s="33"/>
      <c r="R2204" s="34"/>
    </row>
    <row r="2205" spans="1:18" ht="15.75" customHeight="1">
      <c r="A2205" s="22"/>
      <c r="B2205" s="27" t="s">
        <v>34</v>
      </c>
      <c r="C2205" s="27">
        <v>1128299</v>
      </c>
      <c r="D2205" s="28">
        <v>44389</v>
      </c>
      <c r="E2205" s="27" t="s">
        <v>35</v>
      </c>
      <c r="F2205" s="27" t="s">
        <v>91</v>
      </c>
      <c r="G2205" s="27" t="s">
        <v>92</v>
      </c>
      <c r="H2205" s="27" t="s">
        <v>27</v>
      </c>
      <c r="I2205" s="29">
        <v>0.5</v>
      </c>
      <c r="J2205" s="30">
        <v>4250</v>
      </c>
      <c r="K2205" s="31">
        <f t="shared" si="16"/>
        <v>2125</v>
      </c>
      <c r="L2205" s="31">
        <f t="shared" si="17"/>
        <v>850</v>
      </c>
      <c r="M2205" s="32">
        <v>0.4</v>
      </c>
      <c r="O2205" s="37"/>
      <c r="P2205" s="35"/>
      <c r="Q2205" s="33"/>
      <c r="R2205" s="34"/>
    </row>
    <row r="2206" spans="1:18" ht="15.75" customHeight="1">
      <c r="A2206" s="22"/>
      <c r="B2206" s="27" t="s">
        <v>34</v>
      </c>
      <c r="C2206" s="27">
        <v>1128299</v>
      </c>
      <c r="D2206" s="28">
        <v>44389</v>
      </c>
      <c r="E2206" s="27" t="s">
        <v>35</v>
      </c>
      <c r="F2206" s="27" t="s">
        <v>91</v>
      </c>
      <c r="G2206" s="27" t="s">
        <v>92</v>
      </c>
      <c r="H2206" s="27" t="s">
        <v>28</v>
      </c>
      <c r="I2206" s="29">
        <v>0.55000000000000004</v>
      </c>
      <c r="J2206" s="30">
        <v>4750</v>
      </c>
      <c r="K2206" s="31">
        <f t="shared" si="16"/>
        <v>2612.5</v>
      </c>
      <c r="L2206" s="31">
        <f t="shared" si="17"/>
        <v>914.37499999999989</v>
      </c>
      <c r="M2206" s="32">
        <v>0.35</v>
      </c>
      <c r="O2206" s="37"/>
      <c r="P2206" s="35"/>
      <c r="Q2206" s="33"/>
      <c r="R2206" s="34"/>
    </row>
    <row r="2207" spans="1:18" ht="15.75" customHeight="1">
      <c r="A2207" s="22"/>
      <c r="B2207" s="27" t="s">
        <v>34</v>
      </c>
      <c r="C2207" s="27">
        <v>1128299</v>
      </c>
      <c r="D2207" s="28">
        <v>44389</v>
      </c>
      <c r="E2207" s="27" t="s">
        <v>35</v>
      </c>
      <c r="F2207" s="27" t="s">
        <v>91</v>
      </c>
      <c r="G2207" s="27" t="s">
        <v>92</v>
      </c>
      <c r="H2207" s="27" t="s">
        <v>29</v>
      </c>
      <c r="I2207" s="29">
        <v>0.70000000000000007</v>
      </c>
      <c r="J2207" s="30">
        <v>4750</v>
      </c>
      <c r="K2207" s="31">
        <f t="shared" si="16"/>
        <v>3325.0000000000005</v>
      </c>
      <c r="L2207" s="31">
        <f t="shared" si="17"/>
        <v>831.25000000000011</v>
      </c>
      <c r="M2207" s="32">
        <v>0.25</v>
      </c>
      <c r="O2207" s="37"/>
      <c r="P2207" s="35"/>
      <c r="Q2207" s="33"/>
      <c r="R2207" s="34"/>
    </row>
    <row r="2208" spans="1:18" ht="15.75" customHeight="1">
      <c r="A2208" s="22"/>
      <c r="B2208" s="27" t="s">
        <v>34</v>
      </c>
      <c r="C2208" s="27">
        <v>1128299</v>
      </c>
      <c r="D2208" s="28">
        <v>44421</v>
      </c>
      <c r="E2208" s="27" t="s">
        <v>35</v>
      </c>
      <c r="F2208" s="27" t="s">
        <v>91</v>
      </c>
      <c r="G2208" s="27" t="s">
        <v>92</v>
      </c>
      <c r="H2208" s="27" t="s">
        <v>24</v>
      </c>
      <c r="I2208" s="29">
        <v>0.55000000000000004</v>
      </c>
      <c r="J2208" s="30">
        <v>6750</v>
      </c>
      <c r="K2208" s="31">
        <f t="shared" si="16"/>
        <v>3712.5000000000005</v>
      </c>
      <c r="L2208" s="31">
        <f t="shared" si="17"/>
        <v>1485.0000000000002</v>
      </c>
      <c r="M2208" s="32">
        <v>0.4</v>
      </c>
      <c r="O2208" s="37"/>
      <c r="P2208" s="35"/>
      <c r="Q2208" s="33"/>
      <c r="R2208" s="34"/>
    </row>
    <row r="2209" spans="1:18" ht="15.75" customHeight="1">
      <c r="A2209" s="22"/>
      <c r="B2209" s="27" t="s">
        <v>34</v>
      </c>
      <c r="C2209" s="27">
        <v>1128299</v>
      </c>
      <c r="D2209" s="28">
        <v>44421</v>
      </c>
      <c r="E2209" s="27" t="s">
        <v>35</v>
      </c>
      <c r="F2209" s="27" t="s">
        <v>91</v>
      </c>
      <c r="G2209" s="27" t="s">
        <v>92</v>
      </c>
      <c r="H2209" s="27" t="s">
        <v>25</v>
      </c>
      <c r="I2209" s="29">
        <v>0.60000000000000009</v>
      </c>
      <c r="J2209" s="30">
        <v>6250</v>
      </c>
      <c r="K2209" s="31">
        <f t="shared" si="16"/>
        <v>3750.0000000000005</v>
      </c>
      <c r="L2209" s="31">
        <f t="shared" si="17"/>
        <v>1500.0000000000002</v>
      </c>
      <c r="M2209" s="32">
        <v>0.4</v>
      </c>
      <c r="O2209" s="37"/>
      <c r="P2209" s="35"/>
      <c r="Q2209" s="33"/>
      <c r="R2209" s="34"/>
    </row>
    <row r="2210" spans="1:18" ht="15.75" customHeight="1">
      <c r="A2210" s="22"/>
      <c r="B2210" s="27" t="s">
        <v>34</v>
      </c>
      <c r="C2210" s="27">
        <v>1128299</v>
      </c>
      <c r="D2210" s="28">
        <v>44421</v>
      </c>
      <c r="E2210" s="27" t="s">
        <v>35</v>
      </c>
      <c r="F2210" s="27" t="s">
        <v>91</v>
      </c>
      <c r="G2210" s="27" t="s">
        <v>92</v>
      </c>
      <c r="H2210" s="27" t="s">
        <v>26</v>
      </c>
      <c r="I2210" s="29">
        <v>0.55000000000000004</v>
      </c>
      <c r="J2210" s="30">
        <v>5000</v>
      </c>
      <c r="K2210" s="31">
        <f t="shared" si="16"/>
        <v>2750</v>
      </c>
      <c r="L2210" s="31">
        <f t="shared" si="17"/>
        <v>962.49999999999989</v>
      </c>
      <c r="M2210" s="32">
        <v>0.35</v>
      </c>
      <c r="O2210" s="37"/>
      <c r="P2210" s="35"/>
      <c r="Q2210" s="33"/>
      <c r="R2210" s="34"/>
    </row>
    <row r="2211" spans="1:18" ht="15.75" customHeight="1">
      <c r="A2211" s="22"/>
      <c r="B2211" s="27" t="s">
        <v>34</v>
      </c>
      <c r="C2211" s="27">
        <v>1128299</v>
      </c>
      <c r="D2211" s="28">
        <v>44421</v>
      </c>
      <c r="E2211" s="27" t="s">
        <v>35</v>
      </c>
      <c r="F2211" s="27" t="s">
        <v>91</v>
      </c>
      <c r="G2211" s="27" t="s">
        <v>92</v>
      </c>
      <c r="H2211" s="27" t="s">
        <v>27</v>
      </c>
      <c r="I2211" s="29">
        <v>0.55000000000000004</v>
      </c>
      <c r="J2211" s="30">
        <v>4500</v>
      </c>
      <c r="K2211" s="31">
        <f t="shared" si="16"/>
        <v>2475</v>
      </c>
      <c r="L2211" s="31">
        <f t="shared" si="17"/>
        <v>990</v>
      </c>
      <c r="M2211" s="32">
        <v>0.4</v>
      </c>
      <c r="O2211" s="37"/>
      <c r="P2211" s="35"/>
      <c r="Q2211" s="33"/>
      <c r="R2211" s="34"/>
    </row>
    <row r="2212" spans="1:18" ht="15.75" customHeight="1">
      <c r="A2212" s="22"/>
      <c r="B2212" s="27" t="s">
        <v>34</v>
      </c>
      <c r="C2212" s="27">
        <v>1128299</v>
      </c>
      <c r="D2212" s="28">
        <v>44421</v>
      </c>
      <c r="E2212" s="27" t="s">
        <v>35</v>
      </c>
      <c r="F2212" s="27" t="s">
        <v>91</v>
      </c>
      <c r="G2212" s="27" t="s">
        <v>92</v>
      </c>
      <c r="H2212" s="27" t="s">
        <v>28</v>
      </c>
      <c r="I2212" s="29">
        <v>0.65</v>
      </c>
      <c r="J2212" s="30">
        <v>4500</v>
      </c>
      <c r="K2212" s="31">
        <f t="shared" si="16"/>
        <v>2925</v>
      </c>
      <c r="L2212" s="31">
        <f t="shared" si="17"/>
        <v>1023.7499999999999</v>
      </c>
      <c r="M2212" s="32">
        <v>0.35</v>
      </c>
      <c r="O2212" s="37"/>
      <c r="P2212" s="35"/>
      <c r="Q2212" s="33"/>
      <c r="R2212" s="34"/>
    </row>
    <row r="2213" spans="1:18" ht="15.75" customHeight="1">
      <c r="A2213" s="22"/>
      <c r="B2213" s="27" t="s">
        <v>34</v>
      </c>
      <c r="C2213" s="27">
        <v>1128299</v>
      </c>
      <c r="D2213" s="28">
        <v>44421</v>
      </c>
      <c r="E2213" s="27" t="s">
        <v>35</v>
      </c>
      <c r="F2213" s="27" t="s">
        <v>91</v>
      </c>
      <c r="G2213" s="27" t="s">
        <v>92</v>
      </c>
      <c r="H2213" s="27" t="s">
        <v>29</v>
      </c>
      <c r="I2213" s="29">
        <v>0.70000000000000007</v>
      </c>
      <c r="J2213" s="30">
        <v>4250</v>
      </c>
      <c r="K2213" s="31">
        <f t="shared" si="16"/>
        <v>2975.0000000000005</v>
      </c>
      <c r="L2213" s="31">
        <f t="shared" si="17"/>
        <v>743.75000000000011</v>
      </c>
      <c r="M2213" s="32">
        <v>0.25</v>
      </c>
      <c r="O2213" s="37"/>
      <c r="P2213" s="35"/>
      <c r="Q2213" s="33"/>
      <c r="R2213" s="34"/>
    </row>
    <row r="2214" spans="1:18" ht="15.75" customHeight="1">
      <c r="A2214" s="22"/>
      <c r="B2214" s="27" t="s">
        <v>34</v>
      </c>
      <c r="C2214" s="27">
        <v>1128299</v>
      </c>
      <c r="D2214" s="28">
        <v>44453</v>
      </c>
      <c r="E2214" s="27" t="s">
        <v>35</v>
      </c>
      <c r="F2214" s="27" t="s">
        <v>91</v>
      </c>
      <c r="G2214" s="27" t="s">
        <v>92</v>
      </c>
      <c r="H2214" s="27" t="s">
        <v>24</v>
      </c>
      <c r="I2214" s="29">
        <v>0.45000000000000012</v>
      </c>
      <c r="J2214" s="30">
        <v>6000</v>
      </c>
      <c r="K2214" s="31">
        <f t="shared" si="16"/>
        <v>2700.0000000000009</v>
      </c>
      <c r="L2214" s="31">
        <f t="shared" si="17"/>
        <v>1080.0000000000005</v>
      </c>
      <c r="M2214" s="32">
        <v>0.4</v>
      </c>
      <c r="O2214" s="37"/>
      <c r="P2214" s="35"/>
      <c r="Q2214" s="33"/>
      <c r="R2214" s="34"/>
    </row>
    <row r="2215" spans="1:18" ht="15.75" customHeight="1">
      <c r="A2215" s="22"/>
      <c r="B2215" s="27" t="s">
        <v>34</v>
      </c>
      <c r="C2215" s="27">
        <v>1128299</v>
      </c>
      <c r="D2215" s="28">
        <v>44453</v>
      </c>
      <c r="E2215" s="27" t="s">
        <v>35</v>
      </c>
      <c r="F2215" s="27" t="s">
        <v>91</v>
      </c>
      <c r="G2215" s="27" t="s">
        <v>92</v>
      </c>
      <c r="H2215" s="27" t="s">
        <v>25</v>
      </c>
      <c r="I2215" s="29">
        <v>0.50000000000000011</v>
      </c>
      <c r="J2215" s="30">
        <v>6000</v>
      </c>
      <c r="K2215" s="31">
        <f t="shared" si="16"/>
        <v>3000.0000000000005</v>
      </c>
      <c r="L2215" s="31">
        <f t="shared" si="17"/>
        <v>1200.0000000000002</v>
      </c>
      <c r="M2215" s="32">
        <v>0.4</v>
      </c>
      <c r="O2215" s="37"/>
      <c r="P2215" s="35"/>
      <c r="Q2215" s="33"/>
      <c r="R2215" s="34"/>
    </row>
    <row r="2216" spans="1:18" ht="15.75" customHeight="1">
      <c r="A2216" s="22"/>
      <c r="B2216" s="27" t="s">
        <v>34</v>
      </c>
      <c r="C2216" s="27">
        <v>1128299</v>
      </c>
      <c r="D2216" s="28">
        <v>44453</v>
      </c>
      <c r="E2216" s="27" t="s">
        <v>35</v>
      </c>
      <c r="F2216" s="27" t="s">
        <v>91</v>
      </c>
      <c r="G2216" s="27" t="s">
        <v>92</v>
      </c>
      <c r="H2216" s="27" t="s">
        <v>26</v>
      </c>
      <c r="I2216" s="29">
        <v>0.45000000000000012</v>
      </c>
      <c r="J2216" s="30">
        <v>4500</v>
      </c>
      <c r="K2216" s="31">
        <f t="shared" si="16"/>
        <v>2025.0000000000005</v>
      </c>
      <c r="L2216" s="31">
        <f t="shared" si="17"/>
        <v>708.75000000000011</v>
      </c>
      <c r="M2216" s="32">
        <v>0.35</v>
      </c>
      <c r="O2216" s="37"/>
      <c r="P2216" s="35"/>
      <c r="Q2216" s="33"/>
      <c r="R2216" s="34"/>
    </row>
    <row r="2217" spans="1:18" ht="15.75" customHeight="1">
      <c r="A2217" s="22"/>
      <c r="B2217" s="27" t="s">
        <v>34</v>
      </c>
      <c r="C2217" s="27">
        <v>1128299</v>
      </c>
      <c r="D2217" s="28">
        <v>44453</v>
      </c>
      <c r="E2217" s="27" t="s">
        <v>35</v>
      </c>
      <c r="F2217" s="27" t="s">
        <v>91</v>
      </c>
      <c r="G2217" s="27" t="s">
        <v>92</v>
      </c>
      <c r="H2217" s="27" t="s">
        <v>27</v>
      </c>
      <c r="I2217" s="29">
        <v>0.45000000000000012</v>
      </c>
      <c r="J2217" s="30">
        <v>4000</v>
      </c>
      <c r="K2217" s="31">
        <f t="shared" si="16"/>
        <v>1800.0000000000005</v>
      </c>
      <c r="L2217" s="31">
        <f t="shared" si="17"/>
        <v>720.00000000000023</v>
      </c>
      <c r="M2217" s="32">
        <v>0.4</v>
      </c>
      <c r="O2217" s="37"/>
      <c r="P2217" s="35"/>
      <c r="Q2217" s="33"/>
      <c r="R2217" s="34"/>
    </row>
    <row r="2218" spans="1:18" ht="15.75" customHeight="1">
      <c r="A2218" s="22"/>
      <c r="B2218" s="27" t="s">
        <v>34</v>
      </c>
      <c r="C2218" s="27">
        <v>1128299</v>
      </c>
      <c r="D2218" s="28">
        <v>44453</v>
      </c>
      <c r="E2218" s="27" t="s">
        <v>35</v>
      </c>
      <c r="F2218" s="27" t="s">
        <v>91</v>
      </c>
      <c r="G2218" s="27" t="s">
        <v>92</v>
      </c>
      <c r="H2218" s="27" t="s">
        <v>28</v>
      </c>
      <c r="I2218" s="29">
        <v>0.55000000000000004</v>
      </c>
      <c r="J2218" s="30">
        <v>4000</v>
      </c>
      <c r="K2218" s="31">
        <f t="shared" si="16"/>
        <v>2200</v>
      </c>
      <c r="L2218" s="31">
        <f t="shared" si="17"/>
        <v>770</v>
      </c>
      <c r="M2218" s="32">
        <v>0.35</v>
      </c>
      <c r="O2218" s="37"/>
      <c r="P2218" s="35"/>
      <c r="Q2218" s="33"/>
      <c r="R2218" s="34"/>
    </row>
    <row r="2219" spans="1:18" ht="15.75" customHeight="1">
      <c r="A2219" s="22"/>
      <c r="B2219" s="27" t="s">
        <v>34</v>
      </c>
      <c r="C2219" s="27">
        <v>1128299</v>
      </c>
      <c r="D2219" s="28">
        <v>44453</v>
      </c>
      <c r="E2219" s="27" t="s">
        <v>35</v>
      </c>
      <c r="F2219" s="27" t="s">
        <v>91</v>
      </c>
      <c r="G2219" s="27" t="s">
        <v>92</v>
      </c>
      <c r="H2219" s="27" t="s">
        <v>29</v>
      </c>
      <c r="I2219" s="29">
        <v>0.60000000000000009</v>
      </c>
      <c r="J2219" s="30">
        <v>4500</v>
      </c>
      <c r="K2219" s="31">
        <f t="shared" si="16"/>
        <v>2700.0000000000005</v>
      </c>
      <c r="L2219" s="31">
        <f t="shared" si="17"/>
        <v>675.00000000000011</v>
      </c>
      <c r="M2219" s="32">
        <v>0.25</v>
      </c>
      <c r="O2219" s="37"/>
      <c r="P2219" s="35"/>
      <c r="Q2219" s="33"/>
      <c r="R2219" s="34"/>
    </row>
    <row r="2220" spans="1:18" ht="15.75" customHeight="1">
      <c r="A2220" s="22"/>
      <c r="B2220" s="27" t="s">
        <v>34</v>
      </c>
      <c r="C2220" s="27">
        <v>1128299</v>
      </c>
      <c r="D2220" s="28">
        <v>44482</v>
      </c>
      <c r="E2220" s="27" t="s">
        <v>35</v>
      </c>
      <c r="F2220" s="27" t="s">
        <v>91</v>
      </c>
      <c r="G2220" s="27" t="s">
        <v>92</v>
      </c>
      <c r="H2220" s="27" t="s">
        <v>24</v>
      </c>
      <c r="I2220" s="29">
        <v>0.45000000000000012</v>
      </c>
      <c r="J2220" s="30">
        <v>5250</v>
      </c>
      <c r="K2220" s="31">
        <f t="shared" si="16"/>
        <v>2362.5000000000005</v>
      </c>
      <c r="L2220" s="31">
        <f t="shared" si="17"/>
        <v>945.00000000000023</v>
      </c>
      <c r="M2220" s="32">
        <v>0.4</v>
      </c>
      <c r="O2220" s="37"/>
      <c r="P2220" s="35"/>
      <c r="Q2220" s="33"/>
      <c r="R2220" s="34"/>
    </row>
    <row r="2221" spans="1:18" ht="15.75" customHeight="1">
      <c r="A2221" s="22"/>
      <c r="B2221" s="27" t="s">
        <v>34</v>
      </c>
      <c r="C2221" s="27">
        <v>1128299</v>
      </c>
      <c r="D2221" s="28">
        <v>44482</v>
      </c>
      <c r="E2221" s="27" t="s">
        <v>35</v>
      </c>
      <c r="F2221" s="27" t="s">
        <v>91</v>
      </c>
      <c r="G2221" s="27" t="s">
        <v>92</v>
      </c>
      <c r="H2221" s="27" t="s">
        <v>25</v>
      </c>
      <c r="I2221" s="29">
        <v>0.50000000000000011</v>
      </c>
      <c r="J2221" s="30">
        <v>5250</v>
      </c>
      <c r="K2221" s="31">
        <f t="shared" si="16"/>
        <v>2625.0000000000005</v>
      </c>
      <c r="L2221" s="31">
        <f t="shared" si="17"/>
        <v>1050.0000000000002</v>
      </c>
      <c r="M2221" s="32">
        <v>0.4</v>
      </c>
      <c r="O2221" s="37"/>
      <c r="P2221" s="35"/>
      <c r="Q2221" s="33"/>
      <c r="R2221" s="34"/>
    </row>
    <row r="2222" spans="1:18" ht="15.75" customHeight="1">
      <c r="A2222" s="22"/>
      <c r="B2222" s="27" t="s">
        <v>34</v>
      </c>
      <c r="C2222" s="27">
        <v>1128299</v>
      </c>
      <c r="D2222" s="28">
        <v>44482</v>
      </c>
      <c r="E2222" s="27" t="s">
        <v>35</v>
      </c>
      <c r="F2222" s="27" t="s">
        <v>91</v>
      </c>
      <c r="G2222" s="27" t="s">
        <v>92</v>
      </c>
      <c r="H2222" s="27" t="s">
        <v>26</v>
      </c>
      <c r="I2222" s="29">
        <v>0.45000000000000012</v>
      </c>
      <c r="J2222" s="30">
        <v>3500</v>
      </c>
      <c r="K2222" s="31">
        <f t="shared" si="16"/>
        <v>1575.0000000000005</v>
      </c>
      <c r="L2222" s="31">
        <f t="shared" si="17"/>
        <v>551.25000000000011</v>
      </c>
      <c r="M2222" s="32">
        <v>0.35</v>
      </c>
      <c r="O2222" s="37"/>
      <c r="P2222" s="35"/>
      <c r="Q2222" s="33"/>
      <c r="R2222" s="34"/>
    </row>
    <row r="2223" spans="1:18" ht="15.75" customHeight="1">
      <c r="A2223" s="22"/>
      <c r="B2223" s="27" t="s">
        <v>34</v>
      </c>
      <c r="C2223" s="27">
        <v>1128299</v>
      </c>
      <c r="D2223" s="28">
        <v>44482</v>
      </c>
      <c r="E2223" s="27" t="s">
        <v>35</v>
      </c>
      <c r="F2223" s="27" t="s">
        <v>91</v>
      </c>
      <c r="G2223" s="27" t="s">
        <v>92</v>
      </c>
      <c r="H2223" s="27" t="s">
        <v>27</v>
      </c>
      <c r="I2223" s="29">
        <v>0.45000000000000012</v>
      </c>
      <c r="J2223" s="30">
        <v>3250</v>
      </c>
      <c r="K2223" s="31">
        <f t="shared" si="16"/>
        <v>1462.5000000000005</v>
      </c>
      <c r="L2223" s="31">
        <f t="shared" si="17"/>
        <v>585.00000000000023</v>
      </c>
      <c r="M2223" s="32">
        <v>0.4</v>
      </c>
      <c r="O2223" s="37"/>
      <c r="P2223" s="35"/>
      <c r="Q2223" s="33"/>
      <c r="R2223" s="34"/>
    </row>
    <row r="2224" spans="1:18" ht="15.75" customHeight="1">
      <c r="A2224" s="22"/>
      <c r="B2224" s="27" t="s">
        <v>34</v>
      </c>
      <c r="C2224" s="27">
        <v>1128299</v>
      </c>
      <c r="D2224" s="28">
        <v>44482</v>
      </c>
      <c r="E2224" s="27" t="s">
        <v>35</v>
      </c>
      <c r="F2224" s="27" t="s">
        <v>91</v>
      </c>
      <c r="G2224" s="27" t="s">
        <v>92</v>
      </c>
      <c r="H2224" s="27" t="s">
        <v>28</v>
      </c>
      <c r="I2224" s="29">
        <v>0.55000000000000004</v>
      </c>
      <c r="J2224" s="30">
        <v>3000</v>
      </c>
      <c r="K2224" s="31">
        <f t="shared" si="16"/>
        <v>1650.0000000000002</v>
      </c>
      <c r="L2224" s="31">
        <f t="shared" si="17"/>
        <v>577.5</v>
      </c>
      <c r="M2224" s="32">
        <v>0.35</v>
      </c>
      <c r="O2224" s="37"/>
      <c r="P2224" s="35"/>
      <c r="Q2224" s="33"/>
      <c r="R2224" s="34"/>
    </row>
    <row r="2225" spans="1:18" ht="15.75" customHeight="1">
      <c r="A2225" s="22"/>
      <c r="B2225" s="27" t="s">
        <v>34</v>
      </c>
      <c r="C2225" s="27">
        <v>1128299</v>
      </c>
      <c r="D2225" s="28">
        <v>44482</v>
      </c>
      <c r="E2225" s="27" t="s">
        <v>35</v>
      </c>
      <c r="F2225" s="27" t="s">
        <v>91</v>
      </c>
      <c r="G2225" s="27" t="s">
        <v>92</v>
      </c>
      <c r="H2225" s="27" t="s">
        <v>29</v>
      </c>
      <c r="I2225" s="29">
        <v>0.70000000000000007</v>
      </c>
      <c r="J2225" s="30">
        <v>3500</v>
      </c>
      <c r="K2225" s="31">
        <f t="shared" si="16"/>
        <v>2450.0000000000005</v>
      </c>
      <c r="L2225" s="31">
        <f t="shared" si="17"/>
        <v>612.50000000000011</v>
      </c>
      <c r="M2225" s="32">
        <v>0.25</v>
      </c>
      <c r="O2225" s="37"/>
      <c r="P2225" s="35"/>
      <c r="Q2225" s="33"/>
      <c r="R2225" s="34"/>
    </row>
    <row r="2226" spans="1:18" ht="15.75" customHeight="1">
      <c r="A2226" s="22"/>
      <c r="B2226" s="27" t="s">
        <v>34</v>
      </c>
      <c r="C2226" s="27">
        <v>1128299</v>
      </c>
      <c r="D2226" s="28">
        <v>44513</v>
      </c>
      <c r="E2226" s="27" t="s">
        <v>35</v>
      </c>
      <c r="F2226" s="27" t="s">
        <v>91</v>
      </c>
      <c r="G2226" s="27" t="s">
        <v>92</v>
      </c>
      <c r="H2226" s="27" t="s">
        <v>24</v>
      </c>
      <c r="I2226" s="29">
        <v>0.55000000000000004</v>
      </c>
      <c r="J2226" s="30">
        <v>5250</v>
      </c>
      <c r="K2226" s="31">
        <f t="shared" si="16"/>
        <v>2887.5000000000005</v>
      </c>
      <c r="L2226" s="31">
        <f t="shared" si="17"/>
        <v>1155.0000000000002</v>
      </c>
      <c r="M2226" s="32">
        <v>0.4</v>
      </c>
      <c r="O2226" s="37"/>
      <c r="P2226" s="35"/>
      <c r="Q2226" s="33"/>
      <c r="R2226" s="34"/>
    </row>
    <row r="2227" spans="1:18" ht="15.75" customHeight="1">
      <c r="A2227" s="22"/>
      <c r="B2227" s="27" t="s">
        <v>34</v>
      </c>
      <c r="C2227" s="27">
        <v>1128299</v>
      </c>
      <c r="D2227" s="28">
        <v>44513</v>
      </c>
      <c r="E2227" s="27" t="s">
        <v>35</v>
      </c>
      <c r="F2227" s="27" t="s">
        <v>91</v>
      </c>
      <c r="G2227" s="27" t="s">
        <v>92</v>
      </c>
      <c r="H2227" s="27" t="s">
        <v>25</v>
      </c>
      <c r="I2227" s="29">
        <v>0.60000000000000009</v>
      </c>
      <c r="J2227" s="30">
        <v>5750</v>
      </c>
      <c r="K2227" s="31">
        <f t="shared" si="16"/>
        <v>3450.0000000000005</v>
      </c>
      <c r="L2227" s="31">
        <f t="shared" si="17"/>
        <v>1380.0000000000002</v>
      </c>
      <c r="M2227" s="32">
        <v>0.4</v>
      </c>
      <c r="O2227" s="37"/>
      <c r="P2227" s="35"/>
      <c r="Q2227" s="33"/>
      <c r="R2227" s="34"/>
    </row>
    <row r="2228" spans="1:18" ht="15.75" customHeight="1">
      <c r="A2228" s="22"/>
      <c r="B2228" s="27" t="s">
        <v>34</v>
      </c>
      <c r="C2228" s="27">
        <v>1128299</v>
      </c>
      <c r="D2228" s="28">
        <v>44513</v>
      </c>
      <c r="E2228" s="27" t="s">
        <v>35</v>
      </c>
      <c r="F2228" s="27" t="s">
        <v>91</v>
      </c>
      <c r="G2228" s="27" t="s">
        <v>92</v>
      </c>
      <c r="H2228" s="27" t="s">
        <v>26</v>
      </c>
      <c r="I2228" s="29">
        <v>0.55000000000000004</v>
      </c>
      <c r="J2228" s="30">
        <v>4250</v>
      </c>
      <c r="K2228" s="31">
        <f t="shared" si="16"/>
        <v>2337.5</v>
      </c>
      <c r="L2228" s="31">
        <f t="shared" si="17"/>
        <v>818.125</v>
      </c>
      <c r="M2228" s="32">
        <v>0.35</v>
      </c>
      <c r="O2228" s="37"/>
      <c r="P2228" s="35"/>
      <c r="Q2228" s="33"/>
      <c r="R2228" s="34"/>
    </row>
    <row r="2229" spans="1:18" ht="15.75" customHeight="1">
      <c r="A2229" s="22"/>
      <c r="B2229" s="27" t="s">
        <v>34</v>
      </c>
      <c r="C2229" s="27">
        <v>1128299</v>
      </c>
      <c r="D2229" s="28">
        <v>44513</v>
      </c>
      <c r="E2229" s="27" t="s">
        <v>35</v>
      </c>
      <c r="F2229" s="27" t="s">
        <v>91</v>
      </c>
      <c r="G2229" s="27" t="s">
        <v>92</v>
      </c>
      <c r="H2229" s="27" t="s">
        <v>27</v>
      </c>
      <c r="I2229" s="29">
        <v>0.55000000000000004</v>
      </c>
      <c r="J2229" s="30">
        <v>4000</v>
      </c>
      <c r="K2229" s="31">
        <f t="shared" si="16"/>
        <v>2200</v>
      </c>
      <c r="L2229" s="31">
        <f t="shared" si="17"/>
        <v>880</v>
      </c>
      <c r="M2229" s="32">
        <v>0.4</v>
      </c>
      <c r="O2229" s="37"/>
      <c r="P2229" s="35"/>
      <c r="Q2229" s="33"/>
      <c r="R2229" s="34"/>
    </row>
    <row r="2230" spans="1:18" ht="15.75" customHeight="1">
      <c r="A2230" s="22"/>
      <c r="B2230" s="27" t="s">
        <v>34</v>
      </c>
      <c r="C2230" s="27">
        <v>1128299</v>
      </c>
      <c r="D2230" s="28">
        <v>44513</v>
      </c>
      <c r="E2230" s="27" t="s">
        <v>35</v>
      </c>
      <c r="F2230" s="27" t="s">
        <v>91</v>
      </c>
      <c r="G2230" s="27" t="s">
        <v>92</v>
      </c>
      <c r="H2230" s="27" t="s">
        <v>28</v>
      </c>
      <c r="I2230" s="29">
        <v>0.65</v>
      </c>
      <c r="J2230" s="30">
        <v>3500</v>
      </c>
      <c r="K2230" s="31">
        <f t="shared" si="16"/>
        <v>2275</v>
      </c>
      <c r="L2230" s="31">
        <f t="shared" si="17"/>
        <v>796.25</v>
      </c>
      <c r="M2230" s="32">
        <v>0.35</v>
      </c>
      <c r="O2230" s="37"/>
      <c r="P2230" s="35"/>
      <c r="Q2230" s="33"/>
      <c r="R2230" s="34"/>
    </row>
    <row r="2231" spans="1:18" ht="15.75" customHeight="1">
      <c r="A2231" s="22"/>
      <c r="B2231" s="27" t="s">
        <v>34</v>
      </c>
      <c r="C2231" s="27">
        <v>1128299</v>
      </c>
      <c r="D2231" s="28">
        <v>44513</v>
      </c>
      <c r="E2231" s="27" t="s">
        <v>35</v>
      </c>
      <c r="F2231" s="27" t="s">
        <v>91</v>
      </c>
      <c r="G2231" s="27" t="s">
        <v>92</v>
      </c>
      <c r="H2231" s="27" t="s">
        <v>29</v>
      </c>
      <c r="I2231" s="29">
        <v>0.70000000000000007</v>
      </c>
      <c r="J2231" s="30">
        <v>4750</v>
      </c>
      <c r="K2231" s="31">
        <f t="shared" si="16"/>
        <v>3325.0000000000005</v>
      </c>
      <c r="L2231" s="31">
        <f t="shared" si="17"/>
        <v>831.25000000000011</v>
      </c>
      <c r="M2231" s="32">
        <v>0.25</v>
      </c>
      <c r="O2231" s="37"/>
      <c r="P2231" s="35"/>
      <c r="Q2231" s="33"/>
      <c r="R2231" s="34"/>
    </row>
    <row r="2232" spans="1:18" ht="15.75" customHeight="1">
      <c r="A2232" s="22"/>
      <c r="B2232" s="27" t="s">
        <v>34</v>
      </c>
      <c r="C2232" s="27">
        <v>1128299</v>
      </c>
      <c r="D2232" s="28">
        <v>44542</v>
      </c>
      <c r="E2232" s="27" t="s">
        <v>35</v>
      </c>
      <c r="F2232" s="27" t="s">
        <v>91</v>
      </c>
      <c r="G2232" s="27" t="s">
        <v>92</v>
      </c>
      <c r="H2232" s="27" t="s">
        <v>24</v>
      </c>
      <c r="I2232" s="29">
        <v>0.55000000000000004</v>
      </c>
      <c r="J2232" s="30">
        <v>6750</v>
      </c>
      <c r="K2232" s="31">
        <f t="shared" si="16"/>
        <v>3712.5000000000005</v>
      </c>
      <c r="L2232" s="31">
        <f t="shared" si="17"/>
        <v>1485.0000000000002</v>
      </c>
      <c r="M2232" s="32">
        <v>0.4</v>
      </c>
      <c r="O2232" s="37"/>
      <c r="P2232" s="35"/>
      <c r="Q2232" s="33"/>
      <c r="R2232" s="34"/>
    </row>
    <row r="2233" spans="1:18" ht="15.75" customHeight="1">
      <c r="A2233" s="22"/>
      <c r="B2233" s="27" t="s">
        <v>34</v>
      </c>
      <c r="C2233" s="27">
        <v>1128299</v>
      </c>
      <c r="D2233" s="28">
        <v>44542</v>
      </c>
      <c r="E2233" s="27" t="s">
        <v>35</v>
      </c>
      <c r="F2233" s="27" t="s">
        <v>91</v>
      </c>
      <c r="G2233" s="27" t="s">
        <v>92</v>
      </c>
      <c r="H2233" s="27" t="s">
        <v>25</v>
      </c>
      <c r="I2233" s="29">
        <v>0.60000000000000009</v>
      </c>
      <c r="J2233" s="30">
        <v>6750</v>
      </c>
      <c r="K2233" s="31">
        <f t="shared" si="16"/>
        <v>4050.0000000000005</v>
      </c>
      <c r="L2233" s="31">
        <f t="shared" si="17"/>
        <v>1620.0000000000002</v>
      </c>
      <c r="M2233" s="32">
        <v>0.4</v>
      </c>
      <c r="O2233" s="37"/>
      <c r="P2233" s="35"/>
      <c r="Q2233" s="33"/>
      <c r="R2233" s="34"/>
    </row>
    <row r="2234" spans="1:18" ht="15.75" customHeight="1">
      <c r="A2234" s="22"/>
      <c r="B2234" s="27" t="s">
        <v>34</v>
      </c>
      <c r="C2234" s="27">
        <v>1128299</v>
      </c>
      <c r="D2234" s="28">
        <v>44542</v>
      </c>
      <c r="E2234" s="27" t="s">
        <v>35</v>
      </c>
      <c r="F2234" s="27" t="s">
        <v>91</v>
      </c>
      <c r="G2234" s="27" t="s">
        <v>92</v>
      </c>
      <c r="H2234" s="27" t="s">
        <v>26</v>
      </c>
      <c r="I2234" s="29">
        <v>0.55000000000000004</v>
      </c>
      <c r="J2234" s="30">
        <v>4750</v>
      </c>
      <c r="K2234" s="31">
        <f t="shared" si="16"/>
        <v>2612.5</v>
      </c>
      <c r="L2234" s="31">
        <f t="shared" si="17"/>
        <v>914.37499999999989</v>
      </c>
      <c r="M2234" s="32">
        <v>0.35</v>
      </c>
      <c r="O2234" s="37"/>
      <c r="P2234" s="35"/>
      <c r="Q2234" s="33"/>
      <c r="R2234" s="34"/>
    </row>
    <row r="2235" spans="1:18" ht="15.75" customHeight="1">
      <c r="A2235" s="22"/>
      <c r="B2235" s="27" t="s">
        <v>34</v>
      </c>
      <c r="C2235" s="27">
        <v>1128299</v>
      </c>
      <c r="D2235" s="28">
        <v>44542</v>
      </c>
      <c r="E2235" s="27" t="s">
        <v>35</v>
      </c>
      <c r="F2235" s="27" t="s">
        <v>91</v>
      </c>
      <c r="G2235" s="27" t="s">
        <v>92</v>
      </c>
      <c r="H2235" s="27" t="s">
        <v>27</v>
      </c>
      <c r="I2235" s="29">
        <v>0.55000000000000004</v>
      </c>
      <c r="J2235" s="30">
        <v>4750</v>
      </c>
      <c r="K2235" s="31">
        <f t="shared" si="16"/>
        <v>2612.5</v>
      </c>
      <c r="L2235" s="31">
        <f t="shared" si="17"/>
        <v>1045</v>
      </c>
      <c r="M2235" s="32">
        <v>0.4</v>
      </c>
      <c r="O2235" s="37"/>
      <c r="P2235" s="35"/>
      <c r="Q2235" s="33"/>
      <c r="R2235" s="34"/>
    </row>
    <row r="2236" spans="1:18" ht="15.75" customHeight="1">
      <c r="A2236" s="22"/>
      <c r="B2236" s="27" t="s">
        <v>34</v>
      </c>
      <c r="C2236" s="27">
        <v>1128299</v>
      </c>
      <c r="D2236" s="28">
        <v>44542</v>
      </c>
      <c r="E2236" s="27" t="s">
        <v>35</v>
      </c>
      <c r="F2236" s="27" t="s">
        <v>91</v>
      </c>
      <c r="G2236" s="27" t="s">
        <v>92</v>
      </c>
      <c r="H2236" s="27" t="s">
        <v>28</v>
      </c>
      <c r="I2236" s="29">
        <v>0.65</v>
      </c>
      <c r="J2236" s="30">
        <v>4000</v>
      </c>
      <c r="K2236" s="31">
        <f t="shared" si="16"/>
        <v>2600</v>
      </c>
      <c r="L2236" s="31">
        <f t="shared" si="17"/>
        <v>909.99999999999989</v>
      </c>
      <c r="M2236" s="32">
        <v>0.35</v>
      </c>
      <c r="O2236" s="37"/>
      <c r="P2236" s="35"/>
      <c r="Q2236" s="33"/>
      <c r="R2236" s="34"/>
    </row>
    <row r="2237" spans="1:18" ht="15.75" customHeight="1">
      <c r="A2237" s="22"/>
      <c r="B2237" s="27" t="s">
        <v>34</v>
      </c>
      <c r="C2237" s="27">
        <v>1128299</v>
      </c>
      <c r="D2237" s="28">
        <v>44542</v>
      </c>
      <c r="E2237" s="27" t="s">
        <v>35</v>
      </c>
      <c r="F2237" s="27" t="s">
        <v>91</v>
      </c>
      <c r="G2237" s="27" t="s">
        <v>92</v>
      </c>
      <c r="H2237" s="27" t="s">
        <v>29</v>
      </c>
      <c r="I2237" s="29">
        <v>0.70000000000000007</v>
      </c>
      <c r="J2237" s="30">
        <v>5000</v>
      </c>
      <c r="K2237" s="31">
        <f t="shared" si="16"/>
        <v>3500.0000000000005</v>
      </c>
      <c r="L2237" s="31">
        <f t="shared" si="17"/>
        <v>875.00000000000011</v>
      </c>
      <c r="M2237" s="32">
        <v>0.25</v>
      </c>
      <c r="O2237" s="37"/>
      <c r="P2237" s="35"/>
      <c r="Q2237" s="33"/>
      <c r="R2237" s="34"/>
    </row>
    <row r="2238" spans="1:18" ht="15.75" customHeight="1">
      <c r="A2238" s="22" t="s">
        <v>46</v>
      </c>
      <c r="B2238" s="27" t="s">
        <v>21</v>
      </c>
      <c r="C2238" s="27">
        <v>1185732</v>
      </c>
      <c r="D2238" s="28">
        <v>44205</v>
      </c>
      <c r="E2238" s="27" t="s">
        <v>53</v>
      </c>
      <c r="F2238" s="27" t="s">
        <v>93</v>
      </c>
      <c r="G2238" s="27" t="s">
        <v>94</v>
      </c>
      <c r="H2238" s="27" t="s">
        <v>24</v>
      </c>
      <c r="I2238" s="29">
        <v>0.4</v>
      </c>
      <c r="J2238" s="30">
        <v>10250</v>
      </c>
      <c r="K2238" s="31">
        <f t="shared" si="16"/>
        <v>4100</v>
      </c>
      <c r="L2238" s="31">
        <f t="shared" si="17"/>
        <v>1845</v>
      </c>
      <c r="M2238" s="32">
        <v>0.45</v>
      </c>
      <c r="O2238" s="37"/>
      <c r="P2238" s="35"/>
      <c r="Q2238" s="33"/>
      <c r="R2238" s="34"/>
    </row>
    <row r="2239" spans="1:18" ht="15.75" customHeight="1">
      <c r="A2239" s="22"/>
      <c r="B2239" s="27" t="s">
        <v>21</v>
      </c>
      <c r="C2239" s="27">
        <v>1185732</v>
      </c>
      <c r="D2239" s="28">
        <v>44205</v>
      </c>
      <c r="E2239" s="27" t="s">
        <v>53</v>
      </c>
      <c r="F2239" s="27" t="s">
        <v>93</v>
      </c>
      <c r="G2239" s="27" t="s">
        <v>94</v>
      </c>
      <c r="H2239" s="27" t="s">
        <v>25</v>
      </c>
      <c r="I2239" s="29">
        <v>0.4</v>
      </c>
      <c r="J2239" s="30">
        <v>8250</v>
      </c>
      <c r="K2239" s="31">
        <f t="shared" si="16"/>
        <v>3300</v>
      </c>
      <c r="L2239" s="31">
        <f t="shared" si="17"/>
        <v>1155</v>
      </c>
      <c r="M2239" s="32">
        <v>0.35</v>
      </c>
      <c r="O2239" s="37"/>
      <c r="P2239" s="35"/>
      <c r="Q2239" s="33"/>
      <c r="R2239" s="34"/>
    </row>
    <row r="2240" spans="1:18" ht="15.75" customHeight="1">
      <c r="A2240" s="22"/>
      <c r="B2240" s="27" t="s">
        <v>21</v>
      </c>
      <c r="C2240" s="27">
        <v>1185732</v>
      </c>
      <c r="D2240" s="28">
        <v>44205</v>
      </c>
      <c r="E2240" s="27" t="s">
        <v>53</v>
      </c>
      <c r="F2240" s="27" t="s">
        <v>93</v>
      </c>
      <c r="G2240" s="27" t="s">
        <v>94</v>
      </c>
      <c r="H2240" s="27" t="s">
        <v>26</v>
      </c>
      <c r="I2240" s="29">
        <v>0.30000000000000004</v>
      </c>
      <c r="J2240" s="30">
        <v>8250</v>
      </c>
      <c r="K2240" s="31">
        <f t="shared" si="16"/>
        <v>2475.0000000000005</v>
      </c>
      <c r="L2240" s="31">
        <f t="shared" si="17"/>
        <v>618.75000000000011</v>
      </c>
      <c r="M2240" s="32">
        <v>0.25</v>
      </c>
      <c r="O2240" s="37"/>
      <c r="P2240" s="35"/>
      <c r="Q2240" s="33"/>
      <c r="R2240" s="34"/>
    </row>
    <row r="2241" spans="1:18" ht="15.75" customHeight="1">
      <c r="A2241" s="22"/>
      <c r="B2241" s="27" t="s">
        <v>21</v>
      </c>
      <c r="C2241" s="27">
        <v>1185732</v>
      </c>
      <c r="D2241" s="28">
        <v>44205</v>
      </c>
      <c r="E2241" s="27" t="s">
        <v>53</v>
      </c>
      <c r="F2241" s="27" t="s">
        <v>93</v>
      </c>
      <c r="G2241" s="27" t="s">
        <v>94</v>
      </c>
      <c r="H2241" s="27" t="s">
        <v>27</v>
      </c>
      <c r="I2241" s="29">
        <v>0.35</v>
      </c>
      <c r="J2241" s="30">
        <v>6750</v>
      </c>
      <c r="K2241" s="31">
        <f t="shared" si="16"/>
        <v>2362.5</v>
      </c>
      <c r="L2241" s="31">
        <f t="shared" si="17"/>
        <v>708.75</v>
      </c>
      <c r="M2241" s="32">
        <v>0.3</v>
      </c>
      <c r="O2241" s="37"/>
      <c r="P2241" s="35"/>
      <c r="Q2241" s="33"/>
      <c r="R2241" s="34"/>
    </row>
    <row r="2242" spans="1:18" ht="15.75" customHeight="1">
      <c r="A2242" s="22"/>
      <c r="B2242" s="27" t="s">
        <v>21</v>
      </c>
      <c r="C2242" s="27">
        <v>1185732</v>
      </c>
      <c r="D2242" s="28">
        <v>44205</v>
      </c>
      <c r="E2242" s="27" t="s">
        <v>53</v>
      </c>
      <c r="F2242" s="27" t="s">
        <v>93</v>
      </c>
      <c r="G2242" s="27" t="s">
        <v>94</v>
      </c>
      <c r="H2242" s="27" t="s">
        <v>28</v>
      </c>
      <c r="I2242" s="29">
        <v>0.5</v>
      </c>
      <c r="J2242" s="30">
        <v>7250</v>
      </c>
      <c r="K2242" s="31">
        <f t="shared" si="16"/>
        <v>3625</v>
      </c>
      <c r="L2242" s="31">
        <f t="shared" si="17"/>
        <v>1268.75</v>
      </c>
      <c r="M2242" s="32">
        <v>0.35</v>
      </c>
      <c r="O2242" s="37"/>
      <c r="P2242" s="35"/>
      <c r="Q2242" s="33"/>
      <c r="R2242" s="34"/>
    </row>
    <row r="2243" spans="1:18" ht="15.75" customHeight="1">
      <c r="A2243" s="22"/>
      <c r="B2243" s="27" t="s">
        <v>21</v>
      </c>
      <c r="C2243" s="27">
        <v>1185732</v>
      </c>
      <c r="D2243" s="28">
        <v>44205</v>
      </c>
      <c r="E2243" s="27" t="s">
        <v>53</v>
      </c>
      <c r="F2243" s="27" t="s">
        <v>93</v>
      </c>
      <c r="G2243" s="27" t="s">
        <v>94</v>
      </c>
      <c r="H2243" s="27" t="s">
        <v>29</v>
      </c>
      <c r="I2243" s="29">
        <v>0.4</v>
      </c>
      <c r="J2243" s="30">
        <v>8250</v>
      </c>
      <c r="K2243" s="31">
        <f t="shared" si="16"/>
        <v>3300</v>
      </c>
      <c r="L2243" s="31">
        <f t="shared" si="17"/>
        <v>1650</v>
      </c>
      <c r="M2243" s="32">
        <v>0.5</v>
      </c>
      <c r="O2243" s="37"/>
      <c r="P2243" s="35"/>
      <c r="Q2243" s="33"/>
      <c r="R2243" s="34"/>
    </row>
    <row r="2244" spans="1:18" ht="15.75" customHeight="1">
      <c r="A2244" s="22"/>
      <c r="B2244" s="27" t="s">
        <v>21</v>
      </c>
      <c r="C2244" s="27">
        <v>1185732</v>
      </c>
      <c r="D2244" s="28">
        <v>44234</v>
      </c>
      <c r="E2244" s="27" t="s">
        <v>53</v>
      </c>
      <c r="F2244" s="27" t="s">
        <v>93</v>
      </c>
      <c r="G2244" s="27" t="s">
        <v>94</v>
      </c>
      <c r="H2244" s="27" t="s">
        <v>24</v>
      </c>
      <c r="I2244" s="29">
        <v>0.4</v>
      </c>
      <c r="J2244" s="30">
        <v>10750</v>
      </c>
      <c r="K2244" s="31">
        <f t="shared" si="16"/>
        <v>4300</v>
      </c>
      <c r="L2244" s="31">
        <f t="shared" si="17"/>
        <v>1935</v>
      </c>
      <c r="M2244" s="32">
        <v>0.45</v>
      </c>
      <c r="O2244" s="37"/>
      <c r="P2244" s="35"/>
      <c r="Q2244" s="33"/>
      <c r="R2244" s="34"/>
    </row>
    <row r="2245" spans="1:18" ht="15.75" customHeight="1">
      <c r="A2245" s="22"/>
      <c r="B2245" s="27" t="s">
        <v>21</v>
      </c>
      <c r="C2245" s="27">
        <v>1185732</v>
      </c>
      <c r="D2245" s="28">
        <v>44234</v>
      </c>
      <c r="E2245" s="27" t="s">
        <v>53</v>
      </c>
      <c r="F2245" s="27" t="s">
        <v>93</v>
      </c>
      <c r="G2245" s="27" t="s">
        <v>94</v>
      </c>
      <c r="H2245" s="27" t="s">
        <v>25</v>
      </c>
      <c r="I2245" s="29">
        <v>0.4</v>
      </c>
      <c r="J2245" s="30">
        <v>7250</v>
      </c>
      <c r="K2245" s="31">
        <f t="shared" si="16"/>
        <v>2900</v>
      </c>
      <c r="L2245" s="31">
        <f t="shared" si="17"/>
        <v>1014.9999999999999</v>
      </c>
      <c r="M2245" s="32">
        <v>0.35</v>
      </c>
      <c r="O2245" s="37"/>
      <c r="P2245" s="35"/>
      <c r="Q2245" s="33"/>
      <c r="R2245" s="34"/>
    </row>
    <row r="2246" spans="1:18" ht="15.75" customHeight="1">
      <c r="A2246" s="22"/>
      <c r="B2246" s="27" t="s">
        <v>21</v>
      </c>
      <c r="C2246" s="27">
        <v>1185732</v>
      </c>
      <c r="D2246" s="28">
        <v>44234</v>
      </c>
      <c r="E2246" s="27" t="s">
        <v>53</v>
      </c>
      <c r="F2246" s="27" t="s">
        <v>93</v>
      </c>
      <c r="G2246" s="27" t="s">
        <v>94</v>
      </c>
      <c r="H2246" s="27" t="s">
        <v>26</v>
      </c>
      <c r="I2246" s="29">
        <v>0.30000000000000004</v>
      </c>
      <c r="J2246" s="30">
        <v>7750</v>
      </c>
      <c r="K2246" s="31">
        <f t="shared" si="16"/>
        <v>2325.0000000000005</v>
      </c>
      <c r="L2246" s="31">
        <f t="shared" si="17"/>
        <v>581.25000000000011</v>
      </c>
      <c r="M2246" s="32">
        <v>0.25</v>
      </c>
      <c r="O2246" s="37"/>
      <c r="P2246" s="35"/>
      <c r="Q2246" s="33"/>
      <c r="R2246" s="34"/>
    </row>
    <row r="2247" spans="1:18" ht="15.75" customHeight="1">
      <c r="A2247" s="22"/>
      <c r="B2247" s="27" t="s">
        <v>21</v>
      </c>
      <c r="C2247" s="27">
        <v>1185732</v>
      </c>
      <c r="D2247" s="28">
        <v>44234</v>
      </c>
      <c r="E2247" s="27" t="s">
        <v>53</v>
      </c>
      <c r="F2247" s="27" t="s">
        <v>93</v>
      </c>
      <c r="G2247" s="27" t="s">
        <v>94</v>
      </c>
      <c r="H2247" s="27" t="s">
        <v>27</v>
      </c>
      <c r="I2247" s="29">
        <v>0.35</v>
      </c>
      <c r="J2247" s="30">
        <v>6250</v>
      </c>
      <c r="K2247" s="31">
        <f t="shared" si="16"/>
        <v>2187.5</v>
      </c>
      <c r="L2247" s="31">
        <f t="shared" si="17"/>
        <v>656.25</v>
      </c>
      <c r="M2247" s="32">
        <v>0.3</v>
      </c>
      <c r="O2247" s="37"/>
      <c r="P2247" s="35"/>
      <c r="Q2247" s="33"/>
      <c r="R2247" s="34"/>
    </row>
    <row r="2248" spans="1:18" ht="15.75" customHeight="1">
      <c r="A2248" s="22"/>
      <c r="B2248" s="27" t="s">
        <v>21</v>
      </c>
      <c r="C2248" s="27">
        <v>1185732</v>
      </c>
      <c r="D2248" s="28">
        <v>44234</v>
      </c>
      <c r="E2248" s="27" t="s">
        <v>53</v>
      </c>
      <c r="F2248" s="27" t="s">
        <v>93</v>
      </c>
      <c r="G2248" s="27" t="s">
        <v>94</v>
      </c>
      <c r="H2248" s="27" t="s">
        <v>28</v>
      </c>
      <c r="I2248" s="29">
        <v>0.5</v>
      </c>
      <c r="J2248" s="30">
        <v>7000</v>
      </c>
      <c r="K2248" s="31">
        <f t="shared" si="16"/>
        <v>3500</v>
      </c>
      <c r="L2248" s="31">
        <f t="shared" si="17"/>
        <v>1225</v>
      </c>
      <c r="M2248" s="32">
        <v>0.35</v>
      </c>
      <c r="O2248" s="37"/>
      <c r="P2248" s="35"/>
      <c r="Q2248" s="33"/>
      <c r="R2248" s="34"/>
    </row>
    <row r="2249" spans="1:18" ht="15.75" customHeight="1">
      <c r="A2249" s="22"/>
      <c r="B2249" s="27" t="s">
        <v>21</v>
      </c>
      <c r="C2249" s="27">
        <v>1185732</v>
      </c>
      <c r="D2249" s="28">
        <v>44234</v>
      </c>
      <c r="E2249" s="27" t="s">
        <v>53</v>
      </c>
      <c r="F2249" s="27" t="s">
        <v>93</v>
      </c>
      <c r="G2249" s="27" t="s">
        <v>94</v>
      </c>
      <c r="H2249" s="27" t="s">
        <v>29</v>
      </c>
      <c r="I2249" s="29">
        <v>0.35</v>
      </c>
      <c r="J2249" s="30">
        <v>8000</v>
      </c>
      <c r="K2249" s="31">
        <f t="shared" si="16"/>
        <v>2800</v>
      </c>
      <c r="L2249" s="31">
        <f t="shared" si="17"/>
        <v>1400</v>
      </c>
      <c r="M2249" s="32">
        <v>0.5</v>
      </c>
      <c r="O2249" s="37"/>
      <c r="P2249" s="35"/>
      <c r="Q2249" s="33"/>
      <c r="R2249" s="34"/>
    </row>
    <row r="2250" spans="1:18" ht="15.75" customHeight="1">
      <c r="A2250" s="22"/>
      <c r="B2250" s="27" t="s">
        <v>21</v>
      </c>
      <c r="C2250" s="27">
        <v>1185732</v>
      </c>
      <c r="D2250" s="28">
        <v>44260</v>
      </c>
      <c r="E2250" s="27" t="s">
        <v>53</v>
      </c>
      <c r="F2250" s="27" t="s">
        <v>93</v>
      </c>
      <c r="G2250" s="27" t="s">
        <v>94</v>
      </c>
      <c r="H2250" s="27" t="s">
        <v>24</v>
      </c>
      <c r="I2250" s="29">
        <v>0.35</v>
      </c>
      <c r="J2250" s="30">
        <v>10200</v>
      </c>
      <c r="K2250" s="31">
        <f t="shared" si="16"/>
        <v>3570</v>
      </c>
      <c r="L2250" s="31">
        <f t="shared" si="17"/>
        <v>1606.5</v>
      </c>
      <c r="M2250" s="32">
        <v>0.45</v>
      </c>
      <c r="O2250" s="37"/>
      <c r="P2250" s="35"/>
      <c r="Q2250" s="33"/>
      <c r="R2250" s="34"/>
    </row>
    <row r="2251" spans="1:18" ht="15.75" customHeight="1">
      <c r="A2251" s="22"/>
      <c r="B2251" s="27" t="s">
        <v>21</v>
      </c>
      <c r="C2251" s="27">
        <v>1185732</v>
      </c>
      <c r="D2251" s="28">
        <v>44260</v>
      </c>
      <c r="E2251" s="27" t="s">
        <v>53</v>
      </c>
      <c r="F2251" s="27" t="s">
        <v>93</v>
      </c>
      <c r="G2251" s="27" t="s">
        <v>94</v>
      </c>
      <c r="H2251" s="27" t="s">
        <v>25</v>
      </c>
      <c r="I2251" s="29">
        <v>0.35</v>
      </c>
      <c r="J2251" s="30">
        <v>7000</v>
      </c>
      <c r="K2251" s="31">
        <f t="shared" si="16"/>
        <v>2450</v>
      </c>
      <c r="L2251" s="31">
        <f t="shared" si="17"/>
        <v>857.5</v>
      </c>
      <c r="M2251" s="32">
        <v>0.35</v>
      </c>
      <c r="O2251" s="37"/>
      <c r="P2251" s="35"/>
      <c r="Q2251" s="33"/>
      <c r="R2251" s="34"/>
    </row>
    <row r="2252" spans="1:18" ht="15.75" customHeight="1">
      <c r="A2252" s="22"/>
      <c r="B2252" s="27" t="s">
        <v>21</v>
      </c>
      <c r="C2252" s="27">
        <v>1185732</v>
      </c>
      <c r="D2252" s="28">
        <v>44260</v>
      </c>
      <c r="E2252" s="27" t="s">
        <v>53</v>
      </c>
      <c r="F2252" s="27" t="s">
        <v>93</v>
      </c>
      <c r="G2252" s="27" t="s">
        <v>94</v>
      </c>
      <c r="H2252" s="27" t="s">
        <v>26</v>
      </c>
      <c r="I2252" s="29">
        <v>0.25</v>
      </c>
      <c r="J2252" s="30">
        <v>7250</v>
      </c>
      <c r="K2252" s="31">
        <f t="shared" si="16"/>
        <v>1812.5</v>
      </c>
      <c r="L2252" s="31">
        <f t="shared" si="17"/>
        <v>453.125</v>
      </c>
      <c r="M2252" s="32">
        <v>0.25</v>
      </c>
      <c r="O2252" s="37"/>
      <c r="P2252" s="35"/>
      <c r="Q2252" s="33"/>
      <c r="R2252" s="34"/>
    </row>
    <row r="2253" spans="1:18" ht="15.75" customHeight="1">
      <c r="A2253" s="22"/>
      <c r="B2253" s="27" t="s">
        <v>21</v>
      </c>
      <c r="C2253" s="27">
        <v>1185732</v>
      </c>
      <c r="D2253" s="28">
        <v>44260</v>
      </c>
      <c r="E2253" s="27" t="s">
        <v>53</v>
      </c>
      <c r="F2253" s="27" t="s">
        <v>93</v>
      </c>
      <c r="G2253" s="27" t="s">
        <v>94</v>
      </c>
      <c r="H2253" s="27" t="s">
        <v>27</v>
      </c>
      <c r="I2253" s="29">
        <v>0.29999999999999993</v>
      </c>
      <c r="J2253" s="30">
        <v>5750</v>
      </c>
      <c r="K2253" s="31">
        <f t="shared" si="16"/>
        <v>1724.9999999999995</v>
      </c>
      <c r="L2253" s="31">
        <f t="shared" si="17"/>
        <v>517.49999999999989</v>
      </c>
      <c r="M2253" s="32">
        <v>0.3</v>
      </c>
      <c r="O2253" s="37"/>
      <c r="P2253" s="35"/>
      <c r="Q2253" s="33"/>
      <c r="R2253" s="34"/>
    </row>
    <row r="2254" spans="1:18" ht="15.75" customHeight="1">
      <c r="A2254" s="22"/>
      <c r="B2254" s="27" t="s">
        <v>21</v>
      </c>
      <c r="C2254" s="27">
        <v>1185732</v>
      </c>
      <c r="D2254" s="28">
        <v>44260</v>
      </c>
      <c r="E2254" s="27" t="s">
        <v>53</v>
      </c>
      <c r="F2254" s="27" t="s">
        <v>93</v>
      </c>
      <c r="G2254" s="27" t="s">
        <v>94</v>
      </c>
      <c r="H2254" s="27" t="s">
        <v>28</v>
      </c>
      <c r="I2254" s="29">
        <v>0.45000000000000007</v>
      </c>
      <c r="J2254" s="30">
        <v>6250</v>
      </c>
      <c r="K2254" s="31">
        <f t="shared" si="16"/>
        <v>2812.5000000000005</v>
      </c>
      <c r="L2254" s="31">
        <f t="shared" si="17"/>
        <v>984.37500000000011</v>
      </c>
      <c r="M2254" s="32">
        <v>0.35</v>
      </c>
      <c r="O2254" s="37"/>
      <c r="P2254" s="35"/>
      <c r="Q2254" s="33"/>
      <c r="R2254" s="34"/>
    </row>
    <row r="2255" spans="1:18" ht="15.75" customHeight="1">
      <c r="A2255" s="22"/>
      <c r="B2255" s="27" t="s">
        <v>21</v>
      </c>
      <c r="C2255" s="27">
        <v>1185732</v>
      </c>
      <c r="D2255" s="28">
        <v>44260</v>
      </c>
      <c r="E2255" s="27" t="s">
        <v>53</v>
      </c>
      <c r="F2255" s="27" t="s">
        <v>93</v>
      </c>
      <c r="G2255" s="27" t="s">
        <v>94</v>
      </c>
      <c r="H2255" s="27" t="s">
        <v>29</v>
      </c>
      <c r="I2255" s="29">
        <v>0.35</v>
      </c>
      <c r="J2255" s="30">
        <v>7250</v>
      </c>
      <c r="K2255" s="31">
        <f t="shared" si="16"/>
        <v>2537.5</v>
      </c>
      <c r="L2255" s="31">
        <f t="shared" si="17"/>
        <v>1268.75</v>
      </c>
      <c r="M2255" s="32">
        <v>0.5</v>
      </c>
      <c r="O2255" s="37"/>
      <c r="P2255" s="35"/>
      <c r="Q2255" s="33"/>
      <c r="R2255" s="34"/>
    </row>
    <row r="2256" spans="1:18" ht="15.75" customHeight="1">
      <c r="A2256" s="22"/>
      <c r="B2256" s="27" t="s">
        <v>21</v>
      </c>
      <c r="C2256" s="27">
        <v>1185732</v>
      </c>
      <c r="D2256" s="28">
        <v>44292</v>
      </c>
      <c r="E2256" s="27" t="s">
        <v>53</v>
      </c>
      <c r="F2256" s="27" t="s">
        <v>93</v>
      </c>
      <c r="G2256" s="27" t="s">
        <v>94</v>
      </c>
      <c r="H2256" s="27" t="s">
        <v>24</v>
      </c>
      <c r="I2256" s="29">
        <v>0.35</v>
      </c>
      <c r="J2256" s="30">
        <v>9750</v>
      </c>
      <c r="K2256" s="31">
        <f t="shared" si="16"/>
        <v>3412.5</v>
      </c>
      <c r="L2256" s="31">
        <f t="shared" si="17"/>
        <v>1535.625</v>
      </c>
      <c r="M2256" s="32">
        <v>0.45</v>
      </c>
      <c r="O2256" s="37"/>
      <c r="P2256" s="35"/>
      <c r="Q2256" s="33"/>
      <c r="R2256" s="34"/>
    </row>
    <row r="2257" spans="1:18" ht="15.75" customHeight="1">
      <c r="A2257" s="22"/>
      <c r="B2257" s="27" t="s">
        <v>21</v>
      </c>
      <c r="C2257" s="27">
        <v>1185732</v>
      </c>
      <c r="D2257" s="28">
        <v>44292</v>
      </c>
      <c r="E2257" s="27" t="s">
        <v>53</v>
      </c>
      <c r="F2257" s="27" t="s">
        <v>93</v>
      </c>
      <c r="G2257" s="27" t="s">
        <v>94</v>
      </c>
      <c r="H2257" s="27" t="s">
        <v>25</v>
      </c>
      <c r="I2257" s="29">
        <v>0.35</v>
      </c>
      <c r="J2257" s="30">
        <v>6750</v>
      </c>
      <c r="K2257" s="31">
        <f t="shared" si="16"/>
        <v>2362.5</v>
      </c>
      <c r="L2257" s="31">
        <f t="shared" si="17"/>
        <v>826.875</v>
      </c>
      <c r="M2257" s="32">
        <v>0.35</v>
      </c>
      <c r="O2257" s="37"/>
      <c r="P2257" s="35"/>
      <c r="Q2257" s="33"/>
      <c r="R2257" s="34"/>
    </row>
    <row r="2258" spans="1:18" ht="15.75" customHeight="1">
      <c r="A2258" s="22"/>
      <c r="B2258" s="27" t="s">
        <v>21</v>
      </c>
      <c r="C2258" s="27">
        <v>1185732</v>
      </c>
      <c r="D2258" s="28">
        <v>44292</v>
      </c>
      <c r="E2258" s="27" t="s">
        <v>53</v>
      </c>
      <c r="F2258" s="27" t="s">
        <v>93</v>
      </c>
      <c r="G2258" s="27" t="s">
        <v>94</v>
      </c>
      <c r="H2258" s="27" t="s">
        <v>26</v>
      </c>
      <c r="I2258" s="29">
        <v>0.25</v>
      </c>
      <c r="J2258" s="30">
        <v>6750</v>
      </c>
      <c r="K2258" s="31">
        <f t="shared" si="16"/>
        <v>1687.5</v>
      </c>
      <c r="L2258" s="31">
        <f t="shared" si="17"/>
        <v>421.875</v>
      </c>
      <c r="M2258" s="32">
        <v>0.25</v>
      </c>
      <c r="O2258" s="37"/>
      <c r="P2258" s="35"/>
      <c r="Q2258" s="33"/>
      <c r="R2258" s="34"/>
    </row>
    <row r="2259" spans="1:18" ht="15.75" customHeight="1">
      <c r="A2259" s="22"/>
      <c r="B2259" s="27" t="s">
        <v>21</v>
      </c>
      <c r="C2259" s="27">
        <v>1185732</v>
      </c>
      <c r="D2259" s="28">
        <v>44292</v>
      </c>
      <c r="E2259" s="27" t="s">
        <v>53</v>
      </c>
      <c r="F2259" s="27" t="s">
        <v>93</v>
      </c>
      <c r="G2259" s="27" t="s">
        <v>94</v>
      </c>
      <c r="H2259" s="27" t="s">
        <v>27</v>
      </c>
      <c r="I2259" s="29">
        <v>0.29999999999999993</v>
      </c>
      <c r="J2259" s="30">
        <v>6000</v>
      </c>
      <c r="K2259" s="31">
        <f t="shared" si="16"/>
        <v>1799.9999999999995</v>
      </c>
      <c r="L2259" s="31">
        <f t="shared" si="17"/>
        <v>539.99999999999989</v>
      </c>
      <c r="M2259" s="32">
        <v>0.3</v>
      </c>
      <c r="O2259" s="37"/>
      <c r="P2259" s="35"/>
      <c r="Q2259" s="33"/>
      <c r="R2259" s="34"/>
    </row>
    <row r="2260" spans="1:18" ht="15.75" customHeight="1">
      <c r="A2260" s="22"/>
      <c r="B2260" s="27" t="s">
        <v>21</v>
      </c>
      <c r="C2260" s="27">
        <v>1185732</v>
      </c>
      <c r="D2260" s="28">
        <v>44292</v>
      </c>
      <c r="E2260" s="27" t="s">
        <v>53</v>
      </c>
      <c r="F2260" s="27" t="s">
        <v>93</v>
      </c>
      <c r="G2260" s="27" t="s">
        <v>94</v>
      </c>
      <c r="H2260" s="27" t="s">
        <v>28</v>
      </c>
      <c r="I2260" s="29">
        <v>0.5</v>
      </c>
      <c r="J2260" s="30">
        <v>6250</v>
      </c>
      <c r="K2260" s="31">
        <f t="shared" si="16"/>
        <v>3125</v>
      </c>
      <c r="L2260" s="31">
        <f t="shared" si="17"/>
        <v>1093.75</v>
      </c>
      <c r="M2260" s="32">
        <v>0.35</v>
      </c>
      <c r="O2260" s="37"/>
      <c r="P2260" s="35"/>
      <c r="Q2260" s="33"/>
      <c r="R2260" s="34"/>
    </row>
    <row r="2261" spans="1:18" ht="15.75" customHeight="1">
      <c r="A2261" s="22"/>
      <c r="B2261" s="27" t="s">
        <v>21</v>
      </c>
      <c r="C2261" s="27">
        <v>1185732</v>
      </c>
      <c r="D2261" s="28">
        <v>44292</v>
      </c>
      <c r="E2261" s="27" t="s">
        <v>53</v>
      </c>
      <c r="F2261" s="27" t="s">
        <v>93</v>
      </c>
      <c r="G2261" s="27" t="s">
        <v>94</v>
      </c>
      <c r="H2261" s="27" t="s">
        <v>29</v>
      </c>
      <c r="I2261" s="29">
        <v>0.4</v>
      </c>
      <c r="J2261" s="30">
        <v>7750</v>
      </c>
      <c r="K2261" s="31">
        <f t="shared" si="16"/>
        <v>3100</v>
      </c>
      <c r="L2261" s="31">
        <f t="shared" si="17"/>
        <v>1550</v>
      </c>
      <c r="M2261" s="32">
        <v>0.5</v>
      </c>
      <c r="O2261" s="37"/>
      <c r="P2261" s="35"/>
      <c r="Q2261" s="33"/>
      <c r="R2261" s="34"/>
    </row>
    <row r="2262" spans="1:18" ht="15.75" customHeight="1">
      <c r="A2262" s="22"/>
      <c r="B2262" s="27" t="s">
        <v>21</v>
      </c>
      <c r="C2262" s="27">
        <v>1185732</v>
      </c>
      <c r="D2262" s="28">
        <v>44321</v>
      </c>
      <c r="E2262" s="27" t="s">
        <v>53</v>
      </c>
      <c r="F2262" s="27" t="s">
        <v>93</v>
      </c>
      <c r="G2262" s="27" t="s">
        <v>94</v>
      </c>
      <c r="H2262" s="27" t="s">
        <v>24</v>
      </c>
      <c r="I2262" s="29">
        <v>0.5</v>
      </c>
      <c r="J2262" s="30">
        <v>10450</v>
      </c>
      <c r="K2262" s="31">
        <f t="shared" si="16"/>
        <v>5225</v>
      </c>
      <c r="L2262" s="31">
        <f t="shared" si="17"/>
        <v>2351.25</v>
      </c>
      <c r="M2262" s="32">
        <v>0.45</v>
      </c>
      <c r="O2262" s="37"/>
      <c r="P2262" s="35"/>
      <c r="Q2262" s="33"/>
      <c r="R2262" s="34"/>
    </row>
    <row r="2263" spans="1:18" ht="15.75" customHeight="1">
      <c r="A2263" s="22"/>
      <c r="B2263" s="27" t="s">
        <v>21</v>
      </c>
      <c r="C2263" s="27">
        <v>1185732</v>
      </c>
      <c r="D2263" s="28">
        <v>44321</v>
      </c>
      <c r="E2263" s="27" t="s">
        <v>53</v>
      </c>
      <c r="F2263" s="27" t="s">
        <v>93</v>
      </c>
      <c r="G2263" s="27" t="s">
        <v>94</v>
      </c>
      <c r="H2263" s="27" t="s">
        <v>25</v>
      </c>
      <c r="I2263" s="29">
        <v>0.5</v>
      </c>
      <c r="J2263" s="30">
        <v>7500</v>
      </c>
      <c r="K2263" s="31">
        <f t="shared" si="16"/>
        <v>3750</v>
      </c>
      <c r="L2263" s="31">
        <f t="shared" si="17"/>
        <v>1312.5</v>
      </c>
      <c r="M2263" s="32">
        <v>0.35</v>
      </c>
      <c r="O2263" s="37"/>
      <c r="P2263" s="35"/>
      <c r="Q2263" s="33"/>
      <c r="R2263" s="34"/>
    </row>
    <row r="2264" spans="1:18" ht="15.75" customHeight="1">
      <c r="A2264" s="22"/>
      <c r="B2264" s="27" t="s">
        <v>21</v>
      </c>
      <c r="C2264" s="27">
        <v>1185732</v>
      </c>
      <c r="D2264" s="28">
        <v>44321</v>
      </c>
      <c r="E2264" s="27" t="s">
        <v>53</v>
      </c>
      <c r="F2264" s="27" t="s">
        <v>93</v>
      </c>
      <c r="G2264" s="27" t="s">
        <v>94</v>
      </c>
      <c r="H2264" s="27" t="s">
        <v>26</v>
      </c>
      <c r="I2264" s="29">
        <v>0.45</v>
      </c>
      <c r="J2264" s="30">
        <v>7250</v>
      </c>
      <c r="K2264" s="31">
        <f t="shared" si="16"/>
        <v>3262.5</v>
      </c>
      <c r="L2264" s="31">
        <f t="shared" si="17"/>
        <v>815.625</v>
      </c>
      <c r="M2264" s="32">
        <v>0.25</v>
      </c>
      <c r="O2264" s="37"/>
      <c r="P2264" s="35"/>
      <c r="Q2264" s="33"/>
      <c r="R2264" s="34"/>
    </row>
    <row r="2265" spans="1:18" ht="15.75" customHeight="1">
      <c r="A2265" s="22"/>
      <c r="B2265" s="27" t="s">
        <v>21</v>
      </c>
      <c r="C2265" s="27">
        <v>1185732</v>
      </c>
      <c r="D2265" s="28">
        <v>44321</v>
      </c>
      <c r="E2265" s="27" t="s">
        <v>53</v>
      </c>
      <c r="F2265" s="27" t="s">
        <v>93</v>
      </c>
      <c r="G2265" s="27" t="s">
        <v>94</v>
      </c>
      <c r="H2265" s="27" t="s">
        <v>27</v>
      </c>
      <c r="I2265" s="29">
        <v>0.45</v>
      </c>
      <c r="J2265" s="30">
        <v>6750</v>
      </c>
      <c r="K2265" s="31">
        <f t="shared" si="16"/>
        <v>3037.5</v>
      </c>
      <c r="L2265" s="31">
        <f t="shared" si="17"/>
        <v>911.25</v>
      </c>
      <c r="M2265" s="32">
        <v>0.3</v>
      </c>
      <c r="O2265" s="37"/>
      <c r="P2265" s="35"/>
      <c r="Q2265" s="33"/>
      <c r="R2265" s="34"/>
    </row>
    <row r="2266" spans="1:18" ht="15.75" customHeight="1">
      <c r="A2266" s="22"/>
      <c r="B2266" s="27" t="s">
        <v>21</v>
      </c>
      <c r="C2266" s="27">
        <v>1185732</v>
      </c>
      <c r="D2266" s="28">
        <v>44321</v>
      </c>
      <c r="E2266" s="27" t="s">
        <v>53</v>
      </c>
      <c r="F2266" s="27" t="s">
        <v>93</v>
      </c>
      <c r="G2266" s="27" t="s">
        <v>94</v>
      </c>
      <c r="H2266" s="27" t="s">
        <v>28</v>
      </c>
      <c r="I2266" s="29">
        <v>0.54999999999999993</v>
      </c>
      <c r="J2266" s="30">
        <v>7000</v>
      </c>
      <c r="K2266" s="31">
        <f t="shared" si="16"/>
        <v>3849.9999999999995</v>
      </c>
      <c r="L2266" s="31">
        <f t="shared" si="17"/>
        <v>1347.4999999999998</v>
      </c>
      <c r="M2266" s="32">
        <v>0.35</v>
      </c>
      <c r="O2266" s="37"/>
      <c r="P2266" s="35"/>
      <c r="Q2266" s="33"/>
      <c r="R2266" s="34"/>
    </row>
    <row r="2267" spans="1:18" ht="15.75" customHeight="1">
      <c r="A2267" s="22"/>
      <c r="B2267" s="27" t="s">
        <v>21</v>
      </c>
      <c r="C2267" s="27">
        <v>1185732</v>
      </c>
      <c r="D2267" s="28">
        <v>44321</v>
      </c>
      <c r="E2267" s="27" t="s">
        <v>53</v>
      </c>
      <c r="F2267" s="27" t="s">
        <v>93</v>
      </c>
      <c r="G2267" s="27" t="s">
        <v>94</v>
      </c>
      <c r="H2267" s="27" t="s">
        <v>29</v>
      </c>
      <c r="I2267" s="29">
        <v>0.6</v>
      </c>
      <c r="J2267" s="30">
        <v>8000</v>
      </c>
      <c r="K2267" s="31">
        <f t="shared" si="16"/>
        <v>4800</v>
      </c>
      <c r="L2267" s="31">
        <f t="shared" si="17"/>
        <v>2400</v>
      </c>
      <c r="M2267" s="32">
        <v>0.5</v>
      </c>
      <c r="O2267" s="37"/>
      <c r="P2267" s="35"/>
      <c r="Q2267" s="33"/>
      <c r="R2267" s="34"/>
    </row>
    <row r="2268" spans="1:18" ht="15.75" customHeight="1">
      <c r="A2268" s="22"/>
      <c r="B2268" s="27" t="s">
        <v>21</v>
      </c>
      <c r="C2268" s="27">
        <v>1185732</v>
      </c>
      <c r="D2268" s="28">
        <v>44354</v>
      </c>
      <c r="E2268" s="27" t="s">
        <v>53</v>
      </c>
      <c r="F2268" s="27" t="s">
        <v>93</v>
      </c>
      <c r="G2268" s="27" t="s">
        <v>94</v>
      </c>
      <c r="H2268" s="27" t="s">
        <v>24</v>
      </c>
      <c r="I2268" s="29">
        <v>0.54999999999999993</v>
      </c>
      <c r="J2268" s="30">
        <v>10500</v>
      </c>
      <c r="K2268" s="31">
        <f t="shared" si="16"/>
        <v>5774.9999999999991</v>
      </c>
      <c r="L2268" s="31">
        <f t="shared" si="17"/>
        <v>2598.7499999999995</v>
      </c>
      <c r="M2268" s="32">
        <v>0.45</v>
      </c>
      <c r="O2268" s="37"/>
      <c r="P2268" s="35"/>
      <c r="Q2268" s="33"/>
      <c r="R2268" s="34"/>
    </row>
    <row r="2269" spans="1:18" ht="15.75" customHeight="1">
      <c r="A2269" s="22"/>
      <c r="B2269" s="27" t="s">
        <v>21</v>
      </c>
      <c r="C2269" s="27">
        <v>1185732</v>
      </c>
      <c r="D2269" s="28">
        <v>44354</v>
      </c>
      <c r="E2269" s="27" t="s">
        <v>53</v>
      </c>
      <c r="F2269" s="27" t="s">
        <v>93</v>
      </c>
      <c r="G2269" s="27" t="s">
        <v>94</v>
      </c>
      <c r="H2269" s="27" t="s">
        <v>25</v>
      </c>
      <c r="I2269" s="29">
        <v>0.5</v>
      </c>
      <c r="J2269" s="30">
        <v>8000</v>
      </c>
      <c r="K2269" s="31">
        <f t="shared" si="16"/>
        <v>4000</v>
      </c>
      <c r="L2269" s="31">
        <f t="shared" si="17"/>
        <v>1400</v>
      </c>
      <c r="M2269" s="32">
        <v>0.35</v>
      </c>
      <c r="O2269" s="37"/>
      <c r="P2269" s="35"/>
      <c r="Q2269" s="33"/>
      <c r="R2269" s="34"/>
    </row>
    <row r="2270" spans="1:18" ht="15.75" customHeight="1">
      <c r="A2270" s="22"/>
      <c r="B2270" s="27" t="s">
        <v>21</v>
      </c>
      <c r="C2270" s="27">
        <v>1185732</v>
      </c>
      <c r="D2270" s="28">
        <v>44354</v>
      </c>
      <c r="E2270" s="27" t="s">
        <v>53</v>
      </c>
      <c r="F2270" s="27" t="s">
        <v>93</v>
      </c>
      <c r="G2270" s="27" t="s">
        <v>94</v>
      </c>
      <c r="H2270" s="27" t="s">
        <v>26</v>
      </c>
      <c r="I2270" s="29">
        <v>0.5</v>
      </c>
      <c r="J2270" s="30">
        <v>7750</v>
      </c>
      <c r="K2270" s="31">
        <f t="shared" si="16"/>
        <v>3875</v>
      </c>
      <c r="L2270" s="31">
        <f t="shared" si="17"/>
        <v>968.75</v>
      </c>
      <c r="M2270" s="32">
        <v>0.25</v>
      </c>
      <c r="O2270" s="37"/>
      <c r="P2270" s="35"/>
      <c r="Q2270" s="33"/>
      <c r="R2270" s="34"/>
    </row>
    <row r="2271" spans="1:18" ht="15.75" customHeight="1">
      <c r="A2271" s="22"/>
      <c r="B2271" s="27" t="s">
        <v>21</v>
      </c>
      <c r="C2271" s="27">
        <v>1185732</v>
      </c>
      <c r="D2271" s="28">
        <v>44354</v>
      </c>
      <c r="E2271" s="27" t="s">
        <v>53</v>
      </c>
      <c r="F2271" s="27" t="s">
        <v>93</v>
      </c>
      <c r="G2271" s="27" t="s">
        <v>94</v>
      </c>
      <c r="H2271" s="27" t="s">
        <v>27</v>
      </c>
      <c r="I2271" s="29">
        <v>0.5</v>
      </c>
      <c r="J2271" s="30">
        <v>7500</v>
      </c>
      <c r="K2271" s="31">
        <f t="shared" si="16"/>
        <v>3750</v>
      </c>
      <c r="L2271" s="31">
        <f t="shared" si="17"/>
        <v>1125</v>
      </c>
      <c r="M2271" s="32">
        <v>0.3</v>
      </c>
      <c r="O2271" s="37"/>
      <c r="P2271" s="35"/>
      <c r="Q2271" s="33"/>
      <c r="R2271" s="34"/>
    </row>
    <row r="2272" spans="1:18" ht="15.75" customHeight="1">
      <c r="A2272" s="22"/>
      <c r="B2272" s="27" t="s">
        <v>21</v>
      </c>
      <c r="C2272" s="27">
        <v>1185732</v>
      </c>
      <c r="D2272" s="28">
        <v>44354</v>
      </c>
      <c r="E2272" s="27" t="s">
        <v>53</v>
      </c>
      <c r="F2272" s="27" t="s">
        <v>93</v>
      </c>
      <c r="G2272" s="27" t="s">
        <v>94</v>
      </c>
      <c r="H2272" s="27" t="s">
        <v>28</v>
      </c>
      <c r="I2272" s="29">
        <v>0.65</v>
      </c>
      <c r="J2272" s="30">
        <v>7500</v>
      </c>
      <c r="K2272" s="31">
        <f t="shared" si="16"/>
        <v>4875</v>
      </c>
      <c r="L2272" s="31">
        <f t="shared" si="17"/>
        <v>1706.25</v>
      </c>
      <c r="M2272" s="32">
        <v>0.35</v>
      </c>
      <c r="O2272" s="37"/>
      <c r="P2272" s="35"/>
      <c r="Q2272" s="33"/>
      <c r="R2272" s="34"/>
    </row>
    <row r="2273" spans="1:18" ht="15.75" customHeight="1">
      <c r="A2273" s="22"/>
      <c r="B2273" s="27" t="s">
        <v>21</v>
      </c>
      <c r="C2273" s="27">
        <v>1185732</v>
      </c>
      <c r="D2273" s="28">
        <v>44354</v>
      </c>
      <c r="E2273" s="27" t="s">
        <v>53</v>
      </c>
      <c r="F2273" s="27" t="s">
        <v>93</v>
      </c>
      <c r="G2273" s="27" t="s">
        <v>94</v>
      </c>
      <c r="H2273" s="27" t="s">
        <v>29</v>
      </c>
      <c r="I2273" s="29">
        <v>0.70000000000000007</v>
      </c>
      <c r="J2273" s="30">
        <v>9250</v>
      </c>
      <c r="K2273" s="31">
        <f t="shared" si="16"/>
        <v>6475.0000000000009</v>
      </c>
      <c r="L2273" s="31">
        <f t="shared" si="17"/>
        <v>3237.5000000000005</v>
      </c>
      <c r="M2273" s="32">
        <v>0.5</v>
      </c>
      <c r="O2273" s="37"/>
      <c r="P2273" s="35"/>
      <c r="Q2273" s="33"/>
      <c r="R2273" s="34"/>
    </row>
    <row r="2274" spans="1:18" ht="15.75" customHeight="1">
      <c r="A2274" s="22"/>
      <c r="B2274" s="27" t="s">
        <v>21</v>
      </c>
      <c r="C2274" s="27">
        <v>1185732</v>
      </c>
      <c r="D2274" s="28">
        <v>44382</v>
      </c>
      <c r="E2274" s="27" t="s">
        <v>53</v>
      </c>
      <c r="F2274" s="27" t="s">
        <v>93</v>
      </c>
      <c r="G2274" s="27" t="s">
        <v>94</v>
      </c>
      <c r="H2274" s="27" t="s">
        <v>24</v>
      </c>
      <c r="I2274" s="29">
        <v>0.65</v>
      </c>
      <c r="J2274" s="30">
        <v>11500</v>
      </c>
      <c r="K2274" s="31">
        <f t="shared" si="16"/>
        <v>7475</v>
      </c>
      <c r="L2274" s="31">
        <f t="shared" si="17"/>
        <v>3363.75</v>
      </c>
      <c r="M2274" s="32">
        <v>0.45</v>
      </c>
      <c r="O2274" s="37"/>
      <c r="P2274" s="35"/>
      <c r="Q2274" s="33"/>
      <c r="R2274" s="34"/>
    </row>
    <row r="2275" spans="1:18" ht="15.75" customHeight="1">
      <c r="A2275" s="22"/>
      <c r="B2275" s="27" t="s">
        <v>21</v>
      </c>
      <c r="C2275" s="27">
        <v>1185732</v>
      </c>
      <c r="D2275" s="28">
        <v>44382</v>
      </c>
      <c r="E2275" s="27" t="s">
        <v>53</v>
      </c>
      <c r="F2275" s="27" t="s">
        <v>93</v>
      </c>
      <c r="G2275" s="27" t="s">
        <v>94</v>
      </c>
      <c r="H2275" s="27" t="s">
        <v>25</v>
      </c>
      <c r="I2275" s="29">
        <v>0.60000000000000009</v>
      </c>
      <c r="J2275" s="30">
        <v>9000</v>
      </c>
      <c r="K2275" s="31">
        <f t="shared" si="16"/>
        <v>5400.0000000000009</v>
      </c>
      <c r="L2275" s="31">
        <f t="shared" si="17"/>
        <v>1890.0000000000002</v>
      </c>
      <c r="M2275" s="32">
        <v>0.35</v>
      </c>
      <c r="O2275" s="37"/>
      <c r="P2275" s="35"/>
      <c r="Q2275" s="33"/>
      <c r="R2275" s="34"/>
    </row>
    <row r="2276" spans="1:18" ht="15.75" customHeight="1">
      <c r="A2276" s="22"/>
      <c r="B2276" s="27" t="s">
        <v>21</v>
      </c>
      <c r="C2276" s="27">
        <v>1185732</v>
      </c>
      <c r="D2276" s="28">
        <v>44382</v>
      </c>
      <c r="E2276" s="27" t="s">
        <v>53</v>
      </c>
      <c r="F2276" s="27" t="s">
        <v>93</v>
      </c>
      <c r="G2276" s="27" t="s">
        <v>94</v>
      </c>
      <c r="H2276" s="27" t="s">
        <v>26</v>
      </c>
      <c r="I2276" s="29">
        <v>0.55000000000000004</v>
      </c>
      <c r="J2276" s="30">
        <v>8250</v>
      </c>
      <c r="K2276" s="31">
        <f t="shared" si="16"/>
        <v>4537.5</v>
      </c>
      <c r="L2276" s="31">
        <f t="shared" si="17"/>
        <v>1134.375</v>
      </c>
      <c r="M2276" s="32">
        <v>0.25</v>
      </c>
      <c r="O2276" s="37"/>
      <c r="P2276" s="35"/>
      <c r="Q2276" s="33"/>
      <c r="R2276" s="34"/>
    </row>
    <row r="2277" spans="1:18" ht="15.75" customHeight="1">
      <c r="A2277" s="22"/>
      <c r="B2277" s="27" t="s">
        <v>21</v>
      </c>
      <c r="C2277" s="27">
        <v>1185732</v>
      </c>
      <c r="D2277" s="28">
        <v>44382</v>
      </c>
      <c r="E2277" s="27" t="s">
        <v>53</v>
      </c>
      <c r="F2277" s="27" t="s">
        <v>93</v>
      </c>
      <c r="G2277" s="27" t="s">
        <v>94</v>
      </c>
      <c r="H2277" s="27" t="s">
        <v>27</v>
      </c>
      <c r="I2277" s="29">
        <v>0.55000000000000004</v>
      </c>
      <c r="J2277" s="30">
        <v>7750</v>
      </c>
      <c r="K2277" s="31">
        <f t="shared" si="16"/>
        <v>4262.5</v>
      </c>
      <c r="L2277" s="31">
        <f t="shared" si="17"/>
        <v>1278.75</v>
      </c>
      <c r="M2277" s="32">
        <v>0.3</v>
      </c>
      <c r="O2277" s="37"/>
      <c r="P2277" s="35"/>
      <c r="Q2277" s="33"/>
      <c r="R2277" s="34"/>
    </row>
    <row r="2278" spans="1:18" ht="15.75" customHeight="1">
      <c r="A2278" s="22"/>
      <c r="B2278" s="27" t="s">
        <v>21</v>
      </c>
      <c r="C2278" s="27">
        <v>1185732</v>
      </c>
      <c r="D2278" s="28">
        <v>44382</v>
      </c>
      <c r="E2278" s="27" t="s">
        <v>53</v>
      </c>
      <c r="F2278" s="27" t="s">
        <v>93</v>
      </c>
      <c r="G2278" s="27" t="s">
        <v>94</v>
      </c>
      <c r="H2278" s="27" t="s">
        <v>28</v>
      </c>
      <c r="I2278" s="29">
        <v>0.65</v>
      </c>
      <c r="J2278" s="30">
        <v>8000</v>
      </c>
      <c r="K2278" s="31">
        <f t="shared" si="16"/>
        <v>5200</v>
      </c>
      <c r="L2278" s="31">
        <f t="shared" si="17"/>
        <v>1819.9999999999998</v>
      </c>
      <c r="M2278" s="32">
        <v>0.35</v>
      </c>
      <c r="O2278" s="37"/>
      <c r="P2278" s="35"/>
      <c r="Q2278" s="33"/>
      <c r="R2278" s="34"/>
    </row>
    <row r="2279" spans="1:18" ht="15.75" customHeight="1">
      <c r="A2279" s="22"/>
      <c r="B2279" s="27" t="s">
        <v>21</v>
      </c>
      <c r="C2279" s="27">
        <v>1185732</v>
      </c>
      <c r="D2279" s="28">
        <v>44382</v>
      </c>
      <c r="E2279" s="27" t="s">
        <v>53</v>
      </c>
      <c r="F2279" s="27" t="s">
        <v>93</v>
      </c>
      <c r="G2279" s="27" t="s">
        <v>94</v>
      </c>
      <c r="H2279" s="27" t="s">
        <v>29</v>
      </c>
      <c r="I2279" s="29">
        <v>0.70000000000000007</v>
      </c>
      <c r="J2279" s="30">
        <v>9750</v>
      </c>
      <c r="K2279" s="31">
        <f t="shared" si="16"/>
        <v>6825.0000000000009</v>
      </c>
      <c r="L2279" s="31">
        <f t="shared" si="17"/>
        <v>3412.5000000000005</v>
      </c>
      <c r="M2279" s="32">
        <v>0.5</v>
      </c>
      <c r="O2279" s="37"/>
      <c r="P2279" s="35"/>
      <c r="Q2279" s="33"/>
      <c r="R2279" s="34"/>
    </row>
    <row r="2280" spans="1:18" ht="15.75" customHeight="1">
      <c r="A2280" s="22"/>
      <c r="B2280" s="27" t="s">
        <v>21</v>
      </c>
      <c r="C2280" s="27">
        <v>1185732</v>
      </c>
      <c r="D2280" s="28">
        <v>44414</v>
      </c>
      <c r="E2280" s="27" t="s">
        <v>53</v>
      </c>
      <c r="F2280" s="27" t="s">
        <v>93</v>
      </c>
      <c r="G2280" s="27" t="s">
        <v>94</v>
      </c>
      <c r="H2280" s="27" t="s">
        <v>24</v>
      </c>
      <c r="I2280" s="29">
        <v>0.65</v>
      </c>
      <c r="J2280" s="30">
        <v>11250</v>
      </c>
      <c r="K2280" s="31">
        <f t="shared" si="16"/>
        <v>7312.5</v>
      </c>
      <c r="L2280" s="31">
        <f t="shared" si="17"/>
        <v>3290.625</v>
      </c>
      <c r="M2280" s="32">
        <v>0.45</v>
      </c>
      <c r="O2280" s="37"/>
      <c r="P2280" s="35"/>
      <c r="Q2280" s="33"/>
      <c r="R2280" s="34"/>
    </row>
    <row r="2281" spans="1:18" ht="15.75" customHeight="1">
      <c r="A2281" s="22"/>
      <c r="B2281" s="27" t="s">
        <v>21</v>
      </c>
      <c r="C2281" s="27">
        <v>1185732</v>
      </c>
      <c r="D2281" s="28">
        <v>44414</v>
      </c>
      <c r="E2281" s="27" t="s">
        <v>53</v>
      </c>
      <c r="F2281" s="27" t="s">
        <v>93</v>
      </c>
      <c r="G2281" s="27" t="s">
        <v>94</v>
      </c>
      <c r="H2281" s="27" t="s">
        <v>25</v>
      </c>
      <c r="I2281" s="29">
        <v>0.60000000000000009</v>
      </c>
      <c r="J2281" s="30">
        <v>9000</v>
      </c>
      <c r="K2281" s="31">
        <f t="shared" si="16"/>
        <v>5400.0000000000009</v>
      </c>
      <c r="L2281" s="31">
        <f t="shared" si="17"/>
        <v>1890.0000000000002</v>
      </c>
      <c r="M2281" s="32">
        <v>0.35</v>
      </c>
      <c r="O2281" s="37"/>
      <c r="P2281" s="35"/>
      <c r="Q2281" s="33"/>
      <c r="R2281" s="34"/>
    </row>
    <row r="2282" spans="1:18" ht="15.75" customHeight="1">
      <c r="A2282" s="22"/>
      <c r="B2282" s="27" t="s">
        <v>21</v>
      </c>
      <c r="C2282" s="27">
        <v>1185732</v>
      </c>
      <c r="D2282" s="28">
        <v>44414</v>
      </c>
      <c r="E2282" s="27" t="s">
        <v>53</v>
      </c>
      <c r="F2282" s="27" t="s">
        <v>93</v>
      </c>
      <c r="G2282" s="27" t="s">
        <v>94</v>
      </c>
      <c r="H2282" s="27" t="s">
        <v>26</v>
      </c>
      <c r="I2282" s="29">
        <v>0.55000000000000004</v>
      </c>
      <c r="J2282" s="30">
        <v>8250</v>
      </c>
      <c r="K2282" s="31">
        <f t="shared" si="16"/>
        <v>4537.5</v>
      </c>
      <c r="L2282" s="31">
        <f t="shared" si="17"/>
        <v>1134.375</v>
      </c>
      <c r="M2282" s="32">
        <v>0.25</v>
      </c>
      <c r="O2282" s="37"/>
      <c r="P2282" s="35"/>
      <c r="Q2282" s="33"/>
      <c r="R2282" s="34"/>
    </row>
    <row r="2283" spans="1:18" ht="15.75" customHeight="1">
      <c r="A2283" s="22"/>
      <c r="B2283" s="27" t="s">
        <v>21</v>
      </c>
      <c r="C2283" s="27">
        <v>1185732</v>
      </c>
      <c r="D2283" s="28">
        <v>44414</v>
      </c>
      <c r="E2283" s="27" t="s">
        <v>53</v>
      </c>
      <c r="F2283" s="27" t="s">
        <v>93</v>
      </c>
      <c r="G2283" s="27" t="s">
        <v>94</v>
      </c>
      <c r="H2283" s="27" t="s">
        <v>27</v>
      </c>
      <c r="I2283" s="29">
        <v>0.45</v>
      </c>
      <c r="J2283" s="30">
        <v>7750</v>
      </c>
      <c r="K2283" s="31">
        <f t="shared" si="16"/>
        <v>3487.5</v>
      </c>
      <c r="L2283" s="31">
        <f t="shared" si="17"/>
        <v>1046.25</v>
      </c>
      <c r="M2283" s="32">
        <v>0.3</v>
      </c>
      <c r="O2283" s="37"/>
      <c r="P2283" s="35"/>
      <c r="Q2283" s="33"/>
      <c r="R2283" s="34"/>
    </row>
    <row r="2284" spans="1:18" ht="15.75" customHeight="1">
      <c r="A2284" s="22"/>
      <c r="B2284" s="27" t="s">
        <v>21</v>
      </c>
      <c r="C2284" s="27">
        <v>1185732</v>
      </c>
      <c r="D2284" s="28">
        <v>44414</v>
      </c>
      <c r="E2284" s="27" t="s">
        <v>53</v>
      </c>
      <c r="F2284" s="27" t="s">
        <v>93</v>
      </c>
      <c r="G2284" s="27" t="s">
        <v>94</v>
      </c>
      <c r="H2284" s="27" t="s">
        <v>28</v>
      </c>
      <c r="I2284" s="29">
        <v>0.55000000000000004</v>
      </c>
      <c r="J2284" s="30">
        <v>7500</v>
      </c>
      <c r="K2284" s="31">
        <f t="shared" si="16"/>
        <v>4125</v>
      </c>
      <c r="L2284" s="31">
        <f t="shared" si="17"/>
        <v>1443.75</v>
      </c>
      <c r="M2284" s="32">
        <v>0.35</v>
      </c>
      <c r="O2284" s="37"/>
      <c r="P2284" s="35"/>
      <c r="Q2284" s="33"/>
      <c r="R2284" s="34"/>
    </row>
    <row r="2285" spans="1:18" ht="15.75" customHeight="1">
      <c r="A2285" s="22"/>
      <c r="B2285" s="27" t="s">
        <v>21</v>
      </c>
      <c r="C2285" s="27">
        <v>1185732</v>
      </c>
      <c r="D2285" s="28">
        <v>44414</v>
      </c>
      <c r="E2285" s="27" t="s">
        <v>53</v>
      </c>
      <c r="F2285" s="27" t="s">
        <v>93</v>
      </c>
      <c r="G2285" s="27" t="s">
        <v>94</v>
      </c>
      <c r="H2285" s="27" t="s">
        <v>29</v>
      </c>
      <c r="I2285" s="29">
        <v>0.60000000000000009</v>
      </c>
      <c r="J2285" s="30">
        <v>9250</v>
      </c>
      <c r="K2285" s="31">
        <f t="shared" si="16"/>
        <v>5550.0000000000009</v>
      </c>
      <c r="L2285" s="31">
        <f t="shared" si="17"/>
        <v>2775.0000000000005</v>
      </c>
      <c r="M2285" s="32">
        <v>0.5</v>
      </c>
      <c r="O2285" s="37"/>
      <c r="P2285" s="35"/>
      <c r="Q2285" s="33"/>
      <c r="R2285" s="34"/>
    </row>
    <row r="2286" spans="1:18" ht="15.75" customHeight="1">
      <c r="A2286" s="22"/>
      <c r="B2286" s="27" t="s">
        <v>21</v>
      </c>
      <c r="C2286" s="27">
        <v>1185732</v>
      </c>
      <c r="D2286" s="28">
        <v>44444</v>
      </c>
      <c r="E2286" s="27" t="s">
        <v>53</v>
      </c>
      <c r="F2286" s="27" t="s">
        <v>93</v>
      </c>
      <c r="G2286" s="27" t="s">
        <v>94</v>
      </c>
      <c r="H2286" s="27" t="s">
        <v>24</v>
      </c>
      <c r="I2286" s="29">
        <v>0.55000000000000004</v>
      </c>
      <c r="J2286" s="30">
        <v>10250</v>
      </c>
      <c r="K2286" s="31">
        <f t="shared" si="16"/>
        <v>5637.5000000000009</v>
      </c>
      <c r="L2286" s="31">
        <f t="shared" si="17"/>
        <v>2536.8750000000005</v>
      </c>
      <c r="M2286" s="32">
        <v>0.45</v>
      </c>
      <c r="O2286" s="37"/>
      <c r="P2286" s="35"/>
      <c r="Q2286" s="33"/>
      <c r="R2286" s="34"/>
    </row>
    <row r="2287" spans="1:18" ht="15.75" customHeight="1">
      <c r="A2287" s="22"/>
      <c r="B2287" s="27" t="s">
        <v>21</v>
      </c>
      <c r="C2287" s="27">
        <v>1185732</v>
      </c>
      <c r="D2287" s="28">
        <v>44444</v>
      </c>
      <c r="E2287" s="27" t="s">
        <v>53</v>
      </c>
      <c r="F2287" s="27" t="s">
        <v>93</v>
      </c>
      <c r="G2287" s="27" t="s">
        <v>94</v>
      </c>
      <c r="H2287" s="27" t="s">
        <v>25</v>
      </c>
      <c r="I2287" s="29">
        <v>0.50000000000000011</v>
      </c>
      <c r="J2287" s="30">
        <v>8250</v>
      </c>
      <c r="K2287" s="31">
        <f t="shared" si="16"/>
        <v>4125.0000000000009</v>
      </c>
      <c r="L2287" s="31">
        <f t="shared" si="17"/>
        <v>1443.7500000000002</v>
      </c>
      <c r="M2287" s="32">
        <v>0.35</v>
      </c>
      <c r="O2287" s="37"/>
      <c r="P2287" s="35"/>
      <c r="Q2287" s="33"/>
      <c r="R2287" s="34"/>
    </row>
    <row r="2288" spans="1:18" ht="15.75" customHeight="1">
      <c r="A2288" s="22"/>
      <c r="B2288" s="27" t="s">
        <v>21</v>
      </c>
      <c r="C2288" s="27">
        <v>1185732</v>
      </c>
      <c r="D2288" s="28">
        <v>44444</v>
      </c>
      <c r="E2288" s="27" t="s">
        <v>53</v>
      </c>
      <c r="F2288" s="27" t="s">
        <v>93</v>
      </c>
      <c r="G2288" s="27" t="s">
        <v>94</v>
      </c>
      <c r="H2288" s="27" t="s">
        <v>26</v>
      </c>
      <c r="I2288" s="29">
        <v>0.4</v>
      </c>
      <c r="J2288" s="30">
        <v>7250</v>
      </c>
      <c r="K2288" s="31">
        <f t="shared" si="16"/>
        <v>2900</v>
      </c>
      <c r="L2288" s="31">
        <f t="shared" si="17"/>
        <v>725</v>
      </c>
      <c r="M2288" s="32">
        <v>0.25</v>
      </c>
      <c r="O2288" s="37"/>
      <c r="P2288" s="35"/>
      <c r="Q2288" s="33"/>
      <c r="R2288" s="34"/>
    </row>
    <row r="2289" spans="1:18" ht="15.75" customHeight="1">
      <c r="A2289" s="22"/>
      <c r="B2289" s="27" t="s">
        <v>21</v>
      </c>
      <c r="C2289" s="27">
        <v>1185732</v>
      </c>
      <c r="D2289" s="28">
        <v>44444</v>
      </c>
      <c r="E2289" s="27" t="s">
        <v>53</v>
      </c>
      <c r="F2289" s="27" t="s">
        <v>93</v>
      </c>
      <c r="G2289" s="27" t="s">
        <v>94</v>
      </c>
      <c r="H2289" s="27" t="s">
        <v>27</v>
      </c>
      <c r="I2289" s="29">
        <v>0.4</v>
      </c>
      <c r="J2289" s="30">
        <v>7000</v>
      </c>
      <c r="K2289" s="31">
        <f t="shared" si="16"/>
        <v>2800</v>
      </c>
      <c r="L2289" s="31">
        <f t="shared" si="17"/>
        <v>840</v>
      </c>
      <c r="M2289" s="32">
        <v>0.3</v>
      </c>
      <c r="O2289" s="37"/>
      <c r="P2289" s="35"/>
      <c r="Q2289" s="33"/>
      <c r="R2289" s="34"/>
    </row>
    <row r="2290" spans="1:18" ht="15.75" customHeight="1">
      <c r="A2290" s="22"/>
      <c r="B2290" s="27" t="s">
        <v>21</v>
      </c>
      <c r="C2290" s="27">
        <v>1185732</v>
      </c>
      <c r="D2290" s="28">
        <v>44444</v>
      </c>
      <c r="E2290" s="27" t="s">
        <v>53</v>
      </c>
      <c r="F2290" s="27" t="s">
        <v>93</v>
      </c>
      <c r="G2290" s="27" t="s">
        <v>94</v>
      </c>
      <c r="H2290" s="27" t="s">
        <v>28</v>
      </c>
      <c r="I2290" s="29">
        <v>0.5</v>
      </c>
      <c r="J2290" s="30">
        <v>7000</v>
      </c>
      <c r="K2290" s="31">
        <f t="shared" si="16"/>
        <v>3500</v>
      </c>
      <c r="L2290" s="31">
        <f t="shared" si="17"/>
        <v>1225</v>
      </c>
      <c r="M2290" s="32">
        <v>0.35</v>
      </c>
      <c r="O2290" s="37"/>
      <c r="P2290" s="35"/>
      <c r="Q2290" s="33"/>
      <c r="R2290" s="34"/>
    </row>
    <row r="2291" spans="1:18" ht="15.75" customHeight="1">
      <c r="A2291" s="22"/>
      <c r="B2291" s="27" t="s">
        <v>21</v>
      </c>
      <c r="C2291" s="27">
        <v>1185732</v>
      </c>
      <c r="D2291" s="28">
        <v>44444</v>
      </c>
      <c r="E2291" s="27" t="s">
        <v>53</v>
      </c>
      <c r="F2291" s="27" t="s">
        <v>93</v>
      </c>
      <c r="G2291" s="27" t="s">
        <v>94</v>
      </c>
      <c r="H2291" s="27" t="s">
        <v>29</v>
      </c>
      <c r="I2291" s="29">
        <v>0.55000000000000004</v>
      </c>
      <c r="J2291" s="30">
        <v>8000</v>
      </c>
      <c r="K2291" s="31">
        <f t="shared" si="16"/>
        <v>4400</v>
      </c>
      <c r="L2291" s="31">
        <f t="shared" si="17"/>
        <v>2200</v>
      </c>
      <c r="M2291" s="32">
        <v>0.5</v>
      </c>
      <c r="O2291" s="37"/>
      <c r="P2291" s="35"/>
      <c r="Q2291" s="33"/>
      <c r="R2291" s="34"/>
    </row>
    <row r="2292" spans="1:18" ht="15.75" customHeight="1">
      <c r="A2292" s="22"/>
      <c r="B2292" s="27" t="s">
        <v>21</v>
      </c>
      <c r="C2292" s="27">
        <v>1185732</v>
      </c>
      <c r="D2292" s="28">
        <v>44476</v>
      </c>
      <c r="E2292" s="27" t="s">
        <v>53</v>
      </c>
      <c r="F2292" s="27" t="s">
        <v>93</v>
      </c>
      <c r="G2292" s="27" t="s">
        <v>94</v>
      </c>
      <c r="H2292" s="27" t="s">
        <v>24</v>
      </c>
      <c r="I2292" s="29">
        <v>0.55000000000000004</v>
      </c>
      <c r="J2292" s="30">
        <v>9750</v>
      </c>
      <c r="K2292" s="31">
        <f t="shared" si="16"/>
        <v>5362.5</v>
      </c>
      <c r="L2292" s="31">
        <f t="shared" si="17"/>
        <v>2413.125</v>
      </c>
      <c r="M2292" s="32">
        <v>0.45</v>
      </c>
      <c r="O2292" s="37"/>
      <c r="P2292" s="35"/>
      <c r="Q2292" s="33"/>
      <c r="R2292" s="34"/>
    </row>
    <row r="2293" spans="1:18" ht="15.75" customHeight="1">
      <c r="A2293" s="22"/>
      <c r="B2293" s="27" t="s">
        <v>21</v>
      </c>
      <c r="C2293" s="27">
        <v>1185732</v>
      </c>
      <c r="D2293" s="28">
        <v>44476</v>
      </c>
      <c r="E2293" s="27" t="s">
        <v>53</v>
      </c>
      <c r="F2293" s="27" t="s">
        <v>93</v>
      </c>
      <c r="G2293" s="27" t="s">
        <v>94</v>
      </c>
      <c r="H2293" s="27" t="s">
        <v>25</v>
      </c>
      <c r="I2293" s="29">
        <v>0.45000000000000012</v>
      </c>
      <c r="J2293" s="30">
        <v>8000</v>
      </c>
      <c r="K2293" s="31">
        <f t="shared" si="16"/>
        <v>3600.0000000000009</v>
      </c>
      <c r="L2293" s="31">
        <f t="shared" si="17"/>
        <v>1260.0000000000002</v>
      </c>
      <c r="M2293" s="32">
        <v>0.35</v>
      </c>
      <c r="O2293" s="37"/>
      <c r="P2293" s="35"/>
      <c r="Q2293" s="33"/>
      <c r="R2293" s="34"/>
    </row>
    <row r="2294" spans="1:18" ht="15.75" customHeight="1">
      <c r="A2294" s="22"/>
      <c r="B2294" s="27" t="s">
        <v>21</v>
      </c>
      <c r="C2294" s="27">
        <v>1185732</v>
      </c>
      <c r="D2294" s="28">
        <v>44476</v>
      </c>
      <c r="E2294" s="27" t="s">
        <v>53</v>
      </c>
      <c r="F2294" s="27" t="s">
        <v>93</v>
      </c>
      <c r="G2294" s="27" t="s">
        <v>94</v>
      </c>
      <c r="H2294" s="27" t="s">
        <v>26</v>
      </c>
      <c r="I2294" s="29">
        <v>0.45000000000000012</v>
      </c>
      <c r="J2294" s="30">
        <v>6750</v>
      </c>
      <c r="K2294" s="31">
        <f t="shared" si="16"/>
        <v>3037.5000000000009</v>
      </c>
      <c r="L2294" s="31">
        <f t="shared" si="17"/>
        <v>759.37500000000023</v>
      </c>
      <c r="M2294" s="32">
        <v>0.25</v>
      </c>
      <c r="O2294" s="37"/>
      <c r="P2294" s="35"/>
      <c r="Q2294" s="33"/>
      <c r="R2294" s="34"/>
    </row>
    <row r="2295" spans="1:18" ht="15.75" customHeight="1">
      <c r="A2295" s="22"/>
      <c r="B2295" s="27" t="s">
        <v>21</v>
      </c>
      <c r="C2295" s="27">
        <v>1185732</v>
      </c>
      <c r="D2295" s="28">
        <v>44476</v>
      </c>
      <c r="E2295" s="27" t="s">
        <v>53</v>
      </c>
      <c r="F2295" s="27" t="s">
        <v>93</v>
      </c>
      <c r="G2295" s="27" t="s">
        <v>94</v>
      </c>
      <c r="H2295" s="27" t="s">
        <v>27</v>
      </c>
      <c r="I2295" s="29">
        <v>0.45000000000000012</v>
      </c>
      <c r="J2295" s="30">
        <v>6500</v>
      </c>
      <c r="K2295" s="31">
        <f t="shared" si="16"/>
        <v>2925.0000000000009</v>
      </c>
      <c r="L2295" s="31">
        <f t="shared" si="17"/>
        <v>877.50000000000023</v>
      </c>
      <c r="M2295" s="32">
        <v>0.3</v>
      </c>
      <c r="O2295" s="37"/>
      <c r="P2295" s="35"/>
      <c r="Q2295" s="33"/>
      <c r="R2295" s="34"/>
    </row>
    <row r="2296" spans="1:18" ht="15.75" customHeight="1">
      <c r="A2296" s="22"/>
      <c r="B2296" s="27" t="s">
        <v>21</v>
      </c>
      <c r="C2296" s="27">
        <v>1185732</v>
      </c>
      <c r="D2296" s="28">
        <v>44476</v>
      </c>
      <c r="E2296" s="27" t="s">
        <v>53</v>
      </c>
      <c r="F2296" s="27" t="s">
        <v>93</v>
      </c>
      <c r="G2296" s="27" t="s">
        <v>94</v>
      </c>
      <c r="H2296" s="27" t="s">
        <v>28</v>
      </c>
      <c r="I2296" s="29">
        <v>0.55000000000000004</v>
      </c>
      <c r="J2296" s="30">
        <v>6500</v>
      </c>
      <c r="K2296" s="31">
        <f t="shared" si="16"/>
        <v>3575.0000000000005</v>
      </c>
      <c r="L2296" s="31">
        <f t="shared" si="17"/>
        <v>1251.25</v>
      </c>
      <c r="M2296" s="32">
        <v>0.35</v>
      </c>
      <c r="O2296" s="37"/>
      <c r="P2296" s="35"/>
      <c r="Q2296" s="33"/>
      <c r="R2296" s="34"/>
    </row>
    <row r="2297" spans="1:18" ht="15.75" customHeight="1">
      <c r="A2297" s="22"/>
      <c r="B2297" s="27" t="s">
        <v>21</v>
      </c>
      <c r="C2297" s="27">
        <v>1185732</v>
      </c>
      <c r="D2297" s="28">
        <v>44476</v>
      </c>
      <c r="E2297" s="27" t="s">
        <v>53</v>
      </c>
      <c r="F2297" s="27" t="s">
        <v>93</v>
      </c>
      <c r="G2297" s="27" t="s">
        <v>94</v>
      </c>
      <c r="H2297" s="27" t="s">
        <v>29</v>
      </c>
      <c r="I2297" s="29">
        <v>0.6</v>
      </c>
      <c r="J2297" s="30">
        <v>7750</v>
      </c>
      <c r="K2297" s="31">
        <f t="shared" si="16"/>
        <v>4650</v>
      </c>
      <c r="L2297" s="31">
        <f t="shared" si="17"/>
        <v>2325</v>
      </c>
      <c r="M2297" s="32">
        <v>0.5</v>
      </c>
      <c r="O2297" s="37"/>
      <c r="P2297" s="35"/>
      <c r="Q2297" s="33"/>
      <c r="R2297" s="34"/>
    </row>
    <row r="2298" spans="1:18" ht="15.75" customHeight="1">
      <c r="A2298" s="22"/>
      <c r="B2298" s="27" t="s">
        <v>21</v>
      </c>
      <c r="C2298" s="27">
        <v>1185732</v>
      </c>
      <c r="D2298" s="28">
        <v>44506</v>
      </c>
      <c r="E2298" s="27" t="s">
        <v>53</v>
      </c>
      <c r="F2298" s="27" t="s">
        <v>93</v>
      </c>
      <c r="G2298" s="27" t="s">
        <v>94</v>
      </c>
      <c r="H2298" s="27" t="s">
        <v>24</v>
      </c>
      <c r="I2298" s="29">
        <v>0.55000000000000004</v>
      </c>
      <c r="J2298" s="30">
        <v>9250</v>
      </c>
      <c r="K2298" s="31">
        <f t="shared" si="16"/>
        <v>5087.5</v>
      </c>
      <c r="L2298" s="31">
        <f t="shared" si="17"/>
        <v>2289.375</v>
      </c>
      <c r="M2298" s="32">
        <v>0.45</v>
      </c>
      <c r="O2298" s="37"/>
      <c r="P2298" s="35"/>
      <c r="Q2298" s="33"/>
      <c r="R2298" s="34"/>
    </row>
    <row r="2299" spans="1:18" ht="15.75" customHeight="1">
      <c r="A2299" s="22"/>
      <c r="B2299" s="27" t="s">
        <v>21</v>
      </c>
      <c r="C2299" s="27">
        <v>1185732</v>
      </c>
      <c r="D2299" s="28">
        <v>44506</v>
      </c>
      <c r="E2299" s="27" t="s">
        <v>53</v>
      </c>
      <c r="F2299" s="27" t="s">
        <v>93</v>
      </c>
      <c r="G2299" s="27" t="s">
        <v>94</v>
      </c>
      <c r="H2299" s="27" t="s">
        <v>25</v>
      </c>
      <c r="I2299" s="29">
        <v>0.45000000000000012</v>
      </c>
      <c r="J2299" s="30">
        <v>7500</v>
      </c>
      <c r="K2299" s="31">
        <f t="shared" si="16"/>
        <v>3375.0000000000009</v>
      </c>
      <c r="L2299" s="31">
        <f t="shared" si="17"/>
        <v>1181.2500000000002</v>
      </c>
      <c r="M2299" s="32">
        <v>0.35</v>
      </c>
      <c r="O2299" s="37"/>
      <c r="P2299" s="35"/>
      <c r="Q2299" s="33"/>
      <c r="R2299" s="34"/>
    </row>
    <row r="2300" spans="1:18" ht="15.75" customHeight="1">
      <c r="A2300" s="22"/>
      <c r="B2300" s="27" t="s">
        <v>21</v>
      </c>
      <c r="C2300" s="27">
        <v>1185732</v>
      </c>
      <c r="D2300" s="28">
        <v>44506</v>
      </c>
      <c r="E2300" s="27" t="s">
        <v>53</v>
      </c>
      <c r="F2300" s="27" t="s">
        <v>93</v>
      </c>
      <c r="G2300" s="27" t="s">
        <v>94</v>
      </c>
      <c r="H2300" s="27" t="s">
        <v>26</v>
      </c>
      <c r="I2300" s="29">
        <v>0.45000000000000012</v>
      </c>
      <c r="J2300" s="30">
        <v>6950</v>
      </c>
      <c r="K2300" s="31">
        <f t="shared" si="16"/>
        <v>3127.5000000000009</v>
      </c>
      <c r="L2300" s="31">
        <f t="shared" si="17"/>
        <v>781.87500000000023</v>
      </c>
      <c r="M2300" s="32">
        <v>0.25</v>
      </c>
      <c r="O2300" s="37"/>
      <c r="P2300" s="35"/>
      <c r="Q2300" s="33"/>
      <c r="R2300" s="34"/>
    </row>
    <row r="2301" spans="1:18" ht="15.75" customHeight="1">
      <c r="A2301" s="22"/>
      <c r="B2301" s="27" t="s">
        <v>21</v>
      </c>
      <c r="C2301" s="27">
        <v>1185732</v>
      </c>
      <c r="D2301" s="28">
        <v>44506</v>
      </c>
      <c r="E2301" s="27" t="s">
        <v>53</v>
      </c>
      <c r="F2301" s="27" t="s">
        <v>93</v>
      </c>
      <c r="G2301" s="27" t="s">
        <v>94</v>
      </c>
      <c r="H2301" s="27" t="s">
        <v>27</v>
      </c>
      <c r="I2301" s="29">
        <v>0.55000000000000016</v>
      </c>
      <c r="J2301" s="30">
        <v>7500</v>
      </c>
      <c r="K2301" s="31">
        <f t="shared" ref="K2301:K2555" si="18">I2301*J2301</f>
        <v>4125.0000000000009</v>
      </c>
      <c r="L2301" s="31">
        <f t="shared" ref="L2301:L2555" si="19">K2301*M2301</f>
        <v>1237.5000000000002</v>
      </c>
      <c r="M2301" s="32">
        <v>0.3</v>
      </c>
      <c r="O2301" s="37"/>
      <c r="P2301" s="35"/>
      <c r="Q2301" s="33"/>
      <c r="R2301" s="34"/>
    </row>
    <row r="2302" spans="1:18" ht="15.75" customHeight="1">
      <c r="A2302" s="22"/>
      <c r="B2302" s="27" t="s">
        <v>21</v>
      </c>
      <c r="C2302" s="27">
        <v>1185732</v>
      </c>
      <c r="D2302" s="28">
        <v>44506</v>
      </c>
      <c r="E2302" s="27" t="s">
        <v>53</v>
      </c>
      <c r="F2302" s="27" t="s">
        <v>93</v>
      </c>
      <c r="G2302" s="27" t="s">
        <v>94</v>
      </c>
      <c r="H2302" s="27" t="s">
        <v>28</v>
      </c>
      <c r="I2302" s="29">
        <v>0.70000000000000007</v>
      </c>
      <c r="J2302" s="30">
        <v>7250</v>
      </c>
      <c r="K2302" s="31">
        <f t="shared" si="18"/>
        <v>5075.0000000000009</v>
      </c>
      <c r="L2302" s="31">
        <f t="shared" si="19"/>
        <v>1776.2500000000002</v>
      </c>
      <c r="M2302" s="32">
        <v>0.35</v>
      </c>
      <c r="O2302" s="37"/>
      <c r="P2302" s="35"/>
      <c r="Q2302" s="33"/>
      <c r="R2302" s="34"/>
    </row>
    <row r="2303" spans="1:18" ht="15.75" customHeight="1">
      <c r="A2303" s="22"/>
      <c r="B2303" s="27" t="s">
        <v>21</v>
      </c>
      <c r="C2303" s="27">
        <v>1185732</v>
      </c>
      <c r="D2303" s="28">
        <v>44506</v>
      </c>
      <c r="E2303" s="27" t="s">
        <v>53</v>
      </c>
      <c r="F2303" s="27" t="s">
        <v>93</v>
      </c>
      <c r="G2303" s="27" t="s">
        <v>94</v>
      </c>
      <c r="H2303" s="27" t="s">
        <v>29</v>
      </c>
      <c r="I2303" s="29">
        <v>0.75</v>
      </c>
      <c r="J2303" s="30">
        <v>8250</v>
      </c>
      <c r="K2303" s="31">
        <f t="shared" si="18"/>
        <v>6187.5</v>
      </c>
      <c r="L2303" s="31">
        <f t="shared" si="19"/>
        <v>3093.75</v>
      </c>
      <c r="M2303" s="32">
        <v>0.5</v>
      </c>
      <c r="O2303" s="37"/>
      <c r="P2303" s="35"/>
      <c r="Q2303" s="33"/>
      <c r="R2303" s="34"/>
    </row>
    <row r="2304" spans="1:18" ht="15.75" customHeight="1">
      <c r="A2304" s="22"/>
      <c r="B2304" s="27" t="s">
        <v>21</v>
      </c>
      <c r="C2304" s="27">
        <v>1185732</v>
      </c>
      <c r="D2304" s="28">
        <v>44535</v>
      </c>
      <c r="E2304" s="27" t="s">
        <v>53</v>
      </c>
      <c r="F2304" s="27" t="s">
        <v>93</v>
      </c>
      <c r="G2304" s="27" t="s">
        <v>94</v>
      </c>
      <c r="H2304" s="27" t="s">
        <v>24</v>
      </c>
      <c r="I2304" s="29">
        <v>0.70000000000000007</v>
      </c>
      <c r="J2304" s="30">
        <v>10750</v>
      </c>
      <c r="K2304" s="31">
        <f t="shared" si="18"/>
        <v>7525.0000000000009</v>
      </c>
      <c r="L2304" s="31">
        <f t="shared" si="19"/>
        <v>3386.2500000000005</v>
      </c>
      <c r="M2304" s="32">
        <v>0.45</v>
      </c>
      <c r="O2304" s="37"/>
      <c r="P2304" s="35"/>
      <c r="Q2304" s="33"/>
      <c r="R2304" s="34"/>
    </row>
    <row r="2305" spans="1:18" ht="15.75" customHeight="1">
      <c r="A2305" s="22"/>
      <c r="B2305" s="27" t="s">
        <v>21</v>
      </c>
      <c r="C2305" s="27">
        <v>1185732</v>
      </c>
      <c r="D2305" s="28">
        <v>44535</v>
      </c>
      <c r="E2305" s="27" t="s">
        <v>53</v>
      </c>
      <c r="F2305" s="27" t="s">
        <v>93</v>
      </c>
      <c r="G2305" s="27" t="s">
        <v>94</v>
      </c>
      <c r="H2305" s="27" t="s">
        <v>25</v>
      </c>
      <c r="I2305" s="29">
        <v>0.60000000000000009</v>
      </c>
      <c r="J2305" s="30">
        <v>8750</v>
      </c>
      <c r="K2305" s="31">
        <f t="shared" si="18"/>
        <v>5250.0000000000009</v>
      </c>
      <c r="L2305" s="31">
        <f t="shared" si="19"/>
        <v>1837.5000000000002</v>
      </c>
      <c r="M2305" s="32">
        <v>0.35</v>
      </c>
      <c r="O2305" s="37"/>
      <c r="P2305" s="35"/>
      <c r="Q2305" s="33"/>
      <c r="R2305" s="34"/>
    </row>
    <row r="2306" spans="1:18" ht="15.75" customHeight="1">
      <c r="A2306" s="22"/>
      <c r="B2306" s="27" t="s">
        <v>21</v>
      </c>
      <c r="C2306" s="27">
        <v>1185732</v>
      </c>
      <c r="D2306" s="28">
        <v>44535</v>
      </c>
      <c r="E2306" s="27" t="s">
        <v>53</v>
      </c>
      <c r="F2306" s="27" t="s">
        <v>93</v>
      </c>
      <c r="G2306" s="27" t="s">
        <v>94</v>
      </c>
      <c r="H2306" s="27" t="s">
        <v>26</v>
      </c>
      <c r="I2306" s="29">
        <v>0.60000000000000009</v>
      </c>
      <c r="J2306" s="30">
        <v>8250</v>
      </c>
      <c r="K2306" s="31">
        <f t="shared" si="18"/>
        <v>4950.0000000000009</v>
      </c>
      <c r="L2306" s="31">
        <f t="shared" si="19"/>
        <v>1237.5000000000002</v>
      </c>
      <c r="M2306" s="32">
        <v>0.25</v>
      </c>
      <c r="O2306" s="37"/>
      <c r="P2306" s="35"/>
      <c r="Q2306" s="33"/>
      <c r="R2306" s="34"/>
    </row>
    <row r="2307" spans="1:18" ht="15.75" customHeight="1">
      <c r="A2307" s="22"/>
      <c r="B2307" s="27" t="s">
        <v>21</v>
      </c>
      <c r="C2307" s="27">
        <v>1185732</v>
      </c>
      <c r="D2307" s="28">
        <v>44535</v>
      </c>
      <c r="E2307" s="27" t="s">
        <v>53</v>
      </c>
      <c r="F2307" s="27" t="s">
        <v>93</v>
      </c>
      <c r="G2307" s="27" t="s">
        <v>94</v>
      </c>
      <c r="H2307" s="27" t="s">
        <v>27</v>
      </c>
      <c r="I2307" s="29">
        <v>0.60000000000000009</v>
      </c>
      <c r="J2307" s="30">
        <v>7750</v>
      </c>
      <c r="K2307" s="31">
        <f t="shared" si="18"/>
        <v>4650.0000000000009</v>
      </c>
      <c r="L2307" s="31">
        <f t="shared" si="19"/>
        <v>1395.0000000000002</v>
      </c>
      <c r="M2307" s="32">
        <v>0.3</v>
      </c>
      <c r="O2307" s="37"/>
      <c r="P2307" s="35"/>
      <c r="Q2307" s="33"/>
      <c r="R2307" s="34"/>
    </row>
    <row r="2308" spans="1:18" ht="15.75" customHeight="1">
      <c r="A2308" s="22"/>
      <c r="B2308" s="27" t="s">
        <v>21</v>
      </c>
      <c r="C2308" s="27">
        <v>1185732</v>
      </c>
      <c r="D2308" s="28">
        <v>44535</v>
      </c>
      <c r="E2308" s="27" t="s">
        <v>53</v>
      </c>
      <c r="F2308" s="27" t="s">
        <v>93</v>
      </c>
      <c r="G2308" s="27" t="s">
        <v>94</v>
      </c>
      <c r="H2308" s="27" t="s">
        <v>28</v>
      </c>
      <c r="I2308" s="29">
        <v>0.70000000000000007</v>
      </c>
      <c r="J2308" s="30">
        <v>7750</v>
      </c>
      <c r="K2308" s="31">
        <f t="shared" si="18"/>
        <v>5425.0000000000009</v>
      </c>
      <c r="L2308" s="31">
        <f t="shared" si="19"/>
        <v>1898.7500000000002</v>
      </c>
      <c r="M2308" s="32">
        <v>0.35</v>
      </c>
      <c r="O2308" s="37"/>
      <c r="P2308" s="35"/>
      <c r="Q2308" s="33"/>
      <c r="R2308" s="34"/>
    </row>
    <row r="2309" spans="1:18" ht="15.75" customHeight="1">
      <c r="A2309" s="22"/>
      <c r="B2309" s="27" t="s">
        <v>21</v>
      </c>
      <c r="C2309" s="27">
        <v>1185732</v>
      </c>
      <c r="D2309" s="28">
        <v>44535</v>
      </c>
      <c r="E2309" s="27" t="s">
        <v>53</v>
      </c>
      <c r="F2309" s="27" t="s">
        <v>93</v>
      </c>
      <c r="G2309" s="27" t="s">
        <v>94</v>
      </c>
      <c r="H2309" s="27" t="s">
        <v>29</v>
      </c>
      <c r="I2309" s="29">
        <v>0.75</v>
      </c>
      <c r="J2309" s="30">
        <v>8750</v>
      </c>
      <c r="K2309" s="31">
        <f t="shared" si="18"/>
        <v>6562.5</v>
      </c>
      <c r="L2309" s="31">
        <f t="shared" si="19"/>
        <v>3281.25</v>
      </c>
      <c r="M2309" s="32">
        <v>0.5</v>
      </c>
      <c r="O2309" s="37"/>
      <c r="P2309" s="35"/>
      <c r="Q2309" s="33"/>
      <c r="R2309" s="34"/>
    </row>
    <row r="2310" spans="1:18" ht="15.75" customHeight="1">
      <c r="A2310" s="22" t="s">
        <v>46</v>
      </c>
      <c r="B2310" s="27" t="s">
        <v>21</v>
      </c>
      <c r="C2310" s="27">
        <v>1185732</v>
      </c>
      <c r="D2310" s="28">
        <v>44202</v>
      </c>
      <c r="E2310" s="27" t="s">
        <v>53</v>
      </c>
      <c r="F2310" s="27" t="s">
        <v>95</v>
      </c>
      <c r="G2310" s="27" t="s">
        <v>96</v>
      </c>
      <c r="H2310" s="27" t="s">
        <v>24</v>
      </c>
      <c r="I2310" s="29">
        <v>0.35000000000000003</v>
      </c>
      <c r="J2310" s="30">
        <v>9250</v>
      </c>
      <c r="K2310" s="31">
        <f t="shared" si="18"/>
        <v>3237.5000000000005</v>
      </c>
      <c r="L2310" s="31">
        <f t="shared" si="19"/>
        <v>1295.0000000000002</v>
      </c>
      <c r="M2310" s="32">
        <v>0.4</v>
      </c>
      <c r="O2310" s="37"/>
      <c r="P2310" s="35"/>
      <c r="Q2310" s="33"/>
      <c r="R2310" s="34"/>
    </row>
    <row r="2311" spans="1:18" ht="15.75" customHeight="1">
      <c r="A2311" s="22"/>
      <c r="B2311" s="27" t="s">
        <v>21</v>
      </c>
      <c r="C2311" s="27">
        <v>1185732</v>
      </c>
      <c r="D2311" s="28">
        <v>44202</v>
      </c>
      <c r="E2311" s="27" t="s">
        <v>53</v>
      </c>
      <c r="F2311" s="27" t="s">
        <v>95</v>
      </c>
      <c r="G2311" s="27" t="s">
        <v>96</v>
      </c>
      <c r="H2311" s="27" t="s">
        <v>25</v>
      </c>
      <c r="I2311" s="29">
        <v>0.35000000000000003</v>
      </c>
      <c r="J2311" s="30">
        <v>7250</v>
      </c>
      <c r="K2311" s="31">
        <f t="shared" si="18"/>
        <v>2537.5000000000005</v>
      </c>
      <c r="L2311" s="31">
        <f t="shared" si="19"/>
        <v>888.12500000000011</v>
      </c>
      <c r="M2311" s="32">
        <v>0.35</v>
      </c>
      <c r="O2311" s="37"/>
      <c r="P2311" s="35"/>
      <c r="Q2311" s="33"/>
      <c r="R2311" s="34"/>
    </row>
    <row r="2312" spans="1:18" ht="15.75" customHeight="1">
      <c r="A2312" s="22"/>
      <c r="B2312" s="27" t="s">
        <v>21</v>
      </c>
      <c r="C2312" s="27">
        <v>1185732</v>
      </c>
      <c r="D2312" s="28">
        <v>44202</v>
      </c>
      <c r="E2312" s="27" t="s">
        <v>53</v>
      </c>
      <c r="F2312" s="27" t="s">
        <v>95</v>
      </c>
      <c r="G2312" s="27" t="s">
        <v>96</v>
      </c>
      <c r="H2312" s="27" t="s">
        <v>26</v>
      </c>
      <c r="I2312" s="29">
        <v>0.25000000000000006</v>
      </c>
      <c r="J2312" s="30">
        <v>7250</v>
      </c>
      <c r="K2312" s="31">
        <f t="shared" si="18"/>
        <v>1812.5000000000005</v>
      </c>
      <c r="L2312" s="31">
        <f t="shared" si="19"/>
        <v>725.00000000000023</v>
      </c>
      <c r="M2312" s="32">
        <v>0.4</v>
      </c>
      <c r="O2312" s="37"/>
      <c r="P2312" s="35"/>
      <c r="Q2312" s="33"/>
      <c r="R2312" s="34"/>
    </row>
    <row r="2313" spans="1:18" ht="15.75" customHeight="1">
      <c r="A2313" s="22"/>
      <c r="B2313" s="27" t="s">
        <v>21</v>
      </c>
      <c r="C2313" s="27">
        <v>1185732</v>
      </c>
      <c r="D2313" s="28">
        <v>44202</v>
      </c>
      <c r="E2313" s="27" t="s">
        <v>53</v>
      </c>
      <c r="F2313" s="27" t="s">
        <v>95</v>
      </c>
      <c r="G2313" s="27" t="s">
        <v>96</v>
      </c>
      <c r="H2313" s="27" t="s">
        <v>27</v>
      </c>
      <c r="I2313" s="29">
        <v>0.3</v>
      </c>
      <c r="J2313" s="30">
        <v>5750</v>
      </c>
      <c r="K2313" s="31">
        <f t="shared" si="18"/>
        <v>1725</v>
      </c>
      <c r="L2313" s="31">
        <f t="shared" si="19"/>
        <v>690</v>
      </c>
      <c r="M2313" s="32">
        <v>0.4</v>
      </c>
      <c r="O2313" s="37"/>
      <c r="P2313" s="35"/>
      <c r="Q2313" s="33"/>
      <c r="R2313" s="34"/>
    </row>
    <row r="2314" spans="1:18" ht="15.75" customHeight="1">
      <c r="A2314" s="22"/>
      <c r="B2314" s="27" t="s">
        <v>21</v>
      </c>
      <c r="C2314" s="27">
        <v>1185732</v>
      </c>
      <c r="D2314" s="28">
        <v>44202</v>
      </c>
      <c r="E2314" s="27" t="s">
        <v>53</v>
      </c>
      <c r="F2314" s="27" t="s">
        <v>95</v>
      </c>
      <c r="G2314" s="27" t="s">
        <v>96</v>
      </c>
      <c r="H2314" s="27" t="s">
        <v>28</v>
      </c>
      <c r="I2314" s="29">
        <v>0.45</v>
      </c>
      <c r="J2314" s="30">
        <v>6250</v>
      </c>
      <c r="K2314" s="31">
        <f t="shared" si="18"/>
        <v>2812.5</v>
      </c>
      <c r="L2314" s="31">
        <f t="shared" si="19"/>
        <v>984.37499999999989</v>
      </c>
      <c r="M2314" s="32">
        <v>0.35</v>
      </c>
      <c r="O2314" s="37"/>
      <c r="P2314" s="35"/>
      <c r="Q2314" s="33"/>
      <c r="R2314" s="34"/>
    </row>
    <row r="2315" spans="1:18" ht="15.75" customHeight="1">
      <c r="A2315" s="22"/>
      <c r="B2315" s="27" t="s">
        <v>21</v>
      </c>
      <c r="C2315" s="27">
        <v>1185732</v>
      </c>
      <c r="D2315" s="28">
        <v>44202</v>
      </c>
      <c r="E2315" s="27" t="s">
        <v>53</v>
      </c>
      <c r="F2315" s="27" t="s">
        <v>95</v>
      </c>
      <c r="G2315" s="27" t="s">
        <v>96</v>
      </c>
      <c r="H2315" s="27" t="s">
        <v>29</v>
      </c>
      <c r="I2315" s="29">
        <v>0.35000000000000003</v>
      </c>
      <c r="J2315" s="30">
        <v>7250</v>
      </c>
      <c r="K2315" s="31">
        <f t="shared" si="18"/>
        <v>2537.5000000000005</v>
      </c>
      <c r="L2315" s="31">
        <f t="shared" si="19"/>
        <v>1268.7500000000002</v>
      </c>
      <c r="M2315" s="32">
        <v>0.5</v>
      </c>
      <c r="O2315" s="37"/>
      <c r="P2315" s="35"/>
      <c r="Q2315" s="33"/>
      <c r="R2315" s="34"/>
    </row>
    <row r="2316" spans="1:18" ht="15.75" customHeight="1">
      <c r="A2316" s="22"/>
      <c r="B2316" s="27" t="s">
        <v>21</v>
      </c>
      <c r="C2316" s="27">
        <v>1185732</v>
      </c>
      <c r="D2316" s="28">
        <v>44231</v>
      </c>
      <c r="E2316" s="27" t="s">
        <v>53</v>
      </c>
      <c r="F2316" s="27" t="s">
        <v>95</v>
      </c>
      <c r="G2316" s="27" t="s">
        <v>96</v>
      </c>
      <c r="H2316" s="27" t="s">
        <v>24</v>
      </c>
      <c r="I2316" s="29">
        <v>0.35000000000000003</v>
      </c>
      <c r="J2316" s="30">
        <v>9750</v>
      </c>
      <c r="K2316" s="31">
        <f t="shared" si="18"/>
        <v>3412.5000000000005</v>
      </c>
      <c r="L2316" s="31">
        <f t="shared" si="19"/>
        <v>1365.0000000000002</v>
      </c>
      <c r="M2316" s="32">
        <v>0.4</v>
      </c>
      <c r="O2316" s="37"/>
      <c r="P2316" s="35"/>
      <c r="Q2316" s="33"/>
      <c r="R2316" s="34"/>
    </row>
    <row r="2317" spans="1:18" ht="15.75" customHeight="1">
      <c r="A2317" s="22"/>
      <c r="B2317" s="27" t="s">
        <v>21</v>
      </c>
      <c r="C2317" s="27">
        <v>1185732</v>
      </c>
      <c r="D2317" s="28">
        <v>44231</v>
      </c>
      <c r="E2317" s="27" t="s">
        <v>53</v>
      </c>
      <c r="F2317" s="27" t="s">
        <v>95</v>
      </c>
      <c r="G2317" s="27" t="s">
        <v>96</v>
      </c>
      <c r="H2317" s="27" t="s">
        <v>25</v>
      </c>
      <c r="I2317" s="29">
        <v>0.35000000000000003</v>
      </c>
      <c r="J2317" s="30">
        <v>6250</v>
      </c>
      <c r="K2317" s="31">
        <f t="shared" si="18"/>
        <v>2187.5</v>
      </c>
      <c r="L2317" s="31">
        <f t="shared" si="19"/>
        <v>765.625</v>
      </c>
      <c r="M2317" s="32">
        <v>0.35</v>
      </c>
      <c r="O2317" s="37"/>
      <c r="P2317" s="35"/>
      <c r="Q2317" s="33"/>
      <c r="R2317" s="34"/>
    </row>
    <row r="2318" spans="1:18" ht="15.75" customHeight="1">
      <c r="A2318" s="22"/>
      <c r="B2318" s="27" t="s">
        <v>21</v>
      </c>
      <c r="C2318" s="27">
        <v>1185732</v>
      </c>
      <c r="D2318" s="28">
        <v>44231</v>
      </c>
      <c r="E2318" s="27" t="s">
        <v>53</v>
      </c>
      <c r="F2318" s="27" t="s">
        <v>95</v>
      </c>
      <c r="G2318" s="27" t="s">
        <v>96</v>
      </c>
      <c r="H2318" s="27" t="s">
        <v>26</v>
      </c>
      <c r="I2318" s="29">
        <v>0.25000000000000006</v>
      </c>
      <c r="J2318" s="30">
        <v>6750</v>
      </c>
      <c r="K2318" s="31">
        <f t="shared" si="18"/>
        <v>1687.5000000000005</v>
      </c>
      <c r="L2318" s="31">
        <f t="shared" si="19"/>
        <v>675.00000000000023</v>
      </c>
      <c r="M2318" s="32">
        <v>0.4</v>
      </c>
      <c r="O2318" s="37"/>
      <c r="P2318" s="35"/>
      <c r="Q2318" s="33"/>
      <c r="R2318" s="34"/>
    </row>
    <row r="2319" spans="1:18" ht="15.75" customHeight="1">
      <c r="A2319" s="22"/>
      <c r="B2319" s="27" t="s">
        <v>21</v>
      </c>
      <c r="C2319" s="27">
        <v>1185732</v>
      </c>
      <c r="D2319" s="28">
        <v>44231</v>
      </c>
      <c r="E2319" s="27" t="s">
        <v>53</v>
      </c>
      <c r="F2319" s="27" t="s">
        <v>95</v>
      </c>
      <c r="G2319" s="27" t="s">
        <v>96</v>
      </c>
      <c r="H2319" s="27" t="s">
        <v>27</v>
      </c>
      <c r="I2319" s="29">
        <v>0.3</v>
      </c>
      <c r="J2319" s="30">
        <v>5250</v>
      </c>
      <c r="K2319" s="31">
        <f t="shared" si="18"/>
        <v>1575</v>
      </c>
      <c r="L2319" s="31">
        <f t="shared" si="19"/>
        <v>630</v>
      </c>
      <c r="M2319" s="32">
        <v>0.4</v>
      </c>
      <c r="O2319" s="37"/>
      <c r="P2319" s="35"/>
      <c r="Q2319" s="33"/>
      <c r="R2319" s="34"/>
    </row>
    <row r="2320" spans="1:18" ht="15.75" customHeight="1">
      <c r="A2320" s="22"/>
      <c r="B2320" s="27" t="s">
        <v>21</v>
      </c>
      <c r="C2320" s="27">
        <v>1185732</v>
      </c>
      <c r="D2320" s="28">
        <v>44231</v>
      </c>
      <c r="E2320" s="27" t="s">
        <v>53</v>
      </c>
      <c r="F2320" s="27" t="s">
        <v>95</v>
      </c>
      <c r="G2320" s="27" t="s">
        <v>96</v>
      </c>
      <c r="H2320" s="27" t="s">
        <v>28</v>
      </c>
      <c r="I2320" s="29">
        <v>0.45</v>
      </c>
      <c r="J2320" s="30">
        <v>6000</v>
      </c>
      <c r="K2320" s="31">
        <f t="shared" si="18"/>
        <v>2700</v>
      </c>
      <c r="L2320" s="31">
        <f t="shared" si="19"/>
        <v>944.99999999999989</v>
      </c>
      <c r="M2320" s="32">
        <v>0.35</v>
      </c>
      <c r="O2320" s="37"/>
      <c r="P2320" s="35"/>
      <c r="Q2320" s="33"/>
      <c r="R2320" s="34"/>
    </row>
    <row r="2321" spans="1:18" ht="15.75" customHeight="1">
      <c r="A2321" s="22"/>
      <c r="B2321" s="27" t="s">
        <v>21</v>
      </c>
      <c r="C2321" s="27">
        <v>1185732</v>
      </c>
      <c r="D2321" s="28">
        <v>44231</v>
      </c>
      <c r="E2321" s="27" t="s">
        <v>53</v>
      </c>
      <c r="F2321" s="27" t="s">
        <v>95</v>
      </c>
      <c r="G2321" s="27" t="s">
        <v>96</v>
      </c>
      <c r="H2321" s="27" t="s">
        <v>29</v>
      </c>
      <c r="I2321" s="29">
        <v>0.3</v>
      </c>
      <c r="J2321" s="30">
        <v>7000</v>
      </c>
      <c r="K2321" s="31">
        <f t="shared" si="18"/>
        <v>2100</v>
      </c>
      <c r="L2321" s="31">
        <f t="shared" si="19"/>
        <v>1050</v>
      </c>
      <c r="M2321" s="32">
        <v>0.5</v>
      </c>
      <c r="O2321" s="37"/>
      <c r="P2321" s="35"/>
      <c r="Q2321" s="33"/>
      <c r="R2321" s="34"/>
    </row>
    <row r="2322" spans="1:18" ht="15.75" customHeight="1">
      <c r="A2322" s="22"/>
      <c r="B2322" s="27" t="s">
        <v>21</v>
      </c>
      <c r="C2322" s="27">
        <v>1185732</v>
      </c>
      <c r="D2322" s="28">
        <v>44257</v>
      </c>
      <c r="E2322" s="27" t="s">
        <v>53</v>
      </c>
      <c r="F2322" s="27" t="s">
        <v>95</v>
      </c>
      <c r="G2322" s="27" t="s">
        <v>96</v>
      </c>
      <c r="H2322" s="27" t="s">
        <v>24</v>
      </c>
      <c r="I2322" s="29">
        <v>0.3</v>
      </c>
      <c r="J2322" s="30">
        <v>9200</v>
      </c>
      <c r="K2322" s="31">
        <f t="shared" si="18"/>
        <v>2760</v>
      </c>
      <c r="L2322" s="31">
        <f t="shared" si="19"/>
        <v>1104</v>
      </c>
      <c r="M2322" s="32">
        <v>0.4</v>
      </c>
      <c r="O2322" s="37"/>
      <c r="P2322" s="35"/>
      <c r="Q2322" s="33"/>
      <c r="R2322" s="34"/>
    </row>
    <row r="2323" spans="1:18" ht="15.75" customHeight="1">
      <c r="A2323" s="22"/>
      <c r="B2323" s="27" t="s">
        <v>21</v>
      </c>
      <c r="C2323" s="27">
        <v>1185732</v>
      </c>
      <c r="D2323" s="28">
        <v>44257</v>
      </c>
      <c r="E2323" s="27" t="s">
        <v>53</v>
      </c>
      <c r="F2323" s="27" t="s">
        <v>95</v>
      </c>
      <c r="G2323" s="27" t="s">
        <v>96</v>
      </c>
      <c r="H2323" s="27" t="s">
        <v>25</v>
      </c>
      <c r="I2323" s="29">
        <v>0.3</v>
      </c>
      <c r="J2323" s="30">
        <v>6000</v>
      </c>
      <c r="K2323" s="31">
        <f t="shared" si="18"/>
        <v>1800</v>
      </c>
      <c r="L2323" s="31">
        <f t="shared" si="19"/>
        <v>630</v>
      </c>
      <c r="M2323" s="32">
        <v>0.35</v>
      </c>
      <c r="O2323" s="37"/>
      <c r="P2323" s="35"/>
      <c r="Q2323" s="33"/>
      <c r="R2323" s="34"/>
    </row>
    <row r="2324" spans="1:18" ht="15.75" customHeight="1">
      <c r="A2324" s="22"/>
      <c r="B2324" s="27" t="s">
        <v>21</v>
      </c>
      <c r="C2324" s="27">
        <v>1185732</v>
      </c>
      <c r="D2324" s="28">
        <v>44257</v>
      </c>
      <c r="E2324" s="27" t="s">
        <v>53</v>
      </c>
      <c r="F2324" s="27" t="s">
        <v>95</v>
      </c>
      <c r="G2324" s="27" t="s">
        <v>96</v>
      </c>
      <c r="H2324" s="27" t="s">
        <v>26</v>
      </c>
      <c r="I2324" s="29">
        <v>0.2</v>
      </c>
      <c r="J2324" s="30">
        <v>6250</v>
      </c>
      <c r="K2324" s="31">
        <f t="shared" si="18"/>
        <v>1250</v>
      </c>
      <c r="L2324" s="31">
        <f t="shared" si="19"/>
        <v>500</v>
      </c>
      <c r="M2324" s="32">
        <v>0.4</v>
      </c>
      <c r="O2324" s="37"/>
      <c r="P2324" s="35"/>
      <c r="Q2324" s="33"/>
      <c r="R2324" s="34"/>
    </row>
    <row r="2325" spans="1:18" ht="15.75" customHeight="1">
      <c r="A2325" s="22"/>
      <c r="B2325" s="27" t="s">
        <v>21</v>
      </c>
      <c r="C2325" s="27">
        <v>1185732</v>
      </c>
      <c r="D2325" s="28">
        <v>44257</v>
      </c>
      <c r="E2325" s="27" t="s">
        <v>53</v>
      </c>
      <c r="F2325" s="27" t="s">
        <v>95</v>
      </c>
      <c r="G2325" s="27" t="s">
        <v>96</v>
      </c>
      <c r="H2325" s="27" t="s">
        <v>27</v>
      </c>
      <c r="I2325" s="29">
        <v>0.24999999999999994</v>
      </c>
      <c r="J2325" s="30">
        <v>4750</v>
      </c>
      <c r="K2325" s="31">
        <f t="shared" si="18"/>
        <v>1187.4999999999998</v>
      </c>
      <c r="L2325" s="31">
        <f t="shared" si="19"/>
        <v>474.99999999999994</v>
      </c>
      <c r="M2325" s="32">
        <v>0.4</v>
      </c>
      <c r="O2325" s="37"/>
      <c r="P2325" s="35"/>
      <c r="Q2325" s="33"/>
      <c r="R2325" s="34"/>
    </row>
    <row r="2326" spans="1:18" ht="15.75" customHeight="1">
      <c r="A2326" s="22"/>
      <c r="B2326" s="27" t="s">
        <v>21</v>
      </c>
      <c r="C2326" s="27">
        <v>1185732</v>
      </c>
      <c r="D2326" s="28">
        <v>44257</v>
      </c>
      <c r="E2326" s="27" t="s">
        <v>53</v>
      </c>
      <c r="F2326" s="27" t="s">
        <v>95</v>
      </c>
      <c r="G2326" s="27" t="s">
        <v>96</v>
      </c>
      <c r="H2326" s="27" t="s">
        <v>28</v>
      </c>
      <c r="I2326" s="29">
        <v>0.40000000000000008</v>
      </c>
      <c r="J2326" s="30">
        <v>5250</v>
      </c>
      <c r="K2326" s="31">
        <f t="shared" si="18"/>
        <v>2100.0000000000005</v>
      </c>
      <c r="L2326" s="31">
        <f t="shared" si="19"/>
        <v>735.00000000000011</v>
      </c>
      <c r="M2326" s="32">
        <v>0.35</v>
      </c>
      <c r="O2326" s="37"/>
      <c r="P2326" s="35"/>
      <c r="Q2326" s="33"/>
      <c r="R2326" s="34"/>
    </row>
    <row r="2327" spans="1:18" ht="15.75" customHeight="1">
      <c r="A2327" s="22"/>
      <c r="B2327" s="27" t="s">
        <v>21</v>
      </c>
      <c r="C2327" s="27">
        <v>1185732</v>
      </c>
      <c r="D2327" s="28">
        <v>44257</v>
      </c>
      <c r="E2327" s="27" t="s">
        <v>53</v>
      </c>
      <c r="F2327" s="27" t="s">
        <v>95</v>
      </c>
      <c r="G2327" s="27" t="s">
        <v>96</v>
      </c>
      <c r="H2327" s="27" t="s">
        <v>29</v>
      </c>
      <c r="I2327" s="29">
        <v>0.3</v>
      </c>
      <c r="J2327" s="30">
        <v>6250</v>
      </c>
      <c r="K2327" s="31">
        <f t="shared" si="18"/>
        <v>1875</v>
      </c>
      <c r="L2327" s="31">
        <f t="shared" si="19"/>
        <v>937.5</v>
      </c>
      <c r="M2327" s="32">
        <v>0.5</v>
      </c>
      <c r="O2327" s="37"/>
      <c r="P2327" s="35"/>
      <c r="Q2327" s="33"/>
      <c r="R2327" s="34"/>
    </row>
    <row r="2328" spans="1:18" ht="15.75" customHeight="1">
      <c r="A2328" s="22"/>
      <c r="B2328" s="27" t="s">
        <v>21</v>
      </c>
      <c r="C2328" s="27">
        <v>1185732</v>
      </c>
      <c r="D2328" s="28">
        <v>44289</v>
      </c>
      <c r="E2328" s="27" t="s">
        <v>53</v>
      </c>
      <c r="F2328" s="27" t="s">
        <v>95</v>
      </c>
      <c r="G2328" s="27" t="s">
        <v>96</v>
      </c>
      <c r="H2328" s="27" t="s">
        <v>24</v>
      </c>
      <c r="I2328" s="29">
        <v>0.3</v>
      </c>
      <c r="J2328" s="30">
        <v>8750</v>
      </c>
      <c r="K2328" s="31">
        <f t="shared" si="18"/>
        <v>2625</v>
      </c>
      <c r="L2328" s="31">
        <f t="shared" si="19"/>
        <v>1050</v>
      </c>
      <c r="M2328" s="32">
        <v>0.4</v>
      </c>
      <c r="O2328" s="37"/>
      <c r="P2328" s="35"/>
      <c r="Q2328" s="33"/>
      <c r="R2328" s="34"/>
    </row>
    <row r="2329" spans="1:18" ht="15.75" customHeight="1">
      <c r="A2329" s="22"/>
      <c r="B2329" s="27" t="s">
        <v>21</v>
      </c>
      <c r="C2329" s="27">
        <v>1185732</v>
      </c>
      <c r="D2329" s="28">
        <v>44289</v>
      </c>
      <c r="E2329" s="27" t="s">
        <v>53</v>
      </c>
      <c r="F2329" s="27" t="s">
        <v>95</v>
      </c>
      <c r="G2329" s="27" t="s">
        <v>96</v>
      </c>
      <c r="H2329" s="27" t="s">
        <v>25</v>
      </c>
      <c r="I2329" s="29">
        <v>0.3</v>
      </c>
      <c r="J2329" s="30">
        <v>5750</v>
      </c>
      <c r="K2329" s="31">
        <f t="shared" si="18"/>
        <v>1725</v>
      </c>
      <c r="L2329" s="31">
        <f t="shared" si="19"/>
        <v>603.75</v>
      </c>
      <c r="M2329" s="32">
        <v>0.35</v>
      </c>
      <c r="O2329" s="37"/>
      <c r="P2329" s="35"/>
      <c r="Q2329" s="33"/>
      <c r="R2329" s="34"/>
    </row>
    <row r="2330" spans="1:18" ht="15.75" customHeight="1">
      <c r="A2330" s="22"/>
      <c r="B2330" s="27" t="s">
        <v>21</v>
      </c>
      <c r="C2330" s="27">
        <v>1185732</v>
      </c>
      <c r="D2330" s="28">
        <v>44289</v>
      </c>
      <c r="E2330" s="27" t="s">
        <v>53</v>
      </c>
      <c r="F2330" s="27" t="s">
        <v>95</v>
      </c>
      <c r="G2330" s="27" t="s">
        <v>96</v>
      </c>
      <c r="H2330" s="27" t="s">
        <v>26</v>
      </c>
      <c r="I2330" s="29">
        <v>0.2</v>
      </c>
      <c r="J2330" s="30">
        <v>5750</v>
      </c>
      <c r="K2330" s="31">
        <f t="shared" si="18"/>
        <v>1150</v>
      </c>
      <c r="L2330" s="31">
        <f t="shared" si="19"/>
        <v>460</v>
      </c>
      <c r="M2330" s="32">
        <v>0.4</v>
      </c>
      <c r="O2330" s="37"/>
      <c r="P2330" s="35"/>
      <c r="Q2330" s="33"/>
      <c r="R2330" s="34"/>
    </row>
    <row r="2331" spans="1:18" ht="15.75" customHeight="1">
      <c r="A2331" s="22"/>
      <c r="B2331" s="27" t="s">
        <v>21</v>
      </c>
      <c r="C2331" s="27">
        <v>1185732</v>
      </c>
      <c r="D2331" s="28">
        <v>44289</v>
      </c>
      <c r="E2331" s="27" t="s">
        <v>53</v>
      </c>
      <c r="F2331" s="27" t="s">
        <v>95</v>
      </c>
      <c r="G2331" s="27" t="s">
        <v>96</v>
      </c>
      <c r="H2331" s="27" t="s">
        <v>27</v>
      </c>
      <c r="I2331" s="29">
        <v>0.24999999999999994</v>
      </c>
      <c r="J2331" s="30">
        <v>5000</v>
      </c>
      <c r="K2331" s="31">
        <f t="shared" si="18"/>
        <v>1249.9999999999998</v>
      </c>
      <c r="L2331" s="31">
        <f t="shared" si="19"/>
        <v>499.99999999999994</v>
      </c>
      <c r="M2331" s="32">
        <v>0.4</v>
      </c>
      <c r="O2331" s="37"/>
      <c r="P2331" s="35"/>
      <c r="Q2331" s="33"/>
      <c r="R2331" s="34"/>
    </row>
    <row r="2332" spans="1:18" ht="15.75" customHeight="1">
      <c r="A2332" s="22"/>
      <c r="B2332" s="27" t="s">
        <v>21</v>
      </c>
      <c r="C2332" s="27">
        <v>1185732</v>
      </c>
      <c r="D2332" s="28">
        <v>44289</v>
      </c>
      <c r="E2332" s="27" t="s">
        <v>53</v>
      </c>
      <c r="F2332" s="27" t="s">
        <v>95</v>
      </c>
      <c r="G2332" s="27" t="s">
        <v>96</v>
      </c>
      <c r="H2332" s="27" t="s">
        <v>28</v>
      </c>
      <c r="I2332" s="29">
        <v>0.45</v>
      </c>
      <c r="J2332" s="30">
        <v>5250</v>
      </c>
      <c r="K2332" s="31">
        <f t="shared" si="18"/>
        <v>2362.5</v>
      </c>
      <c r="L2332" s="31">
        <f t="shared" si="19"/>
        <v>826.875</v>
      </c>
      <c r="M2332" s="32">
        <v>0.35</v>
      </c>
      <c r="O2332" s="37"/>
      <c r="P2332" s="35"/>
      <c r="Q2332" s="33"/>
      <c r="R2332" s="34"/>
    </row>
    <row r="2333" spans="1:18" ht="15.75" customHeight="1">
      <c r="A2333" s="22"/>
      <c r="B2333" s="27" t="s">
        <v>21</v>
      </c>
      <c r="C2333" s="27">
        <v>1185732</v>
      </c>
      <c r="D2333" s="28">
        <v>44289</v>
      </c>
      <c r="E2333" s="27" t="s">
        <v>53</v>
      </c>
      <c r="F2333" s="27" t="s">
        <v>95</v>
      </c>
      <c r="G2333" s="27" t="s">
        <v>96</v>
      </c>
      <c r="H2333" s="27" t="s">
        <v>29</v>
      </c>
      <c r="I2333" s="29">
        <v>0.35000000000000003</v>
      </c>
      <c r="J2333" s="30">
        <v>6750</v>
      </c>
      <c r="K2333" s="31">
        <f t="shared" si="18"/>
        <v>2362.5</v>
      </c>
      <c r="L2333" s="31">
        <f t="shared" si="19"/>
        <v>1181.25</v>
      </c>
      <c r="M2333" s="32">
        <v>0.5</v>
      </c>
      <c r="O2333" s="37"/>
      <c r="P2333" s="35"/>
      <c r="Q2333" s="33"/>
      <c r="R2333" s="34"/>
    </row>
    <row r="2334" spans="1:18" ht="15.75" customHeight="1">
      <c r="A2334" s="22"/>
      <c r="B2334" s="27" t="s">
        <v>21</v>
      </c>
      <c r="C2334" s="27">
        <v>1185732</v>
      </c>
      <c r="D2334" s="28">
        <v>44318</v>
      </c>
      <c r="E2334" s="27" t="s">
        <v>53</v>
      </c>
      <c r="F2334" s="27" t="s">
        <v>95</v>
      </c>
      <c r="G2334" s="27" t="s">
        <v>96</v>
      </c>
      <c r="H2334" s="27" t="s">
        <v>24</v>
      </c>
      <c r="I2334" s="29">
        <v>0.45</v>
      </c>
      <c r="J2334" s="30">
        <v>9450</v>
      </c>
      <c r="K2334" s="31">
        <f t="shared" si="18"/>
        <v>4252.5</v>
      </c>
      <c r="L2334" s="31">
        <f t="shared" si="19"/>
        <v>1701</v>
      </c>
      <c r="M2334" s="32">
        <v>0.4</v>
      </c>
      <c r="O2334" s="37"/>
      <c r="P2334" s="35"/>
      <c r="Q2334" s="33"/>
      <c r="R2334" s="34"/>
    </row>
    <row r="2335" spans="1:18" ht="15.75" customHeight="1">
      <c r="A2335" s="22"/>
      <c r="B2335" s="27" t="s">
        <v>21</v>
      </c>
      <c r="C2335" s="27">
        <v>1185732</v>
      </c>
      <c r="D2335" s="28">
        <v>44318</v>
      </c>
      <c r="E2335" s="27" t="s">
        <v>53</v>
      </c>
      <c r="F2335" s="27" t="s">
        <v>95</v>
      </c>
      <c r="G2335" s="27" t="s">
        <v>96</v>
      </c>
      <c r="H2335" s="27" t="s">
        <v>25</v>
      </c>
      <c r="I2335" s="29">
        <v>0.45</v>
      </c>
      <c r="J2335" s="30">
        <v>6500</v>
      </c>
      <c r="K2335" s="31">
        <f t="shared" si="18"/>
        <v>2925</v>
      </c>
      <c r="L2335" s="31">
        <f t="shared" si="19"/>
        <v>1023.7499999999999</v>
      </c>
      <c r="M2335" s="32">
        <v>0.35</v>
      </c>
      <c r="O2335" s="37"/>
      <c r="P2335" s="35"/>
      <c r="Q2335" s="33"/>
      <c r="R2335" s="34"/>
    </row>
    <row r="2336" spans="1:18" ht="15.75" customHeight="1">
      <c r="A2336" s="22"/>
      <c r="B2336" s="27" t="s">
        <v>21</v>
      </c>
      <c r="C2336" s="27">
        <v>1185732</v>
      </c>
      <c r="D2336" s="28">
        <v>44318</v>
      </c>
      <c r="E2336" s="27" t="s">
        <v>53</v>
      </c>
      <c r="F2336" s="27" t="s">
        <v>95</v>
      </c>
      <c r="G2336" s="27" t="s">
        <v>96</v>
      </c>
      <c r="H2336" s="27" t="s">
        <v>26</v>
      </c>
      <c r="I2336" s="29">
        <v>0.4</v>
      </c>
      <c r="J2336" s="30">
        <v>6250</v>
      </c>
      <c r="K2336" s="31">
        <f t="shared" si="18"/>
        <v>2500</v>
      </c>
      <c r="L2336" s="31">
        <f t="shared" si="19"/>
        <v>1000</v>
      </c>
      <c r="M2336" s="32">
        <v>0.4</v>
      </c>
      <c r="O2336" s="37"/>
      <c r="P2336" s="35"/>
      <c r="Q2336" s="33"/>
      <c r="R2336" s="34"/>
    </row>
    <row r="2337" spans="1:18" ht="15.75" customHeight="1">
      <c r="A2337" s="22"/>
      <c r="B2337" s="27" t="s">
        <v>21</v>
      </c>
      <c r="C2337" s="27">
        <v>1185732</v>
      </c>
      <c r="D2337" s="28">
        <v>44318</v>
      </c>
      <c r="E2337" s="27" t="s">
        <v>53</v>
      </c>
      <c r="F2337" s="27" t="s">
        <v>95</v>
      </c>
      <c r="G2337" s="27" t="s">
        <v>96</v>
      </c>
      <c r="H2337" s="27" t="s">
        <v>27</v>
      </c>
      <c r="I2337" s="29">
        <v>0.4</v>
      </c>
      <c r="J2337" s="30">
        <v>5750</v>
      </c>
      <c r="K2337" s="31">
        <f t="shared" si="18"/>
        <v>2300</v>
      </c>
      <c r="L2337" s="31">
        <f t="shared" si="19"/>
        <v>920</v>
      </c>
      <c r="M2337" s="32">
        <v>0.4</v>
      </c>
      <c r="O2337" s="37"/>
      <c r="P2337" s="35"/>
      <c r="Q2337" s="33"/>
      <c r="R2337" s="34"/>
    </row>
    <row r="2338" spans="1:18" ht="15.75" customHeight="1">
      <c r="A2338" s="22"/>
      <c r="B2338" s="27" t="s">
        <v>21</v>
      </c>
      <c r="C2338" s="27">
        <v>1185732</v>
      </c>
      <c r="D2338" s="28">
        <v>44318</v>
      </c>
      <c r="E2338" s="27" t="s">
        <v>53</v>
      </c>
      <c r="F2338" s="27" t="s">
        <v>95</v>
      </c>
      <c r="G2338" s="27" t="s">
        <v>96</v>
      </c>
      <c r="H2338" s="27" t="s">
        <v>28</v>
      </c>
      <c r="I2338" s="29">
        <v>0.49999999999999994</v>
      </c>
      <c r="J2338" s="30">
        <v>6000</v>
      </c>
      <c r="K2338" s="31">
        <f t="shared" si="18"/>
        <v>2999.9999999999995</v>
      </c>
      <c r="L2338" s="31">
        <f t="shared" si="19"/>
        <v>1049.9999999999998</v>
      </c>
      <c r="M2338" s="32">
        <v>0.35</v>
      </c>
      <c r="O2338" s="37"/>
      <c r="P2338" s="35"/>
      <c r="Q2338" s="33"/>
      <c r="R2338" s="34"/>
    </row>
    <row r="2339" spans="1:18" ht="15.75" customHeight="1">
      <c r="A2339" s="22"/>
      <c r="B2339" s="27" t="s">
        <v>21</v>
      </c>
      <c r="C2339" s="27">
        <v>1185732</v>
      </c>
      <c r="D2339" s="28">
        <v>44318</v>
      </c>
      <c r="E2339" s="27" t="s">
        <v>53</v>
      </c>
      <c r="F2339" s="27" t="s">
        <v>95</v>
      </c>
      <c r="G2339" s="27" t="s">
        <v>96</v>
      </c>
      <c r="H2339" s="27" t="s">
        <v>29</v>
      </c>
      <c r="I2339" s="29">
        <v>0.54999999999999993</v>
      </c>
      <c r="J2339" s="30">
        <v>7000</v>
      </c>
      <c r="K2339" s="31">
        <f t="shared" si="18"/>
        <v>3849.9999999999995</v>
      </c>
      <c r="L2339" s="31">
        <f t="shared" si="19"/>
        <v>1924.9999999999998</v>
      </c>
      <c r="M2339" s="32">
        <v>0.5</v>
      </c>
      <c r="O2339" s="37"/>
      <c r="P2339" s="35"/>
      <c r="Q2339" s="33"/>
      <c r="R2339" s="34"/>
    </row>
    <row r="2340" spans="1:18" ht="15.75" customHeight="1">
      <c r="A2340" s="22"/>
      <c r="B2340" s="27" t="s">
        <v>21</v>
      </c>
      <c r="C2340" s="27">
        <v>1185732</v>
      </c>
      <c r="D2340" s="28">
        <v>44351</v>
      </c>
      <c r="E2340" s="27" t="s">
        <v>53</v>
      </c>
      <c r="F2340" s="27" t="s">
        <v>95</v>
      </c>
      <c r="G2340" s="27" t="s">
        <v>96</v>
      </c>
      <c r="H2340" s="27" t="s">
        <v>24</v>
      </c>
      <c r="I2340" s="29">
        <v>0.49999999999999994</v>
      </c>
      <c r="J2340" s="30">
        <v>9500</v>
      </c>
      <c r="K2340" s="31">
        <f t="shared" si="18"/>
        <v>4749.9999999999991</v>
      </c>
      <c r="L2340" s="31">
        <f t="shared" si="19"/>
        <v>1899.9999999999998</v>
      </c>
      <c r="M2340" s="32">
        <v>0.4</v>
      </c>
      <c r="O2340" s="37"/>
      <c r="P2340" s="35"/>
      <c r="Q2340" s="33"/>
      <c r="R2340" s="34"/>
    </row>
    <row r="2341" spans="1:18" ht="15.75" customHeight="1">
      <c r="A2341" s="22"/>
      <c r="B2341" s="27" t="s">
        <v>21</v>
      </c>
      <c r="C2341" s="27">
        <v>1185732</v>
      </c>
      <c r="D2341" s="28">
        <v>44351</v>
      </c>
      <c r="E2341" s="27" t="s">
        <v>53</v>
      </c>
      <c r="F2341" s="27" t="s">
        <v>95</v>
      </c>
      <c r="G2341" s="27" t="s">
        <v>96</v>
      </c>
      <c r="H2341" s="27" t="s">
        <v>25</v>
      </c>
      <c r="I2341" s="29">
        <v>0.45</v>
      </c>
      <c r="J2341" s="30">
        <v>7000</v>
      </c>
      <c r="K2341" s="31">
        <f t="shared" si="18"/>
        <v>3150</v>
      </c>
      <c r="L2341" s="31">
        <f t="shared" si="19"/>
        <v>1102.5</v>
      </c>
      <c r="M2341" s="32">
        <v>0.35</v>
      </c>
      <c r="O2341" s="37"/>
      <c r="P2341" s="35"/>
      <c r="Q2341" s="33"/>
      <c r="R2341" s="34"/>
    </row>
    <row r="2342" spans="1:18" ht="15.75" customHeight="1">
      <c r="A2342" s="22"/>
      <c r="B2342" s="27" t="s">
        <v>21</v>
      </c>
      <c r="C2342" s="27">
        <v>1185732</v>
      </c>
      <c r="D2342" s="28">
        <v>44351</v>
      </c>
      <c r="E2342" s="27" t="s">
        <v>53</v>
      </c>
      <c r="F2342" s="27" t="s">
        <v>95</v>
      </c>
      <c r="G2342" s="27" t="s">
        <v>96</v>
      </c>
      <c r="H2342" s="27" t="s">
        <v>26</v>
      </c>
      <c r="I2342" s="29">
        <v>0.5</v>
      </c>
      <c r="J2342" s="30">
        <v>6750</v>
      </c>
      <c r="K2342" s="31">
        <f t="shared" si="18"/>
        <v>3375</v>
      </c>
      <c r="L2342" s="31">
        <f t="shared" si="19"/>
        <v>1350</v>
      </c>
      <c r="M2342" s="32">
        <v>0.4</v>
      </c>
      <c r="O2342" s="37"/>
      <c r="P2342" s="35"/>
      <c r="Q2342" s="33"/>
      <c r="R2342" s="34"/>
    </row>
    <row r="2343" spans="1:18" ht="15.75" customHeight="1">
      <c r="A2343" s="22"/>
      <c r="B2343" s="27" t="s">
        <v>21</v>
      </c>
      <c r="C2343" s="27">
        <v>1185732</v>
      </c>
      <c r="D2343" s="28">
        <v>44351</v>
      </c>
      <c r="E2343" s="27" t="s">
        <v>53</v>
      </c>
      <c r="F2343" s="27" t="s">
        <v>95</v>
      </c>
      <c r="G2343" s="27" t="s">
        <v>96</v>
      </c>
      <c r="H2343" s="27" t="s">
        <v>27</v>
      </c>
      <c r="I2343" s="29">
        <v>0.5</v>
      </c>
      <c r="J2343" s="30">
        <v>6500</v>
      </c>
      <c r="K2343" s="31">
        <f t="shared" si="18"/>
        <v>3250</v>
      </c>
      <c r="L2343" s="31">
        <f t="shared" si="19"/>
        <v>1300</v>
      </c>
      <c r="M2343" s="32">
        <v>0.4</v>
      </c>
      <c r="O2343" s="37"/>
      <c r="P2343" s="35"/>
      <c r="Q2343" s="33"/>
      <c r="R2343" s="34"/>
    </row>
    <row r="2344" spans="1:18" ht="15.75" customHeight="1">
      <c r="A2344" s="22"/>
      <c r="B2344" s="27" t="s">
        <v>21</v>
      </c>
      <c r="C2344" s="27">
        <v>1185732</v>
      </c>
      <c r="D2344" s="28">
        <v>44351</v>
      </c>
      <c r="E2344" s="27" t="s">
        <v>53</v>
      </c>
      <c r="F2344" s="27" t="s">
        <v>95</v>
      </c>
      <c r="G2344" s="27" t="s">
        <v>96</v>
      </c>
      <c r="H2344" s="27" t="s">
        <v>28</v>
      </c>
      <c r="I2344" s="29">
        <v>0.65</v>
      </c>
      <c r="J2344" s="30">
        <v>6500</v>
      </c>
      <c r="K2344" s="31">
        <f t="shared" si="18"/>
        <v>4225</v>
      </c>
      <c r="L2344" s="31">
        <f t="shared" si="19"/>
        <v>1478.75</v>
      </c>
      <c r="M2344" s="32">
        <v>0.35</v>
      </c>
      <c r="O2344" s="37"/>
      <c r="P2344" s="35"/>
      <c r="Q2344" s="33"/>
      <c r="R2344" s="34"/>
    </row>
    <row r="2345" spans="1:18" ht="15.75" customHeight="1">
      <c r="A2345" s="22"/>
      <c r="B2345" s="27" t="s">
        <v>21</v>
      </c>
      <c r="C2345" s="27">
        <v>1185732</v>
      </c>
      <c r="D2345" s="28">
        <v>44351</v>
      </c>
      <c r="E2345" s="27" t="s">
        <v>53</v>
      </c>
      <c r="F2345" s="27" t="s">
        <v>95</v>
      </c>
      <c r="G2345" s="27" t="s">
        <v>96</v>
      </c>
      <c r="H2345" s="27" t="s">
        <v>29</v>
      </c>
      <c r="I2345" s="29">
        <v>0.70000000000000007</v>
      </c>
      <c r="J2345" s="30">
        <v>8250</v>
      </c>
      <c r="K2345" s="31">
        <f t="shared" si="18"/>
        <v>5775.0000000000009</v>
      </c>
      <c r="L2345" s="31">
        <f t="shared" si="19"/>
        <v>2887.5000000000005</v>
      </c>
      <c r="M2345" s="32">
        <v>0.5</v>
      </c>
      <c r="O2345" s="37"/>
      <c r="P2345" s="35"/>
      <c r="Q2345" s="33"/>
      <c r="R2345" s="34"/>
    </row>
    <row r="2346" spans="1:18" ht="15.75" customHeight="1">
      <c r="A2346" s="22"/>
      <c r="B2346" s="27" t="s">
        <v>21</v>
      </c>
      <c r="C2346" s="27">
        <v>1185732</v>
      </c>
      <c r="D2346" s="28">
        <v>44379</v>
      </c>
      <c r="E2346" s="27" t="s">
        <v>53</v>
      </c>
      <c r="F2346" s="27" t="s">
        <v>95</v>
      </c>
      <c r="G2346" s="27" t="s">
        <v>96</v>
      </c>
      <c r="H2346" s="27" t="s">
        <v>24</v>
      </c>
      <c r="I2346" s="29">
        <v>0.65</v>
      </c>
      <c r="J2346" s="30">
        <v>10500</v>
      </c>
      <c r="K2346" s="31">
        <f t="shared" si="18"/>
        <v>6825</v>
      </c>
      <c r="L2346" s="31">
        <f t="shared" si="19"/>
        <v>2730</v>
      </c>
      <c r="M2346" s="32">
        <v>0.4</v>
      </c>
      <c r="O2346" s="37"/>
      <c r="P2346" s="35"/>
      <c r="Q2346" s="33"/>
      <c r="R2346" s="34"/>
    </row>
    <row r="2347" spans="1:18" ht="15.75" customHeight="1">
      <c r="A2347" s="22"/>
      <c r="B2347" s="27" t="s">
        <v>21</v>
      </c>
      <c r="C2347" s="27">
        <v>1185732</v>
      </c>
      <c r="D2347" s="28">
        <v>44379</v>
      </c>
      <c r="E2347" s="27" t="s">
        <v>53</v>
      </c>
      <c r="F2347" s="27" t="s">
        <v>95</v>
      </c>
      <c r="G2347" s="27" t="s">
        <v>96</v>
      </c>
      <c r="H2347" s="27" t="s">
        <v>25</v>
      </c>
      <c r="I2347" s="29">
        <v>0.60000000000000009</v>
      </c>
      <c r="J2347" s="30">
        <v>8000</v>
      </c>
      <c r="K2347" s="31">
        <f t="shared" si="18"/>
        <v>4800.0000000000009</v>
      </c>
      <c r="L2347" s="31">
        <f t="shared" si="19"/>
        <v>1680.0000000000002</v>
      </c>
      <c r="M2347" s="32">
        <v>0.35</v>
      </c>
      <c r="O2347" s="37"/>
      <c r="P2347" s="35"/>
      <c r="Q2347" s="33"/>
      <c r="R2347" s="34"/>
    </row>
    <row r="2348" spans="1:18" ht="15.75" customHeight="1">
      <c r="A2348" s="22"/>
      <c r="B2348" s="27" t="s">
        <v>21</v>
      </c>
      <c r="C2348" s="27">
        <v>1185732</v>
      </c>
      <c r="D2348" s="28">
        <v>44379</v>
      </c>
      <c r="E2348" s="27" t="s">
        <v>53</v>
      </c>
      <c r="F2348" s="27" t="s">
        <v>95</v>
      </c>
      <c r="G2348" s="27" t="s">
        <v>96</v>
      </c>
      <c r="H2348" s="27" t="s">
        <v>26</v>
      </c>
      <c r="I2348" s="29">
        <v>0.55000000000000004</v>
      </c>
      <c r="J2348" s="30">
        <v>7250</v>
      </c>
      <c r="K2348" s="31">
        <f t="shared" si="18"/>
        <v>3987.5000000000005</v>
      </c>
      <c r="L2348" s="31">
        <f t="shared" si="19"/>
        <v>1595.0000000000002</v>
      </c>
      <c r="M2348" s="32">
        <v>0.4</v>
      </c>
      <c r="O2348" s="37"/>
      <c r="P2348" s="35"/>
      <c r="Q2348" s="33"/>
      <c r="R2348" s="34"/>
    </row>
    <row r="2349" spans="1:18" ht="15.75" customHeight="1">
      <c r="A2349" s="22"/>
      <c r="B2349" s="27" t="s">
        <v>21</v>
      </c>
      <c r="C2349" s="27">
        <v>1185732</v>
      </c>
      <c r="D2349" s="28">
        <v>44379</v>
      </c>
      <c r="E2349" s="27" t="s">
        <v>53</v>
      </c>
      <c r="F2349" s="27" t="s">
        <v>95</v>
      </c>
      <c r="G2349" s="27" t="s">
        <v>96</v>
      </c>
      <c r="H2349" s="27" t="s">
        <v>27</v>
      </c>
      <c r="I2349" s="29">
        <v>0.55000000000000004</v>
      </c>
      <c r="J2349" s="30">
        <v>6750</v>
      </c>
      <c r="K2349" s="31">
        <f t="shared" si="18"/>
        <v>3712.5000000000005</v>
      </c>
      <c r="L2349" s="31">
        <f t="shared" si="19"/>
        <v>1485.0000000000002</v>
      </c>
      <c r="M2349" s="32">
        <v>0.4</v>
      </c>
      <c r="O2349" s="37"/>
      <c r="P2349" s="35"/>
      <c r="Q2349" s="33"/>
      <c r="R2349" s="34"/>
    </row>
    <row r="2350" spans="1:18" ht="15.75" customHeight="1">
      <c r="A2350" s="22"/>
      <c r="B2350" s="27" t="s">
        <v>21</v>
      </c>
      <c r="C2350" s="27">
        <v>1185732</v>
      </c>
      <c r="D2350" s="28">
        <v>44379</v>
      </c>
      <c r="E2350" s="27" t="s">
        <v>53</v>
      </c>
      <c r="F2350" s="27" t="s">
        <v>95</v>
      </c>
      <c r="G2350" s="27" t="s">
        <v>96</v>
      </c>
      <c r="H2350" s="27" t="s">
        <v>28</v>
      </c>
      <c r="I2350" s="29">
        <v>0.65</v>
      </c>
      <c r="J2350" s="30">
        <v>7000</v>
      </c>
      <c r="K2350" s="31">
        <f t="shared" si="18"/>
        <v>4550</v>
      </c>
      <c r="L2350" s="31">
        <f t="shared" si="19"/>
        <v>1592.5</v>
      </c>
      <c r="M2350" s="32">
        <v>0.35</v>
      </c>
      <c r="O2350" s="37"/>
      <c r="P2350" s="35"/>
      <c r="Q2350" s="33"/>
      <c r="R2350" s="34"/>
    </row>
    <row r="2351" spans="1:18" ht="15.75" customHeight="1">
      <c r="A2351" s="22"/>
      <c r="B2351" s="27" t="s">
        <v>21</v>
      </c>
      <c r="C2351" s="27">
        <v>1185732</v>
      </c>
      <c r="D2351" s="28">
        <v>44379</v>
      </c>
      <c r="E2351" s="27" t="s">
        <v>53</v>
      </c>
      <c r="F2351" s="27" t="s">
        <v>95</v>
      </c>
      <c r="G2351" s="27" t="s">
        <v>96</v>
      </c>
      <c r="H2351" s="27" t="s">
        <v>29</v>
      </c>
      <c r="I2351" s="29">
        <v>0.70000000000000007</v>
      </c>
      <c r="J2351" s="30">
        <v>8750</v>
      </c>
      <c r="K2351" s="31">
        <f t="shared" si="18"/>
        <v>6125.0000000000009</v>
      </c>
      <c r="L2351" s="31">
        <f t="shared" si="19"/>
        <v>3062.5000000000005</v>
      </c>
      <c r="M2351" s="32">
        <v>0.5</v>
      </c>
      <c r="O2351" s="37"/>
      <c r="P2351" s="35"/>
      <c r="Q2351" s="33"/>
      <c r="R2351" s="34"/>
    </row>
    <row r="2352" spans="1:18" ht="15.75" customHeight="1">
      <c r="A2352" s="22"/>
      <c r="B2352" s="27" t="s">
        <v>21</v>
      </c>
      <c r="C2352" s="27">
        <v>1185732</v>
      </c>
      <c r="D2352" s="28">
        <v>44411</v>
      </c>
      <c r="E2352" s="27" t="s">
        <v>53</v>
      </c>
      <c r="F2352" s="27" t="s">
        <v>95</v>
      </c>
      <c r="G2352" s="27" t="s">
        <v>96</v>
      </c>
      <c r="H2352" s="27" t="s">
        <v>24</v>
      </c>
      <c r="I2352" s="29">
        <v>0.65</v>
      </c>
      <c r="J2352" s="30">
        <v>10250</v>
      </c>
      <c r="K2352" s="31">
        <f t="shared" si="18"/>
        <v>6662.5</v>
      </c>
      <c r="L2352" s="31">
        <f t="shared" si="19"/>
        <v>2665</v>
      </c>
      <c r="M2352" s="32">
        <v>0.4</v>
      </c>
      <c r="O2352" s="37"/>
      <c r="P2352" s="35"/>
      <c r="Q2352" s="33"/>
      <c r="R2352" s="34"/>
    </row>
    <row r="2353" spans="1:18" ht="15.75" customHeight="1">
      <c r="A2353" s="22"/>
      <c r="B2353" s="27" t="s">
        <v>21</v>
      </c>
      <c r="C2353" s="27">
        <v>1185732</v>
      </c>
      <c r="D2353" s="28">
        <v>44411</v>
      </c>
      <c r="E2353" s="27" t="s">
        <v>53</v>
      </c>
      <c r="F2353" s="27" t="s">
        <v>95</v>
      </c>
      <c r="G2353" s="27" t="s">
        <v>96</v>
      </c>
      <c r="H2353" s="27" t="s">
        <v>25</v>
      </c>
      <c r="I2353" s="29">
        <v>0.60000000000000009</v>
      </c>
      <c r="J2353" s="30">
        <v>8000</v>
      </c>
      <c r="K2353" s="31">
        <f t="shared" si="18"/>
        <v>4800.0000000000009</v>
      </c>
      <c r="L2353" s="31">
        <f t="shared" si="19"/>
        <v>1680.0000000000002</v>
      </c>
      <c r="M2353" s="32">
        <v>0.35</v>
      </c>
      <c r="O2353" s="37"/>
      <c r="P2353" s="35"/>
      <c r="Q2353" s="33"/>
      <c r="R2353" s="34"/>
    </row>
    <row r="2354" spans="1:18" ht="15.75" customHeight="1">
      <c r="A2354" s="22"/>
      <c r="B2354" s="27" t="s">
        <v>21</v>
      </c>
      <c r="C2354" s="27">
        <v>1185732</v>
      </c>
      <c r="D2354" s="28">
        <v>44411</v>
      </c>
      <c r="E2354" s="27" t="s">
        <v>53</v>
      </c>
      <c r="F2354" s="27" t="s">
        <v>95</v>
      </c>
      <c r="G2354" s="27" t="s">
        <v>96</v>
      </c>
      <c r="H2354" s="27" t="s">
        <v>26</v>
      </c>
      <c r="I2354" s="29">
        <v>0.55000000000000004</v>
      </c>
      <c r="J2354" s="30">
        <v>7250</v>
      </c>
      <c r="K2354" s="31">
        <f t="shared" si="18"/>
        <v>3987.5000000000005</v>
      </c>
      <c r="L2354" s="31">
        <f t="shared" si="19"/>
        <v>1595.0000000000002</v>
      </c>
      <c r="M2354" s="32">
        <v>0.4</v>
      </c>
      <c r="O2354" s="37"/>
      <c r="P2354" s="35"/>
      <c r="Q2354" s="33"/>
      <c r="R2354" s="34"/>
    </row>
    <row r="2355" spans="1:18" ht="15.75" customHeight="1">
      <c r="A2355" s="22"/>
      <c r="B2355" s="27" t="s">
        <v>21</v>
      </c>
      <c r="C2355" s="27">
        <v>1185732</v>
      </c>
      <c r="D2355" s="28">
        <v>44411</v>
      </c>
      <c r="E2355" s="27" t="s">
        <v>53</v>
      </c>
      <c r="F2355" s="27" t="s">
        <v>95</v>
      </c>
      <c r="G2355" s="27" t="s">
        <v>96</v>
      </c>
      <c r="H2355" s="27" t="s">
        <v>27</v>
      </c>
      <c r="I2355" s="29">
        <v>0.45</v>
      </c>
      <c r="J2355" s="30">
        <v>6750</v>
      </c>
      <c r="K2355" s="31">
        <f t="shared" si="18"/>
        <v>3037.5</v>
      </c>
      <c r="L2355" s="31">
        <f t="shared" si="19"/>
        <v>1215</v>
      </c>
      <c r="M2355" s="32">
        <v>0.4</v>
      </c>
      <c r="O2355" s="37"/>
      <c r="P2355" s="35"/>
      <c r="Q2355" s="33"/>
      <c r="R2355" s="34"/>
    </row>
    <row r="2356" spans="1:18" ht="15.75" customHeight="1">
      <c r="A2356" s="22"/>
      <c r="B2356" s="27" t="s">
        <v>21</v>
      </c>
      <c r="C2356" s="27">
        <v>1185732</v>
      </c>
      <c r="D2356" s="28">
        <v>44411</v>
      </c>
      <c r="E2356" s="27" t="s">
        <v>53</v>
      </c>
      <c r="F2356" s="27" t="s">
        <v>95</v>
      </c>
      <c r="G2356" s="27" t="s">
        <v>96</v>
      </c>
      <c r="H2356" s="27" t="s">
        <v>28</v>
      </c>
      <c r="I2356" s="29">
        <v>0.55000000000000004</v>
      </c>
      <c r="J2356" s="30">
        <v>6500</v>
      </c>
      <c r="K2356" s="31">
        <f t="shared" si="18"/>
        <v>3575.0000000000005</v>
      </c>
      <c r="L2356" s="31">
        <f t="shared" si="19"/>
        <v>1251.25</v>
      </c>
      <c r="M2356" s="32">
        <v>0.35</v>
      </c>
      <c r="O2356" s="37"/>
      <c r="P2356" s="35"/>
      <c r="Q2356" s="33"/>
      <c r="R2356" s="34"/>
    </row>
    <row r="2357" spans="1:18" ht="15.75" customHeight="1">
      <c r="A2357" s="22"/>
      <c r="B2357" s="27" t="s">
        <v>21</v>
      </c>
      <c r="C2357" s="27">
        <v>1185732</v>
      </c>
      <c r="D2357" s="28">
        <v>44411</v>
      </c>
      <c r="E2357" s="27" t="s">
        <v>53</v>
      </c>
      <c r="F2357" s="27" t="s">
        <v>95</v>
      </c>
      <c r="G2357" s="27" t="s">
        <v>96</v>
      </c>
      <c r="H2357" s="27" t="s">
        <v>29</v>
      </c>
      <c r="I2357" s="29">
        <v>0.60000000000000009</v>
      </c>
      <c r="J2357" s="30">
        <v>8250</v>
      </c>
      <c r="K2357" s="31">
        <f t="shared" si="18"/>
        <v>4950.0000000000009</v>
      </c>
      <c r="L2357" s="31">
        <f t="shared" si="19"/>
        <v>2475.0000000000005</v>
      </c>
      <c r="M2357" s="32">
        <v>0.5</v>
      </c>
      <c r="O2357" s="37"/>
      <c r="P2357" s="35"/>
      <c r="Q2357" s="33"/>
      <c r="R2357" s="34"/>
    </row>
    <row r="2358" spans="1:18" ht="15.75" customHeight="1">
      <c r="A2358" s="22"/>
      <c r="B2358" s="27" t="s">
        <v>21</v>
      </c>
      <c r="C2358" s="27">
        <v>1185732</v>
      </c>
      <c r="D2358" s="28">
        <v>44441</v>
      </c>
      <c r="E2358" s="27" t="s">
        <v>53</v>
      </c>
      <c r="F2358" s="27" t="s">
        <v>95</v>
      </c>
      <c r="G2358" s="27" t="s">
        <v>96</v>
      </c>
      <c r="H2358" s="27" t="s">
        <v>24</v>
      </c>
      <c r="I2358" s="29">
        <v>0.55000000000000004</v>
      </c>
      <c r="J2358" s="30">
        <v>9250</v>
      </c>
      <c r="K2358" s="31">
        <f t="shared" si="18"/>
        <v>5087.5</v>
      </c>
      <c r="L2358" s="31">
        <f t="shared" si="19"/>
        <v>2035</v>
      </c>
      <c r="M2358" s="32">
        <v>0.4</v>
      </c>
      <c r="O2358" s="37"/>
      <c r="P2358" s="35"/>
      <c r="Q2358" s="33"/>
      <c r="R2358" s="34"/>
    </row>
    <row r="2359" spans="1:18" ht="15.75" customHeight="1">
      <c r="A2359" s="22"/>
      <c r="B2359" s="27" t="s">
        <v>21</v>
      </c>
      <c r="C2359" s="27">
        <v>1185732</v>
      </c>
      <c r="D2359" s="28">
        <v>44441</v>
      </c>
      <c r="E2359" s="27" t="s">
        <v>53</v>
      </c>
      <c r="F2359" s="27" t="s">
        <v>95</v>
      </c>
      <c r="G2359" s="27" t="s">
        <v>96</v>
      </c>
      <c r="H2359" s="27" t="s">
        <v>25</v>
      </c>
      <c r="I2359" s="29">
        <v>0.50000000000000011</v>
      </c>
      <c r="J2359" s="30">
        <v>7250</v>
      </c>
      <c r="K2359" s="31">
        <f t="shared" si="18"/>
        <v>3625.0000000000009</v>
      </c>
      <c r="L2359" s="31">
        <f t="shared" si="19"/>
        <v>1268.7500000000002</v>
      </c>
      <c r="M2359" s="32">
        <v>0.35</v>
      </c>
      <c r="O2359" s="37"/>
      <c r="P2359" s="35"/>
      <c r="Q2359" s="33"/>
      <c r="R2359" s="34"/>
    </row>
    <row r="2360" spans="1:18" ht="15.75" customHeight="1">
      <c r="A2360" s="22"/>
      <c r="B2360" s="27" t="s">
        <v>21</v>
      </c>
      <c r="C2360" s="27">
        <v>1185732</v>
      </c>
      <c r="D2360" s="28">
        <v>44441</v>
      </c>
      <c r="E2360" s="27" t="s">
        <v>53</v>
      </c>
      <c r="F2360" s="27" t="s">
        <v>95</v>
      </c>
      <c r="G2360" s="27" t="s">
        <v>96</v>
      </c>
      <c r="H2360" s="27" t="s">
        <v>26</v>
      </c>
      <c r="I2360" s="29">
        <v>0.30000000000000004</v>
      </c>
      <c r="J2360" s="30">
        <v>6250</v>
      </c>
      <c r="K2360" s="31">
        <f t="shared" si="18"/>
        <v>1875.0000000000002</v>
      </c>
      <c r="L2360" s="31">
        <f t="shared" si="19"/>
        <v>750.00000000000011</v>
      </c>
      <c r="M2360" s="32">
        <v>0.4</v>
      </c>
      <c r="O2360" s="37"/>
      <c r="P2360" s="35"/>
      <c r="Q2360" s="33"/>
      <c r="R2360" s="34"/>
    </row>
    <row r="2361" spans="1:18" ht="15.75" customHeight="1">
      <c r="A2361" s="22"/>
      <c r="B2361" s="27" t="s">
        <v>21</v>
      </c>
      <c r="C2361" s="27">
        <v>1185732</v>
      </c>
      <c r="D2361" s="28">
        <v>44441</v>
      </c>
      <c r="E2361" s="27" t="s">
        <v>53</v>
      </c>
      <c r="F2361" s="27" t="s">
        <v>95</v>
      </c>
      <c r="G2361" s="27" t="s">
        <v>96</v>
      </c>
      <c r="H2361" s="27" t="s">
        <v>27</v>
      </c>
      <c r="I2361" s="29">
        <v>0.30000000000000004</v>
      </c>
      <c r="J2361" s="30">
        <v>6000</v>
      </c>
      <c r="K2361" s="31">
        <f t="shared" si="18"/>
        <v>1800.0000000000002</v>
      </c>
      <c r="L2361" s="31">
        <f t="shared" si="19"/>
        <v>720.00000000000011</v>
      </c>
      <c r="M2361" s="32">
        <v>0.4</v>
      </c>
      <c r="O2361" s="37"/>
      <c r="P2361" s="35"/>
      <c r="Q2361" s="33"/>
      <c r="R2361" s="34"/>
    </row>
    <row r="2362" spans="1:18" ht="15.75" customHeight="1">
      <c r="A2362" s="22"/>
      <c r="B2362" s="27" t="s">
        <v>21</v>
      </c>
      <c r="C2362" s="27">
        <v>1185732</v>
      </c>
      <c r="D2362" s="28">
        <v>44441</v>
      </c>
      <c r="E2362" s="27" t="s">
        <v>53</v>
      </c>
      <c r="F2362" s="27" t="s">
        <v>95</v>
      </c>
      <c r="G2362" s="27" t="s">
        <v>96</v>
      </c>
      <c r="H2362" s="27" t="s">
        <v>28</v>
      </c>
      <c r="I2362" s="29">
        <v>0.4</v>
      </c>
      <c r="J2362" s="30">
        <v>6000</v>
      </c>
      <c r="K2362" s="31">
        <f t="shared" si="18"/>
        <v>2400</v>
      </c>
      <c r="L2362" s="31">
        <f t="shared" si="19"/>
        <v>840</v>
      </c>
      <c r="M2362" s="32">
        <v>0.35</v>
      </c>
      <c r="O2362" s="37"/>
      <c r="P2362" s="35"/>
      <c r="Q2362" s="33"/>
      <c r="R2362" s="34"/>
    </row>
    <row r="2363" spans="1:18" ht="15.75" customHeight="1">
      <c r="A2363" s="22"/>
      <c r="B2363" s="27" t="s">
        <v>21</v>
      </c>
      <c r="C2363" s="27">
        <v>1185732</v>
      </c>
      <c r="D2363" s="28">
        <v>44441</v>
      </c>
      <c r="E2363" s="27" t="s">
        <v>53</v>
      </c>
      <c r="F2363" s="27" t="s">
        <v>95</v>
      </c>
      <c r="G2363" s="27" t="s">
        <v>96</v>
      </c>
      <c r="H2363" s="27" t="s">
        <v>29</v>
      </c>
      <c r="I2363" s="29">
        <v>0.45000000000000007</v>
      </c>
      <c r="J2363" s="30">
        <v>7000</v>
      </c>
      <c r="K2363" s="31">
        <f t="shared" si="18"/>
        <v>3150.0000000000005</v>
      </c>
      <c r="L2363" s="31">
        <f t="shared" si="19"/>
        <v>1575.0000000000002</v>
      </c>
      <c r="M2363" s="32">
        <v>0.5</v>
      </c>
      <c r="O2363" s="37"/>
      <c r="P2363" s="35"/>
      <c r="Q2363" s="33"/>
      <c r="R2363" s="34"/>
    </row>
    <row r="2364" spans="1:18" ht="15.75" customHeight="1">
      <c r="A2364" s="22"/>
      <c r="B2364" s="27" t="s">
        <v>21</v>
      </c>
      <c r="C2364" s="27">
        <v>1185732</v>
      </c>
      <c r="D2364" s="28">
        <v>44473</v>
      </c>
      <c r="E2364" s="27" t="s">
        <v>53</v>
      </c>
      <c r="F2364" s="27" t="s">
        <v>95</v>
      </c>
      <c r="G2364" s="27" t="s">
        <v>96</v>
      </c>
      <c r="H2364" s="27" t="s">
        <v>24</v>
      </c>
      <c r="I2364" s="29">
        <v>0.45000000000000007</v>
      </c>
      <c r="J2364" s="30">
        <v>8750</v>
      </c>
      <c r="K2364" s="31">
        <f t="shared" si="18"/>
        <v>3937.5000000000005</v>
      </c>
      <c r="L2364" s="31">
        <f t="shared" si="19"/>
        <v>1575.0000000000002</v>
      </c>
      <c r="M2364" s="32">
        <v>0.4</v>
      </c>
      <c r="O2364" s="37"/>
      <c r="P2364" s="35"/>
      <c r="Q2364" s="33"/>
      <c r="R2364" s="34"/>
    </row>
    <row r="2365" spans="1:18" ht="15.75" customHeight="1">
      <c r="A2365" s="22"/>
      <c r="B2365" s="27" t="s">
        <v>21</v>
      </c>
      <c r="C2365" s="27">
        <v>1185732</v>
      </c>
      <c r="D2365" s="28">
        <v>44473</v>
      </c>
      <c r="E2365" s="27" t="s">
        <v>53</v>
      </c>
      <c r="F2365" s="27" t="s">
        <v>95</v>
      </c>
      <c r="G2365" s="27" t="s">
        <v>96</v>
      </c>
      <c r="H2365" s="27" t="s">
        <v>25</v>
      </c>
      <c r="I2365" s="29">
        <v>0.35000000000000009</v>
      </c>
      <c r="J2365" s="30">
        <v>7000</v>
      </c>
      <c r="K2365" s="31">
        <f t="shared" si="18"/>
        <v>2450.0000000000005</v>
      </c>
      <c r="L2365" s="31">
        <f t="shared" si="19"/>
        <v>857.50000000000011</v>
      </c>
      <c r="M2365" s="32">
        <v>0.35</v>
      </c>
      <c r="O2365" s="37"/>
      <c r="P2365" s="35"/>
      <c r="Q2365" s="33"/>
      <c r="R2365" s="34"/>
    </row>
    <row r="2366" spans="1:18" ht="15.75" customHeight="1">
      <c r="A2366" s="22"/>
      <c r="B2366" s="27" t="s">
        <v>21</v>
      </c>
      <c r="C2366" s="27">
        <v>1185732</v>
      </c>
      <c r="D2366" s="28">
        <v>44473</v>
      </c>
      <c r="E2366" s="27" t="s">
        <v>53</v>
      </c>
      <c r="F2366" s="27" t="s">
        <v>95</v>
      </c>
      <c r="G2366" s="27" t="s">
        <v>96</v>
      </c>
      <c r="H2366" s="27" t="s">
        <v>26</v>
      </c>
      <c r="I2366" s="29">
        <v>0.35000000000000009</v>
      </c>
      <c r="J2366" s="30">
        <v>5750</v>
      </c>
      <c r="K2366" s="31">
        <f t="shared" si="18"/>
        <v>2012.5000000000005</v>
      </c>
      <c r="L2366" s="31">
        <f t="shared" si="19"/>
        <v>805.00000000000023</v>
      </c>
      <c r="M2366" s="32">
        <v>0.4</v>
      </c>
      <c r="O2366" s="37"/>
      <c r="P2366" s="35"/>
      <c r="Q2366" s="33"/>
      <c r="R2366" s="34"/>
    </row>
    <row r="2367" spans="1:18" ht="15.75" customHeight="1">
      <c r="A2367" s="22"/>
      <c r="B2367" s="27" t="s">
        <v>21</v>
      </c>
      <c r="C2367" s="27">
        <v>1185732</v>
      </c>
      <c r="D2367" s="28">
        <v>44473</v>
      </c>
      <c r="E2367" s="27" t="s">
        <v>53</v>
      </c>
      <c r="F2367" s="27" t="s">
        <v>95</v>
      </c>
      <c r="G2367" s="27" t="s">
        <v>96</v>
      </c>
      <c r="H2367" s="27" t="s">
        <v>27</v>
      </c>
      <c r="I2367" s="29">
        <v>0.35000000000000009</v>
      </c>
      <c r="J2367" s="30">
        <v>5500</v>
      </c>
      <c r="K2367" s="31">
        <f t="shared" si="18"/>
        <v>1925.0000000000005</v>
      </c>
      <c r="L2367" s="31">
        <f t="shared" si="19"/>
        <v>770.00000000000023</v>
      </c>
      <c r="M2367" s="32">
        <v>0.4</v>
      </c>
      <c r="O2367" s="37"/>
      <c r="P2367" s="35"/>
      <c r="Q2367" s="33"/>
      <c r="R2367" s="34"/>
    </row>
    <row r="2368" spans="1:18" ht="15.75" customHeight="1">
      <c r="A2368" s="22"/>
      <c r="B2368" s="27" t="s">
        <v>21</v>
      </c>
      <c r="C2368" s="27">
        <v>1185732</v>
      </c>
      <c r="D2368" s="28">
        <v>44473</v>
      </c>
      <c r="E2368" s="27" t="s">
        <v>53</v>
      </c>
      <c r="F2368" s="27" t="s">
        <v>95</v>
      </c>
      <c r="G2368" s="27" t="s">
        <v>96</v>
      </c>
      <c r="H2368" s="27" t="s">
        <v>28</v>
      </c>
      <c r="I2368" s="29">
        <v>0.45000000000000007</v>
      </c>
      <c r="J2368" s="30">
        <v>5500</v>
      </c>
      <c r="K2368" s="31">
        <f t="shared" si="18"/>
        <v>2475.0000000000005</v>
      </c>
      <c r="L2368" s="31">
        <f t="shared" si="19"/>
        <v>866.25000000000011</v>
      </c>
      <c r="M2368" s="32">
        <v>0.35</v>
      </c>
      <c r="O2368" s="37"/>
      <c r="P2368" s="35"/>
      <c r="Q2368" s="33"/>
      <c r="R2368" s="34"/>
    </row>
    <row r="2369" spans="1:18" ht="15.75" customHeight="1">
      <c r="A2369" s="22"/>
      <c r="B2369" s="27" t="s">
        <v>21</v>
      </c>
      <c r="C2369" s="27">
        <v>1185732</v>
      </c>
      <c r="D2369" s="28">
        <v>44473</v>
      </c>
      <c r="E2369" s="27" t="s">
        <v>53</v>
      </c>
      <c r="F2369" s="27" t="s">
        <v>95</v>
      </c>
      <c r="G2369" s="27" t="s">
        <v>96</v>
      </c>
      <c r="H2369" s="27" t="s">
        <v>29</v>
      </c>
      <c r="I2369" s="29">
        <v>0.5</v>
      </c>
      <c r="J2369" s="30">
        <v>6750</v>
      </c>
      <c r="K2369" s="31">
        <f t="shared" si="18"/>
        <v>3375</v>
      </c>
      <c r="L2369" s="31">
        <f t="shared" si="19"/>
        <v>1687.5</v>
      </c>
      <c r="M2369" s="32">
        <v>0.5</v>
      </c>
      <c r="O2369" s="37"/>
      <c r="P2369" s="35"/>
      <c r="Q2369" s="33"/>
      <c r="R2369" s="34"/>
    </row>
    <row r="2370" spans="1:18" ht="15.75" customHeight="1">
      <c r="A2370" s="22"/>
      <c r="B2370" s="27" t="s">
        <v>21</v>
      </c>
      <c r="C2370" s="27">
        <v>1185732</v>
      </c>
      <c r="D2370" s="28">
        <v>44503</v>
      </c>
      <c r="E2370" s="27" t="s">
        <v>53</v>
      </c>
      <c r="F2370" s="27" t="s">
        <v>95</v>
      </c>
      <c r="G2370" s="27" t="s">
        <v>96</v>
      </c>
      <c r="H2370" s="27" t="s">
        <v>24</v>
      </c>
      <c r="I2370" s="29">
        <v>0.45000000000000007</v>
      </c>
      <c r="J2370" s="30">
        <v>8250</v>
      </c>
      <c r="K2370" s="31">
        <f t="shared" si="18"/>
        <v>3712.5000000000005</v>
      </c>
      <c r="L2370" s="31">
        <f t="shared" si="19"/>
        <v>1485.0000000000002</v>
      </c>
      <c r="M2370" s="32">
        <v>0.4</v>
      </c>
      <c r="O2370" s="37"/>
      <c r="P2370" s="35"/>
      <c r="Q2370" s="33"/>
      <c r="R2370" s="34"/>
    </row>
    <row r="2371" spans="1:18" ht="15.75" customHeight="1">
      <c r="A2371" s="22"/>
      <c r="B2371" s="27" t="s">
        <v>21</v>
      </c>
      <c r="C2371" s="27">
        <v>1185732</v>
      </c>
      <c r="D2371" s="28">
        <v>44503</v>
      </c>
      <c r="E2371" s="27" t="s">
        <v>53</v>
      </c>
      <c r="F2371" s="27" t="s">
        <v>95</v>
      </c>
      <c r="G2371" s="27" t="s">
        <v>96</v>
      </c>
      <c r="H2371" s="27" t="s">
        <v>25</v>
      </c>
      <c r="I2371" s="29">
        <v>0.35000000000000009</v>
      </c>
      <c r="J2371" s="30">
        <v>6500</v>
      </c>
      <c r="K2371" s="31">
        <f t="shared" si="18"/>
        <v>2275.0000000000005</v>
      </c>
      <c r="L2371" s="31">
        <f t="shared" si="19"/>
        <v>796.25000000000011</v>
      </c>
      <c r="M2371" s="32">
        <v>0.35</v>
      </c>
      <c r="O2371" s="37"/>
      <c r="P2371" s="35"/>
      <c r="Q2371" s="33"/>
      <c r="R2371" s="34"/>
    </row>
    <row r="2372" spans="1:18" ht="15.75" customHeight="1">
      <c r="A2372" s="22"/>
      <c r="B2372" s="27" t="s">
        <v>21</v>
      </c>
      <c r="C2372" s="27">
        <v>1185732</v>
      </c>
      <c r="D2372" s="28">
        <v>44503</v>
      </c>
      <c r="E2372" s="27" t="s">
        <v>53</v>
      </c>
      <c r="F2372" s="27" t="s">
        <v>95</v>
      </c>
      <c r="G2372" s="27" t="s">
        <v>96</v>
      </c>
      <c r="H2372" s="27" t="s">
        <v>26</v>
      </c>
      <c r="I2372" s="29">
        <v>0.40000000000000013</v>
      </c>
      <c r="J2372" s="30">
        <v>5950</v>
      </c>
      <c r="K2372" s="31">
        <f t="shared" si="18"/>
        <v>2380.0000000000009</v>
      </c>
      <c r="L2372" s="31">
        <f t="shared" si="19"/>
        <v>952.00000000000045</v>
      </c>
      <c r="M2372" s="32">
        <v>0.4</v>
      </c>
      <c r="O2372" s="37"/>
      <c r="P2372" s="35"/>
      <c r="Q2372" s="33"/>
      <c r="R2372" s="34"/>
    </row>
    <row r="2373" spans="1:18" ht="15.75" customHeight="1">
      <c r="A2373" s="22"/>
      <c r="B2373" s="27" t="s">
        <v>21</v>
      </c>
      <c r="C2373" s="27">
        <v>1185732</v>
      </c>
      <c r="D2373" s="28">
        <v>44503</v>
      </c>
      <c r="E2373" s="27" t="s">
        <v>53</v>
      </c>
      <c r="F2373" s="27" t="s">
        <v>95</v>
      </c>
      <c r="G2373" s="27" t="s">
        <v>96</v>
      </c>
      <c r="H2373" s="27" t="s">
        <v>27</v>
      </c>
      <c r="I2373" s="29">
        <v>0.6000000000000002</v>
      </c>
      <c r="J2373" s="30">
        <v>6500</v>
      </c>
      <c r="K2373" s="31">
        <f t="shared" si="18"/>
        <v>3900.0000000000014</v>
      </c>
      <c r="L2373" s="31">
        <f t="shared" si="19"/>
        <v>1560.0000000000007</v>
      </c>
      <c r="M2373" s="32">
        <v>0.4</v>
      </c>
      <c r="O2373" s="37"/>
      <c r="P2373" s="35"/>
      <c r="Q2373" s="33"/>
      <c r="R2373" s="34"/>
    </row>
    <row r="2374" spans="1:18" ht="15.75" customHeight="1">
      <c r="A2374" s="22"/>
      <c r="B2374" s="27" t="s">
        <v>21</v>
      </c>
      <c r="C2374" s="27">
        <v>1185732</v>
      </c>
      <c r="D2374" s="28">
        <v>44503</v>
      </c>
      <c r="E2374" s="27" t="s">
        <v>53</v>
      </c>
      <c r="F2374" s="27" t="s">
        <v>95</v>
      </c>
      <c r="G2374" s="27" t="s">
        <v>96</v>
      </c>
      <c r="H2374" s="27" t="s">
        <v>28</v>
      </c>
      <c r="I2374" s="29">
        <v>0.75000000000000011</v>
      </c>
      <c r="J2374" s="30">
        <v>6250</v>
      </c>
      <c r="K2374" s="31">
        <f t="shared" si="18"/>
        <v>4687.5000000000009</v>
      </c>
      <c r="L2374" s="31">
        <f t="shared" si="19"/>
        <v>1640.6250000000002</v>
      </c>
      <c r="M2374" s="32">
        <v>0.35</v>
      </c>
      <c r="O2374" s="37"/>
      <c r="P2374" s="35"/>
      <c r="Q2374" s="33"/>
      <c r="R2374" s="34"/>
    </row>
    <row r="2375" spans="1:18" ht="15.75" customHeight="1">
      <c r="A2375" s="22"/>
      <c r="B2375" s="27" t="s">
        <v>21</v>
      </c>
      <c r="C2375" s="27">
        <v>1185732</v>
      </c>
      <c r="D2375" s="28">
        <v>44503</v>
      </c>
      <c r="E2375" s="27" t="s">
        <v>53</v>
      </c>
      <c r="F2375" s="27" t="s">
        <v>95</v>
      </c>
      <c r="G2375" s="27" t="s">
        <v>96</v>
      </c>
      <c r="H2375" s="27" t="s">
        <v>29</v>
      </c>
      <c r="I2375" s="29">
        <v>0.75</v>
      </c>
      <c r="J2375" s="30">
        <v>7250</v>
      </c>
      <c r="K2375" s="31">
        <f t="shared" si="18"/>
        <v>5437.5</v>
      </c>
      <c r="L2375" s="31">
        <f t="shared" si="19"/>
        <v>2718.75</v>
      </c>
      <c r="M2375" s="32">
        <v>0.5</v>
      </c>
      <c r="O2375" s="37"/>
      <c r="P2375" s="35"/>
      <c r="Q2375" s="33"/>
      <c r="R2375" s="34"/>
    </row>
    <row r="2376" spans="1:18" ht="15.75" customHeight="1">
      <c r="A2376" s="22"/>
      <c r="B2376" s="27" t="s">
        <v>21</v>
      </c>
      <c r="C2376" s="27">
        <v>1185732</v>
      </c>
      <c r="D2376" s="28">
        <v>44532</v>
      </c>
      <c r="E2376" s="27" t="s">
        <v>53</v>
      </c>
      <c r="F2376" s="27" t="s">
        <v>95</v>
      </c>
      <c r="G2376" s="27" t="s">
        <v>96</v>
      </c>
      <c r="H2376" s="27" t="s">
        <v>24</v>
      </c>
      <c r="I2376" s="29">
        <v>0.70000000000000007</v>
      </c>
      <c r="J2376" s="30">
        <v>9750</v>
      </c>
      <c r="K2376" s="31">
        <f t="shared" si="18"/>
        <v>6825.0000000000009</v>
      </c>
      <c r="L2376" s="31">
        <f t="shared" si="19"/>
        <v>2730.0000000000005</v>
      </c>
      <c r="M2376" s="32">
        <v>0.4</v>
      </c>
      <c r="O2376" s="37"/>
      <c r="P2376" s="35"/>
      <c r="Q2376" s="33"/>
      <c r="R2376" s="34"/>
    </row>
    <row r="2377" spans="1:18" ht="15.75" customHeight="1">
      <c r="A2377" s="22"/>
      <c r="B2377" s="27" t="s">
        <v>21</v>
      </c>
      <c r="C2377" s="27">
        <v>1185732</v>
      </c>
      <c r="D2377" s="28">
        <v>44532</v>
      </c>
      <c r="E2377" s="27" t="s">
        <v>53</v>
      </c>
      <c r="F2377" s="27" t="s">
        <v>95</v>
      </c>
      <c r="G2377" s="27" t="s">
        <v>96</v>
      </c>
      <c r="H2377" s="27" t="s">
        <v>25</v>
      </c>
      <c r="I2377" s="29">
        <v>0.60000000000000009</v>
      </c>
      <c r="J2377" s="30">
        <v>7750</v>
      </c>
      <c r="K2377" s="31">
        <f t="shared" si="18"/>
        <v>4650.0000000000009</v>
      </c>
      <c r="L2377" s="31">
        <f t="shared" si="19"/>
        <v>1627.5000000000002</v>
      </c>
      <c r="M2377" s="32">
        <v>0.35</v>
      </c>
      <c r="O2377" s="37"/>
      <c r="P2377" s="35"/>
      <c r="Q2377" s="33"/>
      <c r="R2377" s="34"/>
    </row>
    <row r="2378" spans="1:18" ht="15.75" customHeight="1">
      <c r="A2378" s="22"/>
      <c r="B2378" s="27" t="s">
        <v>21</v>
      </c>
      <c r="C2378" s="27">
        <v>1185732</v>
      </c>
      <c r="D2378" s="28">
        <v>44532</v>
      </c>
      <c r="E2378" s="27" t="s">
        <v>53</v>
      </c>
      <c r="F2378" s="27" t="s">
        <v>95</v>
      </c>
      <c r="G2378" s="27" t="s">
        <v>96</v>
      </c>
      <c r="H2378" s="27" t="s">
        <v>26</v>
      </c>
      <c r="I2378" s="29">
        <v>0.60000000000000009</v>
      </c>
      <c r="J2378" s="30">
        <v>7250</v>
      </c>
      <c r="K2378" s="31">
        <f t="shared" si="18"/>
        <v>4350.0000000000009</v>
      </c>
      <c r="L2378" s="31">
        <f t="shared" si="19"/>
        <v>1740.0000000000005</v>
      </c>
      <c r="M2378" s="32">
        <v>0.4</v>
      </c>
      <c r="O2378" s="37"/>
      <c r="P2378" s="35"/>
      <c r="Q2378" s="33"/>
      <c r="R2378" s="34"/>
    </row>
    <row r="2379" spans="1:18" ht="15.75" customHeight="1">
      <c r="A2379" s="22"/>
      <c r="B2379" s="27" t="s">
        <v>21</v>
      </c>
      <c r="C2379" s="27">
        <v>1185732</v>
      </c>
      <c r="D2379" s="28">
        <v>44532</v>
      </c>
      <c r="E2379" s="27" t="s">
        <v>53</v>
      </c>
      <c r="F2379" s="27" t="s">
        <v>95</v>
      </c>
      <c r="G2379" s="27" t="s">
        <v>96</v>
      </c>
      <c r="H2379" s="27" t="s">
        <v>27</v>
      </c>
      <c r="I2379" s="29">
        <v>0.60000000000000009</v>
      </c>
      <c r="J2379" s="30">
        <v>6750</v>
      </c>
      <c r="K2379" s="31">
        <f t="shared" si="18"/>
        <v>4050.0000000000005</v>
      </c>
      <c r="L2379" s="31">
        <f t="shared" si="19"/>
        <v>1620.0000000000002</v>
      </c>
      <c r="M2379" s="32">
        <v>0.4</v>
      </c>
      <c r="O2379" s="37"/>
      <c r="P2379" s="35"/>
      <c r="Q2379" s="33"/>
      <c r="R2379" s="34"/>
    </row>
    <row r="2380" spans="1:18" ht="15.75" customHeight="1">
      <c r="A2380" s="22"/>
      <c r="B2380" s="27" t="s">
        <v>21</v>
      </c>
      <c r="C2380" s="27">
        <v>1185732</v>
      </c>
      <c r="D2380" s="28">
        <v>44532</v>
      </c>
      <c r="E2380" s="27" t="s">
        <v>53</v>
      </c>
      <c r="F2380" s="27" t="s">
        <v>95</v>
      </c>
      <c r="G2380" s="27" t="s">
        <v>96</v>
      </c>
      <c r="H2380" s="27" t="s">
        <v>28</v>
      </c>
      <c r="I2380" s="29">
        <v>0.70000000000000007</v>
      </c>
      <c r="J2380" s="30">
        <v>6750</v>
      </c>
      <c r="K2380" s="31">
        <f t="shared" si="18"/>
        <v>4725</v>
      </c>
      <c r="L2380" s="31">
        <f t="shared" si="19"/>
        <v>1653.75</v>
      </c>
      <c r="M2380" s="32">
        <v>0.35</v>
      </c>
      <c r="O2380" s="37"/>
      <c r="P2380" s="35"/>
      <c r="Q2380" s="33"/>
      <c r="R2380" s="34"/>
    </row>
    <row r="2381" spans="1:18" ht="15.75" customHeight="1">
      <c r="A2381" s="22"/>
      <c r="B2381" s="27" t="s">
        <v>21</v>
      </c>
      <c r="C2381" s="27">
        <v>1185732</v>
      </c>
      <c r="D2381" s="28">
        <v>44532</v>
      </c>
      <c r="E2381" s="27" t="s">
        <v>53</v>
      </c>
      <c r="F2381" s="27" t="s">
        <v>95</v>
      </c>
      <c r="G2381" s="27" t="s">
        <v>96</v>
      </c>
      <c r="H2381" s="27" t="s">
        <v>29</v>
      </c>
      <c r="I2381" s="29">
        <v>0.75</v>
      </c>
      <c r="J2381" s="30">
        <v>7750</v>
      </c>
      <c r="K2381" s="31">
        <f t="shared" si="18"/>
        <v>5812.5</v>
      </c>
      <c r="L2381" s="31">
        <f t="shared" si="19"/>
        <v>2906.25</v>
      </c>
      <c r="M2381" s="32">
        <v>0.5</v>
      </c>
      <c r="O2381" s="37"/>
      <c r="P2381" s="35"/>
      <c r="Q2381" s="33"/>
      <c r="R2381" s="34"/>
    </row>
    <row r="2382" spans="1:18" ht="15.75" customHeight="1">
      <c r="A2382" s="22" t="s">
        <v>46</v>
      </c>
      <c r="B2382" s="27" t="s">
        <v>21</v>
      </c>
      <c r="C2382" s="27">
        <v>1185732</v>
      </c>
      <c r="D2382" s="28">
        <v>44209</v>
      </c>
      <c r="E2382" s="27" t="s">
        <v>53</v>
      </c>
      <c r="F2382" s="27" t="s">
        <v>97</v>
      </c>
      <c r="G2382" s="27" t="s">
        <v>98</v>
      </c>
      <c r="H2382" s="27" t="s">
        <v>24</v>
      </c>
      <c r="I2382" s="29">
        <v>0.35000000000000003</v>
      </c>
      <c r="J2382" s="30">
        <v>7750</v>
      </c>
      <c r="K2382" s="31">
        <f t="shared" si="18"/>
        <v>2712.5000000000005</v>
      </c>
      <c r="L2382" s="31">
        <f t="shared" si="19"/>
        <v>1085.0000000000002</v>
      </c>
      <c r="M2382" s="32">
        <v>0.4</v>
      </c>
      <c r="O2382" s="37"/>
      <c r="P2382" s="35"/>
      <c r="Q2382" s="33"/>
      <c r="R2382" s="34"/>
    </row>
    <row r="2383" spans="1:18" ht="15.75" customHeight="1">
      <c r="A2383" s="22"/>
      <c r="B2383" s="27" t="s">
        <v>21</v>
      </c>
      <c r="C2383" s="27">
        <v>1185732</v>
      </c>
      <c r="D2383" s="28">
        <v>44209</v>
      </c>
      <c r="E2383" s="27" t="s">
        <v>53</v>
      </c>
      <c r="F2383" s="27" t="s">
        <v>97</v>
      </c>
      <c r="G2383" s="27" t="s">
        <v>98</v>
      </c>
      <c r="H2383" s="27" t="s">
        <v>25</v>
      </c>
      <c r="I2383" s="29">
        <v>0.35000000000000003</v>
      </c>
      <c r="J2383" s="30">
        <v>5750</v>
      </c>
      <c r="K2383" s="31">
        <f t="shared" si="18"/>
        <v>2012.5000000000002</v>
      </c>
      <c r="L2383" s="31">
        <f t="shared" si="19"/>
        <v>704.375</v>
      </c>
      <c r="M2383" s="32">
        <v>0.35</v>
      </c>
      <c r="O2383" s="37"/>
      <c r="P2383" s="35"/>
      <c r="Q2383" s="33"/>
      <c r="R2383" s="34"/>
    </row>
    <row r="2384" spans="1:18" ht="15.75" customHeight="1">
      <c r="A2384" s="22"/>
      <c r="B2384" s="27" t="s">
        <v>21</v>
      </c>
      <c r="C2384" s="27">
        <v>1185732</v>
      </c>
      <c r="D2384" s="28">
        <v>44209</v>
      </c>
      <c r="E2384" s="27" t="s">
        <v>53</v>
      </c>
      <c r="F2384" s="27" t="s">
        <v>97</v>
      </c>
      <c r="G2384" s="27" t="s">
        <v>98</v>
      </c>
      <c r="H2384" s="27" t="s">
        <v>26</v>
      </c>
      <c r="I2384" s="29">
        <v>0.25000000000000006</v>
      </c>
      <c r="J2384" s="30">
        <v>5750</v>
      </c>
      <c r="K2384" s="31">
        <f t="shared" si="18"/>
        <v>1437.5000000000002</v>
      </c>
      <c r="L2384" s="31">
        <f t="shared" si="19"/>
        <v>575.00000000000011</v>
      </c>
      <c r="M2384" s="32">
        <v>0.4</v>
      </c>
      <c r="O2384" s="37"/>
      <c r="P2384" s="35"/>
      <c r="Q2384" s="33"/>
      <c r="R2384" s="34"/>
    </row>
    <row r="2385" spans="1:18" ht="15.75" customHeight="1">
      <c r="A2385" s="22"/>
      <c r="B2385" s="27" t="s">
        <v>21</v>
      </c>
      <c r="C2385" s="27">
        <v>1185732</v>
      </c>
      <c r="D2385" s="28">
        <v>44209</v>
      </c>
      <c r="E2385" s="27" t="s">
        <v>53</v>
      </c>
      <c r="F2385" s="27" t="s">
        <v>97</v>
      </c>
      <c r="G2385" s="27" t="s">
        <v>98</v>
      </c>
      <c r="H2385" s="27" t="s">
        <v>27</v>
      </c>
      <c r="I2385" s="29">
        <v>0.3</v>
      </c>
      <c r="J2385" s="30">
        <v>4250</v>
      </c>
      <c r="K2385" s="31">
        <f t="shared" si="18"/>
        <v>1275</v>
      </c>
      <c r="L2385" s="31">
        <f t="shared" si="19"/>
        <v>510</v>
      </c>
      <c r="M2385" s="32">
        <v>0.4</v>
      </c>
      <c r="O2385" s="37"/>
      <c r="P2385" s="35"/>
      <c r="Q2385" s="33"/>
      <c r="R2385" s="34"/>
    </row>
    <row r="2386" spans="1:18" ht="15.75" customHeight="1">
      <c r="A2386" s="22"/>
      <c r="B2386" s="27" t="s">
        <v>21</v>
      </c>
      <c r="C2386" s="27">
        <v>1185732</v>
      </c>
      <c r="D2386" s="28">
        <v>44209</v>
      </c>
      <c r="E2386" s="27" t="s">
        <v>53</v>
      </c>
      <c r="F2386" s="27" t="s">
        <v>97</v>
      </c>
      <c r="G2386" s="27" t="s">
        <v>98</v>
      </c>
      <c r="H2386" s="27" t="s">
        <v>28</v>
      </c>
      <c r="I2386" s="29">
        <v>0.45</v>
      </c>
      <c r="J2386" s="30">
        <v>4750</v>
      </c>
      <c r="K2386" s="31">
        <f t="shared" si="18"/>
        <v>2137.5</v>
      </c>
      <c r="L2386" s="31">
        <f t="shared" si="19"/>
        <v>748.125</v>
      </c>
      <c r="M2386" s="32">
        <v>0.35</v>
      </c>
      <c r="O2386" s="37"/>
      <c r="P2386" s="35"/>
      <c r="Q2386" s="33"/>
      <c r="R2386" s="34"/>
    </row>
    <row r="2387" spans="1:18" ht="15.75" customHeight="1">
      <c r="A2387" s="22"/>
      <c r="B2387" s="27" t="s">
        <v>21</v>
      </c>
      <c r="C2387" s="27">
        <v>1185732</v>
      </c>
      <c r="D2387" s="28">
        <v>44209</v>
      </c>
      <c r="E2387" s="27" t="s">
        <v>53</v>
      </c>
      <c r="F2387" s="27" t="s">
        <v>97</v>
      </c>
      <c r="G2387" s="27" t="s">
        <v>98</v>
      </c>
      <c r="H2387" s="27" t="s">
        <v>29</v>
      </c>
      <c r="I2387" s="29">
        <v>0.35000000000000003</v>
      </c>
      <c r="J2387" s="30">
        <v>5750</v>
      </c>
      <c r="K2387" s="31">
        <f t="shared" si="18"/>
        <v>2012.5000000000002</v>
      </c>
      <c r="L2387" s="31">
        <f t="shared" si="19"/>
        <v>1006.2500000000001</v>
      </c>
      <c r="M2387" s="32">
        <v>0.5</v>
      </c>
      <c r="O2387" s="37"/>
      <c r="P2387" s="35"/>
      <c r="Q2387" s="33"/>
      <c r="R2387" s="34"/>
    </row>
    <row r="2388" spans="1:18" ht="15.75" customHeight="1">
      <c r="A2388" s="22"/>
      <c r="B2388" s="27" t="s">
        <v>21</v>
      </c>
      <c r="C2388" s="27">
        <v>1185732</v>
      </c>
      <c r="D2388" s="28">
        <v>44238</v>
      </c>
      <c r="E2388" s="27" t="s">
        <v>53</v>
      </c>
      <c r="F2388" s="27" t="s">
        <v>97</v>
      </c>
      <c r="G2388" s="27" t="s">
        <v>98</v>
      </c>
      <c r="H2388" s="27" t="s">
        <v>24</v>
      </c>
      <c r="I2388" s="29">
        <v>0.35000000000000003</v>
      </c>
      <c r="J2388" s="30">
        <v>8250</v>
      </c>
      <c r="K2388" s="31">
        <f t="shared" si="18"/>
        <v>2887.5000000000005</v>
      </c>
      <c r="L2388" s="31">
        <f t="shared" si="19"/>
        <v>1155.0000000000002</v>
      </c>
      <c r="M2388" s="32">
        <v>0.4</v>
      </c>
      <c r="O2388" s="37"/>
      <c r="P2388" s="35"/>
      <c r="Q2388" s="33"/>
      <c r="R2388" s="34"/>
    </row>
    <row r="2389" spans="1:18" ht="15.75" customHeight="1">
      <c r="A2389" s="22"/>
      <c r="B2389" s="27" t="s">
        <v>21</v>
      </c>
      <c r="C2389" s="27">
        <v>1185732</v>
      </c>
      <c r="D2389" s="28">
        <v>44238</v>
      </c>
      <c r="E2389" s="27" t="s">
        <v>53</v>
      </c>
      <c r="F2389" s="27" t="s">
        <v>97</v>
      </c>
      <c r="G2389" s="27" t="s">
        <v>98</v>
      </c>
      <c r="H2389" s="27" t="s">
        <v>25</v>
      </c>
      <c r="I2389" s="29">
        <v>0.35000000000000003</v>
      </c>
      <c r="J2389" s="30">
        <v>4750</v>
      </c>
      <c r="K2389" s="31">
        <f t="shared" si="18"/>
        <v>1662.5000000000002</v>
      </c>
      <c r="L2389" s="31">
        <f t="shared" si="19"/>
        <v>581.875</v>
      </c>
      <c r="M2389" s="32">
        <v>0.35</v>
      </c>
      <c r="O2389" s="37"/>
      <c r="P2389" s="35"/>
      <c r="Q2389" s="33"/>
      <c r="R2389" s="34"/>
    </row>
    <row r="2390" spans="1:18" ht="15.75" customHeight="1">
      <c r="A2390" s="22"/>
      <c r="B2390" s="27" t="s">
        <v>21</v>
      </c>
      <c r="C2390" s="27">
        <v>1185732</v>
      </c>
      <c r="D2390" s="28">
        <v>44238</v>
      </c>
      <c r="E2390" s="27" t="s">
        <v>53</v>
      </c>
      <c r="F2390" s="27" t="s">
        <v>97</v>
      </c>
      <c r="G2390" s="27" t="s">
        <v>98</v>
      </c>
      <c r="H2390" s="27" t="s">
        <v>26</v>
      </c>
      <c r="I2390" s="29">
        <v>0.25000000000000006</v>
      </c>
      <c r="J2390" s="30">
        <v>5250</v>
      </c>
      <c r="K2390" s="31">
        <f t="shared" si="18"/>
        <v>1312.5000000000002</v>
      </c>
      <c r="L2390" s="31">
        <f t="shared" si="19"/>
        <v>525.00000000000011</v>
      </c>
      <c r="M2390" s="32">
        <v>0.4</v>
      </c>
      <c r="O2390" s="37"/>
      <c r="P2390" s="35"/>
      <c r="Q2390" s="33"/>
      <c r="R2390" s="34"/>
    </row>
    <row r="2391" spans="1:18" ht="15.75" customHeight="1">
      <c r="A2391" s="22"/>
      <c r="B2391" s="27" t="s">
        <v>21</v>
      </c>
      <c r="C2391" s="27">
        <v>1185732</v>
      </c>
      <c r="D2391" s="28">
        <v>44238</v>
      </c>
      <c r="E2391" s="27" t="s">
        <v>53</v>
      </c>
      <c r="F2391" s="27" t="s">
        <v>97</v>
      </c>
      <c r="G2391" s="27" t="s">
        <v>98</v>
      </c>
      <c r="H2391" s="27" t="s">
        <v>27</v>
      </c>
      <c r="I2391" s="29">
        <v>0.3</v>
      </c>
      <c r="J2391" s="30">
        <v>3750</v>
      </c>
      <c r="K2391" s="31">
        <f t="shared" si="18"/>
        <v>1125</v>
      </c>
      <c r="L2391" s="31">
        <f t="shared" si="19"/>
        <v>450</v>
      </c>
      <c r="M2391" s="32">
        <v>0.4</v>
      </c>
      <c r="O2391" s="37"/>
      <c r="P2391" s="35"/>
      <c r="Q2391" s="33"/>
      <c r="R2391" s="34"/>
    </row>
    <row r="2392" spans="1:18" ht="15.75" customHeight="1">
      <c r="A2392" s="22"/>
      <c r="B2392" s="27" t="s">
        <v>21</v>
      </c>
      <c r="C2392" s="27">
        <v>1185732</v>
      </c>
      <c r="D2392" s="28">
        <v>44238</v>
      </c>
      <c r="E2392" s="27" t="s">
        <v>53</v>
      </c>
      <c r="F2392" s="27" t="s">
        <v>97</v>
      </c>
      <c r="G2392" s="27" t="s">
        <v>98</v>
      </c>
      <c r="H2392" s="27" t="s">
        <v>28</v>
      </c>
      <c r="I2392" s="29">
        <v>0.45</v>
      </c>
      <c r="J2392" s="30">
        <v>4500</v>
      </c>
      <c r="K2392" s="31">
        <f t="shared" si="18"/>
        <v>2025</v>
      </c>
      <c r="L2392" s="31">
        <f t="shared" si="19"/>
        <v>708.75</v>
      </c>
      <c r="M2392" s="32">
        <v>0.35</v>
      </c>
      <c r="O2392" s="37"/>
      <c r="P2392" s="35"/>
      <c r="Q2392" s="33"/>
      <c r="R2392" s="34"/>
    </row>
    <row r="2393" spans="1:18" ht="15.75" customHeight="1">
      <c r="A2393" s="22"/>
      <c r="B2393" s="27" t="s">
        <v>21</v>
      </c>
      <c r="C2393" s="27">
        <v>1185732</v>
      </c>
      <c r="D2393" s="28">
        <v>44238</v>
      </c>
      <c r="E2393" s="27" t="s">
        <v>53</v>
      </c>
      <c r="F2393" s="27" t="s">
        <v>97</v>
      </c>
      <c r="G2393" s="27" t="s">
        <v>98</v>
      </c>
      <c r="H2393" s="27" t="s">
        <v>29</v>
      </c>
      <c r="I2393" s="29">
        <v>0.3</v>
      </c>
      <c r="J2393" s="30">
        <v>5500</v>
      </c>
      <c r="K2393" s="31">
        <f t="shared" si="18"/>
        <v>1650</v>
      </c>
      <c r="L2393" s="31">
        <f t="shared" si="19"/>
        <v>825</v>
      </c>
      <c r="M2393" s="32">
        <v>0.5</v>
      </c>
      <c r="O2393" s="37"/>
      <c r="P2393" s="35"/>
      <c r="Q2393" s="33"/>
      <c r="R2393" s="34"/>
    </row>
    <row r="2394" spans="1:18" ht="15.75" customHeight="1">
      <c r="A2394" s="22"/>
      <c r="B2394" s="27" t="s">
        <v>21</v>
      </c>
      <c r="C2394" s="27">
        <v>1185732</v>
      </c>
      <c r="D2394" s="28">
        <v>44264</v>
      </c>
      <c r="E2394" s="27" t="s">
        <v>53</v>
      </c>
      <c r="F2394" s="27" t="s">
        <v>97</v>
      </c>
      <c r="G2394" s="27" t="s">
        <v>98</v>
      </c>
      <c r="H2394" s="27" t="s">
        <v>24</v>
      </c>
      <c r="I2394" s="29">
        <v>0.3</v>
      </c>
      <c r="J2394" s="30">
        <v>7700</v>
      </c>
      <c r="K2394" s="31">
        <f t="shared" si="18"/>
        <v>2310</v>
      </c>
      <c r="L2394" s="31">
        <f t="shared" si="19"/>
        <v>924</v>
      </c>
      <c r="M2394" s="32">
        <v>0.4</v>
      </c>
      <c r="O2394" s="37"/>
      <c r="P2394" s="35"/>
      <c r="Q2394" s="33"/>
      <c r="R2394" s="34"/>
    </row>
    <row r="2395" spans="1:18" ht="15.75" customHeight="1">
      <c r="A2395" s="22"/>
      <c r="B2395" s="27" t="s">
        <v>21</v>
      </c>
      <c r="C2395" s="27">
        <v>1185732</v>
      </c>
      <c r="D2395" s="28">
        <v>44264</v>
      </c>
      <c r="E2395" s="27" t="s">
        <v>53</v>
      </c>
      <c r="F2395" s="27" t="s">
        <v>97</v>
      </c>
      <c r="G2395" s="27" t="s">
        <v>98</v>
      </c>
      <c r="H2395" s="27" t="s">
        <v>25</v>
      </c>
      <c r="I2395" s="29">
        <v>0.3</v>
      </c>
      <c r="J2395" s="30">
        <v>4500</v>
      </c>
      <c r="K2395" s="31">
        <f t="shared" si="18"/>
        <v>1350</v>
      </c>
      <c r="L2395" s="31">
        <f t="shared" si="19"/>
        <v>472.49999999999994</v>
      </c>
      <c r="M2395" s="32">
        <v>0.35</v>
      </c>
      <c r="O2395" s="37"/>
      <c r="P2395" s="35"/>
      <c r="Q2395" s="33"/>
      <c r="R2395" s="34"/>
    </row>
    <row r="2396" spans="1:18" ht="15.75" customHeight="1">
      <c r="A2396" s="22"/>
      <c r="B2396" s="27" t="s">
        <v>21</v>
      </c>
      <c r="C2396" s="27">
        <v>1185732</v>
      </c>
      <c r="D2396" s="28">
        <v>44264</v>
      </c>
      <c r="E2396" s="27" t="s">
        <v>53</v>
      </c>
      <c r="F2396" s="27" t="s">
        <v>97</v>
      </c>
      <c r="G2396" s="27" t="s">
        <v>98</v>
      </c>
      <c r="H2396" s="27" t="s">
        <v>26</v>
      </c>
      <c r="I2396" s="29">
        <v>0.2</v>
      </c>
      <c r="J2396" s="30">
        <v>4750</v>
      </c>
      <c r="K2396" s="31">
        <f t="shared" si="18"/>
        <v>950</v>
      </c>
      <c r="L2396" s="31">
        <f t="shared" si="19"/>
        <v>380</v>
      </c>
      <c r="M2396" s="32">
        <v>0.4</v>
      </c>
      <c r="O2396" s="37"/>
      <c r="P2396" s="35"/>
      <c r="Q2396" s="33"/>
      <c r="R2396" s="34"/>
    </row>
    <row r="2397" spans="1:18" ht="15.75" customHeight="1">
      <c r="A2397" s="22"/>
      <c r="B2397" s="27" t="s">
        <v>21</v>
      </c>
      <c r="C2397" s="27">
        <v>1185732</v>
      </c>
      <c r="D2397" s="28">
        <v>44264</v>
      </c>
      <c r="E2397" s="27" t="s">
        <v>53</v>
      </c>
      <c r="F2397" s="27" t="s">
        <v>97</v>
      </c>
      <c r="G2397" s="27" t="s">
        <v>98</v>
      </c>
      <c r="H2397" s="27" t="s">
        <v>27</v>
      </c>
      <c r="I2397" s="29">
        <v>0.24999999999999994</v>
      </c>
      <c r="J2397" s="30">
        <v>3250</v>
      </c>
      <c r="K2397" s="31">
        <f t="shared" si="18"/>
        <v>812.49999999999977</v>
      </c>
      <c r="L2397" s="31">
        <f t="shared" si="19"/>
        <v>324.99999999999994</v>
      </c>
      <c r="M2397" s="32">
        <v>0.4</v>
      </c>
      <c r="O2397" s="37"/>
      <c r="P2397" s="35"/>
      <c r="Q2397" s="33"/>
      <c r="R2397" s="34"/>
    </row>
    <row r="2398" spans="1:18" ht="15.75" customHeight="1">
      <c r="A2398" s="22"/>
      <c r="B2398" s="27" t="s">
        <v>21</v>
      </c>
      <c r="C2398" s="27">
        <v>1185732</v>
      </c>
      <c r="D2398" s="28">
        <v>44264</v>
      </c>
      <c r="E2398" s="27" t="s">
        <v>53</v>
      </c>
      <c r="F2398" s="27" t="s">
        <v>97</v>
      </c>
      <c r="G2398" s="27" t="s">
        <v>98</v>
      </c>
      <c r="H2398" s="27" t="s">
        <v>28</v>
      </c>
      <c r="I2398" s="29">
        <v>0.40000000000000008</v>
      </c>
      <c r="J2398" s="30">
        <v>3750</v>
      </c>
      <c r="K2398" s="31">
        <f t="shared" si="18"/>
        <v>1500.0000000000002</v>
      </c>
      <c r="L2398" s="31">
        <f t="shared" si="19"/>
        <v>525</v>
      </c>
      <c r="M2398" s="32">
        <v>0.35</v>
      </c>
      <c r="O2398" s="37"/>
      <c r="P2398" s="35"/>
      <c r="Q2398" s="33"/>
      <c r="R2398" s="34"/>
    </row>
    <row r="2399" spans="1:18" ht="15.75" customHeight="1">
      <c r="A2399" s="22"/>
      <c r="B2399" s="27" t="s">
        <v>21</v>
      </c>
      <c r="C2399" s="27">
        <v>1185732</v>
      </c>
      <c r="D2399" s="28">
        <v>44264</v>
      </c>
      <c r="E2399" s="27" t="s">
        <v>53</v>
      </c>
      <c r="F2399" s="27" t="s">
        <v>97</v>
      </c>
      <c r="G2399" s="27" t="s">
        <v>98</v>
      </c>
      <c r="H2399" s="27" t="s">
        <v>29</v>
      </c>
      <c r="I2399" s="29">
        <v>0.3</v>
      </c>
      <c r="J2399" s="30">
        <v>4750</v>
      </c>
      <c r="K2399" s="31">
        <f t="shared" si="18"/>
        <v>1425</v>
      </c>
      <c r="L2399" s="31">
        <f t="shared" si="19"/>
        <v>712.5</v>
      </c>
      <c r="M2399" s="32">
        <v>0.5</v>
      </c>
      <c r="O2399" s="37"/>
      <c r="P2399" s="35"/>
      <c r="Q2399" s="33"/>
      <c r="R2399" s="34"/>
    </row>
    <row r="2400" spans="1:18" ht="15.75" customHeight="1">
      <c r="A2400" s="22"/>
      <c r="B2400" s="27" t="s">
        <v>21</v>
      </c>
      <c r="C2400" s="27">
        <v>1185732</v>
      </c>
      <c r="D2400" s="28">
        <v>44296</v>
      </c>
      <c r="E2400" s="27" t="s">
        <v>53</v>
      </c>
      <c r="F2400" s="27" t="s">
        <v>97</v>
      </c>
      <c r="G2400" s="27" t="s">
        <v>98</v>
      </c>
      <c r="H2400" s="27" t="s">
        <v>24</v>
      </c>
      <c r="I2400" s="29">
        <v>0.3</v>
      </c>
      <c r="J2400" s="30">
        <v>7250</v>
      </c>
      <c r="K2400" s="31">
        <f t="shared" si="18"/>
        <v>2175</v>
      </c>
      <c r="L2400" s="31">
        <f t="shared" si="19"/>
        <v>870</v>
      </c>
      <c r="M2400" s="32">
        <v>0.4</v>
      </c>
      <c r="O2400" s="37"/>
      <c r="P2400" s="35"/>
      <c r="Q2400" s="33"/>
      <c r="R2400" s="34"/>
    </row>
    <row r="2401" spans="1:18" ht="15.75" customHeight="1">
      <c r="A2401" s="22"/>
      <c r="B2401" s="27" t="s">
        <v>21</v>
      </c>
      <c r="C2401" s="27">
        <v>1185732</v>
      </c>
      <c r="D2401" s="28">
        <v>44296</v>
      </c>
      <c r="E2401" s="27" t="s">
        <v>53</v>
      </c>
      <c r="F2401" s="27" t="s">
        <v>97</v>
      </c>
      <c r="G2401" s="27" t="s">
        <v>98</v>
      </c>
      <c r="H2401" s="27" t="s">
        <v>25</v>
      </c>
      <c r="I2401" s="29">
        <v>0.3</v>
      </c>
      <c r="J2401" s="30">
        <v>4250</v>
      </c>
      <c r="K2401" s="31">
        <f t="shared" si="18"/>
        <v>1275</v>
      </c>
      <c r="L2401" s="31">
        <f t="shared" si="19"/>
        <v>446.25</v>
      </c>
      <c r="M2401" s="32">
        <v>0.35</v>
      </c>
      <c r="O2401" s="37"/>
      <c r="P2401" s="35"/>
      <c r="Q2401" s="33"/>
      <c r="R2401" s="34"/>
    </row>
    <row r="2402" spans="1:18" ht="15.75" customHeight="1">
      <c r="A2402" s="22"/>
      <c r="B2402" s="27" t="s">
        <v>21</v>
      </c>
      <c r="C2402" s="27">
        <v>1185732</v>
      </c>
      <c r="D2402" s="28">
        <v>44296</v>
      </c>
      <c r="E2402" s="27" t="s">
        <v>53</v>
      </c>
      <c r="F2402" s="27" t="s">
        <v>97</v>
      </c>
      <c r="G2402" s="27" t="s">
        <v>98</v>
      </c>
      <c r="H2402" s="27" t="s">
        <v>26</v>
      </c>
      <c r="I2402" s="29">
        <v>0.2</v>
      </c>
      <c r="J2402" s="30">
        <v>4250</v>
      </c>
      <c r="K2402" s="31">
        <f t="shared" si="18"/>
        <v>850</v>
      </c>
      <c r="L2402" s="31">
        <f t="shared" si="19"/>
        <v>340</v>
      </c>
      <c r="M2402" s="32">
        <v>0.4</v>
      </c>
      <c r="O2402" s="37"/>
      <c r="P2402" s="35"/>
      <c r="Q2402" s="33"/>
      <c r="R2402" s="34"/>
    </row>
    <row r="2403" spans="1:18" ht="15.75" customHeight="1">
      <c r="A2403" s="22"/>
      <c r="B2403" s="27" t="s">
        <v>21</v>
      </c>
      <c r="C2403" s="27">
        <v>1185732</v>
      </c>
      <c r="D2403" s="28">
        <v>44296</v>
      </c>
      <c r="E2403" s="27" t="s">
        <v>53</v>
      </c>
      <c r="F2403" s="27" t="s">
        <v>97</v>
      </c>
      <c r="G2403" s="27" t="s">
        <v>98</v>
      </c>
      <c r="H2403" s="27" t="s">
        <v>27</v>
      </c>
      <c r="I2403" s="29">
        <v>0.24999999999999994</v>
      </c>
      <c r="J2403" s="30">
        <v>3500</v>
      </c>
      <c r="K2403" s="31">
        <f t="shared" si="18"/>
        <v>874.99999999999977</v>
      </c>
      <c r="L2403" s="31">
        <f t="shared" si="19"/>
        <v>349.99999999999994</v>
      </c>
      <c r="M2403" s="32">
        <v>0.4</v>
      </c>
      <c r="O2403" s="37"/>
      <c r="P2403" s="35"/>
      <c r="Q2403" s="33"/>
      <c r="R2403" s="34"/>
    </row>
    <row r="2404" spans="1:18" ht="15.75" customHeight="1">
      <c r="A2404" s="22"/>
      <c r="B2404" s="27" t="s">
        <v>21</v>
      </c>
      <c r="C2404" s="27">
        <v>1185732</v>
      </c>
      <c r="D2404" s="28">
        <v>44296</v>
      </c>
      <c r="E2404" s="27" t="s">
        <v>53</v>
      </c>
      <c r="F2404" s="27" t="s">
        <v>97</v>
      </c>
      <c r="G2404" s="27" t="s">
        <v>98</v>
      </c>
      <c r="H2404" s="27" t="s">
        <v>28</v>
      </c>
      <c r="I2404" s="29">
        <v>0.45</v>
      </c>
      <c r="J2404" s="30">
        <v>3750</v>
      </c>
      <c r="K2404" s="31">
        <f t="shared" si="18"/>
        <v>1687.5</v>
      </c>
      <c r="L2404" s="31">
        <f t="shared" si="19"/>
        <v>590.625</v>
      </c>
      <c r="M2404" s="32">
        <v>0.35</v>
      </c>
      <c r="O2404" s="37"/>
      <c r="P2404" s="35"/>
      <c r="Q2404" s="33"/>
      <c r="R2404" s="34"/>
    </row>
    <row r="2405" spans="1:18" ht="15.75" customHeight="1">
      <c r="A2405" s="22"/>
      <c r="B2405" s="27" t="s">
        <v>21</v>
      </c>
      <c r="C2405" s="27">
        <v>1185732</v>
      </c>
      <c r="D2405" s="28">
        <v>44296</v>
      </c>
      <c r="E2405" s="27" t="s">
        <v>53</v>
      </c>
      <c r="F2405" s="27" t="s">
        <v>97</v>
      </c>
      <c r="G2405" s="27" t="s">
        <v>98</v>
      </c>
      <c r="H2405" s="27" t="s">
        <v>29</v>
      </c>
      <c r="I2405" s="29">
        <v>0.35000000000000003</v>
      </c>
      <c r="J2405" s="30">
        <v>5250</v>
      </c>
      <c r="K2405" s="31">
        <f t="shared" si="18"/>
        <v>1837.5000000000002</v>
      </c>
      <c r="L2405" s="31">
        <f t="shared" si="19"/>
        <v>918.75000000000011</v>
      </c>
      <c r="M2405" s="32">
        <v>0.5</v>
      </c>
      <c r="O2405" s="37"/>
      <c r="P2405" s="35"/>
      <c r="Q2405" s="33"/>
      <c r="R2405" s="34"/>
    </row>
    <row r="2406" spans="1:18" ht="15.75" customHeight="1">
      <c r="A2406" s="22"/>
      <c r="B2406" s="27" t="s">
        <v>21</v>
      </c>
      <c r="C2406" s="27">
        <v>1185732</v>
      </c>
      <c r="D2406" s="28">
        <v>44325</v>
      </c>
      <c r="E2406" s="27" t="s">
        <v>53</v>
      </c>
      <c r="F2406" s="27" t="s">
        <v>97</v>
      </c>
      <c r="G2406" s="27" t="s">
        <v>98</v>
      </c>
      <c r="H2406" s="27" t="s">
        <v>24</v>
      </c>
      <c r="I2406" s="29">
        <v>0.45</v>
      </c>
      <c r="J2406" s="30">
        <v>7950</v>
      </c>
      <c r="K2406" s="31">
        <f t="shared" si="18"/>
        <v>3577.5</v>
      </c>
      <c r="L2406" s="31">
        <f t="shared" si="19"/>
        <v>1431</v>
      </c>
      <c r="M2406" s="32">
        <v>0.4</v>
      </c>
      <c r="O2406" s="37"/>
      <c r="P2406" s="35"/>
      <c r="Q2406" s="33"/>
      <c r="R2406" s="34"/>
    </row>
    <row r="2407" spans="1:18" ht="15.75" customHeight="1">
      <c r="A2407" s="22"/>
      <c r="B2407" s="27" t="s">
        <v>21</v>
      </c>
      <c r="C2407" s="27">
        <v>1185732</v>
      </c>
      <c r="D2407" s="28">
        <v>44325</v>
      </c>
      <c r="E2407" s="27" t="s">
        <v>53</v>
      </c>
      <c r="F2407" s="27" t="s">
        <v>97</v>
      </c>
      <c r="G2407" s="27" t="s">
        <v>98</v>
      </c>
      <c r="H2407" s="27" t="s">
        <v>25</v>
      </c>
      <c r="I2407" s="29">
        <v>0.45</v>
      </c>
      <c r="J2407" s="30">
        <v>5000</v>
      </c>
      <c r="K2407" s="31">
        <f t="shared" si="18"/>
        <v>2250</v>
      </c>
      <c r="L2407" s="31">
        <f t="shared" si="19"/>
        <v>787.5</v>
      </c>
      <c r="M2407" s="32">
        <v>0.35</v>
      </c>
      <c r="O2407" s="37"/>
      <c r="P2407" s="35"/>
      <c r="Q2407" s="33"/>
      <c r="R2407" s="34"/>
    </row>
    <row r="2408" spans="1:18" ht="15.75" customHeight="1">
      <c r="A2408" s="22"/>
      <c r="B2408" s="27" t="s">
        <v>21</v>
      </c>
      <c r="C2408" s="27">
        <v>1185732</v>
      </c>
      <c r="D2408" s="28">
        <v>44325</v>
      </c>
      <c r="E2408" s="27" t="s">
        <v>53</v>
      </c>
      <c r="F2408" s="27" t="s">
        <v>97</v>
      </c>
      <c r="G2408" s="27" t="s">
        <v>98</v>
      </c>
      <c r="H2408" s="27" t="s">
        <v>26</v>
      </c>
      <c r="I2408" s="29">
        <v>0.4</v>
      </c>
      <c r="J2408" s="30">
        <v>4750</v>
      </c>
      <c r="K2408" s="31">
        <f t="shared" si="18"/>
        <v>1900</v>
      </c>
      <c r="L2408" s="31">
        <f t="shared" si="19"/>
        <v>760</v>
      </c>
      <c r="M2408" s="32">
        <v>0.4</v>
      </c>
      <c r="O2408" s="37"/>
      <c r="P2408" s="35"/>
      <c r="Q2408" s="33"/>
      <c r="R2408" s="34"/>
    </row>
    <row r="2409" spans="1:18" ht="15.75" customHeight="1">
      <c r="A2409" s="22"/>
      <c r="B2409" s="27" t="s">
        <v>21</v>
      </c>
      <c r="C2409" s="27">
        <v>1185732</v>
      </c>
      <c r="D2409" s="28">
        <v>44325</v>
      </c>
      <c r="E2409" s="27" t="s">
        <v>53</v>
      </c>
      <c r="F2409" s="27" t="s">
        <v>97</v>
      </c>
      <c r="G2409" s="27" t="s">
        <v>98</v>
      </c>
      <c r="H2409" s="27" t="s">
        <v>27</v>
      </c>
      <c r="I2409" s="29">
        <v>0.4</v>
      </c>
      <c r="J2409" s="30">
        <v>4250</v>
      </c>
      <c r="K2409" s="31">
        <f t="shared" si="18"/>
        <v>1700</v>
      </c>
      <c r="L2409" s="31">
        <f t="shared" si="19"/>
        <v>680</v>
      </c>
      <c r="M2409" s="32">
        <v>0.4</v>
      </c>
      <c r="O2409" s="37"/>
      <c r="P2409" s="35"/>
      <c r="Q2409" s="33"/>
      <c r="R2409" s="34"/>
    </row>
    <row r="2410" spans="1:18" ht="15.75" customHeight="1">
      <c r="A2410" s="22"/>
      <c r="B2410" s="27" t="s">
        <v>21</v>
      </c>
      <c r="C2410" s="27">
        <v>1185732</v>
      </c>
      <c r="D2410" s="28">
        <v>44325</v>
      </c>
      <c r="E2410" s="27" t="s">
        <v>53</v>
      </c>
      <c r="F2410" s="27" t="s">
        <v>97</v>
      </c>
      <c r="G2410" s="27" t="s">
        <v>98</v>
      </c>
      <c r="H2410" s="27" t="s">
        <v>28</v>
      </c>
      <c r="I2410" s="29">
        <v>0.49999999999999994</v>
      </c>
      <c r="J2410" s="30">
        <v>4500</v>
      </c>
      <c r="K2410" s="31">
        <f t="shared" si="18"/>
        <v>2249.9999999999995</v>
      </c>
      <c r="L2410" s="31">
        <f t="shared" si="19"/>
        <v>787.49999999999977</v>
      </c>
      <c r="M2410" s="32">
        <v>0.35</v>
      </c>
      <c r="O2410" s="37"/>
      <c r="P2410" s="35"/>
      <c r="Q2410" s="33"/>
      <c r="R2410" s="34"/>
    </row>
    <row r="2411" spans="1:18" ht="15.75" customHeight="1">
      <c r="A2411" s="22"/>
      <c r="B2411" s="27" t="s">
        <v>21</v>
      </c>
      <c r="C2411" s="27">
        <v>1185732</v>
      </c>
      <c r="D2411" s="28">
        <v>44325</v>
      </c>
      <c r="E2411" s="27" t="s">
        <v>53</v>
      </c>
      <c r="F2411" s="27" t="s">
        <v>97</v>
      </c>
      <c r="G2411" s="27" t="s">
        <v>98</v>
      </c>
      <c r="H2411" s="27" t="s">
        <v>29</v>
      </c>
      <c r="I2411" s="29">
        <v>0.54999999999999993</v>
      </c>
      <c r="J2411" s="30">
        <v>5500</v>
      </c>
      <c r="K2411" s="31">
        <f t="shared" si="18"/>
        <v>3024.9999999999995</v>
      </c>
      <c r="L2411" s="31">
        <f t="shared" si="19"/>
        <v>1512.4999999999998</v>
      </c>
      <c r="M2411" s="32">
        <v>0.5</v>
      </c>
      <c r="O2411" s="37"/>
      <c r="P2411" s="35"/>
      <c r="Q2411" s="33"/>
      <c r="R2411" s="34"/>
    </row>
    <row r="2412" spans="1:18" ht="15.75" customHeight="1">
      <c r="A2412" s="22"/>
      <c r="B2412" s="27" t="s">
        <v>21</v>
      </c>
      <c r="C2412" s="27">
        <v>1185732</v>
      </c>
      <c r="D2412" s="28">
        <v>44358</v>
      </c>
      <c r="E2412" s="27" t="s">
        <v>53</v>
      </c>
      <c r="F2412" s="27" t="s">
        <v>97</v>
      </c>
      <c r="G2412" s="27" t="s">
        <v>98</v>
      </c>
      <c r="H2412" s="27" t="s">
        <v>24</v>
      </c>
      <c r="I2412" s="29">
        <v>0.49999999999999994</v>
      </c>
      <c r="J2412" s="30">
        <v>8000</v>
      </c>
      <c r="K2412" s="31">
        <f t="shared" si="18"/>
        <v>3999.9999999999995</v>
      </c>
      <c r="L2412" s="31">
        <f t="shared" si="19"/>
        <v>1600</v>
      </c>
      <c r="M2412" s="32">
        <v>0.4</v>
      </c>
      <c r="O2412" s="37"/>
      <c r="P2412" s="35"/>
      <c r="Q2412" s="33"/>
      <c r="R2412" s="34"/>
    </row>
    <row r="2413" spans="1:18" ht="15.75" customHeight="1">
      <c r="A2413" s="22"/>
      <c r="B2413" s="27" t="s">
        <v>21</v>
      </c>
      <c r="C2413" s="27">
        <v>1185732</v>
      </c>
      <c r="D2413" s="28">
        <v>44358</v>
      </c>
      <c r="E2413" s="27" t="s">
        <v>53</v>
      </c>
      <c r="F2413" s="27" t="s">
        <v>97</v>
      </c>
      <c r="G2413" s="27" t="s">
        <v>98</v>
      </c>
      <c r="H2413" s="27" t="s">
        <v>25</v>
      </c>
      <c r="I2413" s="29">
        <v>0.45</v>
      </c>
      <c r="J2413" s="30">
        <v>5500</v>
      </c>
      <c r="K2413" s="31">
        <f t="shared" si="18"/>
        <v>2475</v>
      </c>
      <c r="L2413" s="31">
        <f t="shared" si="19"/>
        <v>866.25</v>
      </c>
      <c r="M2413" s="32">
        <v>0.35</v>
      </c>
      <c r="O2413" s="37"/>
      <c r="P2413" s="35"/>
      <c r="Q2413" s="33"/>
      <c r="R2413" s="34"/>
    </row>
    <row r="2414" spans="1:18" ht="15.75" customHeight="1">
      <c r="A2414" s="22"/>
      <c r="B2414" s="27" t="s">
        <v>21</v>
      </c>
      <c r="C2414" s="27">
        <v>1185732</v>
      </c>
      <c r="D2414" s="28">
        <v>44358</v>
      </c>
      <c r="E2414" s="27" t="s">
        <v>53</v>
      </c>
      <c r="F2414" s="27" t="s">
        <v>97</v>
      </c>
      <c r="G2414" s="27" t="s">
        <v>98</v>
      </c>
      <c r="H2414" s="27" t="s">
        <v>26</v>
      </c>
      <c r="I2414" s="29">
        <v>0.5</v>
      </c>
      <c r="J2414" s="30">
        <v>5250</v>
      </c>
      <c r="K2414" s="31">
        <f t="shared" si="18"/>
        <v>2625</v>
      </c>
      <c r="L2414" s="31">
        <f t="shared" si="19"/>
        <v>1050</v>
      </c>
      <c r="M2414" s="32">
        <v>0.4</v>
      </c>
      <c r="O2414" s="37"/>
      <c r="P2414" s="35"/>
      <c r="Q2414" s="33"/>
      <c r="R2414" s="34"/>
    </row>
    <row r="2415" spans="1:18" ht="15.75" customHeight="1">
      <c r="A2415" s="22"/>
      <c r="B2415" s="27" t="s">
        <v>21</v>
      </c>
      <c r="C2415" s="27">
        <v>1185732</v>
      </c>
      <c r="D2415" s="28">
        <v>44358</v>
      </c>
      <c r="E2415" s="27" t="s">
        <v>53</v>
      </c>
      <c r="F2415" s="27" t="s">
        <v>97</v>
      </c>
      <c r="G2415" s="27" t="s">
        <v>98</v>
      </c>
      <c r="H2415" s="27" t="s">
        <v>27</v>
      </c>
      <c r="I2415" s="29">
        <v>0.5</v>
      </c>
      <c r="J2415" s="30">
        <v>5000</v>
      </c>
      <c r="K2415" s="31">
        <f t="shared" si="18"/>
        <v>2500</v>
      </c>
      <c r="L2415" s="31">
        <f t="shared" si="19"/>
        <v>1000</v>
      </c>
      <c r="M2415" s="32">
        <v>0.4</v>
      </c>
      <c r="O2415" s="37"/>
      <c r="P2415" s="35"/>
      <c r="Q2415" s="33"/>
      <c r="R2415" s="34"/>
    </row>
    <row r="2416" spans="1:18" ht="15.75" customHeight="1">
      <c r="A2416" s="22"/>
      <c r="B2416" s="27" t="s">
        <v>21</v>
      </c>
      <c r="C2416" s="27">
        <v>1185732</v>
      </c>
      <c r="D2416" s="28">
        <v>44358</v>
      </c>
      <c r="E2416" s="27" t="s">
        <v>53</v>
      </c>
      <c r="F2416" s="27" t="s">
        <v>97</v>
      </c>
      <c r="G2416" s="27" t="s">
        <v>98</v>
      </c>
      <c r="H2416" s="27" t="s">
        <v>28</v>
      </c>
      <c r="I2416" s="29">
        <v>0.65</v>
      </c>
      <c r="J2416" s="30">
        <v>5000</v>
      </c>
      <c r="K2416" s="31">
        <f t="shared" si="18"/>
        <v>3250</v>
      </c>
      <c r="L2416" s="31">
        <f t="shared" si="19"/>
        <v>1137.5</v>
      </c>
      <c r="M2416" s="32">
        <v>0.35</v>
      </c>
      <c r="O2416" s="37"/>
      <c r="P2416" s="35"/>
      <c r="Q2416" s="33"/>
      <c r="R2416" s="34"/>
    </row>
    <row r="2417" spans="1:18" ht="15.75" customHeight="1">
      <c r="A2417" s="22"/>
      <c r="B2417" s="27" t="s">
        <v>21</v>
      </c>
      <c r="C2417" s="27">
        <v>1185732</v>
      </c>
      <c r="D2417" s="28">
        <v>44358</v>
      </c>
      <c r="E2417" s="27" t="s">
        <v>53</v>
      </c>
      <c r="F2417" s="27" t="s">
        <v>97</v>
      </c>
      <c r="G2417" s="27" t="s">
        <v>98</v>
      </c>
      <c r="H2417" s="27" t="s">
        <v>29</v>
      </c>
      <c r="I2417" s="29">
        <v>0.70000000000000007</v>
      </c>
      <c r="J2417" s="30">
        <v>6750</v>
      </c>
      <c r="K2417" s="31">
        <f t="shared" si="18"/>
        <v>4725</v>
      </c>
      <c r="L2417" s="31">
        <f t="shared" si="19"/>
        <v>2362.5</v>
      </c>
      <c r="M2417" s="32">
        <v>0.5</v>
      </c>
      <c r="O2417" s="37"/>
      <c r="P2417" s="35"/>
      <c r="Q2417" s="33"/>
      <c r="R2417" s="34"/>
    </row>
    <row r="2418" spans="1:18" ht="15.75" customHeight="1">
      <c r="A2418" s="22"/>
      <c r="B2418" s="27" t="s">
        <v>21</v>
      </c>
      <c r="C2418" s="27">
        <v>1185732</v>
      </c>
      <c r="D2418" s="28">
        <v>44386</v>
      </c>
      <c r="E2418" s="27" t="s">
        <v>53</v>
      </c>
      <c r="F2418" s="27" t="s">
        <v>97</v>
      </c>
      <c r="G2418" s="27" t="s">
        <v>98</v>
      </c>
      <c r="H2418" s="27" t="s">
        <v>24</v>
      </c>
      <c r="I2418" s="29">
        <v>0.65</v>
      </c>
      <c r="J2418" s="30">
        <v>9000</v>
      </c>
      <c r="K2418" s="31">
        <f t="shared" si="18"/>
        <v>5850</v>
      </c>
      <c r="L2418" s="31">
        <f t="shared" si="19"/>
        <v>2340</v>
      </c>
      <c r="M2418" s="32">
        <v>0.4</v>
      </c>
      <c r="O2418" s="37"/>
      <c r="P2418" s="35"/>
      <c r="Q2418" s="33"/>
      <c r="R2418" s="34"/>
    </row>
    <row r="2419" spans="1:18" ht="15.75" customHeight="1">
      <c r="A2419" s="22"/>
      <c r="B2419" s="27" t="s">
        <v>21</v>
      </c>
      <c r="C2419" s="27">
        <v>1185732</v>
      </c>
      <c r="D2419" s="28">
        <v>44386</v>
      </c>
      <c r="E2419" s="27" t="s">
        <v>53</v>
      </c>
      <c r="F2419" s="27" t="s">
        <v>97</v>
      </c>
      <c r="G2419" s="27" t="s">
        <v>98</v>
      </c>
      <c r="H2419" s="27" t="s">
        <v>25</v>
      </c>
      <c r="I2419" s="29">
        <v>0.60000000000000009</v>
      </c>
      <c r="J2419" s="30">
        <v>6500</v>
      </c>
      <c r="K2419" s="31">
        <f t="shared" si="18"/>
        <v>3900.0000000000005</v>
      </c>
      <c r="L2419" s="31">
        <f t="shared" si="19"/>
        <v>1365</v>
      </c>
      <c r="M2419" s="32">
        <v>0.35</v>
      </c>
      <c r="O2419" s="37"/>
      <c r="P2419" s="35"/>
      <c r="Q2419" s="33"/>
      <c r="R2419" s="34"/>
    </row>
    <row r="2420" spans="1:18" ht="15.75" customHeight="1">
      <c r="A2420" s="22"/>
      <c r="B2420" s="27" t="s">
        <v>21</v>
      </c>
      <c r="C2420" s="27">
        <v>1185732</v>
      </c>
      <c r="D2420" s="28">
        <v>44386</v>
      </c>
      <c r="E2420" s="27" t="s">
        <v>53</v>
      </c>
      <c r="F2420" s="27" t="s">
        <v>97</v>
      </c>
      <c r="G2420" s="27" t="s">
        <v>98</v>
      </c>
      <c r="H2420" s="27" t="s">
        <v>26</v>
      </c>
      <c r="I2420" s="29">
        <v>0.55000000000000004</v>
      </c>
      <c r="J2420" s="30">
        <v>5750</v>
      </c>
      <c r="K2420" s="31">
        <f t="shared" si="18"/>
        <v>3162.5000000000005</v>
      </c>
      <c r="L2420" s="31">
        <f t="shared" si="19"/>
        <v>1265.0000000000002</v>
      </c>
      <c r="M2420" s="32">
        <v>0.4</v>
      </c>
      <c r="O2420" s="37"/>
      <c r="P2420" s="35"/>
      <c r="Q2420" s="33"/>
      <c r="R2420" s="34"/>
    </row>
    <row r="2421" spans="1:18" ht="15.75" customHeight="1">
      <c r="A2421" s="22"/>
      <c r="B2421" s="27" t="s">
        <v>21</v>
      </c>
      <c r="C2421" s="27">
        <v>1185732</v>
      </c>
      <c r="D2421" s="28">
        <v>44386</v>
      </c>
      <c r="E2421" s="27" t="s">
        <v>53</v>
      </c>
      <c r="F2421" s="27" t="s">
        <v>97</v>
      </c>
      <c r="G2421" s="27" t="s">
        <v>98</v>
      </c>
      <c r="H2421" s="27" t="s">
        <v>27</v>
      </c>
      <c r="I2421" s="29">
        <v>0.55000000000000004</v>
      </c>
      <c r="J2421" s="30">
        <v>5250</v>
      </c>
      <c r="K2421" s="31">
        <f t="shared" si="18"/>
        <v>2887.5000000000005</v>
      </c>
      <c r="L2421" s="31">
        <f t="shared" si="19"/>
        <v>1155.0000000000002</v>
      </c>
      <c r="M2421" s="32">
        <v>0.4</v>
      </c>
      <c r="O2421" s="37"/>
      <c r="P2421" s="35"/>
      <c r="Q2421" s="33"/>
      <c r="R2421" s="34"/>
    </row>
    <row r="2422" spans="1:18" ht="15.75" customHeight="1">
      <c r="A2422" s="22"/>
      <c r="B2422" s="27" t="s">
        <v>21</v>
      </c>
      <c r="C2422" s="27">
        <v>1185732</v>
      </c>
      <c r="D2422" s="28">
        <v>44386</v>
      </c>
      <c r="E2422" s="27" t="s">
        <v>53</v>
      </c>
      <c r="F2422" s="27" t="s">
        <v>97</v>
      </c>
      <c r="G2422" s="27" t="s">
        <v>98</v>
      </c>
      <c r="H2422" s="27" t="s">
        <v>28</v>
      </c>
      <c r="I2422" s="29">
        <v>0.65</v>
      </c>
      <c r="J2422" s="30">
        <v>5500</v>
      </c>
      <c r="K2422" s="31">
        <f t="shared" si="18"/>
        <v>3575</v>
      </c>
      <c r="L2422" s="31">
        <f t="shared" si="19"/>
        <v>1251.25</v>
      </c>
      <c r="M2422" s="32">
        <v>0.35</v>
      </c>
      <c r="O2422" s="37"/>
      <c r="P2422" s="35"/>
      <c r="Q2422" s="33"/>
      <c r="R2422" s="34"/>
    </row>
    <row r="2423" spans="1:18" ht="15.75" customHeight="1">
      <c r="A2423" s="22"/>
      <c r="B2423" s="27" t="s">
        <v>21</v>
      </c>
      <c r="C2423" s="27">
        <v>1185732</v>
      </c>
      <c r="D2423" s="28">
        <v>44386</v>
      </c>
      <c r="E2423" s="27" t="s">
        <v>53</v>
      </c>
      <c r="F2423" s="27" t="s">
        <v>97</v>
      </c>
      <c r="G2423" s="27" t="s">
        <v>98</v>
      </c>
      <c r="H2423" s="27" t="s">
        <v>29</v>
      </c>
      <c r="I2423" s="29">
        <v>0.70000000000000007</v>
      </c>
      <c r="J2423" s="30">
        <v>7250</v>
      </c>
      <c r="K2423" s="31">
        <f t="shared" si="18"/>
        <v>5075.0000000000009</v>
      </c>
      <c r="L2423" s="31">
        <f t="shared" si="19"/>
        <v>2537.5000000000005</v>
      </c>
      <c r="M2423" s="32">
        <v>0.5</v>
      </c>
      <c r="O2423" s="37"/>
      <c r="P2423" s="35"/>
      <c r="Q2423" s="33"/>
      <c r="R2423" s="34"/>
    </row>
    <row r="2424" spans="1:18" ht="15.75" customHeight="1">
      <c r="A2424" s="22"/>
      <c r="B2424" s="27" t="s">
        <v>21</v>
      </c>
      <c r="C2424" s="27">
        <v>1185732</v>
      </c>
      <c r="D2424" s="28">
        <v>44418</v>
      </c>
      <c r="E2424" s="27" t="s">
        <v>53</v>
      </c>
      <c r="F2424" s="27" t="s">
        <v>97</v>
      </c>
      <c r="G2424" s="27" t="s">
        <v>98</v>
      </c>
      <c r="H2424" s="27" t="s">
        <v>24</v>
      </c>
      <c r="I2424" s="29">
        <v>0.65</v>
      </c>
      <c r="J2424" s="30">
        <v>8750</v>
      </c>
      <c r="K2424" s="31">
        <f t="shared" si="18"/>
        <v>5687.5</v>
      </c>
      <c r="L2424" s="31">
        <f t="shared" si="19"/>
        <v>2275</v>
      </c>
      <c r="M2424" s="32">
        <v>0.4</v>
      </c>
      <c r="O2424" s="37"/>
      <c r="P2424" s="35"/>
      <c r="Q2424" s="33"/>
      <c r="R2424" s="34"/>
    </row>
    <row r="2425" spans="1:18" ht="15.75" customHeight="1">
      <c r="A2425" s="22"/>
      <c r="B2425" s="27" t="s">
        <v>21</v>
      </c>
      <c r="C2425" s="27">
        <v>1185732</v>
      </c>
      <c r="D2425" s="28">
        <v>44418</v>
      </c>
      <c r="E2425" s="27" t="s">
        <v>53</v>
      </c>
      <c r="F2425" s="27" t="s">
        <v>97</v>
      </c>
      <c r="G2425" s="27" t="s">
        <v>98</v>
      </c>
      <c r="H2425" s="27" t="s">
        <v>25</v>
      </c>
      <c r="I2425" s="29">
        <v>0.60000000000000009</v>
      </c>
      <c r="J2425" s="30">
        <v>6500</v>
      </c>
      <c r="K2425" s="31">
        <f t="shared" si="18"/>
        <v>3900.0000000000005</v>
      </c>
      <c r="L2425" s="31">
        <f t="shared" si="19"/>
        <v>1365</v>
      </c>
      <c r="M2425" s="32">
        <v>0.35</v>
      </c>
      <c r="O2425" s="37"/>
      <c r="P2425" s="35"/>
      <c r="Q2425" s="33"/>
      <c r="R2425" s="34"/>
    </row>
    <row r="2426" spans="1:18" ht="15.75" customHeight="1">
      <c r="A2426" s="22"/>
      <c r="B2426" s="27" t="s">
        <v>21</v>
      </c>
      <c r="C2426" s="27">
        <v>1185732</v>
      </c>
      <c r="D2426" s="28">
        <v>44418</v>
      </c>
      <c r="E2426" s="27" t="s">
        <v>53</v>
      </c>
      <c r="F2426" s="27" t="s">
        <v>97</v>
      </c>
      <c r="G2426" s="27" t="s">
        <v>98</v>
      </c>
      <c r="H2426" s="27" t="s">
        <v>26</v>
      </c>
      <c r="I2426" s="29">
        <v>0.55000000000000004</v>
      </c>
      <c r="J2426" s="30">
        <v>5750</v>
      </c>
      <c r="K2426" s="31">
        <f t="shared" si="18"/>
        <v>3162.5000000000005</v>
      </c>
      <c r="L2426" s="31">
        <f t="shared" si="19"/>
        <v>1265.0000000000002</v>
      </c>
      <c r="M2426" s="32">
        <v>0.4</v>
      </c>
      <c r="O2426" s="37"/>
      <c r="P2426" s="35"/>
      <c r="Q2426" s="33"/>
      <c r="R2426" s="34"/>
    </row>
    <row r="2427" spans="1:18" ht="15.75" customHeight="1">
      <c r="A2427" s="22"/>
      <c r="B2427" s="27" t="s">
        <v>21</v>
      </c>
      <c r="C2427" s="27">
        <v>1185732</v>
      </c>
      <c r="D2427" s="28">
        <v>44418</v>
      </c>
      <c r="E2427" s="27" t="s">
        <v>53</v>
      </c>
      <c r="F2427" s="27" t="s">
        <v>97</v>
      </c>
      <c r="G2427" s="27" t="s">
        <v>98</v>
      </c>
      <c r="H2427" s="27" t="s">
        <v>27</v>
      </c>
      <c r="I2427" s="29">
        <v>0.45</v>
      </c>
      <c r="J2427" s="30">
        <v>5250</v>
      </c>
      <c r="K2427" s="31">
        <f t="shared" si="18"/>
        <v>2362.5</v>
      </c>
      <c r="L2427" s="31">
        <f t="shared" si="19"/>
        <v>945</v>
      </c>
      <c r="M2427" s="32">
        <v>0.4</v>
      </c>
      <c r="O2427" s="37"/>
      <c r="P2427" s="35"/>
      <c r="Q2427" s="33"/>
      <c r="R2427" s="34"/>
    </row>
    <row r="2428" spans="1:18" ht="15.75" customHeight="1">
      <c r="A2428" s="22"/>
      <c r="B2428" s="27" t="s">
        <v>21</v>
      </c>
      <c r="C2428" s="27">
        <v>1185732</v>
      </c>
      <c r="D2428" s="28">
        <v>44418</v>
      </c>
      <c r="E2428" s="27" t="s">
        <v>53</v>
      </c>
      <c r="F2428" s="27" t="s">
        <v>97</v>
      </c>
      <c r="G2428" s="27" t="s">
        <v>98</v>
      </c>
      <c r="H2428" s="27" t="s">
        <v>28</v>
      </c>
      <c r="I2428" s="29">
        <v>0.55000000000000004</v>
      </c>
      <c r="J2428" s="30">
        <v>5000</v>
      </c>
      <c r="K2428" s="31">
        <f t="shared" si="18"/>
        <v>2750</v>
      </c>
      <c r="L2428" s="31">
        <f t="shared" si="19"/>
        <v>962.49999999999989</v>
      </c>
      <c r="M2428" s="32">
        <v>0.35</v>
      </c>
      <c r="O2428" s="37"/>
      <c r="P2428" s="35"/>
      <c r="Q2428" s="33"/>
      <c r="R2428" s="34"/>
    </row>
    <row r="2429" spans="1:18" ht="15.75" customHeight="1">
      <c r="A2429" s="22"/>
      <c r="B2429" s="27" t="s">
        <v>21</v>
      </c>
      <c r="C2429" s="27">
        <v>1185732</v>
      </c>
      <c r="D2429" s="28">
        <v>44418</v>
      </c>
      <c r="E2429" s="27" t="s">
        <v>53</v>
      </c>
      <c r="F2429" s="27" t="s">
        <v>97</v>
      </c>
      <c r="G2429" s="27" t="s">
        <v>98</v>
      </c>
      <c r="H2429" s="27" t="s">
        <v>29</v>
      </c>
      <c r="I2429" s="29">
        <v>0.60000000000000009</v>
      </c>
      <c r="J2429" s="30">
        <v>6750</v>
      </c>
      <c r="K2429" s="31">
        <f t="shared" si="18"/>
        <v>4050.0000000000005</v>
      </c>
      <c r="L2429" s="31">
        <f t="shared" si="19"/>
        <v>2025.0000000000002</v>
      </c>
      <c r="M2429" s="32">
        <v>0.5</v>
      </c>
      <c r="O2429" s="37"/>
      <c r="P2429" s="35"/>
      <c r="Q2429" s="33"/>
      <c r="R2429" s="34"/>
    </row>
    <row r="2430" spans="1:18" ht="15.75" customHeight="1">
      <c r="A2430" s="22"/>
      <c r="B2430" s="27" t="s">
        <v>21</v>
      </c>
      <c r="C2430" s="27">
        <v>1185732</v>
      </c>
      <c r="D2430" s="28">
        <v>44448</v>
      </c>
      <c r="E2430" s="27" t="s">
        <v>53</v>
      </c>
      <c r="F2430" s="27" t="s">
        <v>97</v>
      </c>
      <c r="G2430" s="27" t="s">
        <v>98</v>
      </c>
      <c r="H2430" s="27" t="s">
        <v>24</v>
      </c>
      <c r="I2430" s="29">
        <v>0.55000000000000004</v>
      </c>
      <c r="J2430" s="30">
        <v>7750</v>
      </c>
      <c r="K2430" s="31">
        <f t="shared" si="18"/>
        <v>4262.5</v>
      </c>
      <c r="L2430" s="31">
        <f t="shared" si="19"/>
        <v>1705</v>
      </c>
      <c r="M2430" s="32">
        <v>0.4</v>
      </c>
      <c r="O2430" s="37"/>
      <c r="P2430" s="35"/>
      <c r="Q2430" s="33"/>
      <c r="R2430" s="34"/>
    </row>
    <row r="2431" spans="1:18" ht="15.75" customHeight="1">
      <c r="A2431" s="22"/>
      <c r="B2431" s="27" t="s">
        <v>21</v>
      </c>
      <c r="C2431" s="27">
        <v>1185732</v>
      </c>
      <c r="D2431" s="28">
        <v>44448</v>
      </c>
      <c r="E2431" s="27" t="s">
        <v>53</v>
      </c>
      <c r="F2431" s="27" t="s">
        <v>97</v>
      </c>
      <c r="G2431" s="27" t="s">
        <v>98</v>
      </c>
      <c r="H2431" s="27" t="s">
        <v>25</v>
      </c>
      <c r="I2431" s="29">
        <v>0.50000000000000011</v>
      </c>
      <c r="J2431" s="30">
        <v>5750</v>
      </c>
      <c r="K2431" s="31">
        <f t="shared" si="18"/>
        <v>2875.0000000000005</v>
      </c>
      <c r="L2431" s="31">
        <f t="shared" si="19"/>
        <v>1006.2500000000001</v>
      </c>
      <c r="M2431" s="32">
        <v>0.35</v>
      </c>
      <c r="O2431" s="37"/>
      <c r="P2431" s="35"/>
      <c r="Q2431" s="33"/>
      <c r="R2431" s="34"/>
    </row>
    <row r="2432" spans="1:18" ht="15.75" customHeight="1">
      <c r="A2432" s="22"/>
      <c r="B2432" s="27" t="s">
        <v>21</v>
      </c>
      <c r="C2432" s="27">
        <v>1185732</v>
      </c>
      <c r="D2432" s="28">
        <v>44448</v>
      </c>
      <c r="E2432" s="27" t="s">
        <v>53</v>
      </c>
      <c r="F2432" s="27" t="s">
        <v>97</v>
      </c>
      <c r="G2432" s="27" t="s">
        <v>98</v>
      </c>
      <c r="H2432" s="27" t="s">
        <v>26</v>
      </c>
      <c r="I2432" s="29">
        <v>0.25000000000000006</v>
      </c>
      <c r="J2432" s="30">
        <v>4750</v>
      </c>
      <c r="K2432" s="31">
        <f t="shared" si="18"/>
        <v>1187.5000000000002</v>
      </c>
      <c r="L2432" s="31">
        <f t="shared" si="19"/>
        <v>475.00000000000011</v>
      </c>
      <c r="M2432" s="32">
        <v>0.4</v>
      </c>
      <c r="O2432" s="37"/>
      <c r="P2432" s="35"/>
      <c r="Q2432" s="33"/>
      <c r="R2432" s="34"/>
    </row>
    <row r="2433" spans="1:18" ht="15.75" customHeight="1">
      <c r="A2433" s="22"/>
      <c r="B2433" s="27" t="s">
        <v>21</v>
      </c>
      <c r="C2433" s="27">
        <v>1185732</v>
      </c>
      <c r="D2433" s="28">
        <v>44448</v>
      </c>
      <c r="E2433" s="27" t="s">
        <v>53</v>
      </c>
      <c r="F2433" s="27" t="s">
        <v>97</v>
      </c>
      <c r="G2433" s="27" t="s">
        <v>98</v>
      </c>
      <c r="H2433" s="27" t="s">
        <v>27</v>
      </c>
      <c r="I2433" s="29">
        <v>0.25000000000000006</v>
      </c>
      <c r="J2433" s="30">
        <v>4500</v>
      </c>
      <c r="K2433" s="31">
        <f t="shared" si="18"/>
        <v>1125.0000000000002</v>
      </c>
      <c r="L2433" s="31">
        <f t="shared" si="19"/>
        <v>450.00000000000011</v>
      </c>
      <c r="M2433" s="32">
        <v>0.4</v>
      </c>
      <c r="O2433" s="37"/>
      <c r="P2433" s="35"/>
      <c r="Q2433" s="33"/>
      <c r="R2433" s="34"/>
    </row>
    <row r="2434" spans="1:18" ht="15.75" customHeight="1">
      <c r="A2434" s="22"/>
      <c r="B2434" s="27" t="s">
        <v>21</v>
      </c>
      <c r="C2434" s="27">
        <v>1185732</v>
      </c>
      <c r="D2434" s="28">
        <v>44448</v>
      </c>
      <c r="E2434" s="27" t="s">
        <v>53</v>
      </c>
      <c r="F2434" s="27" t="s">
        <v>97</v>
      </c>
      <c r="G2434" s="27" t="s">
        <v>98</v>
      </c>
      <c r="H2434" s="27" t="s">
        <v>28</v>
      </c>
      <c r="I2434" s="29">
        <v>0.35000000000000003</v>
      </c>
      <c r="J2434" s="30">
        <v>4500</v>
      </c>
      <c r="K2434" s="31">
        <f t="shared" si="18"/>
        <v>1575.0000000000002</v>
      </c>
      <c r="L2434" s="31">
        <f t="shared" si="19"/>
        <v>551.25</v>
      </c>
      <c r="M2434" s="32">
        <v>0.35</v>
      </c>
      <c r="O2434" s="37"/>
      <c r="P2434" s="35"/>
      <c r="Q2434" s="33"/>
      <c r="R2434" s="34"/>
    </row>
    <row r="2435" spans="1:18" ht="15.75" customHeight="1">
      <c r="A2435" s="22"/>
      <c r="B2435" s="27" t="s">
        <v>21</v>
      </c>
      <c r="C2435" s="27">
        <v>1185732</v>
      </c>
      <c r="D2435" s="28">
        <v>44448</v>
      </c>
      <c r="E2435" s="27" t="s">
        <v>53</v>
      </c>
      <c r="F2435" s="27" t="s">
        <v>97</v>
      </c>
      <c r="G2435" s="27" t="s">
        <v>98</v>
      </c>
      <c r="H2435" s="27" t="s">
        <v>29</v>
      </c>
      <c r="I2435" s="29">
        <v>0.40000000000000008</v>
      </c>
      <c r="J2435" s="30">
        <v>5500</v>
      </c>
      <c r="K2435" s="31">
        <f t="shared" si="18"/>
        <v>2200.0000000000005</v>
      </c>
      <c r="L2435" s="31">
        <f t="shared" si="19"/>
        <v>1100.0000000000002</v>
      </c>
      <c r="M2435" s="32">
        <v>0.5</v>
      </c>
      <c r="O2435" s="37"/>
      <c r="P2435" s="35"/>
      <c r="Q2435" s="33"/>
      <c r="R2435" s="34"/>
    </row>
    <row r="2436" spans="1:18" ht="15.75" customHeight="1">
      <c r="A2436" s="22"/>
      <c r="B2436" s="27" t="s">
        <v>21</v>
      </c>
      <c r="C2436" s="27">
        <v>1185732</v>
      </c>
      <c r="D2436" s="28">
        <v>44480</v>
      </c>
      <c r="E2436" s="27" t="s">
        <v>53</v>
      </c>
      <c r="F2436" s="27" t="s">
        <v>97</v>
      </c>
      <c r="G2436" s="27" t="s">
        <v>98</v>
      </c>
      <c r="H2436" s="27" t="s">
        <v>24</v>
      </c>
      <c r="I2436" s="29">
        <v>0.40000000000000008</v>
      </c>
      <c r="J2436" s="30">
        <v>7250</v>
      </c>
      <c r="K2436" s="31">
        <f t="shared" si="18"/>
        <v>2900.0000000000005</v>
      </c>
      <c r="L2436" s="31">
        <f t="shared" si="19"/>
        <v>1160.0000000000002</v>
      </c>
      <c r="M2436" s="32">
        <v>0.4</v>
      </c>
      <c r="O2436" s="37"/>
      <c r="P2436" s="35"/>
      <c r="Q2436" s="33"/>
      <c r="R2436" s="34"/>
    </row>
    <row r="2437" spans="1:18" ht="15.75" customHeight="1">
      <c r="A2437" s="22"/>
      <c r="B2437" s="27" t="s">
        <v>21</v>
      </c>
      <c r="C2437" s="27">
        <v>1185732</v>
      </c>
      <c r="D2437" s="28">
        <v>44480</v>
      </c>
      <c r="E2437" s="27" t="s">
        <v>53</v>
      </c>
      <c r="F2437" s="27" t="s">
        <v>97</v>
      </c>
      <c r="G2437" s="27" t="s">
        <v>98</v>
      </c>
      <c r="H2437" s="27" t="s">
        <v>25</v>
      </c>
      <c r="I2437" s="29">
        <v>0.3000000000000001</v>
      </c>
      <c r="J2437" s="30">
        <v>5500</v>
      </c>
      <c r="K2437" s="31">
        <f t="shared" si="18"/>
        <v>1650.0000000000005</v>
      </c>
      <c r="L2437" s="31">
        <f t="shared" si="19"/>
        <v>577.50000000000011</v>
      </c>
      <c r="M2437" s="32">
        <v>0.35</v>
      </c>
      <c r="O2437" s="37"/>
      <c r="P2437" s="35"/>
      <c r="Q2437" s="33"/>
      <c r="R2437" s="34"/>
    </row>
    <row r="2438" spans="1:18" ht="15.75" customHeight="1">
      <c r="A2438" s="22"/>
      <c r="B2438" s="27" t="s">
        <v>21</v>
      </c>
      <c r="C2438" s="27">
        <v>1185732</v>
      </c>
      <c r="D2438" s="28">
        <v>44480</v>
      </c>
      <c r="E2438" s="27" t="s">
        <v>53</v>
      </c>
      <c r="F2438" s="27" t="s">
        <v>97</v>
      </c>
      <c r="G2438" s="27" t="s">
        <v>98</v>
      </c>
      <c r="H2438" s="27" t="s">
        <v>26</v>
      </c>
      <c r="I2438" s="29">
        <v>0.3000000000000001</v>
      </c>
      <c r="J2438" s="30">
        <v>4250</v>
      </c>
      <c r="K2438" s="31">
        <f t="shared" si="18"/>
        <v>1275.0000000000005</v>
      </c>
      <c r="L2438" s="31">
        <f t="shared" si="19"/>
        <v>510.00000000000023</v>
      </c>
      <c r="M2438" s="32">
        <v>0.4</v>
      </c>
      <c r="O2438" s="37"/>
      <c r="P2438" s="35"/>
      <c r="Q2438" s="33"/>
      <c r="R2438" s="34"/>
    </row>
    <row r="2439" spans="1:18" ht="15.75" customHeight="1">
      <c r="A2439" s="22"/>
      <c r="B2439" s="27" t="s">
        <v>21</v>
      </c>
      <c r="C2439" s="27">
        <v>1185732</v>
      </c>
      <c r="D2439" s="28">
        <v>44480</v>
      </c>
      <c r="E2439" s="27" t="s">
        <v>53</v>
      </c>
      <c r="F2439" s="27" t="s">
        <v>97</v>
      </c>
      <c r="G2439" s="27" t="s">
        <v>98</v>
      </c>
      <c r="H2439" s="27" t="s">
        <v>27</v>
      </c>
      <c r="I2439" s="29">
        <v>0.3000000000000001</v>
      </c>
      <c r="J2439" s="30">
        <v>4000</v>
      </c>
      <c r="K2439" s="31">
        <f t="shared" si="18"/>
        <v>1200.0000000000005</v>
      </c>
      <c r="L2439" s="31">
        <f t="shared" si="19"/>
        <v>480.00000000000023</v>
      </c>
      <c r="M2439" s="32">
        <v>0.4</v>
      </c>
      <c r="O2439" s="37"/>
      <c r="P2439" s="35"/>
      <c r="Q2439" s="33"/>
      <c r="R2439" s="34"/>
    </row>
    <row r="2440" spans="1:18" ht="15.75" customHeight="1">
      <c r="A2440" s="22"/>
      <c r="B2440" s="27" t="s">
        <v>21</v>
      </c>
      <c r="C2440" s="27">
        <v>1185732</v>
      </c>
      <c r="D2440" s="28">
        <v>44480</v>
      </c>
      <c r="E2440" s="27" t="s">
        <v>53</v>
      </c>
      <c r="F2440" s="27" t="s">
        <v>97</v>
      </c>
      <c r="G2440" s="27" t="s">
        <v>98</v>
      </c>
      <c r="H2440" s="27" t="s">
        <v>28</v>
      </c>
      <c r="I2440" s="29">
        <v>0.40000000000000008</v>
      </c>
      <c r="J2440" s="30">
        <v>4000</v>
      </c>
      <c r="K2440" s="31">
        <f t="shared" si="18"/>
        <v>1600.0000000000002</v>
      </c>
      <c r="L2440" s="31">
        <f t="shared" si="19"/>
        <v>560</v>
      </c>
      <c r="M2440" s="32">
        <v>0.35</v>
      </c>
      <c r="O2440" s="37"/>
      <c r="P2440" s="35"/>
      <c r="Q2440" s="33"/>
      <c r="R2440" s="34"/>
    </row>
    <row r="2441" spans="1:18" ht="15.75" customHeight="1">
      <c r="A2441" s="22"/>
      <c r="B2441" s="27" t="s">
        <v>21</v>
      </c>
      <c r="C2441" s="27">
        <v>1185732</v>
      </c>
      <c r="D2441" s="28">
        <v>44480</v>
      </c>
      <c r="E2441" s="27" t="s">
        <v>53</v>
      </c>
      <c r="F2441" s="27" t="s">
        <v>97</v>
      </c>
      <c r="G2441" s="27" t="s">
        <v>98</v>
      </c>
      <c r="H2441" s="27" t="s">
        <v>29</v>
      </c>
      <c r="I2441" s="29">
        <v>0.4</v>
      </c>
      <c r="J2441" s="30">
        <v>5250</v>
      </c>
      <c r="K2441" s="31">
        <f t="shared" si="18"/>
        <v>2100</v>
      </c>
      <c r="L2441" s="31">
        <f t="shared" si="19"/>
        <v>1050</v>
      </c>
      <c r="M2441" s="32">
        <v>0.5</v>
      </c>
      <c r="O2441" s="37"/>
      <c r="P2441" s="35"/>
      <c r="Q2441" s="33"/>
      <c r="R2441" s="34"/>
    </row>
    <row r="2442" spans="1:18" ht="15.75" customHeight="1">
      <c r="A2442" s="22"/>
      <c r="B2442" s="27" t="s">
        <v>21</v>
      </c>
      <c r="C2442" s="27">
        <v>1185732</v>
      </c>
      <c r="D2442" s="28">
        <v>44510</v>
      </c>
      <c r="E2442" s="27" t="s">
        <v>53</v>
      </c>
      <c r="F2442" s="27" t="s">
        <v>97</v>
      </c>
      <c r="G2442" s="27" t="s">
        <v>98</v>
      </c>
      <c r="H2442" s="27" t="s">
        <v>24</v>
      </c>
      <c r="I2442" s="29">
        <v>0.35000000000000009</v>
      </c>
      <c r="J2442" s="30">
        <v>6750</v>
      </c>
      <c r="K2442" s="31">
        <f t="shared" si="18"/>
        <v>2362.5000000000005</v>
      </c>
      <c r="L2442" s="31">
        <f t="shared" si="19"/>
        <v>945.00000000000023</v>
      </c>
      <c r="M2442" s="32">
        <v>0.4</v>
      </c>
      <c r="O2442" s="37"/>
      <c r="P2442" s="35"/>
      <c r="Q2442" s="33"/>
      <c r="R2442" s="34"/>
    </row>
    <row r="2443" spans="1:18" ht="15.75" customHeight="1">
      <c r="A2443" s="22"/>
      <c r="B2443" s="27" t="s">
        <v>21</v>
      </c>
      <c r="C2443" s="27">
        <v>1185732</v>
      </c>
      <c r="D2443" s="28">
        <v>44510</v>
      </c>
      <c r="E2443" s="27" t="s">
        <v>53</v>
      </c>
      <c r="F2443" s="27" t="s">
        <v>97</v>
      </c>
      <c r="G2443" s="27" t="s">
        <v>98</v>
      </c>
      <c r="H2443" s="27" t="s">
        <v>25</v>
      </c>
      <c r="I2443" s="29">
        <v>0.25000000000000011</v>
      </c>
      <c r="J2443" s="30">
        <v>5000</v>
      </c>
      <c r="K2443" s="31">
        <f t="shared" si="18"/>
        <v>1250.0000000000005</v>
      </c>
      <c r="L2443" s="31">
        <f t="shared" si="19"/>
        <v>437.50000000000011</v>
      </c>
      <c r="M2443" s="32">
        <v>0.35</v>
      </c>
      <c r="O2443" s="37"/>
      <c r="P2443" s="35"/>
      <c r="Q2443" s="33"/>
      <c r="R2443" s="34"/>
    </row>
    <row r="2444" spans="1:18" ht="15.75" customHeight="1">
      <c r="A2444" s="22"/>
      <c r="B2444" s="27" t="s">
        <v>21</v>
      </c>
      <c r="C2444" s="27">
        <v>1185732</v>
      </c>
      <c r="D2444" s="28">
        <v>44510</v>
      </c>
      <c r="E2444" s="27" t="s">
        <v>53</v>
      </c>
      <c r="F2444" s="27" t="s">
        <v>97</v>
      </c>
      <c r="G2444" s="27" t="s">
        <v>98</v>
      </c>
      <c r="H2444" s="27" t="s">
        <v>26</v>
      </c>
      <c r="I2444" s="29">
        <v>0.35000000000000014</v>
      </c>
      <c r="J2444" s="30">
        <v>4450</v>
      </c>
      <c r="K2444" s="31">
        <f t="shared" si="18"/>
        <v>1557.5000000000007</v>
      </c>
      <c r="L2444" s="31">
        <f t="shared" si="19"/>
        <v>623.00000000000034</v>
      </c>
      <c r="M2444" s="32">
        <v>0.4</v>
      </c>
      <c r="O2444" s="37"/>
      <c r="P2444" s="35"/>
      <c r="Q2444" s="33"/>
      <c r="R2444" s="34"/>
    </row>
    <row r="2445" spans="1:18" ht="15.75" customHeight="1">
      <c r="A2445" s="22"/>
      <c r="B2445" s="27" t="s">
        <v>21</v>
      </c>
      <c r="C2445" s="27">
        <v>1185732</v>
      </c>
      <c r="D2445" s="28">
        <v>44510</v>
      </c>
      <c r="E2445" s="27" t="s">
        <v>53</v>
      </c>
      <c r="F2445" s="27" t="s">
        <v>97</v>
      </c>
      <c r="G2445" s="27" t="s">
        <v>98</v>
      </c>
      <c r="H2445" s="27" t="s">
        <v>27</v>
      </c>
      <c r="I2445" s="29">
        <v>0.65000000000000024</v>
      </c>
      <c r="J2445" s="30">
        <v>5000</v>
      </c>
      <c r="K2445" s="31">
        <f t="shared" si="18"/>
        <v>3250.0000000000014</v>
      </c>
      <c r="L2445" s="31">
        <f t="shared" si="19"/>
        <v>1300.0000000000007</v>
      </c>
      <c r="M2445" s="32">
        <v>0.4</v>
      </c>
      <c r="O2445" s="37"/>
      <c r="P2445" s="35"/>
      <c r="Q2445" s="33"/>
      <c r="R2445" s="34"/>
    </row>
    <row r="2446" spans="1:18" ht="15.75" customHeight="1">
      <c r="A2446" s="22"/>
      <c r="B2446" s="27" t="s">
        <v>21</v>
      </c>
      <c r="C2446" s="27">
        <v>1185732</v>
      </c>
      <c r="D2446" s="28">
        <v>44510</v>
      </c>
      <c r="E2446" s="27" t="s">
        <v>53</v>
      </c>
      <c r="F2446" s="27" t="s">
        <v>97</v>
      </c>
      <c r="G2446" s="27" t="s">
        <v>98</v>
      </c>
      <c r="H2446" s="27" t="s">
        <v>28</v>
      </c>
      <c r="I2446" s="29">
        <v>0.80000000000000016</v>
      </c>
      <c r="J2446" s="30">
        <v>4750</v>
      </c>
      <c r="K2446" s="31">
        <f t="shared" si="18"/>
        <v>3800.0000000000009</v>
      </c>
      <c r="L2446" s="31">
        <f t="shared" si="19"/>
        <v>1330.0000000000002</v>
      </c>
      <c r="M2446" s="32">
        <v>0.35</v>
      </c>
      <c r="O2446" s="37"/>
      <c r="P2446" s="35"/>
      <c r="Q2446" s="33"/>
      <c r="R2446" s="34"/>
    </row>
    <row r="2447" spans="1:18" ht="15.75" customHeight="1">
      <c r="A2447" s="22"/>
      <c r="B2447" s="27" t="s">
        <v>21</v>
      </c>
      <c r="C2447" s="27">
        <v>1185732</v>
      </c>
      <c r="D2447" s="28">
        <v>44510</v>
      </c>
      <c r="E2447" s="27" t="s">
        <v>53</v>
      </c>
      <c r="F2447" s="27" t="s">
        <v>97</v>
      </c>
      <c r="G2447" s="27" t="s">
        <v>98</v>
      </c>
      <c r="H2447" s="27" t="s">
        <v>29</v>
      </c>
      <c r="I2447" s="29">
        <v>0.8</v>
      </c>
      <c r="J2447" s="30">
        <v>5750</v>
      </c>
      <c r="K2447" s="31">
        <f t="shared" si="18"/>
        <v>4600</v>
      </c>
      <c r="L2447" s="31">
        <f t="shared" si="19"/>
        <v>2300</v>
      </c>
      <c r="M2447" s="32">
        <v>0.5</v>
      </c>
      <c r="O2447" s="37"/>
      <c r="P2447" s="35"/>
      <c r="Q2447" s="33"/>
      <c r="R2447" s="34"/>
    </row>
    <row r="2448" spans="1:18" ht="15.75" customHeight="1">
      <c r="A2448" s="22"/>
      <c r="B2448" s="27" t="s">
        <v>21</v>
      </c>
      <c r="C2448" s="27">
        <v>1185732</v>
      </c>
      <c r="D2448" s="28">
        <v>44539</v>
      </c>
      <c r="E2448" s="27" t="s">
        <v>53</v>
      </c>
      <c r="F2448" s="27" t="s">
        <v>97</v>
      </c>
      <c r="G2448" s="27" t="s">
        <v>98</v>
      </c>
      <c r="H2448" s="27" t="s">
        <v>24</v>
      </c>
      <c r="I2448" s="29">
        <v>0.75000000000000011</v>
      </c>
      <c r="J2448" s="30">
        <v>8250</v>
      </c>
      <c r="K2448" s="31">
        <f t="shared" si="18"/>
        <v>6187.5000000000009</v>
      </c>
      <c r="L2448" s="31">
        <f t="shared" si="19"/>
        <v>2475.0000000000005</v>
      </c>
      <c r="M2448" s="32">
        <v>0.4</v>
      </c>
      <c r="O2448" s="37"/>
      <c r="P2448" s="35"/>
      <c r="Q2448" s="33"/>
      <c r="R2448" s="34"/>
    </row>
    <row r="2449" spans="1:18" ht="15.75" customHeight="1">
      <c r="A2449" s="22"/>
      <c r="B2449" s="27" t="s">
        <v>21</v>
      </c>
      <c r="C2449" s="27">
        <v>1185732</v>
      </c>
      <c r="D2449" s="28">
        <v>44539</v>
      </c>
      <c r="E2449" s="27" t="s">
        <v>53</v>
      </c>
      <c r="F2449" s="27" t="s">
        <v>97</v>
      </c>
      <c r="G2449" s="27" t="s">
        <v>98</v>
      </c>
      <c r="H2449" s="27" t="s">
        <v>25</v>
      </c>
      <c r="I2449" s="29">
        <v>0.65000000000000013</v>
      </c>
      <c r="J2449" s="30">
        <v>6250</v>
      </c>
      <c r="K2449" s="31">
        <f t="shared" si="18"/>
        <v>4062.5000000000009</v>
      </c>
      <c r="L2449" s="31">
        <f t="shared" si="19"/>
        <v>1421.8750000000002</v>
      </c>
      <c r="M2449" s="32">
        <v>0.35</v>
      </c>
      <c r="O2449" s="37"/>
      <c r="P2449" s="35"/>
      <c r="Q2449" s="33"/>
      <c r="R2449" s="34"/>
    </row>
    <row r="2450" spans="1:18" ht="15.75" customHeight="1">
      <c r="A2450" s="22"/>
      <c r="B2450" s="27" t="s">
        <v>21</v>
      </c>
      <c r="C2450" s="27">
        <v>1185732</v>
      </c>
      <c r="D2450" s="28">
        <v>44539</v>
      </c>
      <c r="E2450" s="27" t="s">
        <v>53</v>
      </c>
      <c r="F2450" s="27" t="s">
        <v>97</v>
      </c>
      <c r="G2450" s="27" t="s">
        <v>98</v>
      </c>
      <c r="H2450" s="27" t="s">
        <v>26</v>
      </c>
      <c r="I2450" s="29">
        <v>0.65000000000000013</v>
      </c>
      <c r="J2450" s="30">
        <v>5750</v>
      </c>
      <c r="K2450" s="31">
        <f t="shared" si="18"/>
        <v>3737.5000000000009</v>
      </c>
      <c r="L2450" s="31">
        <f t="shared" si="19"/>
        <v>1495.0000000000005</v>
      </c>
      <c r="M2450" s="32">
        <v>0.4</v>
      </c>
      <c r="O2450" s="37"/>
      <c r="P2450" s="35"/>
      <c r="Q2450" s="33"/>
      <c r="R2450" s="34"/>
    </row>
    <row r="2451" spans="1:18" ht="15.75" customHeight="1">
      <c r="A2451" s="22"/>
      <c r="B2451" s="27" t="s">
        <v>21</v>
      </c>
      <c r="C2451" s="27">
        <v>1185732</v>
      </c>
      <c r="D2451" s="28">
        <v>44539</v>
      </c>
      <c r="E2451" s="27" t="s">
        <v>53</v>
      </c>
      <c r="F2451" s="27" t="s">
        <v>97</v>
      </c>
      <c r="G2451" s="27" t="s">
        <v>98</v>
      </c>
      <c r="H2451" s="27" t="s">
        <v>27</v>
      </c>
      <c r="I2451" s="29">
        <v>0.65000000000000013</v>
      </c>
      <c r="J2451" s="30">
        <v>5250</v>
      </c>
      <c r="K2451" s="31">
        <f t="shared" si="18"/>
        <v>3412.5000000000009</v>
      </c>
      <c r="L2451" s="31">
        <f t="shared" si="19"/>
        <v>1365.0000000000005</v>
      </c>
      <c r="M2451" s="32">
        <v>0.4</v>
      </c>
      <c r="O2451" s="37"/>
      <c r="P2451" s="35"/>
      <c r="Q2451" s="33"/>
      <c r="R2451" s="34"/>
    </row>
    <row r="2452" spans="1:18" ht="15.75" customHeight="1">
      <c r="A2452" s="22"/>
      <c r="B2452" s="27" t="s">
        <v>21</v>
      </c>
      <c r="C2452" s="27">
        <v>1185732</v>
      </c>
      <c r="D2452" s="28">
        <v>44539</v>
      </c>
      <c r="E2452" s="27" t="s">
        <v>53</v>
      </c>
      <c r="F2452" s="27" t="s">
        <v>97</v>
      </c>
      <c r="G2452" s="27" t="s">
        <v>98</v>
      </c>
      <c r="H2452" s="27" t="s">
        <v>28</v>
      </c>
      <c r="I2452" s="29">
        <v>0.75000000000000011</v>
      </c>
      <c r="J2452" s="30">
        <v>5250</v>
      </c>
      <c r="K2452" s="31">
        <f t="shared" si="18"/>
        <v>3937.5000000000005</v>
      </c>
      <c r="L2452" s="31">
        <f t="shared" si="19"/>
        <v>1378.125</v>
      </c>
      <c r="M2452" s="32">
        <v>0.35</v>
      </c>
      <c r="O2452" s="37"/>
      <c r="P2452" s="35"/>
      <c r="Q2452" s="33"/>
      <c r="R2452" s="34"/>
    </row>
    <row r="2453" spans="1:18" ht="15.75" customHeight="1">
      <c r="A2453" s="22"/>
      <c r="B2453" s="27" t="s">
        <v>21</v>
      </c>
      <c r="C2453" s="27">
        <v>1185732</v>
      </c>
      <c r="D2453" s="28">
        <v>44539</v>
      </c>
      <c r="E2453" s="27" t="s">
        <v>53</v>
      </c>
      <c r="F2453" s="27" t="s">
        <v>97</v>
      </c>
      <c r="G2453" s="27" t="s">
        <v>98</v>
      </c>
      <c r="H2453" s="27" t="s">
        <v>29</v>
      </c>
      <c r="I2453" s="29">
        <v>0.8</v>
      </c>
      <c r="J2453" s="30">
        <v>6250</v>
      </c>
      <c r="K2453" s="31">
        <f t="shared" si="18"/>
        <v>5000</v>
      </c>
      <c r="L2453" s="31">
        <f t="shared" si="19"/>
        <v>2500</v>
      </c>
      <c r="M2453" s="32">
        <v>0.5</v>
      </c>
      <c r="O2453" s="37"/>
      <c r="P2453" s="35"/>
      <c r="Q2453" s="33"/>
      <c r="R2453" s="34"/>
    </row>
    <row r="2454" spans="1:18" ht="15.75" customHeight="1">
      <c r="A2454" s="22" t="s">
        <v>46</v>
      </c>
      <c r="B2454" s="27" t="s">
        <v>21</v>
      </c>
      <c r="C2454" s="27">
        <v>1185732</v>
      </c>
      <c r="D2454" s="28">
        <v>44218</v>
      </c>
      <c r="E2454" s="27" t="s">
        <v>40</v>
      </c>
      <c r="F2454" s="27" t="s">
        <v>99</v>
      </c>
      <c r="G2454" s="27" t="s">
        <v>100</v>
      </c>
      <c r="H2454" s="27" t="s">
        <v>24</v>
      </c>
      <c r="I2454" s="29">
        <v>0.4</v>
      </c>
      <c r="J2454" s="30">
        <v>5000</v>
      </c>
      <c r="K2454" s="31">
        <f t="shared" si="18"/>
        <v>2000</v>
      </c>
      <c r="L2454" s="31">
        <f t="shared" si="19"/>
        <v>800</v>
      </c>
      <c r="M2454" s="32">
        <v>0.4</v>
      </c>
      <c r="O2454" s="37"/>
      <c r="P2454" s="35"/>
      <c r="Q2454" s="33"/>
      <c r="R2454" s="34"/>
    </row>
    <row r="2455" spans="1:18" ht="15.75" customHeight="1">
      <c r="A2455" s="22"/>
      <c r="B2455" s="27" t="s">
        <v>21</v>
      </c>
      <c r="C2455" s="27">
        <v>1185732</v>
      </c>
      <c r="D2455" s="28">
        <v>44218</v>
      </c>
      <c r="E2455" s="27" t="s">
        <v>40</v>
      </c>
      <c r="F2455" s="27" t="s">
        <v>99</v>
      </c>
      <c r="G2455" s="27" t="s">
        <v>100</v>
      </c>
      <c r="H2455" s="27" t="s">
        <v>25</v>
      </c>
      <c r="I2455" s="29">
        <v>0.4</v>
      </c>
      <c r="J2455" s="30">
        <v>3000</v>
      </c>
      <c r="K2455" s="31">
        <f t="shared" si="18"/>
        <v>1200</v>
      </c>
      <c r="L2455" s="31">
        <f t="shared" si="19"/>
        <v>420</v>
      </c>
      <c r="M2455" s="32">
        <v>0.35</v>
      </c>
      <c r="O2455" s="37"/>
      <c r="P2455" s="35"/>
      <c r="Q2455" s="33"/>
      <c r="R2455" s="34"/>
    </row>
    <row r="2456" spans="1:18" ht="15.75" customHeight="1">
      <c r="A2456" s="22"/>
      <c r="B2456" s="27" t="s">
        <v>21</v>
      </c>
      <c r="C2456" s="27">
        <v>1185732</v>
      </c>
      <c r="D2456" s="28">
        <v>44218</v>
      </c>
      <c r="E2456" s="27" t="s">
        <v>40</v>
      </c>
      <c r="F2456" s="27" t="s">
        <v>99</v>
      </c>
      <c r="G2456" s="27" t="s">
        <v>100</v>
      </c>
      <c r="H2456" s="27" t="s">
        <v>26</v>
      </c>
      <c r="I2456" s="29">
        <v>0.30000000000000004</v>
      </c>
      <c r="J2456" s="30">
        <v>3000</v>
      </c>
      <c r="K2456" s="31">
        <f t="shared" si="18"/>
        <v>900.00000000000011</v>
      </c>
      <c r="L2456" s="31">
        <f t="shared" si="19"/>
        <v>360.00000000000006</v>
      </c>
      <c r="M2456" s="32">
        <v>0.4</v>
      </c>
      <c r="O2456" s="37"/>
      <c r="P2456" s="35"/>
      <c r="Q2456" s="33"/>
      <c r="R2456" s="34"/>
    </row>
    <row r="2457" spans="1:18" ht="15.75" customHeight="1">
      <c r="A2457" s="22"/>
      <c r="B2457" s="27" t="s">
        <v>21</v>
      </c>
      <c r="C2457" s="27">
        <v>1185732</v>
      </c>
      <c r="D2457" s="28">
        <v>44218</v>
      </c>
      <c r="E2457" s="27" t="s">
        <v>40</v>
      </c>
      <c r="F2457" s="27" t="s">
        <v>99</v>
      </c>
      <c r="G2457" s="27" t="s">
        <v>100</v>
      </c>
      <c r="H2457" s="27" t="s">
        <v>27</v>
      </c>
      <c r="I2457" s="29">
        <v>0.35000000000000003</v>
      </c>
      <c r="J2457" s="30">
        <v>1500</v>
      </c>
      <c r="K2457" s="31">
        <f t="shared" si="18"/>
        <v>525</v>
      </c>
      <c r="L2457" s="31">
        <f t="shared" si="19"/>
        <v>210</v>
      </c>
      <c r="M2457" s="32">
        <v>0.4</v>
      </c>
      <c r="O2457" s="37"/>
      <c r="P2457" s="35"/>
      <c r="Q2457" s="33"/>
      <c r="R2457" s="34"/>
    </row>
    <row r="2458" spans="1:18" ht="15.75" customHeight="1">
      <c r="A2458" s="22"/>
      <c r="B2458" s="27" t="s">
        <v>21</v>
      </c>
      <c r="C2458" s="27">
        <v>1185732</v>
      </c>
      <c r="D2458" s="28">
        <v>44218</v>
      </c>
      <c r="E2458" s="27" t="s">
        <v>40</v>
      </c>
      <c r="F2458" s="27" t="s">
        <v>99</v>
      </c>
      <c r="G2458" s="27" t="s">
        <v>100</v>
      </c>
      <c r="H2458" s="27" t="s">
        <v>28</v>
      </c>
      <c r="I2458" s="29">
        <v>0.49999999999999994</v>
      </c>
      <c r="J2458" s="30">
        <v>2000</v>
      </c>
      <c r="K2458" s="31">
        <f t="shared" si="18"/>
        <v>999.99999999999989</v>
      </c>
      <c r="L2458" s="31">
        <f t="shared" si="19"/>
        <v>349.99999999999994</v>
      </c>
      <c r="M2458" s="32">
        <v>0.35</v>
      </c>
      <c r="O2458" s="37"/>
      <c r="P2458" s="35"/>
      <c r="Q2458" s="33"/>
      <c r="R2458" s="34"/>
    </row>
    <row r="2459" spans="1:18" ht="15.75" customHeight="1">
      <c r="A2459" s="22"/>
      <c r="B2459" s="27" t="s">
        <v>21</v>
      </c>
      <c r="C2459" s="27">
        <v>1185732</v>
      </c>
      <c r="D2459" s="28">
        <v>44218</v>
      </c>
      <c r="E2459" s="27" t="s">
        <v>40</v>
      </c>
      <c r="F2459" s="27" t="s">
        <v>99</v>
      </c>
      <c r="G2459" s="27" t="s">
        <v>100</v>
      </c>
      <c r="H2459" s="27" t="s">
        <v>29</v>
      </c>
      <c r="I2459" s="29">
        <v>0.4</v>
      </c>
      <c r="J2459" s="30">
        <v>3000</v>
      </c>
      <c r="K2459" s="31">
        <f t="shared" si="18"/>
        <v>1200</v>
      </c>
      <c r="L2459" s="31">
        <f t="shared" si="19"/>
        <v>480</v>
      </c>
      <c r="M2459" s="32">
        <v>0.4</v>
      </c>
      <c r="O2459" s="37"/>
      <c r="P2459" s="35"/>
      <c r="Q2459" s="33"/>
      <c r="R2459" s="34"/>
    </row>
    <row r="2460" spans="1:18" ht="15.75" customHeight="1">
      <c r="A2460" s="22"/>
      <c r="B2460" s="27" t="s">
        <v>21</v>
      </c>
      <c r="C2460" s="27">
        <v>1185732</v>
      </c>
      <c r="D2460" s="28">
        <v>44249</v>
      </c>
      <c r="E2460" s="27" t="s">
        <v>40</v>
      </c>
      <c r="F2460" s="27" t="s">
        <v>99</v>
      </c>
      <c r="G2460" s="27" t="s">
        <v>100</v>
      </c>
      <c r="H2460" s="27" t="s">
        <v>24</v>
      </c>
      <c r="I2460" s="29">
        <v>0.4</v>
      </c>
      <c r="J2460" s="30">
        <v>5500</v>
      </c>
      <c r="K2460" s="31">
        <f t="shared" si="18"/>
        <v>2200</v>
      </c>
      <c r="L2460" s="31">
        <f t="shared" si="19"/>
        <v>880</v>
      </c>
      <c r="M2460" s="32">
        <v>0.4</v>
      </c>
      <c r="O2460" s="37"/>
      <c r="P2460" s="35"/>
      <c r="Q2460" s="33"/>
      <c r="R2460" s="34"/>
    </row>
    <row r="2461" spans="1:18" ht="15.75" customHeight="1">
      <c r="A2461" s="22"/>
      <c r="B2461" s="27" t="s">
        <v>21</v>
      </c>
      <c r="C2461" s="27">
        <v>1185732</v>
      </c>
      <c r="D2461" s="28">
        <v>44249</v>
      </c>
      <c r="E2461" s="27" t="s">
        <v>40</v>
      </c>
      <c r="F2461" s="27" t="s">
        <v>99</v>
      </c>
      <c r="G2461" s="27" t="s">
        <v>100</v>
      </c>
      <c r="H2461" s="27" t="s">
        <v>25</v>
      </c>
      <c r="I2461" s="29">
        <v>0.4</v>
      </c>
      <c r="J2461" s="30">
        <v>2000</v>
      </c>
      <c r="K2461" s="31">
        <f t="shared" si="18"/>
        <v>800</v>
      </c>
      <c r="L2461" s="31">
        <f t="shared" si="19"/>
        <v>280</v>
      </c>
      <c r="M2461" s="32">
        <v>0.35</v>
      </c>
      <c r="O2461" s="37"/>
      <c r="P2461" s="35"/>
      <c r="Q2461" s="33"/>
      <c r="R2461" s="34"/>
    </row>
    <row r="2462" spans="1:18" ht="15.75" customHeight="1">
      <c r="A2462" s="22"/>
      <c r="B2462" s="27" t="s">
        <v>21</v>
      </c>
      <c r="C2462" s="27">
        <v>1185732</v>
      </c>
      <c r="D2462" s="28">
        <v>44249</v>
      </c>
      <c r="E2462" s="27" t="s">
        <v>40</v>
      </c>
      <c r="F2462" s="27" t="s">
        <v>99</v>
      </c>
      <c r="G2462" s="27" t="s">
        <v>100</v>
      </c>
      <c r="H2462" s="27" t="s">
        <v>26</v>
      </c>
      <c r="I2462" s="29">
        <v>0.30000000000000004</v>
      </c>
      <c r="J2462" s="30">
        <v>2500</v>
      </c>
      <c r="K2462" s="31">
        <f t="shared" si="18"/>
        <v>750.00000000000011</v>
      </c>
      <c r="L2462" s="31">
        <f t="shared" si="19"/>
        <v>300.00000000000006</v>
      </c>
      <c r="M2462" s="32">
        <v>0.4</v>
      </c>
      <c r="O2462" s="37"/>
      <c r="P2462" s="35"/>
      <c r="Q2462" s="33"/>
      <c r="R2462" s="34"/>
    </row>
    <row r="2463" spans="1:18" ht="15.75" customHeight="1">
      <c r="A2463" s="22"/>
      <c r="B2463" s="27" t="s">
        <v>21</v>
      </c>
      <c r="C2463" s="27">
        <v>1185732</v>
      </c>
      <c r="D2463" s="28">
        <v>44249</v>
      </c>
      <c r="E2463" s="27" t="s">
        <v>40</v>
      </c>
      <c r="F2463" s="27" t="s">
        <v>99</v>
      </c>
      <c r="G2463" s="27" t="s">
        <v>100</v>
      </c>
      <c r="H2463" s="27" t="s">
        <v>27</v>
      </c>
      <c r="I2463" s="29">
        <v>0.35000000000000003</v>
      </c>
      <c r="J2463" s="30">
        <v>1250</v>
      </c>
      <c r="K2463" s="31">
        <f t="shared" si="18"/>
        <v>437.50000000000006</v>
      </c>
      <c r="L2463" s="31">
        <f t="shared" si="19"/>
        <v>175.00000000000003</v>
      </c>
      <c r="M2463" s="32">
        <v>0.4</v>
      </c>
      <c r="O2463" s="37"/>
      <c r="P2463" s="35"/>
      <c r="Q2463" s="33"/>
      <c r="R2463" s="34"/>
    </row>
    <row r="2464" spans="1:18" ht="15.75" customHeight="1">
      <c r="A2464" s="22"/>
      <c r="B2464" s="27" t="s">
        <v>21</v>
      </c>
      <c r="C2464" s="27">
        <v>1185732</v>
      </c>
      <c r="D2464" s="28">
        <v>44249</v>
      </c>
      <c r="E2464" s="27" t="s">
        <v>40</v>
      </c>
      <c r="F2464" s="27" t="s">
        <v>99</v>
      </c>
      <c r="G2464" s="27" t="s">
        <v>100</v>
      </c>
      <c r="H2464" s="27" t="s">
        <v>28</v>
      </c>
      <c r="I2464" s="29">
        <v>0.49999999999999994</v>
      </c>
      <c r="J2464" s="30">
        <v>2000</v>
      </c>
      <c r="K2464" s="31">
        <f t="shared" si="18"/>
        <v>999.99999999999989</v>
      </c>
      <c r="L2464" s="31">
        <f t="shared" si="19"/>
        <v>349.99999999999994</v>
      </c>
      <c r="M2464" s="32">
        <v>0.35</v>
      </c>
      <c r="O2464" s="37"/>
      <c r="P2464" s="35"/>
      <c r="Q2464" s="33"/>
      <c r="R2464" s="34"/>
    </row>
    <row r="2465" spans="1:18" ht="15.75" customHeight="1">
      <c r="A2465" s="22"/>
      <c r="B2465" s="27" t="s">
        <v>21</v>
      </c>
      <c r="C2465" s="27">
        <v>1185732</v>
      </c>
      <c r="D2465" s="28">
        <v>44249</v>
      </c>
      <c r="E2465" s="27" t="s">
        <v>40</v>
      </c>
      <c r="F2465" s="27" t="s">
        <v>99</v>
      </c>
      <c r="G2465" s="27" t="s">
        <v>100</v>
      </c>
      <c r="H2465" s="27" t="s">
        <v>29</v>
      </c>
      <c r="I2465" s="29">
        <v>0.4</v>
      </c>
      <c r="J2465" s="30">
        <v>3000</v>
      </c>
      <c r="K2465" s="31">
        <f t="shared" si="18"/>
        <v>1200</v>
      </c>
      <c r="L2465" s="31">
        <f t="shared" si="19"/>
        <v>480</v>
      </c>
      <c r="M2465" s="32">
        <v>0.4</v>
      </c>
      <c r="O2465" s="37"/>
      <c r="P2465" s="35"/>
      <c r="Q2465" s="33"/>
      <c r="R2465" s="34"/>
    </row>
    <row r="2466" spans="1:18" ht="15.75" customHeight="1">
      <c r="A2466" s="22"/>
      <c r="B2466" s="27" t="s">
        <v>21</v>
      </c>
      <c r="C2466" s="27">
        <v>1185732</v>
      </c>
      <c r="D2466" s="28">
        <v>44276</v>
      </c>
      <c r="E2466" s="27" t="s">
        <v>40</v>
      </c>
      <c r="F2466" s="27" t="s">
        <v>99</v>
      </c>
      <c r="G2466" s="27" t="s">
        <v>100</v>
      </c>
      <c r="H2466" s="27" t="s">
        <v>24</v>
      </c>
      <c r="I2466" s="29">
        <v>0.45</v>
      </c>
      <c r="J2466" s="30">
        <v>5200</v>
      </c>
      <c r="K2466" s="31">
        <f t="shared" si="18"/>
        <v>2340</v>
      </c>
      <c r="L2466" s="31">
        <f t="shared" si="19"/>
        <v>936</v>
      </c>
      <c r="M2466" s="32">
        <v>0.4</v>
      </c>
      <c r="O2466" s="37"/>
      <c r="P2466" s="35"/>
      <c r="Q2466" s="33"/>
      <c r="R2466" s="34"/>
    </row>
    <row r="2467" spans="1:18" ht="15.75" customHeight="1">
      <c r="A2467" s="22"/>
      <c r="B2467" s="27" t="s">
        <v>21</v>
      </c>
      <c r="C2467" s="27">
        <v>1185732</v>
      </c>
      <c r="D2467" s="28">
        <v>44276</v>
      </c>
      <c r="E2467" s="27" t="s">
        <v>40</v>
      </c>
      <c r="F2467" s="27" t="s">
        <v>99</v>
      </c>
      <c r="G2467" s="27" t="s">
        <v>100</v>
      </c>
      <c r="H2467" s="27" t="s">
        <v>25</v>
      </c>
      <c r="I2467" s="29">
        <v>0.45</v>
      </c>
      <c r="J2467" s="30">
        <v>2250</v>
      </c>
      <c r="K2467" s="31">
        <f t="shared" si="18"/>
        <v>1012.5</v>
      </c>
      <c r="L2467" s="31">
        <f t="shared" si="19"/>
        <v>354.375</v>
      </c>
      <c r="M2467" s="32">
        <v>0.35</v>
      </c>
      <c r="O2467" s="37"/>
      <c r="P2467" s="35"/>
      <c r="Q2467" s="33"/>
      <c r="R2467" s="34"/>
    </row>
    <row r="2468" spans="1:18" ht="15.75" customHeight="1">
      <c r="A2468" s="22"/>
      <c r="B2468" s="27" t="s">
        <v>21</v>
      </c>
      <c r="C2468" s="27">
        <v>1185732</v>
      </c>
      <c r="D2468" s="28">
        <v>44276</v>
      </c>
      <c r="E2468" s="27" t="s">
        <v>40</v>
      </c>
      <c r="F2468" s="27" t="s">
        <v>99</v>
      </c>
      <c r="G2468" s="27" t="s">
        <v>100</v>
      </c>
      <c r="H2468" s="27" t="s">
        <v>26</v>
      </c>
      <c r="I2468" s="29">
        <v>0.35000000000000003</v>
      </c>
      <c r="J2468" s="30">
        <v>2500</v>
      </c>
      <c r="K2468" s="31">
        <f t="shared" si="18"/>
        <v>875.00000000000011</v>
      </c>
      <c r="L2468" s="31">
        <f t="shared" si="19"/>
        <v>350.00000000000006</v>
      </c>
      <c r="M2468" s="32">
        <v>0.4</v>
      </c>
      <c r="O2468" s="37"/>
      <c r="P2468" s="35"/>
      <c r="Q2468" s="33"/>
      <c r="R2468" s="34"/>
    </row>
    <row r="2469" spans="1:18" ht="15.75" customHeight="1">
      <c r="A2469" s="22"/>
      <c r="B2469" s="27" t="s">
        <v>21</v>
      </c>
      <c r="C2469" s="27">
        <v>1185732</v>
      </c>
      <c r="D2469" s="28">
        <v>44276</v>
      </c>
      <c r="E2469" s="27" t="s">
        <v>40</v>
      </c>
      <c r="F2469" s="27" t="s">
        <v>99</v>
      </c>
      <c r="G2469" s="27" t="s">
        <v>100</v>
      </c>
      <c r="H2469" s="27" t="s">
        <v>27</v>
      </c>
      <c r="I2469" s="29">
        <v>0.4</v>
      </c>
      <c r="J2469" s="30">
        <v>1000</v>
      </c>
      <c r="K2469" s="31">
        <f t="shared" si="18"/>
        <v>400</v>
      </c>
      <c r="L2469" s="31">
        <f t="shared" si="19"/>
        <v>160</v>
      </c>
      <c r="M2469" s="32">
        <v>0.4</v>
      </c>
      <c r="O2469" s="37"/>
      <c r="P2469" s="35"/>
      <c r="Q2469" s="33"/>
      <c r="R2469" s="34"/>
    </row>
    <row r="2470" spans="1:18" ht="15.75" customHeight="1">
      <c r="A2470" s="22"/>
      <c r="B2470" s="27" t="s">
        <v>21</v>
      </c>
      <c r="C2470" s="27">
        <v>1185732</v>
      </c>
      <c r="D2470" s="28">
        <v>44276</v>
      </c>
      <c r="E2470" s="27" t="s">
        <v>40</v>
      </c>
      <c r="F2470" s="27" t="s">
        <v>99</v>
      </c>
      <c r="G2470" s="27" t="s">
        <v>100</v>
      </c>
      <c r="H2470" s="27" t="s">
        <v>28</v>
      </c>
      <c r="I2470" s="29">
        <v>0.54999999999999993</v>
      </c>
      <c r="J2470" s="30">
        <v>1500</v>
      </c>
      <c r="K2470" s="31">
        <f t="shared" si="18"/>
        <v>824.99999999999989</v>
      </c>
      <c r="L2470" s="31">
        <f t="shared" si="19"/>
        <v>288.74999999999994</v>
      </c>
      <c r="M2470" s="32">
        <v>0.35</v>
      </c>
      <c r="O2470" s="37"/>
      <c r="P2470" s="35"/>
      <c r="Q2470" s="33"/>
      <c r="R2470" s="34"/>
    </row>
    <row r="2471" spans="1:18" ht="15.75" customHeight="1">
      <c r="A2471" s="22"/>
      <c r="B2471" s="27" t="s">
        <v>21</v>
      </c>
      <c r="C2471" s="27">
        <v>1185732</v>
      </c>
      <c r="D2471" s="28">
        <v>44276</v>
      </c>
      <c r="E2471" s="27" t="s">
        <v>40</v>
      </c>
      <c r="F2471" s="27" t="s">
        <v>99</v>
      </c>
      <c r="G2471" s="27" t="s">
        <v>100</v>
      </c>
      <c r="H2471" s="27" t="s">
        <v>29</v>
      </c>
      <c r="I2471" s="29">
        <v>0.45</v>
      </c>
      <c r="J2471" s="30">
        <v>2500</v>
      </c>
      <c r="K2471" s="31">
        <f t="shared" si="18"/>
        <v>1125</v>
      </c>
      <c r="L2471" s="31">
        <f t="shared" si="19"/>
        <v>450</v>
      </c>
      <c r="M2471" s="32">
        <v>0.4</v>
      </c>
      <c r="O2471" s="37"/>
      <c r="P2471" s="35"/>
      <c r="Q2471" s="33"/>
      <c r="R2471" s="34"/>
    </row>
    <row r="2472" spans="1:18" ht="15.75" customHeight="1">
      <c r="A2472" s="22"/>
      <c r="B2472" s="27" t="s">
        <v>21</v>
      </c>
      <c r="C2472" s="27">
        <v>1185732</v>
      </c>
      <c r="D2472" s="28">
        <v>44308</v>
      </c>
      <c r="E2472" s="27" t="s">
        <v>40</v>
      </c>
      <c r="F2472" s="27" t="s">
        <v>99</v>
      </c>
      <c r="G2472" s="27" t="s">
        <v>100</v>
      </c>
      <c r="H2472" s="27" t="s">
        <v>24</v>
      </c>
      <c r="I2472" s="29">
        <v>0.45</v>
      </c>
      <c r="J2472" s="30">
        <v>4750</v>
      </c>
      <c r="K2472" s="31">
        <f t="shared" si="18"/>
        <v>2137.5</v>
      </c>
      <c r="L2472" s="31">
        <f t="shared" si="19"/>
        <v>855</v>
      </c>
      <c r="M2472" s="32">
        <v>0.4</v>
      </c>
      <c r="O2472" s="37"/>
      <c r="P2472" s="35"/>
      <c r="Q2472" s="33"/>
      <c r="R2472" s="34"/>
    </row>
    <row r="2473" spans="1:18" ht="15.75" customHeight="1">
      <c r="A2473" s="22"/>
      <c r="B2473" s="27" t="s">
        <v>21</v>
      </c>
      <c r="C2473" s="27">
        <v>1185732</v>
      </c>
      <c r="D2473" s="28">
        <v>44308</v>
      </c>
      <c r="E2473" s="27" t="s">
        <v>40</v>
      </c>
      <c r="F2473" s="27" t="s">
        <v>99</v>
      </c>
      <c r="G2473" s="27" t="s">
        <v>100</v>
      </c>
      <c r="H2473" s="27" t="s">
        <v>25</v>
      </c>
      <c r="I2473" s="29">
        <v>0.45</v>
      </c>
      <c r="J2473" s="30">
        <v>1750</v>
      </c>
      <c r="K2473" s="31">
        <f t="shared" si="18"/>
        <v>787.5</v>
      </c>
      <c r="L2473" s="31">
        <f t="shared" si="19"/>
        <v>275.625</v>
      </c>
      <c r="M2473" s="32">
        <v>0.35</v>
      </c>
      <c r="O2473" s="37"/>
      <c r="P2473" s="35"/>
      <c r="Q2473" s="33"/>
      <c r="R2473" s="34"/>
    </row>
    <row r="2474" spans="1:18" ht="15.75" customHeight="1">
      <c r="A2474" s="22"/>
      <c r="B2474" s="27" t="s">
        <v>21</v>
      </c>
      <c r="C2474" s="27">
        <v>1185732</v>
      </c>
      <c r="D2474" s="28">
        <v>44308</v>
      </c>
      <c r="E2474" s="27" t="s">
        <v>40</v>
      </c>
      <c r="F2474" s="27" t="s">
        <v>99</v>
      </c>
      <c r="G2474" s="27" t="s">
        <v>100</v>
      </c>
      <c r="H2474" s="27" t="s">
        <v>26</v>
      </c>
      <c r="I2474" s="29">
        <v>0.4</v>
      </c>
      <c r="J2474" s="30">
        <v>1750</v>
      </c>
      <c r="K2474" s="31">
        <f t="shared" si="18"/>
        <v>700</v>
      </c>
      <c r="L2474" s="31">
        <f t="shared" si="19"/>
        <v>280</v>
      </c>
      <c r="M2474" s="32">
        <v>0.4</v>
      </c>
      <c r="O2474" s="37"/>
      <c r="P2474" s="35"/>
      <c r="Q2474" s="33"/>
      <c r="R2474" s="34"/>
    </row>
    <row r="2475" spans="1:18" ht="15.75" customHeight="1">
      <c r="A2475" s="22"/>
      <c r="B2475" s="27" t="s">
        <v>21</v>
      </c>
      <c r="C2475" s="27">
        <v>1185732</v>
      </c>
      <c r="D2475" s="28">
        <v>44308</v>
      </c>
      <c r="E2475" s="27" t="s">
        <v>40</v>
      </c>
      <c r="F2475" s="27" t="s">
        <v>99</v>
      </c>
      <c r="G2475" s="27" t="s">
        <v>100</v>
      </c>
      <c r="H2475" s="27" t="s">
        <v>27</v>
      </c>
      <c r="I2475" s="29">
        <v>0.45</v>
      </c>
      <c r="J2475" s="30">
        <v>1000</v>
      </c>
      <c r="K2475" s="31">
        <f t="shared" si="18"/>
        <v>450</v>
      </c>
      <c r="L2475" s="31">
        <f t="shared" si="19"/>
        <v>180</v>
      </c>
      <c r="M2475" s="32">
        <v>0.4</v>
      </c>
      <c r="O2475" s="37"/>
      <c r="P2475" s="35"/>
      <c r="Q2475" s="33"/>
      <c r="R2475" s="34"/>
    </row>
    <row r="2476" spans="1:18" ht="15.75" customHeight="1">
      <c r="A2476" s="22"/>
      <c r="B2476" s="27" t="s">
        <v>21</v>
      </c>
      <c r="C2476" s="27">
        <v>1185732</v>
      </c>
      <c r="D2476" s="28">
        <v>44308</v>
      </c>
      <c r="E2476" s="27" t="s">
        <v>40</v>
      </c>
      <c r="F2476" s="27" t="s">
        <v>99</v>
      </c>
      <c r="G2476" s="27" t="s">
        <v>100</v>
      </c>
      <c r="H2476" s="27" t="s">
        <v>28</v>
      </c>
      <c r="I2476" s="29">
        <v>0.5</v>
      </c>
      <c r="J2476" s="30">
        <v>1250</v>
      </c>
      <c r="K2476" s="31">
        <f t="shared" si="18"/>
        <v>625</v>
      </c>
      <c r="L2476" s="31">
        <f t="shared" si="19"/>
        <v>218.75</v>
      </c>
      <c r="M2476" s="32">
        <v>0.35</v>
      </c>
      <c r="O2476" s="37"/>
      <c r="P2476" s="35"/>
      <c r="Q2476" s="33"/>
      <c r="R2476" s="34"/>
    </row>
    <row r="2477" spans="1:18" ht="15.75" customHeight="1">
      <c r="A2477" s="22"/>
      <c r="B2477" s="27" t="s">
        <v>21</v>
      </c>
      <c r="C2477" s="27">
        <v>1185732</v>
      </c>
      <c r="D2477" s="28">
        <v>44308</v>
      </c>
      <c r="E2477" s="27" t="s">
        <v>40</v>
      </c>
      <c r="F2477" s="27" t="s">
        <v>99</v>
      </c>
      <c r="G2477" s="27" t="s">
        <v>100</v>
      </c>
      <c r="H2477" s="27" t="s">
        <v>29</v>
      </c>
      <c r="I2477" s="29">
        <v>0.4</v>
      </c>
      <c r="J2477" s="30">
        <v>2500</v>
      </c>
      <c r="K2477" s="31">
        <f t="shared" si="18"/>
        <v>1000</v>
      </c>
      <c r="L2477" s="31">
        <f t="shared" si="19"/>
        <v>400</v>
      </c>
      <c r="M2477" s="32">
        <v>0.4</v>
      </c>
      <c r="O2477" s="37"/>
      <c r="P2477" s="35"/>
      <c r="Q2477" s="33"/>
      <c r="R2477" s="34"/>
    </row>
    <row r="2478" spans="1:18" ht="15.75" customHeight="1">
      <c r="A2478" s="22"/>
      <c r="B2478" s="27" t="s">
        <v>21</v>
      </c>
      <c r="C2478" s="27">
        <v>1185732</v>
      </c>
      <c r="D2478" s="28">
        <v>44339</v>
      </c>
      <c r="E2478" s="27" t="s">
        <v>40</v>
      </c>
      <c r="F2478" s="27" t="s">
        <v>99</v>
      </c>
      <c r="G2478" s="27" t="s">
        <v>100</v>
      </c>
      <c r="H2478" s="27" t="s">
        <v>24</v>
      </c>
      <c r="I2478" s="29">
        <v>0.5</v>
      </c>
      <c r="J2478" s="30">
        <v>5200</v>
      </c>
      <c r="K2478" s="31">
        <f t="shared" si="18"/>
        <v>2600</v>
      </c>
      <c r="L2478" s="31">
        <f t="shared" si="19"/>
        <v>1040</v>
      </c>
      <c r="M2478" s="32">
        <v>0.4</v>
      </c>
      <c r="O2478" s="37"/>
      <c r="P2478" s="35"/>
      <c r="Q2478" s="33"/>
      <c r="R2478" s="34"/>
    </row>
    <row r="2479" spans="1:18" ht="15.75" customHeight="1">
      <c r="A2479" s="22"/>
      <c r="B2479" s="27" t="s">
        <v>21</v>
      </c>
      <c r="C2479" s="27">
        <v>1185732</v>
      </c>
      <c r="D2479" s="28">
        <v>44339</v>
      </c>
      <c r="E2479" s="27" t="s">
        <v>40</v>
      </c>
      <c r="F2479" s="27" t="s">
        <v>99</v>
      </c>
      <c r="G2479" s="27" t="s">
        <v>100</v>
      </c>
      <c r="H2479" s="27" t="s">
        <v>25</v>
      </c>
      <c r="I2479" s="29">
        <v>0.45000000000000007</v>
      </c>
      <c r="J2479" s="30">
        <v>2250</v>
      </c>
      <c r="K2479" s="31">
        <f t="shared" si="18"/>
        <v>1012.5000000000001</v>
      </c>
      <c r="L2479" s="31">
        <f t="shared" si="19"/>
        <v>354.375</v>
      </c>
      <c r="M2479" s="32">
        <v>0.35</v>
      </c>
      <c r="O2479" s="37"/>
      <c r="P2479" s="35"/>
      <c r="Q2479" s="33"/>
      <c r="R2479" s="34"/>
    </row>
    <row r="2480" spans="1:18" ht="15.75" customHeight="1">
      <c r="A2480" s="22"/>
      <c r="B2480" s="27" t="s">
        <v>21</v>
      </c>
      <c r="C2480" s="27">
        <v>1185732</v>
      </c>
      <c r="D2480" s="28">
        <v>44339</v>
      </c>
      <c r="E2480" s="27" t="s">
        <v>40</v>
      </c>
      <c r="F2480" s="27" t="s">
        <v>99</v>
      </c>
      <c r="G2480" s="27" t="s">
        <v>100</v>
      </c>
      <c r="H2480" s="27" t="s">
        <v>26</v>
      </c>
      <c r="I2480" s="29">
        <v>0.4</v>
      </c>
      <c r="J2480" s="30">
        <v>2000</v>
      </c>
      <c r="K2480" s="31">
        <f t="shared" si="18"/>
        <v>800</v>
      </c>
      <c r="L2480" s="31">
        <f t="shared" si="19"/>
        <v>320</v>
      </c>
      <c r="M2480" s="32">
        <v>0.4</v>
      </c>
      <c r="O2480" s="37"/>
      <c r="P2480" s="35"/>
      <c r="Q2480" s="33"/>
      <c r="R2480" s="34"/>
    </row>
    <row r="2481" spans="1:18" ht="15.75" customHeight="1">
      <c r="A2481" s="22"/>
      <c r="B2481" s="27" t="s">
        <v>21</v>
      </c>
      <c r="C2481" s="27">
        <v>1185732</v>
      </c>
      <c r="D2481" s="28">
        <v>44339</v>
      </c>
      <c r="E2481" s="27" t="s">
        <v>40</v>
      </c>
      <c r="F2481" s="27" t="s">
        <v>99</v>
      </c>
      <c r="G2481" s="27" t="s">
        <v>100</v>
      </c>
      <c r="H2481" s="27" t="s">
        <v>27</v>
      </c>
      <c r="I2481" s="29">
        <v>0.4</v>
      </c>
      <c r="J2481" s="30">
        <v>1250</v>
      </c>
      <c r="K2481" s="31">
        <f t="shared" si="18"/>
        <v>500</v>
      </c>
      <c r="L2481" s="31">
        <f t="shared" si="19"/>
        <v>200</v>
      </c>
      <c r="M2481" s="32">
        <v>0.4</v>
      </c>
      <c r="O2481" s="37"/>
      <c r="P2481" s="35"/>
      <c r="Q2481" s="33"/>
      <c r="R2481" s="34"/>
    </row>
    <row r="2482" spans="1:18" ht="15.75" customHeight="1">
      <c r="A2482" s="22"/>
      <c r="B2482" s="27" t="s">
        <v>21</v>
      </c>
      <c r="C2482" s="27">
        <v>1185732</v>
      </c>
      <c r="D2482" s="28">
        <v>44339</v>
      </c>
      <c r="E2482" s="27" t="s">
        <v>40</v>
      </c>
      <c r="F2482" s="27" t="s">
        <v>99</v>
      </c>
      <c r="G2482" s="27" t="s">
        <v>100</v>
      </c>
      <c r="H2482" s="27" t="s">
        <v>28</v>
      </c>
      <c r="I2482" s="29">
        <v>0.5</v>
      </c>
      <c r="J2482" s="30">
        <v>1500</v>
      </c>
      <c r="K2482" s="31">
        <f t="shared" si="18"/>
        <v>750</v>
      </c>
      <c r="L2482" s="31">
        <f t="shared" si="19"/>
        <v>262.5</v>
      </c>
      <c r="M2482" s="32">
        <v>0.35</v>
      </c>
      <c r="O2482" s="37"/>
      <c r="P2482" s="35"/>
      <c r="Q2482" s="33"/>
      <c r="R2482" s="34"/>
    </row>
    <row r="2483" spans="1:18" ht="15.75" customHeight="1">
      <c r="A2483" s="22"/>
      <c r="B2483" s="27" t="s">
        <v>21</v>
      </c>
      <c r="C2483" s="27">
        <v>1185732</v>
      </c>
      <c r="D2483" s="28">
        <v>44339</v>
      </c>
      <c r="E2483" s="27" t="s">
        <v>40</v>
      </c>
      <c r="F2483" s="27" t="s">
        <v>99</v>
      </c>
      <c r="G2483" s="27" t="s">
        <v>100</v>
      </c>
      <c r="H2483" s="27" t="s">
        <v>29</v>
      </c>
      <c r="I2483" s="29">
        <v>0.55000000000000004</v>
      </c>
      <c r="J2483" s="30">
        <v>2750</v>
      </c>
      <c r="K2483" s="31">
        <f t="shared" si="18"/>
        <v>1512.5000000000002</v>
      </c>
      <c r="L2483" s="31">
        <f t="shared" si="19"/>
        <v>605.00000000000011</v>
      </c>
      <c r="M2483" s="32">
        <v>0.4</v>
      </c>
      <c r="O2483" s="37"/>
      <c r="P2483" s="35"/>
      <c r="Q2483" s="33"/>
      <c r="R2483" s="34"/>
    </row>
    <row r="2484" spans="1:18" ht="15.75" customHeight="1">
      <c r="A2484" s="22"/>
      <c r="B2484" s="27" t="s">
        <v>21</v>
      </c>
      <c r="C2484" s="27">
        <v>1185732</v>
      </c>
      <c r="D2484" s="28">
        <v>44369</v>
      </c>
      <c r="E2484" s="27" t="s">
        <v>40</v>
      </c>
      <c r="F2484" s="27" t="s">
        <v>99</v>
      </c>
      <c r="G2484" s="27" t="s">
        <v>100</v>
      </c>
      <c r="H2484" s="27" t="s">
        <v>24</v>
      </c>
      <c r="I2484" s="29">
        <v>0.4</v>
      </c>
      <c r="J2484" s="30">
        <v>5250</v>
      </c>
      <c r="K2484" s="31">
        <f t="shared" si="18"/>
        <v>2100</v>
      </c>
      <c r="L2484" s="31">
        <f t="shared" si="19"/>
        <v>840</v>
      </c>
      <c r="M2484" s="32">
        <v>0.4</v>
      </c>
      <c r="O2484" s="37"/>
      <c r="P2484" s="35"/>
      <c r="Q2484" s="33"/>
      <c r="R2484" s="34"/>
    </row>
    <row r="2485" spans="1:18" ht="15.75" customHeight="1">
      <c r="A2485" s="22"/>
      <c r="B2485" s="27" t="s">
        <v>21</v>
      </c>
      <c r="C2485" s="27">
        <v>1185732</v>
      </c>
      <c r="D2485" s="28">
        <v>44369</v>
      </c>
      <c r="E2485" s="27" t="s">
        <v>40</v>
      </c>
      <c r="F2485" s="27" t="s">
        <v>99</v>
      </c>
      <c r="G2485" s="27" t="s">
        <v>100</v>
      </c>
      <c r="H2485" s="27" t="s">
        <v>25</v>
      </c>
      <c r="I2485" s="29">
        <v>0.35000000000000009</v>
      </c>
      <c r="J2485" s="30">
        <v>2750</v>
      </c>
      <c r="K2485" s="31">
        <f t="shared" si="18"/>
        <v>962.50000000000023</v>
      </c>
      <c r="L2485" s="31">
        <f t="shared" si="19"/>
        <v>336.87500000000006</v>
      </c>
      <c r="M2485" s="32">
        <v>0.35</v>
      </c>
      <c r="O2485" s="37"/>
      <c r="P2485" s="35"/>
      <c r="Q2485" s="33"/>
      <c r="R2485" s="34"/>
    </row>
    <row r="2486" spans="1:18" ht="15.75" customHeight="1">
      <c r="A2486" s="22"/>
      <c r="B2486" s="27" t="s">
        <v>21</v>
      </c>
      <c r="C2486" s="27">
        <v>1185732</v>
      </c>
      <c r="D2486" s="28">
        <v>44369</v>
      </c>
      <c r="E2486" s="27" t="s">
        <v>40</v>
      </c>
      <c r="F2486" s="27" t="s">
        <v>99</v>
      </c>
      <c r="G2486" s="27" t="s">
        <v>100</v>
      </c>
      <c r="H2486" s="27" t="s">
        <v>26</v>
      </c>
      <c r="I2486" s="29">
        <v>0.30000000000000004</v>
      </c>
      <c r="J2486" s="30">
        <v>2250</v>
      </c>
      <c r="K2486" s="31">
        <f t="shared" si="18"/>
        <v>675.00000000000011</v>
      </c>
      <c r="L2486" s="31">
        <f t="shared" si="19"/>
        <v>270.00000000000006</v>
      </c>
      <c r="M2486" s="32">
        <v>0.4</v>
      </c>
      <c r="O2486" s="37"/>
      <c r="P2486" s="35"/>
      <c r="Q2486" s="33"/>
      <c r="R2486" s="34"/>
    </row>
    <row r="2487" spans="1:18" ht="15.75" customHeight="1">
      <c r="A2487" s="22"/>
      <c r="B2487" s="27" t="s">
        <v>21</v>
      </c>
      <c r="C2487" s="27">
        <v>1185732</v>
      </c>
      <c r="D2487" s="28">
        <v>44369</v>
      </c>
      <c r="E2487" s="27" t="s">
        <v>40</v>
      </c>
      <c r="F2487" s="27" t="s">
        <v>99</v>
      </c>
      <c r="G2487" s="27" t="s">
        <v>100</v>
      </c>
      <c r="H2487" s="27" t="s">
        <v>27</v>
      </c>
      <c r="I2487" s="29">
        <v>0.30000000000000004</v>
      </c>
      <c r="J2487" s="30">
        <v>2000</v>
      </c>
      <c r="K2487" s="31">
        <f t="shared" si="18"/>
        <v>600.00000000000011</v>
      </c>
      <c r="L2487" s="31">
        <f t="shared" si="19"/>
        <v>240.00000000000006</v>
      </c>
      <c r="M2487" s="32">
        <v>0.4</v>
      </c>
      <c r="O2487" s="37"/>
      <c r="P2487" s="35"/>
      <c r="Q2487" s="33"/>
      <c r="R2487" s="34"/>
    </row>
    <row r="2488" spans="1:18" ht="15.75" customHeight="1">
      <c r="A2488" s="22"/>
      <c r="B2488" s="27" t="s">
        <v>21</v>
      </c>
      <c r="C2488" s="27">
        <v>1185732</v>
      </c>
      <c r="D2488" s="28">
        <v>44369</v>
      </c>
      <c r="E2488" s="27" t="s">
        <v>40</v>
      </c>
      <c r="F2488" s="27" t="s">
        <v>99</v>
      </c>
      <c r="G2488" s="27" t="s">
        <v>100</v>
      </c>
      <c r="H2488" s="27" t="s">
        <v>28</v>
      </c>
      <c r="I2488" s="29">
        <v>0.5</v>
      </c>
      <c r="J2488" s="30">
        <v>2000</v>
      </c>
      <c r="K2488" s="31">
        <f t="shared" si="18"/>
        <v>1000</v>
      </c>
      <c r="L2488" s="31">
        <f t="shared" si="19"/>
        <v>350</v>
      </c>
      <c r="M2488" s="32">
        <v>0.35</v>
      </c>
      <c r="O2488" s="37"/>
      <c r="P2488" s="35"/>
      <c r="Q2488" s="33"/>
      <c r="R2488" s="34"/>
    </row>
    <row r="2489" spans="1:18" ht="15.75" customHeight="1">
      <c r="A2489" s="22"/>
      <c r="B2489" s="27" t="s">
        <v>21</v>
      </c>
      <c r="C2489" s="27">
        <v>1185732</v>
      </c>
      <c r="D2489" s="28">
        <v>44369</v>
      </c>
      <c r="E2489" s="27" t="s">
        <v>40</v>
      </c>
      <c r="F2489" s="27" t="s">
        <v>99</v>
      </c>
      <c r="G2489" s="27" t="s">
        <v>100</v>
      </c>
      <c r="H2489" s="27" t="s">
        <v>29</v>
      </c>
      <c r="I2489" s="29">
        <v>0.55000000000000004</v>
      </c>
      <c r="J2489" s="30">
        <v>3750</v>
      </c>
      <c r="K2489" s="31">
        <f t="shared" si="18"/>
        <v>2062.5</v>
      </c>
      <c r="L2489" s="31">
        <f t="shared" si="19"/>
        <v>825</v>
      </c>
      <c r="M2489" s="32">
        <v>0.4</v>
      </c>
      <c r="O2489" s="37"/>
      <c r="P2489" s="35"/>
      <c r="Q2489" s="33"/>
      <c r="R2489" s="34"/>
    </row>
    <row r="2490" spans="1:18" ht="15.75" customHeight="1">
      <c r="A2490" s="22"/>
      <c r="B2490" s="27" t="s">
        <v>21</v>
      </c>
      <c r="C2490" s="27">
        <v>1185732</v>
      </c>
      <c r="D2490" s="28">
        <v>44398</v>
      </c>
      <c r="E2490" s="27" t="s">
        <v>40</v>
      </c>
      <c r="F2490" s="27" t="s">
        <v>99</v>
      </c>
      <c r="G2490" s="27" t="s">
        <v>100</v>
      </c>
      <c r="H2490" s="27" t="s">
        <v>24</v>
      </c>
      <c r="I2490" s="29">
        <v>0.5</v>
      </c>
      <c r="J2490" s="30">
        <v>6000</v>
      </c>
      <c r="K2490" s="31">
        <f t="shared" si="18"/>
        <v>3000</v>
      </c>
      <c r="L2490" s="31">
        <f t="shared" si="19"/>
        <v>1200</v>
      </c>
      <c r="M2490" s="32">
        <v>0.4</v>
      </c>
      <c r="O2490" s="37"/>
      <c r="P2490" s="35"/>
      <c r="Q2490" s="33"/>
      <c r="R2490" s="34"/>
    </row>
    <row r="2491" spans="1:18" ht="15.75" customHeight="1">
      <c r="A2491" s="22"/>
      <c r="B2491" s="27" t="s">
        <v>21</v>
      </c>
      <c r="C2491" s="27">
        <v>1185732</v>
      </c>
      <c r="D2491" s="28">
        <v>44398</v>
      </c>
      <c r="E2491" s="27" t="s">
        <v>40</v>
      </c>
      <c r="F2491" s="27" t="s">
        <v>99</v>
      </c>
      <c r="G2491" s="27" t="s">
        <v>100</v>
      </c>
      <c r="H2491" s="27" t="s">
        <v>25</v>
      </c>
      <c r="I2491" s="29">
        <v>0.45000000000000007</v>
      </c>
      <c r="J2491" s="30">
        <v>3500</v>
      </c>
      <c r="K2491" s="31">
        <f t="shared" si="18"/>
        <v>1575.0000000000002</v>
      </c>
      <c r="L2491" s="31">
        <f t="shared" si="19"/>
        <v>551.25</v>
      </c>
      <c r="M2491" s="32">
        <v>0.35</v>
      </c>
      <c r="O2491" s="37"/>
      <c r="P2491" s="35"/>
      <c r="Q2491" s="33"/>
      <c r="R2491" s="34"/>
    </row>
    <row r="2492" spans="1:18" ht="15.75" customHeight="1">
      <c r="A2492" s="22"/>
      <c r="B2492" s="27" t="s">
        <v>21</v>
      </c>
      <c r="C2492" s="27">
        <v>1185732</v>
      </c>
      <c r="D2492" s="28">
        <v>44398</v>
      </c>
      <c r="E2492" s="27" t="s">
        <v>40</v>
      </c>
      <c r="F2492" s="27" t="s">
        <v>99</v>
      </c>
      <c r="G2492" s="27" t="s">
        <v>100</v>
      </c>
      <c r="H2492" s="27" t="s">
        <v>26</v>
      </c>
      <c r="I2492" s="29">
        <v>0.4</v>
      </c>
      <c r="J2492" s="30">
        <v>2750</v>
      </c>
      <c r="K2492" s="31">
        <f t="shared" si="18"/>
        <v>1100</v>
      </c>
      <c r="L2492" s="31">
        <f t="shared" si="19"/>
        <v>440</v>
      </c>
      <c r="M2492" s="32">
        <v>0.4</v>
      </c>
      <c r="O2492" s="37"/>
      <c r="P2492" s="35"/>
      <c r="Q2492" s="33"/>
      <c r="R2492" s="34"/>
    </row>
    <row r="2493" spans="1:18" ht="15.75" customHeight="1">
      <c r="A2493" s="22"/>
      <c r="B2493" s="27" t="s">
        <v>21</v>
      </c>
      <c r="C2493" s="27">
        <v>1185732</v>
      </c>
      <c r="D2493" s="28">
        <v>44398</v>
      </c>
      <c r="E2493" s="27" t="s">
        <v>40</v>
      </c>
      <c r="F2493" s="27" t="s">
        <v>99</v>
      </c>
      <c r="G2493" s="27" t="s">
        <v>100</v>
      </c>
      <c r="H2493" s="27" t="s">
        <v>27</v>
      </c>
      <c r="I2493" s="29">
        <v>0.4</v>
      </c>
      <c r="J2493" s="30">
        <v>2250</v>
      </c>
      <c r="K2493" s="31">
        <f t="shared" si="18"/>
        <v>900</v>
      </c>
      <c r="L2493" s="31">
        <f t="shared" si="19"/>
        <v>360</v>
      </c>
      <c r="M2493" s="32">
        <v>0.4</v>
      </c>
      <c r="O2493" s="37"/>
      <c r="P2493" s="35"/>
      <c r="Q2493" s="33"/>
      <c r="R2493" s="34"/>
    </row>
    <row r="2494" spans="1:18" ht="15.75" customHeight="1">
      <c r="A2494" s="22"/>
      <c r="B2494" s="27" t="s">
        <v>21</v>
      </c>
      <c r="C2494" s="27">
        <v>1185732</v>
      </c>
      <c r="D2494" s="28">
        <v>44398</v>
      </c>
      <c r="E2494" s="27" t="s">
        <v>40</v>
      </c>
      <c r="F2494" s="27" t="s">
        <v>99</v>
      </c>
      <c r="G2494" s="27" t="s">
        <v>100</v>
      </c>
      <c r="H2494" s="27" t="s">
        <v>28</v>
      </c>
      <c r="I2494" s="29">
        <v>0.5</v>
      </c>
      <c r="J2494" s="30">
        <v>2500</v>
      </c>
      <c r="K2494" s="31">
        <f t="shared" si="18"/>
        <v>1250</v>
      </c>
      <c r="L2494" s="31">
        <f t="shared" si="19"/>
        <v>437.5</v>
      </c>
      <c r="M2494" s="32">
        <v>0.35</v>
      </c>
      <c r="O2494" s="37"/>
      <c r="P2494" s="35"/>
      <c r="Q2494" s="33"/>
      <c r="R2494" s="34"/>
    </row>
    <row r="2495" spans="1:18" ht="15.75" customHeight="1">
      <c r="A2495" s="22"/>
      <c r="B2495" s="27" t="s">
        <v>21</v>
      </c>
      <c r="C2495" s="27">
        <v>1185732</v>
      </c>
      <c r="D2495" s="28">
        <v>44398</v>
      </c>
      <c r="E2495" s="27" t="s">
        <v>40</v>
      </c>
      <c r="F2495" s="27" t="s">
        <v>99</v>
      </c>
      <c r="G2495" s="27" t="s">
        <v>100</v>
      </c>
      <c r="H2495" s="27" t="s">
        <v>29</v>
      </c>
      <c r="I2495" s="29">
        <v>0.55000000000000004</v>
      </c>
      <c r="J2495" s="30">
        <v>4250</v>
      </c>
      <c r="K2495" s="31">
        <f t="shared" si="18"/>
        <v>2337.5</v>
      </c>
      <c r="L2495" s="31">
        <f t="shared" si="19"/>
        <v>935</v>
      </c>
      <c r="M2495" s="32">
        <v>0.4</v>
      </c>
      <c r="O2495" s="37"/>
      <c r="P2495" s="35"/>
      <c r="Q2495" s="33"/>
      <c r="R2495" s="34"/>
    </row>
    <row r="2496" spans="1:18" ht="15.75" customHeight="1">
      <c r="A2496" s="22"/>
      <c r="B2496" s="27" t="s">
        <v>21</v>
      </c>
      <c r="C2496" s="27">
        <v>1185732</v>
      </c>
      <c r="D2496" s="28">
        <v>44430</v>
      </c>
      <c r="E2496" s="27" t="s">
        <v>40</v>
      </c>
      <c r="F2496" s="27" t="s">
        <v>99</v>
      </c>
      <c r="G2496" s="27" t="s">
        <v>100</v>
      </c>
      <c r="H2496" s="27" t="s">
        <v>24</v>
      </c>
      <c r="I2496" s="29">
        <v>0.5</v>
      </c>
      <c r="J2496" s="30">
        <v>5750</v>
      </c>
      <c r="K2496" s="31">
        <f t="shared" si="18"/>
        <v>2875</v>
      </c>
      <c r="L2496" s="31">
        <f t="shared" si="19"/>
        <v>1150</v>
      </c>
      <c r="M2496" s="32">
        <v>0.4</v>
      </c>
      <c r="O2496" s="37"/>
      <c r="P2496" s="35"/>
      <c r="Q2496" s="33"/>
      <c r="R2496" s="34"/>
    </row>
    <row r="2497" spans="1:18" ht="15.75" customHeight="1">
      <c r="A2497" s="22"/>
      <c r="B2497" s="27" t="s">
        <v>21</v>
      </c>
      <c r="C2497" s="27">
        <v>1185732</v>
      </c>
      <c r="D2497" s="28">
        <v>44430</v>
      </c>
      <c r="E2497" s="27" t="s">
        <v>40</v>
      </c>
      <c r="F2497" s="27" t="s">
        <v>99</v>
      </c>
      <c r="G2497" s="27" t="s">
        <v>100</v>
      </c>
      <c r="H2497" s="27" t="s">
        <v>25</v>
      </c>
      <c r="I2497" s="29">
        <v>0.45000000000000007</v>
      </c>
      <c r="J2497" s="30">
        <v>3500</v>
      </c>
      <c r="K2497" s="31">
        <f t="shared" si="18"/>
        <v>1575.0000000000002</v>
      </c>
      <c r="L2497" s="31">
        <f t="shared" si="19"/>
        <v>551.25</v>
      </c>
      <c r="M2497" s="32">
        <v>0.35</v>
      </c>
      <c r="O2497" s="37"/>
      <c r="P2497" s="35"/>
      <c r="Q2497" s="33"/>
      <c r="R2497" s="34"/>
    </row>
    <row r="2498" spans="1:18" ht="15.75" customHeight="1">
      <c r="A2498" s="22"/>
      <c r="B2498" s="27" t="s">
        <v>21</v>
      </c>
      <c r="C2498" s="27">
        <v>1185732</v>
      </c>
      <c r="D2498" s="28">
        <v>44430</v>
      </c>
      <c r="E2498" s="27" t="s">
        <v>40</v>
      </c>
      <c r="F2498" s="27" t="s">
        <v>99</v>
      </c>
      <c r="G2498" s="27" t="s">
        <v>100</v>
      </c>
      <c r="H2498" s="27" t="s">
        <v>26</v>
      </c>
      <c r="I2498" s="29">
        <v>0.4</v>
      </c>
      <c r="J2498" s="30">
        <v>2750</v>
      </c>
      <c r="K2498" s="31">
        <f t="shared" si="18"/>
        <v>1100</v>
      </c>
      <c r="L2498" s="31">
        <f t="shared" si="19"/>
        <v>440</v>
      </c>
      <c r="M2498" s="32">
        <v>0.4</v>
      </c>
      <c r="O2498" s="37"/>
      <c r="P2498" s="35"/>
      <c r="Q2498" s="33"/>
      <c r="R2498" s="34"/>
    </row>
    <row r="2499" spans="1:18" ht="15.75" customHeight="1">
      <c r="A2499" s="22"/>
      <c r="B2499" s="27" t="s">
        <v>21</v>
      </c>
      <c r="C2499" s="27">
        <v>1185732</v>
      </c>
      <c r="D2499" s="28">
        <v>44430</v>
      </c>
      <c r="E2499" s="27" t="s">
        <v>40</v>
      </c>
      <c r="F2499" s="27" t="s">
        <v>99</v>
      </c>
      <c r="G2499" s="27" t="s">
        <v>100</v>
      </c>
      <c r="H2499" s="27" t="s">
        <v>27</v>
      </c>
      <c r="I2499" s="29">
        <v>0.4</v>
      </c>
      <c r="J2499" s="30">
        <v>2500</v>
      </c>
      <c r="K2499" s="31">
        <f t="shared" si="18"/>
        <v>1000</v>
      </c>
      <c r="L2499" s="31">
        <f t="shared" si="19"/>
        <v>400</v>
      </c>
      <c r="M2499" s="32">
        <v>0.4</v>
      </c>
      <c r="O2499" s="37"/>
      <c r="P2499" s="35"/>
      <c r="Q2499" s="33"/>
      <c r="R2499" s="34"/>
    </row>
    <row r="2500" spans="1:18" ht="15.75" customHeight="1">
      <c r="A2500" s="22"/>
      <c r="B2500" s="27" t="s">
        <v>21</v>
      </c>
      <c r="C2500" s="27">
        <v>1185732</v>
      </c>
      <c r="D2500" s="28">
        <v>44430</v>
      </c>
      <c r="E2500" s="27" t="s">
        <v>40</v>
      </c>
      <c r="F2500" s="27" t="s">
        <v>99</v>
      </c>
      <c r="G2500" s="27" t="s">
        <v>100</v>
      </c>
      <c r="H2500" s="27" t="s">
        <v>28</v>
      </c>
      <c r="I2500" s="29">
        <v>0.5</v>
      </c>
      <c r="J2500" s="30">
        <v>2250</v>
      </c>
      <c r="K2500" s="31">
        <f t="shared" si="18"/>
        <v>1125</v>
      </c>
      <c r="L2500" s="31">
        <f t="shared" si="19"/>
        <v>393.75</v>
      </c>
      <c r="M2500" s="32">
        <v>0.35</v>
      </c>
      <c r="O2500" s="37"/>
      <c r="P2500" s="35"/>
      <c r="Q2500" s="33"/>
      <c r="R2500" s="34"/>
    </row>
    <row r="2501" spans="1:18" ht="15.75" customHeight="1">
      <c r="A2501" s="22"/>
      <c r="B2501" s="27" t="s">
        <v>21</v>
      </c>
      <c r="C2501" s="27">
        <v>1185732</v>
      </c>
      <c r="D2501" s="28">
        <v>44430</v>
      </c>
      <c r="E2501" s="27" t="s">
        <v>40</v>
      </c>
      <c r="F2501" s="27" t="s">
        <v>99</v>
      </c>
      <c r="G2501" s="27" t="s">
        <v>100</v>
      </c>
      <c r="H2501" s="27" t="s">
        <v>29</v>
      </c>
      <c r="I2501" s="29">
        <v>0.55000000000000004</v>
      </c>
      <c r="J2501" s="30">
        <v>4000</v>
      </c>
      <c r="K2501" s="31">
        <f t="shared" si="18"/>
        <v>2200</v>
      </c>
      <c r="L2501" s="31">
        <f t="shared" si="19"/>
        <v>880</v>
      </c>
      <c r="M2501" s="32">
        <v>0.4</v>
      </c>
      <c r="O2501" s="37"/>
      <c r="P2501" s="35"/>
      <c r="Q2501" s="33"/>
      <c r="R2501" s="34"/>
    </row>
    <row r="2502" spans="1:18" ht="15.75" customHeight="1">
      <c r="A2502" s="22"/>
      <c r="B2502" s="27" t="s">
        <v>21</v>
      </c>
      <c r="C2502" s="27">
        <v>1185732</v>
      </c>
      <c r="D2502" s="28">
        <v>44462</v>
      </c>
      <c r="E2502" s="27" t="s">
        <v>40</v>
      </c>
      <c r="F2502" s="27" t="s">
        <v>99</v>
      </c>
      <c r="G2502" s="27" t="s">
        <v>100</v>
      </c>
      <c r="H2502" s="27" t="s">
        <v>24</v>
      </c>
      <c r="I2502" s="29">
        <v>0.5</v>
      </c>
      <c r="J2502" s="30">
        <v>5250</v>
      </c>
      <c r="K2502" s="31">
        <f t="shared" si="18"/>
        <v>2625</v>
      </c>
      <c r="L2502" s="31">
        <f t="shared" si="19"/>
        <v>1050</v>
      </c>
      <c r="M2502" s="32">
        <v>0.4</v>
      </c>
      <c r="O2502" s="37"/>
      <c r="P2502" s="35"/>
      <c r="Q2502" s="33"/>
      <c r="R2502" s="34"/>
    </row>
    <row r="2503" spans="1:18" ht="15.75" customHeight="1">
      <c r="A2503" s="22"/>
      <c r="B2503" s="27" t="s">
        <v>21</v>
      </c>
      <c r="C2503" s="27">
        <v>1185732</v>
      </c>
      <c r="D2503" s="28">
        <v>44462</v>
      </c>
      <c r="E2503" s="27" t="s">
        <v>40</v>
      </c>
      <c r="F2503" s="27" t="s">
        <v>99</v>
      </c>
      <c r="G2503" s="27" t="s">
        <v>100</v>
      </c>
      <c r="H2503" s="27" t="s">
        <v>25</v>
      </c>
      <c r="I2503" s="29">
        <v>0.45000000000000007</v>
      </c>
      <c r="J2503" s="30">
        <v>3250</v>
      </c>
      <c r="K2503" s="31">
        <f t="shared" si="18"/>
        <v>1462.5000000000002</v>
      </c>
      <c r="L2503" s="31">
        <f t="shared" si="19"/>
        <v>511.87500000000006</v>
      </c>
      <c r="M2503" s="32">
        <v>0.35</v>
      </c>
      <c r="O2503" s="37"/>
      <c r="P2503" s="35"/>
      <c r="Q2503" s="33"/>
      <c r="R2503" s="34"/>
    </row>
    <row r="2504" spans="1:18" ht="15.75" customHeight="1">
      <c r="A2504" s="22"/>
      <c r="B2504" s="27" t="s">
        <v>21</v>
      </c>
      <c r="C2504" s="27">
        <v>1185732</v>
      </c>
      <c r="D2504" s="28">
        <v>44462</v>
      </c>
      <c r="E2504" s="27" t="s">
        <v>40</v>
      </c>
      <c r="F2504" s="27" t="s">
        <v>99</v>
      </c>
      <c r="G2504" s="27" t="s">
        <v>100</v>
      </c>
      <c r="H2504" s="27" t="s">
        <v>26</v>
      </c>
      <c r="I2504" s="29">
        <v>0.35000000000000003</v>
      </c>
      <c r="J2504" s="30">
        <v>2250</v>
      </c>
      <c r="K2504" s="31">
        <f t="shared" si="18"/>
        <v>787.50000000000011</v>
      </c>
      <c r="L2504" s="31">
        <f t="shared" si="19"/>
        <v>315.00000000000006</v>
      </c>
      <c r="M2504" s="32">
        <v>0.4</v>
      </c>
      <c r="O2504" s="37"/>
      <c r="P2504" s="35"/>
      <c r="Q2504" s="33"/>
      <c r="R2504" s="34"/>
    </row>
    <row r="2505" spans="1:18" ht="15.75" customHeight="1">
      <c r="A2505" s="22"/>
      <c r="B2505" s="27" t="s">
        <v>21</v>
      </c>
      <c r="C2505" s="27">
        <v>1185732</v>
      </c>
      <c r="D2505" s="28">
        <v>44462</v>
      </c>
      <c r="E2505" s="27" t="s">
        <v>40</v>
      </c>
      <c r="F2505" s="27" t="s">
        <v>99</v>
      </c>
      <c r="G2505" s="27" t="s">
        <v>100</v>
      </c>
      <c r="H2505" s="27" t="s">
        <v>27</v>
      </c>
      <c r="I2505" s="29">
        <v>0.35000000000000003</v>
      </c>
      <c r="J2505" s="30">
        <v>2000</v>
      </c>
      <c r="K2505" s="31">
        <f t="shared" si="18"/>
        <v>700.00000000000011</v>
      </c>
      <c r="L2505" s="31">
        <f t="shared" si="19"/>
        <v>280.00000000000006</v>
      </c>
      <c r="M2505" s="32">
        <v>0.4</v>
      </c>
      <c r="O2505" s="37"/>
      <c r="P2505" s="35"/>
      <c r="Q2505" s="33"/>
      <c r="R2505" s="34"/>
    </row>
    <row r="2506" spans="1:18" ht="15.75" customHeight="1">
      <c r="A2506" s="22"/>
      <c r="B2506" s="27" t="s">
        <v>21</v>
      </c>
      <c r="C2506" s="27">
        <v>1185732</v>
      </c>
      <c r="D2506" s="28">
        <v>44462</v>
      </c>
      <c r="E2506" s="27" t="s">
        <v>40</v>
      </c>
      <c r="F2506" s="27" t="s">
        <v>99</v>
      </c>
      <c r="G2506" s="27" t="s">
        <v>100</v>
      </c>
      <c r="H2506" s="27" t="s">
        <v>28</v>
      </c>
      <c r="I2506" s="29">
        <v>0.45</v>
      </c>
      <c r="J2506" s="30">
        <v>2000</v>
      </c>
      <c r="K2506" s="31">
        <f t="shared" si="18"/>
        <v>900</v>
      </c>
      <c r="L2506" s="31">
        <f t="shared" si="19"/>
        <v>315</v>
      </c>
      <c r="M2506" s="32">
        <v>0.35</v>
      </c>
      <c r="O2506" s="37"/>
      <c r="P2506" s="35"/>
      <c r="Q2506" s="33"/>
      <c r="R2506" s="34"/>
    </row>
    <row r="2507" spans="1:18" ht="15.75" customHeight="1">
      <c r="A2507" s="22"/>
      <c r="B2507" s="27" t="s">
        <v>21</v>
      </c>
      <c r="C2507" s="27">
        <v>1185732</v>
      </c>
      <c r="D2507" s="28">
        <v>44462</v>
      </c>
      <c r="E2507" s="27" t="s">
        <v>40</v>
      </c>
      <c r="F2507" s="27" t="s">
        <v>99</v>
      </c>
      <c r="G2507" s="27" t="s">
        <v>100</v>
      </c>
      <c r="H2507" s="27" t="s">
        <v>29</v>
      </c>
      <c r="I2507" s="29">
        <v>0.5</v>
      </c>
      <c r="J2507" s="30">
        <v>2750</v>
      </c>
      <c r="K2507" s="31">
        <f t="shared" si="18"/>
        <v>1375</v>
      </c>
      <c r="L2507" s="31">
        <f t="shared" si="19"/>
        <v>550</v>
      </c>
      <c r="M2507" s="32">
        <v>0.4</v>
      </c>
      <c r="O2507" s="37"/>
      <c r="P2507" s="35"/>
      <c r="Q2507" s="33"/>
      <c r="R2507" s="34"/>
    </row>
    <row r="2508" spans="1:18" ht="15.75" customHeight="1">
      <c r="A2508" s="22"/>
      <c r="B2508" s="27" t="s">
        <v>21</v>
      </c>
      <c r="C2508" s="27">
        <v>1185732</v>
      </c>
      <c r="D2508" s="28">
        <v>44491</v>
      </c>
      <c r="E2508" s="27" t="s">
        <v>40</v>
      </c>
      <c r="F2508" s="27" t="s">
        <v>99</v>
      </c>
      <c r="G2508" s="27" t="s">
        <v>100</v>
      </c>
      <c r="H2508" s="27" t="s">
        <v>24</v>
      </c>
      <c r="I2508" s="29">
        <v>0.54999999999999993</v>
      </c>
      <c r="J2508" s="30">
        <v>4500</v>
      </c>
      <c r="K2508" s="31">
        <f t="shared" si="18"/>
        <v>2474.9999999999995</v>
      </c>
      <c r="L2508" s="31">
        <f t="shared" si="19"/>
        <v>989.99999999999989</v>
      </c>
      <c r="M2508" s="32">
        <v>0.4</v>
      </c>
      <c r="O2508" s="37"/>
      <c r="P2508" s="35"/>
      <c r="Q2508" s="33"/>
      <c r="R2508" s="34"/>
    </row>
    <row r="2509" spans="1:18" ht="15.75" customHeight="1">
      <c r="A2509" s="22"/>
      <c r="B2509" s="27" t="s">
        <v>21</v>
      </c>
      <c r="C2509" s="27">
        <v>1185732</v>
      </c>
      <c r="D2509" s="28">
        <v>44491</v>
      </c>
      <c r="E2509" s="27" t="s">
        <v>40</v>
      </c>
      <c r="F2509" s="27" t="s">
        <v>99</v>
      </c>
      <c r="G2509" s="27" t="s">
        <v>100</v>
      </c>
      <c r="H2509" s="27" t="s">
        <v>25</v>
      </c>
      <c r="I2509" s="29">
        <v>0.45</v>
      </c>
      <c r="J2509" s="30">
        <v>2750</v>
      </c>
      <c r="K2509" s="31">
        <f t="shared" si="18"/>
        <v>1237.5</v>
      </c>
      <c r="L2509" s="31">
        <f t="shared" si="19"/>
        <v>433.125</v>
      </c>
      <c r="M2509" s="32">
        <v>0.35</v>
      </c>
      <c r="O2509" s="37"/>
      <c r="P2509" s="35"/>
      <c r="Q2509" s="33"/>
      <c r="R2509" s="34"/>
    </row>
    <row r="2510" spans="1:18" ht="15.75" customHeight="1">
      <c r="A2510" s="22"/>
      <c r="B2510" s="27" t="s">
        <v>21</v>
      </c>
      <c r="C2510" s="27">
        <v>1185732</v>
      </c>
      <c r="D2510" s="28">
        <v>44491</v>
      </c>
      <c r="E2510" s="27" t="s">
        <v>40</v>
      </c>
      <c r="F2510" s="27" t="s">
        <v>99</v>
      </c>
      <c r="G2510" s="27" t="s">
        <v>100</v>
      </c>
      <c r="H2510" s="27" t="s">
        <v>26</v>
      </c>
      <c r="I2510" s="29">
        <v>0.45</v>
      </c>
      <c r="J2510" s="30">
        <v>1750</v>
      </c>
      <c r="K2510" s="31">
        <f t="shared" si="18"/>
        <v>787.5</v>
      </c>
      <c r="L2510" s="31">
        <f t="shared" si="19"/>
        <v>315</v>
      </c>
      <c r="M2510" s="32">
        <v>0.4</v>
      </c>
      <c r="O2510" s="37"/>
      <c r="P2510" s="35"/>
      <c r="Q2510" s="33"/>
      <c r="R2510" s="34"/>
    </row>
    <row r="2511" spans="1:18" ht="15.75" customHeight="1">
      <c r="A2511" s="22"/>
      <c r="B2511" s="27" t="s">
        <v>21</v>
      </c>
      <c r="C2511" s="27">
        <v>1185732</v>
      </c>
      <c r="D2511" s="28">
        <v>44491</v>
      </c>
      <c r="E2511" s="27" t="s">
        <v>40</v>
      </c>
      <c r="F2511" s="27" t="s">
        <v>99</v>
      </c>
      <c r="G2511" s="27" t="s">
        <v>100</v>
      </c>
      <c r="H2511" s="27" t="s">
        <v>27</v>
      </c>
      <c r="I2511" s="29">
        <v>0.45</v>
      </c>
      <c r="J2511" s="30">
        <v>1500</v>
      </c>
      <c r="K2511" s="31">
        <f t="shared" si="18"/>
        <v>675</v>
      </c>
      <c r="L2511" s="31">
        <f t="shared" si="19"/>
        <v>270</v>
      </c>
      <c r="M2511" s="32">
        <v>0.4</v>
      </c>
      <c r="O2511" s="37"/>
      <c r="P2511" s="35"/>
      <c r="Q2511" s="33"/>
      <c r="R2511" s="34"/>
    </row>
    <row r="2512" spans="1:18" ht="15.75" customHeight="1">
      <c r="A2512" s="22"/>
      <c r="B2512" s="27" t="s">
        <v>21</v>
      </c>
      <c r="C2512" s="27">
        <v>1185732</v>
      </c>
      <c r="D2512" s="28">
        <v>44491</v>
      </c>
      <c r="E2512" s="27" t="s">
        <v>40</v>
      </c>
      <c r="F2512" s="27" t="s">
        <v>99</v>
      </c>
      <c r="G2512" s="27" t="s">
        <v>100</v>
      </c>
      <c r="H2512" s="27" t="s">
        <v>28</v>
      </c>
      <c r="I2512" s="29">
        <v>0.54999999999999993</v>
      </c>
      <c r="J2512" s="30">
        <v>1500</v>
      </c>
      <c r="K2512" s="31">
        <f t="shared" si="18"/>
        <v>824.99999999999989</v>
      </c>
      <c r="L2512" s="31">
        <f t="shared" si="19"/>
        <v>288.74999999999994</v>
      </c>
      <c r="M2512" s="32">
        <v>0.35</v>
      </c>
      <c r="O2512" s="37"/>
      <c r="P2512" s="35"/>
      <c r="Q2512" s="33"/>
      <c r="R2512" s="34"/>
    </row>
    <row r="2513" spans="1:18" ht="15.75" customHeight="1">
      <c r="A2513" s="22"/>
      <c r="B2513" s="27" t="s">
        <v>21</v>
      </c>
      <c r="C2513" s="27">
        <v>1185732</v>
      </c>
      <c r="D2513" s="28">
        <v>44491</v>
      </c>
      <c r="E2513" s="27" t="s">
        <v>40</v>
      </c>
      <c r="F2513" s="27" t="s">
        <v>99</v>
      </c>
      <c r="G2513" s="27" t="s">
        <v>100</v>
      </c>
      <c r="H2513" s="27" t="s">
        <v>29</v>
      </c>
      <c r="I2513" s="29">
        <v>0.54999999999999993</v>
      </c>
      <c r="J2513" s="30">
        <v>2750</v>
      </c>
      <c r="K2513" s="31">
        <f t="shared" si="18"/>
        <v>1512.4999999999998</v>
      </c>
      <c r="L2513" s="31">
        <f t="shared" si="19"/>
        <v>604.99999999999989</v>
      </c>
      <c r="M2513" s="32">
        <v>0.4</v>
      </c>
      <c r="O2513" s="37"/>
      <c r="P2513" s="35"/>
      <c r="Q2513" s="33"/>
      <c r="R2513" s="34"/>
    </row>
    <row r="2514" spans="1:18" ht="15.75" customHeight="1">
      <c r="A2514" s="22"/>
      <c r="B2514" s="27" t="s">
        <v>21</v>
      </c>
      <c r="C2514" s="27">
        <v>1185732</v>
      </c>
      <c r="D2514" s="28">
        <v>44522</v>
      </c>
      <c r="E2514" s="27" t="s">
        <v>40</v>
      </c>
      <c r="F2514" s="27" t="s">
        <v>99</v>
      </c>
      <c r="G2514" s="27" t="s">
        <v>100</v>
      </c>
      <c r="H2514" s="27" t="s">
        <v>24</v>
      </c>
      <c r="I2514" s="29">
        <v>0.5</v>
      </c>
      <c r="J2514" s="30">
        <v>4250</v>
      </c>
      <c r="K2514" s="31">
        <f t="shared" si="18"/>
        <v>2125</v>
      </c>
      <c r="L2514" s="31">
        <f t="shared" si="19"/>
        <v>850</v>
      </c>
      <c r="M2514" s="32">
        <v>0.4</v>
      </c>
      <c r="O2514" s="37"/>
      <c r="P2514" s="35"/>
      <c r="Q2514" s="33"/>
      <c r="R2514" s="34"/>
    </row>
    <row r="2515" spans="1:18" ht="15.75" customHeight="1">
      <c r="A2515" s="22"/>
      <c r="B2515" s="27" t="s">
        <v>21</v>
      </c>
      <c r="C2515" s="27">
        <v>1185732</v>
      </c>
      <c r="D2515" s="28">
        <v>44522</v>
      </c>
      <c r="E2515" s="27" t="s">
        <v>40</v>
      </c>
      <c r="F2515" s="27" t="s">
        <v>99</v>
      </c>
      <c r="G2515" s="27" t="s">
        <v>100</v>
      </c>
      <c r="H2515" s="27" t="s">
        <v>25</v>
      </c>
      <c r="I2515" s="29">
        <v>0.4</v>
      </c>
      <c r="J2515" s="30">
        <v>2750</v>
      </c>
      <c r="K2515" s="31">
        <f t="shared" si="18"/>
        <v>1100</v>
      </c>
      <c r="L2515" s="31">
        <f t="shared" si="19"/>
        <v>385</v>
      </c>
      <c r="M2515" s="32">
        <v>0.35</v>
      </c>
      <c r="O2515" s="37"/>
      <c r="P2515" s="35"/>
      <c r="Q2515" s="33"/>
      <c r="R2515" s="34"/>
    </row>
    <row r="2516" spans="1:18" ht="15.75" customHeight="1">
      <c r="A2516" s="22"/>
      <c r="B2516" s="27" t="s">
        <v>21</v>
      </c>
      <c r="C2516" s="27">
        <v>1185732</v>
      </c>
      <c r="D2516" s="28">
        <v>44522</v>
      </c>
      <c r="E2516" s="27" t="s">
        <v>40</v>
      </c>
      <c r="F2516" s="27" t="s">
        <v>99</v>
      </c>
      <c r="G2516" s="27" t="s">
        <v>100</v>
      </c>
      <c r="H2516" s="27" t="s">
        <v>26</v>
      </c>
      <c r="I2516" s="29">
        <v>0.45</v>
      </c>
      <c r="J2516" s="30">
        <v>2200</v>
      </c>
      <c r="K2516" s="31">
        <f t="shared" si="18"/>
        <v>990</v>
      </c>
      <c r="L2516" s="31">
        <f t="shared" si="19"/>
        <v>396</v>
      </c>
      <c r="M2516" s="32">
        <v>0.4</v>
      </c>
      <c r="O2516" s="37"/>
      <c r="P2516" s="35"/>
      <c r="Q2516" s="33"/>
      <c r="R2516" s="34"/>
    </row>
    <row r="2517" spans="1:18" ht="15.75" customHeight="1">
      <c r="A2517" s="22"/>
      <c r="B2517" s="27" t="s">
        <v>21</v>
      </c>
      <c r="C2517" s="27">
        <v>1185732</v>
      </c>
      <c r="D2517" s="28">
        <v>44522</v>
      </c>
      <c r="E2517" s="27" t="s">
        <v>40</v>
      </c>
      <c r="F2517" s="27" t="s">
        <v>99</v>
      </c>
      <c r="G2517" s="27" t="s">
        <v>100</v>
      </c>
      <c r="H2517" s="27" t="s">
        <v>27</v>
      </c>
      <c r="I2517" s="29">
        <v>0.55000000000000004</v>
      </c>
      <c r="J2517" s="30">
        <v>2000</v>
      </c>
      <c r="K2517" s="31">
        <f t="shared" si="18"/>
        <v>1100</v>
      </c>
      <c r="L2517" s="31">
        <f t="shared" si="19"/>
        <v>440</v>
      </c>
      <c r="M2517" s="32">
        <v>0.4</v>
      </c>
      <c r="O2517" s="37"/>
      <c r="P2517" s="35"/>
      <c r="Q2517" s="33"/>
      <c r="R2517" s="34"/>
    </row>
    <row r="2518" spans="1:18" ht="15.75" customHeight="1">
      <c r="A2518" s="22"/>
      <c r="B2518" s="27" t="s">
        <v>21</v>
      </c>
      <c r="C2518" s="27">
        <v>1185732</v>
      </c>
      <c r="D2518" s="28">
        <v>44522</v>
      </c>
      <c r="E2518" s="27" t="s">
        <v>40</v>
      </c>
      <c r="F2518" s="27" t="s">
        <v>99</v>
      </c>
      <c r="G2518" s="27" t="s">
        <v>100</v>
      </c>
      <c r="H2518" s="27" t="s">
        <v>28</v>
      </c>
      <c r="I2518" s="29">
        <v>0.65</v>
      </c>
      <c r="J2518" s="30">
        <v>1750</v>
      </c>
      <c r="K2518" s="31">
        <f t="shared" si="18"/>
        <v>1137.5</v>
      </c>
      <c r="L2518" s="31">
        <f t="shared" si="19"/>
        <v>398.125</v>
      </c>
      <c r="M2518" s="32">
        <v>0.35</v>
      </c>
      <c r="O2518" s="37"/>
      <c r="P2518" s="35"/>
      <c r="Q2518" s="33"/>
      <c r="R2518" s="34"/>
    </row>
    <row r="2519" spans="1:18" ht="15.75" customHeight="1">
      <c r="A2519" s="22"/>
      <c r="B2519" s="27" t="s">
        <v>21</v>
      </c>
      <c r="C2519" s="27">
        <v>1185732</v>
      </c>
      <c r="D2519" s="28">
        <v>44522</v>
      </c>
      <c r="E2519" s="27" t="s">
        <v>40</v>
      </c>
      <c r="F2519" s="27" t="s">
        <v>99</v>
      </c>
      <c r="G2519" s="27" t="s">
        <v>100</v>
      </c>
      <c r="H2519" s="27" t="s">
        <v>29</v>
      </c>
      <c r="I2519" s="29">
        <v>0.7</v>
      </c>
      <c r="J2519" s="30">
        <v>2750</v>
      </c>
      <c r="K2519" s="31">
        <f t="shared" si="18"/>
        <v>1924.9999999999998</v>
      </c>
      <c r="L2519" s="31">
        <f t="shared" si="19"/>
        <v>770</v>
      </c>
      <c r="M2519" s="32">
        <v>0.4</v>
      </c>
      <c r="O2519" s="37"/>
      <c r="P2519" s="35"/>
      <c r="Q2519" s="33"/>
      <c r="R2519" s="34"/>
    </row>
    <row r="2520" spans="1:18" ht="15.75" customHeight="1">
      <c r="A2520" s="22"/>
      <c r="B2520" s="27" t="s">
        <v>21</v>
      </c>
      <c r="C2520" s="27">
        <v>1185732</v>
      </c>
      <c r="D2520" s="28">
        <v>44551</v>
      </c>
      <c r="E2520" s="27" t="s">
        <v>40</v>
      </c>
      <c r="F2520" s="27" t="s">
        <v>99</v>
      </c>
      <c r="G2520" s="27" t="s">
        <v>100</v>
      </c>
      <c r="H2520" s="27" t="s">
        <v>24</v>
      </c>
      <c r="I2520" s="29">
        <v>0.65</v>
      </c>
      <c r="J2520" s="30">
        <v>5250</v>
      </c>
      <c r="K2520" s="31">
        <f t="shared" si="18"/>
        <v>3412.5</v>
      </c>
      <c r="L2520" s="31">
        <f t="shared" si="19"/>
        <v>1365</v>
      </c>
      <c r="M2520" s="32">
        <v>0.4</v>
      </c>
      <c r="O2520" s="37"/>
      <c r="P2520" s="35"/>
      <c r="Q2520" s="33"/>
      <c r="R2520" s="34"/>
    </row>
    <row r="2521" spans="1:18" ht="15.75" customHeight="1">
      <c r="A2521" s="22"/>
      <c r="B2521" s="27" t="s">
        <v>21</v>
      </c>
      <c r="C2521" s="27">
        <v>1185732</v>
      </c>
      <c r="D2521" s="28">
        <v>44551</v>
      </c>
      <c r="E2521" s="27" t="s">
        <v>40</v>
      </c>
      <c r="F2521" s="27" t="s">
        <v>99</v>
      </c>
      <c r="G2521" s="27" t="s">
        <v>100</v>
      </c>
      <c r="H2521" s="27" t="s">
        <v>25</v>
      </c>
      <c r="I2521" s="29">
        <v>0.55000000000000004</v>
      </c>
      <c r="J2521" s="30">
        <v>3250</v>
      </c>
      <c r="K2521" s="31">
        <f t="shared" si="18"/>
        <v>1787.5000000000002</v>
      </c>
      <c r="L2521" s="31">
        <f t="shared" si="19"/>
        <v>625.625</v>
      </c>
      <c r="M2521" s="32">
        <v>0.35</v>
      </c>
      <c r="O2521" s="37"/>
      <c r="P2521" s="35"/>
      <c r="Q2521" s="33"/>
      <c r="R2521" s="34"/>
    </row>
    <row r="2522" spans="1:18" ht="15.75" customHeight="1">
      <c r="A2522" s="22"/>
      <c r="B2522" s="27" t="s">
        <v>21</v>
      </c>
      <c r="C2522" s="27">
        <v>1185732</v>
      </c>
      <c r="D2522" s="28">
        <v>44551</v>
      </c>
      <c r="E2522" s="27" t="s">
        <v>40</v>
      </c>
      <c r="F2522" s="27" t="s">
        <v>99</v>
      </c>
      <c r="G2522" s="27" t="s">
        <v>100</v>
      </c>
      <c r="H2522" s="27" t="s">
        <v>26</v>
      </c>
      <c r="I2522" s="29">
        <v>0.55000000000000004</v>
      </c>
      <c r="J2522" s="30">
        <v>2750</v>
      </c>
      <c r="K2522" s="31">
        <f t="shared" si="18"/>
        <v>1512.5000000000002</v>
      </c>
      <c r="L2522" s="31">
        <f t="shared" si="19"/>
        <v>605.00000000000011</v>
      </c>
      <c r="M2522" s="32">
        <v>0.4</v>
      </c>
      <c r="O2522" s="37"/>
      <c r="P2522" s="35"/>
      <c r="Q2522" s="33"/>
      <c r="R2522" s="34"/>
    </row>
    <row r="2523" spans="1:18" ht="15.75" customHeight="1">
      <c r="A2523" s="22"/>
      <c r="B2523" s="27" t="s">
        <v>21</v>
      </c>
      <c r="C2523" s="27">
        <v>1185732</v>
      </c>
      <c r="D2523" s="28">
        <v>44551</v>
      </c>
      <c r="E2523" s="27" t="s">
        <v>40</v>
      </c>
      <c r="F2523" s="27" t="s">
        <v>99</v>
      </c>
      <c r="G2523" s="27" t="s">
        <v>100</v>
      </c>
      <c r="H2523" s="27" t="s">
        <v>27</v>
      </c>
      <c r="I2523" s="29">
        <v>0.5</v>
      </c>
      <c r="J2523" s="30">
        <v>2250</v>
      </c>
      <c r="K2523" s="31">
        <f t="shared" si="18"/>
        <v>1125</v>
      </c>
      <c r="L2523" s="31">
        <f t="shared" si="19"/>
        <v>450</v>
      </c>
      <c r="M2523" s="32">
        <v>0.4</v>
      </c>
      <c r="O2523" s="37"/>
      <c r="P2523" s="35"/>
      <c r="Q2523" s="33"/>
      <c r="R2523" s="34"/>
    </row>
    <row r="2524" spans="1:18" ht="15.75" customHeight="1">
      <c r="A2524" s="22"/>
      <c r="B2524" s="27" t="s">
        <v>21</v>
      </c>
      <c r="C2524" s="27">
        <v>1185732</v>
      </c>
      <c r="D2524" s="28">
        <v>44551</v>
      </c>
      <c r="E2524" s="27" t="s">
        <v>40</v>
      </c>
      <c r="F2524" s="27" t="s">
        <v>99</v>
      </c>
      <c r="G2524" s="27" t="s">
        <v>100</v>
      </c>
      <c r="H2524" s="27" t="s">
        <v>28</v>
      </c>
      <c r="I2524" s="29">
        <v>0.6</v>
      </c>
      <c r="J2524" s="30">
        <v>2250</v>
      </c>
      <c r="K2524" s="31">
        <f t="shared" si="18"/>
        <v>1350</v>
      </c>
      <c r="L2524" s="31">
        <f t="shared" si="19"/>
        <v>472.49999999999994</v>
      </c>
      <c r="M2524" s="32">
        <v>0.35</v>
      </c>
      <c r="O2524" s="37"/>
      <c r="P2524" s="35"/>
      <c r="Q2524" s="33"/>
      <c r="R2524" s="34"/>
    </row>
    <row r="2525" spans="1:18" ht="15.75" customHeight="1">
      <c r="A2525" s="22"/>
      <c r="B2525" s="27" t="s">
        <v>21</v>
      </c>
      <c r="C2525" s="27">
        <v>1185732</v>
      </c>
      <c r="D2525" s="28">
        <v>44551</v>
      </c>
      <c r="E2525" s="27" t="s">
        <v>40</v>
      </c>
      <c r="F2525" s="27" t="s">
        <v>99</v>
      </c>
      <c r="G2525" s="27" t="s">
        <v>100</v>
      </c>
      <c r="H2525" s="27" t="s">
        <v>29</v>
      </c>
      <c r="I2525" s="29">
        <v>0.64999999999999991</v>
      </c>
      <c r="J2525" s="30">
        <v>3250</v>
      </c>
      <c r="K2525" s="31">
        <f t="shared" si="18"/>
        <v>2112.4999999999995</v>
      </c>
      <c r="L2525" s="31">
        <f t="shared" si="19"/>
        <v>844.99999999999989</v>
      </c>
      <c r="M2525" s="32">
        <v>0.4</v>
      </c>
      <c r="O2525" s="37"/>
      <c r="P2525" s="35"/>
      <c r="Q2525" s="33"/>
      <c r="R2525" s="34"/>
    </row>
    <row r="2526" spans="1:18" ht="15.75" customHeight="1">
      <c r="A2526" s="22" t="s">
        <v>46</v>
      </c>
      <c r="B2526" s="27" t="s">
        <v>21</v>
      </c>
      <c r="C2526" s="27">
        <v>1185732</v>
      </c>
      <c r="D2526" s="28">
        <v>44216</v>
      </c>
      <c r="E2526" s="27" t="s">
        <v>53</v>
      </c>
      <c r="F2526" s="27" t="s">
        <v>101</v>
      </c>
      <c r="G2526" s="27" t="s">
        <v>102</v>
      </c>
      <c r="H2526" s="27" t="s">
        <v>24</v>
      </c>
      <c r="I2526" s="29">
        <v>0.30000000000000004</v>
      </c>
      <c r="J2526" s="30">
        <v>7250</v>
      </c>
      <c r="K2526" s="31">
        <f t="shared" si="18"/>
        <v>2175.0000000000005</v>
      </c>
      <c r="L2526" s="31">
        <f t="shared" si="19"/>
        <v>870.00000000000023</v>
      </c>
      <c r="M2526" s="32">
        <v>0.4</v>
      </c>
      <c r="O2526" s="37"/>
      <c r="P2526" s="35"/>
      <c r="Q2526" s="33"/>
      <c r="R2526" s="34"/>
    </row>
    <row r="2527" spans="1:18" ht="15.75" customHeight="1">
      <c r="A2527" s="22"/>
      <c r="B2527" s="27" t="s">
        <v>21</v>
      </c>
      <c r="C2527" s="27">
        <v>1185732</v>
      </c>
      <c r="D2527" s="28">
        <v>44216</v>
      </c>
      <c r="E2527" s="27" t="s">
        <v>53</v>
      </c>
      <c r="F2527" s="27" t="s">
        <v>101</v>
      </c>
      <c r="G2527" s="27" t="s">
        <v>102</v>
      </c>
      <c r="H2527" s="27" t="s">
        <v>25</v>
      </c>
      <c r="I2527" s="29">
        <v>0.30000000000000004</v>
      </c>
      <c r="J2527" s="30">
        <v>5250</v>
      </c>
      <c r="K2527" s="31">
        <f t="shared" si="18"/>
        <v>1575.0000000000002</v>
      </c>
      <c r="L2527" s="31">
        <f t="shared" si="19"/>
        <v>551.25</v>
      </c>
      <c r="M2527" s="32">
        <v>0.35</v>
      </c>
      <c r="O2527" s="37"/>
      <c r="P2527" s="35"/>
      <c r="Q2527" s="33"/>
      <c r="R2527" s="34"/>
    </row>
    <row r="2528" spans="1:18" ht="15.75" customHeight="1">
      <c r="A2528" s="22"/>
      <c r="B2528" s="27" t="s">
        <v>21</v>
      </c>
      <c r="C2528" s="27">
        <v>1185732</v>
      </c>
      <c r="D2528" s="28">
        <v>44216</v>
      </c>
      <c r="E2528" s="27" t="s">
        <v>53</v>
      </c>
      <c r="F2528" s="27" t="s">
        <v>101</v>
      </c>
      <c r="G2528" s="27" t="s">
        <v>102</v>
      </c>
      <c r="H2528" s="27" t="s">
        <v>26</v>
      </c>
      <c r="I2528" s="29">
        <v>0.20000000000000007</v>
      </c>
      <c r="J2528" s="30">
        <v>5250</v>
      </c>
      <c r="K2528" s="31">
        <f t="shared" si="18"/>
        <v>1050.0000000000005</v>
      </c>
      <c r="L2528" s="31">
        <f t="shared" si="19"/>
        <v>420.00000000000023</v>
      </c>
      <c r="M2528" s="32">
        <v>0.4</v>
      </c>
      <c r="O2528" s="37"/>
      <c r="P2528" s="35"/>
      <c r="Q2528" s="33"/>
      <c r="R2528" s="34"/>
    </row>
    <row r="2529" spans="1:18" ht="15.75" customHeight="1">
      <c r="A2529" s="22"/>
      <c r="B2529" s="27" t="s">
        <v>21</v>
      </c>
      <c r="C2529" s="27">
        <v>1185732</v>
      </c>
      <c r="D2529" s="28">
        <v>44216</v>
      </c>
      <c r="E2529" s="27" t="s">
        <v>53</v>
      </c>
      <c r="F2529" s="27" t="s">
        <v>101</v>
      </c>
      <c r="G2529" s="27" t="s">
        <v>102</v>
      </c>
      <c r="H2529" s="27" t="s">
        <v>27</v>
      </c>
      <c r="I2529" s="29">
        <v>0.25</v>
      </c>
      <c r="J2529" s="30">
        <v>3750</v>
      </c>
      <c r="K2529" s="31">
        <f t="shared" si="18"/>
        <v>937.5</v>
      </c>
      <c r="L2529" s="31">
        <f t="shared" si="19"/>
        <v>375</v>
      </c>
      <c r="M2529" s="32">
        <v>0.4</v>
      </c>
      <c r="O2529" s="37"/>
      <c r="P2529" s="35"/>
      <c r="Q2529" s="33"/>
      <c r="R2529" s="34"/>
    </row>
    <row r="2530" spans="1:18" ht="15.75" customHeight="1">
      <c r="A2530" s="22"/>
      <c r="B2530" s="27" t="s">
        <v>21</v>
      </c>
      <c r="C2530" s="27">
        <v>1185732</v>
      </c>
      <c r="D2530" s="28">
        <v>44216</v>
      </c>
      <c r="E2530" s="27" t="s">
        <v>53</v>
      </c>
      <c r="F2530" s="27" t="s">
        <v>101</v>
      </c>
      <c r="G2530" s="27" t="s">
        <v>102</v>
      </c>
      <c r="H2530" s="27" t="s">
        <v>28</v>
      </c>
      <c r="I2530" s="29">
        <v>0.4</v>
      </c>
      <c r="J2530" s="30">
        <v>4250</v>
      </c>
      <c r="K2530" s="31">
        <f t="shared" si="18"/>
        <v>1700</v>
      </c>
      <c r="L2530" s="31">
        <f t="shared" si="19"/>
        <v>595</v>
      </c>
      <c r="M2530" s="32">
        <v>0.35</v>
      </c>
      <c r="O2530" s="37"/>
      <c r="P2530" s="35"/>
      <c r="Q2530" s="33"/>
      <c r="R2530" s="34"/>
    </row>
    <row r="2531" spans="1:18" ht="15.75" customHeight="1">
      <c r="A2531" s="22"/>
      <c r="B2531" s="27" t="s">
        <v>21</v>
      </c>
      <c r="C2531" s="27">
        <v>1185732</v>
      </c>
      <c r="D2531" s="28">
        <v>44216</v>
      </c>
      <c r="E2531" s="27" t="s">
        <v>53</v>
      </c>
      <c r="F2531" s="27" t="s">
        <v>101</v>
      </c>
      <c r="G2531" s="27" t="s">
        <v>102</v>
      </c>
      <c r="H2531" s="27" t="s">
        <v>29</v>
      </c>
      <c r="I2531" s="29">
        <v>0.30000000000000004</v>
      </c>
      <c r="J2531" s="30">
        <v>5250</v>
      </c>
      <c r="K2531" s="31">
        <f t="shared" si="18"/>
        <v>1575.0000000000002</v>
      </c>
      <c r="L2531" s="31">
        <f t="shared" si="19"/>
        <v>787.50000000000011</v>
      </c>
      <c r="M2531" s="32">
        <v>0.5</v>
      </c>
      <c r="O2531" s="37"/>
      <c r="P2531" s="35"/>
      <c r="Q2531" s="33"/>
      <c r="R2531" s="34"/>
    </row>
    <row r="2532" spans="1:18" ht="15.75" customHeight="1">
      <c r="A2532" s="22"/>
      <c r="B2532" s="27" t="s">
        <v>21</v>
      </c>
      <c r="C2532" s="27">
        <v>1185732</v>
      </c>
      <c r="D2532" s="28">
        <v>44245</v>
      </c>
      <c r="E2532" s="27" t="s">
        <v>53</v>
      </c>
      <c r="F2532" s="27" t="s">
        <v>101</v>
      </c>
      <c r="G2532" s="27" t="s">
        <v>102</v>
      </c>
      <c r="H2532" s="27" t="s">
        <v>24</v>
      </c>
      <c r="I2532" s="29">
        <v>0.30000000000000004</v>
      </c>
      <c r="J2532" s="30">
        <v>7750</v>
      </c>
      <c r="K2532" s="31">
        <f t="shared" si="18"/>
        <v>2325.0000000000005</v>
      </c>
      <c r="L2532" s="31">
        <f t="shared" si="19"/>
        <v>930.00000000000023</v>
      </c>
      <c r="M2532" s="32">
        <v>0.4</v>
      </c>
      <c r="O2532" s="37"/>
      <c r="P2532" s="35"/>
      <c r="Q2532" s="33"/>
      <c r="R2532" s="34"/>
    </row>
    <row r="2533" spans="1:18" ht="15.75" customHeight="1">
      <c r="A2533" s="22"/>
      <c r="B2533" s="27" t="s">
        <v>21</v>
      </c>
      <c r="C2533" s="27">
        <v>1185732</v>
      </c>
      <c r="D2533" s="28">
        <v>44245</v>
      </c>
      <c r="E2533" s="27" t="s">
        <v>53</v>
      </c>
      <c r="F2533" s="27" t="s">
        <v>101</v>
      </c>
      <c r="G2533" s="27" t="s">
        <v>102</v>
      </c>
      <c r="H2533" s="27" t="s">
        <v>25</v>
      </c>
      <c r="I2533" s="29">
        <v>0.30000000000000004</v>
      </c>
      <c r="J2533" s="30">
        <v>4250</v>
      </c>
      <c r="K2533" s="31">
        <f t="shared" si="18"/>
        <v>1275.0000000000002</v>
      </c>
      <c r="L2533" s="31">
        <f t="shared" si="19"/>
        <v>446.25000000000006</v>
      </c>
      <c r="M2533" s="32">
        <v>0.35</v>
      </c>
      <c r="O2533" s="37"/>
      <c r="P2533" s="35"/>
      <c r="Q2533" s="33"/>
      <c r="R2533" s="34"/>
    </row>
    <row r="2534" spans="1:18" ht="15.75" customHeight="1">
      <c r="A2534" s="22"/>
      <c r="B2534" s="27" t="s">
        <v>21</v>
      </c>
      <c r="C2534" s="27">
        <v>1185732</v>
      </c>
      <c r="D2534" s="28">
        <v>44245</v>
      </c>
      <c r="E2534" s="27" t="s">
        <v>53</v>
      </c>
      <c r="F2534" s="27" t="s">
        <v>101</v>
      </c>
      <c r="G2534" s="27" t="s">
        <v>102</v>
      </c>
      <c r="H2534" s="27" t="s">
        <v>26</v>
      </c>
      <c r="I2534" s="29">
        <v>0.20000000000000007</v>
      </c>
      <c r="J2534" s="30">
        <v>4750</v>
      </c>
      <c r="K2534" s="31">
        <f t="shared" si="18"/>
        <v>950.00000000000034</v>
      </c>
      <c r="L2534" s="31">
        <f t="shared" si="19"/>
        <v>380.00000000000017</v>
      </c>
      <c r="M2534" s="32">
        <v>0.4</v>
      </c>
      <c r="O2534" s="37"/>
      <c r="P2534" s="35"/>
      <c r="Q2534" s="33"/>
      <c r="R2534" s="34"/>
    </row>
    <row r="2535" spans="1:18" ht="15.75" customHeight="1">
      <c r="A2535" s="22"/>
      <c r="B2535" s="27" t="s">
        <v>21</v>
      </c>
      <c r="C2535" s="27">
        <v>1185732</v>
      </c>
      <c r="D2535" s="28">
        <v>44245</v>
      </c>
      <c r="E2535" s="27" t="s">
        <v>53</v>
      </c>
      <c r="F2535" s="27" t="s">
        <v>101</v>
      </c>
      <c r="G2535" s="27" t="s">
        <v>102</v>
      </c>
      <c r="H2535" s="27" t="s">
        <v>27</v>
      </c>
      <c r="I2535" s="29">
        <v>0.25</v>
      </c>
      <c r="J2535" s="30">
        <v>3250</v>
      </c>
      <c r="K2535" s="31">
        <f t="shared" si="18"/>
        <v>812.5</v>
      </c>
      <c r="L2535" s="31">
        <f t="shared" si="19"/>
        <v>325</v>
      </c>
      <c r="M2535" s="32">
        <v>0.4</v>
      </c>
      <c r="O2535" s="37"/>
      <c r="P2535" s="35"/>
      <c r="Q2535" s="33"/>
      <c r="R2535" s="34"/>
    </row>
    <row r="2536" spans="1:18" ht="15.75" customHeight="1">
      <c r="A2536" s="22"/>
      <c r="B2536" s="27" t="s">
        <v>21</v>
      </c>
      <c r="C2536" s="27">
        <v>1185732</v>
      </c>
      <c r="D2536" s="28">
        <v>44245</v>
      </c>
      <c r="E2536" s="27" t="s">
        <v>53</v>
      </c>
      <c r="F2536" s="27" t="s">
        <v>101</v>
      </c>
      <c r="G2536" s="27" t="s">
        <v>102</v>
      </c>
      <c r="H2536" s="27" t="s">
        <v>28</v>
      </c>
      <c r="I2536" s="29">
        <v>0.4</v>
      </c>
      <c r="J2536" s="30">
        <v>4000</v>
      </c>
      <c r="K2536" s="31">
        <f t="shared" si="18"/>
        <v>1600</v>
      </c>
      <c r="L2536" s="31">
        <f t="shared" si="19"/>
        <v>560</v>
      </c>
      <c r="M2536" s="32">
        <v>0.35</v>
      </c>
      <c r="O2536" s="37"/>
      <c r="P2536" s="35"/>
      <c r="Q2536" s="33"/>
      <c r="R2536" s="34"/>
    </row>
    <row r="2537" spans="1:18" ht="15.75" customHeight="1">
      <c r="A2537" s="22"/>
      <c r="B2537" s="27" t="s">
        <v>21</v>
      </c>
      <c r="C2537" s="27">
        <v>1185732</v>
      </c>
      <c r="D2537" s="28">
        <v>44245</v>
      </c>
      <c r="E2537" s="27" t="s">
        <v>53</v>
      </c>
      <c r="F2537" s="27" t="s">
        <v>101</v>
      </c>
      <c r="G2537" s="27" t="s">
        <v>102</v>
      </c>
      <c r="H2537" s="27" t="s">
        <v>29</v>
      </c>
      <c r="I2537" s="29">
        <v>0.25</v>
      </c>
      <c r="J2537" s="30">
        <v>5000</v>
      </c>
      <c r="K2537" s="31">
        <f t="shared" si="18"/>
        <v>1250</v>
      </c>
      <c r="L2537" s="31">
        <f t="shared" si="19"/>
        <v>625</v>
      </c>
      <c r="M2537" s="32">
        <v>0.5</v>
      </c>
      <c r="O2537" s="37"/>
      <c r="P2537" s="35"/>
      <c r="Q2537" s="33"/>
      <c r="R2537" s="34"/>
    </row>
    <row r="2538" spans="1:18" ht="15.75" customHeight="1">
      <c r="A2538" s="22"/>
      <c r="B2538" s="27" t="s">
        <v>21</v>
      </c>
      <c r="C2538" s="27">
        <v>1185732</v>
      </c>
      <c r="D2538" s="28">
        <v>44271</v>
      </c>
      <c r="E2538" s="27" t="s">
        <v>53</v>
      </c>
      <c r="F2538" s="27" t="s">
        <v>101</v>
      </c>
      <c r="G2538" s="27" t="s">
        <v>102</v>
      </c>
      <c r="H2538" s="27" t="s">
        <v>24</v>
      </c>
      <c r="I2538" s="29">
        <v>0.25</v>
      </c>
      <c r="J2538" s="30">
        <v>7200</v>
      </c>
      <c r="K2538" s="31">
        <f t="shared" si="18"/>
        <v>1800</v>
      </c>
      <c r="L2538" s="31">
        <f t="shared" si="19"/>
        <v>720</v>
      </c>
      <c r="M2538" s="32">
        <v>0.4</v>
      </c>
      <c r="O2538" s="37"/>
      <c r="P2538" s="35"/>
      <c r="Q2538" s="33"/>
      <c r="R2538" s="34"/>
    </row>
    <row r="2539" spans="1:18" ht="15.75" customHeight="1">
      <c r="A2539" s="22"/>
      <c r="B2539" s="27" t="s">
        <v>21</v>
      </c>
      <c r="C2539" s="27">
        <v>1185732</v>
      </c>
      <c r="D2539" s="28">
        <v>44271</v>
      </c>
      <c r="E2539" s="27" t="s">
        <v>53</v>
      </c>
      <c r="F2539" s="27" t="s">
        <v>101</v>
      </c>
      <c r="G2539" s="27" t="s">
        <v>102</v>
      </c>
      <c r="H2539" s="27" t="s">
        <v>25</v>
      </c>
      <c r="I2539" s="29">
        <v>0.25</v>
      </c>
      <c r="J2539" s="30">
        <v>4000</v>
      </c>
      <c r="K2539" s="31">
        <f t="shared" si="18"/>
        <v>1000</v>
      </c>
      <c r="L2539" s="31">
        <f t="shared" si="19"/>
        <v>350</v>
      </c>
      <c r="M2539" s="32">
        <v>0.35</v>
      </c>
      <c r="O2539" s="37"/>
      <c r="P2539" s="35"/>
      <c r="Q2539" s="33"/>
      <c r="R2539" s="34"/>
    </row>
    <row r="2540" spans="1:18" ht="15.75" customHeight="1">
      <c r="A2540" s="22"/>
      <c r="B2540" s="27" t="s">
        <v>21</v>
      </c>
      <c r="C2540" s="27">
        <v>1185732</v>
      </c>
      <c r="D2540" s="28">
        <v>44271</v>
      </c>
      <c r="E2540" s="27" t="s">
        <v>53</v>
      </c>
      <c r="F2540" s="27" t="s">
        <v>101</v>
      </c>
      <c r="G2540" s="27" t="s">
        <v>102</v>
      </c>
      <c r="H2540" s="27" t="s">
        <v>26</v>
      </c>
      <c r="I2540" s="29">
        <v>0.15000000000000002</v>
      </c>
      <c r="J2540" s="30">
        <v>4250</v>
      </c>
      <c r="K2540" s="31">
        <f t="shared" si="18"/>
        <v>637.50000000000011</v>
      </c>
      <c r="L2540" s="31">
        <f t="shared" si="19"/>
        <v>255.00000000000006</v>
      </c>
      <c r="M2540" s="32">
        <v>0.4</v>
      </c>
      <c r="O2540" s="37"/>
      <c r="P2540" s="35"/>
      <c r="Q2540" s="33"/>
      <c r="R2540" s="34"/>
    </row>
    <row r="2541" spans="1:18" ht="15.75" customHeight="1">
      <c r="A2541" s="22"/>
      <c r="B2541" s="27" t="s">
        <v>21</v>
      </c>
      <c r="C2541" s="27">
        <v>1185732</v>
      </c>
      <c r="D2541" s="28">
        <v>44271</v>
      </c>
      <c r="E2541" s="27" t="s">
        <v>53</v>
      </c>
      <c r="F2541" s="27" t="s">
        <v>101</v>
      </c>
      <c r="G2541" s="27" t="s">
        <v>102</v>
      </c>
      <c r="H2541" s="27" t="s">
        <v>27</v>
      </c>
      <c r="I2541" s="29">
        <v>0.19999999999999996</v>
      </c>
      <c r="J2541" s="30">
        <v>2750</v>
      </c>
      <c r="K2541" s="31">
        <f t="shared" si="18"/>
        <v>549.99999999999989</v>
      </c>
      <c r="L2541" s="31">
        <f t="shared" si="19"/>
        <v>219.99999999999997</v>
      </c>
      <c r="M2541" s="32">
        <v>0.4</v>
      </c>
      <c r="O2541" s="37"/>
      <c r="P2541" s="35"/>
      <c r="Q2541" s="33"/>
      <c r="R2541" s="34"/>
    </row>
    <row r="2542" spans="1:18" ht="15.75" customHeight="1">
      <c r="A2542" s="22"/>
      <c r="B2542" s="27" t="s">
        <v>21</v>
      </c>
      <c r="C2542" s="27">
        <v>1185732</v>
      </c>
      <c r="D2542" s="28">
        <v>44271</v>
      </c>
      <c r="E2542" s="27" t="s">
        <v>53</v>
      </c>
      <c r="F2542" s="27" t="s">
        <v>101</v>
      </c>
      <c r="G2542" s="27" t="s">
        <v>102</v>
      </c>
      <c r="H2542" s="27" t="s">
        <v>28</v>
      </c>
      <c r="I2542" s="29">
        <v>0.35000000000000009</v>
      </c>
      <c r="J2542" s="30">
        <v>3250</v>
      </c>
      <c r="K2542" s="31">
        <f t="shared" si="18"/>
        <v>1137.5000000000002</v>
      </c>
      <c r="L2542" s="31">
        <f t="shared" si="19"/>
        <v>398.12500000000006</v>
      </c>
      <c r="M2542" s="32">
        <v>0.35</v>
      </c>
      <c r="O2542" s="37"/>
      <c r="P2542" s="35"/>
      <c r="Q2542" s="33"/>
      <c r="R2542" s="34"/>
    </row>
    <row r="2543" spans="1:18" ht="15.75" customHeight="1">
      <c r="A2543" s="22"/>
      <c r="B2543" s="27" t="s">
        <v>21</v>
      </c>
      <c r="C2543" s="27">
        <v>1185732</v>
      </c>
      <c r="D2543" s="28">
        <v>44271</v>
      </c>
      <c r="E2543" s="27" t="s">
        <v>53</v>
      </c>
      <c r="F2543" s="27" t="s">
        <v>101</v>
      </c>
      <c r="G2543" s="27" t="s">
        <v>102</v>
      </c>
      <c r="H2543" s="27" t="s">
        <v>29</v>
      </c>
      <c r="I2543" s="29">
        <v>0.25</v>
      </c>
      <c r="J2543" s="30">
        <v>4250</v>
      </c>
      <c r="K2543" s="31">
        <f t="shared" si="18"/>
        <v>1062.5</v>
      </c>
      <c r="L2543" s="31">
        <f t="shared" si="19"/>
        <v>531.25</v>
      </c>
      <c r="M2543" s="32">
        <v>0.5</v>
      </c>
      <c r="O2543" s="37"/>
      <c r="P2543" s="35"/>
      <c r="Q2543" s="33"/>
      <c r="R2543" s="34"/>
    </row>
    <row r="2544" spans="1:18" ht="15.75" customHeight="1">
      <c r="A2544" s="22"/>
      <c r="B2544" s="27" t="s">
        <v>21</v>
      </c>
      <c r="C2544" s="27">
        <v>1185732</v>
      </c>
      <c r="D2544" s="28">
        <v>44303</v>
      </c>
      <c r="E2544" s="27" t="s">
        <v>53</v>
      </c>
      <c r="F2544" s="27" t="s">
        <v>101</v>
      </c>
      <c r="G2544" s="27" t="s">
        <v>102</v>
      </c>
      <c r="H2544" s="27" t="s">
        <v>24</v>
      </c>
      <c r="I2544" s="29">
        <v>0.25</v>
      </c>
      <c r="J2544" s="30">
        <v>6750</v>
      </c>
      <c r="K2544" s="31">
        <f t="shared" si="18"/>
        <v>1687.5</v>
      </c>
      <c r="L2544" s="31">
        <f t="shared" si="19"/>
        <v>675</v>
      </c>
      <c r="M2544" s="32">
        <v>0.4</v>
      </c>
      <c r="O2544" s="37"/>
      <c r="P2544" s="35"/>
      <c r="Q2544" s="33"/>
      <c r="R2544" s="34"/>
    </row>
    <row r="2545" spans="1:18" ht="15.75" customHeight="1">
      <c r="A2545" s="22"/>
      <c r="B2545" s="27" t="s">
        <v>21</v>
      </c>
      <c r="C2545" s="27">
        <v>1185732</v>
      </c>
      <c r="D2545" s="28">
        <v>44303</v>
      </c>
      <c r="E2545" s="27" t="s">
        <v>53</v>
      </c>
      <c r="F2545" s="27" t="s">
        <v>101</v>
      </c>
      <c r="G2545" s="27" t="s">
        <v>102</v>
      </c>
      <c r="H2545" s="27" t="s">
        <v>25</v>
      </c>
      <c r="I2545" s="29">
        <v>0.25</v>
      </c>
      <c r="J2545" s="30">
        <v>3750</v>
      </c>
      <c r="K2545" s="31">
        <f t="shared" si="18"/>
        <v>937.5</v>
      </c>
      <c r="L2545" s="31">
        <f t="shared" si="19"/>
        <v>328.125</v>
      </c>
      <c r="M2545" s="32">
        <v>0.35</v>
      </c>
      <c r="O2545" s="37"/>
      <c r="P2545" s="35"/>
      <c r="Q2545" s="33"/>
      <c r="R2545" s="34"/>
    </row>
    <row r="2546" spans="1:18" ht="15.75" customHeight="1">
      <c r="A2546" s="22"/>
      <c r="B2546" s="27" t="s">
        <v>21</v>
      </c>
      <c r="C2546" s="27">
        <v>1185732</v>
      </c>
      <c r="D2546" s="28">
        <v>44303</v>
      </c>
      <c r="E2546" s="27" t="s">
        <v>53</v>
      </c>
      <c r="F2546" s="27" t="s">
        <v>101</v>
      </c>
      <c r="G2546" s="27" t="s">
        <v>102</v>
      </c>
      <c r="H2546" s="27" t="s">
        <v>26</v>
      </c>
      <c r="I2546" s="29">
        <v>0.15000000000000002</v>
      </c>
      <c r="J2546" s="30">
        <v>3750</v>
      </c>
      <c r="K2546" s="31">
        <f t="shared" si="18"/>
        <v>562.50000000000011</v>
      </c>
      <c r="L2546" s="31">
        <f t="shared" si="19"/>
        <v>225.00000000000006</v>
      </c>
      <c r="M2546" s="32">
        <v>0.4</v>
      </c>
      <c r="O2546" s="37"/>
      <c r="P2546" s="35"/>
      <c r="Q2546" s="33"/>
      <c r="R2546" s="34"/>
    </row>
    <row r="2547" spans="1:18" ht="15.75" customHeight="1">
      <c r="A2547" s="22"/>
      <c r="B2547" s="27" t="s">
        <v>21</v>
      </c>
      <c r="C2547" s="27">
        <v>1185732</v>
      </c>
      <c r="D2547" s="28">
        <v>44303</v>
      </c>
      <c r="E2547" s="27" t="s">
        <v>53</v>
      </c>
      <c r="F2547" s="27" t="s">
        <v>101</v>
      </c>
      <c r="G2547" s="27" t="s">
        <v>102</v>
      </c>
      <c r="H2547" s="27" t="s">
        <v>27</v>
      </c>
      <c r="I2547" s="29">
        <v>0.19999999999999996</v>
      </c>
      <c r="J2547" s="30">
        <v>3000</v>
      </c>
      <c r="K2547" s="31">
        <f t="shared" si="18"/>
        <v>599.99999999999989</v>
      </c>
      <c r="L2547" s="31">
        <f t="shared" si="19"/>
        <v>239.99999999999997</v>
      </c>
      <c r="M2547" s="32">
        <v>0.4</v>
      </c>
      <c r="O2547" s="37"/>
      <c r="P2547" s="35"/>
      <c r="Q2547" s="33"/>
      <c r="R2547" s="34"/>
    </row>
    <row r="2548" spans="1:18" ht="15.75" customHeight="1">
      <c r="A2548" s="22"/>
      <c r="B2548" s="27" t="s">
        <v>21</v>
      </c>
      <c r="C2548" s="27">
        <v>1185732</v>
      </c>
      <c r="D2548" s="28">
        <v>44303</v>
      </c>
      <c r="E2548" s="27" t="s">
        <v>53</v>
      </c>
      <c r="F2548" s="27" t="s">
        <v>101</v>
      </c>
      <c r="G2548" s="27" t="s">
        <v>102</v>
      </c>
      <c r="H2548" s="27" t="s">
        <v>28</v>
      </c>
      <c r="I2548" s="29">
        <v>0.4</v>
      </c>
      <c r="J2548" s="30">
        <v>3250</v>
      </c>
      <c r="K2548" s="31">
        <f t="shared" si="18"/>
        <v>1300</v>
      </c>
      <c r="L2548" s="31">
        <f t="shared" si="19"/>
        <v>454.99999999999994</v>
      </c>
      <c r="M2548" s="32">
        <v>0.35</v>
      </c>
      <c r="O2548" s="37"/>
      <c r="P2548" s="35"/>
      <c r="Q2548" s="33"/>
      <c r="R2548" s="34"/>
    </row>
    <row r="2549" spans="1:18" ht="15.75" customHeight="1">
      <c r="A2549" s="22"/>
      <c r="B2549" s="27" t="s">
        <v>21</v>
      </c>
      <c r="C2549" s="27">
        <v>1185732</v>
      </c>
      <c r="D2549" s="28">
        <v>44303</v>
      </c>
      <c r="E2549" s="27" t="s">
        <v>53</v>
      </c>
      <c r="F2549" s="27" t="s">
        <v>101</v>
      </c>
      <c r="G2549" s="27" t="s">
        <v>102</v>
      </c>
      <c r="H2549" s="27" t="s">
        <v>29</v>
      </c>
      <c r="I2549" s="29">
        <v>0.30000000000000004</v>
      </c>
      <c r="J2549" s="30">
        <v>4750</v>
      </c>
      <c r="K2549" s="31">
        <f t="shared" si="18"/>
        <v>1425.0000000000002</v>
      </c>
      <c r="L2549" s="31">
        <f t="shared" si="19"/>
        <v>712.50000000000011</v>
      </c>
      <c r="M2549" s="32">
        <v>0.5</v>
      </c>
      <c r="O2549" s="37"/>
      <c r="P2549" s="35"/>
      <c r="Q2549" s="33"/>
      <c r="R2549" s="34"/>
    </row>
    <row r="2550" spans="1:18" ht="15.75" customHeight="1">
      <c r="A2550" s="22"/>
      <c r="B2550" s="27" t="s">
        <v>21</v>
      </c>
      <c r="C2550" s="27">
        <v>1185732</v>
      </c>
      <c r="D2550" s="28">
        <v>44332</v>
      </c>
      <c r="E2550" s="27" t="s">
        <v>53</v>
      </c>
      <c r="F2550" s="27" t="s">
        <v>101</v>
      </c>
      <c r="G2550" s="27" t="s">
        <v>102</v>
      </c>
      <c r="H2550" s="27" t="s">
        <v>24</v>
      </c>
      <c r="I2550" s="29">
        <v>0.4</v>
      </c>
      <c r="J2550" s="30">
        <v>7450</v>
      </c>
      <c r="K2550" s="31">
        <f t="shared" si="18"/>
        <v>2980</v>
      </c>
      <c r="L2550" s="31">
        <f t="shared" si="19"/>
        <v>1192</v>
      </c>
      <c r="M2550" s="32">
        <v>0.4</v>
      </c>
      <c r="O2550" s="37"/>
      <c r="P2550" s="35"/>
      <c r="Q2550" s="33"/>
      <c r="R2550" s="34"/>
    </row>
    <row r="2551" spans="1:18" ht="15.75" customHeight="1">
      <c r="A2551" s="22"/>
      <c r="B2551" s="27" t="s">
        <v>21</v>
      </c>
      <c r="C2551" s="27">
        <v>1185732</v>
      </c>
      <c r="D2551" s="28">
        <v>44332</v>
      </c>
      <c r="E2551" s="27" t="s">
        <v>53</v>
      </c>
      <c r="F2551" s="27" t="s">
        <v>101</v>
      </c>
      <c r="G2551" s="27" t="s">
        <v>102</v>
      </c>
      <c r="H2551" s="27" t="s">
        <v>25</v>
      </c>
      <c r="I2551" s="29">
        <v>0.4</v>
      </c>
      <c r="J2551" s="30">
        <v>4500</v>
      </c>
      <c r="K2551" s="31">
        <f t="shared" si="18"/>
        <v>1800</v>
      </c>
      <c r="L2551" s="31">
        <f t="shared" si="19"/>
        <v>630</v>
      </c>
      <c r="M2551" s="32">
        <v>0.35</v>
      </c>
      <c r="O2551" s="37"/>
      <c r="P2551" s="35"/>
      <c r="Q2551" s="33"/>
      <c r="R2551" s="34"/>
    </row>
    <row r="2552" spans="1:18" ht="15.75" customHeight="1">
      <c r="A2552" s="22"/>
      <c r="B2552" s="27" t="s">
        <v>21</v>
      </c>
      <c r="C2552" s="27">
        <v>1185732</v>
      </c>
      <c r="D2552" s="28">
        <v>44332</v>
      </c>
      <c r="E2552" s="27" t="s">
        <v>53</v>
      </c>
      <c r="F2552" s="27" t="s">
        <v>101</v>
      </c>
      <c r="G2552" s="27" t="s">
        <v>102</v>
      </c>
      <c r="H2552" s="27" t="s">
        <v>26</v>
      </c>
      <c r="I2552" s="29">
        <v>0.35000000000000003</v>
      </c>
      <c r="J2552" s="30">
        <v>4250</v>
      </c>
      <c r="K2552" s="31">
        <f t="shared" si="18"/>
        <v>1487.5000000000002</v>
      </c>
      <c r="L2552" s="31">
        <f t="shared" si="19"/>
        <v>595.00000000000011</v>
      </c>
      <c r="M2552" s="32">
        <v>0.4</v>
      </c>
      <c r="O2552" s="37"/>
      <c r="P2552" s="35"/>
      <c r="Q2552" s="33"/>
      <c r="R2552" s="34"/>
    </row>
    <row r="2553" spans="1:18" ht="15.75" customHeight="1">
      <c r="A2553" s="22"/>
      <c r="B2553" s="27" t="s">
        <v>21</v>
      </c>
      <c r="C2553" s="27">
        <v>1185732</v>
      </c>
      <c r="D2553" s="28">
        <v>44332</v>
      </c>
      <c r="E2553" s="27" t="s">
        <v>53</v>
      </c>
      <c r="F2553" s="27" t="s">
        <v>101</v>
      </c>
      <c r="G2553" s="27" t="s">
        <v>102</v>
      </c>
      <c r="H2553" s="27" t="s">
        <v>27</v>
      </c>
      <c r="I2553" s="29">
        <v>0.35000000000000003</v>
      </c>
      <c r="J2553" s="30">
        <v>3750</v>
      </c>
      <c r="K2553" s="31">
        <f t="shared" si="18"/>
        <v>1312.5000000000002</v>
      </c>
      <c r="L2553" s="31">
        <f t="shared" si="19"/>
        <v>525.00000000000011</v>
      </c>
      <c r="M2553" s="32">
        <v>0.4</v>
      </c>
      <c r="O2553" s="37"/>
      <c r="P2553" s="35"/>
      <c r="Q2553" s="33"/>
      <c r="R2553" s="34"/>
    </row>
    <row r="2554" spans="1:18" ht="15.75" customHeight="1">
      <c r="A2554" s="22"/>
      <c r="B2554" s="27" t="s">
        <v>21</v>
      </c>
      <c r="C2554" s="27">
        <v>1185732</v>
      </c>
      <c r="D2554" s="28">
        <v>44332</v>
      </c>
      <c r="E2554" s="27" t="s">
        <v>53</v>
      </c>
      <c r="F2554" s="27" t="s">
        <v>101</v>
      </c>
      <c r="G2554" s="27" t="s">
        <v>102</v>
      </c>
      <c r="H2554" s="27" t="s">
        <v>28</v>
      </c>
      <c r="I2554" s="29">
        <v>0.44999999999999996</v>
      </c>
      <c r="J2554" s="30">
        <v>4000</v>
      </c>
      <c r="K2554" s="31">
        <f t="shared" si="18"/>
        <v>1799.9999999999998</v>
      </c>
      <c r="L2554" s="31">
        <f t="shared" si="19"/>
        <v>629.99999999999989</v>
      </c>
      <c r="M2554" s="32">
        <v>0.35</v>
      </c>
      <c r="O2554" s="37"/>
      <c r="P2554" s="35"/>
      <c r="Q2554" s="33"/>
      <c r="R2554" s="34"/>
    </row>
    <row r="2555" spans="1:18" ht="15.75" customHeight="1">
      <c r="A2555" s="22"/>
      <c r="B2555" s="27" t="s">
        <v>21</v>
      </c>
      <c r="C2555" s="27">
        <v>1185732</v>
      </c>
      <c r="D2555" s="28">
        <v>44332</v>
      </c>
      <c r="E2555" s="27" t="s">
        <v>53</v>
      </c>
      <c r="F2555" s="27" t="s">
        <v>101</v>
      </c>
      <c r="G2555" s="27" t="s">
        <v>102</v>
      </c>
      <c r="H2555" s="27" t="s">
        <v>29</v>
      </c>
      <c r="I2555" s="29">
        <v>0.49999999999999994</v>
      </c>
      <c r="J2555" s="30">
        <v>5000</v>
      </c>
      <c r="K2555" s="31">
        <f t="shared" si="18"/>
        <v>2499.9999999999995</v>
      </c>
      <c r="L2555" s="31">
        <f t="shared" si="19"/>
        <v>1249.9999999999998</v>
      </c>
      <c r="M2555" s="32">
        <v>0.5</v>
      </c>
      <c r="O2555" s="37"/>
      <c r="P2555" s="35"/>
      <c r="Q2555" s="33"/>
      <c r="R2555" s="34"/>
    </row>
    <row r="2556" spans="1:18" ht="15.75" customHeight="1">
      <c r="A2556" s="22"/>
      <c r="B2556" s="27" t="s">
        <v>21</v>
      </c>
      <c r="C2556" s="27">
        <v>1185732</v>
      </c>
      <c r="D2556" s="28">
        <v>44365</v>
      </c>
      <c r="E2556" s="27" t="s">
        <v>53</v>
      </c>
      <c r="F2556" s="27" t="s">
        <v>101</v>
      </c>
      <c r="G2556" s="27" t="s">
        <v>102</v>
      </c>
      <c r="H2556" s="27" t="s">
        <v>24</v>
      </c>
      <c r="I2556" s="29">
        <v>0.44999999999999996</v>
      </c>
      <c r="J2556" s="30">
        <v>7500</v>
      </c>
      <c r="K2556" s="31">
        <f t="shared" ref="K2556:K2810" si="20">I2556*J2556</f>
        <v>3374.9999999999995</v>
      </c>
      <c r="L2556" s="31">
        <f t="shared" ref="L2556:L2810" si="21">K2556*M2556</f>
        <v>1350</v>
      </c>
      <c r="M2556" s="32">
        <v>0.4</v>
      </c>
      <c r="O2556" s="37"/>
      <c r="P2556" s="35"/>
      <c r="Q2556" s="33"/>
      <c r="R2556" s="34"/>
    </row>
    <row r="2557" spans="1:18" ht="15.75" customHeight="1">
      <c r="A2557" s="22"/>
      <c r="B2557" s="27" t="s">
        <v>21</v>
      </c>
      <c r="C2557" s="27">
        <v>1185732</v>
      </c>
      <c r="D2557" s="28">
        <v>44365</v>
      </c>
      <c r="E2557" s="27" t="s">
        <v>53</v>
      </c>
      <c r="F2557" s="27" t="s">
        <v>101</v>
      </c>
      <c r="G2557" s="27" t="s">
        <v>102</v>
      </c>
      <c r="H2557" s="27" t="s">
        <v>25</v>
      </c>
      <c r="I2557" s="29">
        <v>0.4</v>
      </c>
      <c r="J2557" s="30">
        <v>5000</v>
      </c>
      <c r="K2557" s="31">
        <f t="shared" si="20"/>
        <v>2000</v>
      </c>
      <c r="L2557" s="31">
        <f t="shared" si="21"/>
        <v>700</v>
      </c>
      <c r="M2557" s="32">
        <v>0.35</v>
      </c>
      <c r="O2557" s="37"/>
      <c r="P2557" s="35"/>
      <c r="Q2557" s="33"/>
      <c r="R2557" s="34"/>
    </row>
    <row r="2558" spans="1:18" ht="15.75" customHeight="1">
      <c r="A2558" s="22"/>
      <c r="B2558" s="27" t="s">
        <v>21</v>
      </c>
      <c r="C2558" s="27">
        <v>1185732</v>
      </c>
      <c r="D2558" s="28">
        <v>44365</v>
      </c>
      <c r="E2558" s="27" t="s">
        <v>53</v>
      </c>
      <c r="F2558" s="27" t="s">
        <v>101</v>
      </c>
      <c r="G2558" s="27" t="s">
        <v>102</v>
      </c>
      <c r="H2558" s="27" t="s">
        <v>26</v>
      </c>
      <c r="I2558" s="29">
        <v>0.45</v>
      </c>
      <c r="J2558" s="30">
        <v>4750</v>
      </c>
      <c r="K2558" s="31">
        <f t="shared" si="20"/>
        <v>2137.5</v>
      </c>
      <c r="L2558" s="31">
        <f t="shared" si="21"/>
        <v>855</v>
      </c>
      <c r="M2558" s="32">
        <v>0.4</v>
      </c>
      <c r="O2558" s="37"/>
      <c r="P2558" s="35"/>
      <c r="Q2558" s="33"/>
      <c r="R2558" s="34"/>
    </row>
    <row r="2559" spans="1:18" ht="15.75" customHeight="1">
      <c r="A2559" s="22"/>
      <c r="B2559" s="27" t="s">
        <v>21</v>
      </c>
      <c r="C2559" s="27">
        <v>1185732</v>
      </c>
      <c r="D2559" s="28">
        <v>44365</v>
      </c>
      <c r="E2559" s="27" t="s">
        <v>53</v>
      </c>
      <c r="F2559" s="27" t="s">
        <v>101</v>
      </c>
      <c r="G2559" s="27" t="s">
        <v>102</v>
      </c>
      <c r="H2559" s="27" t="s">
        <v>27</v>
      </c>
      <c r="I2559" s="29">
        <v>0.45</v>
      </c>
      <c r="J2559" s="30">
        <v>4500</v>
      </c>
      <c r="K2559" s="31">
        <f t="shared" si="20"/>
        <v>2025</v>
      </c>
      <c r="L2559" s="31">
        <f t="shared" si="21"/>
        <v>810</v>
      </c>
      <c r="M2559" s="32">
        <v>0.4</v>
      </c>
      <c r="O2559" s="37"/>
      <c r="P2559" s="35"/>
      <c r="Q2559" s="33"/>
      <c r="R2559" s="34"/>
    </row>
    <row r="2560" spans="1:18" ht="15.75" customHeight="1">
      <c r="A2560" s="22"/>
      <c r="B2560" s="27" t="s">
        <v>21</v>
      </c>
      <c r="C2560" s="27">
        <v>1185732</v>
      </c>
      <c r="D2560" s="28">
        <v>44365</v>
      </c>
      <c r="E2560" s="27" t="s">
        <v>53</v>
      </c>
      <c r="F2560" s="27" t="s">
        <v>101</v>
      </c>
      <c r="G2560" s="27" t="s">
        <v>102</v>
      </c>
      <c r="H2560" s="27" t="s">
        <v>28</v>
      </c>
      <c r="I2560" s="29">
        <v>0.6</v>
      </c>
      <c r="J2560" s="30">
        <v>4500</v>
      </c>
      <c r="K2560" s="31">
        <f t="shared" si="20"/>
        <v>2700</v>
      </c>
      <c r="L2560" s="31">
        <f t="shared" si="21"/>
        <v>944.99999999999989</v>
      </c>
      <c r="M2560" s="32">
        <v>0.35</v>
      </c>
      <c r="O2560" s="37"/>
      <c r="P2560" s="35"/>
      <c r="Q2560" s="33"/>
      <c r="R2560" s="34"/>
    </row>
    <row r="2561" spans="1:18" ht="15.75" customHeight="1">
      <c r="A2561" s="22"/>
      <c r="B2561" s="27" t="s">
        <v>21</v>
      </c>
      <c r="C2561" s="27">
        <v>1185732</v>
      </c>
      <c r="D2561" s="28">
        <v>44365</v>
      </c>
      <c r="E2561" s="27" t="s">
        <v>53</v>
      </c>
      <c r="F2561" s="27" t="s">
        <v>101</v>
      </c>
      <c r="G2561" s="27" t="s">
        <v>102</v>
      </c>
      <c r="H2561" s="27" t="s">
        <v>29</v>
      </c>
      <c r="I2561" s="29">
        <v>0.65</v>
      </c>
      <c r="J2561" s="30">
        <v>6250</v>
      </c>
      <c r="K2561" s="31">
        <f t="shared" si="20"/>
        <v>4062.5</v>
      </c>
      <c r="L2561" s="31">
        <f t="shared" si="21"/>
        <v>2031.25</v>
      </c>
      <c r="M2561" s="32">
        <v>0.5</v>
      </c>
      <c r="O2561" s="37"/>
      <c r="P2561" s="35"/>
      <c r="Q2561" s="33"/>
      <c r="R2561" s="34"/>
    </row>
    <row r="2562" spans="1:18" ht="15.75" customHeight="1">
      <c r="A2562" s="22"/>
      <c r="B2562" s="27" t="s">
        <v>21</v>
      </c>
      <c r="C2562" s="27">
        <v>1185732</v>
      </c>
      <c r="D2562" s="28">
        <v>44393</v>
      </c>
      <c r="E2562" s="27" t="s">
        <v>53</v>
      </c>
      <c r="F2562" s="27" t="s">
        <v>101</v>
      </c>
      <c r="G2562" s="27" t="s">
        <v>102</v>
      </c>
      <c r="H2562" s="27" t="s">
        <v>24</v>
      </c>
      <c r="I2562" s="29">
        <v>0.6</v>
      </c>
      <c r="J2562" s="30">
        <v>8500</v>
      </c>
      <c r="K2562" s="31">
        <f t="shared" si="20"/>
        <v>5100</v>
      </c>
      <c r="L2562" s="31">
        <f t="shared" si="21"/>
        <v>2040</v>
      </c>
      <c r="M2562" s="32">
        <v>0.4</v>
      </c>
      <c r="O2562" s="37"/>
      <c r="P2562" s="35"/>
      <c r="Q2562" s="33"/>
      <c r="R2562" s="34"/>
    </row>
    <row r="2563" spans="1:18" ht="15.75" customHeight="1">
      <c r="A2563" s="22"/>
      <c r="B2563" s="27" t="s">
        <v>21</v>
      </c>
      <c r="C2563" s="27">
        <v>1185732</v>
      </c>
      <c r="D2563" s="28">
        <v>44393</v>
      </c>
      <c r="E2563" s="27" t="s">
        <v>53</v>
      </c>
      <c r="F2563" s="27" t="s">
        <v>101</v>
      </c>
      <c r="G2563" s="27" t="s">
        <v>102</v>
      </c>
      <c r="H2563" s="27" t="s">
        <v>25</v>
      </c>
      <c r="I2563" s="29">
        <v>0.55000000000000004</v>
      </c>
      <c r="J2563" s="30">
        <v>6000</v>
      </c>
      <c r="K2563" s="31">
        <f t="shared" si="20"/>
        <v>3300.0000000000005</v>
      </c>
      <c r="L2563" s="31">
        <f t="shared" si="21"/>
        <v>1155</v>
      </c>
      <c r="M2563" s="32">
        <v>0.35</v>
      </c>
      <c r="O2563" s="37"/>
      <c r="P2563" s="35"/>
      <c r="Q2563" s="33"/>
      <c r="R2563" s="34"/>
    </row>
    <row r="2564" spans="1:18" ht="15.75" customHeight="1">
      <c r="A2564" s="22"/>
      <c r="B2564" s="27" t="s">
        <v>21</v>
      </c>
      <c r="C2564" s="27">
        <v>1185732</v>
      </c>
      <c r="D2564" s="28">
        <v>44393</v>
      </c>
      <c r="E2564" s="27" t="s">
        <v>53</v>
      </c>
      <c r="F2564" s="27" t="s">
        <v>101</v>
      </c>
      <c r="G2564" s="27" t="s">
        <v>102</v>
      </c>
      <c r="H2564" s="27" t="s">
        <v>26</v>
      </c>
      <c r="I2564" s="29">
        <v>0.5</v>
      </c>
      <c r="J2564" s="30">
        <v>5250</v>
      </c>
      <c r="K2564" s="31">
        <f t="shared" si="20"/>
        <v>2625</v>
      </c>
      <c r="L2564" s="31">
        <f t="shared" si="21"/>
        <v>1050</v>
      </c>
      <c r="M2564" s="32">
        <v>0.4</v>
      </c>
      <c r="O2564" s="37"/>
      <c r="P2564" s="35"/>
      <c r="Q2564" s="33"/>
      <c r="R2564" s="34"/>
    </row>
    <row r="2565" spans="1:18" ht="15.75" customHeight="1">
      <c r="A2565" s="22"/>
      <c r="B2565" s="27" t="s">
        <v>21</v>
      </c>
      <c r="C2565" s="27">
        <v>1185732</v>
      </c>
      <c r="D2565" s="28">
        <v>44393</v>
      </c>
      <c r="E2565" s="27" t="s">
        <v>53</v>
      </c>
      <c r="F2565" s="27" t="s">
        <v>101</v>
      </c>
      <c r="G2565" s="27" t="s">
        <v>102</v>
      </c>
      <c r="H2565" s="27" t="s">
        <v>27</v>
      </c>
      <c r="I2565" s="29">
        <v>0.5</v>
      </c>
      <c r="J2565" s="30">
        <v>4750</v>
      </c>
      <c r="K2565" s="31">
        <f t="shared" si="20"/>
        <v>2375</v>
      </c>
      <c r="L2565" s="31">
        <f t="shared" si="21"/>
        <v>950</v>
      </c>
      <c r="M2565" s="32">
        <v>0.4</v>
      </c>
      <c r="O2565" s="37"/>
      <c r="P2565" s="35"/>
      <c r="Q2565" s="33"/>
      <c r="R2565" s="34"/>
    </row>
    <row r="2566" spans="1:18" ht="15.75" customHeight="1">
      <c r="A2566" s="22"/>
      <c r="B2566" s="27" t="s">
        <v>21</v>
      </c>
      <c r="C2566" s="27">
        <v>1185732</v>
      </c>
      <c r="D2566" s="28">
        <v>44393</v>
      </c>
      <c r="E2566" s="27" t="s">
        <v>53</v>
      </c>
      <c r="F2566" s="27" t="s">
        <v>101</v>
      </c>
      <c r="G2566" s="27" t="s">
        <v>102</v>
      </c>
      <c r="H2566" s="27" t="s">
        <v>28</v>
      </c>
      <c r="I2566" s="29">
        <v>0.6</v>
      </c>
      <c r="J2566" s="30">
        <v>5000</v>
      </c>
      <c r="K2566" s="31">
        <f t="shared" si="20"/>
        <v>3000</v>
      </c>
      <c r="L2566" s="31">
        <f t="shared" si="21"/>
        <v>1050</v>
      </c>
      <c r="M2566" s="32">
        <v>0.35</v>
      </c>
      <c r="O2566" s="37"/>
      <c r="P2566" s="35"/>
      <c r="Q2566" s="33"/>
      <c r="R2566" s="34"/>
    </row>
    <row r="2567" spans="1:18" ht="15.75" customHeight="1">
      <c r="A2567" s="22"/>
      <c r="B2567" s="27" t="s">
        <v>21</v>
      </c>
      <c r="C2567" s="27">
        <v>1185732</v>
      </c>
      <c r="D2567" s="28">
        <v>44393</v>
      </c>
      <c r="E2567" s="27" t="s">
        <v>53</v>
      </c>
      <c r="F2567" s="27" t="s">
        <v>101</v>
      </c>
      <c r="G2567" s="27" t="s">
        <v>102</v>
      </c>
      <c r="H2567" s="27" t="s">
        <v>29</v>
      </c>
      <c r="I2567" s="29">
        <v>0.65</v>
      </c>
      <c r="J2567" s="30">
        <v>6750</v>
      </c>
      <c r="K2567" s="31">
        <f t="shared" si="20"/>
        <v>4387.5</v>
      </c>
      <c r="L2567" s="31">
        <f t="shared" si="21"/>
        <v>2193.75</v>
      </c>
      <c r="M2567" s="32">
        <v>0.5</v>
      </c>
      <c r="O2567" s="37"/>
      <c r="P2567" s="35"/>
      <c r="Q2567" s="33"/>
      <c r="R2567" s="34"/>
    </row>
    <row r="2568" spans="1:18" ht="15.75" customHeight="1">
      <c r="A2568" s="22"/>
      <c r="B2568" s="27" t="s">
        <v>21</v>
      </c>
      <c r="C2568" s="27">
        <v>1185732</v>
      </c>
      <c r="D2568" s="28">
        <v>44425</v>
      </c>
      <c r="E2568" s="27" t="s">
        <v>53</v>
      </c>
      <c r="F2568" s="27" t="s">
        <v>101</v>
      </c>
      <c r="G2568" s="27" t="s">
        <v>102</v>
      </c>
      <c r="H2568" s="27" t="s">
        <v>24</v>
      </c>
      <c r="I2568" s="29">
        <v>0.6</v>
      </c>
      <c r="J2568" s="30">
        <v>8250</v>
      </c>
      <c r="K2568" s="31">
        <f t="shared" si="20"/>
        <v>4950</v>
      </c>
      <c r="L2568" s="31">
        <f t="shared" si="21"/>
        <v>1980</v>
      </c>
      <c r="M2568" s="32">
        <v>0.4</v>
      </c>
      <c r="O2568" s="37"/>
      <c r="P2568" s="35"/>
      <c r="Q2568" s="33"/>
      <c r="R2568" s="34"/>
    </row>
    <row r="2569" spans="1:18" ht="15.75" customHeight="1">
      <c r="A2569" s="22"/>
      <c r="B2569" s="27" t="s">
        <v>21</v>
      </c>
      <c r="C2569" s="27">
        <v>1185732</v>
      </c>
      <c r="D2569" s="28">
        <v>44425</v>
      </c>
      <c r="E2569" s="27" t="s">
        <v>53</v>
      </c>
      <c r="F2569" s="27" t="s">
        <v>101</v>
      </c>
      <c r="G2569" s="27" t="s">
        <v>102</v>
      </c>
      <c r="H2569" s="27" t="s">
        <v>25</v>
      </c>
      <c r="I2569" s="29">
        <v>0.55000000000000004</v>
      </c>
      <c r="J2569" s="30">
        <v>6000</v>
      </c>
      <c r="K2569" s="31">
        <f t="shared" si="20"/>
        <v>3300.0000000000005</v>
      </c>
      <c r="L2569" s="31">
        <f t="shared" si="21"/>
        <v>1155</v>
      </c>
      <c r="M2569" s="32">
        <v>0.35</v>
      </c>
      <c r="O2569" s="37"/>
      <c r="P2569" s="35"/>
      <c r="Q2569" s="33"/>
      <c r="R2569" s="34"/>
    </row>
    <row r="2570" spans="1:18" ht="15.75" customHeight="1">
      <c r="A2570" s="22"/>
      <c r="B2570" s="27" t="s">
        <v>21</v>
      </c>
      <c r="C2570" s="27">
        <v>1185732</v>
      </c>
      <c r="D2570" s="28">
        <v>44425</v>
      </c>
      <c r="E2570" s="27" t="s">
        <v>53</v>
      </c>
      <c r="F2570" s="27" t="s">
        <v>101</v>
      </c>
      <c r="G2570" s="27" t="s">
        <v>102</v>
      </c>
      <c r="H2570" s="27" t="s">
        <v>26</v>
      </c>
      <c r="I2570" s="29">
        <v>0.5</v>
      </c>
      <c r="J2570" s="30">
        <v>5250</v>
      </c>
      <c r="K2570" s="31">
        <f t="shared" si="20"/>
        <v>2625</v>
      </c>
      <c r="L2570" s="31">
        <f t="shared" si="21"/>
        <v>1050</v>
      </c>
      <c r="M2570" s="32">
        <v>0.4</v>
      </c>
      <c r="O2570" s="37"/>
      <c r="P2570" s="35"/>
      <c r="Q2570" s="33"/>
      <c r="R2570" s="34"/>
    </row>
    <row r="2571" spans="1:18" ht="15.75" customHeight="1">
      <c r="A2571" s="22"/>
      <c r="B2571" s="27" t="s">
        <v>21</v>
      </c>
      <c r="C2571" s="27">
        <v>1185732</v>
      </c>
      <c r="D2571" s="28">
        <v>44425</v>
      </c>
      <c r="E2571" s="27" t="s">
        <v>53</v>
      </c>
      <c r="F2571" s="27" t="s">
        <v>101</v>
      </c>
      <c r="G2571" s="27" t="s">
        <v>102</v>
      </c>
      <c r="H2571" s="27" t="s">
        <v>27</v>
      </c>
      <c r="I2571" s="29">
        <v>0.4</v>
      </c>
      <c r="J2571" s="30">
        <v>4750</v>
      </c>
      <c r="K2571" s="31">
        <f t="shared" si="20"/>
        <v>1900</v>
      </c>
      <c r="L2571" s="31">
        <f t="shared" si="21"/>
        <v>760</v>
      </c>
      <c r="M2571" s="32">
        <v>0.4</v>
      </c>
      <c r="O2571" s="37"/>
      <c r="P2571" s="35"/>
      <c r="Q2571" s="33"/>
      <c r="R2571" s="34"/>
    </row>
    <row r="2572" spans="1:18" ht="15.75" customHeight="1">
      <c r="A2572" s="22"/>
      <c r="B2572" s="27" t="s">
        <v>21</v>
      </c>
      <c r="C2572" s="27">
        <v>1185732</v>
      </c>
      <c r="D2572" s="28">
        <v>44425</v>
      </c>
      <c r="E2572" s="27" t="s">
        <v>53</v>
      </c>
      <c r="F2572" s="27" t="s">
        <v>101</v>
      </c>
      <c r="G2572" s="27" t="s">
        <v>102</v>
      </c>
      <c r="H2572" s="27" t="s">
        <v>28</v>
      </c>
      <c r="I2572" s="29">
        <v>0.5</v>
      </c>
      <c r="J2572" s="30">
        <v>4500</v>
      </c>
      <c r="K2572" s="31">
        <f t="shared" si="20"/>
        <v>2250</v>
      </c>
      <c r="L2572" s="31">
        <f t="shared" si="21"/>
        <v>787.5</v>
      </c>
      <c r="M2572" s="32">
        <v>0.35</v>
      </c>
      <c r="O2572" s="37"/>
      <c r="P2572" s="35"/>
      <c r="Q2572" s="33"/>
      <c r="R2572" s="34"/>
    </row>
    <row r="2573" spans="1:18" ht="15.75" customHeight="1">
      <c r="A2573" s="22"/>
      <c r="B2573" s="27" t="s">
        <v>21</v>
      </c>
      <c r="C2573" s="27">
        <v>1185732</v>
      </c>
      <c r="D2573" s="28">
        <v>44425</v>
      </c>
      <c r="E2573" s="27" t="s">
        <v>53</v>
      </c>
      <c r="F2573" s="27" t="s">
        <v>101</v>
      </c>
      <c r="G2573" s="27" t="s">
        <v>102</v>
      </c>
      <c r="H2573" s="27" t="s">
        <v>29</v>
      </c>
      <c r="I2573" s="29">
        <v>0.55000000000000004</v>
      </c>
      <c r="J2573" s="30">
        <v>6250</v>
      </c>
      <c r="K2573" s="31">
        <f t="shared" si="20"/>
        <v>3437.5000000000005</v>
      </c>
      <c r="L2573" s="31">
        <f t="shared" si="21"/>
        <v>1718.7500000000002</v>
      </c>
      <c r="M2573" s="32">
        <v>0.5</v>
      </c>
      <c r="O2573" s="37"/>
      <c r="P2573" s="35"/>
      <c r="Q2573" s="33"/>
      <c r="R2573" s="34"/>
    </row>
    <row r="2574" spans="1:18" ht="15.75" customHeight="1">
      <c r="A2574" s="22"/>
      <c r="B2574" s="27" t="s">
        <v>21</v>
      </c>
      <c r="C2574" s="27">
        <v>1185732</v>
      </c>
      <c r="D2574" s="28">
        <v>44455</v>
      </c>
      <c r="E2574" s="27" t="s">
        <v>53</v>
      </c>
      <c r="F2574" s="27" t="s">
        <v>101</v>
      </c>
      <c r="G2574" s="27" t="s">
        <v>102</v>
      </c>
      <c r="H2574" s="27" t="s">
        <v>24</v>
      </c>
      <c r="I2574" s="29">
        <v>0.5</v>
      </c>
      <c r="J2574" s="30">
        <v>7250</v>
      </c>
      <c r="K2574" s="31">
        <f t="shared" si="20"/>
        <v>3625</v>
      </c>
      <c r="L2574" s="31">
        <f t="shared" si="21"/>
        <v>1450</v>
      </c>
      <c r="M2574" s="32">
        <v>0.4</v>
      </c>
      <c r="O2574" s="37"/>
      <c r="P2574" s="35"/>
      <c r="Q2574" s="33"/>
      <c r="R2574" s="34"/>
    </row>
    <row r="2575" spans="1:18" ht="15.75" customHeight="1">
      <c r="A2575" s="22"/>
      <c r="B2575" s="27" t="s">
        <v>21</v>
      </c>
      <c r="C2575" s="27">
        <v>1185732</v>
      </c>
      <c r="D2575" s="28">
        <v>44455</v>
      </c>
      <c r="E2575" s="27" t="s">
        <v>53</v>
      </c>
      <c r="F2575" s="27" t="s">
        <v>101</v>
      </c>
      <c r="G2575" s="27" t="s">
        <v>102</v>
      </c>
      <c r="H2575" s="27" t="s">
        <v>25</v>
      </c>
      <c r="I2575" s="29">
        <v>0.45000000000000012</v>
      </c>
      <c r="J2575" s="30">
        <v>5250</v>
      </c>
      <c r="K2575" s="31">
        <f t="shared" si="20"/>
        <v>2362.5000000000005</v>
      </c>
      <c r="L2575" s="31">
        <f t="shared" si="21"/>
        <v>826.87500000000011</v>
      </c>
      <c r="M2575" s="32">
        <v>0.35</v>
      </c>
      <c r="O2575" s="37"/>
      <c r="P2575" s="35"/>
      <c r="Q2575" s="33"/>
      <c r="R2575" s="34"/>
    </row>
    <row r="2576" spans="1:18" ht="15.75" customHeight="1">
      <c r="A2576" s="22"/>
      <c r="B2576" s="27" t="s">
        <v>21</v>
      </c>
      <c r="C2576" s="27">
        <v>1185732</v>
      </c>
      <c r="D2576" s="28">
        <v>44455</v>
      </c>
      <c r="E2576" s="27" t="s">
        <v>53</v>
      </c>
      <c r="F2576" s="27" t="s">
        <v>101</v>
      </c>
      <c r="G2576" s="27" t="s">
        <v>102</v>
      </c>
      <c r="H2576" s="27" t="s">
        <v>26</v>
      </c>
      <c r="I2576" s="29">
        <v>0.20000000000000007</v>
      </c>
      <c r="J2576" s="30">
        <v>4250</v>
      </c>
      <c r="K2576" s="31">
        <f t="shared" si="20"/>
        <v>850.00000000000023</v>
      </c>
      <c r="L2576" s="31">
        <f t="shared" si="21"/>
        <v>340.00000000000011</v>
      </c>
      <c r="M2576" s="32">
        <v>0.4</v>
      </c>
      <c r="O2576" s="37"/>
      <c r="P2576" s="35"/>
      <c r="Q2576" s="33"/>
      <c r="R2576" s="34"/>
    </row>
    <row r="2577" spans="1:18" ht="15.75" customHeight="1">
      <c r="A2577" s="22"/>
      <c r="B2577" s="27" t="s">
        <v>21</v>
      </c>
      <c r="C2577" s="27">
        <v>1185732</v>
      </c>
      <c r="D2577" s="28">
        <v>44455</v>
      </c>
      <c r="E2577" s="27" t="s">
        <v>53</v>
      </c>
      <c r="F2577" s="27" t="s">
        <v>101</v>
      </c>
      <c r="G2577" s="27" t="s">
        <v>102</v>
      </c>
      <c r="H2577" s="27" t="s">
        <v>27</v>
      </c>
      <c r="I2577" s="29">
        <v>0.20000000000000007</v>
      </c>
      <c r="J2577" s="30">
        <v>4000</v>
      </c>
      <c r="K2577" s="31">
        <f t="shared" si="20"/>
        <v>800.00000000000023</v>
      </c>
      <c r="L2577" s="31">
        <f t="shared" si="21"/>
        <v>320.00000000000011</v>
      </c>
      <c r="M2577" s="32">
        <v>0.4</v>
      </c>
      <c r="O2577" s="37"/>
      <c r="P2577" s="35"/>
      <c r="Q2577" s="33"/>
      <c r="R2577" s="34"/>
    </row>
    <row r="2578" spans="1:18" ht="15.75" customHeight="1">
      <c r="A2578" s="22"/>
      <c r="B2578" s="27" t="s">
        <v>21</v>
      </c>
      <c r="C2578" s="27">
        <v>1185732</v>
      </c>
      <c r="D2578" s="28">
        <v>44455</v>
      </c>
      <c r="E2578" s="27" t="s">
        <v>53</v>
      </c>
      <c r="F2578" s="27" t="s">
        <v>101</v>
      </c>
      <c r="G2578" s="27" t="s">
        <v>102</v>
      </c>
      <c r="H2578" s="27" t="s">
        <v>28</v>
      </c>
      <c r="I2578" s="29">
        <v>0.30000000000000004</v>
      </c>
      <c r="J2578" s="30">
        <v>4000</v>
      </c>
      <c r="K2578" s="31">
        <f t="shared" si="20"/>
        <v>1200.0000000000002</v>
      </c>
      <c r="L2578" s="31">
        <f t="shared" si="21"/>
        <v>420.00000000000006</v>
      </c>
      <c r="M2578" s="32">
        <v>0.35</v>
      </c>
      <c r="O2578" s="37"/>
      <c r="P2578" s="35"/>
      <c r="Q2578" s="33"/>
      <c r="R2578" s="34"/>
    </row>
    <row r="2579" spans="1:18" ht="15.75" customHeight="1">
      <c r="A2579" s="22"/>
      <c r="B2579" s="27" t="s">
        <v>21</v>
      </c>
      <c r="C2579" s="27">
        <v>1185732</v>
      </c>
      <c r="D2579" s="28">
        <v>44455</v>
      </c>
      <c r="E2579" s="27" t="s">
        <v>53</v>
      </c>
      <c r="F2579" s="27" t="s">
        <v>101</v>
      </c>
      <c r="G2579" s="27" t="s">
        <v>102</v>
      </c>
      <c r="H2579" s="27" t="s">
        <v>29</v>
      </c>
      <c r="I2579" s="29">
        <v>0.35000000000000009</v>
      </c>
      <c r="J2579" s="30">
        <v>5000</v>
      </c>
      <c r="K2579" s="31">
        <f t="shared" si="20"/>
        <v>1750.0000000000005</v>
      </c>
      <c r="L2579" s="31">
        <f t="shared" si="21"/>
        <v>875.00000000000023</v>
      </c>
      <c r="M2579" s="32">
        <v>0.5</v>
      </c>
      <c r="O2579" s="37"/>
      <c r="P2579" s="35"/>
      <c r="Q2579" s="33"/>
      <c r="R2579" s="34"/>
    </row>
    <row r="2580" spans="1:18" ht="15.75" customHeight="1">
      <c r="A2580" s="22"/>
      <c r="B2580" s="27" t="s">
        <v>21</v>
      </c>
      <c r="C2580" s="27">
        <v>1185732</v>
      </c>
      <c r="D2580" s="28">
        <v>44487</v>
      </c>
      <c r="E2580" s="27" t="s">
        <v>53</v>
      </c>
      <c r="F2580" s="27" t="s">
        <v>101</v>
      </c>
      <c r="G2580" s="27" t="s">
        <v>102</v>
      </c>
      <c r="H2580" s="27" t="s">
        <v>24</v>
      </c>
      <c r="I2580" s="29">
        <v>0.35000000000000009</v>
      </c>
      <c r="J2580" s="30">
        <v>6750</v>
      </c>
      <c r="K2580" s="31">
        <f t="shared" si="20"/>
        <v>2362.5000000000005</v>
      </c>
      <c r="L2580" s="31">
        <f t="shared" si="21"/>
        <v>945.00000000000023</v>
      </c>
      <c r="M2580" s="32">
        <v>0.4</v>
      </c>
      <c r="O2580" s="37"/>
      <c r="P2580" s="35"/>
      <c r="Q2580" s="33"/>
      <c r="R2580" s="34"/>
    </row>
    <row r="2581" spans="1:18" ht="15.75" customHeight="1">
      <c r="A2581" s="22"/>
      <c r="B2581" s="27" t="s">
        <v>21</v>
      </c>
      <c r="C2581" s="27">
        <v>1185732</v>
      </c>
      <c r="D2581" s="28">
        <v>44487</v>
      </c>
      <c r="E2581" s="27" t="s">
        <v>53</v>
      </c>
      <c r="F2581" s="27" t="s">
        <v>101</v>
      </c>
      <c r="G2581" s="27" t="s">
        <v>102</v>
      </c>
      <c r="H2581" s="27" t="s">
        <v>25</v>
      </c>
      <c r="I2581" s="29">
        <v>0.25000000000000011</v>
      </c>
      <c r="J2581" s="30">
        <v>5000</v>
      </c>
      <c r="K2581" s="31">
        <f t="shared" si="20"/>
        <v>1250.0000000000005</v>
      </c>
      <c r="L2581" s="31">
        <f t="shared" si="21"/>
        <v>437.50000000000011</v>
      </c>
      <c r="M2581" s="32">
        <v>0.35</v>
      </c>
      <c r="O2581" s="37"/>
      <c r="P2581" s="35"/>
      <c r="Q2581" s="33"/>
      <c r="R2581" s="34"/>
    </row>
    <row r="2582" spans="1:18" ht="15.75" customHeight="1">
      <c r="A2582" s="22"/>
      <c r="B2582" s="27" t="s">
        <v>21</v>
      </c>
      <c r="C2582" s="27">
        <v>1185732</v>
      </c>
      <c r="D2582" s="28">
        <v>44487</v>
      </c>
      <c r="E2582" s="27" t="s">
        <v>53</v>
      </c>
      <c r="F2582" s="27" t="s">
        <v>101</v>
      </c>
      <c r="G2582" s="27" t="s">
        <v>102</v>
      </c>
      <c r="H2582" s="27" t="s">
        <v>26</v>
      </c>
      <c r="I2582" s="29">
        <v>0.25000000000000011</v>
      </c>
      <c r="J2582" s="30">
        <v>3750</v>
      </c>
      <c r="K2582" s="31">
        <f t="shared" si="20"/>
        <v>937.50000000000045</v>
      </c>
      <c r="L2582" s="31">
        <f t="shared" si="21"/>
        <v>375.00000000000023</v>
      </c>
      <c r="M2582" s="32">
        <v>0.4</v>
      </c>
      <c r="O2582" s="37"/>
      <c r="P2582" s="35"/>
      <c r="Q2582" s="33"/>
      <c r="R2582" s="34"/>
    </row>
    <row r="2583" spans="1:18" ht="15.75" customHeight="1">
      <c r="A2583" s="22"/>
      <c r="B2583" s="27" t="s">
        <v>21</v>
      </c>
      <c r="C2583" s="27">
        <v>1185732</v>
      </c>
      <c r="D2583" s="28">
        <v>44487</v>
      </c>
      <c r="E2583" s="27" t="s">
        <v>53</v>
      </c>
      <c r="F2583" s="27" t="s">
        <v>101</v>
      </c>
      <c r="G2583" s="27" t="s">
        <v>102</v>
      </c>
      <c r="H2583" s="27" t="s">
        <v>27</v>
      </c>
      <c r="I2583" s="29">
        <v>0.25000000000000011</v>
      </c>
      <c r="J2583" s="30">
        <v>3500</v>
      </c>
      <c r="K2583" s="31">
        <f t="shared" si="20"/>
        <v>875.00000000000034</v>
      </c>
      <c r="L2583" s="31">
        <f t="shared" si="21"/>
        <v>350.00000000000017</v>
      </c>
      <c r="M2583" s="32">
        <v>0.4</v>
      </c>
      <c r="O2583" s="37"/>
      <c r="P2583" s="35"/>
      <c r="Q2583" s="33"/>
      <c r="R2583" s="34"/>
    </row>
    <row r="2584" spans="1:18" ht="15.75" customHeight="1">
      <c r="A2584" s="22"/>
      <c r="B2584" s="27" t="s">
        <v>21</v>
      </c>
      <c r="C2584" s="27">
        <v>1185732</v>
      </c>
      <c r="D2584" s="28">
        <v>44487</v>
      </c>
      <c r="E2584" s="27" t="s">
        <v>53</v>
      </c>
      <c r="F2584" s="27" t="s">
        <v>101</v>
      </c>
      <c r="G2584" s="27" t="s">
        <v>102</v>
      </c>
      <c r="H2584" s="27" t="s">
        <v>28</v>
      </c>
      <c r="I2584" s="29">
        <v>0.35000000000000009</v>
      </c>
      <c r="J2584" s="30">
        <v>3500</v>
      </c>
      <c r="K2584" s="31">
        <f t="shared" si="20"/>
        <v>1225.0000000000002</v>
      </c>
      <c r="L2584" s="31">
        <f t="shared" si="21"/>
        <v>428.75000000000006</v>
      </c>
      <c r="M2584" s="32">
        <v>0.35</v>
      </c>
      <c r="O2584" s="37"/>
      <c r="P2584" s="35"/>
      <c r="Q2584" s="33"/>
      <c r="R2584" s="34"/>
    </row>
    <row r="2585" spans="1:18" ht="15.75" customHeight="1">
      <c r="A2585" s="22"/>
      <c r="B2585" s="27" t="s">
        <v>21</v>
      </c>
      <c r="C2585" s="27">
        <v>1185732</v>
      </c>
      <c r="D2585" s="28">
        <v>44487</v>
      </c>
      <c r="E2585" s="27" t="s">
        <v>53</v>
      </c>
      <c r="F2585" s="27" t="s">
        <v>101</v>
      </c>
      <c r="G2585" s="27" t="s">
        <v>102</v>
      </c>
      <c r="H2585" s="27" t="s">
        <v>29</v>
      </c>
      <c r="I2585" s="29">
        <v>0.35000000000000003</v>
      </c>
      <c r="J2585" s="30">
        <v>4750</v>
      </c>
      <c r="K2585" s="31">
        <f t="shared" si="20"/>
        <v>1662.5000000000002</v>
      </c>
      <c r="L2585" s="31">
        <f t="shared" si="21"/>
        <v>831.25000000000011</v>
      </c>
      <c r="M2585" s="32">
        <v>0.5</v>
      </c>
      <c r="O2585" s="37"/>
      <c r="P2585" s="35"/>
      <c r="Q2585" s="33"/>
      <c r="R2585" s="34"/>
    </row>
    <row r="2586" spans="1:18" ht="15.75" customHeight="1">
      <c r="A2586" s="22"/>
      <c r="B2586" s="27" t="s">
        <v>21</v>
      </c>
      <c r="C2586" s="27">
        <v>1185732</v>
      </c>
      <c r="D2586" s="28">
        <v>44517</v>
      </c>
      <c r="E2586" s="27" t="s">
        <v>53</v>
      </c>
      <c r="F2586" s="27" t="s">
        <v>101</v>
      </c>
      <c r="G2586" s="27" t="s">
        <v>102</v>
      </c>
      <c r="H2586" s="27" t="s">
        <v>24</v>
      </c>
      <c r="I2586" s="29">
        <v>0.3000000000000001</v>
      </c>
      <c r="J2586" s="30">
        <v>6250</v>
      </c>
      <c r="K2586" s="31">
        <f t="shared" si="20"/>
        <v>1875.0000000000007</v>
      </c>
      <c r="L2586" s="31">
        <f t="shared" si="21"/>
        <v>750.00000000000034</v>
      </c>
      <c r="M2586" s="32">
        <v>0.4</v>
      </c>
      <c r="O2586" s="37"/>
      <c r="P2586" s="35"/>
      <c r="Q2586" s="33"/>
      <c r="R2586" s="34"/>
    </row>
    <row r="2587" spans="1:18" ht="15.75" customHeight="1">
      <c r="A2587" s="22"/>
      <c r="B2587" s="27" t="s">
        <v>21</v>
      </c>
      <c r="C2587" s="27">
        <v>1185732</v>
      </c>
      <c r="D2587" s="28">
        <v>44517</v>
      </c>
      <c r="E2587" s="27" t="s">
        <v>53</v>
      </c>
      <c r="F2587" s="27" t="s">
        <v>101</v>
      </c>
      <c r="G2587" s="27" t="s">
        <v>102</v>
      </c>
      <c r="H2587" s="27" t="s">
        <v>25</v>
      </c>
      <c r="I2587" s="29">
        <v>0.20000000000000012</v>
      </c>
      <c r="J2587" s="30">
        <v>4500</v>
      </c>
      <c r="K2587" s="31">
        <f t="shared" si="20"/>
        <v>900.00000000000057</v>
      </c>
      <c r="L2587" s="31">
        <f t="shared" si="21"/>
        <v>315.00000000000017</v>
      </c>
      <c r="M2587" s="32">
        <v>0.35</v>
      </c>
      <c r="O2587" s="37"/>
      <c r="P2587" s="35"/>
      <c r="Q2587" s="33"/>
      <c r="R2587" s="34"/>
    </row>
    <row r="2588" spans="1:18" ht="15.75" customHeight="1">
      <c r="A2588" s="22"/>
      <c r="B2588" s="27" t="s">
        <v>21</v>
      </c>
      <c r="C2588" s="27">
        <v>1185732</v>
      </c>
      <c r="D2588" s="28">
        <v>44517</v>
      </c>
      <c r="E2588" s="27" t="s">
        <v>53</v>
      </c>
      <c r="F2588" s="27" t="s">
        <v>101</v>
      </c>
      <c r="G2588" s="27" t="s">
        <v>102</v>
      </c>
      <c r="H2588" s="27" t="s">
        <v>26</v>
      </c>
      <c r="I2588" s="29">
        <v>0.30000000000000016</v>
      </c>
      <c r="J2588" s="30">
        <v>3950</v>
      </c>
      <c r="K2588" s="31">
        <f t="shared" si="20"/>
        <v>1185.0000000000007</v>
      </c>
      <c r="L2588" s="31">
        <f t="shared" si="21"/>
        <v>474.00000000000028</v>
      </c>
      <c r="M2588" s="32">
        <v>0.4</v>
      </c>
      <c r="O2588" s="37"/>
      <c r="P2588" s="35"/>
      <c r="Q2588" s="33"/>
      <c r="R2588" s="34"/>
    </row>
    <row r="2589" spans="1:18" ht="15.75" customHeight="1">
      <c r="A2589" s="22"/>
      <c r="B2589" s="27" t="s">
        <v>21</v>
      </c>
      <c r="C2589" s="27">
        <v>1185732</v>
      </c>
      <c r="D2589" s="28">
        <v>44517</v>
      </c>
      <c r="E2589" s="27" t="s">
        <v>53</v>
      </c>
      <c r="F2589" s="27" t="s">
        <v>101</v>
      </c>
      <c r="G2589" s="27" t="s">
        <v>102</v>
      </c>
      <c r="H2589" s="27" t="s">
        <v>27</v>
      </c>
      <c r="I2589" s="29">
        <v>0.6000000000000002</v>
      </c>
      <c r="J2589" s="30">
        <v>4500</v>
      </c>
      <c r="K2589" s="31">
        <f t="shared" si="20"/>
        <v>2700.0000000000009</v>
      </c>
      <c r="L2589" s="31">
        <f t="shared" si="21"/>
        <v>1080.0000000000005</v>
      </c>
      <c r="M2589" s="32">
        <v>0.4</v>
      </c>
      <c r="O2589" s="37"/>
      <c r="P2589" s="35"/>
      <c r="Q2589" s="33"/>
      <c r="R2589" s="34"/>
    </row>
    <row r="2590" spans="1:18" ht="15.75" customHeight="1">
      <c r="A2590" s="22"/>
      <c r="B2590" s="27" t="s">
        <v>21</v>
      </c>
      <c r="C2590" s="27">
        <v>1185732</v>
      </c>
      <c r="D2590" s="28">
        <v>44517</v>
      </c>
      <c r="E2590" s="27" t="s">
        <v>53</v>
      </c>
      <c r="F2590" s="27" t="s">
        <v>101</v>
      </c>
      <c r="G2590" s="27" t="s">
        <v>102</v>
      </c>
      <c r="H2590" s="27" t="s">
        <v>28</v>
      </c>
      <c r="I2590" s="29">
        <v>0.75000000000000011</v>
      </c>
      <c r="J2590" s="30">
        <v>4250</v>
      </c>
      <c r="K2590" s="31">
        <f t="shared" si="20"/>
        <v>3187.5000000000005</v>
      </c>
      <c r="L2590" s="31">
        <f t="shared" si="21"/>
        <v>1115.625</v>
      </c>
      <c r="M2590" s="32">
        <v>0.35</v>
      </c>
      <c r="O2590" s="37"/>
      <c r="P2590" s="35"/>
      <c r="Q2590" s="33"/>
      <c r="R2590" s="34"/>
    </row>
    <row r="2591" spans="1:18" ht="15.75" customHeight="1">
      <c r="A2591" s="22"/>
      <c r="B2591" s="27" t="s">
        <v>21</v>
      </c>
      <c r="C2591" s="27">
        <v>1185732</v>
      </c>
      <c r="D2591" s="28">
        <v>44517</v>
      </c>
      <c r="E2591" s="27" t="s">
        <v>53</v>
      </c>
      <c r="F2591" s="27" t="s">
        <v>101</v>
      </c>
      <c r="G2591" s="27" t="s">
        <v>102</v>
      </c>
      <c r="H2591" s="27" t="s">
        <v>29</v>
      </c>
      <c r="I2591" s="29">
        <v>0.75</v>
      </c>
      <c r="J2591" s="30">
        <v>5250</v>
      </c>
      <c r="K2591" s="31">
        <f t="shared" si="20"/>
        <v>3937.5</v>
      </c>
      <c r="L2591" s="31">
        <f t="shared" si="21"/>
        <v>1968.75</v>
      </c>
      <c r="M2591" s="32">
        <v>0.5</v>
      </c>
      <c r="O2591" s="37"/>
      <c r="P2591" s="35"/>
      <c r="Q2591" s="33"/>
      <c r="R2591" s="34"/>
    </row>
    <row r="2592" spans="1:18" ht="15.75" customHeight="1">
      <c r="A2592" s="22"/>
      <c r="B2592" s="27" t="s">
        <v>21</v>
      </c>
      <c r="C2592" s="27">
        <v>1185732</v>
      </c>
      <c r="D2592" s="28">
        <v>44546</v>
      </c>
      <c r="E2592" s="27" t="s">
        <v>53</v>
      </c>
      <c r="F2592" s="27" t="s">
        <v>101</v>
      </c>
      <c r="G2592" s="27" t="s">
        <v>102</v>
      </c>
      <c r="H2592" s="27" t="s">
        <v>24</v>
      </c>
      <c r="I2592" s="29">
        <v>0.70000000000000007</v>
      </c>
      <c r="J2592" s="30">
        <v>7750</v>
      </c>
      <c r="K2592" s="31">
        <f t="shared" si="20"/>
        <v>5425.0000000000009</v>
      </c>
      <c r="L2592" s="31">
        <f t="shared" si="21"/>
        <v>2170.0000000000005</v>
      </c>
      <c r="M2592" s="32">
        <v>0.4</v>
      </c>
      <c r="O2592" s="37"/>
      <c r="P2592" s="35"/>
      <c r="Q2592" s="33"/>
      <c r="R2592" s="34"/>
    </row>
    <row r="2593" spans="1:18" ht="15.75" customHeight="1">
      <c r="A2593" s="22"/>
      <c r="B2593" s="27" t="s">
        <v>21</v>
      </c>
      <c r="C2593" s="27">
        <v>1185732</v>
      </c>
      <c r="D2593" s="28">
        <v>44546</v>
      </c>
      <c r="E2593" s="27" t="s">
        <v>53</v>
      </c>
      <c r="F2593" s="27" t="s">
        <v>101</v>
      </c>
      <c r="G2593" s="27" t="s">
        <v>102</v>
      </c>
      <c r="H2593" s="27" t="s">
        <v>25</v>
      </c>
      <c r="I2593" s="29">
        <v>0.60000000000000009</v>
      </c>
      <c r="J2593" s="30">
        <v>5750</v>
      </c>
      <c r="K2593" s="31">
        <f t="shared" si="20"/>
        <v>3450.0000000000005</v>
      </c>
      <c r="L2593" s="31">
        <f t="shared" si="21"/>
        <v>1207.5</v>
      </c>
      <c r="M2593" s="32">
        <v>0.35</v>
      </c>
      <c r="O2593" s="37"/>
      <c r="P2593" s="35"/>
      <c r="Q2593" s="33"/>
      <c r="R2593" s="34"/>
    </row>
    <row r="2594" spans="1:18" ht="15.75" customHeight="1">
      <c r="A2594" s="22"/>
      <c r="B2594" s="27" t="s">
        <v>21</v>
      </c>
      <c r="C2594" s="27">
        <v>1185732</v>
      </c>
      <c r="D2594" s="28">
        <v>44546</v>
      </c>
      <c r="E2594" s="27" t="s">
        <v>53</v>
      </c>
      <c r="F2594" s="27" t="s">
        <v>101</v>
      </c>
      <c r="G2594" s="27" t="s">
        <v>102</v>
      </c>
      <c r="H2594" s="27" t="s">
        <v>26</v>
      </c>
      <c r="I2594" s="29">
        <v>0.60000000000000009</v>
      </c>
      <c r="J2594" s="30">
        <v>5250</v>
      </c>
      <c r="K2594" s="31">
        <f t="shared" si="20"/>
        <v>3150.0000000000005</v>
      </c>
      <c r="L2594" s="31">
        <f t="shared" si="21"/>
        <v>1260.0000000000002</v>
      </c>
      <c r="M2594" s="32">
        <v>0.4</v>
      </c>
      <c r="O2594" s="37"/>
      <c r="P2594" s="35"/>
      <c r="Q2594" s="33"/>
      <c r="R2594" s="34"/>
    </row>
    <row r="2595" spans="1:18" ht="15.75" customHeight="1">
      <c r="A2595" s="22"/>
      <c r="B2595" s="27" t="s">
        <v>21</v>
      </c>
      <c r="C2595" s="27">
        <v>1185732</v>
      </c>
      <c r="D2595" s="28">
        <v>44546</v>
      </c>
      <c r="E2595" s="27" t="s">
        <v>53</v>
      </c>
      <c r="F2595" s="27" t="s">
        <v>101</v>
      </c>
      <c r="G2595" s="27" t="s">
        <v>102</v>
      </c>
      <c r="H2595" s="27" t="s">
        <v>27</v>
      </c>
      <c r="I2595" s="29">
        <v>0.60000000000000009</v>
      </c>
      <c r="J2595" s="30">
        <v>4750</v>
      </c>
      <c r="K2595" s="31">
        <f t="shared" si="20"/>
        <v>2850.0000000000005</v>
      </c>
      <c r="L2595" s="31">
        <f t="shared" si="21"/>
        <v>1140.0000000000002</v>
      </c>
      <c r="M2595" s="32">
        <v>0.4</v>
      </c>
      <c r="O2595" s="37"/>
      <c r="P2595" s="35"/>
      <c r="Q2595" s="33"/>
      <c r="R2595" s="34"/>
    </row>
    <row r="2596" spans="1:18" ht="15.75" customHeight="1">
      <c r="A2596" s="22"/>
      <c r="B2596" s="27" t="s">
        <v>21</v>
      </c>
      <c r="C2596" s="27">
        <v>1185732</v>
      </c>
      <c r="D2596" s="28">
        <v>44546</v>
      </c>
      <c r="E2596" s="27" t="s">
        <v>53</v>
      </c>
      <c r="F2596" s="27" t="s">
        <v>101</v>
      </c>
      <c r="G2596" s="27" t="s">
        <v>102</v>
      </c>
      <c r="H2596" s="27" t="s">
        <v>28</v>
      </c>
      <c r="I2596" s="29">
        <v>0.70000000000000007</v>
      </c>
      <c r="J2596" s="30">
        <v>4750</v>
      </c>
      <c r="K2596" s="31">
        <f t="shared" si="20"/>
        <v>3325.0000000000005</v>
      </c>
      <c r="L2596" s="31">
        <f t="shared" si="21"/>
        <v>1163.75</v>
      </c>
      <c r="M2596" s="32">
        <v>0.35</v>
      </c>
      <c r="O2596" s="37"/>
      <c r="P2596" s="35"/>
      <c r="Q2596" s="33"/>
      <c r="R2596" s="34"/>
    </row>
    <row r="2597" spans="1:18" ht="15.75" customHeight="1">
      <c r="A2597" s="22"/>
      <c r="B2597" s="27" t="s">
        <v>21</v>
      </c>
      <c r="C2597" s="27">
        <v>1185732</v>
      </c>
      <c r="D2597" s="28">
        <v>44546</v>
      </c>
      <c r="E2597" s="27" t="s">
        <v>53</v>
      </c>
      <c r="F2597" s="27" t="s">
        <v>101</v>
      </c>
      <c r="G2597" s="27" t="s">
        <v>102</v>
      </c>
      <c r="H2597" s="27" t="s">
        <v>29</v>
      </c>
      <c r="I2597" s="29">
        <v>0.75</v>
      </c>
      <c r="J2597" s="30">
        <v>5750</v>
      </c>
      <c r="K2597" s="31">
        <f t="shared" si="20"/>
        <v>4312.5</v>
      </c>
      <c r="L2597" s="31">
        <f t="shared" si="21"/>
        <v>2156.25</v>
      </c>
      <c r="M2597" s="32">
        <v>0.5</v>
      </c>
      <c r="O2597" s="37"/>
      <c r="P2597" s="35"/>
      <c r="Q2597" s="33"/>
      <c r="R2597" s="34"/>
    </row>
    <row r="2598" spans="1:18" ht="15.75" customHeight="1">
      <c r="A2598" s="22" t="s">
        <v>46</v>
      </c>
      <c r="B2598" s="27" t="s">
        <v>30</v>
      </c>
      <c r="C2598" s="27">
        <v>1197831</v>
      </c>
      <c r="D2598" s="28">
        <v>44219</v>
      </c>
      <c r="E2598" s="27" t="s">
        <v>31</v>
      </c>
      <c r="F2598" s="27" t="s">
        <v>103</v>
      </c>
      <c r="G2598" s="27" t="s">
        <v>104</v>
      </c>
      <c r="H2598" s="27" t="s">
        <v>24</v>
      </c>
      <c r="I2598" s="29">
        <v>0.25000000000000006</v>
      </c>
      <c r="J2598" s="30">
        <v>6500</v>
      </c>
      <c r="K2598" s="31">
        <f t="shared" si="20"/>
        <v>1625.0000000000005</v>
      </c>
      <c r="L2598" s="31">
        <f t="shared" si="21"/>
        <v>650.00000000000023</v>
      </c>
      <c r="M2598" s="32">
        <v>0.4</v>
      </c>
      <c r="O2598" s="37"/>
      <c r="P2598" s="35"/>
      <c r="Q2598" s="33"/>
      <c r="R2598" s="34"/>
    </row>
    <row r="2599" spans="1:18" ht="15.75" customHeight="1">
      <c r="A2599" s="22"/>
      <c r="B2599" s="27" t="s">
        <v>30</v>
      </c>
      <c r="C2599" s="27">
        <v>1197831</v>
      </c>
      <c r="D2599" s="28">
        <v>44219</v>
      </c>
      <c r="E2599" s="27" t="s">
        <v>31</v>
      </c>
      <c r="F2599" s="27" t="s">
        <v>103</v>
      </c>
      <c r="G2599" s="27" t="s">
        <v>104</v>
      </c>
      <c r="H2599" s="27" t="s">
        <v>25</v>
      </c>
      <c r="I2599" s="29">
        <v>0.25000000000000006</v>
      </c>
      <c r="J2599" s="30">
        <v>4500</v>
      </c>
      <c r="K2599" s="31">
        <f t="shared" si="20"/>
        <v>1125.0000000000002</v>
      </c>
      <c r="L2599" s="31">
        <f t="shared" si="21"/>
        <v>393.75000000000006</v>
      </c>
      <c r="M2599" s="32">
        <v>0.35</v>
      </c>
      <c r="O2599" s="37"/>
      <c r="P2599" s="35"/>
      <c r="Q2599" s="33"/>
      <c r="R2599" s="34"/>
    </row>
    <row r="2600" spans="1:18" ht="15.75" customHeight="1">
      <c r="A2600" s="22"/>
      <c r="B2600" s="27" t="s">
        <v>30</v>
      </c>
      <c r="C2600" s="27">
        <v>1197831</v>
      </c>
      <c r="D2600" s="28">
        <v>44219</v>
      </c>
      <c r="E2600" s="27" t="s">
        <v>31</v>
      </c>
      <c r="F2600" s="27" t="s">
        <v>103</v>
      </c>
      <c r="G2600" s="27" t="s">
        <v>104</v>
      </c>
      <c r="H2600" s="27" t="s">
        <v>26</v>
      </c>
      <c r="I2600" s="29">
        <v>0.15000000000000008</v>
      </c>
      <c r="J2600" s="30">
        <v>4500</v>
      </c>
      <c r="K2600" s="31">
        <f t="shared" si="20"/>
        <v>675.00000000000034</v>
      </c>
      <c r="L2600" s="31">
        <f t="shared" si="21"/>
        <v>270.00000000000017</v>
      </c>
      <c r="M2600" s="32">
        <v>0.4</v>
      </c>
      <c r="O2600" s="37"/>
      <c r="P2600" s="35"/>
      <c r="Q2600" s="33"/>
      <c r="R2600" s="34"/>
    </row>
    <row r="2601" spans="1:18" ht="15.75" customHeight="1">
      <c r="A2601" s="22"/>
      <c r="B2601" s="27" t="s">
        <v>30</v>
      </c>
      <c r="C2601" s="27">
        <v>1197831</v>
      </c>
      <c r="D2601" s="28">
        <v>44219</v>
      </c>
      <c r="E2601" s="27" t="s">
        <v>31</v>
      </c>
      <c r="F2601" s="27" t="s">
        <v>103</v>
      </c>
      <c r="G2601" s="27" t="s">
        <v>104</v>
      </c>
      <c r="H2601" s="27" t="s">
        <v>27</v>
      </c>
      <c r="I2601" s="29">
        <v>0.2</v>
      </c>
      <c r="J2601" s="30">
        <v>3000</v>
      </c>
      <c r="K2601" s="31">
        <f t="shared" si="20"/>
        <v>600</v>
      </c>
      <c r="L2601" s="31">
        <f t="shared" si="21"/>
        <v>240</v>
      </c>
      <c r="M2601" s="32">
        <v>0.4</v>
      </c>
      <c r="O2601" s="37"/>
      <c r="P2601" s="35"/>
      <c r="Q2601" s="33"/>
      <c r="R2601" s="34"/>
    </row>
    <row r="2602" spans="1:18" ht="15.75" customHeight="1">
      <c r="A2602" s="22"/>
      <c r="B2602" s="27" t="s">
        <v>30</v>
      </c>
      <c r="C2602" s="27">
        <v>1197831</v>
      </c>
      <c r="D2602" s="28">
        <v>44219</v>
      </c>
      <c r="E2602" s="27" t="s">
        <v>31</v>
      </c>
      <c r="F2602" s="27" t="s">
        <v>103</v>
      </c>
      <c r="G2602" s="27" t="s">
        <v>104</v>
      </c>
      <c r="H2602" s="27" t="s">
        <v>28</v>
      </c>
      <c r="I2602" s="29">
        <v>0.35000000000000003</v>
      </c>
      <c r="J2602" s="30">
        <v>3500</v>
      </c>
      <c r="K2602" s="31">
        <f t="shared" si="20"/>
        <v>1225.0000000000002</v>
      </c>
      <c r="L2602" s="31">
        <f t="shared" si="21"/>
        <v>428.75000000000006</v>
      </c>
      <c r="M2602" s="32">
        <v>0.35</v>
      </c>
      <c r="O2602" s="37"/>
      <c r="P2602" s="35"/>
      <c r="Q2602" s="33"/>
      <c r="R2602" s="34"/>
    </row>
    <row r="2603" spans="1:18" ht="15.75" customHeight="1">
      <c r="A2603" s="22"/>
      <c r="B2603" s="27" t="s">
        <v>30</v>
      </c>
      <c r="C2603" s="27">
        <v>1197831</v>
      </c>
      <c r="D2603" s="28">
        <v>44219</v>
      </c>
      <c r="E2603" s="27" t="s">
        <v>31</v>
      </c>
      <c r="F2603" s="27" t="s">
        <v>103</v>
      </c>
      <c r="G2603" s="27" t="s">
        <v>104</v>
      </c>
      <c r="H2603" s="27" t="s">
        <v>29</v>
      </c>
      <c r="I2603" s="29">
        <v>0.25000000000000006</v>
      </c>
      <c r="J2603" s="30">
        <v>4500</v>
      </c>
      <c r="K2603" s="31">
        <f t="shared" si="20"/>
        <v>1125.0000000000002</v>
      </c>
      <c r="L2603" s="31">
        <f t="shared" si="21"/>
        <v>450.00000000000011</v>
      </c>
      <c r="M2603" s="32">
        <v>0.4</v>
      </c>
      <c r="O2603" s="37"/>
      <c r="P2603" s="35"/>
      <c r="Q2603" s="33"/>
      <c r="R2603" s="34"/>
    </row>
    <row r="2604" spans="1:18" ht="15.75" customHeight="1">
      <c r="A2604" s="22"/>
      <c r="B2604" s="27" t="s">
        <v>30</v>
      </c>
      <c r="C2604" s="27">
        <v>1197831</v>
      </c>
      <c r="D2604" s="28">
        <v>44248</v>
      </c>
      <c r="E2604" s="27" t="s">
        <v>31</v>
      </c>
      <c r="F2604" s="27" t="s">
        <v>103</v>
      </c>
      <c r="G2604" s="27" t="s">
        <v>104</v>
      </c>
      <c r="H2604" s="27" t="s">
        <v>24</v>
      </c>
      <c r="I2604" s="29">
        <v>0.25000000000000006</v>
      </c>
      <c r="J2604" s="30">
        <v>7000</v>
      </c>
      <c r="K2604" s="31">
        <f t="shared" si="20"/>
        <v>1750.0000000000005</v>
      </c>
      <c r="L2604" s="31">
        <f t="shared" si="21"/>
        <v>700.00000000000023</v>
      </c>
      <c r="M2604" s="32">
        <v>0.4</v>
      </c>
      <c r="O2604" s="37"/>
      <c r="P2604" s="35"/>
      <c r="Q2604" s="33"/>
      <c r="R2604" s="34"/>
    </row>
    <row r="2605" spans="1:18" ht="15.75" customHeight="1">
      <c r="A2605" s="22"/>
      <c r="B2605" s="27" t="s">
        <v>30</v>
      </c>
      <c r="C2605" s="27">
        <v>1197831</v>
      </c>
      <c r="D2605" s="28">
        <v>44248</v>
      </c>
      <c r="E2605" s="27" t="s">
        <v>31</v>
      </c>
      <c r="F2605" s="27" t="s">
        <v>103</v>
      </c>
      <c r="G2605" s="27" t="s">
        <v>104</v>
      </c>
      <c r="H2605" s="27" t="s">
        <v>25</v>
      </c>
      <c r="I2605" s="29">
        <v>0.25000000000000006</v>
      </c>
      <c r="J2605" s="30">
        <v>3500</v>
      </c>
      <c r="K2605" s="31">
        <f t="shared" si="20"/>
        <v>875.00000000000023</v>
      </c>
      <c r="L2605" s="31">
        <f t="shared" si="21"/>
        <v>306.25000000000006</v>
      </c>
      <c r="M2605" s="32">
        <v>0.35</v>
      </c>
      <c r="O2605" s="37"/>
      <c r="P2605" s="35"/>
      <c r="Q2605" s="33"/>
      <c r="R2605" s="34"/>
    </row>
    <row r="2606" spans="1:18" ht="15.75" customHeight="1">
      <c r="A2606" s="22"/>
      <c r="B2606" s="27" t="s">
        <v>30</v>
      </c>
      <c r="C2606" s="27">
        <v>1197831</v>
      </c>
      <c r="D2606" s="28">
        <v>44248</v>
      </c>
      <c r="E2606" s="27" t="s">
        <v>31</v>
      </c>
      <c r="F2606" s="27" t="s">
        <v>103</v>
      </c>
      <c r="G2606" s="27" t="s">
        <v>104</v>
      </c>
      <c r="H2606" s="27" t="s">
        <v>26</v>
      </c>
      <c r="I2606" s="29">
        <v>0.15000000000000008</v>
      </c>
      <c r="J2606" s="30">
        <v>4000</v>
      </c>
      <c r="K2606" s="31">
        <f t="shared" si="20"/>
        <v>600.00000000000034</v>
      </c>
      <c r="L2606" s="31">
        <f t="shared" si="21"/>
        <v>240.00000000000014</v>
      </c>
      <c r="M2606" s="32">
        <v>0.4</v>
      </c>
      <c r="O2606" s="37"/>
      <c r="P2606" s="35"/>
      <c r="Q2606" s="33"/>
      <c r="R2606" s="34"/>
    </row>
    <row r="2607" spans="1:18" ht="15.75" customHeight="1">
      <c r="A2607" s="22"/>
      <c r="B2607" s="27" t="s">
        <v>30</v>
      </c>
      <c r="C2607" s="27">
        <v>1197831</v>
      </c>
      <c r="D2607" s="28">
        <v>44248</v>
      </c>
      <c r="E2607" s="27" t="s">
        <v>31</v>
      </c>
      <c r="F2607" s="27" t="s">
        <v>103</v>
      </c>
      <c r="G2607" s="27" t="s">
        <v>104</v>
      </c>
      <c r="H2607" s="27" t="s">
        <v>27</v>
      </c>
      <c r="I2607" s="29">
        <v>0.2</v>
      </c>
      <c r="J2607" s="30">
        <v>2500</v>
      </c>
      <c r="K2607" s="31">
        <f t="shared" si="20"/>
        <v>500</v>
      </c>
      <c r="L2607" s="31">
        <f t="shared" si="21"/>
        <v>200</v>
      </c>
      <c r="M2607" s="32">
        <v>0.4</v>
      </c>
      <c r="O2607" s="37"/>
      <c r="P2607" s="35"/>
      <c r="Q2607" s="33"/>
      <c r="R2607" s="34"/>
    </row>
    <row r="2608" spans="1:18" ht="15.75" customHeight="1">
      <c r="A2608" s="22"/>
      <c r="B2608" s="27" t="s">
        <v>30</v>
      </c>
      <c r="C2608" s="27">
        <v>1197831</v>
      </c>
      <c r="D2608" s="28">
        <v>44248</v>
      </c>
      <c r="E2608" s="27" t="s">
        <v>31</v>
      </c>
      <c r="F2608" s="27" t="s">
        <v>103</v>
      </c>
      <c r="G2608" s="27" t="s">
        <v>104</v>
      </c>
      <c r="H2608" s="27" t="s">
        <v>28</v>
      </c>
      <c r="I2608" s="29">
        <v>0.35000000000000003</v>
      </c>
      <c r="J2608" s="30">
        <v>3250</v>
      </c>
      <c r="K2608" s="31">
        <f t="shared" si="20"/>
        <v>1137.5</v>
      </c>
      <c r="L2608" s="31">
        <f t="shared" si="21"/>
        <v>398.125</v>
      </c>
      <c r="M2608" s="32">
        <v>0.35</v>
      </c>
      <c r="O2608" s="37"/>
      <c r="P2608" s="35"/>
      <c r="Q2608" s="33"/>
      <c r="R2608" s="34"/>
    </row>
    <row r="2609" spans="1:18" ht="15.75" customHeight="1">
      <c r="A2609" s="22"/>
      <c r="B2609" s="27" t="s">
        <v>30</v>
      </c>
      <c r="C2609" s="27">
        <v>1197831</v>
      </c>
      <c r="D2609" s="28">
        <v>44248</v>
      </c>
      <c r="E2609" s="27" t="s">
        <v>31</v>
      </c>
      <c r="F2609" s="27" t="s">
        <v>103</v>
      </c>
      <c r="G2609" s="27" t="s">
        <v>104</v>
      </c>
      <c r="H2609" s="27" t="s">
        <v>29</v>
      </c>
      <c r="I2609" s="29">
        <v>0.2</v>
      </c>
      <c r="J2609" s="30">
        <v>4250</v>
      </c>
      <c r="K2609" s="31">
        <f t="shared" si="20"/>
        <v>850</v>
      </c>
      <c r="L2609" s="31">
        <f t="shared" si="21"/>
        <v>340</v>
      </c>
      <c r="M2609" s="32">
        <v>0.4</v>
      </c>
      <c r="O2609" s="37"/>
      <c r="P2609" s="35"/>
      <c r="Q2609" s="33"/>
      <c r="R2609" s="34"/>
    </row>
    <row r="2610" spans="1:18" ht="15.75" customHeight="1">
      <c r="A2610" s="22"/>
      <c r="B2610" s="27" t="s">
        <v>30</v>
      </c>
      <c r="C2610" s="27">
        <v>1197831</v>
      </c>
      <c r="D2610" s="28">
        <v>44274</v>
      </c>
      <c r="E2610" s="27" t="s">
        <v>31</v>
      </c>
      <c r="F2610" s="27" t="s">
        <v>103</v>
      </c>
      <c r="G2610" s="27" t="s">
        <v>104</v>
      </c>
      <c r="H2610" s="27" t="s">
        <v>24</v>
      </c>
      <c r="I2610" s="29">
        <v>0.2</v>
      </c>
      <c r="J2610" s="30">
        <v>6450</v>
      </c>
      <c r="K2610" s="31">
        <f t="shared" si="20"/>
        <v>1290</v>
      </c>
      <c r="L2610" s="31">
        <f t="shared" si="21"/>
        <v>516</v>
      </c>
      <c r="M2610" s="32">
        <v>0.4</v>
      </c>
      <c r="O2610" s="37"/>
      <c r="P2610" s="35"/>
      <c r="Q2610" s="33"/>
      <c r="R2610" s="34"/>
    </row>
    <row r="2611" spans="1:18" ht="15.75" customHeight="1">
      <c r="A2611" s="22"/>
      <c r="B2611" s="27" t="s">
        <v>30</v>
      </c>
      <c r="C2611" s="27">
        <v>1197831</v>
      </c>
      <c r="D2611" s="28">
        <v>44274</v>
      </c>
      <c r="E2611" s="27" t="s">
        <v>31</v>
      </c>
      <c r="F2611" s="27" t="s">
        <v>103</v>
      </c>
      <c r="G2611" s="27" t="s">
        <v>104</v>
      </c>
      <c r="H2611" s="27" t="s">
        <v>25</v>
      </c>
      <c r="I2611" s="29">
        <v>0.2</v>
      </c>
      <c r="J2611" s="30">
        <v>3250</v>
      </c>
      <c r="K2611" s="31">
        <f t="shared" si="20"/>
        <v>650</v>
      </c>
      <c r="L2611" s="31">
        <f t="shared" si="21"/>
        <v>227.49999999999997</v>
      </c>
      <c r="M2611" s="32">
        <v>0.35</v>
      </c>
      <c r="O2611" s="37"/>
      <c r="P2611" s="35"/>
      <c r="Q2611" s="33"/>
      <c r="R2611" s="34"/>
    </row>
    <row r="2612" spans="1:18" ht="15.75" customHeight="1">
      <c r="A2612" s="22"/>
      <c r="B2612" s="27" t="s">
        <v>30</v>
      </c>
      <c r="C2612" s="27">
        <v>1197831</v>
      </c>
      <c r="D2612" s="28">
        <v>44274</v>
      </c>
      <c r="E2612" s="27" t="s">
        <v>31</v>
      </c>
      <c r="F2612" s="27" t="s">
        <v>103</v>
      </c>
      <c r="G2612" s="27" t="s">
        <v>104</v>
      </c>
      <c r="H2612" s="27" t="s">
        <v>26</v>
      </c>
      <c r="I2612" s="29">
        <v>0.10000000000000002</v>
      </c>
      <c r="J2612" s="30">
        <v>3500</v>
      </c>
      <c r="K2612" s="31">
        <f t="shared" si="20"/>
        <v>350.00000000000006</v>
      </c>
      <c r="L2612" s="31">
        <f t="shared" si="21"/>
        <v>140.00000000000003</v>
      </c>
      <c r="M2612" s="32">
        <v>0.4</v>
      </c>
      <c r="O2612" s="37"/>
      <c r="P2612" s="35"/>
      <c r="Q2612" s="33"/>
      <c r="R2612" s="34"/>
    </row>
    <row r="2613" spans="1:18" ht="15.75" customHeight="1">
      <c r="A2613" s="22"/>
      <c r="B2613" s="27" t="s">
        <v>30</v>
      </c>
      <c r="C2613" s="27">
        <v>1197831</v>
      </c>
      <c r="D2613" s="28">
        <v>44274</v>
      </c>
      <c r="E2613" s="27" t="s">
        <v>31</v>
      </c>
      <c r="F2613" s="27" t="s">
        <v>103</v>
      </c>
      <c r="G2613" s="27" t="s">
        <v>104</v>
      </c>
      <c r="H2613" s="27" t="s">
        <v>27</v>
      </c>
      <c r="I2613" s="29">
        <v>0.19999999999999996</v>
      </c>
      <c r="J2613" s="30">
        <v>2000</v>
      </c>
      <c r="K2613" s="31">
        <f t="shared" si="20"/>
        <v>399.99999999999989</v>
      </c>
      <c r="L2613" s="31">
        <f t="shared" si="21"/>
        <v>159.99999999999997</v>
      </c>
      <c r="M2613" s="32">
        <v>0.4</v>
      </c>
      <c r="O2613" s="37"/>
      <c r="P2613" s="35"/>
      <c r="Q2613" s="33"/>
      <c r="R2613" s="34"/>
    </row>
    <row r="2614" spans="1:18" ht="15.75" customHeight="1">
      <c r="A2614" s="22"/>
      <c r="B2614" s="27" t="s">
        <v>30</v>
      </c>
      <c r="C2614" s="27">
        <v>1197831</v>
      </c>
      <c r="D2614" s="28">
        <v>44274</v>
      </c>
      <c r="E2614" s="27" t="s">
        <v>31</v>
      </c>
      <c r="F2614" s="27" t="s">
        <v>103</v>
      </c>
      <c r="G2614" s="27" t="s">
        <v>104</v>
      </c>
      <c r="H2614" s="27" t="s">
        <v>28</v>
      </c>
      <c r="I2614" s="29">
        <v>0.35000000000000009</v>
      </c>
      <c r="J2614" s="30">
        <v>2500</v>
      </c>
      <c r="K2614" s="31">
        <f t="shared" si="20"/>
        <v>875.00000000000023</v>
      </c>
      <c r="L2614" s="31">
        <f t="shared" si="21"/>
        <v>306.25000000000006</v>
      </c>
      <c r="M2614" s="32">
        <v>0.35</v>
      </c>
      <c r="O2614" s="37"/>
      <c r="P2614" s="35"/>
      <c r="Q2614" s="33"/>
      <c r="R2614" s="34"/>
    </row>
    <row r="2615" spans="1:18" ht="15.75" customHeight="1">
      <c r="A2615" s="22"/>
      <c r="B2615" s="27" t="s">
        <v>30</v>
      </c>
      <c r="C2615" s="27">
        <v>1197831</v>
      </c>
      <c r="D2615" s="28">
        <v>44274</v>
      </c>
      <c r="E2615" s="27" t="s">
        <v>31</v>
      </c>
      <c r="F2615" s="27" t="s">
        <v>103</v>
      </c>
      <c r="G2615" s="27" t="s">
        <v>104</v>
      </c>
      <c r="H2615" s="27" t="s">
        <v>29</v>
      </c>
      <c r="I2615" s="29">
        <v>0.25</v>
      </c>
      <c r="J2615" s="30">
        <v>3500</v>
      </c>
      <c r="K2615" s="31">
        <f t="shared" si="20"/>
        <v>875</v>
      </c>
      <c r="L2615" s="31">
        <f t="shared" si="21"/>
        <v>350</v>
      </c>
      <c r="M2615" s="32">
        <v>0.4</v>
      </c>
      <c r="O2615" s="37"/>
      <c r="P2615" s="35"/>
      <c r="Q2615" s="33"/>
      <c r="R2615" s="34"/>
    </row>
    <row r="2616" spans="1:18" ht="15.75" customHeight="1">
      <c r="A2616" s="22"/>
      <c r="B2616" s="27" t="s">
        <v>30</v>
      </c>
      <c r="C2616" s="27">
        <v>1197831</v>
      </c>
      <c r="D2616" s="28">
        <v>44306</v>
      </c>
      <c r="E2616" s="27" t="s">
        <v>31</v>
      </c>
      <c r="F2616" s="27" t="s">
        <v>103</v>
      </c>
      <c r="G2616" s="27" t="s">
        <v>104</v>
      </c>
      <c r="H2616" s="27" t="s">
        <v>24</v>
      </c>
      <c r="I2616" s="29">
        <v>0.25</v>
      </c>
      <c r="J2616" s="30">
        <v>6000</v>
      </c>
      <c r="K2616" s="31">
        <f t="shared" si="20"/>
        <v>1500</v>
      </c>
      <c r="L2616" s="31">
        <f t="shared" si="21"/>
        <v>600</v>
      </c>
      <c r="M2616" s="32">
        <v>0.4</v>
      </c>
      <c r="O2616" s="37"/>
      <c r="P2616" s="35"/>
      <c r="Q2616" s="33"/>
      <c r="R2616" s="34"/>
    </row>
    <row r="2617" spans="1:18" ht="15.75" customHeight="1">
      <c r="A2617" s="22"/>
      <c r="B2617" s="27" t="s">
        <v>30</v>
      </c>
      <c r="C2617" s="27">
        <v>1197831</v>
      </c>
      <c r="D2617" s="28">
        <v>44306</v>
      </c>
      <c r="E2617" s="27" t="s">
        <v>31</v>
      </c>
      <c r="F2617" s="27" t="s">
        <v>103</v>
      </c>
      <c r="G2617" s="27" t="s">
        <v>104</v>
      </c>
      <c r="H2617" s="27" t="s">
        <v>25</v>
      </c>
      <c r="I2617" s="29">
        <v>0.25</v>
      </c>
      <c r="J2617" s="30">
        <v>3000</v>
      </c>
      <c r="K2617" s="31">
        <f t="shared" si="20"/>
        <v>750</v>
      </c>
      <c r="L2617" s="31">
        <f t="shared" si="21"/>
        <v>262.5</v>
      </c>
      <c r="M2617" s="32">
        <v>0.35</v>
      </c>
      <c r="O2617" s="37"/>
      <c r="P2617" s="35"/>
      <c r="Q2617" s="33"/>
      <c r="R2617" s="34"/>
    </row>
    <row r="2618" spans="1:18" ht="15.75" customHeight="1">
      <c r="A2618" s="22"/>
      <c r="B2618" s="27" t="s">
        <v>30</v>
      </c>
      <c r="C2618" s="27">
        <v>1197831</v>
      </c>
      <c r="D2618" s="28">
        <v>44306</v>
      </c>
      <c r="E2618" s="27" t="s">
        <v>31</v>
      </c>
      <c r="F2618" s="27" t="s">
        <v>103</v>
      </c>
      <c r="G2618" s="27" t="s">
        <v>104</v>
      </c>
      <c r="H2618" s="27" t="s">
        <v>26</v>
      </c>
      <c r="I2618" s="29">
        <v>0.15000000000000002</v>
      </c>
      <c r="J2618" s="30">
        <v>3000</v>
      </c>
      <c r="K2618" s="31">
        <f t="shared" si="20"/>
        <v>450.00000000000006</v>
      </c>
      <c r="L2618" s="31">
        <f t="shared" si="21"/>
        <v>180.00000000000003</v>
      </c>
      <c r="M2618" s="32">
        <v>0.4</v>
      </c>
      <c r="O2618" s="37"/>
      <c r="P2618" s="35"/>
      <c r="Q2618" s="33"/>
      <c r="R2618" s="34"/>
    </row>
    <row r="2619" spans="1:18" ht="15.75" customHeight="1">
      <c r="A2619" s="22"/>
      <c r="B2619" s="27" t="s">
        <v>30</v>
      </c>
      <c r="C2619" s="27">
        <v>1197831</v>
      </c>
      <c r="D2619" s="28">
        <v>44306</v>
      </c>
      <c r="E2619" s="27" t="s">
        <v>31</v>
      </c>
      <c r="F2619" s="27" t="s">
        <v>103</v>
      </c>
      <c r="G2619" s="27" t="s">
        <v>104</v>
      </c>
      <c r="H2619" s="27" t="s">
        <v>27</v>
      </c>
      <c r="I2619" s="29">
        <v>0.19999999999999996</v>
      </c>
      <c r="J2619" s="30">
        <v>2250</v>
      </c>
      <c r="K2619" s="31">
        <f t="shared" si="20"/>
        <v>449.99999999999989</v>
      </c>
      <c r="L2619" s="31">
        <f t="shared" si="21"/>
        <v>179.99999999999997</v>
      </c>
      <c r="M2619" s="32">
        <v>0.4</v>
      </c>
      <c r="O2619" s="37"/>
      <c r="P2619" s="35"/>
      <c r="Q2619" s="33"/>
      <c r="R2619" s="34"/>
    </row>
    <row r="2620" spans="1:18" ht="15.75" customHeight="1">
      <c r="A2620" s="22"/>
      <c r="B2620" s="27" t="s">
        <v>30</v>
      </c>
      <c r="C2620" s="27">
        <v>1197831</v>
      </c>
      <c r="D2620" s="28">
        <v>44306</v>
      </c>
      <c r="E2620" s="27" t="s">
        <v>31</v>
      </c>
      <c r="F2620" s="27" t="s">
        <v>103</v>
      </c>
      <c r="G2620" s="27" t="s">
        <v>104</v>
      </c>
      <c r="H2620" s="27" t="s">
        <v>28</v>
      </c>
      <c r="I2620" s="29">
        <v>0.4</v>
      </c>
      <c r="J2620" s="30">
        <v>2500</v>
      </c>
      <c r="K2620" s="31">
        <f t="shared" si="20"/>
        <v>1000</v>
      </c>
      <c r="L2620" s="31">
        <f t="shared" si="21"/>
        <v>350</v>
      </c>
      <c r="M2620" s="32">
        <v>0.35</v>
      </c>
      <c r="O2620" s="37"/>
      <c r="P2620" s="35"/>
      <c r="Q2620" s="33"/>
      <c r="R2620" s="34"/>
    </row>
    <row r="2621" spans="1:18" ht="15.75" customHeight="1">
      <c r="A2621" s="22"/>
      <c r="B2621" s="27" t="s">
        <v>30</v>
      </c>
      <c r="C2621" s="27">
        <v>1197831</v>
      </c>
      <c r="D2621" s="28">
        <v>44306</v>
      </c>
      <c r="E2621" s="27" t="s">
        <v>31</v>
      </c>
      <c r="F2621" s="27" t="s">
        <v>103</v>
      </c>
      <c r="G2621" s="27" t="s">
        <v>104</v>
      </c>
      <c r="H2621" s="27" t="s">
        <v>29</v>
      </c>
      <c r="I2621" s="29">
        <v>0.30000000000000004</v>
      </c>
      <c r="J2621" s="30">
        <v>4000</v>
      </c>
      <c r="K2621" s="31">
        <f t="shared" si="20"/>
        <v>1200.0000000000002</v>
      </c>
      <c r="L2621" s="31">
        <f t="shared" si="21"/>
        <v>480.00000000000011</v>
      </c>
      <c r="M2621" s="32">
        <v>0.4</v>
      </c>
      <c r="O2621" s="37"/>
      <c r="P2621" s="35"/>
      <c r="Q2621" s="33"/>
      <c r="R2621" s="34"/>
    </row>
    <row r="2622" spans="1:18" ht="15.75" customHeight="1">
      <c r="A2622" s="22"/>
      <c r="B2622" s="27" t="s">
        <v>30</v>
      </c>
      <c r="C2622" s="27">
        <v>1197831</v>
      </c>
      <c r="D2622" s="28">
        <v>44335</v>
      </c>
      <c r="E2622" s="27" t="s">
        <v>31</v>
      </c>
      <c r="F2622" s="27" t="s">
        <v>103</v>
      </c>
      <c r="G2622" s="27" t="s">
        <v>104</v>
      </c>
      <c r="H2622" s="27" t="s">
        <v>24</v>
      </c>
      <c r="I2622" s="29">
        <v>0.4</v>
      </c>
      <c r="J2622" s="30">
        <v>6700</v>
      </c>
      <c r="K2622" s="31">
        <f t="shared" si="20"/>
        <v>2680</v>
      </c>
      <c r="L2622" s="31">
        <f t="shared" si="21"/>
        <v>1072</v>
      </c>
      <c r="M2622" s="32">
        <v>0.4</v>
      </c>
      <c r="O2622" s="37"/>
      <c r="P2622" s="35"/>
      <c r="Q2622" s="33"/>
      <c r="R2622" s="34"/>
    </row>
    <row r="2623" spans="1:18" ht="15.75" customHeight="1">
      <c r="A2623" s="22"/>
      <c r="B2623" s="27" t="s">
        <v>30</v>
      </c>
      <c r="C2623" s="27">
        <v>1197831</v>
      </c>
      <c r="D2623" s="28">
        <v>44335</v>
      </c>
      <c r="E2623" s="27" t="s">
        <v>31</v>
      </c>
      <c r="F2623" s="27" t="s">
        <v>103</v>
      </c>
      <c r="G2623" s="27" t="s">
        <v>104</v>
      </c>
      <c r="H2623" s="27" t="s">
        <v>25</v>
      </c>
      <c r="I2623" s="29">
        <v>0.4</v>
      </c>
      <c r="J2623" s="30">
        <v>3750</v>
      </c>
      <c r="K2623" s="31">
        <f t="shared" si="20"/>
        <v>1500</v>
      </c>
      <c r="L2623" s="31">
        <f t="shared" si="21"/>
        <v>525</v>
      </c>
      <c r="M2623" s="32">
        <v>0.35</v>
      </c>
      <c r="O2623" s="37"/>
      <c r="P2623" s="35"/>
      <c r="Q2623" s="33"/>
      <c r="R2623" s="34"/>
    </row>
    <row r="2624" spans="1:18" ht="15.75" customHeight="1">
      <c r="A2624" s="22"/>
      <c r="B2624" s="27" t="s">
        <v>30</v>
      </c>
      <c r="C2624" s="27">
        <v>1197831</v>
      </c>
      <c r="D2624" s="28">
        <v>44335</v>
      </c>
      <c r="E2624" s="27" t="s">
        <v>31</v>
      </c>
      <c r="F2624" s="27" t="s">
        <v>103</v>
      </c>
      <c r="G2624" s="27" t="s">
        <v>104</v>
      </c>
      <c r="H2624" s="27" t="s">
        <v>26</v>
      </c>
      <c r="I2624" s="29">
        <v>0.35000000000000003</v>
      </c>
      <c r="J2624" s="30">
        <v>3500</v>
      </c>
      <c r="K2624" s="31">
        <f t="shared" si="20"/>
        <v>1225.0000000000002</v>
      </c>
      <c r="L2624" s="31">
        <f t="shared" si="21"/>
        <v>490.00000000000011</v>
      </c>
      <c r="M2624" s="32">
        <v>0.4</v>
      </c>
      <c r="O2624" s="37"/>
      <c r="P2624" s="35"/>
      <c r="Q2624" s="33"/>
      <c r="R2624" s="34"/>
    </row>
    <row r="2625" spans="1:18" ht="15.75" customHeight="1">
      <c r="A2625" s="22"/>
      <c r="B2625" s="27" t="s">
        <v>30</v>
      </c>
      <c r="C2625" s="27">
        <v>1197831</v>
      </c>
      <c r="D2625" s="28">
        <v>44335</v>
      </c>
      <c r="E2625" s="27" t="s">
        <v>31</v>
      </c>
      <c r="F2625" s="27" t="s">
        <v>103</v>
      </c>
      <c r="G2625" s="27" t="s">
        <v>104</v>
      </c>
      <c r="H2625" s="27" t="s">
        <v>27</v>
      </c>
      <c r="I2625" s="29">
        <v>0.35000000000000003</v>
      </c>
      <c r="J2625" s="30">
        <v>3000</v>
      </c>
      <c r="K2625" s="31">
        <f t="shared" si="20"/>
        <v>1050</v>
      </c>
      <c r="L2625" s="31">
        <f t="shared" si="21"/>
        <v>420</v>
      </c>
      <c r="M2625" s="32">
        <v>0.4</v>
      </c>
      <c r="O2625" s="37"/>
      <c r="P2625" s="35"/>
      <c r="Q2625" s="33"/>
      <c r="R2625" s="34"/>
    </row>
    <row r="2626" spans="1:18" ht="15.75" customHeight="1">
      <c r="A2626" s="22"/>
      <c r="B2626" s="27" t="s">
        <v>30</v>
      </c>
      <c r="C2626" s="27">
        <v>1197831</v>
      </c>
      <c r="D2626" s="28">
        <v>44335</v>
      </c>
      <c r="E2626" s="27" t="s">
        <v>31</v>
      </c>
      <c r="F2626" s="27" t="s">
        <v>103</v>
      </c>
      <c r="G2626" s="27" t="s">
        <v>104</v>
      </c>
      <c r="H2626" s="27" t="s">
        <v>28</v>
      </c>
      <c r="I2626" s="29">
        <v>0.44999999999999996</v>
      </c>
      <c r="J2626" s="30">
        <v>3250</v>
      </c>
      <c r="K2626" s="31">
        <f t="shared" si="20"/>
        <v>1462.4999999999998</v>
      </c>
      <c r="L2626" s="31">
        <f t="shared" si="21"/>
        <v>511.87499999999989</v>
      </c>
      <c r="M2626" s="32">
        <v>0.35</v>
      </c>
      <c r="O2626" s="37"/>
      <c r="P2626" s="35"/>
      <c r="Q2626" s="33"/>
      <c r="R2626" s="34"/>
    </row>
    <row r="2627" spans="1:18" ht="15.75" customHeight="1">
      <c r="A2627" s="22"/>
      <c r="B2627" s="27" t="s">
        <v>30</v>
      </c>
      <c r="C2627" s="27">
        <v>1197831</v>
      </c>
      <c r="D2627" s="28">
        <v>44335</v>
      </c>
      <c r="E2627" s="27" t="s">
        <v>31</v>
      </c>
      <c r="F2627" s="27" t="s">
        <v>103</v>
      </c>
      <c r="G2627" s="27" t="s">
        <v>104</v>
      </c>
      <c r="H2627" s="27" t="s">
        <v>29</v>
      </c>
      <c r="I2627" s="29">
        <v>0.44999999999999996</v>
      </c>
      <c r="J2627" s="30">
        <v>4250</v>
      </c>
      <c r="K2627" s="31">
        <f t="shared" si="20"/>
        <v>1912.4999999999998</v>
      </c>
      <c r="L2627" s="31">
        <f t="shared" si="21"/>
        <v>765</v>
      </c>
      <c r="M2627" s="32">
        <v>0.4</v>
      </c>
      <c r="O2627" s="37"/>
      <c r="P2627" s="35"/>
      <c r="Q2627" s="33"/>
      <c r="R2627" s="34"/>
    </row>
    <row r="2628" spans="1:18" ht="15.75" customHeight="1">
      <c r="A2628" s="22"/>
      <c r="B2628" s="27" t="s">
        <v>30</v>
      </c>
      <c r="C2628" s="27">
        <v>1197831</v>
      </c>
      <c r="D2628" s="28">
        <v>44368</v>
      </c>
      <c r="E2628" s="27" t="s">
        <v>31</v>
      </c>
      <c r="F2628" s="27" t="s">
        <v>103</v>
      </c>
      <c r="G2628" s="27" t="s">
        <v>104</v>
      </c>
      <c r="H2628" s="27" t="s">
        <v>24</v>
      </c>
      <c r="I2628" s="29">
        <v>0.39999999999999997</v>
      </c>
      <c r="J2628" s="30">
        <v>6750</v>
      </c>
      <c r="K2628" s="31">
        <f t="shared" si="20"/>
        <v>2700</v>
      </c>
      <c r="L2628" s="31">
        <f t="shared" si="21"/>
        <v>1080</v>
      </c>
      <c r="M2628" s="32">
        <v>0.4</v>
      </c>
      <c r="O2628" s="37"/>
      <c r="P2628" s="35"/>
      <c r="Q2628" s="33"/>
      <c r="R2628" s="34"/>
    </row>
    <row r="2629" spans="1:18" ht="15.75" customHeight="1">
      <c r="A2629" s="22"/>
      <c r="B2629" s="27" t="s">
        <v>30</v>
      </c>
      <c r="C2629" s="27">
        <v>1197831</v>
      </c>
      <c r="D2629" s="28">
        <v>44368</v>
      </c>
      <c r="E2629" s="27" t="s">
        <v>31</v>
      </c>
      <c r="F2629" s="27" t="s">
        <v>103</v>
      </c>
      <c r="G2629" s="27" t="s">
        <v>104</v>
      </c>
      <c r="H2629" s="27" t="s">
        <v>25</v>
      </c>
      <c r="I2629" s="29">
        <v>0.35000000000000003</v>
      </c>
      <c r="J2629" s="30">
        <v>4250</v>
      </c>
      <c r="K2629" s="31">
        <f t="shared" si="20"/>
        <v>1487.5000000000002</v>
      </c>
      <c r="L2629" s="31">
        <f t="shared" si="21"/>
        <v>520.625</v>
      </c>
      <c r="M2629" s="32">
        <v>0.35</v>
      </c>
      <c r="O2629" s="37"/>
      <c r="P2629" s="35"/>
      <c r="Q2629" s="33"/>
      <c r="R2629" s="34"/>
    </row>
    <row r="2630" spans="1:18" ht="15.75" customHeight="1">
      <c r="A2630" s="22"/>
      <c r="B2630" s="27" t="s">
        <v>30</v>
      </c>
      <c r="C2630" s="27">
        <v>1197831</v>
      </c>
      <c r="D2630" s="28">
        <v>44368</v>
      </c>
      <c r="E2630" s="27" t="s">
        <v>31</v>
      </c>
      <c r="F2630" s="27" t="s">
        <v>103</v>
      </c>
      <c r="G2630" s="27" t="s">
        <v>104</v>
      </c>
      <c r="H2630" s="27" t="s">
        <v>26</v>
      </c>
      <c r="I2630" s="29">
        <v>0.4</v>
      </c>
      <c r="J2630" s="30">
        <v>4000</v>
      </c>
      <c r="K2630" s="31">
        <f t="shared" si="20"/>
        <v>1600</v>
      </c>
      <c r="L2630" s="31">
        <f t="shared" si="21"/>
        <v>640</v>
      </c>
      <c r="M2630" s="32">
        <v>0.4</v>
      </c>
      <c r="O2630" s="37"/>
      <c r="P2630" s="35"/>
      <c r="Q2630" s="33"/>
      <c r="R2630" s="34"/>
    </row>
    <row r="2631" spans="1:18" ht="15.75" customHeight="1">
      <c r="A2631" s="22"/>
      <c r="B2631" s="27" t="s">
        <v>30</v>
      </c>
      <c r="C2631" s="27">
        <v>1197831</v>
      </c>
      <c r="D2631" s="28">
        <v>44368</v>
      </c>
      <c r="E2631" s="27" t="s">
        <v>31</v>
      </c>
      <c r="F2631" s="27" t="s">
        <v>103</v>
      </c>
      <c r="G2631" s="27" t="s">
        <v>104</v>
      </c>
      <c r="H2631" s="27" t="s">
        <v>27</v>
      </c>
      <c r="I2631" s="29">
        <v>0.4</v>
      </c>
      <c r="J2631" s="30">
        <v>3750</v>
      </c>
      <c r="K2631" s="31">
        <f t="shared" si="20"/>
        <v>1500</v>
      </c>
      <c r="L2631" s="31">
        <f t="shared" si="21"/>
        <v>600</v>
      </c>
      <c r="M2631" s="32">
        <v>0.4</v>
      </c>
      <c r="O2631" s="37"/>
      <c r="P2631" s="35"/>
      <c r="Q2631" s="33"/>
      <c r="R2631" s="34"/>
    </row>
    <row r="2632" spans="1:18" ht="15.75" customHeight="1">
      <c r="A2632" s="22"/>
      <c r="B2632" s="27" t="s">
        <v>30</v>
      </c>
      <c r="C2632" s="27">
        <v>1197831</v>
      </c>
      <c r="D2632" s="28">
        <v>44368</v>
      </c>
      <c r="E2632" s="27" t="s">
        <v>31</v>
      </c>
      <c r="F2632" s="27" t="s">
        <v>103</v>
      </c>
      <c r="G2632" s="27" t="s">
        <v>104</v>
      </c>
      <c r="H2632" s="27" t="s">
        <v>28</v>
      </c>
      <c r="I2632" s="29">
        <v>0.54999999999999993</v>
      </c>
      <c r="J2632" s="30">
        <v>3750</v>
      </c>
      <c r="K2632" s="31">
        <f t="shared" si="20"/>
        <v>2062.4999999999995</v>
      </c>
      <c r="L2632" s="31">
        <f t="shared" si="21"/>
        <v>721.87499999999977</v>
      </c>
      <c r="M2632" s="32">
        <v>0.35</v>
      </c>
      <c r="O2632" s="37"/>
      <c r="P2632" s="35"/>
      <c r="Q2632" s="33"/>
      <c r="R2632" s="34"/>
    </row>
    <row r="2633" spans="1:18" ht="15.75" customHeight="1">
      <c r="A2633" s="22"/>
      <c r="B2633" s="27" t="s">
        <v>30</v>
      </c>
      <c r="C2633" s="27">
        <v>1197831</v>
      </c>
      <c r="D2633" s="28">
        <v>44368</v>
      </c>
      <c r="E2633" s="27" t="s">
        <v>31</v>
      </c>
      <c r="F2633" s="27" t="s">
        <v>103</v>
      </c>
      <c r="G2633" s="27" t="s">
        <v>104</v>
      </c>
      <c r="H2633" s="27" t="s">
        <v>29</v>
      </c>
      <c r="I2633" s="29">
        <v>0.6</v>
      </c>
      <c r="J2633" s="30">
        <v>5500</v>
      </c>
      <c r="K2633" s="31">
        <f t="shared" si="20"/>
        <v>3300</v>
      </c>
      <c r="L2633" s="31">
        <f t="shared" si="21"/>
        <v>1320</v>
      </c>
      <c r="M2633" s="32">
        <v>0.4</v>
      </c>
      <c r="O2633" s="37"/>
      <c r="P2633" s="35"/>
      <c r="Q2633" s="33"/>
      <c r="R2633" s="34"/>
    </row>
    <row r="2634" spans="1:18" ht="15.75" customHeight="1">
      <c r="A2634" s="22"/>
      <c r="B2634" s="27" t="s">
        <v>30</v>
      </c>
      <c r="C2634" s="27">
        <v>1197831</v>
      </c>
      <c r="D2634" s="28">
        <v>44396</v>
      </c>
      <c r="E2634" s="27" t="s">
        <v>31</v>
      </c>
      <c r="F2634" s="27" t="s">
        <v>103</v>
      </c>
      <c r="G2634" s="27" t="s">
        <v>104</v>
      </c>
      <c r="H2634" s="27" t="s">
        <v>24</v>
      </c>
      <c r="I2634" s="29">
        <v>0.54999999999999993</v>
      </c>
      <c r="J2634" s="30">
        <v>7750</v>
      </c>
      <c r="K2634" s="31">
        <f t="shared" si="20"/>
        <v>4262.4999999999991</v>
      </c>
      <c r="L2634" s="31">
        <f t="shared" si="21"/>
        <v>1704.9999999999998</v>
      </c>
      <c r="M2634" s="32">
        <v>0.4</v>
      </c>
      <c r="O2634" s="37"/>
      <c r="P2634" s="35"/>
      <c r="Q2634" s="33"/>
      <c r="R2634" s="34"/>
    </row>
    <row r="2635" spans="1:18" ht="15.75" customHeight="1">
      <c r="A2635" s="22"/>
      <c r="B2635" s="27" t="s">
        <v>30</v>
      </c>
      <c r="C2635" s="27">
        <v>1197831</v>
      </c>
      <c r="D2635" s="28">
        <v>44396</v>
      </c>
      <c r="E2635" s="27" t="s">
        <v>31</v>
      </c>
      <c r="F2635" s="27" t="s">
        <v>103</v>
      </c>
      <c r="G2635" s="27" t="s">
        <v>104</v>
      </c>
      <c r="H2635" s="27" t="s">
        <v>25</v>
      </c>
      <c r="I2635" s="29">
        <v>0.5</v>
      </c>
      <c r="J2635" s="30">
        <v>5250</v>
      </c>
      <c r="K2635" s="31">
        <f t="shared" si="20"/>
        <v>2625</v>
      </c>
      <c r="L2635" s="31">
        <f t="shared" si="21"/>
        <v>918.74999999999989</v>
      </c>
      <c r="M2635" s="32">
        <v>0.35</v>
      </c>
      <c r="O2635" s="37"/>
      <c r="P2635" s="35"/>
      <c r="Q2635" s="33"/>
      <c r="R2635" s="34"/>
    </row>
    <row r="2636" spans="1:18" ht="15.75" customHeight="1">
      <c r="A2636" s="22"/>
      <c r="B2636" s="27" t="s">
        <v>30</v>
      </c>
      <c r="C2636" s="27">
        <v>1197831</v>
      </c>
      <c r="D2636" s="28">
        <v>44396</v>
      </c>
      <c r="E2636" s="27" t="s">
        <v>31</v>
      </c>
      <c r="F2636" s="27" t="s">
        <v>103</v>
      </c>
      <c r="G2636" s="27" t="s">
        <v>104</v>
      </c>
      <c r="H2636" s="27" t="s">
        <v>26</v>
      </c>
      <c r="I2636" s="29">
        <v>0.45</v>
      </c>
      <c r="J2636" s="30">
        <v>4500</v>
      </c>
      <c r="K2636" s="31">
        <f t="shared" si="20"/>
        <v>2025</v>
      </c>
      <c r="L2636" s="31">
        <f t="shared" si="21"/>
        <v>810</v>
      </c>
      <c r="M2636" s="32">
        <v>0.4</v>
      </c>
      <c r="O2636" s="37"/>
      <c r="P2636" s="35"/>
      <c r="Q2636" s="33"/>
      <c r="R2636" s="34"/>
    </row>
    <row r="2637" spans="1:18" ht="15.75" customHeight="1">
      <c r="A2637" s="22"/>
      <c r="B2637" s="27" t="s">
        <v>30</v>
      </c>
      <c r="C2637" s="27">
        <v>1197831</v>
      </c>
      <c r="D2637" s="28">
        <v>44396</v>
      </c>
      <c r="E2637" s="27" t="s">
        <v>31</v>
      </c>
      <c r="F2637" s="27" t="s">
        <v>103</v>
      </c>
      <c r="G2637" s="27" t="s">
        <v>104</v>
      </c>
      <c r="H2637" s="27" t="s">
        <v>27</v>
      </c>
      <c r="I2637" s="29">
        <v>0.45</v>
      </c>
      <c r="J2637" s="30">
        <v>4000</v>
      </c>
      <c r="K2637" s="31">
        <f t="shared" si="20"/>
        <v>1800</v>
      </c>
      <c r="L2637" s="31">
        <f t="shared" si="21"/>
        <v>720</v>
      </c>
      <c r="M2637" s="32">
        <v>0.4</v>
      </c>
      <c r="O2637" s="37"/>
      <c r="P2637" s="35"/>
      <c r="Q2637" s="33"/>
      <c r="R2637" s="34"/>
    </row>
    <row r="2638" spans="1:18" ht="15.75" customHeight="1">
      <c r="A2638" s="22"/>
      <c r="B2638" s="27" t="s">
        <v>30</v>
      </c>
      <c r="C2638" s="27">
        <v>1197831</v>
      </c>
      <c r="D2638" s="28">
        <v>44396</v>
      </c>
      <c r="E2638" s="27" t="s">
        <v>31</v>
      </c>
      <c r="F2638" s="27" t="s">
        <v>103</v>
      </c>
      <c r="G2638" s="27" t="s">
        <v>104</v>
      </c>
      <c r="H2638" s="27" t="s">
        <v>28</v>
      </c>
      <c r="I2638" s="29">
        <v>0.6</v>
      </c>
      <c r="J2638" s="30">
        <v>4250</v>
      </c>
      <c r="K2638" s="31">
        <f t="shared" si="20"/>
        <v>2550</v>
      </c>
      <c r="L2638" s="31">
        <f t="shared" si="21"/>
        <v>892.5</v>
      </c>
      <c r="M2638" s="32">
        <v>0.35</v>
      </c>
      <c r="O2638" s="37"/>
      <c r="P2638" s="35"/>
      <c r="Q2638" s="33"/>
      <c r="R2638" s="34"/>
    </row>
    <row r="2639" spans="1:18" ht="15.75" customHeight="1">
      <c r="A2639" s="22"/>
      <c r="B2639" s="27" t="s">
        <v>30</v>
      </c>
      <c r="C2639" s="27">
        <v>1197831</v>
      </c>
      <c r="D2639" s="28">
        <v>44396</v>
      </c>
      <c r="E2639" s="27" t="s">
        <v>31</v>
      </c>
      <c r="F2639" s="27" t="s">
        <v>103</v>
      </c>
      <c r="G2639" s="27" t="s">
        <v>104</v>
      </c>
      <c r="H2639" s="27" t="s">
        <v>29</v>
      </c>
      <c r="I2639" s="29">
        <v>0.65</v>
      </c>
      <c r="J2639" s="30">
        <v>6000</v>
      </c>
      <c r="K2639" s="31">
        <f t="shared" si="20"/>
        <v>3900</v>
      </c>
      <c r="L2639" s="31">
        <f t="shared" si="21"/>
        <v>1560</v>
      </c>
      <c r="M2639" s="32">
        <v>0.4</v>
      </c>
      <c r="O2639" s="37"/>
      <c r="P2639" s="35"/>
      <c r="Q2639" s="33"/>
      <c r="R2639" s="34"/>
    </row>
    <row r="2640" spans="1:18" ht="15.75" customHeight="1">
      <c r="A2640" s="22"/>
      <c r="B2640" s="27" t="s">
        <v>30</v>
      </c>
      <c r="C2640" s="27">
        <v>1197831</v>
      </c>
      <c r="D2640" s="28">
        <v>44428</v>
      </c>
      <c r="E2640" s="27" t="s">
        <v>31</v>
      </c>
      <c r="F2640" s="27" t="s">
        <v>103</v>
      </c>
      <c r="G2640" s="27" t="s">
        <v>104</v>
      </c>
      <c r="H2640" s="27" t="s">
        <v>24</v>
      </c>
      <c r="I2640" s="29">
        <v>0.6</v>
      </c>
      <c r="J2640" s="30">
        <v>7500</v>
      </c>
      <c r="K2640" s="31">
        <f t="shared" si="20"/>
        <v>4500</v>
      </c>
      <c r="L2640" s="31">
        <f t="shared" si="21"/>
        <v>1800</v>
      </c>
      <c r="M2640" s="32">
        <v>0.4</v>
      </c>
      <c r="O2640" s="37"/>
      <c r="P2640" s="35"/>
      <c r="Q2640" s="33"/>
      <c r="R2640" s="34"/>
    </row>
    <row r="2641" spans="1:18" ht="15.75" customHeight="1">
      <c r="A2641" s="22"/>
      <c r="B2641" s="27" t="s">
        <v>30</v>
      </c>
      <c r="C2641" s="27">
        <v>1197831</v>
      </c>
      <c r="D2641" s="28">
        <v>44428</v>
      </c>
      <c r="E2641" s="27" t="s">
        <v>31</v>
      </c>
      <c r="F2641" s="27" t="s">
        <v>103</v>
      </c>
      <c r="G2641" s="27" t="s">
        <v>104</v>
      </c>
      <c r="H2641" s="27" t="s">
        <v>25</v>
      </c>
      <c r="I2641" s="29">
        <v>0.55000000000000004</v>
      </c>
      <c r="J2641" s="30">
        <v>5250</v>
      </c>
      <c r="K2641" s="31">
        <f t="shared" si="20"/>
        <v>2887.5000000000005</v>
      </c>
      <c r="L2641" s="31">
        <f t="shared" si="21"/>
        <v>1010.6250000000001</v>
      </c>
      <c r="M2641" s="32">
        <v>0.35</v>
      </c>
      <c r="O2641" s="37"/>
      <c r="P2641" s="35"/>
      <c r="Q2641" s="33"/>
      <c r="R2641" s="34"/>
    </row>
    <row r="2642" spans="1:18" ht="15.75" customHeight="1">
      <c r="A2642" s="22"/>
      <c r="B2642" s="27" t="s">
        <v>30</v>
      </c>
      <c r="C2642" s="27">
        <v>1197831</v>
      </c>
      <c r="D2642" s="28">
        <v>44428</v>
      </c>
      <c r="E2642" s="27" t="s">
        <v>31</v>
      </c>
      <c r="F2642" s="27" t="s">
        <v>103</v>
      </c>
      <c r="G2642" s="27" t="s">
        <v>104</v>
      </c>
      <c r="H2642" s="27" t="s">
        <v>26</v>
      </c>
      <c r="I2642" s="29">
        <v>0.5</v>
      </c>
      <c r="J2642" s="30">
        <v>4500</v>
      </c>
      <c r="K2642" s="31">
        <f t="shared" si="20"/>
        <v>2250</v>
      </c>
      <c r="L2642" s="31">
        <f t="shared" si="21"/>
        <v>900</v>
      </c>
      <c r="M2642" s="32">
        <v>0.4</v>
      </c>
      <c r="O2642" s="37"/>
      <c r="P2642" s="35"/>
      <c r="Q2642" s="33"/>
      <c r="R2642" s="34"/>
    </row>
    <row r="2643" spans="1:18" ht="15.75" customHeight="1">
      <c r="A2643" s="22"/>
      <c r="B2643" s="27" t="s">
        <v>30</v>
      </c>
      <c r="C2643" s="27">
        <v>1197831</v>
      </c>
      <c r="D2643" s="28">
        <v>44428</v>
      </c>
      <c r="E2643" s="27" t="s">
        <v>31</v>
      </c>
      <c r="F2643" s="27" t="s">
        <v>103</v>
      </c>
      <c r="G2643" s="27" t="s">
        <v>104</v>
      </c>
      <c r="H2643" s="27" t="s">
        <v>27</v>
      </c>
      <c r="I2643" s="29">
        <v>0.4</v>
      </c>
      <c r="J2643" s="30">
        <v>4000</v>
      </c>
      <c r="K2643" s="31">
        <f t="shared" si="20"/>
        <v>1600</v>
      </c>
      <c r="L2643" s="31">
        <f t="shared" si="21"/>
        <v>640</v>
      </c>
      <c r="M2643" s="32">
        <v>0.4</v>
      </c>
      <c r="O2643" s="37"/>
      <c r="P2643" s="35"/>
      <c r="Q2643" s="33"/>
      <c r="R2643" s="34"/>
    </row>
    <row r="2644" spans="1:18" ht="15.75" customHeight="1">
      <c r="A2644" s="22"/>
      <c r="B2644" s="27" t="s">
        <v>30</v>
      </c>
      <c r="C2644" s="27">
        <v>1197831</v>
      </c>
      <c r="D2644" s="28">
        <v>44428</v>
      </c>
      <c r="E2644" s="27" t="s">
        <v>31</v>
      </c>
      <c r="F2644" s="27" t="s">
        <v>103</v>
      </c>
      <c r="G2644" s="27" t="s">
        <v>104</v>
      </c>
      <c r="H2644" s="27" t="s">
        <v>28</v>
      </c>
      <c r="I2644" s="29">
        <v>0.5</v>
      </c>
      <c r="J2644" s="30">
        <v>3750</v>
      </c>
      <c r="K2644" s="31">
        <f t="shared" si="20"/>
        <v>1875</v>
      </c>
      <c r="L2644" s="31">
        <f t="shared" si="21"/>
        <v>656.25</v>
      </c>
      <c r="M2644" s="32">
        <v>0.35</v>
      </c>
      <c r="O2644" s="37"/>
      <c r="P2644" s="35"/>
      <c r="Q2644" s="33"/>
      <c r="R2644" s="34"/>
    </row>
    <row r="2645" spans="1:18" ht="15.75" customHeight="1">
      <c r="A2645" s="22"/>
      <c r="B2645" s="27" t="s">
        <v>30</v>
      </c>
      <c r="C2645" s="27">
        <v>1197831</v>
      </c>
      <c r="D2645" s="28">
        <v>44428</v>
      </c>
      <c r="E2645" s="27" t="s">
        <v>31</v>
      </c>
      <c r="F2645" s="27" t="s">
        <v>103</v>
      </c>
      <c r="G2645" s="27" t="s">
        <v>104</v>
      </c>
      <c r="H2645" s="27" t="s">
        <v>29</v>
      </c>
      <c r="I2645" s="29">
        <v>0.55000000000000004</v>
      </c>
      <c r="J2645" s="30">
        <v>5500</v>
      </c>
      <c r="K2645" s="31">
        <f t="shared" si="20"/>
        <v>3025.0000000000005</v>
      </c>
      <c r="L2645" s="31">
        <f t="shared" si="21"/>
        <v>1210.0000000000002</v>
      </c>
      <c r="M2645" s="32">
        <v>0.4</v>
      </c>
      <c r="O2645" s="37"/>
      <c r="P2645" s="35"/>
      <c r="Q2645" s="33"/>
      <c r="R2645" s="34"/>
    </row>
    <row r="2646" spans="1:18" ht="15.75" customHeight="1">
      <c r="A2646" s="22"/>
      <c r="B2646" s="27" t="s">
        <v>30</v>
      </c>
      <c r="C2646" s="27">
        <v>1197831</v>
      </c>
      <c r="D2646" s="28">
        <v>44458</v>
      </c>
      <c r="E2646" s="27" t="s">
        <v>31</v>
      </c>
      <c r="F2646" s="27" t="s">
        <v>103</v>
      </c>
      <c r="G2646" s="27" t="s">
        <v>104</v>
      </c>
      <c r="H2646" s="27" t="s">
        <v>24</v>
      </c>
      <c r="I2646" s="29">
        <v>0.5</v>
      </c>
      <c r="J2646" s="30">
        <v>6500</v>
      </c>
      <c r="K2646" s="31">
        <f t="shared" si="20"/>
        <v>3250</v>
      </c>
      <c r="L2646" s="31">
        <f t="shared" si="21"/>
        <v>1300</v>
      </c>
      <c r="M2646" s="32">
        <v>0.4</v>
      </c>
      <c r="O2646" s="37"/>
      <c r="P2646" s="35"/>
      <c r="Q2646" s="33"/>
      <c r="R2646" s="34"/>
    </row>
    <row r="2647" spans="1:18" ht="15.75" customHeight="1">
      <c r="A2647" s="22"/>
      <c r="B2647" s="27" t="s">
        <v>30</v>
      </c>
      <c r="C2647" s="27">
        <v>1197831</v>
      </c>
      <c r="D2647" s="28">
        <v>44458</v>
      </c>
      <c r="E2647" s="27" t="s">
        <v>31</v>
      </c>
      <c r="F2647" s="27" t="s">
        <v>103</v>
      </c>
      <c r="G2647" s="27" t="s">
        <v>104</v>
      </c>
      <c r="H2647" s="27" t="s">
        <v>25</v>
      </c>
      <c r="I2647" s="29">
        <v>0.40000000000000013</v>
      </c>
      <c r="J2647" s="30">
        <v>4500</v>
      </c>
      <c r="K2647" s="31">
        <f t="shared" si="20"/>
        <v>1800.0000000000007</v>
      </c>
      <c r="L2647" s="31">
        <f t="shared" si="21"/>
        <v>630.00000000000023</v>
      </c>
      <c r="M2647" s="32">
        <v>0.35</v>
      </c>
      <c r="O2647" s="37"/>
      <c r="P2647" s="35"/>
      <c r="Q2647" s="33"/>
      <c r="R2647" s="34"/>
    </row>
    <row r="2648" spans="1:18" ht="15.75" customHeight="1">
      <c r="A2648" s="22"/>
      <c r="B2648" s="27" t="s">
        <v>30</v>
      </c>
      <c r="C2648" s="27">
        <v>1197831</v>
      </c>
      <c r="D2648" s="28">
        <v>44458</v>
      </c>
      <c r="E2648" s="27" t="s">
        <v>31</v>
      </c>
      <c r="F2648" s="27" t="s">
        <v>103</v>
      </c>
      <c r="G2648" s="27" t="s">
        <v>104</v>
      </c>
      <c r="H2648" s="27" t="s">
        <v>26</v>
      </c>
      <c r="I2648" s="29">
        <v>0.15000000000000008</v>
      </c>
      <c r="J2648" s="30">
        <v>3500</v>
      </c>
      <c r="K2648" s="31">
        <f t="shared" si="20"/>
        <v>525.00000000000023</v>
      </c>
      <c r="L2648" s="31">
        <f t="shared" si="21"/>
        <v>210.00000000000011</v>
      </c>
      <c r="M2648" s="32">
        <v>0.4</v>
      </c>
      <c r="O2648" s="37"/>
      <c r="P2648" s="35"/>
      <c r="Q2648" s="33"/>
      <c r="R2648" s="34"/>
    </row>
    <row r="2649" spans="1:18" ht="15.75" customHeight="1">
      <c r="A2649" s="22"/>
      <c r="B2649" s="27" t="s">
        <v>30</v>
      </c>
      <c r="C2649" s="27">
        <v>1197831</v>
      </c>
      <c r="D2649" s="28">
        <v>44458</v>
      </c>
      <c r="E2649" s="27" t="s">
        <v>31</v>
      </c>
      <c r="F2649" s="27" t="s">
        <v>103</v>
      </c>
      <c r="G2649" s="27" t="s">
        <v>104</v>
      </c>
      <c r="H2649" s="27" t="s">
        <v>27</v>
      </c>
      <c r="I2649" s="29">
        <v>0.15000000000000008</v>
      </c>
      <c r="J2649" s="30">
        <v>3250</v>
      </c>
      <c r="K2649" s="31">
        <f t="shared" si="20"/>
        <v>487.50000000000023</v>
      </c>
      <c r="L2649" s="31">
        <f t="shared" si="21"/>
        <v>195.00000000000011</v>
      </c>
      <c r="M2649" s="32">
        <v>0.4</v>
      </c>
      <c r="O2649" s="37"/>
      <c r="P2649" s="35"/>
      <c r="Q2649" s="33"/>
      <c r="R2649" s="34"/>
    </row>
    <row r="2650" spans="1:18" ht="15.75" customHeight="1">
      <c r="A2650" s="22"/>
      <c r="B2650" s="27" t="s">
        <v>30</v>
      </c>
      <c r="C2650" s="27">
        <v>1197831</v>
      </c>
      <c r="D2650" s="28">
        <v>44458</v>
      </c>
      <c r="E2650" s="27" t="s">
        <v>31</v>
      </c>
      <c r="F2650" s="27" t="s">
        <v>103</v>
      </c>
      <c r="G2650" s="27" t="s">
        <v>104</v>
      </c>
      <c r="H2650" s="27" t="s">
        <v>28</v>
      </c>
      <c r="I2650" s="29">
        <v>0.25000000000000006</v>
      </c>
      <c r="J2650" s="30">
        <v>3250</v>
      </c>
      <c r="K2650" s="31">
        <f t="shared" si="20"/>
        <v>812.50000000000023</v>
      </c>
      <c r="L2650" s="31">
        <f t="shared" si="21"/>
        <v>284.37500000000006</v>
      </c>
      <c r="M2650" s="32">
        <v>0.35</v>
      </c>
      <c r="O2650" s="37"/>
      <c r="P2650" s="35"/>
      <c r="Q2650" s="33"/>
      <c r="R2650" s="34"/>
    </row>
    <row r="2651" spans="1:18" ht="15.75" customHeight="1">
      <c r="A2651" s="22"/>
      <c r="B2651" s="27" t="s">
        <v>30</v>
      </c>
      <c r="C2651" s="27">
        <v>1197831</v>
      </c>
      <c r="D2651" s="28">
        <v>44458</v>
      </c>
      <c r="E2651" s="27" t="s">
        <v>31</v>
      </c>
      <c r="F2651" s="27" t="s">
        <v>103</v>
      </c>
      <c r="G2651" s="27" t="s">
        <v>104</v>
      </c>
      <c r="H2651" s="27" t="s">
        <v>29</v>
      </c>
      <c r="I2651" s="29">
        <v>0.3000000000000001</v>
      </c>
      <c r="J2651" s="30">
        <v>4250</v>
      </c>
      <c r="K2651" s="31">
        <f t="shared" si="20"/>
        <v>1275.0000000000005</v>
      </c>
      <c r="L2651" s="31">
        <f t="shared" si="21"/>
        <v>510.00000000000023</v>
      </c>
      <c r="M2651" s="32">
        <v>0.4</v>
      </c>
      <c r="O2651" s="37"/>
      <c r="P2651" s="35"/>
      <c r="Q2651" s="33"/>
      <c r="R2651" s="34"/>
    </row>
    <row r="2652" spans="1:18" ht="15.75" customHeight="1">
      <c r="A2652" s="22"/>
      <c r="B2652" s="27" t="s">
        <v>30</v>
      </c>
      <c r="C2652" s="27">
        <v>1197831</v>
      </c>
      <c r="D2652" s="28">
        <v>44490</v>
      </c>
      <c r="E2652" s="27" t="s">
        <v>31</v>
      </c>
      <c r="F2652" s="27" t="s">
        <v>103</v>
      </c>
      <c r="G2652" s="27" t="s">
        <v>104</v>
      </c>
      <c r="H2652" s="27" t="s">
        <v>24</v>
      </c>
      <c r="I2652" s="29">
        <v>0.3000000000000001</v>
      </c>
      <c r="J2652" s="30">
        <v>6000</v>
      </c>
      <c r="K2652" s="31">
        <f t="shared" si="20"/>
        <v>1800.0000000000007</v>
      </c>
      <c r="L2652" s="31">
        <f t="shared" si="21"/>
        <v>720.00000000000034</v>
      </c>
      <c r="M2652" s="32">
        <v>0.4</v>
      </c>
      <c r="O2652" s="37"/>
      <c r="P2652" s="35"/>
      <c r="Q2652" s="33"/>
      <c r="R2652" s="34"/>
    </row>
    <row r="2653" spans="1:18" ht="15.75" customHeight="1">
      <c r="A2653" s="22"/>
      <c r="B2653" s="27" t="s">
        <v>30</v>
      </c>
      <c r="C2653" s="27">
        <v>1197831</v>
      </c>
      <c r="D2653" s="28">
        <v>44490</v>
      </c>
      <c r="E2653" s="27" t="s">
        <v>31</v>
      </c>
      <c r="F2653" s="27" t="s">
        <v>103</v>
      </c>
      <c r="G2653" s="27" t="s">
        <v>104</v>
      </c>
      <c r="H2653" s="27" t="s">
        <v>25</v>
      </c>
      <c r="I2653" s="29">
        <v>0.20000000000000012</v>
      </c>
      <c r="J2653" s="30">
        <v>4250</v>
      </c>
      <c r="K2653" s="31">
        <f t="shared" si="20"/>
        <v>850.00000000000057</v>
      </c>
      <c r="L2653" s="31">
        <f t="shared" si="21"/>
        <v>297.50000000000017</v>
      </c>
      <c r="M2653" s="32">
        <v>0.35</v>
      </c>
      <c r="O2653" s="37"/>
      <c r="P2653" s="35"/>
      <c r="Q2653" s="33"/>
      <c r="R2653" s="34"/>
    </row>
    <row r="2654" spans="1:18" ht="15.75" customHeight="1">
      <c r="A2654" s="22"/>
      <c r="B2654" s="27" t="s">
        <v>30</v>
      </c>
      <c r="C2654" s="27">
        <v>1197831</v>
      </c>
      <c r="D2654" s="28">
        <v>44490</v>
      </c>
      <c r="E2654" s="27" t="s">
        <v>31</v>
      </c>
      <c r="F2654" s="27" t="s">
        <v>103</v>
      </c>
      <c r="G2654" s="27" t="s">
        <v>104</v>
      </c>
      <c r="H2654" s="27" t="s">
        <v>26</v>
      </c>
      <c r="I2654" s="29">
        <v>0.20000000000000012</v>
      </c>
      <c r="J2654" s="30">
        <v>3000</v>
      </c>
      <c r="K2654" s="31">
        <f t="shared" si="20"/>
        <v>600.00000000000034</v>
      </c>
      <c r="L2654" s="31">
        <f t="shared" si="21"/>
        <v>240.00000000000014</v>
      </c>
      <c r="M2654" s="32">
        <v>0.4</v>
      </c>
      <c r="O2654" s="37"/>
      <c r="P2654" s="35"/>
      <c r="Q2654" s="33"/>
      <c r="R2654" s="34"/>
    </row>
    <row r="2655" spans="1:18" ht="15.75" customHeight="1">
      <c r="A2655" s="22"/>
      <c r="B2655" s="27" t="s">
        <v>30</v>
      </c>
      <c r="C2655" s="27">
        <v>1197831</v>
      </c>
      <c r="D2655" s="28">
        <v>44490</v>
      </c>
      <c r="E2655" s="27" t="s">
        <v>31</v>
      </c>
      <c r="F2655" s="27" t="s">
        <v>103</v>
      </c>
      <c r="G2655" s="27" t="s">
        <v>104</v>
      </c>
      <c r="H2655" s="27" t="s">
        <v>27</v>
      </c>
      <c r="I2655" s="29">
        <v>0.20000000000000012</v>
      </c>
      <c r="J2655" s="30">
        <v>2750</v>
      </c>
      <c r="K2655" s="31">
        <f t="shared" si="20"/>
        <v>550.00000000000034</v>
      </c>
      <c r="L2655" s="31">
        <f t="shared" si="21"/>
        <v>220.00000000000014</v>
      </c>
      <c r="M2655" s="32">
        <v>0.4</v>
      </c>
      <c r="O2655" s="37"/>
      <c r="P2655" s="35"/>
      <c r="Q2655" s="33"/>
      <c r="R2655" s="34"/>
    </row>
    <row r="2656" spans="1:18" ht="15.75" customHeight="1">
      <c r="A2656" s="22"/>
      <c r="B2656" s="27" t="s">
        <v>30</v>
      </c>
      <c r="C2656" s="27">
        <v>1197831</v>
      </c>
      <c r="D2656" s="28">
        <v>44490</v>
      </c>
      <c r="E2656" s="27" t="s">
        <v>31</v>
      </c>
      <c r="F2656" s="27" t="s">
        <v>103</v>
      </c>
      <c r="G2656" s="27" t="s">
        <v>104</v>
      </c>
      <c r="H2656" s="27" t="s">
        <v>28</v>
      </c>
      <c r="I2656" s="29">
        <v>0.3000000000000001</v>
      </c>
      <c r="J2656" s="30">
        <v>2750</v>
      </c>
      <c r="K2656" s="31">
        <f t="shared" si="20"/>
        <v>825.00000000000023</v>
      </c>
      <c r="L2656" s="31">
        <f t="shared" si="21"/>
        <v>288.75000000000006</v>
      </c>
      <c r="M2656" s="32">
        <v>0.35</v>
      </c>
      <c r="O2656" s="37"/>
      <c r="P2656" s="35"/>
      <c r="Q2656" s="33"/>
      <c r="R2656" s="34"/>
    </row>
    <row r="2657" spans="1:18" ht="15.75" customHeight="1">
      <c r="A2657" s="22"/>
      <c r="B2657" s="27" t="s">
        <v>30</v>
      </c>
      <c r="C2657" s="27">
        <v>1197831</v>
      </c>
      <c r="D2657" s="28">
        <v>44490</v>
      </c>
      <c r="E2657" s="27" t="s">
        <v>31</v>
      </c>
      <c r="F2657" s="27" t="s">
        <v>103</v>
      </c>
      <c r="G2657" s="27" t="s">
        <v>104</v>
      </c>
      <c r="H2657" s="27" t="s">
        <v>29</v>
      </c>
      <c r="I2657" s="29">
        <v>0.30000000000000004</v>
      </c>
      <c r="J2657" s="30">
        <v>4000</v>
      </c>
      <c r="K2657" s="31">
        <f t="shared" si="20"/>
        <v>1200.0000000000002</v>
      </c>
      <c r="L2657" s="31">
        <f t="shared" si="21"/>
        <v>480.00000000000011</v>
      </c>
      <c r="M2657" s="32">
        <v>0.4</v>
      </c>
      <c r="O2657" s="37"/>
      <c r="P2657" s="35"/>
      <c r="Q2657" s="33"/>
      <c r="R2657" s="34"/>
    </row>
    <row r="2658" spans="1:18" ht="15.75" customHeight="1">
      <c r="A2658" s="22"/>
      <c r="B2658" s="27" t="s">
        <v>30</v>
      </c>
      <c r="C2658" s="27">
        <v>1197831</v>
      </c>
      <c r="D2658" s="28">
        <v>44520</v>
      </c>
      <c r="E2658" s="27" t="s">
        <v>31</v>
      </c>
      <c r="F2658" s="27" t="s">
        <v>103</v>
      </c>
      <c r="G2658" s="27" t="s">
        <v>104</v>
      </c>
      <c r="H2658" s="27" t="s">
        <v>24</v>
      </c>
      <c r="I2658" s="29">
        <v>0.25000000000000011</v>
      </c>
      <c r="J2658" s="30">
        <v>5500</v>
      </c>
      <c r="K2658" s="31">
        <f t="shared" si="20"/>
        <v>1375.0000000000007</v>
      </c>
      <c r="L2658" s="31">
        <f t="shared" si="21"/>
        <v>550.00000000000034</v>
      </c>
      <c r="M2658" s="32">
        <v>0.4</v>
      </c>
      <c r="O2658" s="37"/>
      <c r="P2658" s="35"/>
      <c r="Q2658" s="33"/>
      <c r="R2658" s="34"/>
    </row>
    <row r="2659" spans="1:18" ht="15.75" customHeight="1">
      <c r="A2659" s="22"/>
      <c r="B2659" s="27" t="s">
        <v>30</v>
      </c>
      <c r="C2659" s="27">
        <v>1197831</v>
      </c>
      <c r="D2659" s="28">
        <v>44520</v>
      </c>
      <c r="E2659" s="27" t="s">
        <v>31</v>
      </c>
      <c r="F2659" s="27" t="s">
        <v>103</v>
      </c>
      <c r="G2659" s="27" t="s">
        <v>104</v>
      </c>
      <c r="H2659" s="27" t="s">
        <v>25</v>
      </c>
      <c r="I2659" s="29">
        <v>0.15000000000000013</v>
      </c>
      <c r="J2659" s="30">
        <v>3750</v>
      </c>
      <c r="K2659" s="31">
        <f t="shared" si="20"/>
        <v>562.50000000000045</v>
      </c>
      <c r="L2659" s="31">
        <f t="shared" si="21"/>
        <v>196.87500000000014</v>
      </c>
      <c r="M2659" s="32">
        <v>0.35</v>
      </c>
      <c r="O2659" s="37"/>
      <c r="P2659" s="35"/>
      <c r="Q2659" s="33"/>
      <c r="R2659" s="34"/>
    </row>
    <row r="2660" spans="1:18" ht="15.75" customHeight="1">
      <c r="A2660" s="22"/>
      <c r="B2660" s="27" t="s">
        <v>30</v>
      </c>
      <c r="C2660" s="27">
        <v>1197831</v>
      </c>
      <c r="D2660" s="28">
        <v>44520</v>
      </c>
      <c r="E2660" s="27" t="s">
        <v>31</v>
      </c>
      <c r="F2660" s="27" t="s">
        <v>103</v>
      </c>
      <c r="G2660" s="27" t="s">
        <v>104</v>
      </c>
      <c r="H2660" s="27" t="s">
        <v>26</v>
      </c>
      <c r="I2660" s="29">
        <v>0.25000000000000017</v>
      </c>
      <c r="J2660" s="30">
        <v>3200</v>
      </c>
      <c r="K2660" s="31">
        <f t="shared" si="20"/>
        <v>800.00000000000057</v>
      </c>
      <c r="L2660" s="31">
        <f t="shared" si="21"/>
        <v>320.00000000000023</v>
      </c>
      <c r="M2660" s="32">
        <v>0.4</v>
      </c>
      <c r="O2660" s="37"/>
      <c r="P2660" s="35"/>
      <c r="Q2660" s="33"/>
      <c r="R2660" s="34"/>
    </row>
    <row r="2661" spans="1:18" ht="15.75" customHeight="1">
      <c r="A2661" s="22"/>
      <c r="B2661" s="27" t="s">
        <v>30</v>
      </c>
      <c r="C2661" s="27">
        <v>1197831</v>
      </c>
      <c r="D2661" s="28">
        <v>44520</v>
      </c>
      <c r="E2661" s="27" t="s">
        <v>31</v>
      </c>
      <c r="F2661" s="27" t="s">
        <v>103</v>
      </c>
      <c r="G2661" s="27" t="s">
        <v>104</v>
      </c>
      <c r="H2661" s="27" t="s">
        <v>27</v>
      </c>
      <c r="I2661" s="29">
        <v>0.55000000000000016</v>
      </c>
      <c r="J2661" s="30">
        <v>3750</v>
      </c>
      <c r="K2661" s="31">
        <f t="shared" si="20"/>
        <v>2062.5000000000005</v>
      </c>
      <c r="L2661" s="31">
        <f t="shared" si="21"/>
        <v>825.00000000000023</v>
      </c>
      <c r="M2661" s="32">
        <v>0.4</v>
      </c>
      <c r="O2661" s="37"/>
      <c r="P2661" s="35"/>
      <c r="Q2661" s="33"/>
      <c r="R2661" s="34"/>
    </row>
    <row r="2662" spans="1:18" ht="15.75" customHeight="1">
      <c r="A2662" s="22"/>
      <c r="B2662" s="27" t="s">
        <v>30</v>
      </c>
      <c r="C2662" s="27">
        <v>1197831</v>
      </c>
      <c r="D2662" s="28">
        <v>44520</v>
      </c>
      <c r="E2662" s="27" t="s">
        <v>31</v>
      </c>
      <c r="F2662" s="27" t="s">
        <v>103</v>
      </c>
      <c r="G2662" s="27" t="s">
        <v>104</v>
      </c>
      <c r="H2662" s="27" t="s">
        <v>28</v>
      </c>
      <c r="I2662" s="29">
        <v>0.75000000000000011</v>
      </c>
      <c r="J2662" s="30">
        <v>3500</v>
      </c>
      <c r="K2662" s="31">
        <f t="shared" si="20"/>
        <v>2625.0000000000005</v>
      </c>
      <c r="L2662" s="31">
        <f t="shared" si="21"/>
        <v>918.75000000000011</v>
      </c>
      <c r="M2662" s="32">
        <v>0.35</v>
      </c>
      <c r="O2662" s="37"/>
      <c r="P2662" s="35"/>
      <c r="Q2662" s="33"/>
      <c r="R2662" s="34"/>
    </row>
    <row r="2663" spans="1:18" ht="15.75" customHeight="1">
      <c r="A2663" s="22"/>
      <c r="B2663" s="27" t="s">
        <v>30</v>
      </c>
      <c r="C2663" s="27">
        <v>1197831</v>
      </c>
      <c r="D2663" s="28">
        <v>44520</v>
      </c>
      <c r="E2663" s="27" t="s">
        <v>31</v>
      </c>
      <c r="F2663" s="27" t="s">
        <v>103</v>
      </c>
      <c r="G2663" s="27" t="s">
        <v>104</v>
      </c>
      <c r="H2663" s="27" t="s">
        <v>29</v>
      </c>
      <c r="I2663" s="29">
        <v>0.75</v>
      </c>
      <c r="J2663" s="30">
        <v>4500</v>
      </c>
      <c r="K2663" s="31">
        <f t="shared" si="20"/>
        <v>3375</v>
      </c>
      <c r="L2663" s="31">
        <f t="shared" si="21"/>
        <v>1350</v>
      </c>
      <c r="M2663" s="32">
        <v>0.4</v>
      </c>
      <c r="O2663" s="37"/>
      <c r="P2663" s="35"/>
      <c r="Q2663" s="33"/>
      <c r="R2663" s="34"/>
    </row>
    <row r="2664" spans="1:18" ht="15.75" customHeight="1">
      <c r="A2664" s="22"/>
      <c r="B2664" s="27" t="s">
        <v>30</v>
      </c>
      <c r="C2664" s="27">
        <v>1197831</v>
      </c>
      <c r="D2664" s="28">
        <v>44549</v>
      </c>
      <c r="E2664" s="27" t="s">
        <v>31</v>
      </c>
      <c r="F2664" s="27" t="s">
        <v>103</v>
      </c>
      <c r="G2664" s="27" t="s">
        <v>104</v>
      </c>
      <c r="H2664" s="27" t="s">
        <v>24</v>
      </c>
      <c r="I2664" s="29">
        <v>0.70000000000000007</v>
      </c>
      <c r="J2664" s="30">
        <v>7000</v>
      </c>
      <c r="K2664" s="31">
        <f t="shared" si="20"/>
        <v>4900.0000000000009</v>
      </c>
      <c r="L2664" s="31">
        <f t="shared" si="21"/>
        <v>1960.0000000000005</v>
      </c>
      <c r="M2664" s="32">
        <v>0.4</v>
      </c>
      <c r="O2664" s="37"/>
      <c r="P2664" s="35"/>
      <c r="Q2664" s="33"/>
      <c r="R2664" s="34"/>
    </row>
    <row r="2665" spans="1:18" ht="15.75" customHeight="1">
      <c r="A2665" s="22"/>
      <c r="B2665" s="27" t="s">
        <v>30</v>
      </c>
      <c r="C2665" s="27">
        <v>1197831</v>
      </c>
      <c r="D2665" s="28">
        <v>44549</v>
      </c>
      <c r="E2665" s="27" t="s">
        <v>31</v>
      </c>
      <c r="F2665" s="27" t="s">
        <v>103</v>
      </c>
      <c r="G2665" s="27" t="s">
        <v>104</v>
      </c>
      <c r="H2665" s="27" t="s">
        <v>25</v>
      </c>
      <c r="I2665" s="29">
        <v>0.60000000000000009</v>
      </c>
      <c r="J2665" s="30">
        <v>5000</v>
      </c>
      <c r="K2665" s="31">
        <f t="shared" si="20"/>
        <v>3000.0000000000005</v>
      </c>
      <c r="L2665" s="31">
        <f t="shared" si="21"/>
        <v>1050</v>
      </c>
      <c r="M2665" s="32">
        <v>0.35</v>
      </c>
      <c r="O2665" s="37"/>
      <c r="P2665" s="35"/>
      <c r="Q2665" s="33"/>
      <c r="R2665" s="34"/>
    </row>
    <row r="2666" spans="1:18" ht="15.75" customHeight="1">
      <c r="A2666" s="22"/>
      <c r="B2666" s="27" t="s">
        <v>30</v>
      </c>
      <c r="C2666" s="27">
        <v>1197831</v>
      </c>
      <c r="D2666" s="28">
        <v>44549</v>
      </c>
      <c r="E2666" s="27" t="s">
        <v>31</v>
      </c>
      <c r="F2666" s="27" t="s">
        <v>103</v>
      </c>
      <c r="G2666" s="27" t="s">
        <v>104</v>
      </c>
      <c r="H2666" s="27" t="s">
        <v>26</v>
      </c>
      <c r="I2666" s="29">
        <v>0.60000000000000009</v>
      </c>
      <c r="J2666" s="30">
        <v>4500</v>
      </c>
      <c r="K2666" s="31">
        <f t="shared" si="20"/>
        <v>2700.0000000000005</v>
      </c>
      <c r="L2666" s="31">
        <f t="shared" si="21"/>
        <v>1080.0000000000002</v>
      </c>
      <c r="M2666" s="32">
        <v>0.4</v>
      </c>
      <c r="O2666" s="37"/>
      <c r="P2666" s="35"/>
      <c r="Q2666" s="33"/>
      <c r="R2666" s="34"/>
    </row>
    <row r="2667" spans="1:18" ht="15.75" customHeight="1">
      <c r="A2667" s="22"/>
      <c r="B2667" s="27" t="s">
        <v>30</v>
      </c>
      <c r="C2667" s="27">
        <v>1197831</v>
      </c>
      <c r="D2667" s="28">
        <v>44549</v>
      </c>
      <c r="E2667" s="27" t="s">
        <v>31</v>
      </c>
      <c r="F2667" s="27" t="s">
        <v>103</v>
      </c>
      <c r="G2667" s="27" t="s">
        <v>104</v>
      </c>
      <c r="H2667" s="27" t="s">
        <v>27</v>
      </c>
      <c r="I2667" s="29">
        <v>0.60000000000000009</v>
      </c>
      <c r="J2667" s="30">
        <v>4000</v>
      </c>
      <c r="K2667" s="31">
        <f t="shared" si="20"/>
        <v>2400.0000000000005</v>
      </c>
      <c r="L2667" s="31">
        <f t="shared" si="21"/>
        <v>960.00000000000023</v>
      </c>
      <c r="M2667" s="32">
        <v>0.4</v>
      </c>
      <c r="O2667" s="37"/>
      <c r="P2667" s="35"/>
      <c r="Q2667" s="33"/>
      <c r="R2667" s="34"/>
    </row>
    <row r="2668" spans="1:18" ht="15.75" customHeight="1">
      <c r="A2668" s="22"/>
      <c r="B2668" s="27" t="s">
        <v>30</v>
      </c>
      <c r="C2668" s="27">
        <v>1197831</v>
      </c>
      <c r="D2668" s="28">
        <v>44549</v>
      </c>
      <c r="E2668" s="27" t="s">
        <v>31</v>
      </c>
      <c r="F2668" s="27" t="s">
        <v>103</v>
      </c>
      <c r="G2668" s="27" t="s">
        <v>104</v>
      </c>
      <c r="H2668" s="27" t="s">
        <v>28</v>
      </c>
      <c r="I2668" s="29">
        <v>0.70000000000000007</v>
      </c>
      <c r="J2668" s="30">
        <v>4000</v>
      </c>
      <c r="K2668" s="31">
        <f t="shared" si="20"/>
        <v>2800.0000000000005</v>
      </c>
      <c r="L2668" s="31">
        <f t="shared" si="21"/>
        <v>980.00000000000011</v>
      </c>
      <c r="M2668" s="32">
        <v>0.35</v>
      </c>
      <c r="O2668" s="37"/>
      <c r="P2668" s="35"/>
      <c r="Q2668" s="33"/>
      <c r="R2668" s="34"/>
    </row>
    <row r="2669" spans="1:18" ht="15.75" customHeight="1">
      <c r="A2669" s="22"/>
      <c r="B2669" s="27" t="s">
        <v>30</v>
      </c>
      <c r="C2669" s="27">
        <v>1197831</v>
      </c>
      <c r="D2669" s="28">
        <v>44549</v>
      </c>
      <c r="E2669" s="27" t="s">
        <v>31</v>
      </c>
      <c r="F2669" s="27" t="s">
        <v>103</v>
      </c>
      <c r="G2669" s="27" t="s">
        <v>104</v>
      </c>
      <c r="H2669" s="27" t="s">
        <v>29</v>
      </c>
      <c r="I2669" s="29">
        <v>0.75</v>
      </c>
      <c r="J2669" s="30">
        <v>5000</v>
      </c>
      <c r="K2669" s="31">
        <f t="shared" si="20"/>
        <v>3750</v>
      </c>
      <c r="L2669" s="31">
        <f t="shared" si="21"/>
        <v>1500</v>
      </c>
      <c r="M2669" s="32">
        <v>0.4</v>
      </c>
      <c r="O2669" s="37"/>
      <c r="P2669" s="35"/>
      <c r="Q2669" s="33"/>
      <c r="R2669" s="34"/>
    </row>
    <row r="2670" spans="1:18" ht="15.75" customHeight="1">
      <c r="A2670" s="22" t="s">
        <v>46</v>
      </c>
      <c r="B2670" s="27" t="s">
        <v>30</v>
      </c>
      <c r="C2670" s="27">
        <v>1197831</v>
      </c>
      <c r="D2670" s="28">
        <v>44219</v>
      </c>
      <c r="E2670" s="27" t="s">
        <v>31</v>
      </c>
      <c r="F2670" s="27" t="s">
        <v>105</v>
      </c>
      <c r="G2670" s="27" t="s">
        <v>106</v>
      </c>
      <c r="H2670" s="27" t="s">
        <v>24</v>
      </c>
      <c r="I2670" s="29">
        <v>0.25000000000000006</v>
      </c>
      <c r="J2670" s="30">
        <v>5750</v>
      </c>
      <c r="K2670" s="31">
        <f t="shared" si="20"/>
        <v>1437.5000000000002</v>
      </c>
      <c r="L2670" s="31">
        <f t="shared" si="21"/>
        <v>575.00000000000011</v>
      </c>
      <c r="M2670" s="32">
        <v>0.4</v>
      </c>
      <c r="O2670" s="37"/>
      <c r="P2670" s="35"/>
      <c r="Q2670" s="33"/>
      <c r="R2670" s="34"/>
    </row>
    <row r="2671" spans="1:18" ht="15.75" customHeight="1">
      <c r="A2671" s="22"/>
      <c r="B2671" s="27" t="s">
        <v>30</v>
      </c>
      <c r="C2671" s="27">
        <v>1197831</v>
      </c>
      <c r="D2671" s="28">
        <v>44219</v>
      </c>
      <c r="E2671" s="27" t="s">
        <v>31</v>
      </c>
      <c r="F2671" s="27" t="s">
        <v>105</v>
      </c>
      <c r="G2671" s="27" t="s">
        <v>106</v>
      </c>
      <c r="H2671" s="27" t="s">
        <v>25</v>
      </c>
      <c r="I2671" s="29">
        <v>0.25000000000000006</v>
      </c>
      <c r="J2671" s="30">
        <v>3750</v>
      </c>
      <c r="K2671" s="31">
        <f t="shared" si="20"/>
        <v>937.50000000000023</v>
      </c>
      <c r="L2671" s="31">
        <f t="shared" si="21"/>
        <v>328.12500000000006</v>
      </c>
      <c r="M2671" s="32">
        <v>0.35</v>
      </c>
      <c r="O2671" s="37"/>
      <c r="P2671" s="35"/>
      <c r="Q2671" s="33"/>
      <c r="R2671" s="34"/>
    </row>
    <row r="2672" spans="1:18" ht="15.75" customHeight="1">
      <c r="A2672" s="22"/>
      <c r="B2672" s="27" t="s">
        <v>30</v>
      </c>
      <c r="C2672" s="27">
        <v>1197831</v>
      </c>
      <c r="D2672" s="28">
        <v>44219</v>
      </c>
      <c r="E2672" s="27" t="s">
        <v>31</v>
      </c>
      <c r="F2672" s="27" t="s">
        <v>105</v>
      </c>
      <c r="G2672" s="27" t="s">
        <v>106</v>
      </c>
      <c r="H2672" s="27" t="s">
        <v>26</v>
      </c>
      <c r="I2672" s="29">
        <v>0.15000000000000008</v>
      </c>
      <c r="J2672" s="30">
        <v>3750</v>
      </c>
      <c r="K2672" s="31">
        <f t="shared" si="20"/>
        <v>562.50000000000034</v>
      </c>
      <c r="L2672" s="31">
        <f t="shared" si="21"/>
        <v>225.00000000000014</v>
      </c>
      <c r="M2672" s="32">
        <v>0.4</v>
      </c>
      <c r="O2672" s="37"/>
      <c r="P2672" s="35"/>
      <c r="Q2672" s="33"/>
      <c r="R2672" s="34"/>
    </row>
    <row r="2673" spans="1:18" ht="15.75" customHeight="1">
      <c r="A2673" s="22"/>
      <c r="B2673" s="27" t="s">
        <v>30</v>
      </c>
      <c r="C2673" s="27">
        <v>1197831</v>
      </c>
      <c r="D2673" s="28">
        <v>44219</v>
      </c>
      <c r="E2673" s="27" t="s">
        <v>31</v>
      </c>
      <c r="F2673" s="27" t="s">
        <v>105</v>
      </c>
      <c r="G2673" s="27" t="s">
        <v>106</v>
      </c>
      <c r="H2673" s="27" t="s">
        <v>27</v>
      </c>
      <c r="I2673" s="29">
        <v>0.2</v>
      </c>
      <c r="J2673" s="30">
        <v>2250</v>
      </c>
      <c r="K2673" s="31">
        <f t="shared" si="20"/>
        <v>450</v>
      </c>
      <c r="L2673" s="31">
        <f t="shared" si="21"/>
        <v>180</v>
      </c>
      <c r="M2673" s="32">
        <v>0.4</v>
      </c>
      <c r="O2673" s="37"/>
      <c r="P2673" s="35"/>
      <c r="Q2673" s="33"/>
      <c r="R2673" s="34"/>
    </row>
    <row r="2674" spans="1:18" ht="15.75" customHeight="1">
      <c r="A2674" s="22"/>
      <c r="B2674" s="27" t="s">
        <v>30</v>
      </c>
      <c r="C2674" s="27">
        <v>1197831</v>
      </c>
      <c r="D2674" s="28">
        <v>44219</v>
      </c>
      <c r="E2674" s="27" t="s">
        <v>31</v>
      </c>
      <c r="F2674" s="27" t="s">
        <v>105</v>
      </c>
      <c r="G2674" s="27" t="s">
        <v>106</v>
      </c>
      <c r="H2674" s="27" t="s">
        <v>28</v>
      </c>
      <c r="I2674" s="29">
        <v>0.35000000000000003</v>
      </c>
      <c r="J2674" s="30">
        <v>2750</v>
      </c>
      <c r="K2674" s="31">
        <f t="shared" si="20"/>
        <v>962.50000000000011</v>
      </c>
      <c r="L2674" s="31">
        <f t="shared" si="21"/>
        <v>336.875</v>
      </c>
      <c r="M2674" s="32">
        <v>0.35</v>
      </c>
      <c r="O2674" s="37"/>
      <c r="P2674" s="35"/>
      <c r="Q2674" s="33"/>
      <c r="R2674" s="34"/>
    </row>
    <row r="2675" spans="1:18" ht="15.75" customHeight="1">
      <c r="A2675" s="22"/>
      <c r="B2675" s="27" t="s">
        <v>30</v>
      </c>
      <c r="C2675" s="27">
        <v>1197831</v>
      </c>
      <c r="D2675" s="28">
        <v>44219</v>
      </c>
      <c r="E2675" s="27" t="s">
        <v>31</v>
      </c>
      <c r="F2675" s="27" t="s">
        <v>105</v>
      </c>
      <c r="G2675" s="27" t="s">
        <v>106</v>
      </c>
      <c r="H2675" s="27" t="s">
        <v>29</v>
      </c>
      <c r="I2675" s="29">
        <v>0.25000000000000006</v>
      </c>
      <c r="J2675" s="30">
        <v>3750</v>
      </c>
      <c r="K2675" s="31">
        <f t="shared" si="20"/>
        <v>937.50000000000023</v>
      </c>
      <c r="L2675" s="31">
        <f t="shared" si="21"/>
        <v>375.00000000000011</v>
      </c>
      <c r="M2675" s="32">
        <v>0.4</v>
      </c>
      <c r="O2675" s="37"/>
      <c r="P2675" s="35"/>
      <c r="Q2675" s="33"/>
      <c r="R2675" s="34"/>
    </row>
    <row r="2676" spans="1:18" ht="15.75" customHeight="1">
      <c r="A2676" s="22"/>
      <c r="B2676" s="27" t="s">
        <v>30</v>
      </c>
      <c r="C2676" s="27">
        <v>1197831</v>
      </c>
      <c r="D2676" s="28">
        <v>44248</v>
      </c>
      <c r="E2676" s="27" t="s">
        <v>31</v>
      </c>
      <c r="F2676" s="27" t="s">
        <v>105</v>
      </c>
      <c r="G2676" s="27" t="s">
        <v>106</v>
      </c>
      <c r="H2676" s="27" t="s">
        <v>24</v>
      </c>
      <c r="I2676" s="29">
        <v>0.25000000000000006</v>
      </c>
      <c r="J2676" s="30">
        <v>6250</v>
      </c>
      <c r="K2676" s="31">
        <f t="shared" si="20"/>
        <v>1562.5000000000005</v>
      </c>
      <c r="L2676" s="31">
        <f t="shared" si="21"/>
        <v>625.00000000000023</v>
      </c>
      <c r="M2676" s="32">
        <v>0.4</v>
      </c>
      <c r="O2676" s="37"/>
      <c r="P2676" s="35"/>
      <c r="Q2676" s="33"/>
      <c r="R2676" s="34"/>
    </row>
    <row r="2677" spans="1:18" ht="15.75" customHeight="1">
      <c r="A2677" s="22"/>
      <c r="B2677" s="27" t="s">
        <v>30</v>
      </c>
      <c r="C2677" s="27">
        <v>1197831</v>
      </c>
      <c r="D2677" s="28">
        <v>44248</v>
      </c>
      <c r="E2677" s="27" t="s">
        <v>31</v>
      </c>
      <c r="F2677" s="27" t="s">
        <v>105</v>
      </c>
      <c r="G2677" s="27" t="s">
        <v>106</v>
      </c>
      <c r="H2677" s="27" t="s">
        <v>25</v>
      </c>
      <c r="I2677" s="29">
        <v>0.25000000000000006</v>
      </c>
      <c r="J2677" s="30">
        <v>2750</v>
      </c>
      <c r="K2677" s="31">
        <f t="shared" si="20"/>
        <v>687.50000000000011</v>
      </c>
      <c r="L2677" s="31">
        <f t="shared" si="21"/>
        <v>240.62500000000003</v>
      </c>
      <c r="M2677" s="32">
        <v>0.35</v>
      </c>
      <c r="O2677" s="37"/>
      <c r="P2677" s="35"/>
      <c r="Q2677" s="33"/>
      <c r="R2677" s="34"/>
    </row>
    <row r="2678" spans="1:18" ht="15.75" customHeight="1">
      <c r="A2678" s="22"/>
      <c r="B2678" s="27" t="s">
        <v>30</v>
      </c>
      <c r="C2678" s="27">
        <v>1197831</v>
      </c>
      <c r="D2678" s="28">
        <v>44248</v>
      </c>
      <c r="E2678" s="27" t="s">
        <v>31</v>
      </c>
      <c r="F2678" s="27" t="s">
        <v>105</v>
      </c>
      <c r="G2678" s="27" t="s">
        <v>106</v>
      </c>
      <c r="H2678" s="27" t="s">
        <v>26</v>
      </c>
      <c r="I2678" s="29">
        <v>0.15000000000000008</v>
      </c>
      <c r="J2678" s="30">
        <v>3250</v>
      </c>
      <c r="K2678" s="31">
        <f t="shared" si="20"/>
        <v>487.50000000000023</v>
      </c>
      <c r="L2678" s="31">
        <f t="shared" si="21"/>
        <v>195.00000000000011</v>
      </c>
      <c r="M2678" s="32">
        <v>0.4</v>
      </c>
      <c r="O2678" s="37"/>
      <c r="P2678" s="35"/>
      <c r="Q2678" s="33"/>
      <c r="R2678" s="34"/>
    </row>
    <row r="2679" spans="1:18" ht="15.75" customHeight="1">
      <c r="A2679" s="22"/>
      <c r="B2679" s="27" t="s">
        <v>30</v>
      </c>
      <c r="C2679" s="27">
        <v>1197831</v>
      </c>
      <c r="D2679" s="28">
        <v>44248</v>
      </c>
      <c r="E2679" s="27" t="s">
        <v>31</v>
      </c>
      <c r="F2679" s="27" t="s">
        <v>105</v>
      </c>
      <c r="G2679" s="27" t="s">
        <v>106</v>
      </c>
      <c r="H2679" s="27" t="s">
        <v>27</v>
      </c>
      <c r="I2679" s="29">
        <v>0.2</v>
      </c>
      <c r="J2679" s="30">
        <v>1750</v>
      </c>
      <c r="K2679" s="31">
        <f t="shared" si="20"/>
        <v>350</v>
      </c>
      <c r="L2679" s="31">
        <f t="shared" si="21"/>
        <v>140</v>
      </c>
      <c r="M2679" s="32">
        <v>0.4</v>
      </c>
      <c r="O2679" s="37"/>
      <c r="P2679" s="35"/>
      <c r="Q2679" s="33"/>
      <c r="R2679" s="34"/>
    </row>
    <row r="2680" spans="1:18" ht="15.75" customHeight="1">
      <c r="A2680" s="22"/>
      <c r="B2680" s="27" t="s">
        <v>30</v>
      </c>
      <c r="C2680" s="27">
        <v>1197831</v>
      </c>
      <c r="D2680" s="28">
        <v>44248</v>
      </c>
      <c r="E2680" s="27" t="s">
        <v>31</v>
      </c>
      <c r="F2680" s="27" t="s">
        <v>105</v>
      </c>
      <c r="G2680" s="27" t="s">
        <v>106</v>
      </c>
      <c r="H2680" s="27" t="s">
        <v>28</v>
      </c>
      <c r="I2680" s="29">
        <v>0.35000000000000003</v>
      </c>
      <c r="J2680" s="30">
        <v>2500</v>
      </c>
      <c r="K2680" s="31">
        <f t="shared" si="20"/>
        <v>875.00000000000011</v>
      </c>
      <c r="L2680" s="31">
        <f t="shared" si="21"/>
        <v>306.25</v>
      </c>
      <c r="M2680" s="32">
        <v>0.35</v>
      </c>
      <c r="O2680" s="37"/>
      <c r="P2680" s="35"/>
      <c r="Q2680" s="33"/>
      <c r="R2680" s="34"/>
    </row>
    <row r="2681" spans="1:18" ht="15.75" customHeight="1">
      <c r="A2681" s="22"/>
      <c r="B2681" s="27" t="s">
        <v>30</v>
      </c>
      <c r="C2681" s="27">
        <v>1197831</v>
      </c>
      <c r="D2681" s="28">
        <v>44248</v>
      </c>
      <c r="E2681" s="27" t="s">
        <v>31</v>
      </c>
      <c r="F2681" s="27" t="s">
        <v>105</v>
      </c>
      <c r="G2681" s="27" t="s">
        <v>106</v>
      </c>
      <c r="H2681" s="27" t="s">
        <v>29</v>
      </c>
      <c r="I2681" s="29">
        <v>0.2</v>
      </c>
      <c r="J2681" s="30">
        <v>3500</v>
      </c>
      <c r="K2681" s="31">
        <f t="shared" si="20"/>
        <v>700</v>
      </c>
      <c r="L2681" s="31">
        <f t="shared" si="21"/>
        <v>280</v>
      </c>
      <c r="M2681" s="32">
        <v>0.4</v>
      </c>
      <c r="O2681" s="37"/>
      <c r="P2681" s="35"/>
      <c r="Q2681" s="33"/>
      <c r="R2681" s="34"/>
    </row>
    <row r="2682" spans="1:18" ht="15.75" customHeight="1">
      <c r="A2682" s="22"/>
      <c r="B2682" s="27" t="s">
        <v>30</v>
      </c>
      <c r="C2682" s="27">
        <v>1197831</v>
      </c>
      <c r="D2682" s="28">
        <v>44274</v>
      </c>
      <c r="E2682" s="27" t="s">
        <v>31</v>
      </c>
      <c r="F2682" s="27" t="s">
        <v>105</v>
      </c>
      <c r="G2682" s="27" t="s">
        <v>106</v>
      </c>
      <c r="H2682" s="27" t="s">
        <v>24</v>
      </c>
      <c r="I2682" s="29">
        <v>0.2</v>
      </c>
      <c r="J2682" s="30">
        <v>5700</v>
      </c>
      <c r="K2682" s="31">
        <f t="shared" si="20"/>
        <v>1140</v>
      </c>
      <c r="L2682" s="31">
        <f t="shared" si="21"/>
        <v>456</v>
      </c>
      <c r="M2682" s="32">
        <v>0.4</v>
      </c>
      <c r="O2682" s="37"/>
      <c r="P2682" s="35"/>
      <c r="Q2682" s="33"/>
      <c r="R2682" s="34"/>
    </row>
    <row r="2683" spans="1:18" ht="15.75" customHeight="1">
      <c r="A2683" s="22"/>
      <c r="B2683" s="27" t="s">
        <v>30</v>
      </c>
      <c r="C2683" s="27">
        <v>1197831</v>
      </c>
      <c r="D2683" s="28">
        <v>44274</v>
      </c>
      <c r="E2683" s="27" t="s">
        <v>31</v>
      </c>
      <c r="F2683" s="27" t="s">
        <v>105</v>
      </c>
      <c r="G2683" s="27" t="s">
        <v>106</v>
      </c>
      <c r="H2683" s="27" t="s">
        <v>25</v>
      </c>
      <c r="I2683" s="29">
        <v>0.2</v>
      </c>
      <c r="J2683" s="30">
        <v>2500</v>
      </c>
      <c r="K2683" s="31">
        <f t="shared" si="20"/>
        <v>500</v>
      </c>
      <c r="L2683" s="31">
        <f t="shared" si="21"/>
        <v>175</v>
      </c>
      <c r="M2683" s="32">
        <v>0.35</v>
      </c>
      <c r="O2683" s="37"/>
      <c r="P2683" s="35"/>
      <c r="Q2683" s="33"/>
      <c r="R2683" s="34"/>
    </row>
    <row r="2684" spans="1:18" ht="15.75" customHeight="1">
      <c r="A2684" s="22"/>
      <c r="B2684" s="27" t="s">
        <v>30</v>
      </c>
      <c r="C2684" s="27">
        <v>1197831</v>
      </c>
      <c r="D2684" s="28">
        <v>44274</v>
      </c>
      <c r="E2684" s="27" t="s">
        <v>31</v>
      </c>
      <c r="F2684" s="27" t="s">
        <v>105</v>
      </c>
      <c r="G2684" s="27" t="s">
        <v>106</v>
      </c>
      <c r="H2684" s="27" t="s">
        <v>26</v>
      </c>
      <c r="I2684" s="29">
        <v>0.10000000000000002</v>
      </c>
      <c r="J2684" s="30">
        <v>2750</v>
      </c>
      <c r="K2684" s="31">
        <f t="shared" si="20"/>
        <v>275.00000000000006</v>
      </c>
      <c r="L2684" s="31">
        <f t="shared" si="21"/>
        <v>110.00000000000003</v>
      </c>
      <c r="M2684" s="32">
        <v>0.4</v>
      </c>
      <c r="O2684" s="37"/>
      <c r="P2684" s="35"/>
      <c r="Q2684" s="33"/>
      <c r="R2684" s="34"/>
    </row>
    <row r="2685" spans="1:18" ht="15.75" customHeight="1">
      <c r="A2685" s="22"/>
      <c r="B2685" s="27" t="s">
        <v>30</v>
      </c>
      <c r="C2685" s="27">
        <v>1197831</v>
      </c>
      <c r="D2685" s="28">
        <v>44274</v>
      </c>
      <c r="E2685" s="27" t="s">
        <v>31</v>
      </c>
      <c r="F2685" s="27" t="s">
        <v>105</v>
      </c>
      <c r="G2685" s="27" t="s">
        <v>106</v>
      </c>
      <c r="H2685" s="27" t="s">
        <v>27</v>
      </c>
      <c r="I2685" s="29">
        <v>0.19999999999999996</v>
      </c>
      <c r="J2685" s="30">
        <v>1250</v>
      </c>
      <c r="K2685" s="31">
        <f t="shared" si="20"/>
        <v>249.99999999999994</v>
      </c>
      <c r="L2685" s="31">
        <f t="shared" si="21"/>
        <v>99.999999999999986</v>
      </c>
      <c r="M2685" s="32">
        <v>0.4</v>
      </c>
      <c r="O2685" s="37"/>
      <c r="P2685" s="35"/>
      <c r="Q2685" s="33"/>
      <c r="R2685" s="34"/>
    </row>
    <row r="2686" spans="1:18" ht="15.75" customHeight="1">
      <c r="A2686" s="22"/>
      <c r="B2686" s="27" t="s">
        <v>30</v>
      </c>
      <c r="C2686" s="27">
        <v>1197831</v>
      </c>
      <c r="D2686" s="28">
        <v>44274</v>
      </c>
      <c r="E2686" s="27" t="s">
        <v>31</v>
      </c>
      <c r="F2686" s="27" t="s">
        <v>105</v>
      </c>
      <c r="G2686" s="27" t="s">
        <v>106</v>
      </c>
      <c r="H2686" s="27" t="s">
        <v>28</v>
      </c>
      <c r="I2686" s="29">
        <v>0.35000000000000009</v>
      </c>
      <c r="J2686" s="30">
        <v>1750</v>
      </c>
      <c r="K2686" s="31">
        <f t="shared" si="20"/>
        <v>612.50000000000011</v>
      </c>
      <c r="L2686" s="31">
        <f t="shared" si="21"/>
        <v>214.37500000000003</v>
      </c>
      <c r="M2686" s="32">
        <v>0.35</v>
      </c>
      <c r="O2686" s="37"/>
      <c r="P2686" s="35"/>
      <c r="Q2686" s="33"/>
      <c r="R2686" s="34"/>
    </row>
    <row r="2687" spans="1:18" ht="15.75" customHeight="1">
      <c r="A2687" s="22"/>
      <c r="B2687" s="27" t="s">
        <v>30</v>
      </c>
      <c r="C2687" s="27">
        <v>1197831</v>
      </c>
      <c r="D2687" s="28">
        <v>44274</v>
      </c>
      <c r="E2687" s="27" t="s">
        <v>31</v>
      </c>
      <c r="F2687" s="27" t="s">
        <v>105</v>
      </c>
      <c r="G2687" s="27" t="s">
        <v>106</v>
      </c>
      <c r="H2687" s="27" t="s">
        <v>29</v>
      </c>
      <c r="I2687" s="29">
        <v>0.25</v>
      </c>
      <c r="J2687" s="30">
        <v>2750</v>
      </c>
      <c r="K2687" s="31">
        <f t="shared" si="20"/>
        <v>687.5</v>
      </c>
      <c r="L2687" s="31">
        <f t="shared" si="21"/>
        <v>275</v>
      </c>
      <c r="M2687" s="32">
        <v>0.4</v>
      </c>
      <c r="O2687" s="37"/>
      <c r="P2687" s="35"/>
      <c r="Q2687" s="33"/>
      <c r="R2687" s="34"/>
    </row>
    <row r="2688" spans="1:18" ht="15.75" customHeight="1">
      <c r="A2688" s="22"/>
      <c r="B2688" s="27" t="s">
        <v>30</v>
      </c>
      <c r="C2688" s="27">
        <v>1197831</v>
      </c>
      <c r="D2688" s="28">
        <v>44306</v>
      </c>
      <c r="E2688" s="27" t="s">
        <v>31</v>
      </c>
      <c r="F2688" s="27" t="s">
        <v>105</v>
      </c>
      <c r="G2688" s="27" t="s">
        <v>106</v>
      </c>
      <c r="H2688" s="27" t="s">
        <v>24</v>
      </c>
      <c r="I2688" s="29">
        <v>0.25</v>
      </c>
      <c r="J2688" s="30">
        <v>5250</v>
      </c>
      <c r="K2688" s="31">
        <f t="shared" si="20"/>
        <v>1312.5</v>
      </c>
      <c r="L2688" s="31">
        <f t="shared" si="21"/>
        <v>525</v>
      </c>
      <c r="M2688" s="32">
        <v>0.4</v>
      </c>
      <c r="O2688" s="37"/>
      <c r="P2688" s="35"/>
      <c r="Q2688" s="33"/>
      <c r="R2688" s="34"/>
    </row>
    <row r="2689" spans="1:18" ht="15.75" customHeight="1">
      <c r="A2689" s="22"/>
      <c r="B2689" s="27" t="s">
        <v>30</v>
      </c>
      <c r="C2689" s="27">
        <v>1197831</v>
      </c>
      <c r="D2689" s="28">
        <v>44306</v>
      </c>
      <c r="E2689" s="27" t="s">
        <v>31</v>
      </c>
      <c r="F2689" s="27" t="s">
        <v>105</v>
      </c>
      <c r="G2689" s="27" t="s">
        <v>106</v>
      </c>
      <c r="H2689" s="27" t="s">
        <v>25</v>
      </c>
      <c r="I2689" s="29">
        <v>0.25</v>
      </c>
      <c r="J2689" s="30">
        <v>2250</v>
      </c>
      <c r="K2689" s="31">
        <f t="shared" si="20"/>
        <v>562.5</v>
      </c>
      <c r="L2689" s="31">
        <f t="shared" si="21"/>
        <v>196.875</v>
      </c>
      <c r="M2689" s="32">
        <v>0.35</v>
      </c>
      <c r="O2689" s="37"/>
      <c r="P2689" s="35"/>
      <c r="Q2689" s="33"/>
      <c r="R2689" s="34"/>
    </row>
    <row r="2690" spans="1:18" ht="15.75" customHeight="1">
      <c r="A2690" s="22"/>
      <c r="B2690" s="27" t="s">
        <v>30</v>
      </c>
      <c r="C2690" s="27">
        <v>1197831</v>
      </c>
      <c r="D2690" s="28">
        <v>44306</v>
      </c>
      <c r="E2690" s="27" t="s">
        <v>31</v>
      </c>
      <c r="F2690" s="27" t="s">
        <v>105</v>
      </c>
      <c r="G2690" s="27" t="s">
        <v>106</v>
      </c>
      <c r="H2690" s="27" t="s">
        <v>26</v>
      </c>
      <c r="I2690" s="29">
        <v>0.15000000000000002</v>
      </c>
      <c r="J2690" s="30">
        <v>2250</v>
      </c>
      <c r="K2690" s="31">
        <f t="shared" si="20"/>
        <v>337.50000000000006</v>
      </c>
      <c r="L2690" s="31">
        <f t="shared" si="21"/>
        <v>135.00000000000003</v>
      </c>
      <c r="M2690" s="32">
        <v>0.4</v>
      </c>
      <c r="O2690" s="37"/>
      <c r="P2690" s="35"/>
      <c r="Q2690" s="33"/>
      <c r="R2690" s="34"/>
    </row>
    <row r="2691" spans="1:18" ht="15.75" customHeight="1">
      <c r="A2691" s="22"/>
      <c r="B2691" s="27" t="s">
        <v>30</v>
      </c>
      <c r="C2691" s="27">
        <v>1197831</v>
      </c>
      <c r="D2691" s="28">
        <v>44306</v>
      </c>
      <c r="E2691" s="27" t="s">
        <v>31</v>
      </c>
      <c r="F2691" s="27" t="s">
        <v>105</v>
      </c>
      <c r="G2691" s="27" t="s">
        <v>106</v>
      </c>
      <c r="H2691" s="27" t="s">
        <v>27</v>
      </c>
      <c r="I2691" s="29">
        <v>0.19999999999999996</v>
      </c>
      <c r="J2691" s="30">
        <v>1500</v>
      </c>
      <c r="K2691" s="31">
        <f t="shared" si="20"/>
        <v>299.99999999999994</v>
      </c>
      <c r="L2691" s="31">
        <f t="shared" si="21"/>
        <v>119.99999999999999</v>
      </c>
      <c r="M2691" s="32">
        <v>0.4</v>
      </c>
      <c r="O2691" s="37"/>
      <c r="P2691" s="35"/>
      <c r="Q2691" s="33"/>
      <c r="R2691" s="34"/>
    </row>
    <row r="2692" spans="1:18" ht="15.75" customHeight="1">
      <c r="A2692" s="22"/>
      <c r="B2692" s="27" t="s">
        <v>30</v>
      </c>
      <c r="C2692" s="27">
        <v>1197831</v>
      </c>
      <c r="D2692" s="28">
        <v>44306</v>
      </c>
      <c r="E2692" s="27" t="s">
        <v>31</v>
      </c>
      <c r="F2692" s="27" t="s">
        <v>105</v>
      </c>
      <c r="G2692" s="27" t="s">
        <v>106</v>
      </c>
      <c r="H2692" s="27" t="s">
        <v>28</v>
      </c>
      <c r="I2692" s="29">
        <v>0.4</v>
      </c>
      <c r="J2692" s="30">
        <v>1750</v>
      </c>
      <c r="K2692" s="31">
        <f t="shared" si="20"/>
        <v>700</v>
      </c>
      <c r="L2692" s="31">
        <f t="shared" si="21"/>
        <v>244.99999999999997</v>
      </c>
      <c r="M2692" s="32">
        <v>0.35</v>
      </c>
      <c r="O2692" s="37"/>
      <c r="P2692" s="35"/>
      <c r="Q2692" s="33"/>
      <c r="R2692" s="34"/>
    </row>
    <row r="2693" spans="1:18" ht="15.75" customHeight="1">
      <c r="A2693" s="22"/>
      <c r="B2693" s="27" t="s">
        <v>30</v>
      </c>
      <c r="C2693" s="27">
        <v>1197831</v>
      </c>
      <c r="D2693" s="28">
        <v>44306</v>
      </c>
      <c r="E2693" s="27" t="s">
        <v>31</v>
      </c>
      <c r="F2693" s="27" t="s">
        <v>105</v>
      </c>
      <c r="G2693" s="27" t="s">
        <v>106</v>
      </c>
      <c r="H2693" s="27" t="s">
        <v>29</v>
      </c>
      <c r="I2693" s="29">
        <v>0.30000000000000004</v>
      </c>
      <c r="J2693" s="30">
        <v>3250</v>
      </c>
      <c r="K2693" s="31">
        <f t="shared" si="20"/>
        <v>975.00000000000011</v>
      </c>
      <c r="L2693" s="31">
        <f t="shared" si="21"/>
        <v>390.00000000000006</v>
      </c>
      <c r="M2693" s="32">
        <v>0.4</v>
      </c>
      <c r="O2693" s="37"/>
      <c r="P2693" s="35"/>
      <c r="Q2693" s="33"/>
      <c r="R2693" s="34"/>
    </row>
    <row r="2694" spans="1:18" ht="15.75" customHeight="1">
      <c r="A2694" s="22"/>
      <c r="B2694" s="27" t="s">
        <v>30</v>
      </c>
      <c r="C2694" s="27">
        <v>1197831</v>
      </c>
      <c r="D2694" s="28">
        <v>44335</v>
      </c>
      <c r="E2694" s="27" t="s">
        <v>31</v>
      </c>
      <c r="F2694" s="27" t="s">
        <v>105</v>
      </c>
      <c r="G2694" s="27" t="s">
        <v>106</v>
      </c>
      <c r="H2694" s="27" t="s">
        <v>24</v>
      </c>
      <c r="I2694" s="29">
        <v>0.4</v>
      </c>
      <c r="J2694" s="30">
        <v>5950</v>
      </c>
      <c r="K2694" s="31">
        <f t="shared" si="20"/>
        <v>2380</v>
      </c>
      <c r="L2694" s="31">
        <f t="shared" si="21"/>
        <v>952</v>
      </c>
      <c r="M2694" s="32">
        <v>0.4</v>
      </c>
      <c r="O2694" s="37"/>
      <c r="P2694" s="35"/>
      <c r="Q2694" s="33"/>
      <c r="R2694" s="34"/>
    </row>
    <row r="2695" spans="1:18" ht="15.75" customHeight="1">
      <c r="A2695" s="22"/>
      <c r="B2695" s="27" t="s">
        <v>30</v>
      </c>
      <c r="C2695" s="27">
        <v>1197831</v>
      </c>
      <c r="D2695" s="28">
        <v>44335</v>
      </c>
      <c r="E2695" s="27" t="s">
        <v>31</v>
      </c>
      <c r="F2695" s="27" t="s">
        <v>105</v>
      </c>
      <c r="G2695" s="27" t="s">
        <v>106</v>
      </c>
      <c r="H2695" s="27" t="s">
        <v>25</v>
      </c>
      <c r="I2695" s="29">
        <v>0.4</v>
      </c>
      <c r="J2695" s="30">
        <v>3000</v>
      </c>
      <c r="K2695" s="31">
        <f t="shared" si="20"/>
        <v>1200</v>
      </c>
      <c r="L2695" s="31">
        <f t="shared" si="21"/>
        <v>420</v>
      </c>
      <c r="M2695" s="32">
        <v>0.35</v>
      </c>
      <c r="O2695" s="37"/>
      <c r="P2695" s="35"/>
      <c r="Q2695" s="33"/>
      <c r="R2695" s="34"/>
    </row>
    <row r="2696" spans="1:18" ht="15.75" customHeight="1">
      <c r="A2696" s="22"/>
      <c r="B2696" s="27" t="s">
        <v>30</v>
      </c>
      <c r="C2696" s="27">
        <v>1197831</v>
      </c>
      <c r="D2696" s="28">
        <v>44335</v>
      </c>
      <c r="E2696" s="27" t="s">
        <v>31</v>
      </c>
      <c r="F2696" s="27" t="s">
        <v>105</v>
      </c>
      <c r="G2696" s="27" t="s">
        <v>106</v>
      </c>
      <c r="H2696" s="27" t="s">
        <v>26</v>
      </c>
      <c r="I2696" s="29">
        <v>0.35000000000000003</v>
      </c>
      <c r="J2696" s="30">
        <v>2750</v>
      </c>
      <c r="K2696" s="31">
        <f t="shared" si="20"/>
        <v>962.50000000000011</v>
      </c>
      <c r="L2696" s="31">
        <f t="shared" si="21"/>
        <v>385.00000000000006</v>
      </c>
      <c r="M2696" s="32">
        <v>0.4</v>
      </c>
      <c r="O2696" s="37"/>
      <c r="P2696" s="35"/>
      <c r="Q2696" s="33"/>
      <c r="R2696" s="34"/>
    </row>
    <row r="2697" spans="1:18" ht="15.75" customHeight="1">
      <c r="A2697" s="22"/>
      <c r="B2697" s="27" t="s">
        <v>30</v>
      </c>
      <c r="C2697" s="27">
        <v>1197831</v>
      </c>
      <c r="D2697" s="28">
        <v>44335</v>
      </c>
      <c r="E2697" s="27" t="s">
        <v>31</v>
      </c>
      <c r="F2697" s="27" t="s">
        <v>105</v>
      </c>
      <c r="G2697" s="27" t="s">
        <v>106</v>
      </c>
      <c r="H2697" s="27" t="s">
        <v>27</v>
      </c>
      <c r="I2697" s="29">
        <v>0.35000000000000003</v>
      </c>
      <c r="J2697" s="30">
        <v>2250</v>
      </c>
      <c r="K2697" s="31">
        <f t="shared" si="20"/>
        <v>787.50000000000011</v>
      </c>
      <c r="L2697" s="31">
        <f t="shared" si="21"/>
        <v>315.00000000000006</v>
      </c>
      <c r="M2697" s="32">
        <v>0.4</v>
      </c>
      <c r="O2697" s="37"/>
      <c r="P2697" s="35"/>
      <c r="Q2697" s="33"/>
      <c r="R2697" s="34"/>
    </row>
    <row r="2698" spans="1:18" ht="15.75" customHeight="1">
      <c r="A2698" s="22"/>
      <c r="B2698" s="27" t="s">
        <v>30</v>
      </c>
      <c r="C2698" s="27">
        <v>1197831</v>
      </c>
      <c r="D2698" s="28">
        <v>44335</v>
      </c>
      <c r="E2698" s="27" t="s">
        <v>31</v>
      </c>
      <c r="F2698" s="27" t="s">
        <v>105</v>
      </c>
      <c r="G2698" s="27" t="s">
        <v>106</v>
      </c>
      <c r="H2698" s="27" t="s">
        <v>28</v>
      </c>
      <c r="I2698" s="29">
        <v>0.44999999999999996</v>
      </c>
      <c r="J2698" s="30">
        <v>2500</v>
      </c>
      <c r="K2698" s="31">
        <f t="shared" si="20"/>
        <v>1125</v>
      </c>
      <c r="L2698" s="31">
        <f t="shared" si="21"/>
        <v>393.75</v>
      </c>
      <c r="M2698" s="32">
        <v>0.35</v>
      </c>
      <c r="O2698" s="37"/>
      <c r="P2698" s="35"/>
      <c r="Q2698" s="33"/>
      <c r="R2698" s="34"/>
    </row>
    <row r="2699" spans="1:18" ht="15.75" customHeight="1">
      <c r="A2699" s="22"/>
      <c r="B2699" s="27" t="s">
        <v>30</v>
      </c>
      <c r="C2699" s="27">
        <v>1197831</v>
      </c>
      <c r="D2699" s="28">
        <v>44335</v>
      </c>
      <c r="E2699" s="27" t="s">
        <v>31</v>
      </c>
      <c r="F2699" s="27" t="s">
        <v>105</v>
      </c>
      <c r="G2699" s="27" t="s">
        <v>106</v>
      </c>
      <c r="H2699" s="27" t="s">
        <v>29</v>
      </c>
      <c r="I2699" s="29">
        <v>0.44999999999999996</v>
      </c>
      <c r="J2699" s="30">
        <v>3500</v>
      </c>
      <c r="K2699" s="31">
        <f t="shared" si="20"/>
        <v>1574.9999999999998</v>
      </c>
      <c r="L2699" s="31">
        <f t="shared" si="21"/>
        <v>630</v>
      </c>
      <c r="M2699" s="32">
        <v>0.4</v>
      </c>
      <c r="O2699" s="37"/>
      <c r="P2699" s="35"/>
      <c r="Q2699" s="33"/>
      <c r="R2699" s="34"/>
    </row>
    <row r="2700" spans="1:18" ht="15.75" customHeight="1">
      <c r="A2700" s="22"/>
      <c r="B2700" s="27" t="s">
        <v>30</v>
      </c>
      <c r="C2700" s="27">
        <v>1197831</v>
      </c>
      <c r="D2700" s="28">
        <v>44368</v>
      </c>
      <c r="E2700" s="27" t="s">
        <v>31</v>
      </c>
      <c r="F2700" s="27" t="s">
        <v>105</v>
      </c>
      <c r="G2700" s="27" t="s">
        <v>106</v>
      </c>
      <c r="H2700" s="27" t="s">
        <v>24</v>
      </c>
      <c r="I2700" s="29">
        <v>0.39999999999999997</v>
      </c>
      <c r="J2700" s="30">
        <v>6000</v>
      </c>
      <c r="K2700" s="31">
        <f t="shared" si="20"/>
        <v>2400</v>
      </c>
      <c r="L2700" s="31">
        <f t="shared" si="21"/>
        <v>960</v>
      </c>
      <c r="M2700" s="32">
        <v>0.4</v>
      </c>
      <c r="O2700" s="37"/>
      <c r="P2700" s="35"/>
      <c r="Q2700" s="33"/>
      <c r="R2700" s="34"/>
    </row>
    <row r="2701" spans="1:18" ht="15.75" customHeight="1">
      <c r="A2701" s="22"/>
      <c r="B2701" s="27" t="s">
        <v>30</v>
      </c>
      <c r="C2701" s="27">
        <v>1197831</v>
      </c>
      <c r="D2701" s="28">
        <v>44368</v>
      </c>
      <c r="E2701" s="27" t="s">
        <v>31</v>
      </c>
      <c r="F2701" s="27" t="s">
        <v>105</v>
      </c>
      <c r="G2701" s="27" t="s">
        <v>106</v>
      </c>
      <c r="H2701" s="27" t="s">
        <v>25</v>
      </c>
      <c r="I2701" s="29">
        <v>0.35000000000000003</v>
      </c>
      <c r="J2701" s="30">
        <v>3500</v>
      </c>
      <c r="K2701" s="31">
        <f t="shared" si="20"/>
        <v>1225.0000000000002</v>
      </c>
      <c r="L2701" s="31">
        <f t="shared" si="21"/>
        <v>428.75000000000006</v>
      </c>
      <c r="M2701" s="32">
        <v>0.35</v>
      </c>
      <c r="O2701" s="37"/>
      <c r="P2701" s="35"/>
      <c r="Q2701" s="33"/>
      <c r="R2701" s="34"/>
    </row>
    <row r="2702" spans="1:18" ht="15.75" customHeight="1">
      <c r="A2702" s="22"/>
      <c r="B2702" s="27" t="s">
        <v>30</v>
      </c>
      <c r="C2702" s="27">
        <v>1197831</v>
      </c>
      <c r="D2702" s="28">
        <v>44368</v>
      </c>
      <c r="E2702" s="27" t="s">
        <v>31</v>
      </c>
      <c r="F2702" s="27" t="s">
        <v>105</v>
      </c>
      <c r="G2702" s="27" t="s">
        <v>106</v>
      </c>
      <c r="H2702" s="27" t="s">
        <v>26</v>
      </c>
      <c r="I2702" s="29">
        <v>0.4</v>
      </c>
      <c r="J2702" s="30">
        <v>3250</v>
      </c>
      <c r="K2702" s="31">
        <f t="shared" si="20"/>
        <v>1300</v>
      </c>
      <c r="L2702" s="31">
        <f t="shared" si="21"/>
        <v>520</v>
      </c>
      <c r="M2702" s="32">
        <v>0.4</v>
      </c>
      <c r="O2702" s="37"/>
      <c r="P2702" s="35"/>
      <c r="Q2702" s="33"/>
      <c r="R2702" s="34"/>
    </row>
    <row r="2703" spans="1:18" ht="15.75" customHeight="1">
      <c r="A2703" s="22"/>
      <c r="B2703" s="27" t="s">
        <v>30</v>
      </c>
      <c r="C2703" s="27">
        <v>1197831</v>
      </c>
      <c r="D2703" s="28">
        <v>44368</v>
      </c>
      <c r="E2703" s="27" t="s">
        <v>31</v>
      </c>
      <c r="F2703" s="27" t="s">
        <v>105</v>
      </c>
      <c r="G2703" s="27" t="s">
        <v>106</v>
      </c>
      <c r="H2703" s="27" t="s">
        <v>27</v>
      </c>
      <c r="I2703" s="29">
        <v>0.4</v>
      </c>
      <c r="J2703" s="30">
        <v>3000</v>
      </c>
      <c r="K2703" s="31">
        <f t="shared" si="20"/>
        <v>1200</v>
      </c>
      <c r="L2703" s="31">
        <f t="shared" si="21"/>
        <v>480</v>
      </c>
      <c r="M2703" s="32">
        <v>0.4</v>
      </c>
      <c r="O2703" s="37"/>
      <c r="P2703" s="35"/>
      <c r="Q2703" s="33"/>
      <c r="R2703" s="34"/>
    </row>
    <row r="2704" spans="1:18" ht="15.75" customHeight="1">
      <c r="A2704" s="22"/>
      <c r="B2704" s="27" t="s">
        <v>30</v>
      </c>
      <c r="C2704" s="27">
        <v>1197831</v>
      </c>
      <c r="D2704" s="28">
        <v>44368</v>
      </c>
      <c r="E2704" s="27" t="s">
        <v>31</v>
      </c>
      <c r="F2704" s="27" t="s">
        <v>105</v>
      </c>
      <c r="G2704" s="27" t="s">
        <v>106</v>
      </c>
      <c r="H2704" s="27" t="s">
        <v>28</v>
      </c>
      <c r="I2704" s="29">
        <v>0.54999999999999993</v>
      </c>
      <c r="J2704" s="30">
        <v>3000</v>
      </c>
      <c r="K2704" s="31">
        <f t="shared" si="20"/>
        <v>1649.9999999999998</v>
      </c>
      <c r="L2704" s="31">
        <f t="shared" si="21"/>
        <v>577.49999999999989</v>
      </c>
      <c r="M2704" s="32">
        <v>0.35</v>
      </c>
      <c r="O2704" s="37"/>
      <c r="P2704" s="35"/>
      <c r="Q2704" s="33"/>
      <c r="R2704" s="34"/>
    </row>
    <row r="2705" spans="1:18" ht="15.75" customHeight="1">
      <c r="A2705" s="22"/>
      <c r="B2705" s="27" t="s">
        <v>30</v>
      </c>
      <c r="C2705" s="27">
        <v>1197831</v>
      </c>
      <c r="D2705" s="28">
        <v>44368</v>
      </c>
      <c r="E2705" s="27" t="s">
        <v>31</v>
      </c>
      <c r="F2705" s="27" t="s">
        <v>105</v>
      </c>
      <c r="G2705" s="27" t="s">
        <v>106</v>
      </c>
      <c r="H2705" s="27" t="s">
        <v>29</v>
      </c>
      <c r="I2705" s="29">
        <v>0.6</v>
      </c>
      <c r="J2705" s="30">
        <v>4750</v>
      </c>
      <c r="K2705" s="31">
        <f t="shared" si="20"/>
        <v>2850</v>
      </c>
      <c r="L2705" s="31">
        <f t="shared" si="21"/>
        <v>1140</v>
      </c>
      <c r="M2705" s="32">
        <v>0.4</v>
      </c>
      <c r="O2705" s="37"/>
      <c r="P2705" s="35"/>
      <c r="Q2705" s="33"/>
      <c r="R2705" s="34"/>
    </row>
    <row r="2706" spans="1:18" ht="15.75" customHeight="1">
      <c r="A2706" s="22"/>
      <c r="B2706" s="27" t="s">
        <v>30</v>
      </c>
      <c r="C2706" s="27">
        <v>1197831</v>
      </c>
      <c r="D2706" s="28">
        <v>44396</v>
      </c>
      <c r="E2706" s="27" t="s">
        <v>31</v>
      </c>
      <c r="F2706" s="27" t="s">
        <v>105</v>
      </c>
      <c r="G2706" s="27" t="s">
        <v>106</v>
      </c>
      <c r="H2706" s="27" t="s">
        <v>24</v>
      </c>
      <c r="I2706" s="29">
        <v>0.54999999999999993</v>
      </c>
      <c r="J2706" s="30">
        <v>7000</v>
      </c>
      <c r="K2706" s="31">
        <f t="shared" si="20"/>
        <v>3849.9999999999995</v>
      </c>
      <c r="L2706" s="31">
        <f t="shared" si="21"/>
        <v>1540</v>
      </c>
      <c r="M2706" s="32">
        <v>0.4</v>
      </c>
      <c r="O2706" s="37"/>
      <c r="P2706" s="35"/>
      <c r="Q2706" s="33"/>
      <c r="R2706" s="34"/>
    </row>
    <row r="2707" spans="1:18" ht="15.75" customHeight="1">
      <c r="A2707" s="22"/>
      <c r="B2707" s="27" t="s">
        <v>30</v>
      </c>
      <c r="C2707" s="27">
        <v>1197831</v>
      </c>
      <c r="D2707" s="28">
        <v>44396</v>
      </c>
      <c r="E2707" s="27" t="s">
        <v>31</v>
      </c>
      <c r="F2707" s="27" t="s">
        <v>105</v>
      </c>
      <c r="G2707" s="27" t="s">
        <v>106</v>
      </c>
      <c r="H2707" s="27" t="s">
        <v>25</v>
      </c>
      <c r="I2707" s="29">
        <v>0.5</v>
      </c>
      <c r="J2707" s="30">
        <v>4500</v>
      </c>
      <c r="K2707" s="31">
        <f t="shared" si="20"/>
        <v>2250</v>
      </c>
      <c r="L2707" s="31">
        <f t="shared" si="21"/>
        <v>787.5</v>
      </c>
      <c r="M2707" s="32">
        <v>0.35</v>
      </c>
      <c r="O2707" s="37"/>
      <c r="P2707" s="35"/>
      <c r="Q2707" s="33"/>
      <c r="R2707" s="34"/>
    </row>
    <row r="2708" spans="1:18" ht="15.75" customHeight="1">
      <c r="A2708" s="22"/>
      <c r="B2708" s="27" t="s">
        <v>30</v>
      </c>
      <c r="C2708" s="27">
        <v>1197831</v>
      </c>
      <c r="D2708" s="28">
        <v>44396</v>
      </c>
      <c r="E2708" s="27" t="s">
        <v>31</v>
      </c>
      <c r="F2708" s="27" t="s">
        <v>105</v>
      </c>
      <c r="G2708" s="27" t="s">
        <v>106</v>
      </c>
      <c r="H2708" s="27" t="s">
        <v>26</v>
      </c>
      <c r="I2708" s="29">
        <v>0.45</v>
      </c>
      <c r="J2708" s="30">
        <v>3750</v>
      </c>
      <c r="K2708" s="31">
        <f t="shared" si="20"/>
        <v>1687.5</v>
      </c>
      <c r="L2708" s="31">
        <f t="shared" si="21"/>
        <v>675</v>
      </c>
      <c r="M2708" s="32">
        <v>0.4</v>
      </c>
      <c r="O2708" s="37"/>
      <c r="P2708" s="35"/>
      <c r="Q2708" s="33"/>
      <c r="R2708" s="34"/>
    </row>
    <row r="2709" spans="1:18" ht="15.75" customHeight="1">
      <c r="A2709" s="22"/>
      <c r="B2709" s="27" t="s">
        <v>30</v>
      </c>
      <c r="C2709" s="27">
        <v>1197831</v>
      </c>
      <c r="D2709" s="28">
        <v>44396</v>
      </c>
      <c r="E2709" s="27" t="s">
        <v>31</v>
      </c>
      <c r="F2709" s="27" t="s">
        <v>105</v>
      </c>
      <c r="G2709" s="27" t="s">
        <v>106</v>
      </c>
      <c r="H2709" s="27" t="s">
        <v>27</v>
      </c>
      <c r="I2709" s="29">
        <v>0.45</v>
      </c>
      <c r="J2709" s="30">
        <v>3250</v>
      </c>
      <c r="K2709" s="31">
        <f t="shared" si="20"/>
        <v>1462.5</v>
      </c>
      <c r="L2709" s="31">
        <f t="shared" si="21"/>
        <v>585</v>
      </c>
      <c r="M2709" s="32">
        <v>0.4</v>
      </c>
      <c r="O2709" s="37"/>
      <c r="P2709" s="35"/>
      <c r="Q2709" s="33"/>
      <c r="R2709" s="34"/>
    </row>
    <row r="2710" spans="1:18" ht="15.75" customHeight="1">
      <c r="A2710" s="22"/>
      <c r="B2710" s="27" t="s">
        <v>30</v>
      </c>
      <c r="C2710" s="27">
        <v>1197831</v>
      </c>
      <c r="D2710" s="28">
        <v>44396</v>
      </c>
      <c r="E2710" s="27" t="s">
        <v>31</v>
      </c>
      <c r="F2710" s="27" t="s">
        <v>105</v>
      </c>
      <c r="G2710" s="27" t="s">
        <v>106</v>
      </c>
      <c r="H2710" s="27" t="s">
        <v>28</v>
      </c>
      <c r="I2710" s="29">
        <v>0.6</v>
      </c>
      <c r="J2710" s="30">
        <v>3500</v>
      </c>
      <c r="K2710" s="31">
        <f t="shared" si="20"/>
        <v>2100</v>
      </c>
      <c r="L2710" s="31">
        <f t="shared" si="21"/>
        <v>735</v>
      </c>
      <c r="M2710" s="32">
        <v>0.35</v>
      </c>
      <c r="O2710" s="37"/>
      <c r="P2710" s="35"/>
      <c r="Q2710" s="33"/>
      <c r="R2710" s="34"/>
    </row>
    <row r="2711" spans="1:18" ht="15.75" customHeight="1">
      <c r="A2711" s="22"/>
      <c r="B2711" s="27" t="s">
        <v>30</v>
      </c>
      <c r="C2711" s="27">
        <v>1197831</v>
      </c>
      <c r="D2711" s="28">
        <v>44396</v>
      </c>
      <c r="E2711" s="27" t="s">
        <v>31</v>
      </c>
      <c r="F2711" s="27" t="s">
        <v>105</v>
      </c>
      <c r="G2711" s="27" t="s">
        <v>106</v>
      </c>
      <c r="H2711" s="27" t="s">
        <v>29</v>
      </c>
      <c r="I2711" s="29">
        <v>0.65</v>
      </c>
      <c r="J2711" s="30">
        <v>5250</v>
      </c>
      <c r="K2711" s="31">
        <f t="shared" si="20"/>
        <v>3412.5</v>
      </c>
      <c r="L2711" s="31">
        <f t="shared" si="21"/>
        <v>1365</v>
      </c>
      <c r="M2711" s="32">
        <v>0.4</v>
      </c>
      <c r="O2711" s="37"/>
      <c r="P2711" s="35"/>
      <c r="Q2711" s="33"/>
      <c r="R2711" s="34"/>
    </row>
    <row r="2712" spans="1:18" ht="15.75" customHeight="1">
      <c r="A2712" s="22"/>
      <c r="B2712" s="27" t="s">
        <v>30</v>
      </c>
      <c r="C2712" s="27">
        <v>1197831</v>
      </c>
      <c r="D2712" s="28">
        <v>44428</v>
      </c>
      <c r="E2712" s="27" t="s">
        <v>31</v>
      </c>
      <c r="F2712" s="27" t="s">
        <v>105</v>
      </c>
      <c r="G2712" s="27" t="s">
        <v>106</v>
      </c>
      <c r="H2712" s="27" t="s">
        <v>24</v>
      </c>
      <c r="I2712" s="29">
        <v>0.6</v>
      </c>
      <c r="J2712" s="30">
        <v>6750</v>
      </c>
      <c r="K2712" s="31">
        <f t="shared" si="20"/>
        <v>4050</v>
      </c>
      <c r="L2712" s="31">
        <f t="shared" si="21"/>
        <v>1620</v>
      </c>
      <c r="M2712" s="32">
        <v>0.4</v>
      </c>
      <c r="O2712" s="37"/>
      <c r="P2712" s="35"/>
      <c r="Q2712" s="33"/>
      <c r="R2712" s="34"/>
    </row>
    <row r="2713" spans="1:18" ht="15.75" customHeight="1">
      <c r="A2713" s="22"/>
      <c r="B2713" s="27" t="s">
        <v>30</v>
      </c>
      <c r="C2713" s="27">
        <v>1197831</v>
      </c>
      <c r="D2713" s="28">
        <v>44428</v>
      </c>
      <c r="E2713" s="27" t="s">
        <v>31</v>
      </c>
      <c r="F2713" s="27" t="s">
        <v>105</v>
      </c>
      <c r="G2713" s="27" t="s">
        <v>106</v>
      </c>
      <c r="H2713" s="27" t="s">
        <v>25</v>
      </c>
      <c r="I2713" s="29">
        <v>0.55000000000000004</v>
      </c>
      <c r="J2713" s="30">
        <v>4500</v>
      </c>
      <c r="K2713" s="31">
        <f t="shared" si="20"/>
        <v>2475</v>
      </c>
      <c r="L2713" s="31">
        <f t="shared" si="21"/>
        <v>866.25</v>
      </c>
      <c r="M2713" s="32">
        <v>0.35</v>
      </c>
      <c r="O2713" s="37"/>
      <c r="P2713" s="35"/>
      <c r="Q2713" s="33"/>
      <c r="R2713" s="34"/>
    </row>
    <row r="2714" spans="1:18" ht="15.75" customHeight="1">
      <c r="A2714" s="22"/>
      <c r="B2714" s="27" t="s">
        <v>30</v>
      </c>
      <c r="C2714" s="27">
        <v>1197831</v>
      </c>
      <c r="D2714" s="28">
        <v>44428</v>
      </c>
      <c r="E2714" s="27" t="s">
        <v>31</v>
      </c>
      <c r="F2714" s="27" t="s">
        <v>105</v>
      </c>
      <c r="G2714" s="27" t="s">
        <v>106</v>
      </c>
      <c r="H2714" s="27" t="s">
        <v>26</v>
      </c>
      <c r="I2714" s="29">
        <v>0.5</v>
      </c>
      <c r="J2714" s="30">
        <v>3750</v>
      </c>
      <c r="K2714" s="31">
        <f t="shared" si="20"/>
        <v>1875</v>
      </c>
      <c r="L2714" s="31">
        <f t="shared" si="21"/>
        <v>750</v>
      </c>
      <c r="M2714" s="32">
        <v>0.4</v>
      </c>
      <c r="O2714" s="37"/>
      <c r="P2714" s="35"/>
      <c r="Q2714" s="33"/>
      <c r="R2714" s="34"/>
    </row>
    <row r="2715" spans="1:18" ht="15.75" customHeight="1">
      <c r="A2715" s="22"/>
      <c r="B2715" s="27" t="s">
        <v>30</v>
      </c>
      <c r="C2715" s="27">
        <v>1197831</v>
      </c>
      <c r="D2715" s="28">
        <v>44428</v>
      </c>
      <c r="E2715" s="27" t="s">
        <v>31</v>
      </c>
      <c r="F2715" s="27" t="s">
        <v>105</v>
      </c>
      <c r="G2715" s="27" t="s">
        <v>106</v>
      </c>
      <c r="H2715" s="27" t="s">
        <v>27</v>
      </c>
      <c r="I2715" s="29">
        <v>0.4</v>
      </c>
      <c r="J2715" s="30">
        <v>3250</v>
      </c>
      <c r="K2715" s="31">
        <f t="shared" si="20"/>
        <v>1300</v>
      </c>
      <c r="L2715" s="31">
        <f t="shared" si="21"/>
        <v>520</v>
      </c>
      <c r="M2715" s="32">
        <v>0.4</v>
      </c>
      <c r="O2715" s="37"/>
      <c r="P2715" s="35"/>
      <c r="Q2715" s="33"/>
      <c r="R2715" s="34"/>
    </row>
    <row r="2716" spans="1:18" ht="15.75" customHeight="1">
      <c r="A2716" s="22"/>
      <c r="B2716" s="27" t="s">
        <v>30</v>
      </c>
      <c r="C2716" s="27">
        <v>1197831</v>
      </c>
      <c r="D2716" s="28">
        <v>44428</v>
      </c>
      <c r="E2716" s="27" t="s">
        <v>31</v>
      </c>
      <c r="F2716" s="27" t="s">
        <v>105</v>
      </c>
      <c r="G2716" s="27" t="s">
        <v>106</v>
      </c>
      <c r="H2716" s="27" t="s">
        <v>28</v>
      </c>
      <c r="I2716" s="29">
        <v>0.5</v>
      </c>
      <c r="J2716" s="30">
        <v>3000</v>
      </c>
      <c r="K2716" s="31">
        <f t="shared" si="20"/>
        <v>1500</v>
      </c>
      <c r="L2716" s="31">
        <f t="shared" si="21"/>
        <v>525</v>
      </c>
      <c r="M2716" s="32">
        <v>0.35</v>
      </c>
      <c r="O2716" s="37"/>
      <c r="P2716" s="35"/>
      <c r="Q2716" s="33"/>
      <c r="R2716" s="34"/>
    </row>
    <row r="2717" spans="1:18" ht="15.75" customHeight="1">
      <c r="A2717" s="22"/>
      <c r="B2717" s="27" t="s">
        <v>30</v>
      </c>
      <c r="C2717" s="27">
        <v>1197831</v>
      </c>
      <c r="D2717" s="28">
        <v>44428</v>
      </c>
      <c r="E2717" s="27" t="s">
        <v>31</v>
      </c>
      <c r="F2717" s="27" t="s">
        <v>105</v>
      </c>
      <c r="G2717" s="27" t="s">
        <v>106</v>
      </c>
      <c r="H2717" s="27" t="s">
        <v>29</v>
      </c>
      <c r="I2717" s="29">
        <v>0.55000000000000004</v>
      </c>
      <c r="J2717" s="30">
        <v>4750</v>
      </c>
      <c r="K2717" s="31">
        <f t="shared" si="20"/>
        <v>2612.5</v>
      </c>
      <c r="L2717" s="31">
        <f t="shared" si="21"/>
        <v>1045</v>
      </c>
      <c r="M2717" s="32">
        <v>0.4</v>
      </c>
      <c r="O2717" s="37"/>
      <c r="P2717" s="35"/>
      <c r="Q2717" s="33"/>
      <c r="R2717" s="34"/>
    </row>
    <row r="2718" spans="1:18" ht="15.75" customHeight="1">
      <c r="A2718" s="22"/>
      <c r="B2718" s="27" t="s">
        <v>30</v>
      </c>
      <c r="C2718" s="27">
        <v>1197831</v>
      </c>
      <c r="D2718" s="28">
        <v>44458</v>
      </c>
      <c r="E2718" s="27" t="s">
        <v>31</v>
      </c>
      <c r="F2718" s="27" t="s">
        <v>105</v>
      </c>
      <c r="G2718" s="27" t="s">
        <v>106</v>
      </c>
      <c r="H2718" s="27" t="s">
        <v>24</v>
      </c>
      <c r="I2718" s="29">
        <v>0.5</v>
      </c>
      <c r="J2718" s="30">
        <v>5750</v>
      </c>
      <c r="K2718" s="31">
        <f t="shared" si="20"/>
        <v>2875</v>
      </c>
      <c r="L2718" s="31">
        <f t="shared" si="21"/>
        <v>1150</v>
      </c>
      <c r="M2718" s="32">
        <v>0.4</v>
      </c>
      <c r="O2718" s="37"/>
      <c r="P2718" s="35"/>
      <c r="Q2718" s="33"/>
      <c r="R2718" s="34"/>
    </row>
    <row r="2719" spans="1:18" ht="15.75" customHeight="1">
      <c r="A2719" s="22"/>
      <c r="B2719" s="27" t="s">
        <v>30</v>
      </c>
      <c r="C2719" s="27">
        <v>1197831</v>
      </c>
      <c r="D2719" s="28">
        <v>44458</v>
      </c>
      <c r="E2719" s="27" t="s">
        <v>31</v>
      </c>
      <c r="F2719" s="27" t="s">
        <v>105</v>
      </c>
      <c r="G2719" s="27" t="s">
        <v>106</v>
      </c>
      <c r="H2719" s="27" t="s">
        <v>25</v>
      </c>
      <c r="I2719" s="29">
        <v>0.40000000000000013</v>
      </c>
      <c r="J2719" s="30">
        <v>3750</v>
      </c>
      <c r="K2719" s="31">
        <f t="shared" si="20"/>
        <v>1500.0000000000005</v>
      </c>
      <c r="L2719" s="31">
        <f t="shared" si="21"/>
        <v>525.00000000000011</v>
      </c>
      <c r="M2719" s="32">
        <v>0.35</v>
      </c>
      <c r="O2719" s="37"/>
      <c r="P2719" s="35"/>
      <c r="Q2719" s="33"/>
      <c r="R2719" s="34"/>
    </row>
    <row r="2720" spans="1:18" ht="15.75" customHeight="1">
      <c r="A2720" s="22"/>
      <c r="B2720" s="27" t="s">
        <v>30</v>
      </c>
      <c r="C2720" s="27">
        <v>1197831</v>
      </c>
      <c r="D2720" s="28">
        <v>44458</v>
      </c>
      <c r="E2720" s="27" t="s">
        <v>31</v>
      </c>
      <c r="F2720" s="27" t="s">
        <v>105</v>
      </c>
      <c r="G2720" s="27" t="s">
        <v>106</v>
      </c>
      <c r="H2720" s="27" t="s">
        <v>26</v>
      </c>
      <c r="I2720" s="29">
        <v>0.15000000000000008</v>
      </c>
      <c r="J2720" s="30">
        <v>2750</v>
      </c>
      <c r="K2720" s="31">
        <f t="shared" si="20"/>
        <v>412.50000000000023</v>
      </c>
      <c r="L2720" s="31">
        <f t="shared" si="21"/>
        <v>165.00000000000011</v>
      </c>
      <c r="M2720" s="32">
        <v>0.4</v>
      </c>
      <c r="O2720" s="37"/>
      <c r="P2720" s="35"/>
      <c r="Q2720" s="33"/>
      <c r="R2720" s="34"/>
    </row>
    <row r="2721" spans="1:18" ht="15.75" customHeight="1">
      <c r="A2721" s="22"/>
      <c r="B2721" s="27" t="s">
        <v>30</v>
      </c>
      <c r="C2721" s="27">
        <v>1197831</v>
      </c>
      <c r="D2721" s="28">
        <v>44458</v>
      </c>
      <c r="E2721" s="27" t="s">
        <v>31</v>
      </c>
      <c r="F2721" s="27" t="s">
        <v>105</v>
      </c>
      <c r="G2721" s="27" t="s">
        <v>106</v>
      </c>
      <c r="H2721" s="27" t="s">
        <v>27</v>
      </c>
      <c r="I2721" s="29">
        <v>0.15000000000000008</v>
      </c>
      <c r="J2721" s="30">
        <v>2500</v>
      </c>
      <c r="K2721" s="31">
        <f t="shared" si="20"/>
        <v>375.00000000000017</v>
      </c>
      <c r="L2721" s="31">
        <f t="shared" si="21"/>
        <v>150.00000000000009</v>
      </c>
      <c r="M2721" s="32">
        <v>0.4</v>
      </c>
      <c r="O2721" s="37"/>
      <c r="P2721" s="35"/>
      <c r="Q2721" s="33"/>
      <c r="R2721" s="34"/>
    </row>
    <row r="2722" spans="1:18" ht="15.75" customHeight="1">
      <c r="A2722" s="22"/>
      <c r="B2722" s="27" t="s">
        <v>30</v>
      </c>
      <c r="C2722" s="27">
        <v>1197831</v>
      </c>
      <c r="D2722" s="28">
        <v>44458</v>
      </c>
      <c r="E2722" s="27" t="s">
        <v>31</v>
      </c>
      <c r="F2722" s="27" t="s">
        <v>105</v>
      </c>
      <c r="G2722" s="27" t="s">
        <v>106</v>
      </c>
      <c r="H2722" s="27" t="s">
        <v>28</v>
      </c>
      <c r="I2722" s="29">
        <v>0.25000000000000006</v>
      </c>
      <c r="J2722" s="30">
        <v>2500</v>
      </c>
      <c r="K2722" s="31">
        <f t="shared" si="20"/>
        <v>625.00000000000011</v>
      </c>
      <c r="L2722" s="31">
        <f t="shared" si="21"/>
        <v>218.75000000000003</v>
      </c>
      <c r="M2722" s="32">
        <v>0.35</v>
      </c>
      <c r="O2722" s="37"/>
      <c r="P2722" s="35"/>
      <c r="Q2722" s="33"/>
      <c r="R2722" s="34"/>
    </row>
    <row r="2723" spans="1:18" ht="15.75" customHeight="1">
      <c r="A2723" s="22"/>
      <c r="B2723" s="27" t="s">
        <v>30</v>
      </c>
      <c r="C2723" s="27">
        <v>1197831</v>
      </c>
      <c r="D2723" s="28">
        <v>44458</v>
      </c>
      <c r="E2723" s="27" t="s">
        <v>31</v>
      </c>
      <c r="F2723" s="27" t="s">
        <v>105</v>
      </c>
      <c r="G2723" s="27" t="s">
        <v>106</v>
      </c>
      <c r="H2723" s="27" t="s">
        <v>29</v>
      </c>
      <c r="I2723" s="29">
        <v>0.3000000000000001</v>
      </c>
      <c r="J2723" s="30">
        <v>3500</v>
      </c>
      <c r="K2723" s="31">
        <f t="shared" si="20"/>
        <v>1050.0000000000005</v>
      </c>
      <c r="L2723" s="31">
        <f t="shared" si="21"/>
        <v>420.00000000000023</v>
      </c>
      <c r="M2723" s="32">
        <v>0.4</v>
      </c>
      <c r="O2723" s="37"/>
      <c r="P2723" s="35"/>
      <c r="Q2723" s="33"/>
      <c r="R2723" s="34"/>
    </row>
    <row r="2724" spans="1:18" ht="15.75" customHeight="1">
      <c r="A2724" s="22"/>
      <c r="B2724" s="27" t="s">
        <v>30</v>
      </c>
      <c r="C2724" s="27">
        <v>1197831</v>
      </c>
      <c r="D2724" s="28">
        <v>44490</v>
      </c>
      <c r="E2724" s="27" t="s">
        <v>31</v>
      </c>
      <c r="F2724" s="27" t="s">
        <v>105</v>
      </c>
      <c r="G2724" s="27" t="s">
        <v>106</v>
      </c>
      <c r="H2724" s="27" t="s">
        <v>24</v>
      </c>
      <c r="I2724" s="29">
        <v>0.3000000000000001</v>
      </c>
      <c r="J2724" s="30">
        <v>5250</v>
      </c>
      <c r="K2724" s="31">
        <f t="shared" si="20"/>
        <v>1575.0000000000005</v>
      </c>
      <c r="L2724" s="31">
        <f t="shared" si="21"/>
        <v>630.00000000000023</v>
      </c>
      <c r="M2724" s="32">
        <v>0.4</v>
      </c>
      <c r="O2724" s="37"/>
      <c r="P2724" s="35"/>
      <c r="Q2724" s="33"/>
      <c r="R2724" s="34"/>
    </row>
    <row r="2725" spans="1:18" ht="15.75" customHeight="1">
      <c r="A2725" s="22"/>
      <c r="B2725" s="27" t="s">
        <v>30</v>
      </c>
      <c r="C2725" s="27">
        <v>1197831</v>
      </c>
      <c r="D2725" s="28">
        <v>44490</v>
      </c>
      <c r="E2725" s="27" t="s">
        <v>31</v>
      </c>
      <c r="F2725" s="27" t="s">
        <v>105</v>
      </c>
      <c r="G2725" s="27" t="s">
        <v>106</v>
      </c>
      <c r="H2725" s="27" t="s">
        <v>25</v>
      </c>
      <c r="I2725" s="29">
        <v>0.20000000000000012</v>
      </c>
      <c r="J2725" s="30">
        <v>3500</v>
      </c>
      <c r="K2725" s="31">
        <f t="shared" si="20"/>
        <v>700.00000000000045</v>
      </c>
      <c r="L2725" s="31">
        <f t="shared" si="21"/>
        <v>245.00000000000014</v>
      </c>
      <c r="M2725" s="32">
        <v>0.35</v>
      </c>
      <c r="O2725" s="37"/>
      <c r="P2725" s="35"/>
      <c r="Q2725" s="33"/>
      <c r="R2725" s="34"/>
    </row>
    <row r="2726" spans="1:18" ht="15.75" customHeight="1">
      <c r="A2726" s="22"/>
      <c r="B2726" s="27" t="s">
        <v>30</v>
      </c>
      <c r="C2726" s="27">
        <v>1197831</v>
      </c>
      <c r="D2726" s="28">
        <v>44490</v>
      </c>
      <c r="E2726" s="27" t="s">
        <v>31</v>
      </c>
      <c r="F2726" s="27" t="s">
        <v>105</v>
      </c>
      <c r="G2726" s="27" t="s">
        <v>106</v>
      </c>
      <c r="H2726" s="27" t="s">
        <v>26</v>
      </c>
      <c r="I2726" s="29">
        <v>0.20000000000000012</v>
      </c>
      <c r="J2726" s="30">
        <v>2250</v>
      </c>
      <c r="K2726" s="31">
        <f t="shared" si="20"/>
        <v>450.00000000000028</v>
      </c>
      <c r="L2726" s="31">
        <f t="shared" si="21"/>
        <v>180.00000000000011</v>
      </c>
      <c r="M2726" s="32">
        <v>0.4</v>
      </c>
      <c r="O2726" s="37"/>
      <c r="P2726" s="35"/>
      <c r="Q2726" s="33"/>
      <c r="R2726" s="34"/>
    </row>
    <row r="2727" spans="1:18" ht="15.75" customHeight="1">
      <c r="A2727" s="22"/>
      <c r="B2727" s="27" t="s">
        <v>30</v>
      </c>
      <c r="C2727" s="27">
        <v>1197831</v>
      </c>
      <c r="D2727" s="28">
        <v>44490</v>
      </c>
      <c r="E2727" s="27" t="s">
        <v>31</v>
      </c>
      <c r="F2727" s="27" t="s">
        <v>105</v>
      </c>
      <c r="G2727" s="27" t="s">
        <v>106</v>
      </c>
      <c r="H2727" s="27" t="s">
        <v>27</v>
      </c>
      <c r="I2727" s="29">
        <v>0.20000000000000012</v>
      </c>
      <c r="J2727" s="30">
        <v>2000</v>
      </c>
      <c r="K2727" s="31">
        <f t="shared" si="20"/>
        <v>400.00000000000023</v>
      </c>
      <c r="L2727" s="31">
        <f t="shared" si="21"/>
        <v>160.00000000000011</v>
      </c>
      <c r="M2727" s="32">
        <v>0.4</v>
      </c>
      <c r="O2727" s="37"/>
      <c r="P2727" s="35"/>
      <c r="Q2727" s="33"/>
      <c r="R2727" s="34"/>
    </row>
    <row r="2728" spans="1:18" ht="15.75" customHeight="1">
      <c r="A2728" s="22"/>
      <c r="B2728" s="27" t="s">
        <v>30</v>
      </c>
      <c r="C2728" s="27">
        <v>1197831</v>
      </c>
      <c r="D2728" s="28">
        <v>44490</v>
      </c>
      <c r="E2728" s="27" t="s">
        <v>31</v>
      </c>
      <c r="F2728" s="27" t="s">
        <v>105</v>
      </c>
      <c r="G2728" s="27" t="s">
        <v>106</v>
      </c>
      <c r="H2728" s="27" t="s">
        <v>28</v>
      </c>
      <c r="I2728" s="29">
        <v>0.3000000000000001</v>
      </c>
      <c r="J2728" s="30">
        <v>2000</v>
      </c>
      <c r="K2728" s="31">
        <f t="shared" si="20"/>
        <v>600.00000000000023</v>
      </c>
      <c r="L2728" s="31">
        <f t="shared" si="21"/>
        <v>210.00000000000006</v>
      </c>
      <c r="M2728" s="32">
        <v>0.35</v>
      </c>
      <c r="O2728" s="37"/>
      <c r="P2728" s="35"/>
      <c r="Q2728" s="33"/>
      <c r="R2728" s="34"/>
    </row>
    <row r="2729" spans="1:18" ht="15.75" customHeight="1">
      <c r="A2729" s="22"/>
      <c r="B2729" s="27" t="s">
        <v>30</v>
      </c>
      <c r="C2729" s="27">
        <v>1197831</v>
      </c>
      <c r="D2729" s="28">
        <v>44490</v>
      </c>
      <c r="E2729" s="27" t="s">
        <v>31</v>
      </c>
      <c r="F2729" s="27" t="s">
        <v>105</v>
      </c>
      <c r="G2729" s="27" t="s">
        <v>106</v>
      </c>
      <c r="H2729" s="27" t="s">
        <v>29</v>
      </c>
      <c r="I2729" s="29">
        <v>0.30000000000000004</v>
      </c>
      <c r="J2729" s="30">
        <v>3250</v>
      </c>
      <c r="K2729" s="31">
        <f t="shared" si="20"/>
        <v>975.00000000000011</v>
      </c>
      <c r="L2729" s="31">
        <f t="shared" si="21"/>
        <v>390.00000000000006</v>
      </c>
      <c r="M2729" s="32">
        <v>0.4</v>
      </c>
      <c r="O2729" s="37"/>
      <c r="P2729" s="35"/>
      <c r="Q2729" s="33"/>
      <c r="R2729" s="34"/>
    </row>
    <row r="2730" spans="1:18" ht="15.75" customHeight="1">
      <c r="A2730" s="22"/>
      <c r="B2730" s="27" t="s">
        <v>30</v>
      </c>
      <c r="C2730" s="27">
        <v>1197831</v>
      </c>
      <c r="D2730" s="28">
        <v>44520</v>
      </c>
      <c r="E2730" s="27" t="s">
        <v>31</v>
      </c>
      <c r="F2730" s="27" t="s">
        <v>105</v>
      </c>
      <c r="G2730" s="27" t="s">
        <v>106</v>
      </c>
      <c r="H2730" s="27" t="s">
        <v>24</v>
      </c>
      <c r="I2730" s="29">
        <v>0.25000000000000011</v>
      </c>
      <c r="J2730" s="30">
        <v>4750</v>
      </c>
      <c r="K2730" s="31">
        <f t="shared" si="20"/>
        <v>1187.5000000000005</v>
      </c>
      <c r="L2730" s="31">
        <f t="shared" si="21"/>
        <v>475.00000000000023</v>
      </c>
      <c r="M2730" s="32">
        <v>0.4</v>
      </c>
      <c r="O2730" s="37"/>
      <c r="P2730" s="35"/>
      <c r="Q2730" s="33"/>
      <c r="R2730" s="34"/>
    </row>
    <row r="2731" spans="1:18" ht="15.75" customHeight="1">
      <c r="A2731" s="22"/>
      <c r="B2731" s="27" t="s">
        <v>30</v>
      </c>
      <c r="C2731" s="27">
        <v>1197831</v>
      </c>
      <c r="D2731" s="28">
        <v>44520</v>
      </c>
      <c r="E2731" s="27" t="s">
        <v>31</v>
      </c>
      <c r="F2731" s="27" t="s">
        <v>105</v>
      </c>
      <c r="G2731" s="27" t="s">
        <v>106</v>
      </c>
      <c r="H2731" s="27" t="s">
        <v>25</v>
      </c>
      <c r="I2731" s="29">
        <v>0.15000000000000013</v>
      </c>
      <c r="J2731" s="30">
        <v>3000</v>
      </c>
      <c r="K2731" s="31">
        <f t="shared" si="20"/>
        <v>450.0000000000004</v>
      </c>
      <c r="L2731" s="31">
        <f t="shared" si="21"/>
        <v>157.50000000000014</v>
      </c>
      <c r="M2731" s="32">
        <v>0.35</v>
      </c>
      <c r="O2731" s="37"/>
      <c r="P2731" s="35"/>
      <c r="Q2731" s="33"/>
      <c r="R2731" s="34"/>
    </row>
    <row r="2732" spans="1:18" ht="15.75" customHeight="1">
      <c r="A2732" s="22"/>
      <c r="B2732" s="27" t="s">
        <v>30</v>
      </c>
      <c r="C2732" s="27">
        <v>1197831</v>
      </c>
      <c r="D2732" s="28">
        <v>44520</v>
      </c>
      <c r="E2732" s="27" t="s">
        <v>31</v>
      </c>
      <c r="F2732" s="27" t="s">
        <v>105</v>
      </c>
      <c r="G2732" s="27" t="s">
        <v>106</v>
      </c>
      <c r="H2732" s="27" t="s">
        <v>26</v>
      </c>
      <c r="I2732" s="29">
        <v>0.25000000000000017</v>
      </c>
      <c r="J2732" s="30">
        <v>2450</v>
      </c>
      <c r="K2732" s="31">
        <f t="shared" si="20"/>
        <v>612.50000000000045</v>
      </c>
      <c r="L2732" s="31">
        <f t="shared" si="21"/>
        <v>245.0000000000002</v>
      </c>
      <c r="M2732" s="32">
        <v>0.4</v>
      </c>
      <c r="O2732" s="37"/>
      <c r="P2732" s="35"/>
      <c r="Q2732" s="33"/>
      <c r="R2732" s="34"/>
    </row>
    <row r="2733" spans="1:18" ht="15.75" customHeight="1">
      <c r="A2733" s="22"/>
      <c r="B2733" s="27" t="s">
        <v>30</v>
      </c>
      <c r="C2733" s="27">
        <v>1197831</v>
      </c>
      <c r="D2733" s="28">
        <v>44520</v>
      </c>
      <c r="E2733" s="27" t="s">
        <v>31</v>
      </c>
      <c r="F2733" s="27" t="s">
        <v>105</v>
      </c>
      <c r="G2733" s="27" t="s">
        <v>106</v>
      </c>
      <c r="H2733" s="27" t="s">
        <v>27</v>
      </c>
      <c r="I2733" s="29">
        <v>0.55000000000000016</v>
      </c>
      <c r="J2733" s="30">
        <v>3000</v>
      </c>
      <c r="K2733" s="31">
        <f t="shared" si="20"/>
        <v>1650.0000000000005</v>
      </c>
      <c r="L2733" s="31">
        <f t="shared" si="21"/>
        <v>660.00000000000023</v>
      </c>
      <c r="M2733" s="32">
        <v>0.4</v>
      </c>
      <c r="O2733" s="37"/>
      <c r="P2733" s="35"/>
      <c r="Q2733" s="33"/>
      <c r="R2733" s="34"/>
    </row>
    <row r="2734" spans="1:18" ht="15.75" customHeight="1">
      <c r="A2734" s="22"/>
      <c r="B2734" s="27" t="s">
        <v>30</v>
      </c>
      <c r="C2734" s="27">
        <v>1197831</v>
      </c>
      <c r="D2734" s="28">
        <v>44520</v>
      </c>
      <c r="E2734" s="27" t="s">
        <v>31</v>
      </c>
      <c r="F2734" s="27" t="s">
        <v>105</v>
      </c>
      <c r="G2734" s="27" t="s">
        <v>106</v>
      </c>
      <c r="H2734" s="27" t="s">
        <v>28</v>
      </c>
      <c r="I2734" s="29">
        <v>0.75000000000000011</v>
      </c>
      <c r="J2734" s="30">
        <v>2750</v>
      </c>
      <c r="K2734" s="31">
        <f t="shared" si="20"/>
        <v>2062.5000000000005</v>
      </c>
      <c r="L2734" s="31">
        <f t="shared" si="21"/>
        <v>721.87500000000011</v>
      </c>
      <c r="M2734" s="32">
        <v>0.35</v>
      </c>
      <c r="O2734" s="37"/>
      <c r="P2734" s="35"/>
      <c r="Q2734" s="33"/>
      <c r="R2734" s="34"/>
    </row>
    <row r="2735" spans="1:18" ht="15.75" customHeight="1">
      <c r="A2735" s="22"/>
      <c r="B2735" s="27" t="s">
        <v>30</v>
      </c>
      <c r="C2735" s="27">
        <v>1197831</v>
      </c>
      <c r="D2735" s="28">
        <v>44520</v>
      </c>
      <c r="E2735" s="27" t="s">
        <v>31</v>
      </c>
      <c r="F2735" s="27" t="s">
        <v>105</v>
      </c>
      <c r="G2735" s="27" t="s">
        <v>106</v>
      </c>
      <c r="H2735" s="27" t="s">
        <v>29</v>
      </c>
      <c r="I2735" s="29">
        <v>0.75</v>
      </c>
      <c r="J2735" s="30">
        <v>3750</v>
      </c>
      <c r="K2735" s="31">
        <f t="shared" si="20"/>
        <v>2812.5</v>
      </c>
      <c r="L2735" s="31">
        <f t="shared" si="21"/>
        <v>1125</v>
      </c>
      <c r="M2735" s="32">
        <v>0.4</v>
      </c>
      <c r="O2735" s="37"/>
      <c r="P2735" s="35"/>
      <c r="Q2735" s="33"/>
      <c r="R2735" s="34"/>
    </row>
    <row r="2736" spans="1:18" ht="15.75" customHeight="1">
      <c r="A2736" s="22"/>
      <c r="B2736" s="27" t="s">
        <v>30</v>
      </c>
      <c r="C2736" s="27">
        <v>1197831</v>
      </c>
      <c r="D2736" s="28">
        <v>44549</v>
      </c>
      <c r="E2736" s="27" t="s">
        <v>31</v>
      </c>
      <c r="F2736" s="27" t="s">
        <v>105</v>
      </c>
      <c r="G2736" s="27" t="s">
        <v>106</v>
      </c>
      <c r="H2736" s="27" t="s">
        <v>24</v>
      </c>
      <c r="I2736" s="29">
        <v>0.70000000000000007</v>
      </c>
      <c r="J2736" s="30">
        <v>6250</v>
      </c>
      <c r="K2736" s="31">
        <f t="shared" si="20"/>
        <v>4375</v>
      </c>
      <c r="L2736" s="31">
        <f t="shared" si="21"/>
        <v>1750</v>
      </c>
      <c r="M2736" s="32">
        <v>0.4</v>
      </c>
      <c r="O2736" s="37"/>
      <c r="P2736" s="35"/>
      <c r="Q2736" s="33"/>
      <c r="R2736" s="34"/>
    </row>
    <row r="2737" spans="1:18" ht="15.75" customHeight="1">
      <c r="A2737" s="22"/>
      <c r="B2737" s="27" t="s">
        <v>30</v>
      </c>
      <c r="C2737" s="27">
        <v>1197831</v>
      </c>
      <c r="D2737" s="28">
        <v>44549</v>
      </c>
      <c r="E2737" s="27" t="s">
        <v>31</v>
      </c>
      <c r="F2737" s="27" t="s">
        <v>105</v>
      </c>
      <c r="G2737" s="27" t="s">
        <v>106</v>
      </c>
      <c r="H2737" s="27" t="s">
        <v>25</v>
      </c>
      <c r="I2737" s="29">
        <v>0.60000000000000009</v>
      </c>
      <c r="J2737" s="30">
        <v>4250</v>
      </c>
      <c r="K2737" s="31">
        <f t="shared" si="20"/>
        <v>2550.0000000000005</v>
      </c>
      <c r="L2737" s="31">
        <f t="shared" si="21"/>
        <v>892.50000000000011</v>
      </c>
      <c r="M2737" s="32">
        <v>0.35</v>
      </c>
      <c r="O2737" s="37"/>
      <c r="P2737" s="35"/>
      <c r="Q2737" s="33"/>
      <c r="R2737" s="34"/>
    </row>
    <row r="2738" spans="1:18" ht="15.75" customHeight="1">
      <c r="A2738" s="22"/>
      <c r="B2738" s="27" t="s">
        <v>30</v>
      </c>
      <c r="C2738" s="27">
        <v>1197831</v>
      </c>
      <c r="D2738" s="28">
        <v>44549</v>
      </c>
      <c r="E2738" s="27" t="s">
        <v>31</v>
      </c>
      <c r="F2738" s="27" t="s">
        <v>105</v>
      </c>
      <c r="G2738" s="27" t="s">
        <v>106</v>
      </c>
      <c r="H2738" s="27" t="s">
        <v>26</v>
      </c>
      <c r="I2738" s="29">
        <v>0.60000000000000009</v>
      </c>
      <c r="J2738" s="30">
        <v>3750</v>
      </c>
      <c r="K2738" s="31">
        <f t="shared" si="20"/>
        <v>2250.0000000000005</v>
      </c>
      <c r="L2738" s="31">
        <f t="shared" si="21"/>
        <v>900.00000000000023</v>
      </c>
      <c r="M2738" s="32">
        <v>0.4</v>
      </c>
      <c r="O2738" s="37"/>
      <c r="P2738" s="35"/>
      <c r="Q2738" s="33"/>
      <c r="R2738" s="34"/>
    </row>
    <row r="2739" spans="1:18" ht="15.75" customHeight="1">
      <c r="A2739" s="22"/>
      <c r="B2739" s="27" t="s">
        <v>30</v>
      </c>
      <c r="C2739" s="27">
        <v>1197831</v>
      </c>
      <c r="D2739" s="28">
        <v>44549</v>
      </c>
      <c r="E2739" s="27" t="s">
        <v>31</v>
      </c>
      <c r="F2739" s="27" t="s">
        <v>105</v>
      </c>
      <c r="G2739" s="27" t="s">
        <v>106</v>
      </c>
      <c r="H2739" s="27" t="s">
        <v>27</v>
      </c>
      <c r="I2739" s="29">
        <v>0.60000000000000009</v>
      </c>
      <c r="J2739" s="30">
        <v>3250</v>
      </c>
      <c r="K2739" s="31">
        <f t="shared" si="20"/>
        <v>1950.0000000000002</v>
      </c>
      <c r="L2739" s="31">
        <f t="shared" si="21"/>
        <v>780.00000000000011</v>
      </c>
      <c r="M2739" s="32">
        <v>0.4</v>
      </c>
      <c r="O2739" s="37"/>
      <c r="P2739" s="35"/>
      <c r="Q2739" s="33"/>
      <c r="R2739" s="34"/>
    </row>
    <row r="2740" spans="1:18" ht="15.75" customHeight="1">
      <c r="A2740" s="22"/>
      <c r="B2740" s="27" t="s">
        <v>30</v>
      </c>
      <c r="C2740" s="27">
        <v>1197831</v>
      </c>
      <c r="D2740" s="28">
        <v>44549</v>
      </c>
      <c r="E2740" s="27" t="s">
        <v>31</v>
      </c>
      <c r="F2740" s="27" t="s">
        <v>105</v>
      </c>
      <c r="G2740" s="27" t="s">
        <v>106</v>
      </c>
      <c r="H2740" s="27" t="s">
        <v>28</v>
      </c>
      <c r="I2740" s="29">
        <v>0.70000000000000007</v>
      </c>
      <c r="J2740" s="30">
        <v>3250</v>
      </c>
      <c r="K2740" s="31">
        <f t="shared" si="20"/>
        <v>2275</v>
      </c>
      <c r="L2740" s="31">
        <f t="shared" si="21"/>
        <v>796.25</v>
      </c>
      <c r="M2740" s="32">
        <v>0.35</v>
      </c>
      <c r="O2740" s="37"/>
      <c r="P2740" s="35"/>
      <c r="Q2740" s="33"/>
      <c r="R2740" s="34"/>
    </row>
    <row r="2741" spans="1:18" ht="15.75" customHeight="1">
      <c r="A2741" s="22"/>
      <c r="B2741" s="27" t="s">
        <v>30</v>
      </c>
      <c r="C2741" s="27">
        <v>1197831</v>
      </c>
      <c r="D2741" s="28">
        <v>44549</v>
      </c>
      <c r="E2741" s="27" t="s">
        <v>31</v>
      </c>
      <c r="F2741" s="27" t="s">
        <v>105</v>
      </c>
      <c r="G2741" s="27" t="s">
        <v>106</v>
      </c>
      <c r="H2741" s="27" t="s">
        <v>29</v>
      </c>
      <c r="I2741" s="29">
        <v>0.75</v>
      </c>
      <c r="J2741" s="30">
        <v>4250</v>
      </c>
      <c r="K2741" s="31">
        <f t="shared" si="20"/>
        <v>3187.5</v>
      </c>
      <c r="L2741" s="31">
        <f t="shared" si="21"/>
        <v>1275</v>
      </c>
      <c r="M2741" s="32">
        <v>0.4</v>
      </c>
      <c r="O2741" s="37"/>
      <c r="P2741" s="35"/>
      <c r="Q2741" s="33"/>
      <c r="R2741" s="34"/>
    </row>
    <row r="2742" spans="1:18" ht="15.75" customHeight="1">
      <c r="A2742" s="22" t="s">
        <v>46</v>
      </c>
      <c r="B2742" s="27" t="s">
        <v>30</v>
      </c>
      <c r="C2742" s="27">
        <v>1197831</v>
      </c>
      <c r="D2742" s="28">
        <v>44212</v>
      </c>
      <c r="E2742" s="27" t="s">
        <v>31</v>
      </c>
      <c r="F2742" s="27" t="s">
        <v>107</v>
      </c>
      <c r="G2742" s="27" t="s">
        <v>108</v>
      </c>
      <c r="H2742" s="27" t="s">
        <v>24</v>
      </c>
      <c r="I2742" s="29">
        <v>0.25000000000000006</v>
      </c>
      <c r="J2742" s="30">
        <v>5500</v>
      </c>
      <c r="K2742" s="31">
        <f t="shared" si="20"/>
        <v>1375.0000000000002</v>
      </c>
      <c r="L2742" s="31">
        <f t="shared" si="21"/>
        <v>481.25000000000006</v>
      </c>
      <c r="M2742" s="32">
        <v>0.35</v>
      </c>
      <c r="O2742" s="37"/>
      <c r="P2742" s="35"/>
      <c r="Q2742" s="33"/>
      <c r="R2742" s="34"/>
    </row>
    <row r="2743" spans="1:18" ht="15.75" customHeight="1">
      <c r="A2743" s="22"/>
      <c r="B2743" s="27" t="s">
        <v>30</v>
      </c>
      <c r="C2743" s="27">
        <v>1197831</v>
      </c>
      <c r="D2743" s="28">
        <v>44212</v>
      </c>
      <c r="E2743" s="27" t="s">
        <v>31</v>
      </c>
      <c r="F2743" s="27" t="s">
        <v>107</v>
      </c>
      <c r="G2743" s="27" t="s">
        <v>108</v>
      </c>
      <c r="H2743" s="27" t="s">
        <v>25</v>
      </c>
      <c r="I2743" s="29">
        <v>0.25000000000000006</v>
      </c>
      <c r="J2743" s="30">
        <v>3500</v>
      </c>
      <c r="K2743" s="31">
        <f t="shared" si="20"/>
        <v>875.00000000000023</v>
      </c>
      <c r="L2743" s="31">
        <f t="shared" si="21"/>
        <v>306.25000000000006</v>
      </c>
      <c r="M2743" s="32">
        <v>0.35</v>
      </c>
      <c r="O2743" s="37"/>
      <c r="P2743" s="35"/>
      <c r="Q2743" s="33"/>
      <c r="R2743" s="34"/>
    </row>
    <row r="2744" spans="1:18" ht="15.75" customHeight="1">
      <c r="A2744" s="22"/>
      <c r="B2744" s="27" t="s">
        <v>30</v>
      </c>
      <c r="C2744" s="27">
        <v>1197831</v>
      </c>
      <c r="D2744" s="28">
        <v>44212</v>
      </c>
      <c r="E2744" s="27" t="s">
        <v>31</v>
      </c>
      <c r="F2744" s="27" t="s">
        <v>107</v>
      </c>
      <c r="G2744" s="27" t="s">
        <v>108</v>
      </c>
      <c r="H2744" s="27" t="s">
        <v>26</v>
      </c>
      <c r="I2744" s="29">
        <v>0.15000000000000008</v>
      </c>
      <c r="J2744" s="30">
        <v>3500</v>
      </c>
      <c r="K2744" s="31">
        <f t="shared" si="20"/>
        <v>525.00000000000023</v>
      </c>
      <c r="L2744" s="31">
        <f t="shared" si="21"/>
        <v>183.75000000000006</v>
      </c>
      <c r="M2744" s="32">
        <v>0.35</v>
      </c>
      <c r="O2744" s="37"/>
      <c r="P2744" s="35"/>
      <c r="Q2744" s="33"/>
      <c r="R2744" s="34"/>
    </row>
    <row r="2745" spans="1:18" ht="15.75" customHeight="1">
      <c r="A2745" s="22"/>
      <c r="B2745" s="27" t="s">
        <v>30</v>
      </c>
      <c r="C2745" s="27">
        <v>1197831</v>
      </c>
      <c r="D2745" s="28">
        <v>44212</v>
      </c>
      <c r="E2745" s="27" t="s">
        <v>31</v>
      </c>
      <c r="F2745" s="27" t="s">
        <v>107</v>
      </c>
      <c r="G2745" s="27" t="s">
        <v>108</v>
      </c>
      <c r="H2745" s="27" t="s">
        <v>27</v>
      </c>
      <c r="I2745" s="29">
        <v>0.2</v>
      </c>
      <c r="J2745" s="30">
        <v>2000</v>
      </c>
      <c r="K2745" s="31">
        <f t="shared" si="20"/>
        <v>400</v>
      </c>
      <c r="L2745" s="31">
        <f t="shared" si="21"/>
        <v>140</v>
      </c>
      <c r="M2745" s="32">
        <v>0.35</v>
      </c>
      <c r="O2745" s="37"/>
      <c r="P2745" s="35"/>
      <c r="Q2745" s="33"/>
      <c r="R2745" s="34"/>
    </row>
    <row r="2746" spans="1:18" ht="15.75" customHeight="1">
      <c r="A2746" s="22"/>
      <c r="B2746" s="27" t="s">
        <v>30</v>
      </c>
      <c r="C2746" s="27">
        <v>1197831</v>
      </c>
      <c r="D2746" s="28">
        <v>44212</v>
      </c>
      <c r="E2746" s="27" t="s">
        <v>31</v>
      </c>
      <c r="F2746" s="27" t="s">
        <v>107</v>
      </c>
      <c r="G2746" s="27" t="s">
        <v>108</v>
      </c>
      <c r="H2746" s="27" t="s">
        <v>28</v>
      </c>
      <c r="I2746" s="29">
        <v>0.35000000000000003</v>
      </c>
      <c r="J2746" s="30">
        <v>2500</v>
      </c>
      <c r="K2746" s="31">
        <f t="shared" si="20"/>
        <v>875.00000000000011</v>
      </c>
      <c r="L2746" s="31">
        <f t="shared" si="21"/>
        <v>306.25</v>
      </c>
      <c r="M2746" s="32">
        <v>0.35</v>
      </c>
      <c r="O2746" s="37"/>
      <c r="P2746" s="35"/>
      <c r="Q2746" s="33"/>
      <c r="R2746" s="34"/>
    </row>
    <row r="2747" spans="1:18" ht="15.75" customHeight="1">
      <c r="A2747" s="22"/>
      <c r="B2747" s="27" t="s">
        <v>30</v>
      </c>
      <c r="C2747" s="27">
        <v>1197831</v>
      </c>
      <c r="D2747" s="28">
        <v>44212</v>
      </c>
      <c r="E2747" s="27" t="s">
        <v>31</v>
      </c>
      <c r="F2747" s="27" t="s">
        <v>107</v>
      </c>
      <c r="G2747" s="27" t="s">
        <v>108</v>
      </c>
      <c r="H2747" s="27" t="s">
        <v>29</v>
      </c>
      <c r="I2747" s="29">
        <v>0.25000000000000006</v>
      </c>
      <c r="J2747" s="30">
        <v>3500</v>
      </c>
      <c r="K2747" s="31">
        <f t="shared" si="20"/>
        <v>875.00000000000023</v>
      </c>
      <c r="L2747" s="31">
        <f t="shared" si="21"/>
        <v>306.25000000000006</v>
      </c>
      <c r="M2747" s="32">
        <v>0.35</v>
      </c>
      <c r="O2747" s="37"/>
      <c r="P2747" s="35"/>
      <c r="Q2747" s="33"/>
      <c r="R2747" s="34"/>
    </row>
    <row r="2748" spans="1:18" ht="15.75" customHeight="1">
      <c r="A2748" s="22"/>
      <c r="B2748" s="27" t="s">
        <v>30</v>
      </c>
      <c r="C2748" s="27">
        <v>1197831</v>
      </c>
      <c r="D2748" s="28">
        <v>44241</v>
      </c>
      <c r="E2748" s="27" t="s">
        <v>31</v>
      </c>
      <c r="F2748" s="27" t="s">
        <v>107</v>
      </c>
      <c r="G2748" s="27" t="s">
        <v>108</v>
      </c>
      <c r="H2748" s="27" t="s">
        <v>24</v>
      </c>
      <c r="I2748" s="29">
        <v>0.25000000000000006</v>
      </c>
      <c r="J2748" s="30">
        <v>6000</v>
      </c>
      <c r="K2748" s="31">
        <f t="shared" si="20"/>
        <v>1500.0000000000002</v>
      </c>
      <c r="L2748" s="31">
        <f t="shared" si="21"/>
        <v>525</v>
      </c>
      <c r="M2748" s="32">
        <v>0.35</v>
      </c>
      <c r="O2748" s="37"/>
      <c r="P2748" s="35"/>
      <c r="Q2748" s="33"/>
      <c r="R2748" s="34"/>
    </row>
    <row r="2749" spans="1:18" ht="15.75" customHeight="1">
      <c r="A2749" s="22"/>
      <c r="B2749" s="27" t="s">
        <v>30</v>
      </c>
      <c r="C2749" s="27">
        <v>1197831</v>
      </c>
      <c r="D2749" s="28">
        <v>44241</v>
      </c>
      <c r="E2749" s="27" t="s">
        <v>31</v>
      </c>
      <c r="F2749" s="27" t="s">
        <v>107</v>
      </c>
      <c r="G2749" s="27" t="s">
        <v>108</v>
      </c>
      <c r="H2749" s="27" t="s">
        <v>25</v>
      </c>
      <c r="I2749" s="29">
        <v>0.25000000000000006</v>
      </c>
      <c r="J2749" s="30">
        <v>2500</v>
      </c>
      <c r="K2749" s="31">
        <f t="shared" si="20"/>
        <v>625.00000000000011</v>
      </c>
      <c r="L2749" s="31">
        <f t="shared" si="21"/>
        <v>218.75000000000003</v>
      </c>
      <c r="M2749" s="32">
        <v>0.35</v>
      </c>
      <c r="O2749" s="37"/>
      <c r="P2749" s="35"/>
      <c r="Q2749" s="33"/>
      <c r="R2749" s="34"/>
    </row>
    <row r="2750" spans="1:18" ht="15.75" customHeight="1">
      <c r="A2750" s="22"/>
      <c r="B2750" s="27" t="s">
        <v>30</v>
      </c>
      <c r="C2750" s="27">
        <v>1197831</v>
      </c>
      <c r="D2750" s="28">
        <v>44241</v>
      </c>
      <c r="E2750" s="27" t="s">
        <v>31</v>
      </c>
      <c r="F2750" s="27" t="s">
        <v>107</v>
      </c>
      <c r="G2750" s="27" t="s">
        <v>108</v>
      </c>
      <c r="H2750" s="27" t="s">
        <v>26</v>
      </c>
      <c r="I2750" s="29">
        <v>0.15000000000000008</v>
      </c>
      <c r="J2750" s="30">
        <v>3000</v>
      </c>
      <c r="K2750" s="31">
        <f t="shared" si="20"/>
        <v>450.00000000000023</v>
      </c>
      <c r="L2750" s="31">
        <f t="shared" si="21"/>
        <v>157.50000000000006</v>
      </c>
      <c r="M2750" s="32">
        <v>0.35</v>
      </c>
      <c r="O2750" s="37"/>
      <c r="P2750" s="35"/>
      <c r="Q2750" s="33"/>
      <c r="R2750" s="34"/>
    </row>
    <row r="2751" spans="1:18" ht="15.75" customHeight="1">
      <c r="A2751" s="22"/>
      <c r="B2751" s="27" t="s">
        <v>30</v>
      </c>
      <c r="C2751" s="27">
        <v>1197831</v>
      </c>
      <c r="D2751" s="28">
        <v>44241</v>
      </c>
      <c r="E2751" s="27" t="s">
        <v>31</v>
      </c>
      <c r="F2751" s="27" t="s">
        <v>107</v>
      </c>
      <c r="G2751" s="27" t="s">
        <v>108</v>
      </c>
      <c r="H2751" s="27" t="s">
        <v>27</v>
      </c>
      <c r="I2751" s="29">
        <v>0.2</v>
      </c>
      <c r="J2751" s="30">
        <v>1500</v>
      </c>
      <c r="K2751" s="31">
        <f t="shared" si="20"/>
        <v>300</v>
      </c>
      <c r="L2751" s="31">
        <f t="shared" si="21"/>
        <v>105</v>
      </c>
      <c r="M2751" s="32">
        <v>0.35</v>
      </c>
      <c r="O2751" s="37"/>
      <c r="P2751" s="35"/>
      <c r="Q2751" s="33"/>
      <c r="R2751" s="34"/>
    </row>
    <row r="2752" spans="1:18" ht="15.75" customHeight="1">
      <c r="A2752" s="22"/>
      <c r="B2752" s="27" t="s">
        <v>30</v>
      </c>
      <c r="C2752" s="27">
        <v>1197831</v>
      </c>
      <c r="D2752" s="28">
        <v>44241</v>
      </c>
      <c r="E2752" s="27" t="s">
        <v>31</v>
      </c>
      <c r="F2752" s="27" t="s">
        <v>107</v>
      </c>
      <c r="G2752" s="27" t="s">
        <v>108</v>
      </c>
      <c r="H2752" s="27" t="s">
        <v>28</v>
      </c>
      <c r="I2752" s="29">
        <v>0.35000000000000003</v>
      </c>
      <c r="J2752" s="30">
        <v>2250</v>
      </c>
      <c r="K2752" s="31">
        <f t="shared" si="20"/>
        <v>787.50000000000011</v>
      </c>
      <c r="L2752" s="31">
        <f t="shared" si="21"/>
        <v>275.625</v>
      </c>
      <c r="M2752" s="32">
        <v>0.35</v>
      </c>
      <c r="O2752" s="37"/>
      <c r="P2752" s="35"/>
      <c r="Q2752" s="33"/>
      <c r="R2752" s="34"/>
    </row>
    <row r="2753" spans="1:18" ht="15.75" customHeight="1">
      <c r="A2753" s="22"/>
      <c r="B2753" s="27" t="s">
        <v>30</v>
      </c>
      <c r="C2753" s="27">
        <v>1197831</v>
      </c>
      <c r="D2753" s="28">
        <v>44241</v>
      </c>
      <c r="E2753" s="27" t="s">
        <v>31</v>
      </c>
      <c r="F2753" s="27" t="s">
        <v>107</v>
      </c>
      <c r="G2753" s="27" t="s">
        <v>108</v>
      </c>
      <c r="H2753" s="27" t="s">
        <v>29</v>
      </c>
      <c r="I2753" s="29">
        <v>0.2</v>
      </c>
      <c r="J2753" s="30">
        <v>3250</v>
      </c>
      <c r="K2753" s="31">
        <f t="shared" si="20"/>
        <v>650</v>
      </c>
      <c r="L2753" s="31">
        <f t="shared" si="21"/>
        <v>227.49999999999997</v>
      </c>
      <c r="M2753" s="32">
        <v>0.35</v>
      </c>
      <c r="O2753" s="37"/>
      <c r="P2753" s="35"/>
      <c r="Q2753" s="33"/>
      <c r="R2753" s="34"/>
    </row>
    <row r="2754" spans="1:18" ht="15.75" customHeight="1">
      <c r="A2754" s="22"/>
      <c r="B2754" s="27" t="s">
        <v>30</v>
      </c>
      <c r="C2754" s="27">
        <v>1197831</v>
      </c>
      <c r="D2754" s="28">
        <v>44267</v>
      </c>
      <c r="E2754" s="27" t="s">
        <v>31</v>
      </c>
      <c r="F2754" s="27" t="s">
        <v>107</v>
      </c>
      <c r="G2754" s="27" t="s">
        <v>108</v>
      </c>
      <c r="H2754" s="27" t="s">
        <v>24</v>
      </c>
      <c r="I2754" s="29">
        <v>0.2</v>
      </c>
      <c r="J2754" s="30">
        <v>5450</v>
      </c>
      <c r="K2754" s="31">
        <f t="shared" si="20"/>
        <v>1090</v>
      </c>
      <c r="L2754" s="31">
        <f t="shared" si="21"/>
        <v>381.5</v>
      </c>
      <c r="M2754" s="32">
        <v>0.35</v>
      </c>
      <c r="O2754" s="37"/>
      <c r="P2754" s="35"/>
      <c r="Q2754" s="33"/>
      <c r="R2754" s="34"/>
    </row>
    <row r="2755" spans="1:18" ht="15.75" customHeight="1">
      <c r="A2755" s="22"/>
      <c r="B2755" s="27" t="s">
        <v>30</v>
      </c>
      <c r="C2755" s="27">
        <v>1197831</v>
      </c>
      <c r="D2755" s="28">
        <v>44267</v>
      </c>
      <c r="E2755" s="27" t="s">
        <v>31</v>
      </c>
      <c r="F2755" s="27" t="s">
        <v>107</v>
      </c>
      <c r="G2755" s="27" t="s">
        <v>108</v>
      </c>
      <c r="H2755" s="27" t="s">
        <v>25</v>
      </c>
      <c r="I2755" s="29">
        <v>0.2</v>
      </c>
      <c r="J2755" s="30">
        <v>2250</v>
      </c>
      <c r="K2755" s="31">
        <f t="shared" si="20"/>
        <v>450</v>
      </c>
      <c r="L2755" s="31">
        <f t="shared" si="21"/>
        <v>157.5</v>
      </c>
      <c r="M2755" s="32">
        <v>0.35</v>
      </c>
      <c r="O2755" s="37"/>
      <c r="P2755" s="35"/>
      <c r="Q2755" s="33"/>
      <c r="R2755" s="34"/>
    </row>
    <row r="2756" spans="1:18" ht="15.75" customHeight="1">
      <c r="A2756" s="22"/>
      <c r="B2756" s="27" t="s">
        <v>30</v>
      </c>
      <c r="C2756" s="27">
        <v>1197831</v>
      </c>
      <c r="D2756" s="28">
        <v>44267</v>
      </c>
      <c r="E2756" s="27" t="s">
        <v>31</v>
      </c>
      <c r="F2756" s="27" t="s">
        <v>107</v>
      </c>
      <c r="G2756" s="27" t="s">
        <v>108</v>
      </c>
      <c r="H2756" s="27" t="s">
        <v>26</v>
      </c>
      <c r="I2756" s="29">
        <v>0.10000000000000002</v>
      </c>
      <c r="J2756" s="30">
        <v>2500</v>
      </c>
      <c r="K2756" s="31">
        <f t="shared" si="20"/>
        <v>250.00000000000006</v>
      </c>
      <c r="L2756" s="31">
        <f t="shared" si="21"/>
        <v>87.500000000000014</v>
      </c>
      <c r="M2756" s="32">
        <v>0.35</v>
      </c>
      <c r="O2756" s="37"/>
      <c r="P2756" s="35"/>
      <c r="Q2756" s="33"/>
      <c r="R2756" s="34"/>
    </row>
    <row r="2757" spans="1:18" ht="15.75" customHeight="1">
      <c r="A2757" s="22"/>
      <c r="B2757" s="27" t="s">
        <v>30</v>
      </c>
      <c r="C2757" s="27">
        <v>1197831</v>
      </c>
      <c r="D2757" s="28">
        <v>44267</v>
      </c>
      <c r="E2757" s="27" t="s">
        <v>31</v>
      </c>
      <c r="F2757" s="27" t="s">
        <v>107</v>
      </c>
      <c r="G2757" s="27" t="s">
        <v>108</v>
      </c>
      <c r="H2757" s="27" t="s">
        <v>27</v>
      </c>
      <c r="I2757" s="29">
        <v>0.19999999999999996</v>
      </c>
      <c r="J2757" s="30">
        <v>1000</v>
      </c>
      <c r="K2757" s="31">
        <f t="shared" si="20"/>
        <v>199.99999999999994</v>
      </c>
      <c r="L2757" s="31">
        <f t="shared" si="21"/>
        <v>69.999999999999972</v>
      </c>
      <c r="M2757" s="32">
        <v>0.35</v>
      </c>
      <c r="O2757" s="37"/>
      <c r="P2757" s="35"/>
      <c r="Q2757" s="33"/>
      <c r="R2757" s="34"/>
    </row>
    <row r="2758" spans="1:18" ht="15.75" customHeight="1">
      <c r="A2758" s="22"/>
      <c r="B2758" s="27" t="s">
        <v>30</v>
      </c>
      <c r="C2758" s="27">
        <v>1197831</v>
      </c>
      <c r="D2758" s="28">
        <v>44267</v>
      </c>
      <c r="E2758" s="27" t="s">
        <v>31</v>
      </c>
      <c r="F2758" s="27" t="s">
        <v>107</v>
      </c>
      <c r="G2758" s="27" t="s">
        <v>108</v>
      </c>
      <c r="H2758" s="27" t="s">
        <v>28</v>
      </c>
      <c r="I2758" s="29">
        <v>0.35000000000000009</v>
      </c>
      <c r="J2758" s="30">
        <v>1500</v>
      </c>
      <c r="K2758" s="31">
        <f t="shared" si="20"/>
        <v>525.00000000000011</v>
      </c>
      <c r="L2758" s="31">
        <f t="shared" si="21"/>
        <v>183.75000000000003</v>
      </c>
      <c r="M2758" s="32">
        <v>0.35</v>
      </c>
      <c r="O2758" s="37"/>
      <c r="P2758" s="35"/>
      <c r="Q2758" s="33"/>
      <c r="R2758" s="34"/>
    </row>
    <row r="2759" spans="1:18" ht="15.75" customHeight="1">
      <c r="A2759" s="22"/>
      <c r="B2759" s="27" t="s">
        <v>30</v>
      </c>
      <c r="C2759" s="27">
        <v>1197831</v>
      </c>
      <c r="D2759" s="28">
        <v>44267</v>
      </c>
      <c r="E2759" s="27" t="s">
        <v>31</v>
      </c>
      <c r="F2759" s="27" t="s">
        <v>107</v>
      </c>
      <c r="G2759" s="27" t="s">
        <v>108</v>
      </c>
      <c r="H2759" s="27" t="s">
        <v>29</v>
      </c>
      <c r="I2759" s="29">
        <v>0.25</v>
      </c>
      <c r="J2759" s="30">
        <v>2500</v>
      </c>
      <c r="K2759" s="31">
        <f t="shared" si="20"/>
        <v>625</v>
      </c>
      <c r="L2759" s="31">
        <f t="shared" si="21"/>
        <v>218.75</v>
      </c>
      <c r="M2759" s="32">
        <v>0.35</v>
      </c>
      <c r="O2759" s="37"/>
      <c r="P2759" s="35"/>
      <c r="Q2759" s="33"/>
      <c r="R2759" s="34"/>
    </row>
    <row r="2760" spans="1:18" ht="15.75" customHeight="1">
      <c r="A2760" s="22"/>
      <c r="B2760" s="27" t="s">
        <v>30</v>
      </c>
      <c r="C2760" s="27">
        <v>1197831</v>
      </c>
      <c r="D2760" s="28">
        <v>44299</v>
      </c>
      <c r="E2760" s="27" t="s">
        <v>31</v>
      </c>
      <c r="F2760" s="27" t="s">
        <v>107</v>
      </c>
      <c r="G2760" s="27" t="s">
        <v>108</v>
      </c>
      <c r="H2760" s="27" t="s">
        <v>24</v>
      </c>
      <c r="I2760" s="29">
        <v>0.25</v>
      </c>
      <c r="J2760" s="30">
        <v>5000</v>
      </c>
      <c r="K2760" s="31">
        <f t="shared" si="20"/>
        <v>1250</v>
      </c>
      <c r="L2760" s="31">
        <f t="shared" si="21"/>
        <v>437.5</v>
      </c>
      <c r="M2760" s="32">
        <v>0.35</v>
      </c>
      <c r="O2760" s="37"/>
      <c r="P2760" s="35"/>
      <c r="Q2760" s="33"/>
      <c r="R2760" s="34"/>
    </row>
    <row r="2761" spans="1:18" ht="15.75" customHeight="1">
      <c r="A2761" s="22"/>
      <c r="B2761" s="27" t="s">
        <v>30</v>
      </c>
      <c r="C2761" s="27">
        <v>1197831</v>
      </c>
      <c r="D2761" s="28">
        <v>44299</v>
      </c>
      <c r="E2761" s="27" t="s">
        <v>31</v>
      </c>
      <c r="F2761" s="27" t="s">
        <v>107</v>
      </c>
      <c r="G2761" s="27" t="s">
        <v>108</v>
      </c>
      <c r="H2761" s="27" t="s">
        <v>25</v>
      </c>
      <c r="I2761" s="29">
        <v>0.25</v>
      </c>
      <c r="J2761" s="30">
        <v>2000</v>
      </c>
      <c r="K2761" s="31">
        <f t="shared" si="20"/>
        <v>500</v>
      </c>
      <c r="L2761" s="31">
        <f t="shared" si="21"/>
        <v>175</v>
      </c>
      <c r="M2761" s="32">
        <v>0.35</v>
      </c>
      <c r="O2761" s="37"/>
      <c r="P2761" s="35"/>
      <c r="Q2761" s="33"/>
      <c r="R2761" s="34"/>
    </row>
    <row r="2762" spans="1:18" ht="15.75" customHeight="1">
      <c r="A2762" s="22"/>
      <c r="B2762" s="27" t="s">
        <v>30</v>
      </c>
      <c r="C2762" s="27">
        <v>1197831</v>
      </c>
      <c r="D2762" s="28">
        <v>44299</v>
      </c>
      <c r="E2762" s="27" t="s">
        <v>31</v>
      </c>
      <c r="F2762" s="27" t="s">
        <v>107</v>
      </c>
      <c r="G2762" s="27" t="s">
        <v>108</v>
      </c>
      <c r="H2762" s="27" t="s">
        <v>26</v>
      </c>
      <c r="I2762" s="29">
        <v>0.15000000000000002</v>
      </c>
      <c r="J2762" s="30">
        <v>2000</v>
      </c>
      <c r="K2762" s="31">
        <f t="shared" si="20"/>
        <v>300.00000000000006</v>
      </c>
      <c r="L2762" s="31">
        <f t="shared" si="21"/>
        <v>105.00000000000001</v>
      </c>
      <c r="M2762" s="32">
        <v>0.35</v>
      </c>
      <c r="O2762" s="37"/>
      <c r="P2762" s="35"/>
      <c r="Q2762" s="33"/>
      <c r="R2762" s="34"/>
    </row>
    <row r="2763" spans="1:18" ht="15.75" customHeight="1">
      <c r="A2763" s="22"/>
      <c r="B2763" s="27" t="s">
        <v>30</v>
      </c>
      <c r="C2763" s="27">
        <v>1197831</v>
      </c>
      <c r="D2763" s="28">
        <v>44299</v>
      </c>
      <c r="E2763" s="27" t="s">
        <v>31</v>
      </c>
      <c r="F2763" s="27" t="s">
        <v>107</v>
      </c>
      <c r="G2763" s="27" t="s">
        <v>108</v>
      </c>
      <c r="H2763" s="27" t="s">
        <v>27</v>
      </c>
      <c r="I2763" s="29">
        <v>0.19999999999999996</v>
      </c>
      <c r="J2763" s="30">
        <v>1250</v>
      </c>
      <c r="K2763" s="31">
        <f t="shared" si="20"/>
        <v>249.99999999999994</v>
      </c>
      <c r="L2763" s="31">
        <f t="shared" si="21"/>
        <v>87.499999999999972</v>
      </c>
      <c r="M2763" s="32">
        <v>0.35</v>
      </c>
      <c r="O2763" s="37"/>
      <c r="P2763" s="35"/>
      <c r="Q2763" s="33"/>
      <c r="R2763" s="34"/>
    </row>
    <row r="2764" spans="1:18" ht="15.75" customHeight="1">
      <c r="A2764" s="22"/>
      <c r="B2764" s="27" t="s">
        <v>30</v>
      </c>
      <c r="C2764" s="27">
        <v>1197831</v>
      </c>
      <c r="D2764" s="28">
        <v>44299</v>
      </c>
      <c r="E2764" s="27" t="s">
        <v>31</v>
      </c>
      <c r="F2764" s="27" t="s">
        <v>107</v>
      </c>
      <c r="G2764" s="27" t="s">
        <v>108</v>
      </c>
      <c r="H2764" s="27" t="s">
        <v>28</v>
      </c>
      <c r="I2764" s="29">
        <v>0.4</v>
      </c>
      <c r="J2764" s="30">
        <v>1500</v>
      </c>
      <c r="K2764" s="31">
        <f t="shared" si="20"/>
        <v>600</v>
      </c>
      <c r="L2764" s="31">
        <f t="shared" si="21"/>
        <v>210</v>
      </c>
      <c r="M2764" s="32">
        <v>0.35</v>
      </c>
      <c r="O2764" s="37"/>
      <c r="P2764" s="35"/>
      <c r="Q2764" s="33"/>
      <c r="R2764" s="34"/>
    </row>
    <row r="2765" spans="1:18" ht="15.75" customHeight="1">
      <c r="A2765" s="22"/>
      <c r="B2765" s="27" t="s">
        <v>30</v>
      </c>
      <c r="C2765" s="27">
        <v>1197831</v>
      </c>
      <c r="D2765" s="28">
        <v>44299</v>
      </c>
      <c r="E2765" s="27" t="s">
        <v>31</v>
      </c>
      <c r="F2765" s="27" t="s">
        <v>107</v>
      </c>
      <c r="G2765" s="27" t="s">
        <v>108</v>
      </c>
      <c r="H2765" s="27" t="s">
        <v>29</v>
      </c>
      <c r="I2765" s="29">
        <v>0.30000000000000004</v>
      </c>
      <c r="J2765" s="30">
        <v>3000</v>
      </c>
      <c r="K2765" s="31">
        <f t="shared" si="20"/>
        <v>900.00000000000011</v>
      </c>
      <c r="L2765" s="31">
        <f t="shared" si="21"/>
        <v>315</v>
      </c>
      <c r="M2765" s="32">
        <v>0.35</v>
      </c>
      <c r="O2765" s="37"/>
      <c r="P2765" s="35"/>
      <c r="Q2765" s="33"/>
      <c r="R2765" s="34"/>
    </row>
    <row r="2766" spans="1:18" ht="15.75" customHeight="1">
      <c r="A2766" s="22"/>
      <c r="B2766" s="27" t="s">
        <v>30</v>
      </c>
      <c r="C2766" s="27">
        <v>1197831</v>
      </c>
      <c r="D2766" s="28">
        <v>44328</v>
      </c>
      <c r="E2766" s="27" t="s">
        <v>31</v>
      </c>
      <c r="F2766" s="27" t="s">
        <v>107</v>
      </c>
      <c r="G2766" s="27" t="s">
        <v>108</v>
      </c>
      <c r="H2766" s="27" t="s">
        <v>24</v>
      </c>
      <c r="I2766" s="29">
        <v>0.4</v>
      </c>
      <c r="J2766" s="30">
        <v>5700</v>
      </c>
      <c r="K2766" s="31">
        <f t="shared" si="20"/>
        <v>2280</v>
      </c>
      <c r="L2766" s="31">
        <f t="shared" si="21"/>
        <v>798</v>
      </c>
      <c r="M2766" s="32">
        <v>0.35</v>
      </c>
      <c r="O2766" s="37"/>
      <c r="P2766" s="35"/>
      <c r="Q2766" s="33"/>
      <c r="R2766" s="34"/>
    </row>
    <row r="2767" spans="1:18" ht="15.75" customHeight="1">
      <c r="A2767" s="22"/>
      <c r="B2767" s="27" t="s">
        <v>30</v>
      </c>
      <c r="C2767" s="27">
        <v>1197831</v>
      </c>
      <c r="D2767" s="28">
        <v>44328</v>
      </c>
      <c r="E2767" s="27" t="s">
        <v>31</v>
      </c>
      <c r="F2767" s="27" t="s">
        <v>107</v>
      </c>
      <c r="G2767" s="27" t="s">
        <v>108</v>
      </c>
      <c r="H2767" s="27" t="s">
        <v>25</v>
      </c>
      <c r="I2767" s="29">
        <v>0.4</v>
      </c>
      <c r="J2767" s="30">
        <v>2750</v>
      </c>
      <c r="K2767" s="31">
        <f t="shared" si="20"/>
        <v>1100</v>
      </c>
      <c r="L2767" s="31">
        <f t="shared" si="21"/>
        <v>385</v>
      </c>
      <c r="M2767" s="32">
        <v>0.35</v>
      </c>
      <c r="O2767" s="37"/>
      <c r="P2767" s="35"/>
      <c r="Q2767" s="33"/>
      <c r="R2767" s="34"/>
    </row>
    <row r="2768" spans="1:18" ht="15.75" customHeight="1">
      <c r="A2768" s="22"/>
      <c r="B2768" s="27" t="s">
        <v>30</v>
      </c>
      <c r="C2768" s="27">
        <v>1197831</v>
      </c>
      <c r="D2768" s="28">
        <v>44328</v>
      </c>
      <c r="E2768" s="27" t="s">
        <v>31</v>
      </c>
      <c r="F2768" s="27" t="s">
        <v>107</v>
      </c>
      <c r="G2768" s="27" t="s">
        <v>108</v>
      </c>
      <c r="H2768" s="27" t="s">
        <v>26</v>
      </c>
      <c r="I2768" s="29">
        <v>0.35000000000000003</v>
      </c>
      <c r="J2768" s="30">
        <v>2500</v>
      </c>
      <c r="K2768" s="31">
        <f t="shared" si="20"/>
        <v>875.00000000000011</v>
      </c>
      <c r="L2768" s="31">
        <f t="shared" si="21"/>
        <v>306.25</v>
      </c>
      <c r="M2768" s="32">
        <v>0.35</v>
      </c>
      <c r="O2768" s="37"/>
      <c r="P2768" s="35"/>
      <c r="Q2768" s="33"/>
      <c r="R2768" s="34"/>
    </row>
    <row r="2769" spans="1:18" ht="15.75" customHeight="1">
      <c r="A2769" s="22"/>
      <c r="B2769" s="27" t="s">
        <v>30</v>
      </c>
      <c r="C2769" s="27">
        <v>1197831</v>
      </c>
      <c r="D2769" s="28">
        <v>44328</v>
      </c>
      <c r="E2769" s="27" t="s">
        <v>31</v>
      </c>
      <c r="F2769" s="27" t="s">
        <v>107</v>
      </c>
      <c r="G2769" s="27" t="s">
        <v>108</v>
      </c>
      <c r="H2769" s="27" t="s">
        <v>27</v>
      </c>
      <c r="I2769" s="29">
        <v>0.35000000000000003</v>
      </c>
      <c r="J2769" s="30">
        <v>2000</v>
      </c>
      <c r="K2769" s="31">
        <f t="shared" si="20"/>
        <v>700.00000000000011</v>
      </c>
      <c r="L2769" s="31">
        <f t="shared" si="21"/>
        <v>245.00000000000003</v>
      </c>
      <c r="M2769" s="32">
        <v>0.35</v>
      </c>
      <c r="O2769" s="37"/>
      <c r="P2769" s="35"/>
      <c r="Q2769" s="33"/>
      <c r="R2769" s="34"/>
    </row>
    <row r="2770" spans="1:18" ht="15.75" customHeight="1">
      <c r="A2770" s="22"/>
      <c r="B2770" s="27" t="s">
        <v>30</v>
      </c>
      <c r="C2770" s="27">
        <v>1197831</v>
      </c>
      <c r="D2770" s="28">
        <v>44328</v>
      </c>
      <c r="E2770" s="27" t="s">
        <v>31</v>
      </c>
      <c r="F2770" s="27" t="s">
        <v>107</v>
      </c>
      <c r="G2770" s="27" t="s">
        <v>108</v>
      </c>
      <c r="H2770" s="27" t="s">
        <v>28</v>
      </c>
      <c r="I2770" s="29">
        <v>0.44999999999999996</v>
      </c>
      <c r="J2770" s="30">
        <v>2250</v>
      </c>
      <c r="K2770" s="31">
        <f t="shared" si="20"/>
        <v>1012.4999999999999</v>
      </c>
      <c r="L2770" s="31">
        <f t="shared" si="21"/>
        <v>354.37499999999994</v>
      </c>
      <c r="M2770" s="32">
        <v>0.35</v>
      </c>
      <c r="O2770" s="37"/>
      <c r="P2770" s="35"/>
      <c r="Q2770" s="33"/>
      <c r="R2770" s="34"/>
    </row>
    <row r="2771" spans="1:18" ht="15.75" customHeight="1">
      <c r="A2771" s="22"/>
      <c r="B2771" s="27" t="s">
        <v>30</v>
      </c>
      <c r="C2771" s="27">
        <v>1197831</v>
      </c>
      <c r="D2771" s="28">
        <v>44328</v>
      </c>
      <c r="E2771" s="27" t="s">
        <v>31</v>
      </c>
      <c r="F2771" s="27" t="s">
        <v>107</v>
      </c>
      <c r="G2771" s="27" t="s">
        <v>108</v>
      </c>
      <c r="H2771" s="27" t="s">
        <v>29</v>
      </c>
      <c r="I2771" s="29">
        <v>0.44999999999999996</v>
      </c>
      <c r="J2771" s="30">
        <v>3250</v>
      </c>
      <c r="K2771" s="31">
        <f t="shared" si="20"/>
        <v>1462.4999999999998</v>
      </c>
      <c r="L2771" s="31">
        <f t="shared" si="21"/>
        <v>511.87499999999989</v>
      </c>
      <c r="M2771" s="32">
        <v>0.35</v>
      </c>
      <c r="O2771" s="37"/>
      <c r="P2771" s="35"/>
      <c r="Q2771" s="33"/>
      <c r="R2771" s="34"/>
    </row>
    <row r="2772" spans="1:18" ht="15.75" customHeight="1">
      <c r="A2772" s="22"/>
      <c r="B2772" s="27" t="s">
        <v>30</v>
      </c>
      <c r="C2772" s="27">
        <v>1197831</v>
      </c>
      <c r="D2772" s="28">
        <v>44361</v>
      </c>
      <c r="E2772" s="27" t="s">
        <v>31</v>
      </c>
      <c r="F2772" s="27" t="s">
        <v>107</v>
      </c>
      <c r="G2772" s="27" t="s">
        <v>108</v>
      </c>
      <c r="H2772" s="27" t="s">
        <v>24</v>
      </c>
      <c r="I2772" s="29">
        <v>0.39999999999999997</v>
      </c>
      <c r="J2772" s="30">
        <v>5750</v>
      </c>
      <c r="K2772" s="31">
        <f t="shared" si="20"/>
        <v>2300</v>
      </c>
      <c r="L2772" s="31">
        <f t="shared" si="21"/>
        <v>805</v>
      </c>
      <c r="M2772" s="32">
        <v>0.35</v>
      </c>
      <c r="O2772" s="37"/>
      <c r="P2772" s="35"/>
      <c r="Q2772" s="33"/>
      <c r="R2772" s="34"/>
    </row>
    <row r="2773" spans="1:18" ht="15.75" customHeight="1">
      <c r="A2773" s="22"/>
      <c r="B2773" s="27" t="s">
        <v>30</v>
      </c>
      <c r="C2773" s="27">
        <v>1197831</v>
      </c>
      <c r="D2773" s="28">
        <v>44361</v>
      </c>
      <c r="E2773" s="27" t="s">
        <v>31</v>
      </c>
      <c r="F2773" s="27" t="s">
        <v>107</v>
      </c>
      <c r="G2773" s="27" t="s">
        <v>108</v>
      </c>
      <c r="H2773" s="27" t="s">
        <v>25</v>
      </c>
      <c r="I2773" s="29">
        <v>0.35000000000000003</v>
      </c>
      <c r="J2773" s="30">
        <v>3250</v>
      </c>
      <c r="K2773" s="31">
        <f t="shared" si="20"/>
        <v>1137.5</v>
      </c>
      <c r="L2773" s="31">
        <f t="shared" si="21"/>
        <v>398.125</v>
      </c>
      <c r="M2773" s="32">
        <v>0.35</v>
      </c>
      <c r="O2773" s="37"/>
      <c r="P2773" s="35"/>
      <c r="Q2773" s="33"/>
      <c r="R2773" s="34"/>
    </row>
    <row r="2774" spans="1:18" ht="15.75" customHeight="1">
      <c r="A2774" s="22"/>
      <c r="B2774" s="27" t="s">
        <v>30</v>
      </c>
      <c r="C2774" s="27">
        <v>1197831</v>
      </c>
      <c r="D2774" s="28">
        <v>44361</v>
      </c>
      <c r="E2774" s="27" t="s">
        <v>31</v>
      </c>
      <c r="F2774" s="27" t="s">
        <v>107</v>
      </c>
      <c r="G2774" s="27" t="s">
        <v>108</v>
      </c>
      <c r="H2774" s="27" t="s">
        <v>26</v>
      </c>
      <c r="I2774" s="29">
        <v>0.4</v>
      </c>
      <c r="J2774" s="30">
        <v>3000</v>
      </c>
      <c r="K2774" s="31">
        <f t="shared" si="20"/>
        <v>1200</v>
      </c>
      <c r="L2774" s="31">
        <f t="shared" si="21"/>
        <v>420</v>
      </c>
      <c r="M2774" s="32">
        <v>0.35</v>
      </c>
      <c r="O2774" s="37"/>
      <c r="P2774" s="35"/>
      <c r="Q2774" s="33"/>
      <c r="R2774" s="34"/>
    </row>
    <row r="2775" spans="1:18" ht="15.75" customHeight="1">
      <c r="A2775" s="22"/>
      <c r="B2775" s="27" t="s">
        <v>30</v>
      </c>
      <c r="C2775" s="27">
        <v>1197831</v>
      </c>
      <c r="D2775" s="28">
        <v>44361</v>
      </c>
      <c r="E2775" s="27" t="s">
        <v>31</v>
      </c>
      <c r="F2775" s="27" t="s">
        <v>107</v>
      </c>
      <c r="G2775" s="27" t="s">
        <v>108</v>
      </c>
      <c r="H2775" s="27" t="s">
        <v>27</v>
      </c>
      <c r="I2775" s="29">
        <v>0.4</v>
      </c>
      <c r="J2775" s="30">
        <v>2750</v>
      </c>
      <c r="K2775" s="31">
        <f t="shared" si="20"/>
        <v>1100</v>
      </c>
      <c r="L2775" s="31">
        <f t="shared" si="21"/>
        <v>385</v>
      </c>
      <c r="M2775" s="32">
        <v>0.35</v>
      </c>
      <c r="O2775" s="37"/>
      <c r="P2775" s="35"/>
      <c r="Q2775" s="33"/>
      <c r="R2775" s="34"/>
    </row>
    <row r="2776" spans="1:18" ht="15.75" customHeight="1">
      <c r="A2776" s="22"/>
      <c r="B2776" s="27" t="s">
        <v>30</v>
      </c>
      <c r="C2776" s="27">
        <v>1197831</v>
      </c>
      <c r="D2776" s="28">
        <v>44361</v>
      </c>
      <c r="E2776" s="27" t="s">
        <v>31</v>
      </c>
      <c r="F2776" s="27" t="s">
        <v>107</v>
      </c>
      <c r="G2776" s="27" t="s">
        <v>108</v>
      </c>
      <c r="H2776" s="27" t="s">
        <v>28</v>
      </c>
      <c r="I2776" s="29">
        <v>0.54999999999999993</v>
      </c>
      <c r="J2776" s="30">
        <v>2750</v>
      </c>
      <c r="K2776" s="31">
        <f t="shared" si="20"/>
        <v>1512.4999999999998</v>
      </c>
      <c r="L2776" s="31">
        <f t="shared" si="21"/>
        <v>529.37499999999989</v>
      </c>
      <c r="M2776" s="32">
        <v>0.35</v>
      </c>
      <c r="O2776" s="37"/>
      <c r="P2776" s="35"/>
      <c r="Q2776" s="33"/>
      <c r="R2776" s="34"/>
    </row>
    <row r="2777" spans="1:18" ht="15.75" customHeight="1">
      <c r="A2777" s="22"/>
      <c r="B2777" s="27" t="s">
        <v>30</v>
      </c>
      <c r="C2777" s="27">
        <v>1197831</v>
      </c>
      <c r="D2777" s="28">
        <v>44361</v>
      </c>
      <c r="E2777" s="27" t="s">
        <v>31</v>
      </c>
      <c r="F2777" s="27" t="s">
        <v>107</v>
      </c>
      <c r="G2777" s="27" t="s">
        <v>108</v>
      </c>
      <c r="H2777" s="27" t="s">
        <v>29</v>
      </c>
      <c r="I2777" s="29">
        <v>0.6</v>
      </c>
      <c r="J2777" s="30">
        <v>4500</v>
      </c>
      <c r="K2777" s="31">
        <f t="shared" si="20"/>
        <v>2700</v>
      </c>
      <c r="L2777" s="31">
        <f t="shared" si="21"/>
        <v>944.99999999999989</v>
      </c>
      <c r="M2777" s="32">
        <v>0.35</v>
      </c>
      <c r="O2777" s="37"/>
      <c r="P2777" s="35"/>
      <c r="Q2777" s="33"/>
      <c r="R2777" s="34"/>
    </row>
    <row r="2778" spans="1:18" ht="15.75" customHeight="1">
      <c r="A2778" s="22"/>
      <c r="B2778" s="27" t="s">
        <v>30</v>
      </c>
      <c r="C2778" s="27">
        <v>1197831</v>
      </c>
      <c r="D2778" s="28">
        <v>44389</v>
      </c>
      <c r="E2778" s="27" t="s">
        <v>31</v>
      </c>
      <c r="F2778" s="27" t="s">
        <v>107</v>
      </c>
      <c r="G2778" s="27" t="s">
        <v>108</v>
      </c>
      <c r="H2778" s="27" t="s">
        <v>24</v>
      </c>
      <c r="I2778" s="29">
        <v>0.54999999999999993</v>
      </c>
      <c r="J2778" s="30">
        <v>6750</v>
      </c>
      <c r="K2778" s="31">
        <f t="shared" si="20"/>
        <v>3712.4999999999995</v>
      </c>
      <c r="L2778" s="31">
        <f t="shared" si="21"/>
        <v>1299.3749999999998</v>
      </c>
      <c r="M2778" s="32">
        <v>0.35</v>
      </c>
      <c r="O2778" s="37"/>
      <c r="P2778" s="35"/>
      <c r="Q2778" s="33"/>
      <c r="R2778" s="34"/>
    </row>
    <row r="2779" spans="1:18" ht="15.75" customHeight="1">
      <c r="A2779" s="22"/>
      <c r="B2779" s="27" t="s">
        <v>30</v>
      </c>
      <c r="C2779" s="27">
        <v>1197831</v>
      </c>
      <c r="D2779" s="28">
        <v>44389</v>
      </c>
      <c r="E2779" s="27" t="s">
        <v>31</v>
      </c>
      <c r="F2779" s="27" t="s">
        <v>107</v>
      </c>
      <c r="G2779" s="27" t="s">
        <v>108</v>
      </c>
      <c r="H2779" s="27" t="s">
        <v>25</v>
      </c>
      <c r="I2779" s="29">
        <v>0.5</v>
      </c>
      <c r="J2779" s="30">
        <v>4250</v>
      </c>
      <c r="K2779" s="31">
        <f t="shared" si="20"/>
        <v>2125</v>
      </c>
      <c r="L2779" s="31">
        <f t="shared" si="21"/>
        <v>743.75</v>
      </c>
      <c r="M2779" s="32">
        <v>0.35</v>
      </c>
      <c r="O2779" s="37"/>
      <c r="P2779" s="35"/>
      <c r="Q2779" s="33"/>
      <c r="R2779" s="34"/>
    </row>
    <row r="2780" spans="1:18" ht="15.75" customHeight="1">
      <c r="A2780" s="22"/>
      <c r="B2780" s="27" t="s">
        <v>30</v>
      </c>
      <c r="C2780" s="27">
        <v>1197831</v>
      </c>
      <c r="D2780" s="28">
        <v>44389</v>
      </c>
      <c r="E2780" s="27" t="s">
        <v>31</v>
      </c>
      <c r="F2780" s="27" t="s">
        <v>107</v>
      </c>
      <c r="G2780" s="27" t="s">
        <v>108</v>
      </c>
      <c r="H2780" s="27" t="s">
        <v>26</v>
      </c>
      <c r="I2780" s="29">
        <v>0.45</v>
      </c>
      <c r="J2780" s="30">
        <v>3500</v>
      </c>
      <c r="K2780" s="31">
        <f t="shared" si="20"/>
        <v>1575</v>
      </c>
      <c r="L2780" s="31">
        <f t="shared" si="21"/>
        <v>551.25</v>
      </c>
      <c r="M2780" s="32">
        <v>0.35</v>
      </c>
      <c r="O2780" s="37"/>
      <c r="P2780" s="35"/>
      <c r="Q2780" s="33"/>
      <c r="R2780" s="34"/>
    </row>
    <row r="2781" spans="1:18" ht="15.75" customHeight="1">
      <c r="A2781" s="22"/>
      <c r="B2781" s="27" t="s">
        <v>30</v>
      </c>
      <c r="C2781" s="27">
        <v>1197831</v>
      </c>
      <c r="D2781" s="28">
        <v>44389</v>
      </c>
      <c r="E2781" s="27" t="s">
        <v>31</v>
      </c>
      <c r="F2781" s="27" t="s">
        <v>107</v>
      </c>
      <c r="G2781" s="27" t="s">
        <v>108</v>
      </c>
      <c r="H2781" s="27" t="s">
        <v>27</v>
      </c>
      <c r="I2781" s="29">
        <v>0.45</v>
      </c>
      <c r="J2781" s="30">
        <v>3000</v>
      </c>
      <c r="K2781" s="31">
        <f t="shared" si="20"/>
        <v>1350</v>
      </c>
      <c r="L2781" s="31">
        <f t="shared" si="21"/>
        <v>472.49999999999994</v>
      </c>
      <c r="M2781" s="32">
        <v>0.35</v>
      </c>
      <c r="O2781" s="37"/>
      <c r="P2781" s="35"/>
      <c r="Q2781" s="33"/>
      <c r="R2781" s="34"/>
    </row>
    <row r="2782" spans="1:18" ht="15.75" customHeight="1">
      <c r="A2782" s="22"/>
      <c r="B2782" s="27" t="s">
        <v>30</v>
      </c>
      <c r="C2782" s="27">
        <v>1197831</v>
      </c>
      <c r="D2782" s="28">
        <v>44389</v>
      </c>
      <c r="E2782" s="27" t="s">
        <v>31</v>
      </c>
      <c r="F2782" s="27" t="s">
        <v>107</v>
      </c>
      <c r="G2782" s="27" t="s">
        <v>108</v>
      </c>
      <c r="H2782" s="27" t="s">
        <v>28</v>
      </c>
      <c r="I2782" s="29">
        <v>0.6</v>
      </c>
      <c r="J2782" s="30">
        <v>3250</v>
      </c>
      <c r="K2782" s="31">
        <f t="shared" si="20"/>
        <v>1950</v>
      </c>
      <c r="L2782" s="31">
        <f t="shared" si="21"/>
        <v>682.5</v>
      </c>
      <c r="M2782" s="32">
        <v>0.35</v>
      </c>
      <c r="O2782" s="37"/>
      <c r="P2782" s="35"/>
      <c r="Q2782" s="33"/>
      <c r="R2782" s="34"/>
    </row>
    <row r="2783" spans="1:18" ht="15.75" customHeight="1">
      <c r="A2783" s="22"/>
      <c r="B2783" s="27" t="s">
        <v>30</v>
      </c>
      <c r="C2783" s="27">
        <v>1197831</v>
      </c>
      <c r="D2783" s="28">
        <v>44389</v>
      </c>
      <c r="E2783" s="27" t="s">
        <v>31</v>
      </c>
      <c r="F2783" s="27" t="s">
        <v>107</v>
      </c>
      <c r="G2783" s="27" t="s">
        <v>108</v>
      </c>
      <c r="H2783" s="27" t="s">
        <v>29</v>
      </c>
      <c r="I2783" s="29">
        <v>0.65</v>
      </c>
      <c r="J2783" s="30">
        <v>5000</v>
      </c>
      <c r="K2783" s="31">
        <f t="shared" si="20"/>
        <v>3250</v>
      </c>
      <c r="L2783" s="31">
        <f t="shared" si="21"/>
        <v>1137.5</v>
      </c>
      <c r="M2783" s="32">
        <v>0.35</v>
      </c>
      <c r="O2783" s="37"/>
      <c r="P2783" s="35"/>
      <c r="Q2783" s="33"/>
      <c r="R2783" s="34"/>
    </row>
    <row r="2784" spans="1:18" ht="15.75" customHeight="1">
      <c r="A2784" s="22"/>
      <c r="B2784" s="27" t="s">
        <v>30</v>
      </c>
      <c r="C2784" s="27">
        <v>1197831</v>
      </c>
      <c r="D2784" s="28">
        <v>44421</v>
      </c>
      <c r="E2784" s="27" t="s">
        <v>31</v>
      </c>
      <c r="F2784" s="27" t="s">
        <v>107</v>
      </c>
      <c r="G2784" s="27" t="s">
        <v>108</v>
      </c>
      <c r="H2784" s="27" t="s">
        <v>24</v>
      </c>
      <c r="I2784" s="29">
        <v>0.6</v>
      </c>
      <c r="J2784" s="30">
        <v>6500</v>
      </c>
      <c r="K2784" s="31">
        <f t="shared" si="20"/>
        <v>3900</v>
      </c>
      <c r="L2784" s="31">
        <f t="shared" si="21"/>
        <v>1365</v>
      </c>
      <c r="M2784" s="32">
        <v>0.35</v>
      </c>
      <c r="O2784" s="37"/>
      <c r="P2784" s="35"/>
      <c r="Q2784" s="33"/>
      <c r="R2784" s="34"/>
    </row>
    <row r="2785" spans="1:18" ht="15.75" customHeight="1">
      <c r="A2785" s="22"/>
      <c r="B2785" s="27" t="s">
        <v>30</v>
      </c>
      <c r="C2785" s="27">
        <v>1197831</v>
      </c>
      <c r="D2785" s="28">
        <v>44421</v>
      </c>
      <c r="E2785" s="27" t="s">
        <v>31</v>
      </c>
      <c r="F2785" s="27" t="s">
        <v>107</v>
      </c>
      <c r="G2785" s="27" t="s">
        <v>108</v>
      </c>
      <c r="H2785" s="27" t="s">
        <v>25</v>
      </c>
      <c r="I2785" s="29">
        <v>0.55000000000000004</v>
      </c>
      <c r="J2785" s="30">
        <v>4250</v>
      </c>
      <c r="K2785" s="31">
        <f t="shared" si="20"/>
        <v>2337.5</v>
      </c>
      <c r="L2785" s="31">
        <f t="shared" si="21"/>
        <v>818.125</v>
      </c>
      <c r="M2785" s="32">
        <v>0.35</v>
      </c>
      <c r="O2785" s="37"/>
      <c r="P2785" s="35"/>
      <c r="Q2785" s="33"/>
      <c r="R2785" s="34"/>
    </row>
    <row r="2786" spans="1:18" ht="15.75" customHeight="1">
      <c r="A2786" s="22"/>
      <c r="B2786" s="27" t="s">
        <v>30</v>
      </c>
      <c r="C2786" s="27">
        <v>1197831</v>
      </c>
      <c r="D2786" s="28">
        <v>44421</v>
      </c>
      <c r="E2786" s="27" t="s">
        <v>31</v>
      </c>
      <c r="F2786" s="27" t="s">
        <v>107</v>
      </c>
      <c r="G2786" s="27" t="s">
        <v>108</v>
      </c>
      <c r="H2786" s="27" t="s">
        <v>26</v>
      </c>
      <c r="I2786" s="29">
        <v>0.5</v>
      </c>
      <c r="J2786" s="30">
        <v>3500</v>
      </c>
      <c r="K2786" s="31">
        <f t="shared" si="20"/>
        <v>1750</v>
      </c>
      <c r="L2786" s="31">
        <f t="shared" si="21"/>
        <v>612.5</v>
      </c>
      <c r="M2786" s="32">
        <v>0.35</v>
      </c>
      <c r="O2786" s="37"/>
      <c r="P2786" s="35"/>
      <c r="Q2786" s="33"/>
      <c r="R2786" s="34"/>
    </row>
    <row r="2787" spans="1:18" ht="15.75" customHeight="1">
      <c r="A2787" s="22"/>
      <c r="B2787" s="27" t="s">
        <v>30</v>
      </c>
      <c r="C2787" s="27">
        <v>1197831</v>
      </c>
      <c r="D2787" s="28">
        <v>44421</v>
      </c>
      <c r="E2787" s="27" t="s">
        <v>31</v>
      </c>
      <c r="F2787" s="27" t="s">
        <v>107</v>
      </c>
      <c r="G2787" s="27" t="s">
        <v>108</v>
      </c>
      <c r="H2787" s="27" t="s">
        <v>27</v>
      </c>
      <c r="I2787" s="29">
        <v>0.4</v>
      </c>
      <c r="J2787" s="30">
        <v>3000</v>
      </c>
      <c r="K2787" s="31">
        <f t="shared" si="20"/>
        <v>1200</v>
      </c>
      <c r="L2787" s="31">
        <f t="shared" si="21"/>
        <v>420</v>
      </c>
      <c r="M2787" s="32">
        <v>0.35</v>
      </c>
      <c r="O2787" s="37"/>
      <c r="P2787" s="35"/>
      <c r="Q2787" s="33"/>
      <c r="R2787" s="34"/>
    </row>
    <row r="2788" spans="1:18" ht="15.75" customHeight="1">
      <c r="A2788" s="22"/>
      <c r="B2788" s="27" t="s">
        <v>30</v>
      </c>
      <c r="C2788" s="27">
        <v>1197831</v>
      </c>
      <c r="D2788" s="28">
        <v>44421</v>
      </c>
      <c r="E2788" s="27" t="s">
        <v>31</v>
      </c>
      <c r="F2788" s="27" t="s">
        <v>107</v>
      </c>
      <c r="G2788" s="27" t="s">
        <v>108</v>
      </c>
      <c r="H2788" s="27" t="s">
        <v>28</v>
      </c>
      <c r="I2788" s="29">
        <v>0.5</v>
      </c>
      <c r="J2788" s="30">
        <v>2750</v>
      </c>
      <c r="K2788" s="31">
        <f t="shared" si="20"/>
        <v>1375</v>
      </c>
      <c r="L2788" s="31">
        <f t="shared" si="21"/>
        <v>481.24999999999994</v>
      </c>
      <c r="M2788" s="32">
        <v>0.35</v>
      </c>
      <c r="O2788" s="37"/>
      <c r="P2788" s="35"/>
      <c r="Q2788" s="33"/>
      <c r="R2788" s="34"/>
    </row>
    <row r="2789" spans="1:18" ht="15.75" customHeight="1">
      <c r="A2789" s="22"/>
      <c r="B2789" s="27" t="s">
        <v>30</v>
      </c>
      <c r="C2789" s="27">
        <v>1197831</v>
      </c>
      <c r="D2789" s="28">
        <v>44421</v>
      </c>
      <c r="E2789" s="27" t="s">
        <v>31</v>
      </c>
      <c r="F2789" s="27" t="s">
        <v>107</v>
      </c>
      <c r="G2789" s="27" t="s">
        <v>108</v>
      </c>
      <c r="H2789" s="27" t="s">
        <v>29</v>
      </c>
      <c r="I2789" s="29">
        <v>0.55000000000000004</v>
      </c>
      <c r="J2789" s="30">
        <v>4500</v>
      </c>
      <c r="K2789" s="31">
        <f t="shared" si="20"/>
        <v>2475</v>
      </c>
      <c r="L2789" s="31">
        <f t="shared" si="21"/>
        <v>866.25</v>
      </c>
      <c r="M2789" s="32">
        <v>0.35</v>
      </c>
      <c r="O2789" s="37"/>
      <c r="P2789" s="35"/>
      <c r="Q2789" s="33"/>
      <c r="R2789" s="34"/>
    </row>
    <row r="2790" spans="1:18" ht="15.75" customHeight="1">
      <c r="A2790" s="22"/>
      <c r="B2790" s="27" t="s">
        <v>30</v>
      </c>
      <c r="C2790" s="27">
        <v>1197831</v>
      </c>
      <c r="D2790" s="28">
        <v>44451</v>
      </c>
      <c r="E2790" s="27" t="s">
        <v>31</v>
      </c>
      <c r="F2790" s="27" t="s">
        <v>107</v>
      </c>
      <c r="G2790" s="27" t="s">
        <v>108</v>
      </c>
      <c r="H2790" s="27" t="s">
        <v>24</v>
      </c>
      <c r="I2790" s="29">
        <v>0.5</v>
      </c>
      <c r="J2790" s="30">
        <v>5500</v>
      </c>
      <c r="K2790" s="31">
        <f t="shared" si="20"/>
        <v>2750</v>
      </c>
      <c r="L2790" s="31">
        <f t="shared" si="21"/>
        <v>962.49999999999989</v>
      </c>
      <c r="M2790" s="32">
        <v>0.35</v>
      </c>
      <c r="O2790" s="37"/>
      <c r="P2790" s="35"/>
      <c r="Q2790" s="33"/>
      <c r="R2790" s="34"/>
    </row>
    <row r="2791" spans="1:18" ht="15.75" customHeight="1">
      <c r="A2791" s="22"/>
      <c r="B2791" s="27" t="s">
        <v>30</v>
      </c>
      <c r="C2791" s="27">
        <v>1197831</v>
      </c>
      <c r="D2791" s="28">
        <v>44451</v>
      </c>
      <c r="E2791" s="27" t="s">
        <v>31</v>
      </c>
      <c r="F2791" s="27" t="s">
        <v>107</v>
      </c>
      <c r="G2791" s="27" t="s">
        <v>108</v>
      </c>
      <c r="H2791" s="27" t="s">
        <v>25</v>
      </c>
      <c r="I2791" s="29">
        <v>0.40000000000000013</v>
      </c>
      <c r="J2791" s="30">
        <v>3500</v>
      </c>
      <c r="K2791" s="31">
        <f t="shared" si="20"/>
        <v>1400.0000000000005</v>
      </c>
      <c r="L2791" s="31">
        <f t="shared" si="21"/>
        <v>490.00000000000011</v>
      </c>
      <c r="M2791" s="32">
        <v>0.35</v>
      </c>
      <c r="O2791" s="37"/>
      <c r="P2791" s="35"/>
      <c r="Q2791" s="33"/>
      <c r="R2791" s="34"/>
    </row>
    <row r="2792" spans="1:18" ht="15.75" customHeight="1">
      <c r="A2792" s="22"/>
      <c r="B2792" s="27" t="s">
        <v>30</v>
      </c>
      <c r="C2792" s="27">
        <v>1197831</v>
      </c>
      <c r="D2792" s="28">
        <v>44451</v>
      </c>
      <c r="E2792" s="27" t="s">
        <v>31</v>
      </c>
      <c r="F2792" s="27" t="s">
        <v>107</v>
      </c>
      <c r="G2792" s="27" t="s">
        <v>108</v>
      </c>
      <c r="H2792" s="27" t="s">
        <v>26</v>
      </c>
      <c r="I2792" s="29">
        <v>0.15000000000000008</v>
      </c>
      <c r="J2792" s="30">
        <v>2500</v>
      </c>
      <c r="K2792" s="31">
        <f t="shared" si="20"/>
        <v>375.00000000000017</v>
      </c>
      <c r="L2792" s="31">
        <f t="shared" si="21"/>
        <v>131.25000000000006</v>
      </c>
      <c r="M2792" s="32">
        <v>0.35</v>
      </c>
      <c r="O2792" s="37"/>
      <c r="P2792" s="35"/>
      <c r="Q2792" s="33"/>
      <c r="R2792" s="34"/>
    </row>
    <row r="2793" spans="1:18" ht="15.75" customHeight="1">
      <c r="A2793" s="22"/>
      <c r="B2793" s="27" t="s">
        <v>30</v>
      </c>
      <c r="C2793" s="27">
        <v>1197831</v>
      </c>
      <c r="D2793" s="28">
        <v>44451</v>
      </c>
      <c r="E2793" s="27" t="s">
        <v>31</v>
      </c>
      <c r="F2793" s="27" t="s">
        <v>107</v>
      </c>
      <c r="G2793" s="27" t="s">
        <v>108</v>
      </c>
      <c r="H2793" s="27" t="s">
        <v>27</v>
      </c>
      <c r="I2793" s="29">
        <v>0.15000000000000008</v>
      </c>
      <c r="J2793" s="30">
        <v>2250</v>
      </c>
      <c r="K2793" s="31">
        <f t="shared" si="20"/>
        <v>337.50000000000017</v>
      </c>
      <c r="L2793" s="31">
        <f t="shared" si="21"/>
        <v>118.12500000000006</v>
      </c>
      <c r="M2793" s="32">
        <v>0.35</v>
      </c>
      <c r="O2793" s="37"/>
      <c r="P2793" s="35"/>
      <c r="Q2793" s="33"/>
      <c r="R2793" s="34"/>
    </row>
    <row r="2794" spans="1:18" ht="15.75" customHeight="1">
      <c r="A2794" s="22"/>
      <c r="B2794" s="27" t="s">
        <v>30</v>
      </c>
      <c r="C2794" s="27">
        <v>1197831</v>
      </c>
      <c r="D2794" s="28">
        <v>44451</v>
      </c>
      <c r="E2794" s="27" t="s">
        <v>31</v>
      </c>
      <c r="F2794" s="27" t="s">
        <v>107</v>
      </c>
      <c r="G2794" s="27" t="s">
        <v>108</v>
      </c>
      <c r="H2794" s="27" t="s">
        <v>28</v>
      </c>
      <c r="I2794" s="29">
        <v>0.25000000000000006</v>
      </c>
      <c r="J2794" s="30">
        <v>2250</v>
      </c>
      <c r="K2794" s="31">
        <f t="shared" si="20"/>
        <v>562.50000000000011</v>
      </c>
      <c r="L2794" s="31">
        <f t="shared" si="21"/>
        <v>196.87500000000003</v>
      </c>
      <c r="M2794" s="32">
        <v>0.35</v>
      </c>
      <c r="O2794" s="37"/>
      <c r="P2794" s="35"/>
      <c r="Q2794" s="33"/>
      <c r="R2794" s="34"/>
    </row>
    <row r="2795" spans="1:18" ht="15.75" customHeight="1">
      <c r="A2795" s="22"/>
      <c r="B2795" s="27" t="s">
        <v>30</v>
      </c>
      <c r="C2795" s="27">
        <v>1197831</v>
      </c>
      <c r="D2795" s="28">
        <v>44451</v>
      </c>
      <c r="E2795" s="27" t="s">
        <v>31</v>
      </c>
      <c r="F2795" s="27" t="s">
        <v>107</v>
      </c>
      <c r="G2795" s="27" t="s">
        <v>108</v>
      </c>
      <c r="H2795" s="27" t="s">
        <v>29</v>
      </c>
      <c r="I2795" s="29">
        <v>0.3000000000000001</v>
      </c>
      <c r="J2795" s="30">
        <v>3250</v>
      </c>
      <c r="K2795" s="31">
        <f t="shared" si="20"/>
        <v>975.00000000000034</v>
      </c>
      <c r="L2795" s="31">
        <f t="shared" si="21"/>
        <v>341.25000000000011</v>
      </c>
      <c r="M2795" s="32">
        <v>0.35</v>
      </c>
      <c r="O2795" s="37"/>
      <c r="P2795" s="35"/>
      <c r="Q2795" s="33"/>
      <c r="R2795" s="34"/>
    </row>
    <row r="2796" spans="1:18" ht="15.75" customHeight="1">
      <c r="A2796" s="22"/>
      <c r="B2796" s="27" t="s">
        <v>30</v>
      </c>
      <c r="C2796" s="27">
        <v>1197831</v>
      </c>
      <c r="D2796" s="28">
        <v>44483</v>
      </c>
      <c r="E2796" s="27" t="s">
        <v>31</v>
      </c>
      <c r="F2796" s="27" t="s">
        <v>107</v>
      </c>
      <c r="G2796" s="27" t="s">
        <v>108</v>
      </c>
      <c r="H2796" s="27" t="s">
        <v>24</v>
      </c>
      <c r="I2796" s="29">
        <v>0.3000000000000001</v>
      </c>
      <c r="J2796" s="30">
        <v>5000</v>
      </c>
      <c r="K2796" s="31">
        <f t="shared" si="20"/>
        <v>1500.0000000000005</v>
      </c>
      <c r="L2796" s="31">
        <f t="shared" si="21"/>
        <v>525.00000000000011</v>
      </c>
      <c r="M2796" s="32">
        <v>0.35</v>
      </c>
      <c r="O2796" s="37"/>
      <c r="P2796" s="35"/>
      <c r="Q2796" s="33"/>
      <c r="R2796" s="34"/>
    </row>
    <row r="2797" spans="1:18" ht="15.75" customHeight="1">
      <c r="A2797" s="22"/>
      <c r="B2797" s="27" t="s">
        <v>30</v>
      </c>
      <c r="C2797" s="27">
        <v>1197831</v>
      </c>
      <c r="D2797" s="28">
        <v>44483</v>
      </c>
      <c r="E2797" s="27" t="s">
        <v>31</v>
      </c>
      <c r="F2797" s="27" t="s">
        <v>107</v>
      </c>
      <c r="G2797" s="27" t="s">
        <v>108</v>
      </c>
      <c r="H2797" s="27" t="s">
        <v>25</v>
      </c>
      <c r="I2797" s="29">
        <v>0.20000000000000012</v>
      </c>
      <c r="J2797" s="30">
        <v>3250</v>
      </c>
      <c r="K2797" s="31">
        <f t="shared" si="20"/>
        <v>650.00000000000034</v>
      </c>
      <c r="L2797" s="31">
        <f t="shared" si="21"/>
        <v>227.50000000000011</v>
      </c>
      <c r="M2797" s="32">
        <v>0.35</v>
      </c>
      <c r="O2797" s="37"/>
      <c r="P2797" s="35"/>
      <c r="Q2797" s="33"/>
      <c r="R2797" s="34"/>
    </row>
    <row r="2798" spans="1:18" ht="15.75" customHeight="1">
      <c r="A2798" s="22"/>
      <c r="B2798" s="27" t="s">
        <v>30</v>
      </c>
      <c r="C2798" s="27">
        <v>1197831</v>
      </c>
      <c r="D2798" s="28">
        <v>44483</v>
      </c>
      <c r="E2798" s="27" t="s">
        <v>31</v>
      </c>
      <c r="F2798" s="27" t="s">
        <v>107</v>
      </c>
      <c r="G2798" s="27" t="s">
        <v>108</v>
      </c>
      <c r="H2798" s="27" t="s">
        <v>26</v>
      </c>
      <c r="I2798" s="29">
        <v>0.20000000000000012</v>
      </c>
      <c r="J2798" s="30">
        <v>2000</v>
      </c>
      <c r="K2798" s="31">
        <f t="shared" si="20"/>
        <v>400.00000000000023</v>
      </c>
      <c r="L2798" s="31">
        <f t="shared" si="21"/>
        <v>140.00000000000006</v>
      </c>
      <c r="M2798" s="32">
        <v>0.35</v>
      </c>
      <c r="O2798" s="37"/>
      <c r="P2798" s="35"/>
      <c r="Q2798" s="33"/>
      <c r="R2798" s="34"/>
    </row>
    <row r="2799" spans="1:18" ht="15.75" customHeight="1">
      <c r="A2799" s="22"/>
      <c r="B2799" s="27" t="s">
        <v>30</v>
      </c>
      <c r="C2799" s="27">
        <v>1197831</v>
      </c>
      <c r="D2799" s="28">
        <v>44483</v>
      </c>
      <c r="E2799" s="27" t="s">
        <v>31</v>
      </c>
      <c r="F2799" s="27" t="s">
        <v>107</v>
      </c>
      <c r="G2799" s="27" t="s">
        <v>108</v>
      </c>
      <c r="H2799" s="27" t="s">
        <v>27</v>
      </c>
      <c r="I2799" s="29">
        <v>0.20000000000000012</v>
      </c>
      <c r="J2799" s="30">
        <v>1750</v>
      </c>
      <c r="K2799" s="31">
        <f t="shared" si="20"/>
        <v>350.00000000000023</v>
      </c>
      <c r="L2799" s="31">
        <f t="shared" si="21"/>
        <v>122.50000000000007</v>
      </c>
      <c r="M2799" s="32">
        <v>0.35</v>
      </c>
      <c r="O2799" s="37"/>
      <c r="P2799" s="35"/>
      <c r="Q2799" s="33"/>
      <c r="R2799" s="34"/>
    </row>
    <row r="2800" spans="1:18" ht="15.75" customHeight="1">
      <c r="A2800" s="22"/>
      <c r="B2800" s="27" t="s">
        <v>30</v>
      </c>
      <c r="C2800" s="27">
        <v>1197831</v>
      </c>
      <c r="D2800" s="28">
        <v>44483</v>
      </c>
      <c r="E2800" s="27" t="s">
        <v>31</v>
      </c>
      <c r="F2800" s="27" t="s">
        <v>107</v>
      </c>
      <c r="G2800" s="27" t="s">
        <v>108</v>
      </c>
      <c r="H2800" s="27" t="s">
        <v>28</v>
      </c>
      <c r="I2800" s="29">
        <v>0.3000000000000001</v>
      </c>
      <c r="J2800" s="30">
        <v>1750</v>
      </c>
      <c r="K2800" s="31">
        <f t="shared" si="20"/>
        <v>525.00000000000023</v>
      </c>
      <c r="L2800" s="31">
        <f t="shared" si="21"/>
        <v>183.75000000000006</v>
      </c>
      <c r="M2800" s="32">
        <v>0.35</v>
      </c>
      <c r="O2800" s="37"/>
      <c r="P2800" s="35"/>
      <c r="Q2800" s="33"/>
      <c r="R2800" s="34"/>
    </row>
    <row r="2801" spans="1:18" ht="15.75" customHeight="1">
      <c r="A2801" s="22"/>
      <c r="B2801" s="27" t="s">
        <v>30</v>
      </c>
      <c r="C2801" s="27">
        <v>1197831</v>
      </c>
      <c r="D2801" s="28">
        <v>44483</v>
      </c>
      <c r="E2801" s="27" t="s">
        <v>31</v>
      </c>
      <c r="F2801" s="27" t="s">
        <v>107</v>
      </c>
      <c r="G2801" s="27" t="s">
        <v>108</v>
      </c>
      <c r="H2801" s="27" t="s">
        <v>29</v>
      </c>
      <c r="I2801" s="29">
        <v>0.30000000000000004</v>
      </c>
      <c r="J2801" s="30">
        <v>3000</v>
      </c>
      <c r="K2801" s="31">
        <f t="shared" si="20"/>
        <v>900.00000000000011</v>
      </c>
      <c r="L2801" s="31">
        <f t="shared" si="21"/>
        <v>315</v>
      </c>
      <c r="M2801" s="32">
        <v>0.35</v>
      </c>
      <c r="O2801" s="37"/>
      <c r="P2801" s="35"/>
      <c r="Q2801" s="33"/>
      <c r="R2801" s="34"/>
    </row>
    <row r="2802" spans="1:18" ht="15.75" customHeight="1">
      <c r="A2802" s="22"/>
      <c r="B2802" s="27" t="s">
        <v>30</v>
      </c>
      <c r="C2802" s="27">
        <v>1197831</v>
      </c>
      <c r="D2802" s="28">
        <v>44513</v>
      </c>
      <c r="E2802" s="27" t="s">
        <v>31</v>
      </c>
      <c r="F2802" s="27" t="s">
        <v>107</v>
      </c>
      <c r="G2802" s="27" t="s">
        <v>108</v>
      </c>
      <c r="H2802" s="27" t="s">
        <v>24</v>
      </c>
      <c r="I2802" s="29">
        <v>0.25000000000000011</v>
      </c>
      <c r="J2802" s="30">
        <v>4500</v>
      </c>
      <c r="K2802" s="31">
        <f t="shared" si="20"/>
        <v>1125.0000000000005</v>
      </c>
      <c r="L2802" s="31">
        <f t="shared" si="21"/>
        <v>393.75000000000011</v>
      </c>
      <c r="M2802" s="32">
        <v>0.35</v>
      </c>
      <c r="O2802" s="37"/>
      <c r="P2802" s="35"/>
      <c r="Q2802" s="33"/>
      <c r="R2802" s="34"/>
    </row>
    <row r="2803" spans="1:18" ht="15.75" customHeight="1">
      <c r="A2803" s="22"/>
      <c r="B2803" s="27" t="s">
        <v>30</v>
      </c>
      <c r="C2803" s="27">
        <v>1197831</v>
      </c>
      <c r="D2803" s="28">
        <v>44513</v>
      </c>
      <c r="E2803" s="27" t="s">
        <v>31</v>
      </c>
      <c r="F2803" s="27" t="s">
        <v>107</v>
      </c>
      <c r="G2803" s="27" t="s">
        <v>108</v>
      </c>
      <c r="H2803" s="27" t="s">
        <v>25</v>
      </c>
      <c r="I2803" s="29">
        <v>0.15000000000000013</v>
      </c>
      <c r="J2803" s="30">
        <v>2750</v>
      </c>
      <c r="K2803" s="31">
        <f t="shared" si="20"/>
        <v>412.50000000000034</v>
      </c>
      <c r="L2803" s="31">
        <f t="shared" si="21"/>
        <v>144.37500000000011</v>
      </c>
      <c r="M2803" s="32">
        <v>0.35</v>
      </c>
      <c r="O2803" s="37"/>
      <c r="P2803" s="35"/>
      <c r="Q2803" s="33"/>
      <c r="R2803" s="34"/>
    </row>
    <row r="2804" spans="1:18" ht="15.75" customHeight="1">
      <c r="A2804" s="22"/>
      <c r="B2804" s="27" t="s">
        <v>30</v>
      </c>
      <c r="C2804" s="27">
        <v>1197831</v>
      </c>
      <c r="D2804" s="28">
        <v>44513</v>
      </c>
      <c r="E2804" s="27" t="s">
        <v>31</v>
      </c>
      <c r="F2804" s="27" t="s">
        <v>107</v>
      </c>
      <c r="G2804" s="27" t="s">
        <v>108</v>
      </c>
      <c r="H2804" s="27" t="s">
        <v>26</v>
      </c>
      <c r="I2804" s="29">
        <v>0.25000000000000017</v>
      </c>
      <c r="J2804" s="30">
        <v>2200</v>
      </c>
      <c r="K2804" s="31">
        <f t="shared" si="20"/>
        <v>550.00000000000034</v>
      </c>
      <c r="L2804" s="31">
        <f t="shared" si="21"/>
        <v>192.50000000000011</v>
      </c>
      <c r="M2804" s="32">
        <v>0.35</v>
      </c>
      <c r="O2804" s="37"/>
      <c r="P2804" s="35"/>
      <c r="Q2804" s="33"/>
      <c r="R2804" s="34"/>
    </row>
    <row r="2805" spans="1:18" ht="15.75" customHeight="1">
      <c r="A2805" s="22"/>
      <c r="B2805" s="27" t="s">
        <v>30</v>
      </c>
      <c r="C2805" s="27">
        <v>1197831</v>
      </c>
      <c r="D2805" s="28">
        <v>44513</v>
      </c>
      <c r="E2805" s="27" t="s">
        <v>31</v>
      </c>
      <c r="F2805" s="27" t="s">
        <v>107</v>
      </c>
      <c r="G2805" s="27" t="s">
        <v>108</v>
      </c>
      <c r="H2805" s="27" t="s">
        <v>27</v>
      </c>
      <c r="I2805" s="29">
        <v>0.55000000000000016</v>
      </c>
      <c r="J2805" s="30">
        <v>2750</v>
      </c>
      <c r="K2805" s="31">
        <f t="shared" si="20"/>
        <v>1512.5000000000005</v>
      </c>
      <c r="L2805" s="31">
        <f t="shared" si="21"/>
        <v>529.37500000000011</v>
      </c>
      <c r="M2805" s="32">
        <v>0.35</v>
      </c>
      <c r="O2805" s="37"/>
      <c r="P2805" s="35"/>
      <c r="Q2805" s="33"/>
      <c r="R2805" s="34"/>
    </row>
    <row r="2806" spans="1:18" ht="15.75" customHeight="1">
      <c r="A2806" s="22"/>
      <c r="B2806" s="27" t="s">
        <v>30</v>
      </c>
      <c r="C2806" s="27">
        <v>1197831</v>
      </c>
      <c r="D2806" s="28">
        <v>44513</v>
      </c>
      <c r="E2806" s="27" t="s">
        <v>31</v>
      </c>
      <c r="F2806" s="27" t="s">
        <v>107</v>
      </c>
      <c r="G2806" s="27" t="s">
        <v>108</v>
      </c>
      <c r="H2806" s="27" t="s">
        <v>28</v>
      </c>
      <c r="I2806" s="29">
        <v>0.75000000000000011</v>
      </c>
      <c r="J2806" s="30">
        <v>2500</v>
      </c>
      <c r="K2806" s="31">
        <f t="shared" si="20"/>
        <v>1875.0000000000002</v>
      </c>
      <c r="L2806" s="31">
        <f t="shared" si="21"/>
        <v>656.25</v>
      </c>
      <c r="M2806" s="32">
        <v>0.35</v>
      </c>
      <c r="O2806" s="37"/>
      <c r="P2806" s="35"/>
      <c r="Q2806" s="33"/>
      <c r="R2806" s="34"/>
    </row>
    <row r="2807" spans="1:18" ht="15.75" customHeight="1">
      <c r="A2807" s="22"/>
      <c r="B2807" s="27" t="s">
        <v>30</v>
      </c>
      <c r="C2807" s="27">
        <v>1197831</v>
      </c>
      <c r="D2807" s="28">
        <v>44513</v>
      </c>
      <c r="E2807" s="27" t="s">
        <v>31</v>
      </c>
      <c r="F2807" s="27" t="s">
        <v>107</v>
      </c>
      <c r="G2807" s="27" t="s">
        <v>108</v>
      </c>
      <c r="H2807" s="27" t="s">
        <v>29</v>
      </c>
      <c r="I2807" s="29">
        <v>0.75</v>
      </c>
      <c r="J2807" s="30">
        <v>3500</v>
      </c>
      <c r="K2807" s="31">
        <f t="shared" si="20"/>
        <v>2625</v>
      </c>
      <c r="L2807" s="31">
        <f t="shared" si="21"/>
        <v>918.74999999999989</v>
      </c>
      <c r="M2807" s="32">
        <v>0.35</v>
      </c>
      <c r="O2807" s="37"/>
      <c r="P2807" s="35"/>
      <c r="Q2807" s="33"/>
      <c r="R2807" s="34"/>
    </row>
    <row r="2808" spans="1:18" ht="15.75" customHeight="1">
      <c r="A2808" s="22"/>
      <c r="B2808" s="27" t="s">
        <v>30</v>
      </c>
      <c r="C2808" s="27">
        <v>1197831</v>
      </c>
      <c r="D2808" s="28">
        <v>44542</v>
      </c>
      <c r="E2808" s="27" t="s">
        <v>31</v>
      </c>
      <c r="F2808" s="27" t="s">
        <v>107</v>
      </c>
      <c r="G2808" s="27" t="s">
        <v>108</v>
      </c>
      <c r="H2808" s="27" t="s">
        <v>24</v>
      </c>
      <c r="I2808" s="29">
        <v>0.70000000000000007</v>
      </c>
      <c r="J2808" s="30">
        <v>6000</v>
      </c>
      <c r="K2808" s="31">
        <f t="shared" si="20"/>
        <v>4200</v>
      </c>
      <c r="L2808" s="31">
        <f t="shared" si="21"/>
        <v>1470</v>
      </c>
      <c r="M2808" s="32">
        <v>0.35</v>
      </c>
      <c r="O2808" s="37"/>
      <c r="P2808" s="35"/>
      <c r="Q2808" s="33"/>
      <c r="R2808" s="34"/>
    </row>
    <row r="2809" spans="1:18" ht="15.75" customHeight="1">
      <c r="A2809" s="22"/>
      <c r="B2809" s="27" t="s">
        <v>30</v>
      </c>
      <c r="C2809" s="27">
        <v>1197831</v>
      </c>
      <c r="D2809" s="28">
        <v>44542</v>
      </c>
      <c r="E2809" s="27" t="s">
        <v>31</v>
      </c>
      <c r="F2809" s="27" t="s">
        <v>107</v>
      </c>
      <c r="G2809" s="27" t="s">
        <v>108</v>
      </c>
      <c r="H2809" s="27" t="s">
        <v>25</v>
      </c>
      <c r="I2809" s="29">
        <v>0.60000000000000009</v>
      </c>
      <c r="J2809" s="30">
        <v>4000</v>
      </c>
      <c r="K2809" s="31">
        <f t="shared" si="20"/>
        <v>2400.0000000000005</v>
      </c>
      <c r="L2809" s="31">
        <f t="shared" si="21"/>
        <v>840.00000000000011</v>
      </c>
      <c r="M2809" s="32">
        <v>0.35</v>
      </c>
      <c r="O2809" s="37"/>
      <c r="P2809" s="35"/>
      <c r="Q2809" s="33"/>
      <c r="R2809" s="34"/>
    </row>
    <row r="2810" spans="1:18" ht="15.75" customHeight="1">
      <c r="A2810" s="22"/>
      <c r="B2810" s="27" t="s">
        <v>30</v>
      </c>
      <c r="C2810" s="27">
        <v>1197831</v>
      </c>
      <c r="D2810" s="28">
        <v>44542</v>
      </c>
      <c r="E2810" s="27" t="s">
        <v>31</v>
      </c>
      <c r="F2810" s="27" t="s">
        <v>107</v>
      </c>
      <c r="G2810" s="27" t="s">
        <v>108</v>
      </c>
      <c r="H2810" s="27" t="s">
        <v>26</v>
      </c>
      <c r="I2810" s="29">
        <v>0.60000000000000009</v>
      </c>
      <c r="J2810" s="30">
        <v>3500</v>
      </c>
      <c r="K2810" s="31">
        <f t="shared" si="20"/>
        <v>2100.0000000000005</v>
      </c>
      <c r="L2810" s="31">
        <f t="shared" si="21"/>
        <v>735.00000000000011</v>
      </c>
      <c r="M2810" s="32">
        <v>0.35</v>
      </c>
      <c r="O2810" s="37"/>
      <c r="P2810" s="35"/>
      <c r="Q2810" s="33"/>
      <c r="R2810" s="34"/>
    </row>
    <row r="2811" spans="1:18" ht="15.75" customHeight="1">
      <c r="A2811" s="22"/>
      <c r="B2811" s="27" t="s">
        <v>30</v>
      </c>
      <c r="C2811" s="27">
        <v>1197831</v>
      </c>
      <c r="D2811" s="28">
        <v>44542</v>
      </c>
      <c r="E2811" s="27" t="s">
        <v>31</v>
      </c>
      <c r="F2811" s="27" t="s">
        <v>107</v>
      </c>
      <c r="G2811" s="27" t="s">
        <v>108</v>
      </c>
      <c r="H2811" s="27" t="s">
        <v>27</v>
      </c>
      <c r="I2811" s="29">
        <v>0.60000000000000009</v>
      </c>
      <c r="J2811" s="30">
        <v>3000</v>
      </c>
      <c r="K2811" s="31">
        <f t="shared" ref="K2811:K3065" si="22">I2811*J2811</f>
        <v>1800.0000000000002</v>
      </c>
      <c r="L2811" s="31">
        <f t="shared" ref="L2811:L3065" si="23">K2811*M2811</f>
        <v>630</v>
      </c>
      <c r="M2811" s="32">
        <v>0.35</v>
      </c>
      <c r="O2811" s="37"/>
      <c r="P2811" s="35"/>
      <c r="Q2811" s="33"/>
      <c r="R2811" s="34"/>
    </row>
    <row r="2812" spans="1:18" ht="15.75" customHeight="1">
      <c r="A2812" s="22"/>
      <c r="B2812" s="27" t="s">
        <v>30</v>
      </c>
      <c r="C2812" s="27">
        <v>1197831</v>
      </c>
      <c r="D2812" s="28">
        <v>44542</v>
      </c>
      <c r="E2812" s="27" t="s">
        <v>31</v>
      </c>
      <c r="F2812" s="27" t="s">
        <v>107</v>
      </c>
      <c r="G2812" s="27" t="s">
        <v>108</v>
      </c>
      <c r="H2812" s="27" t="s">
        <v>28</v>
      </c>
      <c r="I2812" s="29">
        <v>0.70000000000000007</v>
      </c>
      <c r="J2812" s="30">
        <v>3000</v>
      </c>
      <c r="K2812" s="31">
        <f t="shared" si="22"/>
        <v>2100</v>
      </c>
      <c r="L2812" s="31">
        <f t="shared" si="23"/>
        <v>735</v>
      </c>
      <c r="M2812" s="32">
        <v>0.35</v>
      </c>
      <c r="O2812" s="37"/>
      <c r="P2812" s="35"/>
      <c r="Q2812" s="33"/>
      <c r="R2812" s="34"/>
    </row>
    <row r="2813" spans="1:18" ht="15.75" customHeight="1">
      <c r="A2813" s="22"/>
      <c r="B2813" s="27" t="s">
        <v>30</v>
      </c>
      <c r="C2813" s="27">
        <v>1197831</v>
      </c>
      <c r="D2813" s="28">
        <v>44542</v>
      </c>
      <c r="E2813" s="27" t="s">
        <v>31</v>
      </c>
      <c r="F2813" s="27" t="s">
        <v>107</v>
      </c>
      <c r="G2813" s="27" t="s">
        <v>108</v>
      </c>
      <c r="H2813" s="27" t="s">
        <v>29</v>
      </c>
      <c r="I2813" s="29">
        <v>0.75</v>
      </c>
      <c r="J2813" s="30">
        <v>4000</v>
      </c>
      <c r="K2813" s="31">
        <f t="shared" si="22"/>
        <v>3000</v>
      </c>
      <c r="L2813" s="31">
        <f t="shared" si="23"/>
        <v>1050</v>
      </c>
      <c r="M2813" s="32">
        <v>0.35</v>
      </c>
      <c r="O2813" s="37"/>
      <c r="P2813" s="35"/>
      <c r="Q2813" s="33"/>
      <c r="R2813" s="34"/>
    </row>
    <row r="2814" spans="1:18" ht="15.75" customHeight="1">
      <c r="A2814" s="22" t="s">
        <v>46</v>
      </c>
      <c r="B2814" s="27" t="s">
        <v>21</v>
      </c>
      <c r="C2814" s="27">
        <v>1185732</v>
      </c>
      <c r="D2814" s="28">
        <v>44208</v>
      </c>
      <c r="E2814" s="27" t="s">
        <v>40</v>
      </c>
      <c r="F2814" s="27" t="s">
        <v>109</v>
      </c>
      <c r="G2814" s="27" t="s">
        <v>110</v>
      </c>
      <c r="H2814" s="27" t="s">
        <v>24</v>
      </c>
      <c r="I2814" s="29">
        <v>0.4</v>
      </c>
      <c r="J2814" s="30">
        <v>4750</v>
      </c>
      <c r="K2814" s="31">
        <f t="shared" si="22"/>
        <v>1900</v>
      </c>
      <c r="L2814" s="31">
        <f t="shared" si="23"/>
        <v>665</v>
      </c>
      <c r="M2814" s="32">
        <v>0.35</v>
      </c>
      <c r="O2814" s="37"/>
      <c r="P2814" s="35"/>
      <c r="Q2814" s="33"/>
      <c r="R2814" s="34"/>
    </row>
    <row r="2815" spans="1:18" ht="15.75" customHeight="1">
      <c r="A2815" s="22"/>
      <c r="B2815" s="27" t="s">
        <v>21</v>
      </c>
      <c r="C2815" s="27">
        <v>1185732</v>
      </c>
      <c r="D2815" s="28">
        <v>44208</v>
      </c>
      <c r="E2815" s="27" t="s">
        <v>40</v>
      </c>
      <c r="F2815" s="27" t="s">
        <v>109</v>
      </c>
      <c r="G2815" s="27" t="s">
        <v>110</v>
      </c>
      <c r="H2815" s="27" t="s">
        <v>25</v>
      </c>
      <c r="I2815" s="29">
        <v>0.4</v>
      </c>
      <c r="J2815" s="30">
        <v>2750</v>
      </c>
      <c r="K2815" s="31">
        <f t="shared" si="22"/>
        <v>1100</v>
      </c>
      <c r="L2815" s="31">
        <f t="shared" si="23"/>
        <v>330</v>
      </c>
      <c r="M2815" s="32">
        <v>0.3</v>
      </c>
      <c r="O2815" s="37"/>
      <c r="P2815" s="35"/>
      <c r="Q2815" s="33"/>
      <c r="R2815" s="34"/>
    </row>
    <row r="2816" spans="1:18" ht="15.75" customHeight="1">
      <c r="A2816" s="22"/>
      <c r="B2816" s="27" t="s">
        <v>21</v>
      </c>
      <c r="C2816" s="27">
        <v>1185732</v>
      </c>
      <c r="D2816" s="28">
        <v>44208</v>
      </c>
      <c r="E2816" s="27" t="s">
        <v>40</v>
      </c>
      <c r="F2816" s="27" t="s">
        <v>109</v>
      </c>
      <c r="G2816" s="27" t="s">
        <v>110</v>
      </c>
      <c r="H2816" s="27" t="s">
        <v>26</v>
      </c>
      <c r="I2816" s="29">
        <v>0.30000000000000004</v>
      </c>
      <c r="J2816" s="30">
        <v>2750</v>
      </c>
      <c r="K2816" s="31">
        <f t="shared" si="22"/>
        <v>825.00000000000011</v>
      </c>
      <c r="L2816" s="31">
        <f t="shared" si="23"/>
        <v>247.50000000000003</v>
      </c>
      <c r="M2816" s="32">
        <v>0.3</v>
      </c>
      <c r="O2816" s="37"/>
      <c r="P2816" s="35"/>
      <c r="Q2816" s="33"/>
      <c r="R2816" s="34"/>
    </row>
    <row r="2817" spans="1:18" ht="15.75" customHeight="1">
      <c r="A2817" s="22"/>
      <c r="B2817" s="27" t="s">
        <v>21</v>
      </c>
      <c r="C2817" s="27">
        <v>1185732</v>
      </c>
      <c r="D2817" s="28">
        <v>44208</v>
      </c>
      <c r="E2817" s="27" t="s">
        <v>40</v>
      </c>
      <c r="F2817" s="27" t="s">
        <v>109</v>
      </c>
      <c r="G2817" s="27" t="s">
        <v>110</v>
      </c>
      <c r="H2817" s="27" t="s">
        <v>27</v>
      </c>
      <c r="I2817" s="29">
        <v>0.35000000000000003</v>
      </c>
      <c r="J2817" s="30">
        <v>1250</v>
      </c>
      <c r="K2817" s="31">
        <f t="shared" si="22"/>
        <v>437.50000000000006</v>
      </c>
      <c r="L2817" s="31">
        <f t="shared" si="23"/>
        <v>131.25</v>
      </c>
      <c r="M2817" s="32">
        <v>0.3</v>
      </c>
      <c r="O2817" s="37"/>
      <c r="P2817" s="35"/>
      <c r="Q2817" s="33"/>
      <c r="R2817" s="34"/>
    </row>
    <row r="2818" spans="1:18" ht="15.75" customHeight="1">
      <c r="A2818" s="22"/>
      <c r="B2818" s="27" t="s">
        <v>21</v>
      </c>
      <c r="C2818" s="27">
        <v>1185732</v>
      </c>
      <c r="D2818" s="28">
        <v>44208</v>
      </c>
      <c r="E2818" s="27" t="s">
        <v>40</v>
      </c>
      <c r="F2818" s="27" t="s">
        <v>109</v>
      </c>
      <c r="G2818" s="27" t="s">
        <v>110</v>
      </c>
      <c r="H2818" s="27" t="s">
        <v>28</v>
      </c>
      <c r="I2818" s="29">
        <v>0.49999999999999994</v>
      </c>
      <c r="J2818" s="30">
        <v>1750</v>
      </c>
      <c r="K2818" s="31">
        <f t="shared" si="22"/>
        <v>874.99999999999989</v>
      </c>
      <c r="L2818" s="31">
        <f t="shared" si="23"/>
        <v>306.24999999999994</v>
      </c>
      <c r="M2818" s="32">
        <v>0.35</v>
      </c>
      <c r="O2818" s="37"/>
      <c r="P2818" s="35"/>
      <c r="Q2818" s="33"/>
      <c r="R2818" s="34"/>
    </row>
    <row r="2819" spans="1:18" ht="15.75" customHeight="1">
      <c r="A2819" s="22"/>
      <c r="B2819" s="27" t="s">
        <v>21</v>
      </c>
      <c r="C2819" s="27">
        <v>1185732</v>
      </c>
      <c r="D2819" s="28">
        <v>44208</v>
      </c>
      <c r="E2819" s="27" t="s">
        <v>40</v>
      </c>
      <c r="F2819" s="27" t="s">
        <v>109</v>
      </c>
      <c r="G2819" s="27" t="s">
        <v>110</v>
      </c>
      <c r="H2819" s="27" t="s">
        <v>29</v>
      </c>
      <c r="I2819" s="29">
        <v>0.4</v>
      </c>
      <c r="J2819" s="30">
        <v>2750</v>
      </c>
      <c r="K2819" s="31">
        <f t="shared" si="22"/>
        <v>1100</v>
      </c>
      <c r="L2819" s="31">
        <f t="shared" si="23"/>
        <v>440</v>
      </c>
      <c r="M2819" s="32">
        <v>0.4</v>
      </c>
      <c r="O2819" s="37"/>
      <c r="P2819" s="35"/>
      <c r="Q2819" s="33"/>
      <c r="R2819" s="34"/>
    </row>
    <row r="2820" spans="1:18" ht="15.75" customHeight="1">
      <c r="A2820" s="22"/>
      <c r="B2820" s="27" t="s">
        <v>21</v>
      </c>
      <c r="C2820" s="27">
        <v>1185732</v>
      </c>
      <c r="D2820" s="28">
        <v>44239</v>
      </c>
      <c r="E2820" s="27" t="s">
        <v>40</v>
      </c>
      <c r="F2820" s="27" t="s">
        <v>109</v>
      </c>
      <c r="G2820" s="27" t="s">
        <v>110</v>
      </c>
      <c r="H2820" s="27" t="s">
        <v>24</v>
      </c>
      <c r="I2820" s="29">
        <v>0.4</v>
      </c>
      <c r="J2820" s="30">
        <v>5250</v>
      </c>
      <c r="K2820" s="31">
        <f t="shared" si="22"/>
        <v>2100</v>
      </c>
      <c r="L2820" s="31">
        <f t="shared" si="23"/>
        <v>735</v>
      </c>
      <c r="M2820" s="32">
        <v>0.35</v>
      </c>
      <c r="O2820" s="37"/>
      <c r="P2820" s="35"/>
      <c r="Q2820" s="33"/>
      <c r="R2820" s="34"/>
    </row>
    <row r="2821" spans="1:18" ht="15.75" customHeight="1">
      <c r="A2821" s="22"/>
      <c r="B2821" s="27" t="s">
        <v>21</v>
      </c>
      <c r="C2821" s="27">
        <v>1185732</v>
      </c>
      <c r="D2821" s="28">
        <v>44239</v>
      </c>
      <c r="E2821" s="27" t="s">
        <v>40</v>
      </c>
      <c r="F2821" s="27" t="s">
        <v>109</v>
      </c>
      <c r="G2821" s="27" t="s">
        <v>110</v>
      </c>
      <c r="H2821" s="27" t="s">
        <v>25</v>
      </c>
      <c r="I2821" s="29">
        <v>0.4</v>
      </c>
      <c r="J2821" s="30">
        <v>1750</v>
      </c>
      <c r="K2821" s="31">
        <f t="shared" si="22"/>
        <v>700</v>
      </c>
      <c r="L2821" s="31">
        <f t="shared" si="23"/>
        <v>210</v>
      </c>
      <c r="M2821" s="32">
        <v>0.3</v>
      </c>
      <c r="O2821" s="37"/>
      <c r="P2821" s="35"/>
      <c r="Q2821" s="33"/>
      <c r="R2821" s="34"/>
    </row>
    <row r="2822" spans="1:18" ht="15.75" customHeight="1">
      <c r="A2822" s="22"/>
      <c r="B2822" s="27" t="s">
        <v>21</v>
      </c>
      <c r="C2822" s="27">
        <v>1185732</v>
      </c>
      <c r="D2822" s="28">
        <v>44239</v>
      </c>
      <c r="E2822" s="27" t="s">
        <v>40</v>
      </c>
      <c r="F2822" s="27" t="s">
        <v>109</v>
      </c>
      <c r="G2822" s="27" t="s">
        <v>110</v>
      </c>
      <c r="H2822" s="27" t="s">
        <v>26</v>
      </c>
      <c r="I2822" s="29">
        <v>0.30000000000000004</v>
      </c>
      <c r="J2822" s="30">
        <v>2250</v>
      </c>
      <c r="K2822" s="31">
        <f t="shared" si="22"/>
        <v>675.00000000000011</v>
      </c>
      <c r="L2822" s="31">
        <f t="shared" si="23"/>
        <v>202.50000000000003</v>
      </c>
      <c r="M2822" s="32">
        <v>0.3</v>
      </c>
      <c r="O2822" s="37"/>
      <c r="P2822" s="35"/>
      <c r="Q2822" s="33"/>
      <c r="R2822" s="34"/>
    </row>
    <row r="2823" spans="1:18" ht="15.75" customHeight="1">
      <c r="A2823" s="22"/>
      <c r="B2823" s="27" t="s">
        <v>21</v>
      </c>
      <c r="C2823" s="27">
        <v>1185732</v>
      </c>
      <c r="D2823" s="28">
        <v>44239</v>
      </c>
      <c r="E2823" s="27" t="s">
        <v>40</v>
      </c>
      <c r="F2823" s="27" t="s">
        <v>109</v>
      </c>
      <c r="G2823" s="27" t="s">
        <v>110</v>
      </c>
      <c r="H2823" s="27" t="s">
        <v>27</v>
      </c>
      <c r="I2823" s="29">
        <v>0.35000000000000003</v>
      </c>
      <c r="J2823" s="30">
        <v>1000</v>
      </c>
      <c r="K2823" s="31">
        <f t="shared" si="22"/>
        <v>350.00000000000006</v>
      </c>
      <c r="L2823" s="31">
        <f t="shared" si="23"/>
        <v>105.00000000000001</v>
      </c>
      <c r="M2823" s="32">
        <v>0.3</v>
      </c>
      <c r="O2823" s="37"/>
      <c r="P2823" s="35"/>
      <c r="Q2823" s="33"/>
      <c r="R2823" s="34"/>
    </row>
    <row r="2824" spans="1:18" ht="15.75" customHeight="1">
      <c r="A2824" s="22"/>
      <c r="B2824" s="27" t="s">
        <v>21</v>
      </c>
      <c r="C2824" s="27">
        <v>1185732</v>
      </c>
      <c r="D2824" s="28">
        <v>44239</v>
      </c>
      <c r="E2824" s="27" t="s">
        <v>40</v>
      </c>
      <c r="F2824" s="27" t="s">
        <v>109</v>
      </c>
      <c r="G2824" s="27" t="s">
        <v>110</v>
      </c>
      <c r="H2824" s="27" t="s">
        <v>28</v>
      </c>
      <c r="I2824" s="29">
        <v>0.49999999999999994</v>
      </c>
      <c r="J2824" s="30">
        <v>1750</v>
      </c>
      <c r="K2824" s="31">
        <f t="shared" si="22"/>
        <v>874.99999999999989</v>
      </c>
      <c r="L2824" s="31">
        <f t="shared" si="23"/>
        <v>306.24999999999994</v>
      </c>
      <c r="M2824" s="32">
        <v>0.35</v>
      </c>
      <c r="O2824" s="37"/>
      <c r="P2824" s="35"/>
      <c r="Q2824" s="33"/>
      <c r="R2824" s="34"/>
    </row>
    <row r="2825" spans="1:18" ht="15.75" customHeight="1">
      <c r="A2825" s="22"/>
      <c r="B2825" s="27" t="s">
        <v>21</v>
      </c>
      <c r="C2825" s="27">
        <v>1185732</v>
      </c>
      <c r="D2825" s="28">
        <v>44239</v>
      </c>
      <c r="E2825" s="27" t="s">
        <v>40</v>
      </c>
      <c r="F2825" s="27" t="s">
        <v>109</v>
      </c>
      <c r="G2825" s="27" t="s">
        <v>110</v>
      </c>
      <c r="H2825" s="27" t="s">
        <v>29</v>
      </c>
      <c r="I2825" s="29">
        <v>0.35</v>
      </c>
      <c r="J2825" s="30">
        <v>2750</v>
      </c>
      <c r="K2825" s="31">
        <f t="shared" si="22"/>
        <v>962.49999999999989</v>
      </c>
      <c r="L2825" s="31">
        <f t="shared" si="23"/>
        <v>385</v>
      </c>
      <c r="M2825" s="32">
        <v>0.4</v>
      </c>
      <c r="O2825" s="37"/>
      <c r="P2825" s="35"/>
      <c r="Q2825" s="33"/>
      <c r="R2825" s="34"/>
    </row>
    <row r="2826" spans="1:18" ht="15.75" customHeight="1">
      <c r="A2826" s="22"/>
      <c r="B2826" s="27" t="s">
        <v>21</v>
      </c>
      <c r="C2826" s="27">
        <v>1185732</v>
      </c>
      <c r="D2826" s="28">
        <v>44266</v>
      </c>
      <c r="E2826" s="27" t="s">
        <v>40</v>
      </c>
      <c r="F2826" s="27" t="s">
        <v>109</v>
      </c>
      <c r="G2826" s="27" t="s">
        <v>110</v>
      </c>
      <c r="H2826" s="27" t="s">
        <v>24</v>
      </c>
      <c r="I2826" s="29">
        <v>0.4</v>
      </c>
      <c r="J2826" s="30">
        <v>4950</v>
      </c>
      <c r="K2826" s="31">
        <f t="shared" si="22"/>
        <v>1980</v>
      </c>
      <c r="L2826" s="31">
        <f t="shared" si="23"/>
        <v>693</v>
      </c>
      <c r="M2826" s="32">
        <v>0.35</v>
      </c>
      <c r="O2826" s="37"/>
      <c r="P2826" s="35"/>
      <c r="Q2826" s="33"/>
      <c r="R2826" s="34"/>
    </row>
    <row r="2827" spans="1:18" ht="15.75" customHeight="1">
      <c r="A2827" s="22"/>
      <c r="B2827" s="27" t="s">
        <v>21</v>
      </c>
      <c r="C2827" s="27">
        <v>1185732</v>
      </c>
      <c r="D2827" s="28">
        <v>44266</v>
      </c>
      <c r="E2827" s="27" t="s">
        <v>40</v>
      </c>
      <c r="F2827" s="27" t="s">
        <v>109</v>
      </c>
      <c r="G2827" s="27" t="s">
        <v>110</v>
      </c>
      <c r="H2827" s="27" t="s">
        <v>25</v>
      </c>
      <c r="I2827" s="29">
        <v>0.4</v>
      </c>
      <c r="J2827" s="30">
        <v>2000</v>
      </c>
      <c r="K2827" s="31">
        <f t="shared" si="22"/>
        <v>800</v>
      </c>
      <c r="L2827" s="31">
        <f t="shared" si="23"/>
        <v>240</v>
      </c>
      <c r="M2827" s="32">
        <v>0.3</v>
      </c>
      <c r="O2827" s="37"/>
      <c r="P2827" s="35"/>
      <c r="Q2827" s="33"/>
      <c r="R2827" s="34"/>
    </row>
    <row r="2828" spans="1:18" ht="15.75" customHeight="1">
      <c r="A2828" s="22"/>
      <c r="B2828" s="27" t="s">
        <v>21</v>
      </c>
      <c r="C2828" s="27">
        <v>1185732</v>
      </c>
      <c r="D2828" s="28">
        <v>44266</v>
      </c>
      <c r="E2828" s="27" t="s">
        <v>40</v>
      </c>
      <c r="F2828" s="27" t="s">
        <v>109</v>
      </c>
      <c r="G2828" s="27" t="s">
        <v>110</v>
      </c>
      <c r="H2828" s="27" t="s">
        <v>26</v>
      </c>
      <c r="I2828" s="29">
        <v>0.30000000000000004</v>
      </c>
      <c r="J2828" s="30">
        <v>2250</v>
      </c>
      <c r="K2828" s="31">
        <f t="shared" si="22"/>
        <v>675.00000000000011</v>
      </c>
      <c r="L2828" s="31">
        <f t="shared" si="23"/>
        <v>202.50000000000003</v>
      </c>
      <c r="M2828" s="32">
        <v>0.3</v>
      </c>
      <c r="O2828" s="37"/>
      <c r="P2828" s="35"/>
      <c r="Q2828" s="33"/>
      <c r="R2828" s="34"/>
    </row>
    <row r="2829" spans="1:18" ht="15.75" customHeight="1">
      <c r="A2829" s="22"/>
      <c r="B2829" s="27" t="s">
        <v>21</v>
      </c>
      <c r="C2829" s="27">
        <v>1185732</v>
      </c>
      <c r="D2829" s="28">
        <v>44266</v>
      </c>
      <c r="E2829" s="27" t="s">
        <v>40</v>
      </c>
      <c r="F2829" s="27" t="s">
        <v>109</v>
      </c>
      <c r="G2829" s="27" t="s">
        <v>110</v>
      </c>
      <c r="H2829" s="27" t="s">
        <v>27</v>
      </c>
      <c r="I2829" s="29">
        <v>0.35</v>
      </c>
      <c r="J2829" s="30">
        <v>750</v>
      </c>
      <c r="K2829" s="31">
        <f t="shared" si="22"/>
        <v>262.5</v>
      </c>
      <c r="L2829" s="31">
        <f t="shared" si="23"/>
        <v>78.75</v>
      </c>
      <c r="M2829" s="32">
        <v>0.3</v>
      </c>
      <c r="O2829" s="37"/>
      <c r="P2829" s="35"/>
      <c r="Q2829" s="33"/>
      <c r="R2829" s="34"/>
    </row>
    <row r="2830" spans="1:18" ht="15.75" customHeight="1">
      <c r="A2830" s="22"/>
      <c r="B2830" s="27" t="s">
        <v>21</v>
      </c>
      <c r="C2830" s="27">
        <v>1185732</v>
      </c>
      <c r="D2830" s="28">
        <v>44266</v>
      </c>
      <c r="E2830" s="27" t="s">
        <v>40</v>
      </c>
      <c r="F2830" s="27" t="s">
        <v>109</v>
      </c>
      <c r="G2830" s="27" t="s">
        <v>110</v>
      </c>
      <c r="H2830" s="27" t="s">
        <v>28</v>
      </c>
      <c r="I2830" s="29">
        <v>0.5</v>
      </c>
      <c r="J2830" s="30">
        <v>1250</v>
      </c>
      <c r="K2830" s="31">
        <f t="shared" si="22"/>
        <v>625</v>
      </c>
      <c r="L2830" s="31">
        <f t="shared" si="23"/>
        <v>218.75</v>
      </c>
      <c r="M2830" s="32">
        <v>0.35</v>
      </c>
      <c r="O2830" s="37"/>
      <c r="P2830" s="35"/>
      <c r="Q2830" s="33"/>
      <c r="R2830" s="34"/>
    </row>
    <row r="2831" spans="1:18" ht="15.75" customHeight="1">
      <c r="A2831" s="22"/>
      <c r="B2831" s="27" t="s">
        <v>21</v>
      </c>
      <c r="C2831" s="27">
        <v>1185732</v>
      </c>
      <c r="D2831" s="28">
        <v>44266</v>
      </c>
      <c r="E2831" s="27" t="s">
        <v>40</v>
      </c>
      <c r="F2831" s="27" t="s">
        <v>109</v>
      </c>
      <c r="G2831" s="27" t="s">
        <v>110</v>
      </c>
      <c r="H2831" s="27" t="s">
        <v>29</v>
      </c>
      <c r="I2831" s="29">
        <v>0.4</v>
      </c>
      <c r="J2831" s="30">
        <v>2250</v>
      </c>
      <c r="K2831" s="31">
        <f t="shared" si="22"/>
        <v>900</v>
      </c>
      <c r="L2831" s="31">
        <f t="shared" si="23"/>
        <v>360</v>
      </c>
      <c r="M2831" s="32">
        <v>0.4</v>
      </c>
      <c r="O2831" s="37"/>
      <c r="P2831" s="35"/>
      <c r="Q2831" s="33"/>
      <c r="R2831" s="34"/>
    </row>
    <row r="2832" spans="1:18" ht="15.75" customHeight="1">
      <c r="A2832" s="22"/>
      <c r="B2832" s="27" t="s">
        <v>21</v>
      </c>
      <c r="C2832" s="27">
        <v>1185732</v>
      </c>
      <c r="D2832" s="28">
        <v>44298</v>
      </c>
      <c r="E2832" s="27" t="s">
        <v>40</v>
      </c>
      <c r="F2832" s="27" t="s">
        <v>109</v>
      </c>
      <c r="G2832" s="27" t="s">
        <v>110</v>
      </c>
      <c r="H2832" s="27" t="s">
        <v>24</v>
      </c>
      <c r="I2832" s="29">
        <v>0.4</v>
      </c>
      <c r="J2832" s="30">
        <v>4500</v>
      </c>
      <c r="K2832" s="31">
        <f t="shared" si="22"/>
        <v>1800</v>
      </c>
      <c r="L2832" s="31">
        <f t="shared" si="23"/>
        <v>630</v>
      </c>
      <c r="M2832" s="32">
        <v>0.35</v>
      </c>
      <c r="O2832" s="37"/>
      <c r="P2832" s="35"/>
      <c r="Q2832" s="33"/>
      <c r="R2832" s="34"/>
    </row>
    <row r="2833" spans="1:18" ht="15.75" customHeight="1">
      <c r="A2833" s="22"/>
      <c r="B2833" s="27" t="s">
        <v>21</v>
      </c>
      <c r="C2833" s="27">
        <v>1185732</v>
      </c>
      <c r="D2833" s="28">
        <v>44298</v>
      </c>
      <c r="E2833" s="27" t="s">
        <v>40</v>
      </c>
      <c r="F2833" s="27" t="s">
        <v>109</v>
      </c>
      <c r="G2833" s="27" t="s">
        <v>110</v>
      </c>
      <c r="H2833" s="27" t="s">
        <v>25</v>
      </c>
      <c r="I2833" s="29">
        <v>0.4</v>
      </c>
      <c r="J2833" s="30">
        <v>1500</v>
      </c>
      <c r="K2833" s="31">
        <f t="shared" si="22"/>
        <v>600</v>
      </c>
      <c r="L2833" s="31">
        <f t="shared" si="23"/>
        <v>180</v>
      </c>
      <c r="M2833" s="32">
        <v>0.3</v>
      </c>
      <c r="O2833" s="37"/>
      <c r="P2833" s="35"/>
      <c r="Q2833" s="33"/>
      <c r="R2833" s="34"/>
    </row>
    <row r="2834" spans="1:18" ht="15.75" customHeight="1">
      <c r="A2834" s="22"/>
      <c r="B2834" s="27" t="s">
        <v>21</v>
      </c>
      <c r="C2834" s="27">
        <v>1185732</v>
      </c>
      <c r="D2834" s="28">
        <v>44298</v>
      </c>
      <c r="E2834" s="27" t="s">
        <v>40</v>
      </c>
      <c r="F2834" s="27" t="s">
        <v>109</v>
      </c>
      <c r="G2834" s="27" t="s">
        <v>110</v>
      </c>
      <c r="H2834" s="27" t="s">
        <v>26</v>
      </c>
      <c r="I2834" s="29">
        <v>0.30000000000000004</v>
      </c>
      <c r="J2834" s="30">
        <v>1500</v>
      </c>
      <c r="K2834" s="31">
        <f t="shared" si="22"/>
        <v>450.00000000000006</v>
      </c>
      <c r="L2834" s="31">
        <f t="shared" si="23"/>
        <v>135</v>
      </c>
      <c r="M2834" s="32">
        <v>0.3</v>
      </c>
      <c r="O2834" s="37"/>
      <c r="P2834" s="35"/>
      <c r="Q2834" s="33"/>
      <c r="R2834" s="34"/>
    </row>
    <row r="2835" spans="1:18" ht="15.75" customHeight="1">
      <c r="A2835" s="22"/>
      <c r="B2835" s="27" t="s">
        <v>21</v>
      </c>
      <c r="C2835" s="27">
        <v>1185732</v>
      </c>
      <c r="D2835" s="28">
        <v>44298</v>
      </c>
      <c r="E2835" s="27" t="s">
        <v>40</v>
      </c>
      <c r="F2835" s="27" t="s">
        <v>109</v>
      </c>
      <c r="G2835" s="27" t="s">
        <v>110</v>
      </c>
      <c r="H2835" s="27" t="s">
        <v>27</v>
      </c>
      <c r="I2835" s="29">
        <v>0.35</v>
      </c>
      <c r="J2835" s="30">
        <v>750</v>
      </c>
      <c r="K2835" s="31">
        <f t="shared" si="22"/>
        <v>262.5</v>
      </c>
      <c r="L2835" s="31">
        <f t="shared" si="23"/>
        <v>78.75</v>
      </c>
      <c r="M2835" s="32">
        <v>0.3</v>
      </c>
      <c r="O2835" s="37"/>
      <c r="P2835" s="35"/>
      <c r="Q2835" s="33"/>
      <c r="R2835" s="34"/>
    </row>
    <row r="2836" spans="1:18" ht="15.75" customHeight="1">
      <c r="A2836" s="22"/>
      <c r="B2836" s="27" t="s">
        <v>21</v>
      </c>
      <c r="C2836" s="27">
        <v>1185732</v>
      </c>
      <c r="D2836" s="28">
        <v>44298</v>
      </c>
      <c r="E2836" s="27" t="s">
        <v>40</v>
      </c>
      <c r="F2836" s="27" t="s">
        <v>109</v>
      </c>
      <c r="G2836" s="27" t="s">
        <v>110</v>
      </c>
      <c r="H2836" s="27" t="s">
        <v>28</v>
      </c>
      <c r="I2836" s="29">
        <v>0.6</v>
      </c>
      <c r="J2836" s="30">
        <v>1000</v>
      </c>
      <c r="K2836" s="31">
        <f t="shared" si="22"/>
        <v>600</v>
      </c>
      <c r="L2836" s="31">
        <f t="shared" si="23"/>
        <v>210</v>
      </c>
      <c r="M2836" s="32">
        <v>0.35</v>
      </c>
      <c r="O2836" s="37"/>
      <c r="P2836" s="35"/>
      <c r="Q2836" s="33"/>
      <c r="R2836" s="34"/>
    </row>
    <row r="2837" spans="1:18" ht="15.75" customHeight="1">
      <c r="A2837" s="22"/>
      <c r="B2837" s="27" t="s">
        <v>21</v>
      </c>
      <c r="C2837" s="27">
        <v>1185732</v>
      </c>
      <c r="D2837" s="28">
        <v>44298</v>
      </c>
      <c r="E2837" s="27" t="s">
        <v>40</v>
      </c>
      <c r="F2837" s="27" t="s">
        <v>109</v>
      </c>
      <c r="G2837" s="27" t="s">
        <v>110</v>
      </c>
      <c r="H2837" s="27" t="s">
        <v>29</v>
      </c>
      <c r="I2837" s="29">
        <v>0.5</v>
      </c>
      <c r="J2837" s="30">
        <v>2250</v>
      </c>
      <c r="K2837" s="31">
        <f t="shared" si="22"/>
        <v>1125</v>
      </c>
      <c r="L2837" s="31">
        <f t="shared" si="23"/>
        <v>450</v>
      </c>
      <c r="M2837" s="32">
        <v>0.4</v>
      </c>
      <c r="O2837" s="37"/>
      <c r="P2837" s="35"/>
      <c r="Q2837" s="33"/>
      <c r="R2837" s="34"/>
    </row>
    <row r="2838" spans="1:18" ht="15.75" customHeight="1">
      <c r="A2838" s="22"/>
      <c r="B2838" s="27" t="s">
        <v>21</v>
      </c>
      <c r="C2838" s="27">
        <v>1185732</v>
      </c>
      <c r="D2838" s="28">
        <v>44329</v>
      </c>
      <c r="E2838" s="27" t="s">
        <v>40</v>
      </c>
      <c r="F2838" s="27" t="s">
        <v>109</v>
      </c>
      <c r="G2838" s="27" t="s">
        <v>110</v>
      </c>
      <c r="H2838" s="27" t="s">
        <v>24</v>
      </c>
      <c r="I2838" s="29">
        <v>0.6</v>
      </c>
      <c r="J2838" s="30">
        <v>4950</v>
      </c>
      <c r="K2838" s="31">
        <f t="shared" si="22"/>
        <v>2970</v>
      </c>
      <c r="L2838" s="31">
        <f t="shared" si="23"/>
        <v>1039.5</v>
      </c>
      <c r="M2838" s="32">
        <v>0.35</v>
      </c>
      <c r="O2838" s="37"/>
      <c r="P2838" s="35"/>
      <c r="Q2838" s="33"/>
      <c r="R2838" s="34"/>
    </row>
    <row r="2839" spans="1:18" ht="15.75" customHeight="1">
      <c r="A2839" s="22"/>
      <c r="B2839" s="27" t="s">
        <v>21</v>
      </c>
      <c r="C2839" s="27">
        <v>1185732</v>
      </c>
      <c r="D2839" s="28">
        <v>44329</v>
      </c>
      <c r="E2839" s="27" t="s">
        <v>40</v>
      </c>
      <c r="F2839" s="27" t="s">
        <v>109</v>
      </c>
      <c r="G2839" s="27" t="s">
        <v>110</v>
      </c>
      <c r="H2839" s="27" t="s">
        <v>25</v>
      </c>
      <c r="I2839" s="29">
        <v>0.5</v>
      </c>
      <c r="J2839" s="30">
        <v>2000</v>
      </c>
      <c r="K2839" s="31">
        <f t="shared" si="22"/>
        <v>1000</v>
      </c>
      <c r="L2839" s="31">
        <f t="shared" si="23"/>
        <v>300</v>
      </c>
      <c r="M2839" s="32">
        <v>0.3</v>
      </c>
      <c r="O2839" s="37"/>
      <c r="P2839" s="35"/>
      <c r="Q2839" s="33"/>
      <c r="R2839" s="34"/>
    </row>
    <row r="2840" spans="1:18" ht="15.75" customHeight="1">
      <c r="A2840" s="22"/>
      <c r="B2840" s="27" t="s">
        <v>21</v>
      </c>
      <c r="C2840" s="27">
        <v>1185732</v>
      </c>
      <c r="D2840" s="28">
        <v>44329</v>
      </c>
      <c r="E2840" s="27" t="s">
        <v>40</v>
      </c>
      <c r="F2840" s="27" t="s">
        <v>109</v>
      </c>
      <c r="G2840" s="27" t="s">
        <v>110</v>
      </c>
      <c r="H2840" s="27" t="s">
        <v>26</v>
      </c>
      <c r="I2840" s="29">
        <v>0.45</v>
      </c>
      <c r="J2840" s="30">
        <v>1750</v>
      </c>
      <c r="K2840" s="31">
        <f t="shared" si="22"/>
        <v>787.5</v>
      </c>
      <c r="L2840" s="31">
        <f t="shared" si="23"/>
        <v>236.25</v>
      </c>
      <c r="M2840" s="32">
        <v>0.3</v>
      </c>
      <c r="O2840" s="37"/>
      <c r="P2840" s="35"/>
      <c r="Q2840" s="33"/>
      <c r="R2840" s="34"/>
    </row>
    <row r="2841" spans="1:18" ht="15.75" customHeight="1">
      <c r="A2841" s="22"/>
      <c r="B2841" s="27" t="s">
        <v>21</v>
      </c>
      <c r="C2841" s="27">
        <v>1185732</v>
      </c>
      <c r="D2841" s="28">
        <v>44329</v>
      </c>
      <c r="E2841" s="27" t="s">
        <v>40</v>
      </c>
      <c r="F2841" s="27" t="s">
        <v>109</v>
      </c>
      <c r="G2841" s="27" t="s">
        <v>110</v>
      </c>
      <c r="H2841" s="27" t="s">
        <v>27</v>
      </c>
      <c r="I2841" s="29">
        <v>0.45</v>
      </c>
      <c r="J2841" s="30">
        <v>1000</v>
      </c>
      <c r="K2841" s="31">
        <f t="shared" si="22"/>
        <v>450</v>
      </c>
      <c r="L2841" s="31">
        <f t="shared" si="23"/>
        <v>135</v>
      </c>
      <c r="M2841" s="32">
        <v>0.3</v>
      </c>
      <c r="O2841" s="37"/>
      <c r="P2841" s="35"/>
      <c r="Q2841" s="33"/>
      <c r="R2841" s="34"/>
    </row>
    <row r="2842" spans="1:18" ht="15.75" customHeight="1">
      <c r="A2842" s="22"/>
      <c r="B2842" s="27" t="s">
        <v>21</v>
      </c>
      <c r="C2842" s="27">
        <v>1185732</v>
      </c>
      <c r="D2842" s="28">
        <v>44329</v>
      </c>
      <c r="E2842" s="27" t="s">
        <v>40</v>
      </c>
      <c r="F2842" s="27" t="s">
        <v>109</v>
      </c>
      <c r="G2842" s="27" t="s">
        <v>110</v>
      </c>
      <c r="H2842" s="27" t="s">
        <v>28</v>
      </c>
      <c r="I2842" s="29">
        <v>0.54999999999999993</v>
      </c>
      <c r="J2842" s="30">
        <v>1250</v>
      </c>
      <c r="K2842" s="31">
        <f t="shared" si="22"/>
        <v>687.49999999999989</v>
      </c>
      <c r="L2842" s="31">
        <f t="shared" si="23"/>
        <v>240.62499999999994</v>
      </c>
      <c r="M2842" s="32">
        <v>0.35</v>
      </c>
      <c r="O2842" s="37"/>
      <c r="P2842" s="35"/>
      <c r="Q2842" s="33"/>
      <c r="R2842" s="34"/>
    </row>
    <row r="2843" spans="1:18" ht="15.75" customHeight="1">
      <c r="A2843" s="22"/>
      <c r="B2843" s="27" t="s">
        <v>21</v>
      </c>
      <c r="C2843" s="27">
        <v>1185732</v>
      </c>
      <c r="D2843" s="28">
        <v>44329</v>
      </c>
      <c r="E2843" s="27" t="s">
        <v>40</v>
      </c>
      <c r="F2843" s="27" t="s">
        <v>109</v>
      </c>
      <c r="G2843" s="27" t="s">
        <v>110</v>
      </c>
      <c r="H2843" s="27" t="s">
        <v>29</v>
      </c>
      <c r="I2843" s="29">
        <v>0.6</v>
      </c>
      <c r="J2843" s="30">
        <v>2500</v>
      </c>
      <c r="K2843" s="31">
        <f t="shared" si="22"/>
        <v>1500</v>
      </c>
      <c r="L2843" s="31">
        <f t="shared" si="23"/>
        <v>600</v>
      </c>
      <c r="M2843" s="32">
        <v>0.4</v>
      </c>
      <c r="O2843" s="37"/>
      <c r="P2843" s="35"/>
      <c r="Q2843" s="33"/>
      <c r="R2843" s="34"/>
    </row>
    <row r="2844" spans="1:18" ht="15.75" customHeight="1">
      <c r="A2844" s="22"/>
      <c r="B2844" s="27" t="s">
        <v>21</v>
      </c>
      <c r="C2844" s="27">
        <v>1185732</v>
      </c>
      <c r="D2844" s="28">
        <v>44359</v>
      </c>
      <c r="E2844" s="27" t="s">
        <v>40</v>
      </c>
      <c r="F2844" s="27" t="s">
        <v>109</v>
      </c>
      <c r="G2844" s="27" t="s">
        <v>110</v>
      </c>
      <c r="H2844" s="27" t="s">
        <v>24</v>
      </c>
      <c r="I2844" s="29">
        <v>0.45</v>
      </c>
      <c r="J2844" s="30">
        <v>5000</v>
      </c>
      <c r="K2844" s="31">
        <f t="shared" si="22"/>
        <v>2250</v>
      </c>
      <c r="L2844" s="31">
        <f t="shared" si="23"/>
        <v>787.5</v>
      </c>
      <c r="M2844" s="32">
        <v>0.35</v>
      </c>
      <c r="O2844" s="37"/>
      <c r="P2844" s="35"/>
      <c r="Q2844" s="33"/>
      <c r="R2844" s="34"/>
    </row>
    <row r="2845" spans="1:18" ht="15.75" customHeight="1">
      <c r="A2845" s="22"/>
      <c r="B2845" s="27" t="s">
        <v>21</v>
      </c>
      <c r="C2845" s="27">
        <v>1185732</v>
      </c>
      <c r="D2845" s="28">
        <v>44359</v>
      </c>
      <c r="E2845" s="27" t="s">
        <v>40</v>
      </c>
      <c r="F2845" s="27" t="s">
        <v>109</v>
      </c>
      <c r="G2845" s="27" t="s">
        <v>110</v>
      </c>
      <c r="H2845" s="27" t="s">
        <v>25</v>
      </c>
      <c r="I2845" s="29">
        <v>0.40000000000000008</v>
      </c>
      <c r="J2845" s="30">
        <v>2500</v>
      </c>
      <c r="K2845" s="31">
        <f t="shared" si="22"/>
        <v>1000.0000000000002</v>
      </c>
      <c r="L2845" s="31">
        <f t="shared" si="23"/>
        <v>300.00000000000006</v>
      </c>
      <c r="M2845" s="32">
        <v>0.3</v>
      </c>
      <c r="O2845" s="37"/>
      <c r="P2845" s="35"/>
      <c r="Q2845" s="33"/>
      <c r="R2845" s="34"/>
    </row>
    <row r="2846" spans="1:18" ht="15.75" customHeight="1">
      <c r="A2846" s="22"/>
      <c r="B2846" s="27" t="s">
        <v>21</v>
      </c>
      <c r="C2846" s="27">
        <v>1185732</v>
      </c>
      <c r="D2846" s="28">
        <v>44359</v>
      </c>
      <c r="E2846" s="27" t="s">
        <v>40</v>
      </c>
      <c r="F2846" s="27" t="s">
        <v>109</v>
      </c>
      <c r="G2846" s="27" t="s">
        <v>110</v>
      </c>
      <c r="H2846" s="27" t="s">
        <v>26</v>
      </c>
      <c r="I2846" s="29">
        <v>0.35000000000000003</v>
      </c>
      <c r="J2846" s="30">
        <v>2000</v>
      </c>
      <c r="K2846" s="31">
        <f t="shared" si="22"/>
        <v>700.00000000000011</v>
      </c>
      <c r="L2846" s="31">
        <f t="shared" si="23"/>
        <v>210.00000000000003</v>
      </c>
      <c r="M2846" s="32">
        <v>0.3</v>
      </c>
      <c r="O2846" s="37"/>
      <c r="P2846" s="35"/>
      <c r="Q2846" s="33"/>
      <c r="R2846" s="34"/>
    </row>
    <row r="2847" spans="1:18" ht="15.75" customHeight="1">
      <c r="A2847" s="22"/>
      <c r="B2847" s="27" t="s">
        <v>21</v>
      </c>
      <c r="C2847" s="27">
        <v>1185732</v>
      </c>
      <c r="D2847" s="28">
        <v>44359</v>
      </c>
      <c r="E2847" s="27" t="s">
        <v>40</v>
      </c>
      <c r="F2847" s="27" t="s">
        <v>109</v>
      </c>
      <c r="G2847" s="27" t="s">
        <v>110</v>
      </c>
      <c r="H2847" s="27" t="s">
        <v>27</v>
      </c>
      <c r="I2847" s="29">
        <v>0.35000000000000003</v>
      </c>
      <c r="J2847" s="30">
        <v>1750</v>
      </c>
      <c r="K2847" s="31">
        <f t="shared" si="22"/>
        <v>612.50000000000011</v>
      </c>
      <c r="L2847" s="31">
        <f t="shared" si="23"/>
        <v>183.75000000000003</v>
      </c>
      <c r="M2847" s="32">
        <v>0.3</v>
      </c>
      <c r="O2847" s="37"/>
      <c r="P2847" s="35"/>
      <c r="Q2847" s="33"/>
      <c r="R2847" s="34"/>
    </row>
    <row r="2848" spans="1:18" ht="15.75" customHeight="1">
      <c r="A2848" s="22"/>
      <c r="B2848" s="27" t="s">
        <v>21</v>
      </c>
      <c r="C2848" s="27">
        <v>1185732</v>
      </c>
      <c r="D2848" s="28">
        <v>44359</v>
      </c>
      <c r="E2848" s="27" t="s">
        <v>40</v>
      </c>
      <c r="F2848" s="27" t="s">
        <v>109</v>
      </c>
      <c r="G2848" s="27" t="s">
        <v>110</v>
      </c>
      <c r="H2848" s="27" t="s">
        <v>28</v>
      </c>
      <c r="I2848" s="29">
        <v>0.45</v>
      </c>
      <c r="J2848" s="30">
        <v>1750</v>
      </c>
      <c r="K2848" s="31">
        <f t="shared" si="22"/>
        <v>787.5</v>
      </c>
      <c r="L2848" s="31">
        <f t="shared" si="23"/>
        <v>275.625</v>
      </c>
      <c r="M2848" s="32">
        <v>0.35</v>
      </c>
      <c r="O2848" s="37"/>
      <c r="P2848" s="35"/>
      <c r="Q2848" s="33"/>
      <c r="R2848" s="34"/>
    </row>
    <row r="2849" spans="1:18" ht="15.75" customHeight="1">
      <c r="A2849" s="22"/>
      <c r="B2849" s="27" t="s">
        <v>21</v>
      </c>
      <c r="C2849" s="27">
        <v>1185732</v>
      </c>
      <c r="D2849" s="28">
        <v>44359</v>
      </c>
      <c r="E2849" s="27" t="s">
        <v>40</v>
      </c>
      <c r="F2849" s="27" t="s">
        <v>109</v>
      </c>
      <c r="G2849" s="27" t="s">
        <v>110</v>
      </c>
      <c r="H2849" s="27" t="s">
        <v>29</v>
      </c>
      <c r="I2849" s="29">
        <v>0.55000000000000004</v>
      </c>
      <c r="J2849" s="30">
        <v>3250</v>
      </c>
      <c r="K2849" s="31">
        <f t="shared" si="22"/>
        <v>1787.5000000000002</v>
      </c>
      <c r="L2849" s="31">
        <f t="shared" si="23"/>
        <v>715.00000000000011</v>
      </c>
      <c r="M2849" s="32">
        <v>0.4</v>
      </c>
      <c r="O2849" s="37"/>
      <c r="P2849" s="35"/>
      <c r="Q2849" s="33"/>
      <c r="R2849" s="34"/>
    </row>
    <row r="2850" spans="1:18" ht="15.75" customHeight="1">
      <c r="A2850" s="22"/>
      <c r="B2850" s="27" t="s">
        <v>21</v>
      </c>
      <c r="C2850" s="27">
        <v>1185732</v>
      </c>
      <c r="D2850" s="28">
        <v>44388</v>
      </c>
      <c r="E2850" s="27" t="s">
        <v>40</v>
      </c>
      <c r="F2850" s="27" t="s">
        <v>109</v>
      </c>
      <c r="G2850" s="27" t="s">
        <v>110</v>
      </c>
      <c r="H2850" s="27" t="s">
        <v>24</v>
      </c>
      <c r="I2850" s="29">
        <v>0.5</v>
      </c>
      <c r="J2850" s="30">
        <v>5500</v>
      </c>
      <c r="K2850" s="31">
        <f t="shared" si="22"/>
        <v>2750</v>
      </c>
      <c r="L2850" s="31">
        <f t="shared" si="23"/>
        <v>962.49999999999989</v>
      </c>
      <c r="M2850" s="32">
        <v>0.35</v>
      </c>
      <c r="O2850" s="37"/>
      <c r="P2850" s="35"/>
      <c r="Q2850" s="33"/>
      <c r="R2850" s="34"/>
    </row>
    <row r="2851" spans="1:18" ht="15.75" customHeight="1">
      <c r="A2851" s="22"/>
      <c r="B2851" s="27" t="s">
        <v>21</v>
      </c>
      <c r="C2851" s="27">
        <v>1185732</v>
      </c>
      <c r="D2851" s="28">
        <v>44388</v>
      </c>
      <c r="E2851" s="27" t="s">
        <v>40</v>
      </c>
      <c r="F2851" s="27" t="s">
        <v>109</v>
      </c>
      <c r="G2851" s="27" t="s">
        <v>110</v>
      </c>
      <c r="H2851" s="27" t="s">
        <v>25</v>
      </c>
      <c r="I2851" s="29">
        <v>0.45000000000000007</v>
      </c>
      <c r="J2851" s="30">
        <v>3000</v>
      </c>
      <c r="K2851" s="31">
        <f t="shared" si="22"/>
        <v>1350.0000000000002</v>
      </c>
      <c r="L2851" s="31">
        <f t="shared" si="23"/>
        <v>405.00000000000006</v>
      </c>
      <c r="M2851" s="32">
        <v>0.3</v>
      </c>
      <c r="O2851" s="37"/>
      <c r="P2851" s="35"/>
      <c r="Q2851" s="33"/>
      <c r="R2851" s="34"/>
    </row>
    <row r="2852" spans="1:18" ht="15.75" customHeight="1">
      <c r="A2852" s="22"/>
      <c r="B2852" s="27" t="s">
        <v>21</v>
      </c>
      <c r="C2852" s="27">
        <v>1185732</v>
      </c>
      <c r="D2852" s="28">
        <v>44388</v>
      </c>
      <c r="E2852" s="27" t="s">
        <v>40</v>
      </c>
      <c r="F2852" s="27" t="s">
        <v>109</v>
      </c>
      <c r="G2852" s="27" t="s">
        <v>110</v>
      </c>
      <c r="H2852" s="27" t="s">
        <v>26</v>
      </c>
      <c r="I2852" s="29">
        <v>0.4</v>
      </c>
      <c r="J2852" s="30">
        <v>2250</v>
      </c>
      <c r="K2852" s="31">
        <f t="shared" si="22"/>
        <v>900</v>
      </c>
      <c r="L2852" s="31">
        <f t="shared" si="23"/>
        <v>270</v>
      </c>
      <c r="M2852" s="32">
        <v>0.3</v>
      </c>
      <c r="O2852" s="37"/>
      <c r="P2852" s="35"/>
      <c r="Q2852" s="33"/>
      <c r="R2852" s="34"/>
    </row>
    <row r="2853" spans="1:18" ht="15.75" customHeight="1">
      <c r="A2853" s="22"/>
      <c r="B2853" s="27" t="s">
        <v>21</v>
      </c>
      <c r="C2853" s="27">
        <v>1185732</v>
      </c>
      <c r="D2853" s="28">
        <v>44388</v>
      </c>
      <c r="E2853" s="27" t="s">
        <v>40</v>
      </c>
      <c r="F2853" s="27" t="s">
        <v>109</v>
      </c>
      <c r="G2853" s="27" t="s">
        <v>110</v>
      </c>
      <c r="H2853" s="27" t="s">
        <v>27</v>
      </c>
      <c r="I2853" s="29">
        <v>0.4</v>
      </c>
      <c r="J2853" s="30">
        <v>1750</v>
      </c>
      <c r="K2853" s="31">
        <f t="shared" si="22"/>
        <v>700</v>
      </c>
      <c r="L2853" s="31">
        <f t="shared" si="23"/>
        <v>210</v>
      </c>
      <c r="M2853" s="32">
        <v>0.3</v>
      </c>
      <c r="O2853" s="37"/>
      <c r="P2853" s="35"/>
      <c r="Q2853" s="33"/>
      <c r="R2853" s="34"/>
    </row>
    <row r="2854" spans="1:18" ht="15.75" customHeight="1">
      <c r="A2854" s="22"/>
      <c r="B2854" s="27" t="s">
        <v>21</v>
      </c>
      <c r="C2854" s="27">
        <v>1185732</v>
      </c>
      <c r="D2854" s="28">
        <v>44388</v>
      </c>
      <c r="E2854" s="27" t="s">
        <v>40</v>
      </c>
      <c r="F2854" s="27" t="s">
        <v>109</v>
      </c>
      <c r="G2854" s="27" t="s">
        <v>110</v>
      </c>
      <c r="H2854" s="27" t="s">
        <v>28</v>
      </c>
      <c r="I2854" s="29">
        <v>0.5</v>
      </c>
      <c r="J2854" s="30">
        <v>2000</v>
      </c>
      <c r="K2854" s="31">
        <f t="shared" si="22"/>
        <v>1000</v>
      </c>
      <c r="L2854" s="31">
        <f t="shared" si="23"/>
        <v>350</v>
      </c>
      <c r="M2854" s="32">
        <v>0.35</v>
      </c>
      <c r="O2854" s="37"/>
      <c r="P2854" s="35"/>
      <c r="Q2854" s="33"/>
      <c r="R2854" s="34"/>
    </row>
    <row r="2855" spans="1:18" ht="15.75" customHeight="1">
      <c r="A2855" s="22"/>
      <c r="B2855" s="27" t="s">
        <v>21</v>
      </c>
      <c r="C2855" s="27">
        <v>1185732</v>
      </c>
      <c r="D2855" s="28">
        <v>44388</v>
      </c>
      <c r="E2855" s="27" t="s">
        <v>40</v>
      </c>
      <c r="F2855" s="27" t="s">
        <v>109</v>
      </c>
      <c r="G2855" s="27" t="s">
        <v>110</v>
      </c>
      <c r="H2855" s="27" t="s">
        <v>29</v>
      </c>
      <c r="I2855" s="29">
        <v>0.55000000000000004</v>
      </c>
      <c r="J2855" s="30">
        <v>3750</v>
      </c>
      <c r="K2855" s="31">
        <f t="shared" si="22"/>
        <v>2062.5</v>
      </c>
      <c r="L2855" s="31">
        <f t="shared" si="23"/>
        <v>825</v>
      </c>
      <c r="M2855" s="32">
        <v>0.4</v>
      </c>
      <c r="O2855" s="37"/>
      <c r="P2855" s="35"/>
      <c r="Q2855" s="33"/>
      <c r="R2855" s="34"/>
    </row>
    <row r="2856" spans="1:18" ht="15.75" customHeight="1">
      <c r="A2856" s="22"/>
      <c r="B2856" s="27" t="s">
        <v>21</v>
      </c>
      <c r="C2856" s="27">
        <v>1185732</v>
      </c>
      <c r="D2856" s="28">
        <v>44420</v>
      </c>
      <c r="E2856" s="27" t="s">
        <v>40</v>
      </c>
      <c r="F2856" s="27" t="s">
        <v>109</v>
      </c>
      <c r="G2856" s="27" t="s">
        <v>110</v>
      </c>
      <c r="H2856" s="27" t="s">
        <v>24</v>
      </c>
      <c r="I2856" s="29">
        <v>0.5</v>
      </c>
      <c r="J2856" s="30">
        <v>5250</v>
      </c>
      <c r="K2856" s="31">
        <f t="shared" si="22"/>
        <v>2625</v>
      </c>
      <c r="L2856" s="31">
        <f t="shared" si="23"/>
        <v>918.74999999999989</v>
      </c>
      <c r="M2856" s="32">
        <v>0.35</v>
      </c>
      <c r="O2856" s="37"/>
      <c r="P2856" s="35"/>
      <c r="Q2856" s="33"/>
      <c r="R2856" s="34"/>
    </row>
    <row r="2857" spans="1:18" ht="15.75" customHeight="1">
      <c r="A2857" s="22"/>
      <c r="B2857" s="27" t="s">
        <v>21</v>
      </c>
      <c r="C2857" s="27">
        <v>1185732</v>
      </c>
      <c r="D2857" s="28">
        <v>44420</v>
      </c>
      <c r="E2857" s="27" t="s">
        <v>40</v>
      </c>
      <c r="F2857" s="27" t="s">
        <v>109</v>
      </c>
      <c r="G2857" s="27" t="s">
        <v>110</v>
      </c>
      <c r="H2857" s="27" t="s">
        <v>25</v>
      </c>
      <c r="I2857" s="29">
        <v>0.45000000000000007</v>
      </c>
      <c r="J2857" s="30">
        <v>3000</v>
      </c>
      <c r="K2857" s="31">
        <f t="shared" si="22"/>
        <v>1350.0000000000002</v>
      </c>
      <c r="L2857" s="31">
        <f t="shared" si="23"/>
        <v>405.00000000000006</v>
      </c>
      <c r="M2857" s="32">
        <v>0.3</v>
      </c>
      <c r="O2857" s="37"/>
      <c r="P2857" s="35"/>
      <c r="Q2857" s="33"/>
      <c r="R2857" s="34"/>
    </row>
    <row r="2858" spans="1:18" ht="15.75" customHeight="1">
      <c r="A2858" s="22"/>
      <c r="B2858" s="27" t="s">
        <v>21</v>
      </c>
      <c r="C2858" s="27">
        <v>1185732</v>
      </c>
      <c r="D2858" s="28">
        <v>44420</v>
      </c>
      <c r="E2858" s="27" t="s">
        <v>40</v>
      </c>
      <c r="F2858" s="27" t="s">
        <v>109</v>
      </c>
      <c r="G2858" s="27" t="s">
        <v>110</v>
      </c>
      <c r="H2858" s="27" t="s">
        <v>26</v>
      </c>
      <c r="I2858" s="29">
        <v>0.4</v>
      </c>
      <c r="J2858" s="30">
        <v>2250</v>
      </c>
      <c r="K2858" s="31">
        <f t="shared" si="22"/>
        <v>900</v>
      </c>
      <c r="L2858" s="31">
        <f t="shared" si="23"/>
        <v>270</v>
      </c>
      <c r="M2858" s="32">
        <v>0.3</v>
      </c>
      <c r="O2858" s="37"/>
      <c r="P2858" s="35"/>
      <c r="Q2858" s="33"/>
      <c r="R2858" s="34"/>
    </row>
    <row r="2859" spans="1:18" ht="15.75" customHeight="1">
      <c r="A2859" s="22"/>
      <c r="B2859" s="27" t="s">
        <v>21</v>
      </c>
      <c r="C2859" s="27">
        <v>1185732</v>
      </c>
      <c r="D2859" s="28">
        <v>44420</v>
      </c>
      <c r="E2859" s="27" t="s">
        <v>40</v>
      </c>
      <c r="F2859" s="27" t="s">
        <v>109</v>
      </c>
      <c r="G2859" s="27" t="s">
        <v>110</v>
      </c>
      <c r="H2859" s="27" t="s">
        <v>27</v>
      </c>
      <c r="I2859" s="29">
        <v>0.4</v>
      </c>
      <c r="J2859" s="30">
        <v>2000</v>
      </c>
      <c r="K2859" s="31">
        <f t="shared" si="22"/>
        <v>800</v>
      </c>
      <c r="L2859" s="31">
        <f t="shared" si="23"/>
        <v>240</v>
      </c>
      <c r="M2859" s="32">
        <v>0.3</v>
      </c>
      <c r="O2859" s="37"/>
      <c r="P2859" s="35"/>
      <c r="Q2859" s="33"/>
      <c r="R2859" s="34"/>
    </row>
    <row r="2860" spans="1:18" ht="15.75" customHeight="1">
      <c r="A2860" s="22"/>
      <c r="B2860" s="27" t="s">
        <v>21</v>
      </c>
      <c r="C2860" s="27">
        <v>1185732</v>
      </c>
      <c r="D2860" s="28">
        <v>44420</v>
      </c>
      <c r="E2860" s="27" t="s">
        <v>40</v>
      </c>
      <c r="F2860" s="27" t="s">
        <v>109</v>
      </c>
      <c r="G2860" s="27" t="s">
        <v>110</v>
      </c>
      <c r="H2860" s="27" t="s">
        <v>28</v>
      </c>
      <c r="I2860" s="29">
        <v>0.5</v>
      </c>
      <c r="J2860" s="30">
        <v>1750</v>
      </c>
      <c r="K2860" s="31">
        <f t="shared" si="22"/>
        <v>875</v>
      </c>
      <c r="L2860" s="31">
        <f t="shared" si="23"/>
        <v>306.25</v>
      </c>
      <c r="M2860" s="32">
        <v>0.35</v>
      </c>
      <c r="O2860" s="37"/>
      <c r="P2860" s="35"/>
      <c r="Q2860" s="33"/>
      <c r="R2860" s="34"/>
    </row>
    <row r="2861" spans="1:18" ht="15.75" customHeight="1">
      <c r="A2861" s="22"/>
      <c r="B2861" s="27" t="s">
        <v>21</v>
      </c>
      <c r="C2861" s="27">
        <v>1185732</v>
      </c>
      <c r="D2861" s="28">
        <v>44420</v>
      </c>
      <c r="E2861" s="27" t="s">
        <v>40</v>
      </c>
      <c r="F2861" s="27" t="s">
        <v>109</v>
      </c>
      <c r="G2861" s="27" t="s">
        <v>110</v>
      </c>
      <c r="H2861" s="27" t="s">
        <v>29</v>
      </c>
      <c r="I2861" s="29">
        <v>0.55000000000000004</v>
      </c>
      <c r="J2861" s="30">
        <v>3500</v>
      </c>
      <c r="K2861" s="31">
        <f t="shared" si="22"/>
        <v>1925.0000000000002</v>
      </c>
      <c r="L2861" s="31">
        <f t="shared" si="23"/>
        <v>770.00000000000011</v>
      </c>
      <c r="M2861" s="32">
        <v>0.4</v>
      </c>
      <c r="O2861" s="37"/>
      <c r="P2861" s="35"/>
      <c r="Q2861" s="33"/>
      <c r="R2861" s="34"/>
    </row>
    <row r="2862" spans="1:18" ht="15.75" customHeight="1">
      <c r="A2862" s="22"/>
      <c r="B2862" s="27" t="s">
        <v>21</v>
      </c>
      <c r="C2862" s="27">
        <v>1185732</v>
      </c>
      <c r="D2862" s="28">
        <v>44452</v>
      </c>
      <c r="E2862" s="27" t="s">
        <v>40</v>
      </c>
      <c r="F2862" s="27" t="s">
        <v>109</v>
      </c>
      <c r="G2862" s="27" t="s">
        <v>110</v>
      </c>
      <c r="H2862" s="27" t="s">
        <v>24</v>
      </c>
      <c r="I2862" s="29">
        <v>0.45</v>
      </c>
      <c r="J2862" s="30">
        <v>4750</v>
      </c>
      <c r="K2862" s="31">
        <f t="shared" si="22"/>
        <v>2137.5</v>
      </c>
      <c r="L2862" s="31">
        <f t="shared" si="23"/>
        <v>748.125</v>
      </c>
      <c r="M2862" s="32">
        <v>0.35</v>
      </c>
      <c r="O2862" s="37"/>
      <c r="P2862" s="35"/>
      <c r="Q2862" s="33"/>
      <c r="R2862" s="34"/>
    </row>
    <row r="2863" spans="1:18" ht="15.75" customHeight="1">
      <c r="A2863" s="22"/>
      <c r="B2863" s="27" t="s">
        <v>21</v>
      </c>
      <c r="C2863" s="27">
        <v>1185732</v>
      </c>
      <c r="D2863" s="28">
        <v>44452</v>
      </c>
      <c r="E2863" s="27" t="s">
        <v>40</v>
      </c>
      <c r="F2863" s="27" t="s">
        <v>109</v>
      </c>
      <c r="G2863" s="27" t="s">
        <v>110</v>
      </c>
      <c r="H2863" s="27" t="s">
        <v>25</v>
      </c>
      <c r="I2863" s="29">
        <v>0.40000000000000008</v>
      </c>
      <c r="J2863" s="30">
        <v>2750</v>
      </c>
      <c r="K2863" s="31">
        <f t="shared" si="22"/>
        <v>1100.0000000000002</v>
      </c>
      <c r="L2863" s="31">
        <f t="shared" si="23"/>
        <v>330.00000000000006</v>
      </c>
      <c r="M2863" s="32">
        <v>0.3</v>
      </c>
      <c r="O2863" s="37"/>
      <c r="P2863" s="35"/>
      <c r="Q2863" s="33"/>
      <c r="R2863" s="34"/>
    </row>
    <row r="2864" spans="1:18" ht="15.75" customHeight="1">
      <c r="A2864" s="22"/>
      <c r="B2864" s="27" t="s">
        <v>21</v>
      </c>
      <c r="C2864" s="27">
        <v>1185732</v>
      </c>
      <c r="D2864" s="28">
        <v>44452</v>
      </c>
      <c r="E2864" s="27" t="s">
        <v>40</v>
      </c>
      <c r="F2864" s="27" t="s">
        <v>109</v>
      </c>
      <c r="G2864" s="27" t="s">
        <v>110</v>
      </c>
      <c r="H2864" s="27" t="s">
        <v>26</v>
      </c>
      <c r="I2864" s="29">
        <v>0.35000000000000003</v>
      </c>
      <c r="J2864" s="30">
        <v>1750</v>
      </c>
      <c r="K2864" s="31">
        <f t="shared" si="22"/>
        <v>612.50000000000011</v>
      </c>
      <c r="L2864" s="31">
        <f t="shared" si="23"/>
        <v>183.75000000000003</v>
      </c>
      <c r="M2864" s="32">
        <v>0.3</v>
      </c>
      <c r="O2864" s="37"/>
      <c r="P2864" s="35"/>
      <c r="Q2864" s="33"/>
      <c r="R2864" s="34"/>
    </row>
    <row r="2865" spans="1:18" ht="15.75" customHeight="1">
      <c r="A2865" s="22"/>
      <c r="B2865" s="27" t="s">
        <v>21</v>
      </c>
      <c r="C2865" s="27">
        <v>1185732</v>
      </c>
      <c r="D2865" s="28">
        <v>44452</v>
      </c>
      <c r="E2865" s="27" t="s">
        <v>40</v>
      </c>
      <c r="F2865" s="27" t="s">
        <v>109</v>
      </c>
      <c r="G2865" s="27" t="s">
        <v>110</v>
      </c>
      <c r="H2865" s="27" t="s">
        <v>27</v>
      </c>
      <c r="I2865" s="29">
        <v>0.35000000000000003</v>
      </c>
      <c r="J2865" s="30">
        <v>1500</v>
      </c>
      <c r="K2865" s="31">
        <f t="shared" si="22"/>
        <v>525</v>
      </c>
      <c r="L2865" s="31">
        <f t="shared" si="23"/>
        <v>157.5</v>
      </c>
      <c r="M2865" s="32">
        <v>0.3</v>
      </c>
      <c r="O2865" s="37"/>
      <c r="P2865" s="35"/>
      <c r="Q2865" s="33"/>
      <c r="R2865" s="34"/>
    </row>
    <row r="2866" spans="1:18" ht="15.75" customHeight="1">
      <c r="A2866" s="22"/>
      <c r="B2866" s="27" t="s">
        <v>21</v>
      </c>
      <c r="C2866" s="27">
        <v>1185732</v>
      </c>
      <c r="D2866" s="28">
        <v>44452</v>
      </c>
      <c r="E2866" s="27" t="s">
        <v>40</v>
      </c>
      <c r="F2866" s="27" t="s">
        <v>109</v>
      </c>
      <c r="G2866" s="27" t="s">
        <v>110</v>
      </c>
      <c r="H2866" s="27" t="s">
        <v>28</v>
      </c>
      <c r="I2866" s="29">
        <v>0.45</v>
      </c>
      <c r="J2866" s="30">
        <v>1500</v>
      </c>
      <c r="K2866" s="31">
        <f t="shared" si="22"/>
        <v>675</v>
      </c>
      <c r="L2866" s="31">
        <f t="shared" si="23"/>
        <v>236.24999999999997</v>
      </c>
      <c r="M2866" s="32">
        <v>0.35</v>
      </c>
      <c r="O2866" s="37"/>
      <c r="P2866" s="35"/>
      <c r="Q2866" s="33"/>
      <c r="R2866" s="34"/>
    </row>
    <row r="2867" spans="1:18" ht="15.75" customHeight="1">
      <c r="A2867" s="22"/>
      <c r="B2867" s="27" t="s">
        <v>21</v>
      </c>
      <c r="C2867" s="27">
        <v>1185732</v>
      </c>
      <c r="D2867" s="28">
        <v>44452</v>
      </c>
      <c r="E2867" s="27" t="s">
        <v>40</v>
      </c>
      <c r="F2867" s="27" t="s">
        <v>109</v>
      </c>
      <c r="G2867" s="27" t="s">
        <v>110</v>
      </c>
      <c r="H2867" s="27" t="s">
        <v>29</v>
      </c>
      <c r="I2867" s="29">
        <v>0.5</v>
      </c>
      <c r="J2867" s="30">
        <v>2250</v>
      </c>
      <c r="K2867" s="31">
        <f t="shared" si="22"/>
        <v>1125</v>
      </c>
      <c r="L2867" s="31">
        <f t="shared" si="23"/>
        <v>450</v>
      </c>
      <c r="M2867" s="32">
        <v>0.4</v>
      </c>
      <c r="O2867" s="37"/>
      <c r="P2867" s="35"/>
      <c r="Q2867" s="33"/>
      <c r="R2867" s="34"/>
    </row>
    <row r="2868" spans="1:18" ht="15.75" customHeight="1">
      <c r="A2868" s="22"/>
      <c r="B2868" s="27" t="s">
        <v>21</v>
      </c>
      <c r="C2868" s="27">
        <v>1185732</v>
      </c>
      <c r="D2868" s="28">
        <v>44481</v>
      </c>
      <c r="E2868" s="27" t="s">
        <v>40</v>
      </c>
      <c r="F2868" s="27" t="s">
        <v>109</v>
      </c>
      <c r="G2868" s="27" t="s">
        <v>110</v>
      </c>
      <c r="H2868" s="27" t="s">
        <v>24</v>
      </c>
      <c r="I2868" s="29">
        <v>0.54999999999999993</v>
      </c>
      <c r="J2868" s="30">
        <v>4000</v>
      </c>
      <c r="K2868" s="31">
        <f t="shared" si="22"/>
        <v>2199.9999999999995</v>
      </c>
      <c r="L2868" s="31">
        <f t="shared" si="23"/>
        <v>769.99999999999977</v>
      </c>
      <c r="M2868" s="32">
        <v>0.35</v>
      </c>
      <c r="O2868" s="37"/>
      <c r="P2868" s="35"/>
      <c r="Q2868" s="33"/>
      <c r="R2868" s="34"/>
    </row>
    <row r="2869" spans="1:18" ht="15.75" customHeight="1">
      <c r="A2869" s="22"/>
      <c r="B2869" s="27" t="s">
        <v>21</v>
      </c>
      <c r="C2869" s="27">
        <v>1185732</v>
      </c>
      <c r="D2869" s="28">
        <v>44481</v>
      </c>
      <c r="E2869" s="27" t="s">
        <v>40</v>
      </c>
      <c r="F2869" s="27" t="s">
        <v>109</v>
      </c>
      <c r="G2869" s="27" t="s">
        <v>110</v>
      </c>
      <c r="H2869" s="27" t="s">
        <v>25</v>
      </c>
      <c r="I2869" s="29">
        <v>0.45</v>
      </c>
      <c r="J2869" s="30">
        <v>2500</v>
      </c>
      <c r="K2869" s="31">
        <f t="shared" si="22"/>
        <v>1125</v>
      </c>
      <c r="L2869" s="31">
        <f t="shared" si="23"/>
        <v>337.5</v>
      </c>
      <c r="M2869" s="32">
        <v>0.3</v>
      </c>
      <c r="O2869" s="37"/>
      <c r="P2869" s="35"/>
      <c r="Q2869" s="33"/>
      <c r="R2869" s="34"/>
    </row>
    <row r="2870" spans="1:18" ht="15.75" customHeight="1">
      <c r="A2870" s="22"/>
      <c r="B2870" s="27" t="s">
        <v>21</v>
      </c>
      <c r="C2870" s="27">
        <v>1185732</v>
      </c>
      <c r="D2870" s="28">
        <v>44481</v>
      </c>
      <c r="E2870" s="27" t="s">
        <v>40</v>
      </c>
      <c r="F2870" s="27" t="s">
        <v>109</v>
      </c>
      <c r="G2870" s="27" t="s">
        <v>110</v>
      </c>
      <c r="H2870" s="27" t="s">
        <v>26</v>
      </c>
      <c r="I2870" s="29">
        <v>0.45</v>
      </c>
      <c r="J2870" s="30">
        <v>1500</v>
      </c>
      <c r="K2870" s="31">
        <f t="shared" si="22"/>
        <v>675</v>
      </c>
      <c r="L2870" s="31">
        <f t="shared" si="23"/>
        <v>202.5</v>
      </c>
      <c r="M2870" s="32">
        <v>0.3</v>
      </c>
      <c r="O2870" s="37"/>
      <c r="P2870" s="35"/>
      <c r="Q2870" s="33"/>
      <c r="R2870" s="34"/>
    </row>
    <row r="2871" spans="1:18" ht="15.75" customHeight="1">
      <c r="A2871" s="22"/>
      <c r="B2871" s="27" t="s">
        <v>21</v>
      </c>
      <c r="C2871" s="27">
        <v>1185732</v>
      </c>
      <c r="D2871" s="28">
        <v>44481</v>
      </c>
      <c r="E2871" s="27" t="s">
        <v>40</v>
      </c>
      <c r="F2871" s="27" t="s">
        <v>109</v>
      </c>
      <c r="G2871" s="27" t="s">
        <v>110</v>
      </c>
      <c r="H2871" s="27" t="s">
        <v>27</v>
      </c>
      <c r="I2871" s="29">
        <v>0.45</v>
      </c>
      <c r="J2871" s="30">
        <v>1250</v>
      </c>
      <c r="K2871" s="31">
        <f t="shared" si="22"/>
        <v>562.5</v>
      </c>
      <c r="L2871" s="31">
        <f t="shared" si="23"/>
        <v>168.75</v>
      </c>
      <c r="M2871" s="32">
        <v>0.3</v>
      </c>
      <c r="O2871" s="37"/>
      <c r="P2871" s="35"/>
      <c r="Q2871" s="33"/>
      <c r="R2871" s="34"/>
    </row>
    <row r="2872" spans="1:18" ht="15.75" customHeight="1">
      <c r="A2872" s="22"/>
      <c r="B2872" s="27" t="s">
        <v>21</v>
      </c>
      <c r="C2872" s="27">
        <v>1185732</v>
      </c>
      <c r="D2872" s="28">
        <v>44481</v>
      </c>
      <c r="E2872" s="27" t="s">
        <v>40</v>
      </c>
      <c r="F2872" s="27" t="s">
        <v>109</v>
      </c>
      <c r="G2872" s="27" t="s">
        <v>110</v>
      </c>
      <c r="H2872" s="27" t="s">
        <v>28</v>
      </c>
      <c r="I2872" s="29">
        <v>0.54999999999999993</v>
      </c>
      <c r="J2872" s="30">
        <v>1250</v>
      </c>
      <c r="K2872" s="31">
        <f t="shared" si="22"/>
        <v>687.49999999999989</v>
      </c>
      <c r="L2872" s="31">
        <f t="shared" si="23"/>
        <v>240.62499999999994</v>
      </c>
      <c r="M2872" s="32">
        <v>0.35</v>
      </c>
      <c r="O2872" s="37"/>
      <c r="P2872" s="35"/>
      <c r="Q2872" s="33"/>
      <c r="R2872" s="34"/>
    </row>
    <row r="2873" spans="1:18" ht="15.75" customHeight="1">
      <c r="A2873" s="22"/>
      <c r="B2873" s="27" t="s">
        <v>21</v>
      </c>
      <c r="C2873" s="27">
        <v>1185732</v>
      </c>
      <c r="D2873" s="28">
        <v>44481</v>
      </c>
      <c r="E2873" s="27" t="s">
        <v>40</v>
      </c>
      <c r="F2873" s="27" t="s">
        <v>109</v>
      </c>
      <c r="G2873" s="27" t="s">
        <v>110</v>
      </c>
      <c r="H2873" s="27" t="s">
        <v>29</v>
      </c>
      <c r="I2873" s="29">
        <v>0.59999999999999987</v>
      </c>
      <c r="J2873" s="30">
        <v>2500</v>
      </c>
      <c r="K2873" s="31">
        <f t="shared" si="22"/>
        <v>1499.9999999999998</v>
      </c>
      <c r="L2873" s="31">
        <f t="shared" si="23"/>
        <v>599.99999999999989</v>
      </c>
      <c r="M2873" s="32">
        <v>0.4</v>
      </c>
      <c r="O2873" s="37"/>
      <c r="P2873" s="35"/>
      <c r="Q2873" s="33"/>
      <c r="R2873" s="34"/>
    </row>
    <row r="2874" spans="1:18" ht="15.75" customHeight="1">
      <c r="A2874" s="22"/>
      <c r="B2874" s="27" t="s">
        <v>21</v>
      </c>
      <c r="C2874" s="27">
        <v>1185732</v>
      </c>
      <c r="D2874" s="28">
        <v>44512</v>
      </c>
      <c r="E2874" s="27" t="s">
        <v>40</v>
      </c>
      <c r="F2874" s="27" t="s">
        <v>109</v>
      </c>
      <c r="G2874" s="27" t="s">
        <v>110</v>
      </c>
      <c r="H2874" s="27" t="s">
        <v>24</v>
      </c>
      <c r="I2874" s="29">
        <v>0.54999999999999993</v>
      </c>
      <c r="J2874" s="30">
        <v>4000</v>
      </c>
      <c r="K2874" s="31">
        <f t="shared" si="22"/>
        <v>2199.9999999999995</v>
      </c>
      <c r="L2874" s="31">
        <f t="shared" si="23"/>
        <v>769.99999999999977</v>
      </c>
      <c r="M2874" s="32">
        <v>0.35</v>
      </c>
      <c r="O2874" s="37"/>
      <c r="P2874" s="35"/>
      <c r="Q2874" s="33"/>
      <c r="R2874" s="34"/>
    </row>
    <row r="2875" spans="1:18" ht="15.75" customHeight="1">
      <c r="A2875" s="22"/>
      <c r="B2875" s="27" t="s">
        <v>21</v>
      </c>
      <c r="C2875" s="27">
        <v>1185732</v>
      </c>
      <c r="D2875" s="28">
        <v>44512</v>
      </c>
      <c r="E2875" s="27" t="s">
        <v>40</v>
      </c>
      <c r="F2875" s="27" t="s">
        <v>109</v>
      </c>
      <c r="G2875" s="27" t="s">
        <v>110</v>
      </c>
      <c r="H2875" s="27" t="s">
        <v>25</v>
      </c>
      <c r="I2875" s="29">
        <v>0.45</v>
      </c>
      <c r="J2875" s="30">
        <v>2500</v>
      </c>
      <c r="K2875" s="31">
        <f t="shared" si="22"/>
        <v>1125</v>
      </c>
      <c r="L2875" s="31">
        <f t="shared" si="23"/>
        <v>337.5</v>
      </c>
      <c r="M2875" s="32">
        <v>0.3</v>
      </c>
      <c r="O2875" s="37"/>
      <c r="P2875" s="35"/>
      <c r="Q2875" s="33"/>
      <c r="R2875" s="34"/>
    </row>
    <row r="2876" spans="1:18" ht="15.75" customHeight="1">
      <c r="A2876" s="22"/>
      <c r="B2876" s="27" t="s">
        <v>21</v>
      </c>
      <c r="C2876" s="27">
        <v>1185732</v>
      </c>
      <c r="D2876" s="28">
        <v>44512</v>
      </c>
      <c r="E2876" s="27" t="s">
        <v>40</v>
      </c>
      <c r="F2876" s="27" t="s">
        <v>109</v>
      </c>
      <c r="G2876" s="27" t="s">
        <v>110</v>
      </c>
      <c r="H2876" s="27" t="s">
        <v>26</v>
      </c>
      <c r="I2876" s="29">
        <v>0.45</v>
      </c>
      <c r="J2876" s="30">
        <v>1950</v>
      </c>
      <c r="K2876" s="31">
        <f t="shared" si="22"/>
        <v>877.5</v>
      </c>
      <c r="L2876" s="31">
        <f t="shared" si="23"/>
        <v>263.25</v>
      </c>
      <c r="M2876" s="32">
        <v>0.3</v>
      </c>
      <c r="O2876" s="37"/>
      <c r="P2876" s="35"/>
      <c r="Q2876" s="33"/>
      <c r="R2876" s="34"/>
    </row>
    <row r="2877" spans="1:18" ht="15.75" customHeight="1">
      <c r="A2877" s="22"/>
      <c r="B2877" s="27" t="s">
        <v>21</v>
      </c>
      <c r="C2877" s="27">
        <v>1185732</v>
      </c>
      <c r="D2877" s="28">
        <v>44512</v>
      </c>
      <c r="E2877" s="27" t="s">
        <v>40</v>
      </c>
      <c r="F2877" s="27" t="s">
        <v>109</v>
      </c>
      <c r="G2877" s="27" t="s">
        <v>110</v>
      </c>
      <c r="H2877" s="27" t="s">
        <v>27</v>
      </c>
      <c r="I2877" s="29">
        <v>0.45</v>
      </c>
      <c r="J2877" s="30">
        <v>1750</v>
      </c>
      <c r="K2877" s="31">
        <f t="shared" si="22"/>
        <v>787.5</v>
      </c>
      <c r="L2877" s="31">
        <f t="shared" si="23"/>
        <v>236.25</v>
      </c>
      <c r="M2877" s="32">
        <v>0.3</v>
      </c>
      <c r="O2877" s="37"/>
      <c r="P2877" s="35"/>
      <c r="Q2877" s="33"/>
      <c r="R2877" s="34"/>
    </row>
    <row r="2878" spans="1:18" ht="15.75" customHeight="1">
      <c r="A2878" s="22"/>
      <c r="B2878" s="27" t="s">
        <v>21</v>
      </c>
      <c r="C2878" s="27">
        <v>1185732</v>
      </c>
      <c r="D2878" s="28">
        <v>44512</v>
      </c>
      <c r="E2878" s="27" t="s">
        <v>40</v>
      </c>
      <c r="F2878" s="27" t="s">
        <v>109</v>
      </c>
      <c r="G2878" s="27" t="s">
        <v>110</v>
      </c>
      <c r="H2878" s="27" t="s">
        <v>28</v>
      </c>
      <c r="I2878" s="29">
        <v>0.6</v>
      </c>
      <c r="J2878" s="30">
        <v>1500</v>
      </c>
      <c r="K2878" s="31">
        <f t="shared" si="22"/>
        <v>900</v>
      </c>
      <c r="L2878" s="31">
        <f t="shared" si="23"/>
        <v>315</v>
      </c>
      <c r="M2878" s="32">
        <v>0.35</v>
      </c>
      <c r="O2878" s="37"/>
      <c r="P2878" s="35"/>
      <c r="Q2878" s="33"/>
      <c r="R2878" s="34"/>
    </row>
    <row r="2879" spans="1:18" ht="15.75" customHeight="1">
      <c r="A2879" s="22"/>
      <c r="B2879" s="27" t="s">
        <v>21</v>
      </c>
      <c r="C2879" s="27">
        <v>1185732</v>
      </c>
      <c r="D2879" s="28">
        <v>44512</v>
      </c>
      <c r="E2879" s="27" t="s">
        <v>40</v>
      </c>
      <c r="F2879" s="27" t="s">
        <v>109</v>
      </c>
      <c r="G2879" s="27" t="s">
        <v>110</v>
      </c>
      <c r="H2879" s="27" t="s">
        <v>29</v>
      </c>
      <c r="I2879" s="29">
        <v>0.64999999999999991</v>
      </c>
      <c r="J2879" s="30">
        <v>2500</v>
      </c>
      <c r="K2879" s="31">
        <f t="shared" si="22"/>
        <v>1624.9999999999998</v>
      </c>
      <c r="L2879" s="31">
        <f t="shared" si="23"/>
        <v>650</v>
      </c>
      <c r="M2879" s="32">
        <v>0.4</v>
      </c>
      <c r="O2879" s="37"/>
      <c r="P2879" s="35"/>
      <c r="Q2879" s="33"/>
      <c r="R2879" s="34"/>
    </row>
    <row r="2880" spans="1:18" ht="15.75" customHeight="1">
      <c r="A2880" s="22"/>
      <c r="B2880" s="27" t="s">
        <v>21</v>
      </c>
      <c r="C2880" s="27">
        <v>1185732</v>
      </c>
      <c r="D2880" s="28">
        <v>44541</v>
      </c>
      <c r="E2880" s="27" t="s">
        <v>40</v>
      </c>
      <c r="F2880" s="27" t="s">
        <v>109</v>
      </c>
      <c r="G2880" s="27" t="s">
        <v>110</v>
      </c>
      <c r="H2880" s="27" t="s">
        <v>24</v>
      </c>
      <c r="I2880" s="29">
        <v>0.6</v>
      </c>
      <c r="J2880" s="30">
        <v>5000</v>
      </c>
      <c r="K2880" s="31">
        <f t="shared" si="22"/>
        <v>3000</v>
      </c>
      <c r="L2880" s="31">
        <f t="shared" si="23"/>
        <v>1050</v>
      </c>
      <c r="M2880" s="32">
        <v>0.35</v>
      </c>
      <c r="O2880" s="37"/>
      <c r="P2880" s="35"/>
      <c r="Q2880" s="33"/>
      <c r="R2880" s="34"/>
    </row>
    <row r="2881" spans="1:18" ht="15.75" customHeight="1">
      <c r="A2881" s="22"/>
      <c r="B2881" s="27" t="s">
        <v>21</v>
      </c>
      <c r="C2881" s="27">
        <v>1185732</v>
      </c>
      <c r="D2881" s="28">
        <v>44541</v>
      </c>
      <c r="E2881" s="27" t="s">
        <v>40</v>
      </c>
      <c r="F2881" s="27" t="s">
        <v>109</v>
      </c>
      <c r="G2881" s="27" t="s">
        <v>110</v>
      </c>
      <c r="H2881" s="27" t="s">
        <v>25</v>
      </c>
      <c r="I2881" s="29">
        <v>0.5</v>
      </c>
      <c r="J2881" s="30">
        <v>3000</v>
      </c>
      <c r="K2881" s="31">
        <f t="shared" si="22"/>
        <v>1500</v>
      </c>
      <c r="L2881" s="31">
        <f t="shared" si="23"/>
        <v>450</v>
      </c>
      <c r="M2881" s="32">
        <v>0.3</v>
      </c>
      <c r="O2881" s="37"/>
      <c r="P2881" s="35"/>
      <c r="Q2881" s="33"/>
      <c r="R2881" s="34"/>
    </row>
    <row r="2882" spans="1:18" ht="15.75" customHeight="1">
      <c r="A2882" s="22"/>
      <c r="B2882" s="27" t="s">
        <v>21</v>
      </c>
      <c r="C2882" s="27">
        <v>1185732</v>
      </c>
      <c r="D2882" s="28">
        <v>44541</v>
      </c>
      <c r="E2882" s="27" t="s">
        <v>40</v>
      </c>
      <c r="F2882" s="27" t="s">
        <v>109</v>
      </c>
      <c r="G2882" s="27" t="s">
        <v>110</v>
      </c>
      <c r="H2882" s="27" t="s">
        <v>26</v>
      </c>
      <c r="I2882" s="29">
        <v>0.5</v>
      </c>
      <c r="J2882" s="30">
        <v>2500</v>
      </c>
      <c r="K2882" s="31">
        <f t="shared" si="22"/>
        <v>1250</v>
      </c>
      <c r="L2882" s="31">
        <f t="shared" si="23"/>
        <v>375</v>
      </c>
      <c r="M2882" s="32">
        <v>0.3</v>
      </c>
      <c r="O2882" s="37"/>
      <c r="P2882" s="35"/>
      <c r="Q2882" s="33"/>
      <c r="R2882" s="34"/>
    </row>
    <row r="2883" spans="1:18" ht="15.75" customHeight="1">
      <c r="A2883" s="22"/>
      <c r="B2883" s="27" t="s">
        <v>21</v>
      </c>
      <c r="C2883" s="27">
        <v>1185732</v>
      </c>
      <c r="D2883" s="28">
        <v>44541</v>
      </c>
      <c r="E2883" s="27" t="s">
        <v>40</v>
      </c>
      <c r="F2883" s="27" t="s">
        <v>109</v>
      </c>
      <c r="G2883" s="27" t="s">
        <v>110</v>
      </c>
      <c r="H2883" s="27" t="s">
        <v>27</v>
      </c>
      <c r="I2883" s="29">
        <v>0.5</v>
      </c>
      <c r="J2883" s="30">
        <v>2000</v>
      </c>
      <c r="K2883" s="31">
        <f t="shared" si="22"/>
        <v>1000</v>
      </c>
      <c r="L2883" s="31">
        <f t="shared" si="23"/>
        <v>300</v>
      </c>
      <c r="M2883" s="32">
        <v>0.3</v>
      </c>
      <c r="O2883" s="37"/>
      <c r="P2883" s="35"/>
      <c r="Q2883" s="33"/>
      <c r="R2883" s="34"/>
    </row>
    <row r="2884" spans="1:18" ht="15.75" customHeight="1">
      <c r="A2884" s="22"/>
      <c r="B2884" s="27" t="s">
        <v>21</v>
      </c>
      <c r="C2884" s="27">
        <v>1185732</v>
      </c>
      <c r="D2884" s="28">
        <v>44541</v>
      </c>
      <c r="E2884" s="27" t="s">
        <v>40</v>
      </c>
      <c r="F2884" s="27" t="s">
        <v>109</v>
      </c>
      <c r="G2884" s="27" t="s">
        <v>110</v>
      </c>
      <c r="H2884" s="27" t="s">
        <v>28</v>
      </c>
      <c r="I2884" s="29">
        <v>0.6</v>
      </c>
      <c r="J2884" s="30">
        <v>2000</v>
      </c>
      <c r="K2884" s="31">
        <f t="shared" si="22"/>
        <v>1200</v>
      </c>
      <c r="L2884" s="31">
        <f t="shared" si="23"/>
        <v>420</v>
      </c>
      <c r="M2884" s="32">
        <v>0.35</v>
      </c>
      <c r="O2884" s="37"/>
      <c r="P2884" s="35"/>
      <c r="Q2884" s="33"/>
      <c r="R2884" s="34"/>
    </row>
    <row r="2885" spans="1:18" ht="15.75" customHeight="1">
      <c r="A2885" s="22"/>
      <c r="B2885" s="27" t="s">
        <v>21</v>
      </c>
      <c r="C2885" s="27">
        <v>1185732</v>
      </c>
      <c r="D2885" s="28">
        <v>44541</v>
      </c>
      <c r="E2885" s="27" t="s">
        <v>40</v>
      </c>
      <c r="F2885" s="27" t="s">
        <v>109</v>
      </c>
      <c r="G2885" s="27" t="s">
        <v>110</v>
      </c>
      <c r="H2885" s="27" t="s">
        <v>29</v>
      </c>
      <c r="I2885" s="29">
        <v>0.64999999999999991</v>
      </c>
      <c r="J2885" s="30">
        <v>3000</v>
      </c>
      <c r="K2885" s="31">
        <f t="shared" si="22"/>
        <v>1949.9999999999998</v>
      </c>
      <c r="L2885" s="31">
        <f t="shared" si="23"/>
        <v>780</v>
      </c>
      <c r="M2885" s="32">
        <v>0.4</v>
      </c>
      <c r="O2885" s="37"/>
      <c r="P2885" s="35"/>
      <c r="Q2885" s="33"/>
      <c r="R2885" s="34"/>
    </row>
    <row r="2886" spans="1:18" ht="15.75" customHeight="1">
      <c r="A2886" s="22" t="s">
        <v>46</v>
      </c>
      <c r="B2886" s="27" t="s">
        <v>21</v>
      </c>
      <c r="C2886" s="27">
        <v>1185732</v>
      </c>
      <c r="D2886" s="28">
        <v>44205</v>
      </c>
      <c r="E2886" s="27" t="s">
        <v>40</v>
      </c>
      <c r="F2886" s="27" t="s">
        <v>111</v>
      </c>
      <c r="G2886" s="27" t="s">
        <v>112</v>
      </c>
      <c r="H2886" s="27" t="s">
        <v>24</v>
      </c>
      <c r="I2886" s="29">
        <v>0.35000000000000003</v>
      </c>
      <c r="J2886" s="30">
        <v>4750</v>
      </c>
      <c r="K2886" s="31">
        <f t="shared" si="22"/>
        <v>1662.5000000000002</v>
      </c>
      <c r="L2886" s="31">
        <f t="shared" si="23"/>
        <v>581.875</v>
      </c>
      <c r="M2886" s="32">
        <v>0.35</v>
      </c>
      <c r="O2886" s="37"/>
      <c r="P2886" s="35"/>
      <c r="Q2886" s="33"/>
      <c r="R2886" s="34"/>
    </row>
    <row r="2887" spans="1:18" ht="15.75" customHeight="1">
      <c r="A2887" s="22"/>
      <c r="B2887" s="27" t="s">
        <v>21</v>
      </c>
      <c r="C2887" s="27">
        <v>1185732</v>
      </c>
      <c r="D2887" s="28">
        <v>44205</v>
      </c>
      <c r="E2887" s="27" t="s">
        <v>40</v>
      </c>
      <c r="F2887" s="27" t="s">
        <v>111</v>
      </c>
      <c r="G2887" s="27" t="s">
        <v>112</v>
      </c>
      <c r="H2887" s="27" t="s">
        <v>25</v>
      </c>
      <c r="I2887" s="29">
        <v>0.35000000000000003</v>
      </c>
      <c r="J2887" s="30">
        <v>2750</v>
      </c>
      <c r="K2887" s="31">
        <f t="shared" si="22"/>
        <v>962.50000000000011</v>
      </c>
      <c r="L2887" s="31">
        <f t="shared" si="23"/>
        <v>288.75</v>
      </c>
      <c r="M2887" s="32">
        <v>0.3</v>
      </c>
      <c r="O2887" s="37"/>
      <c r="P2887" s="35"/>
      <c r="Q2887" s="33"/>
      <c r="R2887" s="34"/>
    </row>
    <row r="2888" spans="1:18" ht="15.75" customHeight="1">
      <c r="A2888" s="22"/>
      <c r="B2888" s="27" t="s">
        <v>21</v>
      </c>
      <c r="C2888" s="27">
        <v>1185732</v>
      </c>
      <c r="D2888" s="28">
        <v>44205</v>
      </c>
      <c r="E2888" s="27" t="s">
        <v>40</v>
      </c>
      <c r="F2888" s="27" t="s">
        <v>111</v>
      </c>
      <c r="G2888" s="27" t="s">
        <v>112</v>
      </c>
      <c r="H2888" s="27" t="s">
        <v>26</v>
      </c>
      <c r="I2888" s="29">
        <v>0.25000000000000006</v>
      </c>
      <c r="J2888" s="30">
        <v>2750</v>
      </c>
      <c r="K2888" s="31">
        <f t="shared" si="22"/>
        <v>687.50000000000011</v>
      </c>
      <c r="L2888" s="31">
        <f t="shared" si="23"/>
        <v>206.25000000000003</v>
      </c>
      <c r="M2888" s="32">
        <v>0.3</v>
      </c>
      <c r="O2888" s="37"/>
      <c r="P2888" s="35"/>
      <c r="Q2888" s="33"/>
      <c r="R2888" s="34"/>
    </row>
    <row r="2889" spans="1:18" ht="15.75" customHeight="1">
      <c r="A2889" s="22"/>
      <c r="B2889" s="27" t="s">
        <v>21</v>
      </c>
      <c r="C2889" s="27">
        <v>1185732</v>
      </c>
      <c r="D2889" s="28">
        <v>44205</v>
      </c>
      <c r="E2889" s="27" t="s">
        <v>40</v>
      </c>
      <c r="F2889" s="27" t="s">
        <v>111</v>
      </c>
      <c r="G2889" s="27" t="s">
        <v>112</v>
      </c>
      <c r="H2889" s="27" t="s">
        <v>27</v>
      </c>
      <c r="I2889" s="29">
        <v>0.30000000000000004</v>
      </c>
      <c r="J2889" s="30">
        <v>1250</v>
      </c>
      <c r="K2889" s="31">
        <f t="shared" si="22"/>
        <v>375.00000000000006</v>
      </c>
      <c r="L2889" s="31">
        <f t="shared" si="23"/>
        <v>112.50000000000001</v>
      </c>
      <c r="M2889" s="32">
        <v>0.3</v>
      </c>
      <c r="O2889" s="37"/>
      <c r="P2889" s="35"/>
      <c r="Q2889" s="33"/>
      <c r="R2889" s="34"/>
    </row>
    <row r="2890" spans="1:18" ht="15.75" customHeight="1">
      <c r="A2890" s="22"/>
      <c r="B2890" s="27" t="s">
        <v>21</v>
      </c>
      <c r="C2890" s="27">
        <v>1185732</v>
      </c>
      <c r="D2890" s="28">
        <v>44205</v>
      </c>
      <c r="E2890" s="27" t="s">
        <v>40</v>
      </c>
      <c r="F2890" s="27" t="s">
        <v>111</v>
      </c>
      <c r="G2890" s="27" t="s">
        <v>112</v>
      </c>
      <c r="H2890" s="27" t="s">
        <v>28</v>
      </c>
      <c r="I2890" s="29">
        <v>0.44999999999999996</v>
      </c>
      <c r="J2890" s="30">
        <v>1750</v>
      </c>
      <c r="K2890" s="31">
        <f t="shared" si="22"/>
        <v>787.49999999999989</v>
      </c>
      <c r="L2890" s="31">
        <f t="shared" si="23"/>
        <v>275.62499999999994</v>
      </c>
      <c r="M2890" s="32">
        <v>0.35</v>
      </c>
      <c r="O2890" s="37"/>
      <c r="P2890" s="35"/>
      <c r="Q2890" s="33"/>
      <c r="R2890" s="34"/>
    </row>
    <row r="2891" spans="1:18" ht="15.75" customHeight="1">
      <c r="A2891" s="22"/>
      <c r="B2891" s="27" t="s">
        <v>21</v>
      </c>
      <c r="C2891" s="27">
        <v>1185732</v>
      </c>
      <c r="D2891" s="28">
        <v>44205</v>
      </c>
      <c r="E2891" s="27" t="s">
        <v>40</v>
      </c>
      <c r="F2891" s="27" t="s">
        <v>111</v>
      </c>
      <c r="G2891" s="27" t="s">
        <v>112</v>
      </c>
      <c r="H2891" s="27" t="s">
        <v>29</v>
      </c>
      <c r="I2891" s="29">
        <v>0.35000000000000003</v>
      </c>
      <c r="J2891" s="30">
        <v>2750</v>
      </c>
      <c r="K2891" s="31">
        <f t="shared" si="22"/>
        <v>962.50000000000011</v>
      </c>
      <c r="L2891" s="31">
        <f t="shared" si="23"/>
        <v>385.00000000000006</v>
      </c>
      <c r="M2891" s="32">
        <v>0.4</v>
      </c>
      <c r="O2891" s="37"/>
      <c r="P2891" s="35"/>
      <c r="Q2891" s="33"/>
      <c r="R2891" s="34"/>
    </row>
    <row r="2892" spans="1:18" ht="15.75" customHeight="1">
      <c r="A2892" s="22"/>
      <c r="B2892" s="27" t="s">
        <v>21</v>
      </c>
      <c r="C2892" s="27">
        <v>1185732</v>
      </c>
      <c r="D2892" s="28">
        <v>44236</v>
      </c>
      <c r="E2892" s="27" t="s">
        <v>40</v>
      </c>
      <c r="F2892" s="27" t="s">
        <v>111</v>
      </c>
      <c r="G2892" s="27" t="s">
        <v>112</v>
      </c>
      <c r="H2892" s="27" t="s">
        <v>24</v>
      </c>
      <c r="I2892" s="29">
        <v>0.35000000000000003</v>
      </c>
      <c r="J2892" s="30">
        <v>5250</v>
      </c>
      <c r="K2892" s="31">
        <f t="shared" si="22"/>
        <v>1837.5000000000002</v>
      </c>
      <c r="L2892" s="31">
        <f t="shared" si="23"/>
        <v>643.125</v>
      </c>
      <c r="M2892" s="32">
        <v>0.35</v>
      </c>
      <c r="O2892" s="37"/>
      <c r="P2892" s="35"/>
      <c r="Q2892" s="33"/>
      <c r="R2892" s="34"/>
    </row>
    <row r="2893" spans="1:18" ht="15.75" customHeight="1">
      <c r="A2893" s="22"/>
      <c r="B2893" s="27" t="s">
        <v>21</v>
      </c>
      <c r="C2893" s="27">
        <v>1185732</v>
      </c>
      <c r="D2893" s="28">
        <v>44236</v>
      </c>
      <c r="E2893" s="27" t="s">
        <v>40</v>
      </c>
      <c r="F2893" s="27" t="s">
        <v>111</v>
      </c>
      <c r="G2893" s="27" t="s">
        <v>112</v>
      </c>
      <c r="H2893" s="27" t="s">
        <v>25</v>
      </c>
      <c r="I2893" s="29">
        <v>0.35000000000000003</v>
      </c>
      <c r="J2893" s="30">
        <v>1750</v>
      </c>
      <c r="K2893" s="31">
        <f t="shared" si="22"/>
        <v>612.50000000000011</v>
      </c>
      <c r="L2893" s="31">
        <f t="shared" si="23"/>
        <v>183.75000000000003</v>
      </c>
      <c r="M2893" s="32">
        <v>0.3</v>
      </c>
      <c r="O2893" s="37"/>
      <c r="P2893" s="35"/>
      <c r="Q2893" s="33"/>
      <c r="R2893" s="34"/>
    </row>
    <row r="2894" spans="1:18" ht="15.75" customHeight="1">
      <c r="A2894" s="22"/>
      <c r="B2894" s="27" t="s">
        <v>21</v>
      </c>
      <c r="C2894" s="27">
        <v>1185732</v>
      </c>
      <c r="D2894" s="28">
        <v>44236</v>
      </c>
      <c r="E2894" s="27" t="s">
        <v>40</v>
      </c>
      <c r="F2894" s="27" t="s">
        <v>111</v>
      </c>
      <c r="G2894" s="27" t="s">
        <v>112</v>
      </c>
      <c r="H2894" s="27" t="s">
        <v>26</v>
      </c>
      <c r="I2894" s="29">
        <v>0.25000000000000006</v>
      </c>
      <c r="J2894" s="30">
        <v>2250</v>
      </c>
      <c r="K2894" s="31">
        <f t="shared" si="22"/>
        <v>562.50000000000011</v>
      </c>
      <c r="L2894" s="31">
        <f t="shared" si="23"/>
        <v>168.75000000000003</v>
      </c>
      <c r="M2894" s="32">
        <v>0.3</v>
      </c>
      <c r="O2894" s="37"/>
      <c r="P2894" s="35"/>
      <c r="Q2894" s="33"/>
      <c r="R2894" s="34"/>
    </row>
    <row r="2895" spans="1:18" ht="15.75" customHeight="1">
      <c r="A2895" s="22"/>
      <c r="B2895" s="27" t="s">
        <v>21</v>
      </c>
      <c r="C2895" s="27">
        <v>1185732</v>
      </c>
      <c r="D2895" s="28">
        <v>44236</v>
      </c>
      <c r="E2895" s="27" t="s">
        <v>40</v>
      </c>
      <c r="F2895" s="27" t="s">
        <v>111</v>
      </c>
      <c r="G2895" s="27" t="s">
        <v>112</v>
      </c>
      <c r="H2895" s="27" t="s">
        <v>27</v>
      </c>
      <c r="I2895" s="29">
        <v>0.30000000000000004</v>
      </c>
      <c r="J2895" s="30">
        <v>1000</v>
      </c>
      <c r="K2895" s="31">
        <f t="shared" si="22"/>
        <v>300.00000000000006</v>
      </c>
      <c r="L2895" s="31">
        <f t="shared" si="23"/>
        <v>90.000000000000014</v>
      </c>
      <c r="M2895" s="32">
        <v>0.3</v>
      </c>
      <c r="O2895" s="37"/>
      <c r="P2895" s="35"/>
      <c r="Q2895" s="33"/>
      <c r="R2895" s="34"/>
    </row>
    <row r="2896" spans="1:18" ht="15.75" customHeight="1">
      <c r="A2896" s="22"/>
      <c r="B2896" s="27" t="s">
        <v>21</v>
      </c>
      <c r="C2896" s="27">
        <v>1185732</v>
      </c>
      <c r="D2896" s="28">
        <v>44236</v>
      </c>
      <c r="E2896" s="27" t="s">
        <v>40</v>
      </c>
      <c r="F2896" s="27" t="s">
        <v>111</v>
      </c>
      <c r="G2896" s="27" t="s">
        <v>112</v>
      </c>
      <c r="H2896" s="27" t="s">
        <v>28</v>
      </c>
      <c r="I2896" s="29">
        <v>0.44999999999999996</v>
      </c>
      <c r="J2896" s="30">
        <v>1750</v>
      </c>
      <c r="K2896" s="31">
        <f t="shared" si="22"/>
        <v>787.49999999999989</v>
      </c>
      <c r="L2896" s="31">
        <f t="shared" si="23"/>
        <v>275.62499999999994</v>
      </c>
      <c r="M2896" s="32">
        <v>0.35</v>
      </c>
      <c r="O2896" s="37"/>
      <c r="P2896" s="35"/>
      <c r="Q2896" s="33"/>
      <c r="R2896" s="34"/>
    </row>
    <row r="2897" spans="1:18" ht="15.75" customHeight="1">
      <c r="A2897" s="22"/>
      <c r="B2897" s="27" t="s">
        <v>21</v>
      </c>
      <c r="C2897" s="27">
        <v>1185732</v>
      </c>
      <c r="D2897" s="28">
        <v>44236</v>
      </c>
      <c r="E2897" s="27" t="s">
        <v>40</v>
      </c>
      <c r="F2897" s="27" t="s">
        <v>111</v>
      </c>
      <c r="G2897" s="27" t="s">
        <v>112</v>
      </c>
      <c r="H2897" s="27" t="s">
        <v>29</v>
      </c>
      <c r="I2897" s="29">
        <v>0.24999999999999997</v>
      </c>
      <c r="J2897" s="30">
        <v>2750</v>
      </c>
      <c r="K2897" s="31">
        <f t="shared" si="22"/>
        <v>687.49999999999989</v>
      </c>
      <c r="L2897" s="31">
        <f t="shared" si="23"/>
        <v>274.99999999999994</v>
      </c>
      <c r="M2897" s="32">
        <v>0.4</v>
      </c>
      <c r="O2897" s="37"/>
      <c r="P2897" s="35"/>
      <c r="Q2897" s="33"/>
      <c r="R2897" s="34"/>
    </row>
    <row r="2898" spans="1:18" ht="15.75" customHeight="1">
      <c r="A2898" s="22"/>
      <c r="B2898" s="27" t="s">
        <v>21</v>
      </c>
      <c r="C2898" s="27">
        <v>1185732</v>
      </c>
      <c r="D2898" s="28">
        <v>44263</v>
      </c>
      <c r="E2898" s="27" t="s">
        <v>40</v>
      </c>
      <c r="F2898" s="27" t="s">
        <v>111</v>
      </c>
      <c r="G2898" s="27" t="s">
        <v>112</v>
      </c>
      <c r="H2898" s="27" t="s">
        <v>24</v>
      </c>
      <c r="I2898" s="29">
        <v>0.30000000000000004</v>
      </c>
      <c r="J2898" s="30">
        <v>4950</v>
      </c>
      <c r="K2898" s="31">
        <f t="shared" si="22"/>
        <v>1485.0000000000002</v>
      </c>
      <c r="L2898" s="31">
        <f t="shared" si="23"/>
        <v>519.75</v>
      </c>
      <c r="M2898" s="32">
        <v>0.35</v>
      </c>
      <c r="O2898" s="37"/>
      <c r="P2898" s="35"/>
      <c r="Q2898" s="33"/>
      <c r="R2898" s="34"/>
    </row>
    <row r="2899" spans="1:18" ht="15.75" customHeight="1">
      <c r="A2899" s="22"/>
      <c r="B2899" s="27" t="s">
        <v>21</v>
      </c>
      <c r="C2899" s="27">
        <v>1185732</v>
      </c>
      <c r="D2899" s="28">
        <v>44263</v>
      </c>
      <c r="E2899" s="27" t="s">
        <v>40</v>
      </c>
      <c r="F2899" s="27" t="s">
        <v>111</v>
      </c>
      <c r="G2899" s="27" t="s">
        <v>112</v>
      </c>
      <c r="H2899" s="27" t="s">
        <v>25</v>
      </c>
      <c r="I2899" s="29">
        <v>0.30000000000000004</v>
      </c>
      <c r="J2899" s="30">
        <v>2000</v>
      </c>
      <c r="K2899" s="31">
        <f t="shared" si="22"/>
        <v>600.00000000000011</v>
      </c>
      <c r="L2899" s="31">
        <f t="shared" si="23"/>
        <v>180.00000000000003</v>
      </c>
      <c r="M2899" s="32">
        <v>0.3</v>
      </c>
      <c r="O2899" s="37"/>
      <c r="P2899" s="35"/>
      <c r="Q2899" s="33"/>
      <c r="R2899" s="34"/>
    </row>
    <row r="2900" spans="1:18" ht="15.75" customHeight="1">
      <c r="A2900" s="22"/>
      <c r="B2900" s="27" t="s">
        <v>21</v>
      </c>
      <c r="C2900" s="27">
        <v>1185732</v>
      </c>
      <c r="D2900" s="28">
        <v>44263</v>
      </c>
      <c r="E2900" s="27" t="s">
        <v>40</v>
      </c>
      <c r="F2900" s="27" t="s">
        <v>111</v>
      </c>
      <c r="G2900" s="27" t="s">
        <v>112</v>
      </c>
      <c r="H2900" s="27" t="s">
        <v>26</v>
      </c>
      <c r="I2900" s="29">
        <v>0.20000000000000004</v>
      </c>
      <c r="J2900" s="30">
        <v>2250</v>
      </c>
      <c r="K2900" s="31">
        <f t="shared" si="22"/>
        <v>450.00000000000011</v>
      </c>
      <c r="L2900" s="31">
        <f t="shared" si="23"/>
        <v>135.00000000000003</v>
      </c>
      <c r="M2900" s="32">
        <v>0.3</v>
      </c>
      <c r="O2900" s="37"/>
      <c r="P2900" s="35"/>
      <c r="Q2900" s="33"/>
      <c r="R2900" s="34"/>
    </row>
    <row r="2901" spans="1:18" ht="15.75" customHeight="1">
      <c r="A2901" s="22"/>
      <c r="B2901" s="27" t="s">
        <v>21</v>
      </c>
      <c r="C2901" s="27">
        <v>1185732</v>
      </c>
      <c r="D2901" s="28">
        <v>44263</v>
      </c>
      <c r="E2901" s="27" t="s">
        <v>40</v>
      </c>
      <c r="F2901" s="27" t="s">
        <v>111</v>
      </c>
      <c r="G2901" s="27" t="s">
        <v>112</v>
      </c>
      <c r="H2901" s="27" t="s">
        <v>27</v>
      </c>
      <c r="I2901" s="29">
        <v>0.24999999999999997</v>
      </c>
      <c r="J2901" s="30">
        <v>750</v>
      </c>
      <c r="K2901" s="31">
        <f t="shared" si="22"/>
        <v>187.49999999999997</v>
      </c>
      <c r="L2901" s="31">
        <f t="shared" si="23"/>
        <v>56.249999999999993</v>
      </c>
      <c r="M2901" s="32">
        <v>0.3</v>
      </c>
      <c r="O2901" s="37"/>
      <c r="P2901" s="35"/>
      <c r="Q2901" s="33"/>
      <c r="R2901" s="34"/>
    </row>
    <row r="2902" spans="1:18" ht="15.75" customHeight="1">
      <c r="A2902" s="22"/>
      <c r="B2902" s="27" t="s">
        <v>21</v>
      </c>
      <c r="C2902" s="27">
        <v>1185732</v>
      </c>
      <c r="D2902" s="28">
        <v>44263</v>
      </c>
      <c r="E2902" s="27" t="s">
        <v>40</v>
      </c>
      <c r="F2902" s="27" t="s">
        <v>111</v>
      </c>
      <c r="G2902" s="27" t="s">
        <v>112</v>
      </c>
      <c r="H2902" s="27" t="s">
        <v>28</v>
      </c>
      <c r="I2902" s="29">
        <v>0.4</v>
      </c>
      <c r="J2902" s="30">
        <v>1250</v>
      </c>
      <c r="K2902" s="31">
        <f t="shared" si="22"/>
        <v>500</v>
      </c>
      <c r="L2902" s="31">
        <f t="shared" si="23"/>
        <v>175</v>
      </c>
      <c r="M2902" s="32">
        <v>0.35</v>
      </c>
      <c r="O2902" s="37"/>
      <c r="P2902" s="35"/>
      <c r="Q2902" s="33"/>
      <c r="R2902" s="34"/>
    </row>
    <row r="2903" spans="1:18" ht="15.75" customHeight="1">
      <c r="A2903" s="22"/>
      <c r="B2903" s="27" t="s">
        <v>21</v>
      </c>
      <c r="C2903" s="27">
        <v>1185732</v>
      </c>
      <c r="D2903" s="28">
        <v>44263</v>
      </c>
      <c r="E2903" s="27" t="s">
        <v>40</v>
      </c>
      <c r="F2903" s="27" t="s">
        <v>111</v>
      </c>
      <c r="G2903" s="27" t="s">
        <v>112</v>
      </c>
      <c r="H2903" s="27" t="s">
        <v>29</v>
      </c>
      <c r="I2903" s="29">
        <v>0.30000000000000004</v>
      </c>
      <c r="J2903" s="30">
        <v>2250</v>
      </c>
      <c r="K2903" s="31">
        <f t="shared" si="22"/>
        <v>675.00000000000011</v>
      </c>
      <c r="L2903" s="31">
        <f t="shared" si="23"/>
        <v>270.00000000000006</v>
      </c>
      <c r="M2903" s="32">
        <v>0.4</v>
      </c>
      <c r="O2903" s="37"/>
      <c r="P2903" s="35"/>
      <c r="Q2903" s="33"/>
      <c r="R2903" s="34"/>
    </row>
    <row r="2904" spans="1:18" ht="15.75" customHeight="1">
      <c r="A2904" s="22"/>
      <c r="B2904" s="27" t="s">
        <v>21</v>
      </c>
      <c r="C2904" s="27">
        <v>1185732</v>
      </c>
      <c r="D2904" s="28">
        <v>44295</v>
      </c>
      <c r="E2904" s="27" t="s">
        <v>40</v>
      </c>
      <c r="F2904" s="27" t="s">
        <v>111</v>
      </c>
      <c r="G2904" s="27" t="s">
        <v>112</v>
      </c>
      <c r="H2904" s="27" t="s">
        <v>24</v>
      </c>
      <c r="I2904" s="29">
        <v>0.30000000000000004</v>
      </c>
      <c r="J2904" s="30">
        <v>4500</v>
      </c>
      <c r="K2904" s="31">
        <f t="shared" si="22"/>
        <v>1350.0000000000002</v>
      </c>
      <c r="L2904" s="31">
        <f t="shared" si="23"/>
        <v>472.50000000000006</v>
      </c>
      <c r="M2904" s="32">
        <v>0.35</v>
      </c>
      <c r="O2904" s="37"/>
      <c r="P2904" s="35"/>
      <c r="Q2904" s="33"/>
      <c r="R2904" s="34"/>
    </row>
    <row r="2905" spans="1:18" ht="15.75" customHeight="1">
      <c r="A2905" s="22"/>
      <c r="B2905" s="27" t="s">
        <v>21</v>
      </c>
      <c r="C2905" s="27">
        <v>1185732</v>
      </c>
      <c r="D2905" s="28">
        <v>44295</v>
      </c>
      <c r="E2905" s="27" t="s">
        <v>40</v>
      </c>
      <c r="F2905" s="27" t="s">
        <v>111</v>
      </c>
      <c r="G2905" s="27" t="s">
        <v>112</v>
      </c>
      <c r="H2905" s="27" t="s">
        <v>25</v>
      </c>
      <c r="I2905" s="29">
        <v>0.30000000000000004</v>
      </c>
      <c r="J2905" s="30">
        <v>1500</v>
      </c>
      <c r="K2905" s="31">
        <f t="shared" si="22"/>
        <v>450.00000000000006</v>
      </c>
      <c r="L2905" s="31">
        <f t="shared" si="23"/>
        <v>135</v>
      </c>
      <c r="M2905" s="32">
        <v>0.3</v>
      </c>
      <c r="O2905" s="37"/>
      <c r="P2905" s="35"/>
      <c r="Q2905" s="33"/>
      <c r="R2905" s="34"/>
    </row>
    <row r="2906" spans="1:18" ht="15.75" customHeight="1">
      <c r="A2906" s="22"/>
      <c r="B2906" s="27" t="s">
        <v>21</v>
      </c>
      <c r="C2906" s="27">
        <v>1185732</v>
      </c>
      <c r="D2906" s="28">
        <v>44295</v>
      </c>
      <c r="E2906" s="27" t="s">
        <v>40</v>
      </c>
      <c r="F2906" s="27" t="s">
        <v>111</v>
      </c>
      <c r="G2906" s="27" t="s">
        <v>112</v>
      </c>
      <c r="H2906" s="27" t="s">
        <v>26</v>
      </c>
      <c r="I2906" s="29">
        <v>0.20000000000000004</v>
      </c>
      <c r="J2906" s="30">
        <v>1500</v>
      </c>
      <c r="K2906" s="31">
        <f t="shared" si="22"/>
        <v>300.00000000000006</v>
      </c>
      <c r="L2906" s="31">
        <f t="shared" si="23"/>
        <v>90.000000000000014</v>
      </c>
      <c r="M2906" s="32">
        <v>0.3</v>
      </c>
      <c r="O2906" s="37"/>
      <c r="P2906" s="35"/>
      <c r="Q2906" s="33"/>
      <c r="R2906" s="34"/>
    </row>
    <row r="2907" spans="1:18" ht="15.75" customHeight="1">
      <c r="A2907" s="22"/>
      <c r="B2907" s="27" t="s">
        <v>21</v>
      </c>
      <c r="C2907" s="27">
        <v>1185732</v>
      </c>
      <c r="D2907" s="28">
        <v>44295</v>
      </c>
      <c r="E2907" s="27" t="s">
        <v>40</v>
      </c>
      <c r="F2907" s="27" t="s">
        <v>111</v>
      </c>
      <c r="G2907" s="27" t="s">
        <v>112</v>
      </c>
      <c r="H2907" s="27" t="s">
        <v>27</v>
      </c>
      <c r="I2907" s="29">
        <v>0.24999999999999997</v>
      </c>
      <c r="J2907" s="30">
        <v>750</v>
      </c>
      <c r="K2907" s="31">
        <f t="shared" si="22"/>
        <v>187.49999999999997</v>
      </c>
      <c r="L2907" s="31">
        <f t="shared" si="23"/>
        <v>56.249999999999993</v>
      </c>
      <c r="M2907" s="32">
        <v>0.3</v>
      </c>
      <c r="O2907" s="37"/>
      <c r="P2907" s="35"/>
      <c r="Q2907" s="33"/>
      <c r="R2907" s="34"/>
    </row>
    <row r="2908" spans="1:18" ht="15.75" customHeight="1">
      <c r="A2908" s="22"/>
      <c r="B2908" s="27" t="s">
        <v>21</v>
      </c>
      <c r="C2908" s="27">
        <v>1185732</v>
      </c>
      <c r="D2908" s="28">
        <v>44295</v>
      </c>
      <c r="E2908" s="27" t="s">
        <v>40</v>
      </c>
      <c r="F2908" s="27" t="s">
        <v>111</v>
      </c>
      <c r="G2908" s="27" t="s">
        <v>112</v>
      </c>
      <c r="H2908" s="27" t="s">
        <v>28</v>
      </c>
      <c r="I2908" s="29">
        <v>0.6</v>
      </c>
      <c r="J2908" s="30">
        <v>1000</v>
      </c>
      <c r="K2908" s="31">
        <f t="shared" si="22"/>
        <v>600</v>
      </c>
      <c r="L2908" s="31">
        <f t="shared" si="23"/>
        <v>210</v>
      </c>
      <c r="M2908" s="32">
        <v>0.35</v>
      </c>
      <c r="O2908" s="37"/>
      <c r="P2908" s="35"/>
      <c r="Q2908" s="33"/>
      <c r="R2908" s="34"/>
    </row>
    <row r="2909" spans="1:18" ht="15.75" customHeight="1">
      <c r="A2909" s="22"/>
      <c r="B2909" s="27" t="s">
        <v>21</v>
      </c>
      <c r="C2909" s="27">
        <v>1185732</v>
      </c>
      <c r="D2909" s="28">
        <v>44295</v>
      </c>
      <c r="E2909" s="27" t="s">
        <v>40</v>
      </c>
      <c r="F2909" s="27" t="s">
        <v>111</v>
      </c>
      <c r="G2909" s="27" t="s">
        <v>112</v>
      </c>
      <c r="H2909" s="27" t="s">
        <v>29</v>
      </c>
      <c r="I2909" s="29">
        <v>0.5</v>
      </c>
      <c r="J2909" s="30">
        <v>2250</v>
      </c>
      <c r="K2909" s="31">
        <f t="shared" si="22"/>
        <v>1125</v>
      </c>
      <c r="L2909" s="31">
        <f t="shared" si="23"/>
        <v>450</v>
      </c>
      <c r="M2909" s="32">
        <v>0.4</v>
      </c>
      <c r="O2909" s="37"/>
      <c r="P2909" s="35"/>
      <c r="Q2909" s="33"/>
      <c r="R2909" s="34"/>
    </row>
    <row r="2910" spans="1:18" ht="15.75" customHeight="1">
      <c r="A2910" s="22"/>
      <c r="B2910" s="27" t="s">
        <v>21</v>
      </c>
      <c r="C2910" s="27">
        <v>1185732</v>
      </c>
      <c r="D2910" s="28">
        <v>44326</v>
      </c>
      <c r="E2910" s="27" t="s">
        <v>40</v>
      </c>
      <c r="F2910" s="27" t="s">
        <v>111</v>
      </c>
      <c r="G2910" s="27" t="s">
        <v>112</v>
      </c>
      <c r="H2910" s="27" t="s">
        <v>24</v>
      </c>
      <c r="I2910" s="29">
        <v>0.6</v>
      </c>
      <c r="J2910" s="30">
        <v>4950</v>
      </c>
      <c r="K2910" s="31">
        <f t="shared" si="22"/>
        <v>2970</v>
      </c>
      <c r="L2910" s="31">
        <f t="shared" si="23"/>
        <v>1039.5</v>
      </c>
      <c r="M2910" s="32">
        <v>0.35</v>
      </c>
      <c r="O2910" s="37"/>
      <c r="P2910" s="35"/>
      <c r="Q2910" s="33"/>
      <c r="R2910" s="34"/>
    </row>
    <row r="2911" spans="1:18" ht="15.75" customHeight="1">
      <c r="A2911" s="22"/>
      <c r="B2911" s="27" t="s">
        <v>21</v>
      </c>
      <c r="C2911" s="27">
        <v>1185732</v>
      </c>
      <c r="D2911" s="28">
        <v>44326</v>
      </c>
      <c r="E2911" s="27" t="s">
        <v>40</v>
      </c>
      <c r="F2911" s="27" t="s">
        <v>111</v>
      </c>
      <c r="G2911" s="27" t="s">
        <v>112</v>
      </c>
      <c r="H2911" s="27" t="s">
        <v>25</v>
      </c>
      <c r="I2911" s="29">
        <v>0.45</v>
      </c>
      <c r="J2911" s="30">
        <v>2000</v>
      </c>
      <c r="K2911" s="31">
        <f t="shared" si="22"/>
        <v>900</v>
      </c>
      <c r="L2911" s="31">
        <f t="shared" si="23"/>
        <v>270</v>
      </c>
      <c r="M2911" s="32">
        <v>0.3</v>
      </c>
      <c r="O2911" s="37"/>
      <c r="P2911" s="35"/>
      <c r="Q2911" s="33"/>
      <c r="R2911" s="34"/>
    </row>
    <row r="2912" spans="1:18" ht="15.75" customHeight="1">
      <c r="A2912" s="22"/>
      <c r="B2912" s="27" t="s">
        <v>21</v>
      </c>
      <c r="C2912" s="27">
        <v>1185732</v>
      </c>
      <c r="D2912" s="28">
        <v>44326</v>
      </c>
      <c r="E2912" s="27" t="s">
        <v>40</v>
      </c>
      <c r="F2912" s="27" t="s">
        <v>111</v>
      </c>
      <c r="G2912" s="27" t="s">
        <v>112</v>
      </c>
      <c r="H2912" s="27" t="s">
        <v>26</v>
      </c>
      <c r="I2912" s="29">
        <v>0.4</v>
      </c>
      <c r="J2912" s="30">
        <v>1750</v>
      </c>
      <c r="K2912" s="31">
        <f t="shared" si="22"/>
        <v>700</v>
      </c>
      <c r="L2912" s="31">
        <f t="shared" si="23"/>
        <v>210</v>
      </c>
      <c r="M2912" s="32">
        <v>0.3</v>
      </c>
      <c r="O2912" s="37"/>
      <c r="P2912" s="35"/>
      <c r="Q2912" s="33"/>
      <c r="R2912" s="34"/>
    </row>
    <row r="2913" spans="1:18" ht="15.75" customHeight="1">
      <c r="A2913" s="22"/>
      <c r="B2913" s="27" t="s">
        <v>21</v>
      </c>
      <c r="C2913" s="27">
        <v>1185732</v>
      </c>
      <c r="D2913" s="28">
        <v>44326</v>
      </c>
      <c r="E2913" s="27" t="s">
        <v>40</v>
      </c>
      <c r="F2913" s="27" t="s">
        <v>111</v>
      </c>
      <c r="G2913" s="27" t="s">
        <v>112</v>
      </c>
      <c r="H2913" s="27" t="s">
        <v>27</v>
      </c>
      <c r="I2913" s="29">
        <v>0.4</v>
      </c>
      <c r="J2913" s="30">
        <v>1000</v>
      </c>
      <c r="K2913" s="31">
        <f t="shared" si="22"/>
        <v>400</v>
      </c>
      <c r="L2913" s="31">
        <f t="shared" si="23"/>
        <v>120</v>
      </c>
      <c r="M2913" s="32">
        <v>0.3</v>
      </c>
      <c r="O2913" s="37"/>
      <c r="P2913" s="35"/>
      <c r="Q2913" s="33"/>
      <c r="R2913" s="34"/>
    </row>
    <row r="2914" spans="1:18" ht="15.75" customHeight="1">
      <c r="A2914" s="22"/>
      <c r="B2914" s="27" t="s">
        <v>21</v>
      </c>
      <c r="C2914" s="27">
        <v>1185732</v>
      </c>
      <c r="D2914" s="28">
        <v>44326</v>
      </c>
      <c r="E2914" s="27" t="s">
        <v>40</v>
      </c>
      <c r="F2914" s="27" t="s">
        <v>111</v>
      </c>
      <c r="G2914" s="27" t="s">
        <v>112</v>
      </c>
      <c r="H2914" s="27" t="s">
        <v>28</v>
      </c>
      <c r="I2914" s="29">
        <v>0.49999999999999994</v>
      </c>
      <c r="J2914" s="30">
        <v>1250</v>
      </c>
      <c r="K2914" s="31">
        <f t="shared" si="22"/>
        <v>624.99999999999989</v>
      </c>
      <c r="L2914" s="31">
        <f t="shared" si="23"/>
        <v>218.74999999999994</v>
      </c>
      <c r="M2914" s="32">
        <v>0.35</v>
      </c>
      <c r="O2914" s="37"/>
      <c r="P2914" s="35"/>
      <c r="Q2914" s="33"/>
      <c r="R2914" s="34"/>
    </row>
    <row r="2915" spans="1:18" ht="15.75" customHeight="1">
      <c r="A2915" s="22"/>
      <c r="B2915" s="27" t="s">
        <v>21</v>
      </c>
      <c r="C2915" s="27">
        <v>1185732</v>
      </c>
      <c r="D2915" s="28">
        <v>44326</v>
      </c>
      <c r="E2915" s="27" t="s">
        <v>40</v>
      </c>
      <c r="F2915" s="27" t="s">
        <v>111</v>
      </c>
      <c r="G2915" s="27" t="s">
        <v>112</v>
      </c>
      <c r="H2915" s="27" t="s">
        <v>29</v>
      </c>
      <c r="I2915" s="29">
        <v>0.54999999999999993</v>
      </c>
      <c r="J2915" s="30">
        <v>2500</v>
      </c>
      <c r="K2915" s="31">
        <f t="shared" si="22"/>
        <v>1374.9999999999998</v>
      </c>
      <c r="L2915" s="31">
        <f t="shared" si="23"/>
        <v>549.99999999999989</v>
      </c>
      <c r="M2915" s="32">
        <v>0.4</v>
      </c>
      <c r="O2915" s="37"/>
      <c r="P2915" s="35"/>
      <c r="Q2915" s="33"/>
      <c r="R2915" s="34"/>
    </row>
    <row r="2916" spans="1:18" ht="15.75" customHeight="1">
      <c r="A2916" s="22"/>
      <c r="B2916" s="27" t="s">
        <v>21</v>
      </c>
      <c r="C2916" s="27">
        <v>1185732</v>
      </c>
      <c r="D2916" s="28">
        <v>44356</v>
      </c>
      <c r="E2916" s="27" t="s">
        <v>40</v>
      </c>
      <c r="F2916" s="27" t="s">
        <v>111</v>
      </c>
      <c r="G2916" s="27" t="s">
        <v>112</v>
      </c>
      <c r="H2916" s="27" t="s">
        <v>24</v>
      </c>
      <c r="I2916" s="29">
        <v>0.4</v>
      </c>
      <c r="J2916" s="30">
        <v>5000</v>
      </c>
      <c r="K2916" s="31">
        <f t="shared" si="22"/>
        <v>2000</v>
      </c>
      <c r="L2916" s="31">
        <f t="shared" si="23"/>
        <v>700</v>
      </c>
      <c r="M2916" s="32">
        <v>0.35</v>
      </c>
      <c r="O2916" s="37"/>
      <c r="P2916" s="35"/>
      <c r="Q2916" s="33"/>
      <c r="R2916" s="34"/>
    </row>
    <row r="2917" spans="1:18" ht="15.75" customHeight="1">
      <c r="A2917" s="22"/>
      <c r="B2917" s="27" t="s">
        <v>21</v>
      </c>
      <c r="C2917" s="27">
        <v>1185732</v>
      </c>
      <c r="D2917" s="28">
        <v>44356</v>
      </c>
      <c r="E2917" s="27" t="s">
        <v>40</v>
      </c>
      <c r="F2917" s="27" t="s">
        <v>111</v>
      </c>
      <c r="G2917" s="27" t="s">
        <v>112</v>
      </c>
      <c r="H2917" s="27" t="s">
        <v>25</v>
      </c>
      <c r="I2917" s="29">
        <v>0.35000000000000009</v>
      </c>
      <c r="J2917" s="30">
        <v>2500</v>
      </c>
      <c r="K2917" s="31">
        <f t="shared" si="22"/>
        <v>875.00000000000023</v>
      </c>
      <c r="L2917" s="31">
        <f t="shared" si="23"/>
        <v>262.50000000000006</v>
      </c>
      <c r="M2917" s="32">
        <v>0.3</v>
      </c>
      <c r="O2917" s="37"/>
      <c r="P2917" s="35"/>
      <c r="Q2917" s="33"/>
      <c r="R2917" s="34"/>
    </row>
    <row r="2918" spans="1:18" ht="15.75" customHeight="1">
      <c r="A2918" s="22"/>
      <c r="B2918" s="27" t="s">
        <v>21</v>
      </c>
      <c r="C2918" s="27">
        <v>1185732</v>
      </c>
      <c r="D2918" s="28">
        <v>44356</v>
      </c>
      <c r="E2918" s="27" t="s">
        <v>40</v>
      </c>
      <c r="F2918" s="27" t="s">
        <v>111</v>
      </c>
      <c r="G2918" s="27" t="s">
        <v>112</v>
      </c>
      <c r="H2918" s="27" t="s">
        <v>26</v>
      </c>
      <c r="I2918" s="29">
        <v>0.30000000000000004</v>
      </c>
      <c r="J2918" s="30">
        <v>2000</v>
      </c>
      <c r="K2918" s="31">
        <f t="shared" si="22"/>
        <v>600.00000000000011</v>
      </c>
      <c r="L2918" s="31">
        <f t="shared" si="23"/>
        <v>180.00000000000003</v>
      </c>
      <c r="M2918" s="32">
        <v>0.3</v>
      </c>
      <c r="O2918" s="37"/>
      <c r="P2918" s="35"/>
      <c r="Q2918" s="33"/>
      <c r="R2918" s="34"/>
    </row>
    <row r="2919" spans="1:18" ht="15.75" customHeight="1">
      <c r="A2919" s="22"/>
      <c r="B2919" s="27" t="s">
        <v>21</v>
      </c>
      <c r="C2919" s="27">
        <v>1185732</v>
      </c>
      <c r="D2919" s="28">
        <v>44356</v>
      </c>
      <c r="E2919" s="27" t="s">
        <v>40</v>
      </c>
      <c r="F2919" s="27" t="s">
        <v>111</v>
      </c>
      <c r="G2919" s="27" t="s">
        <v>112</v>
      </c>
      <c r="H2919" s="27" t="s">
        <v>27</v>
      </c>
      <c r="I2919" s="29">
        <v>0.30000000000000004</v>
      </c>
      <c r="J2919" s="30">
        <v>1750</v>
      </c>
      <c r="K2919" s="31">
        <f t="shared" si="22"/>
        <v>525.00000000000011</v>
      </c>
      <c r="L2919" s="31">
        <f t="shared" si="23"/>
        <v>157.50000000000003</v>
      </c>
      <c r="M2919" s="32">
        <v>0.3</v>
      </c>
      <c r="O2919" s="37"/>
      <c r="P2919" s="35"/>
      <c r="Q2919" s="33"/>
      <c r="R2919" s="34"/>
    </row>
    <row r="2920" spans="1:18" ht="15.75" customHeight="1">
      <c r="A2920" s="22"/>
      <c r="B2920" s="27" t="s">
        <v>21</v>
      </c>
      <c r="C2920" s="27">
        <v>1185732</v>
      </c>
      <c r="D2920" s="28">
        <v>44356</v>
      </c>
      <c r="E2920" s="27" t="s">
        <v>40</v>
      </c>
      <c r="F2920" s="27" t="s">
        <v>111</v>
      </c>
      <c r="G2920" s="27" t="s">
        <v>112</v>
      </c>
      <c r="H2920" s="27" t="s">
        <v>28</v>
      </c>
      <c r="I2920" s="29">
        <v>0.4</v>
      </c>
      <c r="J2920" s="30">
        <v>1750</v>
      </c>
      <c r="K2920" s="31">
        <f t="shared" si="22"/>
        <v>700</v>
      </c>
      <c r="L2920" s="31">
        <f t="shared" si="23"/>
        <v>244.99999999999997</v>
      </c>
      <c r="M2920" s="32">
        <v>0.35</v>
      </c>
      <c r="O2920" s="37"/>
      <c r="P2920" s="35"/>
      <c r="Q2920" s="33"/>
      <c r="R2920" s="34"/>
    </row>
    <row r="2921" spans="1:18" ht="15.75" customHeight="1">
      <c r="A2921" s="22"/>
      <c r="B2921" s="27" t="s">
        <v>21</v>
      </c>
      <c r="C2921" s="27">
        <v>1185732</v>
      </c>
      <c r="D2921" s="28">
        <v>44356</v>
      </c>
      <c r="E2921" s="27" t="s">
        <v>40</v>
      </c>
      <c r="F2921" s="27" t="s">
        <v>111</v>
      </c>
      <c r="G2921" s="27" t="s">
        <v>112</v>
      </c>
      <c r="H2921" s="27" t="s">
        <v>29</v>
      </c>
      <c r="I2921" s="29">
        <v>0.55000000000000004</v>
      </c>
      <c r="J2921" s="30">
        <v>3250</v>
      </c>
      <c r="K2921" s="31">
        <f t="shared" si="22"/>
        <v>1787.5000000000002</v>
      </c>
      <c r="L2921" s="31">
        <f t="shared" si="23"/>
        <v>715.00000000000011</v>
      </c>
      <c r="M2921" s="32">
        <v>0.4</v>
      </c>
      <c r="O2921" s="37"/>
      <c r="P2921" s="35"/>
      <c r="Q2921" s="33"/>
      <c r="R2921" s="34"/>
    </row>
    <row r="2922" spans="1:18" ht="15.75" customHeight="1">
      <c r="A2922" s="22"/>
      <c r="B2922" s="27" t="s">
        <v>21</v>
      </c>
      <c r="C2922" s="27">
        <v>1185732</v>
      </c>
      <c r="D2922" s="28">
        <v>44385</v>
      </c>
      <c r="E2922" s="27" t="s">
        <v>40</v>
      </c>
      <c r="F2922" s="27" t="s">
        <v>111</v>
      </c>
      <c r="G2922" s="27" t="s">
        <v>112</v>
      </c>
      <c r="H2922" s="27" t="s">
        <v>24</v>
      </c>
      <c r="I2922" s="29">
        <v>0.5</v>
      </c>
      <c r="J2922" s="30">
        <v>5500</v>
      </c>
      <c r="K2922" s="31">
        <f t="shared" si="22"/>
        <v>2750</v>
      </c>
      <c r="L2922" s="31">
        <f t="shared" si="23"/>
        <v>962.49999999999989</v>
      </c>
      <c r="M2922" s="32">
        <v>0.35</v>
      </c>
      <c r="O2922" s="37"/>
      <c r="P2922" s="35"/>
      <c r="Q2922" s="33"/>
      <c r="R2922" s="34"/>
    </row>
    <row r="2923" spans="1:18" ht="15.75" customHeight="1">
      <c r="A2923" s="22"/>
      <c r="B2923" s="27" t="s">
        <v>21</v>
      </c>
      <c r="C2923" s="27">
        <v>1185732</v>
      </c>
      <c r="D2923" s="28">
        <v>44385</v>
      </c>
      <c r="E2923" s="27" t="s">
        <v>40</v>
      </c>
      <c r="F2923" s="27" t="s">
        <v>111</v>
      </c>
      <c r="G2923" s="27" t="s">
        <v>112</v>
      </c>
      <c r="H2923" s="27" t="s">
        <v>25</v>
      </c>
      <c r="I2923" s="29">
        <v>0.45000000000000007</v>
      </c>
      <c r="J2923" s="30">
        <v>3000</v>
      </c>
      <c r="K2923" s="31">
        <f t="shared" si="22"/>
        <v>1350.0000000000002</v>
      </c>
      <c r="L2923" s="31">
        <f t="shared" si="23"/>
        <v>405.00000000000006</v>
      </c>
      <c r="M2923" s="32">
        <v>0.3</v>
      </c>
      <c r="O2923" s="37"/>
      <c r="P2923" s="35"/>
      <c r="Q2923" s="33"/>
      <c r="R2923" s="34"/>
    </row>
    <row r="2924" spans="1:18" ht="15.75" customHeight="1">
      <c r="A2924" s="22"/>
      <c r="B2924" s="27" t="s">
        <v>21</v>
      </c>
      <c r="C2924" s="27">
        <v>1185732</v>
      </c>
      <c r="D2924" s="28">
        <v>44385</v>
      </c>
      <c r="E2924" s="27" t="s">
        <v>40</v>
      </c>
      <c r="F2924" s="27" t="s">
        <v>111</v>
      </c>
      <c r="G2924" s="27" t="s">
        <v>112</v>
      </c>
      <c r="H2924" s="27" t="s">
        <v>26</v>
      </c>
      <c r="I2924" s="29">
        <v>0.4</v>
      </c>
      <c r="J2924" s="30">
        <v>2250</v>
      </c>
      <c r="K2924" s="31">
        <f t="shared" si="22"/>
        <v>900</v>
      </c>
      <c r="L2924" s="31">
        <f t="shared" si="23"/>
        <v>270</v>
      </c>
      <c r="M2924" s="32">
        <v>0.3</v>
      </c>
      <c r="O2924" s="37"/>
      <c r="P2924" s="35"/>
      <c r="Q2924" s="33"/>
      <c r="R2924" s="34"/>
    </row>
    <row r="2925" spans="1:18" ht="15.75" customHeight="1">
      <c r="A2925" s="22"/>
      <c r="B2925" s="27" t="s">
        <v>21</v>
      </c>
      <c r="C2925" s="27">
        <v>1185732</v>
      </c>
      <c r="D2925" s="28">
        <v>44385</v>
      </c>
      <c r="E2925" s="27" t="s">
        <v>40</v>
      </c>
      <c r="F2925" s="27" t="s">
        <v>111</v>
      </c>
      <c r="G2925" s="27" t="s">
        <v>112</v>
      </c>
      <c r="H2925" s="27" t="s">
        <v>27</v>
      </c>
      <c r="I2925" s="29">
        <v>0.4</v>
      </c>
      <c r="J2925" s="30">
        <v>1750</v>
      </c>
      <c r="K2925" s="31">
        <f t="shared" si="22"/>
        <v>700</v>
      </c>
      <c r="L2925" s="31">
        <f t="shared" si="23"/>
        <v>210</v>
      </c>
      <c r="M2925" s="32">
        <v>0.3</v>
      </c>
      <c r="O2925" s="37"/>
      <c r="P2925" s="35"/>
      <c r="Q2925" s="33"/>
      <c r="R2925" s="34"/>
    </row>
    <row r="2926" spans="1:18" ht="15.75" customHeight="1">
      <c r="A2926" s="22"/>
      <c r="B2926" s="27" t="s">
        <v>21</v>
      </c>
      <c r="C2926" s="27">
        <v>1185732</v>
      </c>
      <c r="D2926" s="28">
        <v>44385</v>
      </c>
      <c r="E2926" s="27" t="s">
        <v>40</v>
      </c>
      <c r="F2926" s="27" t="s">
        <v>111</v>
      </c>
      <c r="G2926" s="27" t="s">
        <v>112</v>
      </c>
      <c r="H2926" s="27" t="s">
        <v>28</v>
      </c>
      <c r="I2926" s="29">
        <v>0.5</v>
      </c>
      <c r="J2926" s="30">
        <v>2000</v>
      </c>
      <c r="K2926" s="31">
        <f t="shared" si="22"/>
        <v>1000</v>
      </c>
      <c r="L2926" s="31">
        <f t="shared" si="23"/>
        <v>350</v>
      </c>
      <c r="M2926" s="32">
        <v>0.35</v>
      </c>
      <c r="O2926" s="37"/>
      <c r="P2926" s="35"/>
      <c r="Q2926" s="33"/>
      <c r="R2926" s="34"/>
    </row>
    <row r="2927" spans="1:18" ht="15.75" customHeight="1">
      <c r="A2927" s="22"/>
      <c r="B2927" s="27" t="s">
        <v>21</v>
      </c>
      <c r="C2927" s="27">
        <v>1185732</v>
      </c>
      <c r="D2927" s="28">
        <v>44385</v>
      </c>
      <c r="E2927" s="27" t="s">
        <v>40</v>
      </c>
      <c r="F2927" s="27" t="s">
        <v>111</v>
      </c>
      <c r="G2927" s="27" t="s">
        <v>112</v>
      </c>
      <c r="H2927" s="27" t="s">
        <v>29</v>
      </c>
      <c r="I2927" s="29">
        <v>0.55000000000000004</v>
      </c>
      <c r="J2927" s="30">
        <v>3750</v>
      </c>
      <c r="K2927" s="31">
        <f t="shared" si="22"/>
        <v>2062.5</v>
      </c>
      <c r="L2927" s="31">
        <f t="shared" si="23"/>
        <v>825</v>
      </c>
      <c r="M2927" s="32">
        <v>0.4</v>
      </c>
      <c r="O2927" s="37"/>
      <c r="P2927" s="35"/>
      <c r="Q2927" s="33"/>
      <c r="R2927" s="34"/>
    </row>
    <row r="2928" spans="1:18" ht="15.75" customHeight="1">
      <c r="A2928" s="22"/>
      <c r="B2928" s="27" t="s">
        <v>21</v>
      </c>
      <c r="C2928" s="27">
        <v>1185732</v>
      </c>
      <c r="D2928" s="28">
        <v>44417</v>
      </c>
      <c r="E2928" s="27" t="s">
        <v>40</v>
      </c>
      <c r="F2928" s="27" t="s">
        <v>111</v>
      </c>
      <c r="G2928" s="27" t="s">
        <v>112</v>
      </c>
      <c r="H2928" s="27" t="s">
        <v>24</v>
      </c>
      <c r="I2928" s="29">
        <v>0.5</v>
      </c>
      <c r="J2928" s="30">
        <v>5250</v>
      </c>
      <c r="K2928" s="31">
        <f t="shared" si="22"/>
        <v>2625</v>
      </c>
      <c r="L2928" s="31">
        <f t="shared" si="23"/>
        <v>918.74999999999989</v>
      </c>
      <c r="M2928" s="32">
        <v>0.35</v>
      </c>
      <c r="O2928" s="37"/>
      <c r="P2928" s="35"/>
      <c r="Q2928" s="33"/>
      <c r="R2928" s="34"/>
    </row>
    <row r="2929" spans="1:18" ht="15.75" customHeight="1">
      <c r="A2929" s="22"/>
      <c r="B2929" s="27" t="s">
        <v>21</v>
      </c>
      <c r="C2929" s="27">
        <v>1185732</v>
      </c>
      <c r="D2929" s="28">
        <v>44417</v>
      </c>
      <c r="E2929" s="27" t="s">
        <v>40</v>
      </c>
      <c r="F2929" s="27" t="s">
        <v>111</v>
      </c>
      <c r="G2929" s="27" t="s">
        <v>112</v>
      </c>
      <c r="H2929" s="27" t="s">
        <v>25</v>
      </c>
      <c r="I2929" s="29">
        <v>0.45000000000000007</v>
      </c>
      <c r="J2929" s="30">
        <v>3000</v>
      </c>
      <c r="K2929" s="31">
        <f t="shared" si="22"/>
        <v>1350.0000000000002</v>
      </c>
      <c r="L2929" s="31">
        <f t="shared" si="23"/>
        <v>405.00000000000006</v>
      </c>
      <c r="M2929" s="32">
        <v>0.3</v>
      </c>
      <c r="O2929" s="37"/>
      <c r="P2929" s="35"/>
      <c r="Q2929" s="33"/>
      <c r="R2929" s="34"/>
    </row>
    <row r="2930" spans="1:18" ht="15.75" customHeight="1">
      <c r="A2930" s="22"/>
      <c r="B2930" s="27" t="s">
        <v>21</v>
      </c>
      <c r="C2930" s="27">
        <v>1185732</v>
      </c>
      <c r="D2930" s="28">
        <v>44417</v>
      </c>
      <c r="E2930" s="27" t="s">
        <v>40</v>
      </c>
      <c r="F2930" s="27" t="s">
        <v>111</v>
      </c>
      <c r="G2930" s="27" t="s">
        <v>112</v>
      </c>
      <c r="H2930" s="27" t="s">
        <v>26</v>
      </c>
      <c r="I2930" s="29">
        <v>0.4</v>
      </c>
      <c r="J2930" s="30">
        <v>2250</v>
      </c>
      <c r="K2930" s="31">
        <f t="shared" si="22"/>
        <v>900</v>
      </c>
      <c r="L2930" s="31">
        <f t="shared" si="23"/>
        <v>270</v>
      </c>
      <c r="M2930" s="32">
        <v>0.3</v>
      </c>
      <c r="O2930" s="37"/>
      <c r="P2930" s="35"/>
      <c r="Q2930" s="33"/>
      <c r="R2930" s="34"/>
    </row>
    <row r="2931" spans="1:18" ht="15.75" customHeight="1">
      <c r="A2931" s="22"/>
      <c r="B2931" s="27" t="s">
        <v>21</v>
      </c>
      <c r="C2931" s="27">
        <v>1185732</v>
      </c>
      <c r="D2931" s="28">
        <v>44417</v>
      </c>
      <c r="E2931" s="27" t="s">
        <v>40</v>
      </c>
      <c r="F2931" s="27" t="s">
        <v>111</v>
      </c>
      <c r="G2931" s="27" t="s">
        <v>112</v>
      </c>
      <c r="H2931" s="27" t="s">
        <v>27</v>
      </c>
      <c r="I2931" s="29">
        <v>0.4</v>
      </c>
      <c r="J2931" s="30">
        <v>2000</v>
      </c>
      <c r="K2931" s="31">
        <f t="shared" si="22"/>
        <v>800</v>
      </c>
      <c r="L2931" s="31">
        <f t="shared" si="23"/>
        <v>240</v>
      </c>
      <c r="M2931" s="32">
        <v>0.3</v>
      </c>
      <c r="O2931" s="37"/>
      <c r="P2931" s="35"/>
      <c r="Q2931" s="33"/>
      <c r="R2931" s="34"/>
    </row>
    <row r="2932" spans="1:18" ht="15.75" customHeight="1">
      <c r="A2932" s="22"/>
      <c r="B2932" s="27" t="s">
        <v>21</v>
      </c>
      <c r="C2932" s="27">
        <v>1185732</v>
      </c>
      <c r="D2932" s="28">
        <v>44417</v>
      </c>
      <c r="E2932" s="27" t="s">
        <v>40</v>
      </c>
      <c r="F2932" s="27" t="s">
        <v>111</v>
      </c>
      <c r="G2932" s="27" t="s">
        <v>112</v>
      </c>
      <c r="H2932" s="27" t="s">
        <v>28</v>
      </c>
      <c r="I2932" s="29">
        <v>0.5</v>
      </c>
      <c r="J2932" s="30">
        <v>1750</v>
      </c>
      <c r="K2932" s="31">
        <f t="shared" si="22"/>
        <v>875</v>
      </c>
      <c r="L2932" s="31">
        <f t="shared" si="23"/>
        <v>306.25</v>
      </c>
      <c r="M2932" s="32">
        <v>0.35</v>
      </c>
      <c r="O2932" s="37"/>
      <c r="P2932" s="35"/>
      <c r="Q2932" s="33"/>
      <c r="R2932" s="34"/>
    </row>
    <row r="2933" spans="1:18" ht="15.75" customHeight="1">
      <c r="A2933" s="22"/>
      <c r="B2933" s="27" t="s">
        <v>21</v>
      </c>
      <c r="C2933" s="27">
        <v>1185732</v>
      </c>
      <c r="D2933" s="28">
        <v>44417</v>
      </c>
      <c r="E2933" s="27" t="s">
        <v>40</v>
      </c>
      <c r="F2933" s="27" t="s">
        <v>111</v>
      </c>
      <c r="G2933" s="27" t="s">
        <v>112</v>
      </c>
      <c r="H2933" s="27" t="s">
        <v>29</v>
      </c>
      <c r="I2933" s="29">
        <v>0.55000000000000004</v>
      </c>
      <c r="J2933" s="30">
        <v>3500</v>
      </c>
      <c r="K2933" s="31">
        <f t="shared" si="22"/>
        <v>1925.0000000000002</v>
      </c>
      <c r="L2933" s="31">
        <f t="shared" si="23"/>
        <v>770.00000000000011</v>
      </c>
      <c r="M2933" s="32">
        <v>0.4</v>
      </c>
      <c r="O2933" s="37"/>
      <c r="P2933" s="35"/>
      <c r="Q2933" s="33"/>
      <c r="R2933" s="34"/>
    </row>
    <row r="2934" spans="1:18" ht="15.75" customHeight="1">
      <c r="A2934" s="22"/>
      <c r="B2934" s="27" t="s">
        <v>21</v>
      </c>
      <c r="C2934" s="27">
        <v>1185732</v>
      </c>
      <c r="D2934" s="28">
        <v>44449</v>
      </c>
      <c r="E2934" s="27" t="s">
        <v>40</v>
      </c>
      <c r="F2934" s="27" t="s">
        <v>111</v>
      </c>
      <c r="G2934" s="27" t="s">
        <v>112</v>
      </c>
      <c r="H2934" s="27" t="s">
        <v>24</v>
      </c>
      <c r="I2934" s="29">
        <v>0.4</v>
      </c>
      <c r="J2934" s="30">
        <v>4750</v>
      </c>
      <c r="K2934" s="31">
        <f t="shared" si="22"/>
        <v>1900</v>
      </c>
      <c r="L2934" s="31">
        <f t="shared" si="23"/>
        <v>665</v>
      </c>
      <c r="M2934" s="32">
        <v>0.35</v>
      </c>
      <c r="O2934" s="37"/>
      <c r="P2934" s="35"/>
      <c r="Q2934" s="33"/>
      <c r="R2934" s="34"/>
    </row>
    <row r="2935" spans="1:18" ht="15.75" customHeight="1">
      <c r="A2935" s="22"/>
      <c r="B2935" s="27" t="s">
        <v>21</v>
      </c>
      <c r="C2935" s="27">
        <v>1185732</v>
      </c>
      <c r="D2935" s="28">
        <v>44449</v>
      </c>
      <c r="E2935" s="27" t="s">
        <v>40</v>
      </c>
      <c r="F2935" s="27" t="s">
        <v>111</v>
      </c>
      <c r="G2935" s="27" t="s">
        <v>112</v>
      </c>
      <c r="H2935" s="27" t="s">
        <v>25</v>
      </c>
      <c r="I2935" s="29">
        <v>0.35000000000000009</v>
      </c>
      <c r="J2935" s="30">
        <v>2750</v>
      </c>
      <c r="K2935" s="31">
        <f t="shared" si="22"/>
        <v>962.50000000000023</v>
      </c>
      <c r="L2935" s="31">
        <f t="shared" si="23"/>
        <v>288.75000000000006</v>
      </c>
      <c r="M2935" s="32">
        <v>0.3</v>
      </c>
      <c r="O2935" s="37"/>
      <c r="P2935" s="35"/>
      <c r="Q2935" s="33"/>
      <c r="R2935" s="34"/>
    </row>
    <row r="2936" spans="1:18" ht="15.75" customHeight="1">
      <c r="A2936" s="22"/>
      <c r="B2936" s="27" t="s">
        <v>21</v>
      </c>
      <c r="C2936" s="27">
        <v>1185732</v>
      </c>
      <c r="D2936" s="28">
        <v>44449</v>
      </c>
      <c r="E2936" s="27" t="s">
        <v>40</v>
      </c>
      <c r="F2936" s="27" t="s">
        <v>111</v>
      </c>
      <c r="G2936" s="27" t="s">
        <v>112</v>
      </c>
      <c r="H2936" s="27" t="s">
        <v>26</v>
      </c>
      <c r="I2936" s="29">
        <v>0.30000000000000004</v>
      </c>
      <c r="J2936" s="30">
        <v>1750</v>
      </c>
      <c r="K2936" s="31">
        <f t="shared" si="22"/>
        <v>525.00000000000011</v>
      </c>
      <c r="L2936" s="31">
        <f t="shared" si="23"/>
        <v>157.50000000000003</v>
      </c>
      <c r="M2936" s="32">
        <v>0.3</v>
      </c>
      <c r="O2936" s="37"/>
      <c r="P2936" s="35"/>
      <c r="Q2936" s="33"/>
      <c r="R2936" s="34"/>
    </row>
    <row r="2937" spans="1:18" ht="15.75" customHeight="1">
      <c r="A2937" s="22"/>
      <c r="B2937" s="27" t="s">
        <v>21</v>
      </c>
      <c r="C2937" s="27">
        <v>1185732</v>
      </c>
      <c r="D2937" s="28">
        <v>44449</v>
      </c>
      <c r="E2937" s="27" t="s">
        <v>40</v>
      </c>
      <c r="F2937" s="27" t="s">
        <v>111</v>
      </c>
      <c r="G2937" s="27" t="s">
        <v>112</v>
      </c>
      <c r="H2937" s="27" t="s">
        <v>27</v>
      </c>
      <c r="I2937" s="29">
        <v>0.30000000000000004</v>
      </c>
      <c r="J2937" s="30">
        <v>1500</v>
      </c>
      <c r="K2937" s="31">
        <f t="shared" si="22"/>
        <v>450.00000000000006</v>
      </c>
      <c r="L2937" s="31">
        <f t="shared" si="23"/>
        <v>135</v>
      </c>
      <c r="M2937" s="32">
        <v>0.3</v>
      </c>
      <c r="O2937" s="37"/>
      <c r="P2937" s="35"/>
      <c r="Q2937" s="33"/>
      <c r="R2937" s="34"/>
    </row>
    <row r="2938" spans="1:18" ht="15.75" customHeight="1">
      <c r="A2938" s="22"/>
      <c r="B2938" s="27" t="s">
        <v>21</v>
      </c>
      <c r="C2938" s="27">
        <v>1185732</v>
      </c>
      <c r="D2938" s="28">
        <v>44449</v>
      </c>
      <c r="E2938" s="27" t="s">
        <v>40</v>
      </c>
      <c r="F2938" s="27" t="s">
        <v>111</v>
      </c>
      <c r="G2938" s="27" t="s">
        <v>112</v>
      </c>
      <c r="H2938" s="27" t="s">
        <v>28</v>
      </c>
      <c r="I2938" s="29">
        <v>0.4</v>
      </c>
      <c r="J2938" s="30">
        <v>1500</v>
      </c>
      <c r="K2938" s="31">
        <f t="shared" si="22"/>
        <v>600</v>
      </c>
      <c r="L2938" s="31">
        <f t="shared" si="23"/>
        <v>210</v>
      </c>
      <c r="M2938" s="32">
        <v>0.35</v>
      </c>
      <c r="O2938" s="37"/>
      <c r="P2938" s="35"/>
      <c r="Q2938" s="33"/>
      <c r="R2938" s="34"/>
    </row>
    <row r="2939" spans="1:18" ht="15.75" customHeight="1">
      <c r="A2939" s="22"/>
      <c r="B2939" s="27" t="s">
        <v>21</v>
      </c>
      <c r="C2939" s="27">
        <v>1185732</v>
      </c>
      <c r="D2939" s="28">
        <v>44449</v>
      </c>
      <c r="E2939" s="27" t="s">
        <v>40</v>
      </c>
      <c r="F2939" s="27" t="s">
        <v>111</v>
      </c>
      <c r="G2939" s="27" t="s">
        <v>112</v>
      </c>
      <c r="H2939" s="27" t="s">
        <v>29</v>
      </c>
      <c r="I2939" s="29">
        <v>0.45</v>
      </c>
      <c r="J2939" s="30">
        <v>2250</v>
      </c>
      <c r="K2939" s="31">
        <f t="shared" si="22"/>
        <v>1012.5</v>
      </c>
      <c r="L2939" s="31">
        <f t="shared" si="23"/>
        <v>405</v>
      </c>
      <c r="M2939" s="32">
        <v>0.4</v>
      </c>
      <c r="O2939" s="37"/>
      <c r="P2939" s="35"/>
      <c r="Q2939" s="33"/>
      <c r="R2939" s="34"/>
    </row>
    <row r="2940" spans="1:18" ht="15.75" customHeight="1">
      <c r="A2940" s="22"/>
      <c r="B2940" s="27" t="s">
        <v>21</v>
      </c>
      <c r="C2940" s="27">
        <v>1185732</v>
      </c>
      <c r="D2940" s="28">
        <v>44478</v>
      </c>
      <c r="E2940" s="27" t="s">
        <v>40</v>
      </c>
      <c r="F2940" s="27" t="s">
        <v>111</v>
      </c>
      <c r="G2940" s="27" t="s">
        <v>112</v>
      </c>
      <c r="H2940" s="27" t="s">
        <v>24</v>
      </c>
      <c r="I2940" s="29">
        <v>0.49999999999999994</v>
      </c>
      <c r="J2940" s="30">
        <v>4000</v>
      </c>
      <c r="K2940" s="31">
        <f t="shared" si="22"/>
        <v>1999.9999999999998</v>
      </c>
      <c r="L2940" s="31">
        <f t="shared" si="23"/>
        <v>699.99999999999989</v>
      </c>
      <c r="M2940" s="32">
        <v>0.35</v>
      </c>
      <c r="O2940" s="37"/>
      <c r="P2940" s="35"/>
      <c r="Q2940" s="33"/>
      <c r="R2940" s="34"/>
    </row>
    <row r="2941" spans="1:18" ht="15.75" customHeight="1">
      <c r="A2941" s="22"/>
      <c r="B2941" s="27" t="s">
        <v>21</v>
      </c>
      <c r="C2941" s="27">
        <v>1185732</v>
      </c>
      <c r="D2941" s="28">
        <v>44478</v>
      </c>
      <c r="E2941" s="27" t="s">
        <v>40</v>
      </c>
      <c r="F2941" s="27" t="s">
        <v>111</v>
      </c>
      <c r="G2941" s="27" t="s">
        <v>112</v>
      </c>
      <c r="H2941" s="27" t="s">
        <v>25</v>
      </c>
      <c r="I2941" s="29">
        <v>0.4</v>
      </c>
      <c r="J2941" s="30">
        <v>2500</v>
      </c>
      <c r="K2941" s="31">
        <f t="shared" si="22"/>
        <v>1000</v>
      </c>
      <c r="L2941" s="31">
        <f t="shared" si="23"/>
        <v>300</v>
      </c>
      <c r="M2941" s="32">
        <v>0.3</v>
      </c>
      <c r="O2941" s="37"/>
      <c r="P2941" s="35"/>
      <c r="Q2941" s="33"/>
      <c r="R2941" s="34"/>
    </row>
    <row r="2942" spans="1:18" ht="15.75" customHeight="1">
      <c r="A2942" s="22"/>
      <c r="B2942" s="27" t="s">
        <v>21</v>
      </c>
      <c r="C2942" s="27">
        <v>1185732</v>
      </c>
      <c r="D2942" s="28">
        <v>44478</v>
      </c>
      <c r="E2942" s="27" t="s">
        <v>40</v>
      </c>
      <c r="F2942" s="27" t="s">
        <v>111</v>
      </c>
      <c r="G2942" s="27" t="s">
        <v>112</v>
      </c>
      <c r="H2942" s="27" t="s">
        <v>26</v>
      </c>
      <c r="I2942" s="29">
        <v>0.4</v>
      </c>
      <c r="J2942" s="30">
        <v>1500</v>
      </c>
      <c r="K2942" s="31">
        <f t="shared" si="22"/>
        <v>600</v>
      </c>
      <c r="L2942" s="31">
        <f t="shared" si="23"/>
        <v>180</v>
      </c>
      <c r="M2942" s="32">
        <v>0.3</v>
      </c>
      <c r="O2942" s="37"/>
      <c r="P2942" s="35"/>
      <c r="Q2942" s="33"/>
      <c r="R2942" s="34"/>
    </row>
    <row r="2943" spans="1:18" ht="15.75" customHeight="1">
      <c r="A2943" s="22"/>
      <c r="B2943" s="27" t="s">
        <v>21</v>
      </c>
      <c r="C2943" s="27">
        <v>1185732</v>
      </c>
      <c r="D2943" s="28">
        <v>44478</v>
      </c>
      <c r="E2943" s="27" t="s">
        <v>40</v>
      </c>
      <c r="F2943" s="27" t="s">
        <v>111</v>
      </c>
      <c r="G2943" s="27" t="s">
        <v>112</v>
      </c>
      <c r="H2943" s="27" t="s">
        <v>27</v>
      </c>
      <c r="I2943" s="29">
        <v>0.4</v>
      </c>
      <c r="J2943" s="30">
        <v>1250</v>
      </c>
      <c r="K2943" s="31">
        <f t="shared" si="22"/>
        <v>500</v>
      </c>
      <c r="L2943" s="31">
        <f t="shared" si="23"/>
        <v>150</v>
      </c>
      <c r="M2943" s="32">
        <v>0.3</v>
      </c>
      <c r="O2943" s="37"/>
      <c r="P2943" s="35"/>
      <c r="Q2943" s="33"/>
      <c r="R2943" s="34"/>
    </row>
    <row r="2944" spans="1:18" ht="15.75" customHeight="1">
      <c r="A2944" s="22"/>
      <c r="B2944" s="27" t="s">
        <v>21</v>
      </c>
      <c r="C2944" s="27">
        <v>1185732</v>
      </c>
      <c r="D2944" s="28">
        <v>44478</v>
      </c>
      <c r="E2944" s="27" t="s">
        <v>40</v>
      </c>
      <c r="F2944" s="27" t="s">
        <v>111</v>
      </c>
      <c r="G2944" s="27" t="s">
        <v>112</v>
      </c>
      <c r="H2944" s="27" t="s">
        <v>28</v>
      </c>
      <c r="I2944" s="29">
        <v>0.49999999999999994</v>
      </c>
      <c r="J2944" s="30">
        <v>1250</v>
      </c>
      <c r="K2944" s="31">
        <f t="shared" si="22"/>
        <v>624.99999999999989</v>
      </c>
      <c r="L2944" s="31">
        <f t="shared" si="23"/>
        <v>218.74999999999994</v>
      </c>
      <c r="M2944" s="32">
        <v>0.35</v>
      </c>
      <c r="O2944" s="37"/>
      <c r="P2944" s="35"/>
      <c r="Q2944" s="33"/>
      <c r="R2944" s="34"/>
    </row>
    <row r="2945" spans="1:18" ht="15.75" customHeight="1">
      <c r="A2945" s="22"/>
      <c r="B2945" s="27" t="s">
        <v>21</v>
      </c>
      <c r="C2945" s="27">
        <v>1185732</v>
      </c>
      <c r="D2945" s="28">
        <v>44478</v>
      </c>
      <c r="E2945" s="27" t="s">
        <v>40</v>
      </c>
      <c r="F2945" s="27" t="s">
        <v>111</v>
      </c>
      <c r="G2945" s="27" t="s">
        <v>112</v>
      </c>
      <c r="H2945" s="27" t="s">
        <v>29</v>
      </c>
      <c r="I2945" s="29">
        <v>0.54999999999999982</v>
      </c>
      <c r="J2945" s="30">
        <v>2500</v>
      </c>
      <c r="K2945" s="31">
        <f t="shared" si="22"/>
        <v>1374.9999999999995</v>
      </c>
      <c r="L2945" s="31">
        <f t="shared" si="23"/>
        <v>549.99999999999989</v>
      </c>
      <c r="M2945" s="32">
        <v>0.4</v>
      </c>
      <c r="O2945" s="37"/>
      <c r="P2945" s="35"/>
      <c r="Q2945" s="33"/>
      <c r="R2945" s="34"/>
    </row>
    <row r="2946" spans="1:18" ht="15.75" customHeight="1">
      <c r="A2946" s="22"/>
      <c r="B2946" s="27" t="s">
        <v>21</v>
      </c>
      <c r="C2946" s="27">
        <v>1185732</v>
      </c>
      <c r="D2946" s="28">
        <v>44509</v>
      </c>
      <c r="E2946" s="27" t="s">
        <v>40</v>
      </c>
      <c r="F2946" s="27" t="s">
        <v>111</v>
      </c>
      <c r="G2946" s="27" t="s">
        <v>112</v>
      </c>
      <c r="H2946" s="27" t="s">
        <v>24</v>
      </c>
      <c r="I2946" s="29">
        <v>0.49999999999999994</v>
      </c>
      <c r="J2946" s="30">
        <v>4000</v>
      </c>
      <c r="K2946" s="31">
        <f t="shared" si="22"/>
        <v>1999.9999999999998</v>
      </c>
      <c r="L2946" s="31">
        <f t="shared" si="23"/>
        <v>699.99999999999989</v>
      </c>
      <c r="M2946" s="32">
        <v>0.35</v>
      </c>
      <c r="O2946" s="37"/>
      <c r="P2946" s="35"/>
      <c r="Q2946" s="33"/>
      <c r="R2946" s="34"/>
    </row>
    <row r="2947" spans="1:18" ht="15.75" customHeight="1">
      <c r="A2947" s="22"/>
      <c r="B2947" s="27" t="s">
        <v>21</v>
      </c>
      <c r="C2947" s="27">
        <v>1185732</v>
      </c>
      <c r="D2947" s="28">
        <v>44509</v>
      </c>
      <c r="E2947" s="27" t="s">
        <v>40</v>
      </c>
      <c r="F2947" s="27" t="s">
        <v>111</v>
      </c>
      <c r="G2947" s="27" t="s">
        <v>112</v>
      </c>
      <c r="H2947" s="27" t="s">
        <v>25</v>
      </c>
      <c r="I2947" s="29">
        <v>0.4</v>
      </c>
      <c r="J2947" s="30">
        <v>2500</v>
      </c>
      <c r="K2947" s="31">
        <f t="shared" si="22"/>
        <v>1000</v>
      </c>
      <c r="L2947" s="31">
        <f t="shared" si="23"/>
        <v>300</v>
      </c>
      <c r="M2947" s="32">
        <v>0.3</v>
      </c>
      <c r="O2947" s="37"/>
      <c r="P2947" s="35"/>
      <c r="Q2947" s="33"/>
      <c r="R2947" s="34"/>
    </row>
    <row r="2948" spans="1:18" ht="15.75" customHeight="1">
      <c r="A2948" s="22"/>
      <c r="B2948" s="27" t="s">
        <v>21</v>
      </c>
      <c r="C2948" s="27">
        <v>1185732</v>
      </c>
      <c r="D2948" s="28">
        <v>44509</v>
      </c>
      <c r="E2948" s="27" t="s">
        <v>40</v>
      </c>
      <c r="F2948" s="27" t="s">
        <v>111</v>
      </c>
      <c r="G2948" s="27" t="s">
        <v>112</v>
      </c>
      <c r="H2948" s="27" t="s">
        <v>26</v>
      </c>
      <c r="I2948" s="29">
        <v>0.4</v>
      </c>
      <c r="J2948" s="30">
        <v>1950</v>
      </c>
      <c r="K2948" s="31">
        <f t="shared" si="22"/>
        <v>780</v>
      </c>
      <c r="L2948" s="31">
        <f t="shared" si="23"/>
        <v>234</v>
      </c>
      <c r="M2948" s="32">
        <v>0.3</v>
      </c>
      <c r="O2948" s="37"/>
      <c r="P2948" s="35"/>
      <c r="Q2948" s="33"/>
      <c r="R2948" s="34"/>
    </row>
    <row r="2949" spans="1:18" ht="15.75" customHeight="1">
      <c r="A2949" s="22"/>
      <c r="B2949" s="27" t="s">
        <v>21</v>
      </c>
      <c r="C2949" s="27">
        <v>1185732</v>
      </c>
      <c r="D2949" s="28">
        <v>44509</v>
      </c>
      <c r="E2949" s="27" t="s">
        <v>40</v>
      </c>
      <c r="F2949" s="27" t="s">
        <v>111</v>
      </c>
      <c r="G2949" s="27" t="s">
        <v>112</v>
      </c>
      <c r="H2949" s="27" t="s">
        <v>27</v>
      </c>
      <c r="I2949" s="29">
        <v>0.4</v>
      </c>
      <c r="J2949" s="30">
        <v>1750</v>
      </c>
      <c r="K2949" s="31">
        <f t="shared" si="22"/>
        <v>700</v>
      </c>
      <c r="L2949" s="31">
        <f t="shared" si="23"/>
        <v>210</v>
      </c>
      <c r="M2949" s="32">
        <v>0.3</v>
      </c>
      <c r="O2949" s="37"/>
      <c r="P2949" s="35"/>
      <c r="Q2949" s="33"/>
      <c r="R2949" s="34"/>
    </row>
    <row r="2950" spans="1:18" ht="15.75" customHeight="1">
      <c r="A2950" s="22"/>
      <c r="B2950" s="27" t="s">
        <v>21</v>
      </c>
      <c r="C2950" s="27">
        <v>1185732</v>
      </c>
      <c r="D2950" s="28">
        <v>44509</v>
      </c>
      <c r="E2950" s="27" t="s">
        <v>40</v>
      </c>
      <c r="F2950" s="27" t="s">
        <v>111</v>
      </c>
      <c r="G2950" s="27" t="s">
        <v>112</v>
      </c>
      <c r="H2950" s="27" t="s">
        <v>28</v>
      </c>
      <c r="I2950" s="29">
        <v>0.6</v>
      </c>
      <c r="J2950" s="30">
        <v>1500</v>
      </c>
      <c r="K2950" s="31">
        <f t="shared" si="22"/>
        <v>900</v>
      </c>
      <c r="L2950" s="31">
        <f t="shared" si="23"/>
        <v>315</v>
      </c>
      <c r="M2950" s="32">
        <v>0.35</v>
      </c>
      <c r="O2950" s="37"/>
      <c r="P2950" s="35"/>
      <c r="Q2950" s="33"/>
      <c r="R2950" s="34"/>
    </row>
    <row r="2951" spans="1:18" ht="15.75" customHeight="1">
      <c r="A2951" s="22"/>
      <c r="B2951" s="27" t="s">
        <v>21</v>
      </c>
      <c r="C2951" s="27">
        <v>1185732</v>
      </c>
      <c r="D2951" s="28">
        <v>44509</v>
      </c>
      <c r="E2951" s="27" t="s">
        <v>40</v>
      </c>
      <c r="F2951" s="27" t="s">
        <v>111</v>
      </c>
      <c r="G2951" s="27" t="s">
        <v>112</v>
      </c>
      <c r="H2951" s="27" t="s">
        <v>29</v>
      </c>
      <c r="I2951" s="29">
        <v>0.64999999999999991</v>
      </c>
      <c r="J2951" s="30">
        <v>2500</v>
      </c>
      <c r="K2951" s="31">
        <f t="shared" si="22"/>
        <v>1624.9999999999998</v>
      </c>
      <c r="L2951" s="31">
        <f t="shared" si="23"/>
        <v>650</v>
      </c>
      <c r="M2951" s="32">
        <v>0.4</v>
      </c>
      <c r="O2951" s="37"/>
      <c r="P2951" s="35"/>
      <c r="Q2951" s="33"/>
      <c r="R2951" s="34"/>
    </row>
    <row r="2952" spans="1:18" ht="15.75" customHeight="1">
      <c r="A2952" s="22"/>
      <c r="B2952" s="27" t="s">
        <v>21</v>
      </c>
      <c r="C2952" s="27">
        <v>1185732</v>
      </c>
      <c r="D2952" s="28">
        <v>44538</v>
      </c>
      <c r="E2952" s="27" t="s">
        <v>40</v>
      </c>
      <c r="F2952" s="27" t="s">
        <v>111</v>
      </c>
      <c r="G2952" s="27" t="s">
        <v>112</v>
      </c>
      <c r="H2952" s="27" t="s">
        <v>24</v>
      </c>
      <c r="I2952" s="29">
        <v>0.6</v>
      </c>
      <c r="J2952" s="30">
        <v>5000</v>
      </c>
      <c r="K2952" s="31">
        <f t="shared" si="22"/>
        <v>3000</v>
      </c>
      <c r="L2952" s="31">
        <f t="shared" si="23"/>
        <v>1050</v>
      </c>
      <c r="M2952" s="32">
        <v>0.35</v>
      </c>
      <c r="O2952" s="37"/>
      <c r="P2952" s="35"/>
      <c r="Q2952" s="33"/>
      <c r="R2952" s="34"/>
    </row>
    <row r="2953" spans="1:18" ht="15.75" customHeight="1">
      <c r="A2953" s="22"/>
      <c r="B2953" s="27" t="s">
        <v>21</v>
      </c>
      <c r="C2953" s="27">
        <v>1185732</v>
      </c>
      <c r="D2953" s="28">
        <v>44538</v>
      </c>
      <c r="E2953" s="27" t="s">
        <v>40</v>
      </c>
      <c r="F2953" s="27" t="s">
        <v>111</v>
      </c>
      <c r="G2953" s="27" t="s">
        <v>112</v>
      </c>
      <c r="H2953" s="27" t="s">
        <v>25</v>
      </c>
      <c r="I2953" s="29">
        <v>0.5</v>
      </c>
      <c r="J2953" s="30">
        <v>3000</v>
      </c>
      <c r="K2953" s="31">
        <f t="shared" si="22"/>
        <v>1500</v>
      </c>
      <c r="L2953" s="31">
        <f t="shared" si="23"/>
        <v>450</v>
      </c>
      <c r="M2953" s="32">
        <v>0.3</v>
      </c>
      <c r="O2953" s="37"/>
      <c r="P2953" s="35"/>
      <c r="Q2953" s="33"/>
      <c r="R2953" s="34"/>
    </row>
    <row r="2954" spans="1:18" ht="15.75" customHeight="1">
      <c r="A2954" s="22"/>
      <c r="B2954" s="27" t="s">
        <v>21</v>
      </c>
      <c r="C2954" s="27">
        <v>1185732</v>
      </c>
      <c r="D2954" s="28">
        <v>44538</v>
      </c>
      <c r="E2954" s="27" t="s">
        <v>40</v>
      </c>
      <c r="F2954" s="27" t="s">
        <v>111</v>
      </c>
      <c r="G2954" s="27" t="s">
        <v>112</v>
      </c>
      <c r="H2954" s="27" t="s">
        <v>26</v>
      </c>
      <c r="I2954" s="29">
        <v>0.5</v>
      </c>
      <c r="J2954" s="30">
        <v>2500</v>
      </c>
      <c r="K2954" s="31">
        <f t="shared" si="22"/>
        <v>1250</v>
      </c>
      <c r="L2954" s="31">
        <f t="shared" si="23"/>
        <v>375</v>
      </c>
      <c r="M2954" s="32">
        <v>0.3</v>
      </c>
      <c r="O2954" s="37"/>
      <c r="P2954" s="35"/>
      <c r="Q2954" s="33"/>
      <c r="R2954" s="34"/>
    </row>
    <row r="2955" spans="1:18" ht="15.75" customHeight="1">
      <c r="A2955" s="22"/>
      <c r="B2955" s="27" t="s">
        <v>21</v>
      </c>
      <c r="C2955" s="27">
        <v>1185732</v>
      </c>
      <c r="D2955" s="28">
        <v>44538</v>
      </c>
      <c r="E2955" s="27" t="s">
        <v>40</v>
      </c>
      <c r="F2955" s="27" t="s">
        <v>111</v>
      </c>
      <c r="G2955" s="27" t="s">
        <v>112</v>
      </c>
      <c r="H2955" s="27" t="s">
        <v>27</v>
      </c>
      <c r="I2955" s="29">
        <v>0.5</v>
      </c>
      <c r="J2955" s="30">
        <v>2000</v>
      </c>
      <c r="K2955" s="31">
        <f t="shared" si="22"/>
        <v>1000</v>
      </c>
      <c r="L2955" s="31">
        <f t="shared" si="23"/>
        <v>300</v>
      </c>
      <c r="M2955" s="32">
        <v>0.3</v>
      </c>
      <c r="O2955" s="37"/>
      <c r="P2955" s="35"/>
      <c r="Q2955" s="33"/>
      <c r="R2955" s="34"/>
    </row>
    <row r="2956" spans="1:18" ht="15.75" customHeight="1">
      <c r="A2956" s="22"/>
      <c r="B2956" s="27" t="s">
        <v>21</v>
      </c>
      <c r="C2956" s="27">
        <v>1185732</v>
      </c>
      <c r="D2956" s="28">
        <v>44538</v>
      </c>
      <c r="E2956" s="27" t="s">
        <v>40</v>
      </c>
      <c r="F2956" s="27" t="s">
        <v>111</v>
      </c>
      <c r="G2956" s="27" t="s">
        <v>112</v>
      </c>
      <c r="H2956" s="27" t="s">
        <v>28</v>
      </c>
      <c r="I2956" s="29">
        <v>0.6</v>
      </c>
      <c r="J2956" s="30">
        <v>2000</v>
      </c>
      <c r="K2956" s="31">
        <f t="shared" si="22"/>
        <v>1200</v>
      </c>
      <c r="L2956" s="31">
        <f t="shared" si="23"/>
        <v>420</v>
      </c>
      <c r="M2956" s="32">
        <v>0.35</v>
      </c>
      <c r="O2956" s="37"/>
      <c r="P2956" s="35"/>
      <c r="Q2956" s="33"/>
      <c r="R2956" s="34"/>
    </row>
    <row r="2957" spans="1:18" ht="15.75" customHeight="1">
      <c r="A2957" s="22"/>
      <c r="B2957" s="27" t="s">
        <v>21</v>
      </c>
      <c r="C2957" s="27">
        <v>1185732</v>
      </c>
      <c r="D2957" s="28">
        <v>44538</v>
      </c>
      <c r="E2957" s="27" t="s">
        <v>40</v>
      </c>
      <c r="F2957" s="27" t="s">
        <v>111</v>
      </c>
      <c r="G2957" s="27" t="s">
        <v>112</v>
      </c>
      <c r="H2957" s="27" t="s">
        <v>29</v>
      </c>
      <c r="I2957" s="29">
        <v>0.64999999999999991</v>
      </c>
      <c r="J2957" s="30">
        <v>3000</v>
      </c>
      <c r="K2957" s="31">
        <f t="shared" si="22"/>
        <v>1949.9999999999998</v>
      </c>
      <c r="L2957" s="31">
        <f t="shared" si="23"/>
        <v>780</v>
      </c>
      <c r="M2957" s="32">
        <v>0.4</v>
      </c>
      <c r="O2957" s="37"/>
      <c r="P2957" s="35"/>
      <c r="Q2957" s="33"/>
      <c r="R2957" s="34"/>
    </row>
    <row r="2958" spans="1:18" ht="15.75" customHeight="1">
      <c r="A2958" s="22" t="s">
        <v>46</v>
      </c>
      <c r="B2958" s="27" t="s">
        <v>21</v>
      </c>
      <c r="C2958" s="27">
        <v>1185732</v>
      </c>
      <c r="D2958" s="28">
        <v>44202</v>
      </c>
      <c r="E2958" s="27" t="s">
        <v>40</v>
      </c>
      <c r="F2958" s="27" t="s">
        <v>113</v>
      </c>
      <c r="G2958" s="27" t="s">
        <v>114</v>
      </c>
      <c r="H2958" s="27" t="s">
        <v>24</v>
      </c>
      <c r="I2958" s="29">
        <v>0.30000000000000004</v>
      </c>
      <c r="J2958" s="30">
        <v>4500</v>
      </c>
      <c r="K2958" s="31">
        <f t="shared" si="22"/>
        <v>1350.0000000000002</v>
      </c>
      <c r="L2958" s="31">
        <f t="shared" si="23"/>
        <v>405.00000000000006</v>
      </c>
      <c r="M2958" s="32">
        <v>0.3</v>
      </c>
      <c r="O2958" s="37"/>
      <c r="P2958" s="35"/>
      <c r="Q2958" s="33"/>
      <c r="R2958" s="34"/>
    </row>
    <row r="2959" spans="1:18" ht="15.75" customHeight="1">
      <c r="A2959" s="22"/>
      <c r="B2959" s="27" t="s">
        <v>21</v>
      </c>
      <c r="C2959" s="27">
        <v>1185732</v>
      </c>
      <c r="D2959" s="28">
        <v>44202</v>
      </c>
      <c r="E2959" s="27" t="s">
        <v>40</v>
      </c>
      <c r="F2959" s="27" t="s">
        <v>113</v>
      </c>
      <c r="G2959" s="27" t="s">
        <v>114</v>
      </c>
      <c r="H2959" s="27" t="s">
        <v>25</v>
      </c>
      <c r="I2959" s="29">
        <v>0.30000000000000004</v>
      </c>
      <c r="J2959" s="30">
        <v>2500</v>
      </c>
      <c r="K2959" s="31">
        <f t="shared" si="22"/>
        <v>750.00000000000011</v>
      </c>
      <c r="L2959" s="31">
        <f t="shared" si="23"/>
        <v>262.5</v>
      </c>
      <c r="M2959" s="32">
        <v>0.35</v>
      </c>
      <c r="O2959" s="37"/>
      <c r="P2959" s="35"/>
      <c r="Q2959" s="33"/>
      <c r="R2959" s="34"/>
    </row>
    <row r="2960" spans="1:18" ht="15.75" customHeight="1">
      <c r="A2960" s="22"/>
      <c r="B2960" s="27" t="s">
        <v>21</v>
      </c>
      <c r="C2960" s="27">
        <v>1185732</v>
      </c>
      <c r="D2960" s="28">
        <v>44202</v>
      </c>
      <c r="E2960" s="27" t="s">
        <v>40</v>
      </c>
      <c r="F2960" s="27" t="s">
        <v>113</v>
      </c>
      <c r="G2960" s="27" t="s">
        <v>114</v>
      </c>
      <c r="H2960" s="27" t="s">
        <v>26</v>
      </c>
      <c r="I2960" s="29">
        <v>0.20000000000000007</v>
      </c>
      <c r="J2960" s="30">
        <v>2500</v>
      </c>
      <c r="K2960" s="31">
        <f t="shared" si="22"/>
        <v>500.00000000000017</v>
      </c>
      <c r="L2960" s="31">
        <f t="shared" si="23"/>
        <v>150.00000000000006</v>
      </c>
      <c r="M2960" s="32">
        <v>0.3</v>
      </c>
      <c r="O2960" s="37"/>
      <c r="P2960" s="35"/>
      <c r="Q2960" s="33"/>
      <c r="R2960" s="34"/>
    </row>
    <row r="2961" spans="1:18" ht="15.75" customHeight="1">
      <c r="A2961" s="22"/>
      <c r="B2961" s="27" t="s">
        <v>21</v>
      </c>
      <c r="C2961" s="27">
        <v>1185732</v>
      </c>
      <c r="D2961" s="28">
        <v>44202</v>
      </c>
      <c r="E2961" s="27" t="s">
        <v>40</v>
      </c>
      <c r="F2961" s="27" t="s">
        <v>113</v>
      </c>
      <c r="G2961" s="27" t="s">
        <v>114</v>
      </c>
      <c r="H2961" s="27" t="s">
        <v>27</v>
      </c>
      <c r="I2961" s="29">
        <v>0.25000000000000006</v>
      </c>
      <c r="J2961" s="30">
        <v>1000</v>
      </c>
      <c r="K2961" s="31">
        <f t="shared" si="22"/>
        <v>250.00000000000006</v>
      </c>
      <c r="L2961" s="31">
        <f t="shared" si="23"/>
        <v>75.000000000000014</v>
      </c>
      <c r="M2961" s="32">
        <v>0.3</v>
      </c>
      <c r="O2961" s="37"/>
      <c r="P2961" s="35"/>
      <c r="Q2961" s="33"/>
      <c r="R2961" s="34"/>
    </row>
    <row r="2962" spans="1:18" ht="15.75" customHeight="1">
      <c r="A2962" s="22"/>
      <c r="B2962" s="27" t="s">
        <v>21</v>
      </c>
      <c r="C2962" s="27">
        <v>1185732</v>
      </c>
      <c r="D2962" s="28">
        <v>44202</v>
      </c>
      <c r="E2962" s="27" t="s">
        <v>40</v>
      </c>
      <c r="F2962" s="27" t="s">
        <v>113</v>
      </c>
      <c r="G2962" s="27" t="s">
        <v>114</v>
      </c>
      <c r="H2962" s="27" t="s">
        <v>28</v>
      </c>
      <c r="I2962" s="29">
        <v>0.39999999999999997</v>
      </c>
      <c r="J2962" s="30">
        <v>1500</v>
      </c>
      <c r="K2962" s="31">
        <f t="shared" si="22"/>
        <v>600</v>
      </c>
      <c r="L2962" s="31">
        <f t="shared" si="23"/>
        <v>300</v>
      </c>
      <c r="M2962" s="32">
        <v>0.5</v>
      </c>
      <c r="O2962" s="37"/>
      <c r="P2962" s="35"/>
      <c r="Q2962" s="33"/>
      <c r="R2962" s="34"/>
    </row>
    <row r="2963" spans="1:18" ht="15.75" customHeight="1">
      <c r="A2963" s="22"/>
      <c r="B2963" s="27" t="s">
        <v>21</v>
      </c>
      <c r="C2963" s="27">
        <v>1185732</v>
      </c>
      <c r="D2963" s="28">
        <v>44202</v>
      </c>
      <c r="E2963" s="27" t="s">
        <v>40</v>
      </c>
      <c r="F2963" s="27" t="s">
        <v>113</v>
      </c>
      <c r="G2963" s="27" t="s">
        <v>114</v>
      </c>
      <c r="H2963" s="27" t="s">
        <v>29</v>
      </c>
      <c r="I2963" s="29">
        <v>0.30000000000000004</v>
      </c>
      <c r="J2963" s="30">
        <v>2500</v>
      </c>
      <c r="K2963" s="31">
        <f t="shared" si="22"/>
        <v>750.00000000000011</v>
      </c>
      <c r="L2963" s="31">
        <f t="shared" si="23"/>
        <v>300.00000000000006</v>
      </c>
      <c r="M2963" s="32">
        <v>0.4</v>
      </c>
      <c r="O2963" s="37"/>
      <c r="P2963" s="35"/>
      <c r="Q2963" s="33"/>
      <c r="R2963" s="34"/>
    </row>
    <row r="2964" spans="1:18" ht="15.75" customHeight="1">
      <c r="A2964" s="22"/>
      <c r="B2964" s="27" t="s">
        <v>21</v>
      </c>
      <c r="C2964" s="27">
        <v>1185732</v>
      </c>
      <c r="D2964" s="28">
        <v>44233</v>
      </c>
      <c r="E2964" s="27" t="s">
        <v>40</v>
      </c>
      <c r="F2964" s="27" t="s">
        <v>113</v>
      </c>
      <c r="G2964" s="27" t="s">
        <v>114</v>
      </c>
      <c r="H2964" s="27" t="s">
        <v>24</v>
      </c>
      <c r="I2964" s="29">
        <v>0.30000000000000004</v>
      </c>
      <c r="J2964" s="30">
        <v>5000</v>
      </c>
      <c r="K2964" s="31">
        <f t="shared" si="22"/>
        <v>1500.0000000000002</v>
      </c>
      <c r="L2964" s="31">
        <f t="shared" si="23"/>
        <v>450.00000000000006</v>
      </c>
      <c r="M2964" s="32">
        <v>0.3</v>
      </c>
      <c r="O2964" s="37"/>
      <c r="P2964" s="35"/>
      <c r="Q2964" s="33"/>
      <c r="R2964" s="34"/>
    </row>
    <row r="2965" spans="1:18" ht="15.75" customHeight="1">
      <c r="A2965" s="22"/>
      <c r="B2965" s="27" t="s">
        <v>21</v>
      </c>
      <c r="C2965" s="27">
        <v>1185732</v>
      </c>
      <c r="D2965" s="28">
        <v>44233</v>
      </c>
      <c r="E2965" s="27" t="s">
        <v>40</v>
      </c>
      <c r="F2965" s="27" t="s">
        <v>113</v>
      </c>
      <c r="G2965" s="27" t="s">
        <v>114</v>
      </c>
      <c r="H2965" s="27" t="s">
        <v>25</v>
      </c>
      <c r="I2965" s="29">
        <v>0.30000000000000004</v>
      </c>
      <c r="J2965" s="30">
        <v>1500</v>
      </c>
      <c r="K2965" s="31">
        <f t="shared" si="22"/>
        <v>450.00000000000006</v>
      </c>
      <c r="L2965" s="31">
        <f t="shared" si="23"/>
        <v>157.5</v>
      </c>
      <c r="M2965" s="32">
        <v>0.35</v>
      </c>
      <c r="O2965" s="37"/>
      <c r="P2965" s="35"/>
      <c r="Q2965" s="33"/>
      <c r="R2965" s="34"/>
    </row>
    <row r="2966" spans="1:18" ht="15.75" customHeight="1">
      <c r="A2966" s="22"/>
      <c r="B2966" s="27" t="s">
        <v>21</v>
      </c>
      <c r="C2966" s="27">
        <v>1185732</v>
      </c>
      <c r="D2966" s="28">
        <v>44233</v>
      </c>
      <c r="E2966" s="27" t="s">
        <v>40</v>
      </c>
      <c r="F2966" s="27" t="s">
        <v>113</v>
      </c>
      <c r="G2966" s="27" t="s">
        <v>114</v>
      </c>
      <c r="H2966" s="27" t="s">
        <v>26</v>
      </c>
      <c r="I2966" s="29">
        <v>0.20000000000000007</v>
      </c>
      <c r="J2966" s="30">
        <v>2000</v>
      </c>
      <c r="K2966" s="31">
        <f t="shared" si="22"/>
        <v>400.00000000000011</v>
      </c>
      <c r="L2966" s="31">
        <f t="shared" si="23"/>
        <v>120.00000000000003</v>
      </c>
      <c r="M2966" s="32">
        <v>0.3</v>
      </c>
      <c r="O2966" s="37"/>
      <c r="P2966" s="35"/>
      <c r="Q2966" s="33"/>
      <c r="R2966" s="34"/>
    </row>
    <row r="2967" spans="1:18" ht="15.75" customHeight="1">
      <c r="A2967" s="22"/>
      <c r="B2967" s="27" t="s">
        <v>21</v>
      </c>
      <c r="C2967" s="27">
        <v>1185732</v>
      </c>
      <c r="D2967" s="28">
        <v>44233</v>
      </c>
      <c r="E2967" s="27" t="s">
        <v>40</v>
      </c>
      <c r="F2967" s="27" t="s">
        <v>113</v>
      </c>
      <c r="G2967" s="27" t="s">
        <v>114</v>
      </c>
      <c r="H2967" s="27" t="s">
        <v>27</v>
      </c>
      <c r="I2967" s="29">
        <v>0.25000000000000006</v>
      </c>
      <c r="J2967" s="30">
        <v>750</v>
      </c>
      <c r="K2967" s="31">
        <f t="shared" si="22"/>
        <v>187.50000000000003</v>
      </c>
      <c r="L2967" s="31">
        <f t="shared" si="23"/>
        <v>56.250000000000007</v>
      </c>
      <c r="M2967" s="32">
        <v>0.3</v>
      </c>
      <c r="O2967" s="37"/>
      <c r="P2967" s="35"/>
      <c r="Q2967" s="33"/>
      <c r="R2967" s="34"/>
    </row>
    <row r="2968" spans="1:18" ht="15.75" customHeight="1">
      <c r="A2968" s="22"/>
      <c r="B2968" s="27" t="s">
        <v>21</v>
      </c>
      <c r="C2968" s="27">
        <v>1185732</v>
      </c>
      <c r="D2968" s="28">
        <v>44233</v>
      </c>
      <c r="E2968" s="27" t="s">
        <v>40</v>
      </c>
      <c r="F2968" s="27" t="s">
        <v>113</v>
      </c>
      <c r="G2968" s="27" t="s">
        <v>114</v>
      </c>
      <c r="H2968" s="27" t="s">
        <v>28</v>
      </c>
      <c r="I2968" s="29">
        <v>0.39999999999999997</v>
      </c>
      <c r="J2968" s="30">
        <v>1500</v>
      </c>
      <c r="K2968" s="31">
        <f t="shared" si="22"/>
        <v>600</v>
      </c>
      <c r="L2968" s="31">
        <f t="shared" si="23"/>
        <v>300</v>
      </c>
      <c r="M2968" s="32">
        <v>0.5</v>
      </c>
      <c r="O2968" s="37"/>
      <c r="P2968" s="35"/>
      <c r="Q2968" s="33"/>
      <c r="R2968" s="34"/>
    </row>
    <row r="2969" spans="1:18" ht="15.75" customHeight="1">
      <c r="A2969" s="22"/>
      <c r="B2969" s="27" t="s">
        <v>21</v>
      </c>
      <c r="C2969" s="27">
        <v>1185732</v>
      </c>
      <c r="D2969" s="28">
        <v>44233</v>
      </c>
      <c r="E2969" s="27" t="s">
        <v>40</v>
      </c>
      <c r="F2969" s="27" t="s">
        <v>113</v>
      </c>
      <c r="G2969" s="27" t="s">
        <v>114</v>
      </c>
      <c r="H2969" s="27" t="s">
        <v>29</v>
      </c>
      <c r="I2969" s="29">
        <v>0.14999999999999997</v>
      </c>
      <c r="J2969" s="30">
        <v>2500</v>
      </c>
      <c r="K2969" s="31">
        <f t="shared" si="22"/>
        <v>374.99999999999994</v>
      </c>
      <c r="L2969" s="31">
        <f t="shared" si="23"/>
        <v>149.99999999999997</v>
      </c>
      <c r="M2969" s="32">
        <v>0.4</v>
      </c>
      <c r="O2969" s="37"/>
      <c r="P2969" s="35"/>
      <c r="Q2969" s="33"/>
      <c r="R2969" s="34"/>
    </row>
    <row r="2970" spans="1:18" ht="15.75" customHeight="1">
      <c r="A2970" s="22"/>
      <c r="B2970" s="27" t="s">
        <v>21</v>
      </c>
      <c r="C2970" s="27">
        <v>1185732</v>
      </c>
      <c r="D2970" s="28">
        <v>44260</v>
      </c>
      <c r="E2970" s="27" t="s">
        <v>40</v>
      </c>
      <c r="F2970" s="27" t="s">
        <v>113</v>
      </c>
      <c r="G2970" s="27" t="s">
        <v>114</v>
      </c>
      <c r="H2970" s="27" t="s">
        <v>24</v>
      </c>
      <c r="I2970" s="29">
        <v>0.20000000000000004</v>
      </c>
      <c r="J2970" s="30">
        <v>4700</v>
      </c>
      <c r="K2970" s="31">
        <f t="shared" si="22"/>
        <v>940.00000000000023</v>
      </c>
      <c r="L2970" s="31">
        <f t="shared" si="23"/>
        <v>282.00000000000006</v>
      </c>
      <c r="M2970" s="32">
        <v>0.3</v>
      </c>
      <c r="O2970" s="37"/>
      <c r="P2970" s="35"/>
      <c r="Q2970" s="33"/>
      <c r="R2970" s="34"/>
    </row>
    <row r="2971" spans="1:18" ht="15.75" customHeight="1">
      <c r="A2971" s="22"/>
      <c r="B2971" s="27" t="s">
        <v>21</v>
      </c>
      <c r="C2971" s="27">
        <v>1185732</v>
      </c>
      <c r="D2971" s="28">
        <v>44260</v>
      </c>
      <c r="E2971" s="27" t="s">
        <v>40</v>
      </c>
      <c r="F2971" s="27" t="s">
        <v>113</v>
      </c>
      <c r="G2971" s="27" t="s">
        <v>114</v>
      </c>
      <c r="H2971" s="27" t="s">
        <v>25</v>
      </c>
      <c r="I2971" s="29">
        <v>0.20000000000000004</v>
      </c>
      <c r="J2971" s="30">
        <v>1750</v>
      </c>
      <c r="K2971" s="31">
        <f t="shared" si="22"/>
        <v>350.00000000000006</v>
      </c>
      <c r="L2971" s="31">
        <f t="shared" si="23"/>
        <v>122.50000000000001</v>
      </c>
      <c r="M2971" s="32">
        <v>0.35</v>
      </c>
      <c r="O2971" s="37"/>
      <c r="P2971" s="35"/>
      <c r="Q2971" s="33"/>
      <c r="R2971" s="34"/>
    </row>
    <row r="2972" spans="1:18" ht="15.75" customHeight="1">
      <c r="A2972" s="22"/>
      <c r="B2972" s="27" t="s">
        <v>21</v>
      </c>
      <c r="C2972" s="27">
        <v>1185732</v>
      </c>
      <c r="D2972" s="28">
        <v>44260</v>
      </c>
      <c r="E2972" s="27" t="s">
        <v>40</v>
      </c>
      <c r="F2972" s="27" t="s">
        <v>113</v>
      </c>
      <c r="G2972" s="27" t="s">
        <v>114</v>
      </c>
      <c r="H2972" s="27" t="s">
        <v>26</v>
      </c>
      <c r="I2972" s="29">
        <v>0.10000000000000003</v>
      </c>
      <c r="J2972" s="30">
        <v>2250</v>
      </c>
      <c r="K2972" s="31">
        <f t="shared" si="22"/>
        <v>225.00000000000009</v>
      </c>
      <c r="L2972" s="31">
        <f t="shared" si="23"/>
        <v>67.500000000000028</v>
      </c>
      <c r="M2972" s="32">
        <v>0.3</v>
      </c>
      <c r="O2972" s="37"/>
      <c r="P2972" s="35"/>
      <c r="Q2972" s="33"/>
      <c r="R2972" s="34"/>
    </row>
    <row r="2973" spans="1:18" ht="15.75" customHeight="1">
      <c r="A2973" s="22"/>
      <c r="B2973" s="27" t="s">
        <v>21</v>
      </c>
      <c r="C2973" s="27">
        <v>1185732</v>
      </c>
      <c r="D2973" s="28">
        <v>44260</v>
      </c>
      <c r="E2973" s="27" t="s">
        <v>40</v>
      </c>
      <c r="F2973" s="27" t="s">
        <v>113</v>
      </c>
      <c r="G2973" s="27" t="s">
        <v>114</v>
      </c>
      <c r="H2973" s="27" t="s">
        <v>27</v>
      </c>
      <c r="I2973" s="29">
        <v>0.14999999999999997</v>
      </c>
      <c r="J2973" s="30">
        <v>1000</v>
      </c>
      <c r="K2973" s="31">
        <f t="shared" si="22"/>
        <v>149.99999999999997</v>
      </c>
      <c r="L2973" s="31">
        <f t="shared" si="23"/>
        <v>44.999999999999993</v>
      </c>
      <c r="M2973" s="32">
        <v>0.3</v>
      </c>
      <c r="O2973" s="37"/>
      <c r="P2973" s="35"/>
      <c r="Q2973" s="33"/>
      <c r="R2973" s="34"/>
    </row>
    <row r="2974" spans="1:18" ht="15.75" customHeight="1">
      <c r="A2974" s="22"/>
      <c r="B2974" s="27" t="s">
        <v>21</v>
      </c>
      <c r="C2974" s="27">
        <v>1185732</v>
      </c>
      <c r="D2974" s="28">
        <v>44260</v>
      </c>
      <c r="E2974" s="27" t="s">
        <v>40</v>
      </c>
      <c r="F2974" s="27" t="s">
        <v>113</v>
      </c>
      <c r="G2974" s="27" t="s">
        <v>114</v>
      </c>
      <c r="H2974" s="27" t="s">
        <v>28</v>
      </c>
      <c r="I2974" s="29">
        <v>0.30000000000000004</v>
      </c>
      <c r="J2974" s="30">
        <v>1500</v>
      </c>
      <c r="K2974" s="31">
        <f t="shared" si="22"/>
        <v>450.00000000000006</v>
      </c>
      <c r="L2974" s="31">
        <f t="shared" si="23"/>
        <v>225.00000000000003</v>
      </c>
      <c r="M2974" s="32">
        <v>0.5</v>
      </c>
      <c r="O2974" s="37"/>
      <c r="P2974" s="35"/>
      <c r="Q2974" s="33"/>
      <c r="R2974" s="34"/>
    </row>
    <row r="2975" spans="1:18" ht="15.75" customHeight="1">
      <c r="A2975" s="22"/>
      <c r="B2975" s="27" t="s">
        <v>21</v>
      </c>
      <c r="C2975" s="27">
        <v>1185732</v>
      </c>
      <c r="D2975" s="28">
        <v>44260</v>
      </c>
      <c r="E2975" s="27" t="s">
        <v>40</v>
      </c>
      <c r="F2975" s="27" t="s">
        <v>113</v>
      </c>
      <c r="G2975" s="27" t="s">
        <v>114</v>
      </c>
      <c r="H2975" s="27" t="s">
        <v>29</v>
      </c>
      <c r="I2975" s="29">
        <v>0.20000000000000004</v>
      </c>
      <c r="J2975" s="30">
        <v>2500</v>
      </c>
      <c r="K2975" s="31">
        <f t="shared" si="22"/>
        <v>500.00000000000011</v>
      </c>
      <c r="L2975" s="31">
        <f t="shared" si="23"/>
        <v>200.00000000000006</v>
      </c>
      <c r="M2975" s="32">
        <v>0.4</v>
      </c>
      <c r="O2975" s="37"/>
      <c r="P2975" s="35"/>
      <c r="Q2975" s="33"/>
      <c r="R2975" s="34"/>
    </row>
    <row r="2976" spans="1:18" ht="15.75" customHeight="1">
      <c r="A2976" s="22"/>
      <c r="B2976" s="27" t="s">
        <v>21</v>
      </c>
      <c r="C2976" s="27">
        <v>1185732</v>
      </c>
      <c r="D2976" s="28">
        <v>44292</v>
      </c>
      <c r="E2976" s="27" t="s">
        <v>40</v>
      </c>
      <c r="F2976" s="27" t="s">
        <v>113</v>
      </c>
      <c r="G2976" s="27" t="s">
        <v>114</v>
      </c>
      <c r="H2976" s="27" t="s">
        <v>24</v>
      </c>
      <c r="I2976" s="29">
        <v>0.20000000000000004</v>
      </c>
      <c r="J2976" s="30">
        <v>4750</v>
      </c>
      <c r="K2976" s="31">
        <f t="shared" si="22"/>
        <v>950.00000000000023</v>
      </c>
      <c r="L2976" s="31">
        <f t="shared" si="23"/>
        <v>285.00000000000006</v>
      </c>
      <c r="M2976" s="32">
        <v>0.3</v>
      </c>
      <c r="O2976" s="37"/>
      <c r="P2976" s="35"/>
      <c r="Q2976" s="33"/>
      <c r="R2976" s="34"/>
    </row>
    <row r="2977" spans="1:18" ht="15.75" customHeight="1">
      <c r="A2977" s="22"/>
      <c r="B2977" s="27" t="s">
        <v>21</v>
      </c>
      <c r="C2977" s="27">
        <v>1185732</v>
      </c>
      <c r="D2977" s="28">
        <v>44292</v>
      </c>
      <c r="E2977" s="27" t="s">
        <v>40</v>
      </c>
      <c r="F2977" s="27" t="s">
        <v>113</v>
      </c>
      <c r="G2977" s="27" t="s">
        <v>114</v>
      </c>
      <c r="H2977" s="27" t="s">
        <v>25</v>
      </c>
      <c r="I2977" s="29">
        <v>0.20000000000000004</v>
      </c>
      <c r="J2977" s="30">
        <v>1750</v>
      </c>
      <c r="K2977" s="31">
        <f t="shared" si="22"/>
        <v>350.00000000000006</v>
      </c>
      <c r="L2977" s="31">
        <f t="shared" si="23"/>
        <v>122.50000000000001</v>
      </c>
      <c r="M2977" s="32">
        <v>0.35</v>
      </c>
      <c r="O2977" s="37"/>
      <c r="P2977" s="35"/>
      <c r="Q2977" s="33"/>
      <c r="R2977" s="34"/>
    </row>
    <row r="2978" spans="1:18" ht="15.75" customHeight="1">
      <c r="A2978" s="22"/>
      <c r="B2978" s="27" t="s">
        <v>21</v>
      </c>
      <c r="C2978" s="27">
        <v>1185732</v>
      </c>
      <c r="D2978" s="28">
        <v>44292</v>
      </c>
      <c r="E2978" s="27" t="s">
        <v>40</v>
      </c>
      <c r="F2978" s="27" t="s">
        <v>113</v>
      </c>
      <c r="G2978" s="27" t="s">
        <v>114</v>
      </c>
      <c r="H2978" s="27" t="s">
        <v>26</v>
      </c>
      <c r="I2978" s="29">
        <v>0.10000000000000003</v>
      </c>
      <c r="J2978" s="30">
        <v>1750</v>
      </c>
      <c r="K2978" s="31">
        <f t="shared" si="22"/>
        <v>175.00000000000006</v>
      </c>
      <c r="L2978" s="31">
        <f t="shared" si="23"/>
        <v>52.500000000000014</v>
      </c>
      <c r="M2978" s="32">
        <v>0.3</v>
      </c>
      <c r="O2978" s="37"/>
      <c r="P2978" s="35"/>
      <c r="Q2978" s="33"/>
      <c r="R2978" s="34"/>
    </row>
    <row r="2979" spans="1:18" ht="15.75" customHeight="1">
      <c r="A2979" s="22"/>
      <c r="B2979" s="27" t="s">
        <v>21</v>
      </c>
      <c r="C2979" s="27">
        <v>1185732</v>
      </c>
      <c r="D2979" s="28">
        <v>44292</v>
      </c>
      <c r="E2979" s="27" t="s">
        <v>40</v>
      </c>
      <c r="F2979" s="27" t="s">
        <v>113</v>
      </c>
      <c r="G2979" s="27" t="s">
        <v>114</v>
      </c>
      <c r="H2979" s="27" t="s">
        <v>27</v>
      </c>
      <c r="I2979" s="29">
        <v>0.14999999999999997</v>
      </c>
      <c r="J2979" s="30">
        <v>1000</v>
      </c>
      <c r="K2979" s="31">
        <f t="shared" si="22"/>
        <v>149.99999999999997</v>
      </c>
      <c r="L2979" s="31">
        <f t="shared" si="23"/>
        <v>44.999999999999993</v>
      </c>
      <c r="M2979" s="32">
        <v>0.3</v>
      </c>
      <c r="O2979" s="37"/>
      <c r="P2979" s="35"/>
      <c r="Q2979" s="33"/>
      <c r="R2979" s="34"/>
    </row>
    <row r="2980" spans="1:18" ht="15.75" customHeight="1">
      <c r="A2980" s="22"/>
      <c r="B2980" s="27" t="s">
        <v>21</v>
      </c>
      <c r="C2980" s="27">
        <v>1185732</v>
      </c>
      <c r="D2980" s="28">
        <v>44292</v>
      </c>
      <c r="E2980" s="27" t="s">
        <v>40</v>
      </c>
      <c r="F2980" s="27" t="s">
        <v>113</v>
      </c>
      <c r="G2980" s="27" t="s">
        <v>114</v>
      </c>
      <c r="H2980" s="27" t="s">
        <v>28</v>
      </c>
      <c r="I2980" s="29">
        <v>0.6</v>
      </c>
      <c r="J2980" s="30">
        <v>1250</v>
      </c>
      <c r="K2980" s="31">
        <f t="shared" si="22"/>
        <v>750</v>
      </c>
      <c r="L2980" s="31">
        <f t="shared" si="23"/>
        <v>375</v>
      </c>
      <c r="M2980" s="32">
        <v>0.5</v>
      </c>
      <c r="O2980" s="37"/>
      <c r="P2980" s="35"/>
      <c r="Q2980" s="33"/>
      <c r="R2980" s="34"/>
    </row>
    <row r="2981" spans="1:18" ht="15.75" customHeight="1">
      <c r="A2981" s="22"/>
      <c r="B2981" s="27" t="s">
        <v>21</v>
      </c>
      <c r="C2981" s="27">
        <v>1185732</v>
      </c>
      <c r="D2981" s="28">
        <v>44292</v>
      </c>
      <c r="E2981" s="27" t="s">
        <v>40</v>
      </c>
      <c r="F2981" s="27" t="s">
        <v>113</v>
      </c>
      <c r="G2981" s="27" t="s">
        <v>114</v>
      </c>
      <c r="H2981" s="27" t="s">
        <v>29</v>
      </c>
      <c r="I2981" s="29">
        <v>0.5</v>
      </c>
      <c r="J2981" s="30">
        <v>2500</v>
      </c>
      <c r="K2981" s="31">
        <f t="shared" si="22"/>
        <v>1250</v>
      </c>
      <c r="L2981" s="31">
        <f t="shared" si="23"/>
        <v>500</v>
      </c>
      <c r="M2981" s="32">
        <v>0.4</v>
      </c>
      <c r="O2981" s="37"/>
      <c r="P2981" s="35"/>
      <c r="Q2981" s="33"/>
      <c r="R2981" s="34"/>
    </row>
    <row r="2982" spans="1:18" ht="15.75" customHeight="1">
      <c r="A2982" s="22"/>
      <c r="B2982" s="27" t="s">
        <v>21</v>
      </c>
      <c r="C2982" s="27">
        <v>1185732</v>
      </c>
      <c r="D2982" s="28">
        <v>44323</v>
      </c>
      <c r="E2982" s="27" t="s">
        <v>40</v>
      </c>
      <c r="F2982" s="27" t="s">
        <v>113</v>
      </c>
      <c r="G2982" s="27" t="s">
        <v>114</v>
      </c>
      <c r="H2982" s="27" t="s">
        <v>24</v>
      </c>
      <c r="I2982" s="29">
        <v>0.6</v>
      </c>
      <c r="J2982" s="30">
        <v>5200</v>
      </c>
      <c r="K2982" s="31">
        <f t="shared" si="22"/>
        <v>3120</v>
      </c>
      <c r="L2982" s="31">
        <f t="shared" si="23"/>
        <v>936</v>
      </c>
      <c r="M2982" s="32">
        <v>0.3</v>
      </c>
      <c r="O2982" s="37"/>
      <c r="P2982" s="35"/>
      <c r="Q2982" s="33"/>
      <c r="R2982" s="34"/>
    </row>
    <row r="2983" spans="1:18" ht="15.75" customHeight="1">
      <c r="A2983" s="22"/>
      <c r="B2983" s="27" t="s">
        <v>21</v>
      </c>
      <c r="C2983" s="27">
        <v>1185732</v>
      </c>
      <c r="D2983" s="28">
        <v>44323</v>
      </c>
      <c r="E2983" s="27" t="s">
        <v>40</v>
      </c>
      <c r="F2983" s="27" t="s">
        <v>113</v>
      </c>
      <c r="G2983" s="27" t="s">
        <v>114</v>
      </c>
      <c r="H2983" s="27" t="s">
        <v>25</v>
      </c>
      <c r="I2983" s="29">
        <v>0.4</v>
      </c>
      <c r="J2983" s="30">
        <v>2250</v>
      </c>
      <c r="K2983" s="31">
        <f t="shared" si="22"/>
        <v>900</v>
      </c>
      <c r="L2983" s="31">
        <f t="shared" si="23"/>
        <v>315</v>
      </c>
      <c r="M2983" s="32">
        <v>0.35</v>
      </c>
      <c r="O2983" s="37"/>
      <c r="P2983" s="35"/>
      <c r="Q2983" s="33"/>
      <c r="R2983" s="34"/>
    </row>
    <row r="2984" spans="1:18" ht="15.75" customHeight="1">
      <c r="A2984" s="22"/>
      <c r="B2984" s="27" t="s">
        <v>21</v>
      </c>
      <c r="C2984" s="27">
        <v>1185732</v>
      </c>
      <c r="D2984" s="28">
        <v>44323</v>
      </c>
      <c r="E2984" s="27" t="s">
        <v>40</v>
      </c>
      <c r="F2984" s="27" t="s">
        <v>113</v>
      </c>
      <c r="G2984" s="27" t="s">
        <v>114</v>
      </c>
      <c r="H2984" s="27" t="s">
        <v>26</v>
      </c>
      <c r="I2984" s="29">
        <v>0.35000000000000003</v>
      </c>
      <c r="J2984" s="30">
        <v>2000</v>
      </c>
      <c r="K2984" s="31">
        <f t="shared" si="22"/>
        <v>700.00000000000011</v>
      </c>
      <c r="L2984" s="31">
        <f t="shared" si="23"/>
        <v>210.00000000000003</v>
      </c>
      <c r="M2984" s="32">
        <v>0.3</v>
      </c>
      <c r="O2984" s="37"/>
      <c r="P2984" s="35"/>
      <c r="Q2984" s="33"/>
      <c r="R2984" s="34"/>
    </row>
    <row r="2985" spans="1:18" ht="15.75" customHeight="1">
      <c r="A2985" s="22"/>
      <c r="B2985" s="27" t="s">
        <v>21</v>
      </c>
      <c r="C2985" s="27">
        <v>1185732</v>
      </c>
      <c r="D2985" s="28">
        <v>44323</v>
      </c>
      <c r="E2985" s="27" t="s">
        <v>40</v>
      </c>
      <c r="F2985" s="27" t="s">
        <v>113</v>
      </c>
      <c r="G2985" s="27" t="s">
        <v>114</v>
      </c>
      <c r="H2985" s="27" t="s">
        <v>27</v>
      </c>
      <c r="I2985" s="29">
        <v>0.35000000000000003</v>
      </c>
      <c r="J2985" s="30">
        <v>1250</v>
      </c>
      <c r="K2985" s="31">
        <f t="shared" si="22"/>
        <v>437.50000000000006</v>
      </c>
      <c r="L2985" s="31">
        <f t="shared" si="23"/>
        <v>131.25</v>
      </c>
      <c r="M2985" s="32">
        <v>0.3</v>
      </c>
      <c r="O2985" s="37"/>
      <c r="P2985" s="35"/>
      <c r="Q2985" s="33"/>
      <c r="R2985" s="34"/>
    </row>
    <row r="2986" spans="1:18" ht="15.75" customHeight="1">
      <c r="A2986" s="22"/>
      <c r="B2986" s="27" t="s">
        <v>21</v>
      </c>
      <c r="C2986" s="27">
        <v>1185732</v>
      </c>
      <c r="D2986" s="28">
        <v>44323</v>
      </c>
      <c r="E2986" s="27" t="s">
        <v>40</v>
      </c>
      <c r="F2986" s="27" t="s">
        <v>113</v>
      </c>
      <c r="G2986" s="27" t="s">
        <v>114</v>
      </c>
      <c r="H2986" s="27" t="s">
        <v>28</v>
      </c>
      <c r="I2986" s="29">
        <v>0.44999999999999996</v>
      </c>
      <c r="J2986" s="30">
        <v>1500</v>
      </c>
      <c r="K2986" s="31">
        <f t="shared" si="22"/>
        <v>674.99999999999989</v>
      </c>
      <c r="L2986" s="31">
        <f t="shared" si="23"/>
        <v>337.49999999999994</v>
      </c>
      <c r="M2986" s="32">
        <v>0.5</v>
      </c>
      <c r="O2986" s="37"/>
      <c r="P2986" s="35"/>
      <c r="Q2986" s="33"/>
      <c r="R2986" s="34"/>
    </row>
    <row r="2987" spans="1:18" ht="15.75" customHeight="1">
      <c r="A2987" s="22"/>
      <c r="B2987" s="27" t="s">
        <v>21</v>
      </c>
      <c r="C2987" s="27">
        <v>1185732</v>
      </c>
      <c r="D2987" s="28">
        <v>44323</v>
      </c>
      <c r="E2987" s="27" t="s">
        <v>40</v>
      </c>
      <c r="F2987" s="27" t="s">
        <v>113</v>
      </c>
      <c r="G2987" s="27" t="s">
        <v>114</v>
      </c>
      <c r="H2987" s="27" t="s">
        <v>29</v>
      </c>
      <c r="I2987" s="29">
        <v>0.49999999999999994</v>
      </c>
      <c r="J2987" s="30">
        <v>2750</v>
      </c>
      <c r="K2987" s="31">
        <f t="shared" si="22"/>
        <v>1374.9999999999998</v>
      </c>
      <c r="L2987" s="31">
        <f t="shared" si="23"/>
        <v>549.99999999999989</v>
      </c>
      <c r="M2987" s="32">
        <v>0.4</v>
      </c>
      <c r="O2987" s="37"/>
      <c r="P2987" s="35"/>
      <c r="Q2987" s="33"/>
      <c r="R2987" s="34"/>
    </row>
    <row r="2988" spans="1:18" ht="15.75" customHeight="1">
      <c r="A2988" s="22"/>
      <c r="B2988" s="27" t="s">
        <v>21</v>
      </c>
      <c r="C2988" s="27">
        <v>1185732</v>
      </c>
      <c r="D2988" s="28">
        <v>44353</v>
      </c>
      <c r="E2988" s="27" t="s">
        <v>40</v>
      </c>
      <c r="F2988" s="27" t="s">
        <v>113</v>
      </c>
      <c r="G2988" s="27" t="s">
        <v>114</v>
      </c>
      <c r="H2988" s="27" t="s">
        <v>24</v>
      </c>
      <c r="I2988" s="29">
        <v>0.35000000000000003</v>
      </c>
      <c r="J2988" s="30">
        <v>5250</v>
      </c>
      <c r="K2988" s="31">
        <f t="shared" si="22"/>
        <v>1837.5000000000002</v>
      </c>
      <c r="L2988" s="31">
        <f t="shared" si="23"/>
        <v>551.25</v>
      </c>
      <c r="M2988" s="32">
        <v>0.3</v>
      </c>
      <c r="O2988" s="37"/>
      <c r="P2988" s="35"/>
      <c r="Q2988" s="33"/>
      <c r="R2988" s="34"/>
    </row>
    <row r="2989" spans="1:18" ht="15.75" customHeight="1">
      <c r="A2989" s="22"/>
      <c r="B2989" s="27" t="s">
        <v>21</v>
      </c>
      <c r="C2989" s="27">
        <v>1185732</v>
      </c>
      <c r="D2989" s="28">
        <v>44353</v>
      </c>
      <c r="E2989" s="27" t="s">
        <v>40</v>
      </c>
      <c r="F2989" s="27" t="s">
        <v>113</v>
      </c>
      <c r="G2989" s="27" t="s">
        <v>114</v>
      </c>
      <c r="H2989" s="27" t="s">
        <v>25</v>
      </c>
      <c r="I2989" s="29">
        <v>0.3000000000000001</v>
      </c>
      <c r="J2989" s="30">
        <v>2750</v>
      </c>
      <c r="K2989" s="31">
        <f t="shared" si="22"/>
        <v>825.00000000000023</v>
      </c>
      <c r="L2989" s="31">
        <f t="shared" si="23"/>
        <v>288.75000000000006</v>
      </c>
      <c r="M2989" s="32">
        <v>0.35</v>
      </c>
      <c r="O2989" s="37"/>
      <c r="P2989" s="35"/>
      <c r="Q2989" s="33"/>
      <c r="R2989" s="34"/>
    </row>
    <row r="2990" spans="1:18" ht="15.75" customHeight="1">
      <c r="A2990" s="22"/>
      <c r="B2990" s="27" t="s">
        <v>21</v>
      </c>
      <c r="C2990" s="27">
        <v>1185732</v>
      </c>
      <c r="D2990" s="28">
        <v>44353</v>
      </c>
      <c r="E2990" s="27" t="s">
        <v>40</v>
      </c>
      <c r="F2990" s="27" t="s">
        <v>113</v>
      </c>
      <c r="G2990" s="27" t="s">
        <v>114</v>
      </c>
      <c r="H2990" s="27" t="s">
        <v>26</v>
      </c>
      <c r="I2990" s="29">
        <v>0.25000000000000006</v>
      </c>
      <c r="J2990" s="30">
        <v>2000</v>
      </c>
      <c r="K2990" s="31">
        <f t="shared" si="22"/>
        <v>500.00000000000011</v>
      </c>
      <c r="L2990" s="31">
        <f t="shared" si="23"/>
        <v>150.00000000000003</v>
      </c>
      <c r="M2990" s="32">
        <v>0.3</v>
      </c>
      <c r="O2990" s="37"/>
      <c r="P2990" s="35"/>
      <c r="Q2990" s="33"/>
      <c r="R2990" s="34"/>
    </row>
    <row r="2991" spans="1:18" ht="15.75" customHeight="1">
      <c r="A2991" s="22"/>
      <c r="B2991" s="27" t="s">
        <v>21</v>
      </c>
      <c r="C2991" s="27">
        <v>1185732</v>
      </c>
      <c r="D2991" s="28">
        <v>44353</v>
      </c>
      <c r="E2991" s="27" t="s">
        <v>40</v>
      </c>
      <c r="F2991" s="27" t="s">
        <v>113</v>
      </c>
      <c r="G2991" s="27" t="s">
        <v>114</v>
      </c>
      <c r="H2991" s="27" t="s">
        <v>27</v>
      </c>
      <c r="I2991" s="29">
        <v>0.25000000000000006</v>
      </c>
      <c r="J2991" s="30">
        <v>1750</v>
      </c>
      <c r="K2991" s="31">
        <f t="shared" si="22"/>
        <v>437.50000000000011</v>
      </c>
      <c r="L2991" s="31">
        <f t="shared" si="23"/>
        <v>131.25000000000003</v>
      </c>
      <c r="M2991" s="32">
        <v>0.3</v>
      </c>
      <c r="O2991" s="37"/>
      <c r="P2991" s="35"/>
      <c r="Q2991" s="33"/>
      <c r="R2991" s="34"/>
    </row>
    <row r="2992" spans="1:18" ht="15.75" customHeight="1">
      <c r="A2992" s="22"/>
      <c r="B2992" s="27" t="s">
        <v>21</v>
      </c>
      <c r="C2992" s="27">
        <v>1185732</v>
      </c>
      <c r="D2992" s="28">
        <v>44353</v>
      </c>
      <c r="E2992" s="27" t="s">
        <v>40</v>
      </c>
      <c r="F2992" s="27" t="s">
        <v>113</v>
      </c>
      <c r="G2992" s="27" t="s">
        <v>114</v>
      </c>
      <c r="H2992" s="27" t="s">
        <v>28</v>
      </c>
      <c r="I2992" s="29">
        <v>0.35000000000000003</v>
      </c>
      <c r="J2992" s="30">
        <v>1750</v>
      </c>
      <c r="K2992" s="31">
        <f t="shared" si="22"/>
        <v>612.50000000000011</v>
      </c>
      <c r="L2992" s="31">
        <f t="shared" si="23"/>
        <v>306.25000000000006</v>
      </c>
      <c r="M2992" s="32">
        <v>0.5</v>
      </c>
      <c r="O2992" s="37"/>
      <c r="P2992" s="35"/>
      <c r="Q2992" s="33"/>
      <c r="R2992" s="34"/>
    </row>
    <row r="2993" spans="1:18" ht="15.75" customHeight="1">
      <c r="A2993" s="22"/>
      <c r="B2993" s="27" t="s">
        <v>21</v>
      </c>
      <c r="C2993" s="27">
        <v>1185732</v>
      </c>
      <c r="D2993" s="28">
        <v>44353</v>
      </c>
      <c r="E2993" s="27" t="s">
        <v>40</v>
      </c>
      <c r="F2993" s="27" t="s">
        <v>113</v>
      </c>
      <c r="G2993" s="27" t="s">
        <v>114</v>
      </c>
      <c r="H2993" s="27" t="s">
        <v>29</v>
      </c>
      <c r="I2993" s="29">
        <v>0.55000000000000004</v>
      </c>
      <c r="J2993" s="30">
        <v>3250</v>
      </c>
      <c r="K2993" s="31">
        <f t="shared" si="22"/>
        <v>1787.5000000000002</v>
      </c>
      <c r="L2993" s="31">
        <f t="shared" si="23"/>
        <v>715.00000000000011</v>
      </c>
      <c r="M2993" s="32">
        <v>0.4</v>
      </c>
      <c r="O2993" s="37"/>
      <c r="P2993" s="35"/>
      <c r="Q2993" s="33"/>
      <c r="R2993" s="34"/>
    </row>
    <row r="2994" spans="1:18" ht="15.75" customHeight="1">
      <c r="A2994" s="22"/>
      <c r="B2994" s="27" t="s">
        <v>21</v>
      </c>
      <c r="C2994" s="27">
        <v>1185732</v>
      </c>
      <c r="D2994" s="28">
        <v>44382</v>
      </c>
      <c r="E2994" s="27" t="s">
        <v>40</v>
      </c>
      <c r="F2994" s="27" t="s">
        <v>113</v>
      </c>
      <c r="G2994" s="27" t="s">
        <v>114</v>
      </c>
      <c r="H2994" s="27" t="s">
        <v>24</v>
      </c>
      <c r="I2994" s="29">
        <v>0.5</v>
      </c>
      <c r="J2994" s="30">
        <v>5500</v>
      </c>
      <c r="K2994" s="31">
        <f t="shared" si="22"/>
        <v>2750</v>
      </c>
      <c r="L2994" s="31">
        <f t="shared" si="23"/>
        <v>825</v>
      </c>
      <c r="M2994" s="32">
        <v>0.3</v>
      </c>
      <c r="O2994" s="37"/>
      <c r="P2994" s="35"/>
      <c r="Q2994" s="33"/>
      <c r="R2994" s="34"/>
    </row>
    <row r="2995" spans="1:18" ht="15.75" customHeight="1">
      <c r="A2995" s="22"/>
      <c r="B2995" s="27" t="s">
        <v>21</v>
      </c>
      <c r="C2995" s="27">
        <v>1185732</v>
      </c>
      <c r="D2995" s="28">
        <v>44382</v>
      </c>
      <c r="E2995" s="27" t="s">
        <v>40</v>
      </c>
      <c r="F2995" s="27" t="s">
        <v>113</v>
      </c>
      <c r="G2995" s="27" t="s">
        <v>114</v>
      </c>
      <c r="H2995" s="27" t="s">
        <v>25</v>
      </c>
      <c r="I2995" s="29">
        <v>0.45000000000000007</v>
      </c>
      <c r="J2995" s="30">
        <v>3000</v>
      </c>
      <c r="K2995" s="31">
        <f t="shared" si="22"/>
        <v>1350.0000000000002</v>
      </c>
      <c r="L2995" s="31">
        <f t="shared" si="23"/>
        <v>472.50000000000006</v>
      </c>
      <c r="M2995" s="32">
        <v>0.35</v>
      </c>
      <c r="O2995" s="37"/>
      <c r="P2995" s="35"/>
      <c r="Q2995" s="33"/>
      <c r="R2995" s="34"/>
    </row>
    <row r="2996" spans="1:18" ht="15.75" customHeight="1">
      <c r="A2996" s="22"/>
      <c r="B2996" s="27" t="s">
        <v>21</v>
      </c>
      <c r="C2996" s="27">
        <v>1185732</v>
      </c>
      <c r="D2996" s="28">
        <v>44382</v>
      </c>
      <c r="E2996" s="27" t="s">
        <v>40</v>
      </c>
      <c r="F2996" s="27" t="s">
        <v>113</v>
      </c>
      <c r="G2996" s="27" t="s">
        <v>114</v>
      </c>
      <c r="H2996" s="27" t="s">
        <v>26</v>
      </c>
      <c r="I2996" s="29">
        <v>0.4</v>
      </c>
      <c r="J2996" s="30">
        <v>2250</v>
      </c>
      <c r="K2996" s="31">
        <f t="shared" si="22"/>
        <v>900</v>
      </c>
      <c r="L2996" s="31">
        <f t="shared" si="23"/>
        <v>270</v>
      </c>
      <c r="M2996" s="32">
        <v>0.3</v>
      </c>
      <c r="O2996" s="37"/>
      <c r="P2996" s="35"/>
      <c r="Q2996" s="33"/>
      <c r="R2996" s="34"/>
    </row>
    <row r="2997" spans="1:18" ht="15.75" customHeight="1">
      <c r="A2997" s="22"/>
      <c r="B2997" s="27" t="s">
        <v>21</v>
      </c>
      <c r="C2997" s="27">
        <v>1185732</v>
      </c>
      <c r="D2997" s="28">
        <v>44382</v>
      </c>
      <c r="E2997" s="27" t="s">
        <v>40</v>
      </c>
      <c r="F2997" s="27" t="s">
        <v>113</v>
      </c>
      <c r="G2997" s="27" t="s">
        <v>114</v>
      </c>
      <c r="H2997" s="27" t="s">
        <v>27</v>
      </c>
      <c r="I2997" s="29">
        <v>0.4</v>
      </c>
      <c r="J2997" s="30">
        <v>1750</v>
      </c>
      <c r="K2997" s="31">
        <f t="shared" si="22"/>
        <v>700</v>
      </c>
      <c r="L2997" s="31">
        <f t="shared" si="23"/>
        <v>210</v>
      </c>
      <c r="M2997" s="32">
        <v>0.3</v>
      </c>
      <c r="O2997" s="37"/>
      <c r="P2997" s="35"/>
      <c r="Q2997" s="33"/>
      <c r="R2997" s="34"/>
    </row>
    <row r="2998" spans="1:18" ht="15.75" customHeight="1">
      <c r="A2998" s="22"/>
      <c r="B2998" s="27" t="s">
        <v>21</v>
      </c>
      <c r="C2998" s="27">
        <v>1185732</v>
      </c>
      <c r="D2998" s="28">
        <v>44382</v>
      </c>
      <c r="E2998" s="27" t="s">
        <v>40</v>
      </c>
      <c r="F2998" s="27" t="s">
        <v>113</v>
      </c>
      <c r="G2998" s="27" t="s">
        <v>114</v>
      </c>
      <c r="H2998" s="27" t="s">
        <v>28</v>
      </c>
      <c r="I2998" s="29">
        <v>0.5</v>
      </c>
      <c r="J2998" s="30">
        <v>2000</v>
      </c>
      <c r="K2998" s="31">
        <f t="shared" si="22"/>
        <v>1000</v>
      </c>
      <c r="L2998" s="31">
        <f t="shared" si="23"/>
        <v>500</v>
      </c>
      <c r="M2998" s="32">
        <v>0.5</v>
      </c>
      <c r="O2998" s="37"/>
      <c r="P2998" s="35"/>
      <c r="Q2998" s="33"/>
      <c r="R2998" s="34"/>
    </row>
    <row r="2999" spans="1:18" ht="15.75" customHeight="1">
      <c r="A2999" s="22"/>
      <c r="B2999" s="27" t="s">
        <v>21</v>
      </c>
      <c r="C2999" s="27">
        <v>1185732</v>
      </c>
      <c r="D2999" s="28">
        <v>44382</v>
      </c>
      <c r="E2999" s="27" t="s">
        <v>40</v>
      </c>
      <c r="F2999" s="27" t="s">
        <v>113</v>
      </c>
      <c r="G2999" s="27" t="s">
        <v>114</v>
      </c>
      <c r="H2999" s="27" t="s">
        <v>29</v>
      </c>
      <c r="I2999" s="29">
        <v>0.55000000000000004</v>
      </c>
      <c r="J2999" s="30">
        <v>3750</v>
      </c>
      <c r="K2999" s="31">
        <f t="shared" si="22"/>
        <v>2062.5</v>
      </c>
      <c r="L2999" s="31">
        <f t="shared" si="23"/>
        <v>825</v>
      </c>
      <c r="M2999" s="32">
        <v>0.4</v>
      </c>
      <c r="O2999" s="37"/>
      <c r="P2999" s="35"/>
      <c r="Q2999" s="33"/>
      <c r="R2999" s="34"/>
    </row>
    <row r="3000" spans="1:18" ht="15.75" customHeight="1">
      <c r="A3000" s="22"/>
      <c r="B3000" s="27" t="s">
        <v>21</v>
      </c>
      <c r="C3000" s="27">
        <v>1185732</v>
      </c>
      <c r="D3000" s="28">
        <v>44414</v>
      </c>
      <c r="E3000" s="27" t="s">
        <v>40</v>
      </c>
      <c r="F3000" s="27" t="s">
        <v>113</v>
      </c>
      <c r="G3000" s="27" t="s">
        <v>114</v>
      </c>
      <c r="H3000" s="27" t="s">
        <v>24</v>
      </c>
      <c r="I3000" s="29">
        <v>0.5</v>
      </c>
      <c r="J3000" s="30">
        <v>5250</v>
      </c>
      <c r="K3000" s="31">
        <f t="shared" si="22"/>
        <v>2625</v>
      </c>
      <c r="L3000" s="31">
        <f t="shared" si="23"/>
        <v>787.5</v>
      </c>
      <c r="M3000" s="32">
        <v>0.3</v>
      </c>
      <c r="O3000" s="37"/>
      <c r="P3000" s="35"/>
      <c r="Q3000" s="33"/>
      <c r="R3000" s="34"/>
    </row>
    <row r="3001" spans="1:18" ht="15.75" customHeight="1">
      <c r="A3001" s="22"/>
      <c r="B3001" s="27" t="s">
        <v>21</v>
      </c>
      <c r="C3001" s="27">
        <v>1185732</v>
      </c>
      <c r="D3001" s="28">
        <v>44414</v>
      </c>
      <c r="E3001" s="27" t="s">
        <v>40</v>
      </c>
      <c r="F3001" s="27" t="s">
        <v>113</v>
      </c>
      <c r="G3001" s="27" t="s">
        <v>114</v>
      </c>
      <c r="H3001" s="27" t="s">
        <v>25</v>
      </c>
      <c r="I3001" s="29">
        <v>0.45000000000000007</v>
      </c>
      <c r="J3001" s="30">
        <v>3000</v>
      </c>
      <c r="K3001" s="31">
        <f t="shared" si="22"/>
        <v>1350.0000000000002</v>
      </c>
      <c r="L3001" s="31">
        <f t="shared" si="23"/>
        <v>472.50000000000006</v>
      </c>
      <c r="M3001" s="32">
        <v>0.35</v>
      </c>
      <c r="O3001" s="37"/>
      <c r="P3001" s="35"/>
      <c r="Q3001" s="33"/>
      <c r="R3001" s="34"/>
    </row>
    <row r="3002" spans="1:18" ht="15.75" customHeight="1">
      <c r="A3002" s="22"/>
      <c r="B3002" s="27" t="s">
        <v>21</v>
      </c>
      <c r="C3002" s="27">
        <v>1185732</v>
      </c>
      <c r="D3002" s="28">
        <v>44414</v>
      </c>
      <c r="E3002" s="27" t="s">
        <v>40</v>
      </c>
      <c r="F3002" s="27" t="s">
        <v>113</v>
      </c>
      <c r="G3002" s="27" t="s">
        <v>114</v>
      </c>
      <c r="H3002" s="27" t="s">
        <v>26</v>
      </c>
      <c r="I3002" s="29">
        <v>0.4</v>
      </c>
      <c r="J3002" s="30">
        <v>2250</v>
      </c>
      <c r="K3002" s="31">
        <f t="shared" si="22"/>
        <v>900</v>
      </c>
      <c r="L3002" s="31">
        <f t="shared" si="23"/>
        <v>270</v>
      </c>
      <c r="M3002" s="32">
        <v>0.3</v>
      </c>
      <c r="O3002" s="37"/>
      <c r="P3002" s="35"/>
      <c r="Q3002" s="33"/>
      <c r="R3002" s="34"/>
    </row>
    <row r="3003" spans="1:18" ht="15.75" customHeight="1">
      <c r="A3003" s="22"/>
      <c r="B3003" s="27" t="s">
        <v>21</v>
      </c>
      <c r="C3003" s="27">
        <v>1185732</v>
      </c>
      <c r="D3003" s="28">
        <v>44414</v>
      </c>
      <c r="E3003" s="27" t="s">
        <v>40</v>
      </c>
      <c r="F3003" s="27" t="s">
        <v>113</v>
      </c>
      <c r="G3003" s="27" t="s">
        <v>114</v>
      </c>
      <c r="H3003" s="27" t="s">
        <v>27</v>
      </c>
      <c r="I3003" s="29">
        <v>0.4</v>
      </c>
      <c r="J3003" s="30">
        <v>2000</v>
      </c>
      <c r="K3003" s="31">
        <f t="shared" si="22"/>
        <v>800</v>
      </c>
      <c r="L3003" s="31">
        <f t="shared" si="23"/>
        <v>240</v>
      </c>
      <c r="M3003" s="32">
        <v>0.3</v>
      </c>
      <c r="O3003" s="37"/>
      <c r="P3003" s="35"/>
      <c r="Q3003" s="33"/>
      <c r="R3003" s="34"/>
    </row>
    <row r="3004" spans="1:18" ht="15.75" customHeight="1">
      <c r="A3004" s="22"/>
      <c r="B3004" s="27" t="s">
        <v>21</v>
      </c>
      <c r="C3004" s="27">
        <v>1185732</v>
      </c>
      <c r="D3004" s="28">
        <v>44414</v>
      </c>
      <c r="E3004" s="27" t="s">
        <v>40</v>
      </c>
      <c r="F3004" s="27" t="s">
        <v>113</v>
      </c>
      <c r="G3004" s="27" t="s">
        <v>114</v>
      </c>
      <c r="H3004" s="27" t="s">
        <v>28</v>
      </c>
      <c r="I3004" s="29">
        <v>0.5</v>
      </c>
      <c r="J3004" s="30">
        <v>1750</v>
      </c>
      <c r="K3004" s="31">
        <f t="shared" si="22"/>
        <v>875</v>
      </c>
      <c r="L3004" s="31">
        <f t="shared" si="23"/>
        <v>437.5</v>
      </c>
      <c r="M3004" s="32">
        <v>0.5</v>
      </c>
      <c r="O3004" s="37"/>
      <c r="P3004" s="35"/>
      <c r="Q3004" s="33"/>
      <c r="R3004" s="34"/>
    </row>
    <row r="3005" spans="1:18" ht="15.75" customHeight="1">
      <c r="A3005" s="22"/>
      <c r="B3005" s="27" t="s">
        <v>21</v>
      </c>
      <c r="C3005" s="27">
        <v>1185732</v>
      </c>
      <c r="D3005" s="28">
        <v>44414</v>
      </c>
      <c r="E3005" s="27" t="s">
        <v>40</v>
      </c>
      <c r="F3005" s="27" t="s">
        <v>113</v>
      </c>
      <c r="G3005" s="27" t="s">
        <v>114</v>
      </c>
      <c r="H3005" s="27" t="s">
        <v>29</v>
      </c>
      <c r="I3005" s="29">
        <v>0.55000000000000004</v>
      </c>
      <c r="J3005" s="30">
        <v>3500</v>
      </c>
      <c r="K3005" s="31">
        <f t="shared" si="22"/>
        <v>1925.0000000000002</v>
      </c>
      <c r="L3005" s="31">
        <f t="shared" si="23"/>
        <v>770.00000000000011</v>
      </c>
      <c r="M3005" s="32">
        <v>0.4</v>
      </c>
      <c r="O3005" s="37"/>
      <c r="P3005" s="35"/>
      <c r="Q3005" s="33"/>
      <c r="R3005" s="34"/>
    </row>
    <row r="3006" spans="1:18" ht="15.75" customHeight="1">
      <c r="A3006" s="22"/>
      <c r="B3006" s="27" t="s">
        <v>21</v>
      </c>
      <c r="C3006" s="27">
        <v>1185732</v>
      </c>
      <c r="D3006" s="28">
        <v>44446</v>
      </c>
      <c r="E3006" s="27" t="s">
        <v>40</v>
      </c>
      <c r="F3006" s="27" t="s">
        <v>113</v>
      </c>
      <c r="G3006" s="27" t="s">
        <v>114</v>
      </c>
      <c r="H3006" s="27" t="s">
        <v>24</v>
      </c>
      <c r="I3006" s="29">
        <v>0.35000000000000003</v>
      </c>
      <c r="J3006" s="30">
        <v>4750</v>
      </c>
      <c r="K3006" s="31">
        <f t="shared" si="22"/>
        <v>1662.5000000000002</v>
      </c>
      <c r="L3006" s="31">
        <f t="shared" si="23"/>
        <v>498.75000000000006</v>
      </c>
      <c r="M3006" s="32">
        <v>0.3</v>
      </c>
      <c r="O3006" s="37"/>
      <c r="P3006" s="35"/>
      <c r="Q3006" s="33"/>
      <c r="R3006" s="34"/>
    </row>
    <row r="3007" spans="1:18" ht="15.75" customHeight="1">
      <c r="A3007" s="22"/>
      <c r="B3007" s="27" t="s">
        <v>21</v>
      </c>
      <c r="C3007" s="27">
        <v>1185732</v>
      </c>
      <c r="D3007" s="28">
        <v>44446</v>
      </c>
      <c r="E3007" s="27" t="s">
        <v>40</v>
      </c>
      <c r="F3007" s="27" t="s">
        <v>113</v>
      </c>
      <c r="G3007" s="27" t="s">
        <v>114</v>
      </c>
      <c r="H3007" s="27" t="s">
        <v>25</v>
      </c>
      <c r="I3007" s="29">
        <v>0.3000000000000001</v>
      </c>
      <c r="J3007" s="30">
        <v>2750</v>
      </c>
      <c r="K3007" s="31">
        <f t="shared" si="22"/>
        <v>825.00000000000023</v>
      </c>
      <c r="L3007" s="31">
        <f t="shared" si="23"/>
        <v>288.75000000000006</v>
      </c>
      <c r="M3007" s="32">
        <v>0.35</v>
      </c>
      <c r="O3007" s="37"/>
      <c r="P3007" s="35"/>
      <c r="Q3007" s="33"/>
      <c r="R3007" s="34"/>
    </row>
    <row r="3008" spans="1:18" ht="15.75" customHeight="1">
      <c r="A3008" s="22"/>
      <c r="B3008" s="27" t="s">
        <v>21</v>
      </c>
      <c r="C3008" s="27">
        <v>1185732</v>
      </c>
      <c r="D3008" s="28">
        <v>44446</v>
      </c>
      <c r="E3008" s="27" t="s">
        <v>40</v>
      </c>
      <c r="F3008" s="27" t="s">
        <v>113</v>
      </c>
      <c r="G3008" s="27" t="s">
        <v>114</v>
      </c>
      <c r="H3008" s="27" t="s">
        <v>26</v>
      </c>
      <c r="I3008" s="29">
        <v>0.25000000000000006</v>
      </c>
      <c r="J3008" s="30">
        <v>1750</v>
      </c>
      <c r="K3008" s="31">
        <f t="shared" si="22"/>
        <v>437.50000000000011</v>
      </c>
      <c r="L3008" s="31">
        <f t="shared" si="23"/>
        <v>131.25000000000003</v>
      </c>
      <c r="M3008" s="32">
        <v>0.3</v>
      </c>
      <c r="O3008" s="37"/>
      <c r="P3008" s="35"/>
      <c r="Q3008" s="33"/>
      <c r="R3008" s="34"/>
    </row>
    <row r="3009" spans="1:18" ht="15.75" customHeight="1">
      <c r="A3009" s="22"/>
      <c r="B3009" s="27" t="s">
        <v>21</v>
      </c>
      <c r="C3009" s="27">
        <v>1185732</v>
      </c>
      <c r="D3009" s="28">
        <v>44446</v>
      </c>
      <c r="E3009" s="27" t="s">
        <v>40</v>
      </c>
      <c r="F3009" s="27" t="s">
        <v>113</v>
      </c>
      <c r="G3009" s="27" t="s">
        <v>114</v>
      </c>
      <c r="H3009" s="27" t="s">
        <v>27</v>
      </c>
      <c r="I3009" s="29">
        <v>0.25000000000000006</v>
      </c>
      <c r="J3009" s="30">
        <v>1500</v>
      </c>
      <c r="K3009" s="31">
        <f t="shared" si="22"/>
        <v>375.00000000000006</v>
      </c>
      <c r="L3009" s="31">
        <f t="shared" si="23"/>
        <v>112.50000000000001</v>
      </c>
      <c r="M3009" s="32">
        <v>0.3</v>
      </c>
      <c r="O3009" s="37"/>
      <c r="P3009" s="35"/>
      <c r="Q3009" s="33"/>
      <c r="R3009" s="34"/>
    </row>
    <row r="3010" spans="1:18" ht="15.75" customHeight="1">
      <c r="A3010" s="22"/>
      <c r="B3010" s="27" t="s">
        <v>21</v>
      </c>
      <c r="C3010" s="27">
        <v>1185732</v>
      </c>
      <c r="D3010" s="28">
        <v>44446</v>
      </c>
      <c r="E3010" s="27" t="s">
        <v>40</v>
      </c>
      <c r="F3010" s="27" t="s">
        <v>113</v>
      </c>
      <c r="G3010" s="27" t="s">
        <v>114</v>
      </c>
      <c r="H3010" s="27" t="s">
        <v>28</v>
      </c>
      <c r="I3010" s="29">
        <v>0.35000000000000003</v>
      </c>
      <c r="J3010" s="30">
        <v>1500</v>
      </c>
      <c r="K3010" s="31">
        <f t="shared" si="22"/>
        <v>525</v>
      </c>
      <c r="L3010" s="31">
        <f t="shared" si="23"/>
        <v>262.5</v>
      </c>
      <c r="M3010" s="32">
        <v>0.5</v>
      </c>
      <c r="O3010" s="37"/>
      <c r="P3010" s="35"/>
      <c r="Q3010" s="33"/>
      <c r="R3010" s="34"/>
    </row>
    <row r="3011" spans="1:18" ht="15.75" customHeight="1">
      <c r="A3011" s="22"/>
      <c r="B3011" s="27" t="s">
        <v>21</v>
      </c>
      <c r="C3011" s="27">
        <v>1185732</v>
      </c>
      <c r="D3011" s="28">
        <v>44446</v>
      </c>
      <c r="E3011" s="27" t="s">
        <v>40</v>
      </c>
      <c r="F3011" s="27" t="s">
        <v>113</v>
      </c>
      <c r="G3011" s="27" t="s">
        <v>114</v>
      </c>
      <c r="H3011" s="27" t="s">
        <v>29</v>
      </c>
      <c r="I3011" s="29">
        <v>0.4</v>
      </c>
      <c r="J3011" s="30">
        <v>2250</v>
      </c>
      <c r="K3011" s="31">
        <f t="shared" si="22"/>
        <v>900</v>
      </c>
      <c r="L3011" s="31">
        <f t="shared" si="23"/>
        <v>360</v>
      </c>
      <c r="M3011" s="32">
        <v>0.4</v>
      </c>
      <c r="O3011" s="37"/>
      <c r="P3011" s="35"/>
      <c r="Q3011" s="33"/>
      <c r="R3011" s="34"/>
    </row>
    <row r="3012" spans="1:18" ht="15.75" customHeight="1">
      <c r="A3012" s="22"/>
      <c r="B3012" s="27" t="s">
        <v>21</v>
      </c>
      <c r="C3012" s="27">
        <v>1185732</v>
      </c>
      <c r="D3012" s="28">
        <v>44475</v>
      </c>
      <c r="E3012" s="27" t="s">
        <v>40</v>
      </c>
      <c r="F3012" s="27" t="s">
        <v>113</v>
      </c>
      <c r="G3012" s="27" t="s">
        <v>114</v>
      </c>
      <c r="H3012" s="27" t="s">
        <v>24</v>
      </c>
      <c r="I3012" s="29">
        <v>0.44999999999999996</v>
      </c>
      <c r="J3012" s="30">
        <v>4000</v>
      </c>
      <c r="K3012" s="31">
        <f t="shared" si="22"/>
        <v>1799.9999999999998</v>
      </c>
      <c r="L3012" s="31">
        <f t="shared" si="23"/>
        <v>539.99999999999989</v>
      </c>
      <c r="M3012" s="32">
        <v>0.3</v>
      </c>
      <c r="O3012" s="37"/>
      <c r="P3012" s="35"/>
      <c r="Q3012" s="33"/>
      <c r="R3012" s="34"/>
    </row>
    <row r="3013" spans="1:18" ht="15.75" customHeight="1">
      <c r="A3013" s="22"/>
      <c r="B3013" s="27" t="s">
        <v>21</v>
      </c>
      <c r="C3013" s="27">
        <v>1185732</v>
      </c>
      <c r="D3013" s="28">
        <v>44475</v>
      </c>
      <c r="E3013" s="27" t="s">
        <v>40</v>
      </c>
      <c r="F3013" s="27" t="s">
        <v>113</v>
      </c>
      <c r="G3013" s="27" t="s">
        <v>114</v>
      </c>
      <c r="H3013" s="27" t="s">
        <v>25</v>
      </c>
      <c r="I3013" s="29">
        <v>0.35000000000000003</v>
      </c>
      <c r="J3013" s="30">
        <v>2500</v>
      </c>
      <c r="K3013" s="31">
        <f t="shared" si="22"/>
        <v>875.00000000000011</v>
      </c>
      <c r="L3013" s="31">
        <f t="shared" si="23"/>
        <v>306.25</v>
      </c>
      <c r="M3013" s="32">
        <v>0.35</v>
      </c>
      <c r="O3013" s="37"/>
      <c r="P3013" s="35"/>
      <c r="Q3013" s="33"/>
      <c r="R3013" s="34"/>
    </row>
    <row r="3014" spans="1:18" ht="15.75" customHeight="1">
      <c r="A3014" s="22"/>
      <c r="B3014" s="27" t="s">
        <v>21</v>
      </c>
      <c r="C3014" s="27">
        <v>1185732</v>
      </c>
      <c r="D3014" s="28">
        <v>44475</v>
      </c>
      <c r="E3014" s="27" t="s">
        <v>40</v>
      </c>
      <c r="F3014" s="27" t="s">
        <v>113</v>
      </c>
      <c r="G3014" s="27" t="s">
        <v>114</v>
      </c>
      <c r="H3014" s="27" t="s">
        <v>26</v>
      </c>
      <c r="I3014" s="29">
        <v>0.35000000000000003</v>
      </c>
      <c r="J3014" s="30">
        <v>1500</v>
      </c>
      <c r="K3014" s="31">
        <f t="shared" si="22"/>
        <v>525</v>
      </c>
      <c r="L3014" s="31">
        <f t="shared" si="23"/>
        <v>157.5</v>
      </c>
      <c r="M3014" s="32">
        <v>0.3</v>
      </c>
      <c r="O3014" s="37"/>
      <c r="P3014" s="35"/>
      <c r="Q3014" s="33"/>
      <c r="R3014" s="34"/>
    </row>
    <row r="3015" spans="1:18" ht="15.75" customHeight="1">
      <c r="A3015" s="22"/>
      <c r="B3015" s="27" t="s">
        <v>21</v>
      </c>
      <c r="C3015" s="27">
        <v>1185732</v>
      </c>
      <c r="D3015" s="28">
        <v>44475</v>
      </c>
      <c r="E3015" s="27" t="s">
        <v>40</v>
      </c>
      <c r="F3015" s="27" t="s">
        <v>113</v>
      </c>
      <c r="G3015" s="27" t="s">
        <v>114</v>
      </c>
      <c r="H3015" s="27" t="s">
        <v>27</v>
      </c>
      <c r="I3015" s="29">
        <v>0.35000000000000003</v>
      </c>
      <c r="J3015" s="30">
        <v>1250</v>
      </c>
      <c r="K3015" s="31">
        <f t="shared" si="22"/>
        <v>437.50000000000006</v>
      </c>
      <c r="L3015" s="31">
        <f t="shared" si="23"/>
        <v>131.25</v>
      </c>
      <c r="M3015" s="32">
        <v>0.3</v>
      </c>
      <c r="O3015" s="37"/>
      <c r="P3015" s="35"/>
      <c r="Q3015" s="33"/>
      <c r="R3015" s="34"/>
    </row>
    <row r="3016" spans="1:18" ht="15.75" customHeight="1">
      <c r="A3016" s="22"/>
      <c r="B3016" s="27" t="s">
        <v>21</v>
      </c>
      <c r="C3016" s="27">
        <v>1185732</v>
      </c>
      <c r="D3016" s="28">
        <v>44475</v>
      </c>
      <c r="E3016" s="27" t="s">
        <v>40</v>
      </c>
      <c r="F3016" s="27" t="s">
        <v>113</v>
      </c>
      <c r="G3016" s="27" t="s">
        <v>114</v>
      </c>
      <c r="H3016" s="27" t="s">
        <v>28</v>
      </c>
      <c r="I3016" s="29">
        <v>0.44999999999999996</v>
      </c>
      <c r="J3016" s="30">
        <v>1250</v>
      </c>
      <c r="K3016" s="31">
        <f t="shared" si="22"/>
        <v>562.5</v>
      </c>
      <c r="L3016" s="31">
        <f t="shared" si="23"/>
        <v>281.25</v>
      </c>
      <c r="M3016" s="32">
        <v>0.5</v>
      </c>
      <c r="O3016" s="37"/>
      <c r="P3016" s="35"/>
      <c r="Q3016" s="33"/>
      <c r="R3016" s="34"/>
    </row>
    <row r="3017" spans="1:18" ht="15.75" customHeight="1">
      <c r="A3017" s="22"/>
      <c r="B3017" s="27" t="s">
        <v>21</v>
      </c>
      <c r="C3017" s="27">
        <v>1185732</v>
      </c>
      <c r="D3017" s="28">
        <v>44475</v>
      </c>
      <c r="E3017" s="27" t="s">
        <v>40</v>
      </c>
      <c r="F3017" s="27" t="s">
        <v>113</v>
      </c>
      <c r="G3017" s="27" t="s">
        <v>114</v>
      </c>
      <c r="H3017" s="27" t="s">
        <v>29</v>
      </c>
      <c r="I3017" s="29">
        <v>0.49999999999999983</v>
      </c>
      <c r="J3017" s="30">
        <v>2500</v>
      </c>
      <c r="K3017" s="31">
        <f t="shared" si="22"/>
        <v>1249.9999999999995</v>
      </c>
      <c r="L3017" s="31">
        <f t="shared" si="23"/>
        <v>499.99999999999983</v>
      </c>
      <c r="M3017" s="32">
        <v>0.4</v>
      </c>
      <c r="O3017" s="37"/>
      <c r="P3017" s="35"/>
      <c r="Q3017" s="33"/>
      <c r="R3017" s="34"/>
    </row>
    <row r="3018" spans="1:18" ht="15.75" customHeight="1">
      <c r="A3018" s="22"/>
      <c r="B3018" s="27" t="s">
        <v>21</v>
      </c>
      <c r="C3018" s="27">
        <v>1185732</v>
      </c>
      <c r="D3018" s="28">
        <v>44506</v>
      </c>
      <c r="E3018" s="27" t="s">
        <v>40</v>
      </c>
      <c r="F3018" s="27" t="s">
        <v>113</v>
      </c>
      <c r="G3018" s="27" t="s">
        <v>114</v>
      </c>
      <c r="H3018" s="27" t="s">
        <v>24</v>
      </c>
      <c r="I3018" s="29">
        <v>0.44999999999999996</v>
      </c>
      <c r="J3018" s="30">
        <v>4000</v>
      </c>
      <c r="K3018" s="31">
        <f t="shared" si="22"/>
        <v>1799.9999999999998</v>
      </c>
      <c r="L3018" s="31">
        <f t="shared" si="23"/>
        <v>539.99999999999989</v>
      </c>
      <c r="M3018" s="32">
        <v>0.3</v>
      </c>
      <c r="O3018" s="37"/>
      <c r="P3018" s="35"/>
      <c r="Q3018" s="33"/>
      <c r="R3018" s="34"/>
    </row>
    <row r="3019" spans="1:18" ht="15.75" customHeight="1">
      <c r="A3019" s="22"/>
      <c r="B3019" s="27" t="s">
        <v>21</v>
      </c>
      <c r="C3019" s="27">
        <v>1185732</v>
      </c>
      <c r="D3019" s="28">
        <v>44506</v>
      </c>
      <c r="E3019" s="27" t="s">
        <v>40</v>
      </c>
      <c r="F3019" s="27" t="s">
        <v>113</v>
      </c>
      <c r="G3019" s="27" t="s">
        <v>114</v>
      </c>
      <c r="H3019" s="27" t="s">
        <v>25</v>
      </c>
      <c r="I3019" s="29">
        <v>0.35000000000000003</v>
      </c>
      <c r="J3019" s="30">
        <v>2750</v>
      </c>
      <c r="K3019" s="31">
        <f t="shared" si="22"/>
        <v>962.50000000000011</v>
      </c>
      <c r="L3019" s="31">
        <f t="shared" si="23"/>
        <v>336.875</v>
      </c>
      <c r="M3019" s="32">
        <v>0.35</v>
      </c>
      <c r="O3019" s="37"/>
      <c r="P3019" s="35"/>
      <c r="Q3019" s="33"/>
      <c r="R3019" s="34"/>
    </row>
    <row r="3020" spans="1:18" ht="15.75" customHeight="1">
      <c r="A3020" s="22"/>
      <c r="B3020" s="27" t="s">
        <v>21</v>
      </c>
      <c r="C3020" s="27">
        <v>1185732</v>
      </c>
      <c r="D3020" s="28">
        <v>44506</v>
      </c>
      <c r="E3020" s="27" t="s">
        <v>40</v>
      </c>
      <c r="F3020" s="27" t="s">
        <v>113</v>
      </c>
      <c r="G3020" s="27" t="s">
        <v>114</v>
      </c>
      <c r="H3020" s="27" t="s">
        <v>26</v>
      </c>
      <c r="I3020" s="29">
        <v>0.35000000000000003</v>
      </c>
      <c r="J3020" s="30">
        <v>2200</v>
      </c>
      <c r="K3020" s="31">
        <f t="shared" si="22"/>
        <v>770.00000000000011</v>
      </c>
      <c r="L3020" s="31">
        <f t="shared" si="23"/>
        <v>231.00000000000003</v>
      </c>
      <c r="M3020" s="32">
        <v>0.3</v>
      </c>
      <c r="O3020" s="37"/>
      <c r="P3020" s="35"/>
      <c r="Q3020" s="33"/>
      <c r="R3020" s="34"/>
    </row>
    <row r="3021" spans="1:18" ht="15.75" customHeight="1">
      <c r="A3021" s="22"/>
      <c r="B3021" s="27" t="s">
        <v>21</v>
      </c>
      <c r="C3021" s="27">
        <v>1185732</v>
      </c>
      <c r="D3021" s="28">
        <v>44506</v>
      </c>
      <c r="E3021" s="27" t="s">
        <v>40</v>
      </c>
      <c r="F3021" s="27" t="s">
        <v>113</v>
      </c>
      <c r="G3021" s="27" t="s">
        <v>114</v>
      </c>
      <c r="H3021" s="27" t="s">
        <v>27</v>
      </c>
      <c r="I3021" s="29">
        <v>0.35000000000000003</v>
      </c>
      <c r="J3021" s="30">
        <v>2000</v>
      </c>
      <c r="K3021" s="31">
        <f t="shared" si="22"/>
        <v>700.00000000000011</v>
      </c>
      <c r="L3021" s="31">
        <f t="shared" si="23"/>
        <v>210.00000000000003</v>
      </c>
      <c r="M3021" s="32">
        <v>0.3</v>
      </c>
      <c r="O3021" s="37"/>
      <c r="P3021" s="35"/>
      <c r="Q3021" s="33"/>
      <c r="R3021" s="34"/>
    </row>
    <row r="3022" spans="1:18" ht="15.75" customHeight="1">
      <c r="A3022" s="22"/>
      <c r="B3022" s="27" t="s">
        <v>21</v>
      </c>
      <c r="C3022" s="27">
        <v>1185732</v>
      </c>
      <c r="D3022" s="28">
        <v>44506</v>
      </c>
      <c r="E3022" s="27" t="s">
        <v>40</v>
      </c>
      <c r="F3022" s="27" t="s">
        <v>113</v>
      </c>
      <c r="G3022" s="27" t="s">
        <v>114</v>
      </c>
      <c r="H3022" s="27" t="s">
        <v>28</v>
      </c>
      <c r="I3022" s="29">
        <v>0.6</v>
      </c>
      <c r="J3022" s="30">
        <v>1750</v>
      </c>
      <c r="K3022" s="31">
        <f t="shared" si="22"/>
        <v>1050</v>
      </c>
      <c r="L3022" s="31">
        <f t="shared" si="23"/>
        <v>525</v>
      </c>
      <c r="M3022" s="32">
        <v>0.5</v>
      </c>
      <c r="O3022" s="37"/>
      <c r="P3022" s="35"/>
      <c r="Q3022" s="33"/>
      <c r="R3022" s="34"/>
    </row>
    <row r="3023" spans="1:18" ht="15.75" customHeight="1">
      <c r="A3023" s="22"/>
      <c r="B3023" s="27" t="s">
        <v>21</v>
      </c>
      <c r="C3023" s="27">
        <v>1185732</v>
      </c>
      <c r="D3023" s="28">
        <v>44506</v>
      </c>
      <c r="E3023" s="27" t="s">
        <v>40</v>
      </c>
      <c r="F3023" s="27" t="s">
        <v>113</v>
      </c>
      <c r="G3023" s="27" t="s">
        <v>114</v>
      </c>
      <c r="H3023" s="27" t="s">
        <v>29</v>
      </c>
      <c r="I3023" s="29">
        <v>0.64999999999999991</v>
      </c>
      <c r="J3023" s="30">
        <v>2750</v>
      </c>
      <c r="K3023" s="31">
        <f t="shared" si="22"/>
        <v>1787.4999999999998</v>
      </c>
      <c r="L3023" s="31">
        <f t="shared" si="23"/>
        <v>715</v>
      </c>
      <c r="M3023" s="32">
        <v>0.4</v>
      </c>
      <c r="O3023" s="37"/>
      <c r="P3023" s="35"/>
      <c r="Q3023" s="33"/>
      <c r="R3023" s="34"/>
    </row>
    <row r="3024" spans="1:18" ht="15.75" customHeight="1">
      <c r="A3024" s="22"/>
      <c r="B3024" s="27" t="s">
        <v>21</v>
      </c>
      <c r="C3024" s="27">
        <v>1185732</v>
      </c>
      <c r="D3024" s="28">
        <v>44535</v>
      </c>
      <c r="E3024" s="27" t="s">
        <v>40</v>
      </c>
      <c r="F3024" s="27" t="s">
        <v>113</v>
      </c>
      <c r="G3024" s="27" t="s">
        <v>114</v>
      </c>
      <c r="H3024" s="27" t="s">
        <v>24</v>
      </c>
      <c r="I3024" s="29">
        <v>0.6</v>
      </c>
      <c r="J3024" s="30">
        <v>5250</v>
      </c>
      <c r="K3024" s="31">
        <f t="shared" si="22"/>
        <v>3150</v>
      </c>
      <c r="L3024" s="31">
        <f t="shared" si="23"/>
        <v>945</v>
      </c>
      <c r="M3024" s="32">
        <v>0.3</v>
      </c>
      <c r="O3024" s="37"/>
      <c r="P3024" s="35"/>
      <c r="Q3024" s="33"/>
      <c r="R3024" s="34"/>
    </row>
    <row r="3025" spans="1:18" ht="15.75" customHeight="1">
      <c r="A3025" s="22"/>
      <c r="B3025" s="27" t="s">
        <v>21</v>
      </c>
      <c r="C3025" s="27">
        <v>1185732</v>
      </c>
      <c r="D3025" s="28">
        <v>44535</v>
      </c>
      <c r="E3025" s="27" t="s">
        <v>40</v>
      </c>
      <c r="F3025" s="27" t="s">
        <v>113</v>
      </c>
      <c r="G3025" s="27" t="s">
        <v>114</v>
      </c>
      <c r="H3025" s="27" t="s">
        <v>25</v>
      </c>
      <c r="I3025" s="29">
        <v>0.5</v>
      </c>
      <c r="J3025" s="30">
        <v>3250</v>
      </c>
      <c r="K3025" s="31">
        <f t="shared" si="22"/>
        <v>1625</v>
      </c>
      <c r="L3025" s="31">
        <f t="shared" si="23"/>
        <v>568.75</v>
      </c>
      <c r="M3025" s="32">
        <v>0.35</v>
      </c>
      <c r="O3025" s="37"/>
      <c r="P3025" s="35"/>
      <c r="Q3025" s="33"/>
      <c r="R3025" s="34"/>
    </row>
    <row r="3026" spans="1:18" ht="15.75" customHeight="1">
      <c r="A3026" s="22"/>
      <c r="B3026" s="27" t="s">
        <v>21</v>
      </c>
      <c r="C3026" s="27">
        <v>1185732</v>
      </c>
      <c r="D3026" s="28">
        <v>44535</v>
      </c>
      <c r="E3026" s="27" t="s">
        <v>40</v>
      </c>
      <c r="F3026" s="27" t="s">
        <v>113</v>
      </c>
      <c r="G3026" s="27" t="s">
        <v>114</v>
      </c>
      <c r="H3026" s="27" t="s">
        <v>26</v>
      </c>
      <c r="I3026" s="29">
        <v>0.5</v>
      </c>
      <c r="J3026" s="30">
        <v>2750</v>
      </c>
      <c r="K3026" s="31">
        <f t="shared" si="22"/>
        <v>1375</v>
      </c>
      <c r="L3026" s="31">
        <f t="shared" si="23"/>
        <v>412.5</v>
      </c>
      <c r="M3026" s="32">
        <v>0.3</v>
      </c>
      <c r="O3026" s="37"/>
      <c r="P3026" s="35"/>
      <c r="Q3026" s="33"/>
      <c r="R3026" s="34"/>
    </row>
    <row r="3027" spans="1:18" ht="15.75" customHeight="1">
      <c r="A3027" s="22"/>
      <c r="B3027" s="27" t="s">
        <v>21</v>
      </c>
      <c r="C3027" s="27">
        <v>1185732</v>
      </c>
      <c r="D3027" s="28">
        <v>44535</v>
      </c>
      <c r="E3027" s="27" t="s">
        <v>40</v>
      </c>
      <c r="F3027" s="27" t="s">
        <v>113</v>
      </c>
      <c r="G3027" s="27" t="s">
        <v>114</v>
      </c>
      <c r="H3027" s="27" t="s">
        <v>27</v>
      </c>
      <c r="I3027" s="29">
        <v>0.5</v>
      </c>
      <c r="J3027" s="30">
        <v>2250</v>
      </c>
      <c r="K3027" s="31">
        <f t="shared" si="22"/>
        <v>1125</v>
      </c>
      <c r="L3027" s="31">
        <f t="shared" si="23"/>
        <v>337.5</v>
      </c>
      <c r="M3027" s="32">
        <v>0.3</v>
      </c>
      <c r="O3027" s="37"/>
      <c r="P3027" s="35"/>
      <c r="Q3027" s="33"/>
      <c r="R3027" s="34"/>
    </row>
    <row r="3028" spans="1:18" ht="15.75" customHeight="1">
      <c r="A3028" s="22"/>
      <c r="B3028" s="27" t="s">
        <v>21</v>
      </c>
      <c r="C3028" s="27">
        <v>1185732</v>
      </c>
      <c r="D3028" s="28">
        <v>44535</v>
      </c>
      <c r="E3028" s="27" t="s">
        <v>40</v>
      </c>
      <c r="F3028" s="27" t="s">
        <v>113</v>
      </c>
      <c r="G3028" s="27" t="s">
        <v>114</v>
      </c>
      <c r="H3028" s="27" t="s">
        <v>28</v>
      </c>
      <c r="I3028" s="29">
        <v>0.6</v>
      </c>
      <c r="J3028" s="30">
        <v>2250</v>
      </c>
      <c r="K3028" s="31">
        <f t="shared" si="22"/>
        <v>1350</v>
      </c>
      <c r="L3028" s="31">
        <f t="shared" si="23"/>
        <v>675</v>
      </c>
      <c r="M3028" s="32">
        <v>0.5</v>
      </c>
      <c r="O3028" s="37"/>
      <c r="P3028" s="35"/>
      <c r="Q3028" s="33"/>
      <c r="R3028" s="34"/>
    </row>
    <row r="3029" spans="1:18" ht="15.75" customHeight="1">
      <c r="A3029" s="22"/>
      <c r="B3029" s="27" t="s">
        <v>21</v>
      </c>
      <c r="C3029" s="27">
        <v>1185732</v>
      </c>
      <c r="D3029" s="28">
        <v>44535</v>
      </c>
      <c r="E3029" s="27" t="s">
        <v>40</v>
      </c>
      <c r="F3029" s="27" t="s">
        <v>113</v>
      </c>
      <c r="G3029" s="27" t="s">
        <v>114</v>
      </c>
      <c r="H3029" s="27" t="s">
        <v>29</v>
      </c>
      <c r="I3029" s="29">
        <v>0.64999999999999991</v>
      </c>
      <c r="J3029" s="30">
        <v>3250</v>
      </c>
      <c r="K3029" s="31">
        <f t="shared" si="22"/>
        <v>2112.4999999999995</v>
      </c>
      <c r="L3029" s="31">
        <f t="shared" si="23"/>
        <v>844.99999999999989</v>
      </c>
      <c r="M3029" s="32">
        <v>0.4</v>
      </c>
      <c r="O3029" s="37"/>
      <c r="P3029" s="35"/>
      <c r="Q3029" s="33"/>
      <c r="R3029" s="34"/>
    </row>
    <row r="3030" spans="1:18" ht="15.75" customHeight="1">
      <c r="A3030" s="22" t="s">
        <v>46</v>
      </c>
      <c r="B3030" s="27" t="s">
        <v>21</v>
      </c>
      <c r="C3030" s="27">
        <v>1185732</v>
      </c>
      <c r="D3030" s="28">
        <v>44199</v>
      </c>
      <c r="E3030" s="27" t="s">
        <v>40</v>
      </c>
      <c r="F3030" s="27" t="s">
        <v>115</v>
      </c>
      <c r="G3030" s="27" t="s">
        <v>116</v>
      </c>
      <c r="H3030" s="27" t="s">
        <v>24</v>
      </c>
      <c r="I3030" s="29">
        <v>0.30000000000000004</v>
      </c>
      <c r="J3030" s="30">
        <v>4500</v>
      </c>
      <c r="K3030" s="31">
        <f t="shared" si="22"/>
        <v>1350.0000000000002</v>
      </c>
      <c r="L3030" s="31">
        <f t="shared" si="23"/>
        <v>405.00000000000006</v>
      </c>
      <c r="M3030" s="32">
        <v>0.3</v>
      </c>
      <c r="O3030" s="37"/>
      <c r="P3030" s="35"/>
      <c r="Q3030" s="33"/>
      <c r="R3030" s="34"/>
    </row>
    <row r="3031" spans="1:18" ht="15.75" customHeight="1">
      <c r="A3031" s="22"/>
      <c r="B3031" s="27" t="s">
        <v>21</v>
      </c>
      <c r="C3031" s="27">
        <v>1185732</v>
      </c>
      <c r="D3031" s="28">
        <v>44199</v>
      </c>
      <c r="E3031" s="27" t="s">
        <v>40</v>
      </c>
      <c r="F3031" s="27" t="s">
        <v>115</v>
      </c>
      <c r="G3031" s="27" t="s">
        <v>116</v>
      </c>
      <c r="H3031" s="27" t="s">
        <v>25</v>
      </c>
      <c r="I3031" s="29">
        <v>0.30000000000000004</v>
      </c>
      <c r="J3031" s="30">
        <v>2500</v>
      </c>
      <c r="K3031" s="31">
        <f t="shared" si="22"/>
        <v>750.00000000000011</v>
      </c>
      <c r="L3031" s="31">
        <f t="shared" si="23"/>
        <v>262.5</v>
      </c>
      <c r="M3031" s="32">
        <v>0.35</v>
      </c>
      <c r="O3031" s="37"/>
      <c r="P3031" s="35"/>
      <c r="Q3031" s="33"/>
      <c r="R3031" s="34"/>
    </row>
    <row r="3032" spans="1:18" ht="15.75" customHeight="1">
      <c r="A3032" s="22"/>
      <c r="B3032" s="27" t="s">
        <v>21</v>
      </c>
      <c r="C3032" s="27">
        <v>1185732</v>
      </c>
      <c r="D3032" s="28">
        <v>44199</v>
      </c>
      <c r="E3032" s="27" t="s">
        <v>40</v>
      </c>
      <c r="F3032" s="27" t="s">
        <v>115</v>
      </c>
      <c r="G3032" s="27" t="s">
        <v>116</v>
      </c>
      <c r="H3032" s="27" t="s">
        <v>26</v>
      </c>
      <c r="I3032" s="29">
        <v>0.20000000000000007</v>
      </c>
      <c r="J3032" s="30">
        <v>2500</v>
      </c>
      <c r="K3032" s="31">
        <f t="shared" si="22"/>
        <v>500.00000000000017</v>
      </c>
      <c r="L3032" s="31">
        <f t="shared" si="23"/>
        <v>150.00000000000006</v>
      </c>
      <c r="M3032" s="32">
        <v>0.3</v>
      </c>
      <c r="O3032" s="37"/>
      <c r="P3032" s="35"/>
      <c r="Q3032" s="33"/>
      <c r="R3032" s="34"/>
    </row>
    <row r="3033" spans="1:18" ht="15.75" customHeight="1">
      <c r="A3033" s="22"/>
      <c r="B3033" s="27" t="s">
        <v>21</v>
      </c>
      <c r="C3033" s="27">
        <v>1185732</v>
      </c>
      <c r="D3033" s="28">
        <v>44199</v>
      </c>
      <c r="E3033" s="27" t="s">
        <v>40</v>
      </c>
      <c r="F3033" s="27" t="s">
        <v>115</v>
      </c>
      <c r="G3033" s="27" t="s">
        <v>116</v>
      </c>
      <c r="H3033" s="27" t="s">
        <v>27</v>
      </c>
      <c r="I3033" s="29">
        <v>0.25000000000000006</v>
      </c>
      <c r="J3033" s="30">
        <v>1000</v>
      </c>
      <c r="K3033" s="31">
        <f t="shared" si="22"/>
        <v>250.00000000000006</v>
      </c>
      <c r="L3033" s="31">
        <f t="shared" si="23"/>
        <v>75.000000000000014</v>
      </c>
      <c r="M3033" s="32">
        <v>0.3</v>
      </c>
      <c r="O3033" s="37"/>
      <c r="P3033" s="35"/>
      <c r="Q3033" s="33"/>
      <c r="R3033" s="34"/>
    </row>
    <row r="3034" spans="1:18" ht="15.75" customHeight="1">
      <c r="A3034" s="22"/>
      <c r="B3034" s="27" t="s">
        <v>21</v>
      </c>
      <c r="C3034" s="27">
        <v>1185732</v>
      </c>
      <c r="D3034" s="28">
        <v>44199</v>
      </c>
      <c r="E3034" s="27" t="s">
        <v>40</v>
      </c>
      <c r="F3034" s="27" t="s">
        <v>115</v>
      </c>
      <c r="G3034" s="27" t="s">
        <v>116</v>
      </c>
      <c r="H3034" s="27" t="s">
        <v>28</v>
      </c>
      <c r="I3034" s="29">
        <v>0.39999999999999997</v>
      </c>
      <c r="J3034" s="30">
        <v>1500</v>
      </c>
      <c r="K3034" s="31">
        <f t="shared" si="22"/>
        <v>600</v>
      </c>
      <c r="L3034" s="31">
        <f t="shared" si="23"/>
        <v>300</v>
      </c>
      <c r="M3034" s="32">
        <v>0.5</v>
      </c>
      <c r="O3034" s="37"/>
      <c r="P3034" s="35"/>
      <c r="Q3034" s="33"/>
      <c r="R3034" s="34"/>
    </row>
    <row r="3035" spans="1:18" ht="15.75" customHeight="1">
      <c r="A3035" s="22"/>
      <c r="B3035" s="27" t="s">
        <v>21</v>
      </c>
      <c r="C3035" s="27">
        <v>1185732</v>
      </c>
      <c r="D3035" s="28">
        <v>44199</v>
      </c>
      <c r="E3035" s="27" t="s">
        <v>40</v>
      </c>
      <c r="F3035" s="27" t="s">
        <v>115</v>
      </c>
      <c r="G3035" s="27" t="s">
        <v>116</v>
      </c>
      <c r="H3035" s="27" t="s">
        <v>29</v>
      </c>
      <c r="I3035" s="29">
        <v>0.30000000000000004</v>
      </c>
      <c r="J3035" s="30">
        <v>2500</v>
      </c>
      <c r="K3035" s="31">
        <f t="shared" si="22"/>
        <v>750.00000000000011</v>
      </c>
      <c r="L3035" s="31">
        <f t="shared" si="23"/>
        <v>300.00000000000006</v>
      </c>
      <c r="M3035" s="32">
        <v>0.4</v>
      </c>
      <c r="O3035" s="37"/>
      <c r="P3035" s="35"/>
      <c r="Q3035" s="33"/>
      <c r="R3035" s="34"/>
    </row>
    <row r="3036" spans="1:18" ht="15.75" customHeight="1">
      <c r="A3036" s="22"/>
      <c r="B3036" s="27" t="s">
        <v>21</v>
      </c>
      <c r="C3036" s="27">
        <v>1185732</v>
      </c>
      <c r="D3036" s="28">
        <v>44230</v>
      </c>
      <c r="E3036" s="27" t="s">
        <v>40</v>
      </c>
      <c r="F3036" s="27" t="s">
        <v>115</v>
      </c>
      <c r="G3036" s="27" t="s">
        <v>116</v>
      </c>
      <c r="H3036" s="27" t="s">
        <v>24</v>
      </c>
      <c r="I3036" s="29">
        <v>0.30000000000000004</v>
      </c>
      <c r="J3036" s="30">
        <v>5000</v>
      </c>
      <c r="K3036" s="31">
        <f t="shared" si="22"/>
        <v>1500.0000000000002</v>
      </c>
      <c r="L3036" s="31">
        <f t="shared" si="23"/>
        <v>450.00000000000006</v>
      </c>
      <c r="M3036" s="32">
        <v>0.3</v>
      </c>
      <c r="O3036" s="37"/>
      <c r="P3036" s="35"/>
      <c r="Q3036" s="33"/>
      <c r="R3036" s="34"/>
    </row>
    <row r="3037" spans="1:18" ht="15.75" customHeight="1">
      <c r="A3037" s="22"/>
      <c r="B3037" s="27" t="s">
        <v>21</v>
      </c>
      <c r="C3037" s="27">
        <v>1185732</v>
      </c>
      <c r="D3037" s="28">
        <v>44230</v>
      </c>
      <c r="E3037" s="27" t="s">
        <v>40</v>
      </c>
      <c r="F3037" s="27" t="s">
        <v>115</v>
      </c>
      <c r="G3037" s="27" t="s">
        <v>116</v>
      </c>
      <c r="H3037" s="27" t="s">
        <v>25</v>
      </c>
      <c r="I3037" s="29">
        <v>0.30000000000000004</v>
      </c>
      <c r="J3037" s="30">
        <v>1500</v>
      </c>
      <c r="K3037" s="31">
        <f t="shared" si="22"/>
        <v>450.00000000000006</v>
      </c>
      <c r="L3037" s="31">
        <f t="shared" si="23"/>
        <v>157.5</v>
      </c>
      <c r="M3037" s="32">
        <v>0.35</v>
      </c>
      <c r="O3037" s="37"/>
      <c r="P3037" s="35"/>
      <c r="Q3037" s="33"/>
      <c r="R3037" s="34"/>
    </row>
    <row r="3038" spans="1:18" ht="15.75" customHeight="1">
      <c r="A3038" s="22"/>
      <c r="B3038" s="27" t="s">
        <v>21</v>
      </c>
      <c r="C3038" s="27">
        <v>1185732</v>
      </c>
      <c r="D3038" s="28">
        <v>44230</v>
      </c>
      <c r="E3038" s="27" t="s">
        <v>40</v>
      </c>
      <c r="F3038" s="27" t="s">
        <v>115</v>
      </c>
      <c r="G3038" s="27" t="s">
        <v>116</v>
      </c>
      <c r="H3038" s="27" t="s">
        <v>26</v>
      </c>
      <c r="I3038" s="29">
        <v>0.20000000000000007</v>
      </c>
      <c r="J3038" s="30">
        <v>2000</v>
      </c>
      <c r="K3038" s="31">
        <f t="shared" si="22"/>
        <v>400.00000000000011</v>
      </c>
      <c r="L3038" s="31">
        <f t="shared" si="23"/>
        <v>120.00000000000003</v>
      </c>
      <c r="M3038" s="32">
        <v>0.3</v>
      </c>
      <c r="O3038" s="37"/>
      <c r="P3038" s="35"/>
      <c r="Q3038" s="33"/>
      <c r="R3038" s="34"/>
    </row>
    <row r="3039" spans="1:18" ht="15.75" customHeight="1">
      <c r="A3039" s="22"/>
      <c r="B3039" s="27" t="s">
        <v>21</v>
      </c>
      <c r="C3039" s="27">
        <v>1185732</v>
      </c>
      <c r="D3039" s="28">
        <v>44230</v>
      </c>
      <c r="E3039" s="27" t="s">
        <v>40</v>
      </c>
      <c r="F3039" s="27" t="s">
        <v>115</v>
      </c>
      <c r="G3039" s="27" t="s">
        <v>116</v>
      </c>
      <c r="H3039" s="27" t="s">
        <v>27</v>
      </c>
      <c r="I3039" s="29">
        <v>0.25000000000000006</v>
      </c>
      <c r="J3039" s="30">
        <v>750</v>
      </c>
      <c r="K3039" s="31">
        <f t="shared" si="22"/>
        <v>187.50000000000003</v>
      </c>
      <c r="L3039" s="31">
        <f t="shared" si="23"/>
        <v>56.250000000000007</v>
      </c>
      <c r="M3039" s="32">
        <v>0.3</v>
      </c>
      <c r="O3039" s="37"/>
      <c r="P3039" s="35"/>
      <c r="Q3039" s="33"/>
      <c r="R3039" s="34"/>
    </row>
    <row r="3040" spans="1:18" ht="15.75" customHeight="1">
      <c r="A3040" s="22"/>
      <c r="B3040" s="27" t="s">
        <v>21</v>
      </c>
      <c r="C3040" s="27">
        <v>1185732</v>
      </c>
      <c r="D3040" s="28">
        <v>44230</v>
      </c>
      <c r="E3040" s="27" t="s">
        <v>40</v>
      </c>
      <c r="F3040" s="27" t="s">
        <v>115</v>
      </c>
      <c r="G3040" s="27" t="s">
        <v>116</v>
      </c>
      <c r="H3040" s="27" t="s">
        <v>28</v>
      </c>
      <c r="I3040" s="29">
        <v>0.39999999999999997</v>
      </c>
      <c r="J3040" s="30">
        <v>1500</v>
      </c>
      <c r="K3040" s="31">
        <f t="shared" si="22"/>
        <v>600</v>
      </c>
      <c r="L3040" s="31">
        <f t="shared" si="23"/>
        <v>300</v>
      </c>
      <c r="M3040" s="32">
        <v>0.5</v>
      </c>
      <c r="O3040" s="37"/>
      <c r="P3040" s="35"/>
      <c r="Q3040" s="33"/>
      <c r="R3040" s="34"/>
    </row>
    <row r="3041" spans="1:18" ht="15.75" customHeight="1">
      <c r="A3041" s="22"/>
      <c r="B3041" s="27" t="s">
        <v>21</v>
      </c>
      <c r="C3041" s="27">
        <v>1185732</v>
      </c>
      <c r="D3041" s="28">
        <v>44230</v>
      </c>
      <c r="E3041" s="27" t="s">
        <v>40</v>
      </c>
      <c r="F3041" s="27" t="s">
        <v>115</v>
      </c>
      <c r="G3041" s="27" t="s">
        <v>116</v>
      </c>
      <c r="H3041" s="27" t="s">
        <v>29</v>
      </c>
      <c r="I3041" s="29">
        <v>0.14999999999999997</v>
      </c>
      <c r="J3041" s="30">
        <v>2500</v>
      </c>
      <c r="K3041" s="31">
        <f t="shared" si="22"/>
        <v>374.99999999999994</v>
      </c>
      <c r="L3041" s="31">
        <f t="shared" si="23"/>
        <v>149.99999999999997</v>
      </c>
      <c r="M3041" s="32">
        <v>0.4</v>
      </c>
      <c r="O3041" s="37"/>
      <c r="P3041" s="35"/>
      <c r="Q3041" s="33"/>
      <c r="R3041" s="34"/>
    </row>
    <row r="3042" spans="1:18" ht="15.75" customHeight="1">
      <c r="A3042" s="22"/>
      <c r="B3042" s="27" t="s">
        <v>21</v>
      </c>
      <c r="C3042" s="27">
        <v>1185732</v>
      </c>
      <c r="D3042" s="28">
        <v>44257</v>
      </c>
      <c r="E3042" s="27" t="s">
        <v>40</v>
      </c>
      <c r="F3042" s="27" t="s">
        <v>115</v>
      </c>
      <c r="G3042" s="27" t="s">
        <v>116</v>
      </c>
      <c r="H3042" s="27" t="s">
        <v>24</v>
      </c>
      <c r="I3042" s="29">
        <v>0.20000000000000004</v>
      </c>
      <c r="J3042" s="30">
        <v>4700</v>
      </c>
      <c r="K3042" s="31">
        <f t="shared" si="22"/>
        <v>940.00000000000023</v>
      </c>
      <c r="L3042" s="31">
        <f t="shared" si="23"/>
        <v>282.00000000000006</v>
      </c>
      <c r="M3042" s="32">
        <v>0.3</v>
      </c>
      <c r="O3042" s="37"/>
      <c r="P3042" s="35"/>
      <c r="Q3042" s="33"/>
      <c r="R3042" s="34"/>
    </row>
    <row r="3043" spans="1:18" ht="15.75" customHeight="1">
      <c r="A3043" s="22"/>
      <c r="B3043" s="27" t="s">
        <v>21</v>
      </c>
      <c r="C3043" s="27">
        <v>1185732</v>
      </c>
      <c r="D3043" s="28">
        <v>44257</v>
      </c>
      <c r="E3043" s="27" t="s">
        <v>40</v>
      </c>
      <c r="F3043" s="27" t="s">
        <v>115</v>
      </c>
      <c r="G3043" s="27" t="s">
        <v>116</v>
      </c>
      <c r="H3043" s="27" t="s">
        <v>25</v>
      </c>
      <c r="I3043" s="29">
        <v>0.20000000000000004</v>
      </c>
      <c r="J3043" s="30">
        <v>1750</v>
      </c>
      <c r="K3043" s="31">
        <f t="shared" si="22"/>
        <v>350.00000000000006</v>
      </c>
      <c r="L3043" s="31">
        <f t="shared" si="23"/>
        <v>122.50000000000001</v>
      </c>
      <c r="M3043" s="32">
        <v>0.35</v>
      </c>
      <c r="O3043" s="37"/>
      <c r="P3043" s="35"/>
      <c r="Q3043" s="33"/>
      <c r="R3043" s="34"/>
    </row>
    <row r="3044" spans="1:18" ht="15.75" customHeight="1">
      <c r="A3044" s="22"/>
      <c r="B3044" s="27" t="s">
        <v>21</v>
      </c>
      <c r="C3044" s="27">
        <v>1185732</v>
      </c>
      <c r="D3044" s="28">
        <v>44257</v>
      </c>
      <c r="E3044" s="27" t="s">
        <v>40</v>
      </c>
      <c r="F3044" s="27" t="s">
        <v>115</v>
      </c>
      <c r="G3044" s="27" t="s">
        <v>116</v>
      </c>
      <c r="H3044" s="27" t="s">
        <v>26</v>
      </c>
      <c r="I3044" s="29">
        <v>0.10000000000000003</v>
      </c>
      <c r="J3044" s="30">
        <v>2250</v>
      </c>
      <c r="K3044" s="31">
        <f t="shared" si="22"/>
        <v>225.00000000000009</v>
      </c>
      <c r="L3044" s="31">
        <f t="shared" si="23"/>
        <v>67.500000000000028</v>
      </c>
      <c r="M3044" s="32">
        <v>0.3</v>
      </c>
      <c r="O3044" s="37"/>
      <c r="P3044" s="35"/>
      <c r="Q3044" s="33"/>
      <c r="R3044" s="34"/>
    </row>
    <row r="3045" spans="1:18" ht="15.75" customHeight="1">
      <c r="A3045" s="22"/>
      <c r="B3045" s="27" t="s">
        <v>21</v>
      </c>
      <c r="C3045" s="27">
        <v>1185732</v>
      </c>
      <c r="D3045" s="28">
        <v>44257</v>
      </c>
      <c r="E3045" s="27" t="s">
        <v>40</v>
      </c>
      <c r="F3045" s="27" t="s">
        <v>115</v>
      </c>
      <c r="G3045" s="27" t="s">
        <v>116</v>
      </c>
      <c r="H3045" s="27" t="s">
        <v>27</v>
      </c>
      <c r="I3045" s="29">
        <v>0.14999999999999997</v>
      </c>
      <c r="J3045" s="30">
        <v>750</v>
      </c>
      <c r="K3045" s="31">
        <f t="shared" si="22"/>
        <v>112.49999999999997</v>
      </c>
      <c r="L3045" s="31">
        <f t="shared" si="23"/>
        <v>33.749999999999993</v>
      </c>
      <c r="M3045" s="32">
        <v>0.3</v>
      </c>
      <c r="O3045" s="37"/>
      <c r="P3045" s="35"/>
      <c r="Q3045" s="33"/>
      <c r="R3045" s="34"/>
    </row>
    <row r="3046" spans="1:18" ht="15.75" customHeight="1">
      <c r="A3046" s="22"/>
      <c r="B3046" s="27" t="s">
        <v>21</v>
      </c>
      <c r="C3046" s="27">
        <v>1185732</v>
      </c>
      <c r="D3046" s="28">
        <v>44257</v>
      </c>
      <c r="E3046" s="27" t="s">
        <v>40</v>
      </c>
      <c r="F3046" s="27" t="s">
        <v>115</v>
      </c>
      <c r="G3046" s="27" t="s">
        <v>116</v>
      </c>
      <c r="H3046" s="27" t="s">
        <v>28</v>
      </c>
      <c r="I3046" s="29">
        <v>0.30000000000000004</v>
      </c>
      <c r="J3046" s="30">
        <v>1250</v>
      </c>
      <c r="K3046" s="31">
        <f t="shared" si="22"/>
        <v>375.00000000000006</v>
      </c>
      <c r="L3046" s="31">
        <f t="shared" si="23"/>
        <v>187.50000000000003</v>
      </c>
      <c r="M3046" s="32">
        <v>0.5</v>
      </c>
      <c r="O3046" s="37"/>
      <c r="P3046" s="35"/>
      <c r="Q3046" s="33"/>
      <c r="R3046" s="34"/>
    </row>
    <row r="3047" spans="1:18" ht="15.75" customHeight="1">
      <c r="A3047" s="22"/>
      <c r="B3047" s="27" t="s">
        <v>21</v>
      </c>
      <c r="C3047" s="27">
        <v>1185732</v>
      </c>
      <c r="D3047" s="28">
        <v>44257</v>
      </c>
      <c r="E3047" s="27" t="s">
        <v>40</v>
      </c>
      <c r="F3047" s="27" t="s">
        <v>115</v>
      </c>
      <c r="G3047" s="27" t="s">
        <v>116</v>
      </c>
      <c r="H3047" s="27" t="s">
        <v>29</v>
      </c>
      <c r="I3047" s="29">
        <v>0.20000000000000004</v>
      </c>
      <c r="J3047" s="30">
        <v>2250</v>
      </c>
      <c r="K3047" s="31">
        <f t="shared" si="22"/>
        <v>450.00000000000011</v>
      </c>
      <c r="L3047" s="31">
        <f t="shared" si="23"/>
        <v>180.00000000000006</v>
      </c>
      <c r="M3047" s="32">
        <v>0.4</v>
      </c>
      <c r="O3047" s="37"/>
      <c r="P3047" s="35"/>
      <c r="Q3047" s="33"/>
      <c r="R3047" s="34"/>
    </row>
    <row r="3048" spans="1:18" ht="15.75" customHeight="1">
      <c r="A3048" s="22"/>
      <c r="B3048" s="27" t="s">
        <v>21</v>
      </c>
      <c r="C3048" s="27">
        <v>1185732</v>
      </c>
      <c r="D3048" s="28">
        <v>44289</v>
      </c>
      <c r="E3048" s="27" t="s">
        <v>40</v>
      </c>
      <c r="F3048" s="27" t="s">
        <v>115</v>
      </c>
      <c r="G3048" s="27" t="s">
        <v>116</v>
      </c>
      <c r="H3048" s="27" t="s">
        <v>24</v>
      </c>
      <c r="I3048" s="29">
        <v>0.20000000000000004</v>
      </c>
      <c r="J3048" s="30">
        <v>4500</v>
      </c>
      <c r="K3048" s="31">
        <f t="shared" si="22"/>
        <v>900.00000000000023</v>
      </c>
      <c r="L3048" s="31">
        <f t="shared" si="23"/>
        <v>270.00000000000006</v>
      </c>
      <c r="M3048" s="32">
        <v>0.3</v>
      </c>
      <c r="O3048" s="37"/>
      <c r="P3048" s="35"/>
      <c r="Q3048" s="33"/>
      <c r="R3048" s="34"/>
    </row>
    <row r="3049" spans="1:18" ht="15.75" customHeight="1">
      <c r="A3049" s="22"/>
      <c r="B3049" s="27" t="s">
        <v>21</v>
      </c>
      <c r="C3049" s="27">
        <v>1185732</v>
      </c>
      <c r="D3049" s="28">
        <v>44289</v>
      </c>
      <c r="E3049" s="27" t="s">
        <v>40</v>
      </c>
      <c r="F3049" s="27" t="s">
        <v>115</v>
      </c>
      <c r="G3049" s="27" t="s">
        <v>116</v>
      </c>
      <c r="H3049" s="27" t="s">
        <v>25</v>
      </c>
      <c r="I3049" s="29">
        <v>0.20000000000000004</v>
      </c>
      <c r="J3049" s="30">
        <v>1500</v>
      </c>
      <c r="K3049" s="31">
        <f t="shared" si="22"/>
        <v>300.00000000000006</v>
      </c>
      <c r="L3049" s="31">
        <f t="shared" si="23"/>
        <v>105.00000000000001</v>
      </c>
      <c r="M3049" s="32">
        <v>0.35</v>
      </c>
      <c r="O3049" s="37"/>
      <c r="P3049" s="35"/>
      <c r="Q3049" s="33"/>
      <c r="R3049" s="34"/>
    </row>
    <row r="3050" spans="1:18" ht="15.75" customHeight="1">
      <c r="A3050" s="22"/>
      <c r="B3050" s="27" t="s">
        <v>21</v>
      </c>
      <c r="C3050" s="27">
        <v>1185732</v>
      </c>
      <c r="D3050" s="28">
        <v>44289</v>
      </c>
      <c r="E3050" s="27" t="s">
        <v>40</v>
      </c>
      <c r="F3050" s="27" t="s">
        <v>115</v>
      </c>
      <c r="G3050" s="27" t="s">
        <v>116</v>
      </c>
      <c r="H3050" s="27" t="s">
        <v>26</v>
      </c>
      <c r="I3050" s="29">
        <v>0.10000000000000003</v>
      </c>
      <c r="J3050" s="30">
        <v>1500</v>
      </c>
      <c r="K3050" s="31">
        <f t="shared" si="22"/>
        <v>150.00000000000006</v>
      </c>
      <c r="L3050" s="31">
        <f t="shared" si="23"/>
        <v>45.000000000000014</v>
      </c>
      <c r="M3050" s="32">
        <v>0.3</v>
      </c>
      <c r="O3050" s="37"/>
      <c r="P3050" s="35"/>
      <c r="Q3050" s="33"/>
      <c r="R3050" s="34"/>
    </row>
    <row r="3051" spans="1:18" ht="15.75" customHeight="1">
      <c r="A3051" s="22"/>
      <c r="B3051" s="27" t="s">
        <v>21</v>
      </c>
      <c r="C3051" s="27">
        <v>1185732</v>
      </c>
      <c r="D3051" s="28">
        <v>44289</v>
      </c>
      <c r="E3051" s="27" t="s">
        <v>40</v>
      </c>
      <c r="F3051" s="27" t="s">
        <v>115</v>
      </c>
      <c r="G3051" s="27" t="s">
        <v>116</v>
      </c>
      <c r="H3051" s="27" t="s">
        <v>27</v>
      </c>
      <c r="I3051" s="29">
        <v>0.14999999999999997</v>
      </c>
      <c r="J3051" s="30">
        <v>750</v>
      </c>
      <c r="K3051" s="31">
        <f t="shared" si="22"/>
        <v>112.49999999999997</v>
      </c>
      <c r="L3051" s="31">
        <f t="shared" si="23"/>
        <v>33.749999999999993</v>
      </c>
      <c r="M3051" s="32">
        <v>0.3</v>
      </c>
      <c r="O3051" s="37"/>
      <c r="P3051" s="35"/>
      <c r="Q3051" s="33"/>
      <c r="R3051" s="34"/>
    </row>
    <row r="3052" spans="1:18" ht="15.75" customHeight="1">
      <c r="A3052" s="22"/>
      <c r="B3052" s="27" t="s">
        <v>21</v>
      </c>
      <c r="C3052" s="27">
        <v>1185732</v>
      </c>
      <c r="D3052" s="28">
        <v>44289</v>
      </c>
      <c r="E3052" s="27" t="s">
        <v>40</v>
      </c>
      <c r="F3052" s="27" t="s">
        <v>115</v>
      </c>
      <c r="G3052" s="27" t="s">
        <v>116</v>
      </c>
      <c r="H3052" s="27" t="s">
        <v>28</v>
      </c>
      <c r="I3052" s="29">
        <v>0.6</v>
      </c>
      <c r="J3052" s="30">
        <v>1000</v>
      </c>
      <c r="K3052" s="31">
        <f t="shared" si="22"/>
        <v>600</v>
      </c>
      <c r="L3052" s="31">
        <f t="shared" si="23"/>
        <v>300</v>
      </c>
      <c r="M3052" s="32">
        <v>0.5</v>
      </c>
      <c r="O3052" s="37"/>
      <c r="P3052" s="35"/>
      <c r="Q3052" s="33"/>
      <c r="R3052" s="34"/>
    </row>
    <row r="3053" spans="1:18" ht="15.75" customHeight="1">
      <c r="A3053" s="22"/>
      <c r="B3053" s="27" t="s">
        <v>21</v>
      </c>
      <c r="C3053" s="27">
        <v>1185732</v>
      </c>
      <c r="D3053" s="28">
        <v>44289</v>
      </c>
      <c r="E3053" s="27" t="s">
        <v>40</v>
      </c>
      <c r="F3053" s="27" t="s">
        <v>115</v>
      </c>
      <c r="G3053" s="27" t="s">
        <v>116</v>
      </c>
      <c r="H3053" s="27" t="s">
        <v>29</v>
      </c>
      <c r="I3053" s="29">
        <v>0.5</v>
      </c>
      <c r="J3053" s="30">
        <v>2250</v>
      </c>
      <c r="K3053" s="31">
        <f t="shared" si="22"/>
        <v>1125</v>
      </c>
      <c r="L3053" s="31">
        <f t="shared" si="23"/>
        <v>450</v>
      </c>
      <c r="M3053" s="32">
        <v>0.4</v>
      </c>
      <c r="O3053" s="37"/>
      <c r="P3053" s="35"/>
      <c r="Q3053" s="33"/>
      <c r="R3053" s="34"/>
    </row>
    <row r="3054" spans="1:18" ht="15.75" customHeight="1">
      <c r="A3054" s="22"/>
      <c r="B3054" s="27" t="s">
        <v>21</v>
      </c>
      <c r="C3054" s="27">
        <v>1185732</v>
      </c>
      <c r="D3054" s="28">
        <v>44320</v>
      </c>
      <c r="E3054" s="27" t="s">
        <v>40</v>
      </c>
      <c r="F3054" s="27" t="s">
        <v>115</v>
      </c>
      <c r="G3054" s="27" t="s">
        <v>116</v>
      </c>
      <c r="H3054" s="27" t="s">
        <v>24</v>
      </c>
      <c r="I3054" s="29">
        <v>0.6</v>
      </c>
      <c r="J3054" s="30">
        <v>4950</v>
      </c>
      <c r="K3054" s="31">
        <f t="shared" si="22"/>
        <v>2970</v>
      </c>
      <c r="L3054" s="31">
        <f t="shared" si="23"/>
        <v>891</v>
      </c>
      <c r="M3054" s="32">
        <v>0.3</v>
      </c>
      <c r="O3054" s="37"/>
      <c r="P3054" s="35"/>
      <c r="Q3054" s="33"/>
      <c r="R3054" s="34"/>
    </row>
    <row r="3055" spans="1:18" ht="15.75" customHeight="1">
      <c r="A3055" s="22"/>
      <c r="B3055" s="27" t="s">
        <v>21</v>
      </c>
      <c r="C3055" s="27">
        <v>1185732</v>
      </c>
      <c r="D3055" s="28">
        <v>44320</v>
      </c>
      <c r="E3055" s="27" t="s">
        <v>40</v>
      </c>
      <c r="F3055" s="27" t="s">
        <v>115</v>
      </c>
      <c r="G3055" s="27" t="s">
        <v>116</v>
      </c>
      <c r="H3055" s="27" t="s">
        <v>25</v>
      </c>
      <c r="I3055" s="29">
        <v>0.4</v>
      </c>
      <c r="J3055" s="30">
        <v>2000</v>
      </c>
      <c r="K3055" s="31">
        <f t="shared" si="22"/>
        <v>800</v>
      </c>
      <c r="L3055" s="31">
        <f t="shared" si="23"/>
        <v>280</v>
      </c>
      <c r="M3055" s="32">
        <v>0.35</v>
      </c>
      <c r="O3055" s="37"/>
      <c r="P3055" s="35"/>
      <c r="Q3055" s="33"/>
      <c r="R3055" s="34"/>
    </row>
    <row r="3056" spans="1:18" ht="15.75" customHeight="1">
      <c r="A3056" s="22"/>
      <c r="B3056" s="27" t="s">
        <v>21</v>
      </c>
      <c r="C3056" s="27">
        <v>1185732</v>
      </c>
      <c r="D3056" s="28">
        <v>44320</v>
      </c>
      <c r="E3056" s="27" t="s">
        <v>40</v>
      </c>
      <c r="F3056" s="27" t="s">
        <v>115</v>
      </c>
      <c r="G3056" s="27" t="s">
        <v>116</v>
      </c>
      <c r="H3056" s="27" t="s">
        <v>26</v>
      </c>
      <c r="I3056" s="29">
        <v>0.35000000000000003</v>
      </c>
      <c r="J3056" s="30">
        <v>1750</v>
      </c>
      <c r="K3056" s="31">
        <f t="shared" si="22"/>
        <v>612.50000000000011</v>
      </c>
      <c r="L3056" s="31">
        <f t="shared" si="23"/>
        <v>183.75000000000003</v>
      </c>
      <c r="M3056" s="32">
        <v>0.3</v>
      </c>
      <c r="O3056" s="37"/>
      <c r="P3056" s="35"/>
      <c r="Q3056" s="33"/>
      <c r="R3056" s="34"/>
    </row>
    <row r="3057" spans="1:18" ht="15.75" customHeight="1">
      <c r="A3057" s="22"/>
      <c r="B3057" s="27" t="s">
        <v>21</v>
      </c>
      <c r="C3057" s="27">
        <v>1185732</v>
      </c>
      <c r="D3057" s="28">
        <v>44320</v>
      </c>
      <c r="E3057" s="27" t="s">
        <v>40</v>
      </c>
      <c r="F3057" s="27" t="s">
        <v>115</v>
      </c>
      <c r="G3057" s="27" t="s">
        <v>116</v>
      </c>
      <c r="H3057" s="27" t="s">
        <v>27</v>
      </c>
      <c r="I3057" s="29">
        <v>0.35000000000000003</v>
      </c>
      <c r="J3057" s="30">
        <v>1500</v>
      </c>
      <c r="K3057" s="31">
        <f t="shared" si="22"/>
        <v>525</v>
      </c>
      <c r="L3057" s="31">
        <f t="shared" si="23"/>
        <v>157.5</v>
      </c>
      <c r="M3057" s="32">
        <v>0.3</v>
      </c>
      <c r="O3057" s="37"/>
      <c r="P3057" s="35"/>
      <c r="Q3057" s="33"/>
      <c r="R3057" s="34"/>
    </row>
    <row r="3058" spans="1:18" ht="15.75" customHeight="1">
      <c r="A3058" s="22"/>
      <c r="B3058" s="27" t="s">
        <v>21</v>
      </c>
      <c r="C3058" s="27">
        <v>1185732</v>
      </c>
      <c r="D3058" s="28">
        <v>44320</v>
      </c>
      <c r="E3058" s="27" t="s">
        <v>40</v>
      </c>
      <c r="F3058" s="27" t="s">
        <v>115</v>
      </c>
      <c r="G3058" s="27" t="s">
        <v>116</v>
      </c>
      <c r="H3058" s="27" t="s">
        <v>28</v>
      </c>
      <c r="I3058" s="29">
        <v>0.44999999999999996</v>
      </c>
      <c r="J3058" s="30">
        <v>1750</v>
      </c>
      <c r="K3058" s="31">
        <f t="shared" si="22"/>
        <v>787.49999999999989</v>
      </c>
      <c r="L3058" s="31">
        <f t="shared" si="23"/>
        <v>393.74999999999994</v>
      </c>
      <c r="M3058" s="32">
        <v>0.5</v>
      </c>
      <c r="O3058" s="37"/>
      <c r="P3058" s="35"/>
      <c r="Q3058" s="33"/>
      <c r="R3058" s="34"/>
    </row>
    <row r="3059" spans="1:18" ht="15.75" customHeight="1">
      <c r="A3059" s="22"/>
      <c r="B3059" s="27" t="s">
        <v>21</v>
      </c>
      <c r="C3059" s="27">
        <v>1185732</v>
      </c>
      <c r="D3059" s="28">
        <v>44320</v>
      </c>
      <c r="E3059" s="27" t="s">
        <v>40</v>
      </c>
      <c r="F3059" s="27" t="s">
        <v>115</v>
      </c>
      <c r="G3059" s="27" t="s">
        <v>116</v>
      </c>
      <c r="H3059" s="27" t="s">
        <v>29</v>
      </c>
      <c r="I3059" s="29">
        <v>0.49999999999999994</v>
      </c>
      <c r="J3059" s="30">
        <v>3000</v>
      </c>
      <c r="K3059" s="31">
        <f t="shared" si="22"/>
        <v>1499.9999999999998</v>
      </c>
      <c r="L3059" s="31">
        <f t="shared" si="23"/>
        <v>599.99999999999989</v>
      </c>
      <c r="M3059" s="32">
        <v>0.4</v>
      </c>
      <c r="O3059" s="37"/>
      <c r="P3059" s="35"/>
      <c r="Q3059" s="33"/>
      <c r="R3059" s="34"/>
    </row>
    <row r="3060" spans="1:18" ht="15.75" customHeight="1">
      <c r="A3060" s="22"/>
      <c r="B3060" s="27" t="s">
        <v>21</v>
      </c>
      <c r="C3060" s="27">
        <v>1185732</v>
      </c>
      <c r="D3060" s="28">
        <v>44350</v>
      </c>
      <c r="E3060" s="27" t="s">
        <v>40</v>
      </c>
      <c r="F3060" s="27" t="s">
        <v>115</v>
      </c>
      <c r="G3060" s="27" t="s">
        <v>116</v>
      </c>
      <c r="H3060" s="27" t="s">
        <v>24</v>
      </c>
      <c r="I3060" s="29">
        <v>0.35000000000000003</v>
      </c>
      <c r="J3060" s="30">
        <v>5500</v>
      </c>
      <c r="K3060" s="31">
        <f t="shared" si="22"/>
        <v>1925.0000000000002</v>
      </c>
      <c r="L3060" s="31">
        <f t="shared" si="23"/>
        <v>577.5</v>
      </c>
      <c r="M3060" s="32">
        <v>0.3</v>
      </c>
      <c r="O3060" s="37"/>
      <c r="P3060" s="35"/>
      <c r="Q3060" s="33"/>
      <c r="R3060" s="34"/>
    </row>
    <row r="3061" spans="1:18" ht="15.75" customHeight="1">
      <c r="A3061" s="22"/>
      <c r="B3061" s="27" t="s">
        <v>21</v>
      </c>
      <c r="C3061" s="27">
        <v>1185732</v>
      </c>
      <c r="D3061" s="28">
        <v>44350</v>
      </c>
      <c r="E3061" s="27" t="s">
        <v>40</v>
      </c>
      <c r="F3061" s="27" t="s">
        <v>115</v>
      </c>
      <c r="G3061" s="27" t="s">
        <v>116</v>
      </c>
      <c r="H3061" s="27" t="s">
        <v>25</v>
      </c>
      <c r="I3061" s="29">
        <v>0.3000000000000001</v>
      </c>
      <c r="J3061" s="30">
        <v>3000</v>
      </c>
      <c r="K3061" s="31">
        <f t="shared" si="22"/>
        <v>900.00000000000034</v>
      </c>
      <c r="L3061" s="31">
        <f t="shared" si="23"/>
        <v>315.00000000000011</v>
      </c>
      <c r="M3061" s="32">
        <v>0.35</v>
      </c>
      <c r="O3061" s="37"/>
      <c r="P3061" s="35"/>
      <c r="Q3061" s="33"/>
      <c r="R3061" s="34"/>
    </row>
    <row r="3062" spans="1:18" ht="15.75" customHeight="1">
      <c r="A3062" s="22"/>
      <c r="B3062" s="27" t="s">
        <v>21</v>
      </c>
      <c r="C3062" s="27">
        <v>1185732</v>
      </c>
      <c r="D3062" s="28">
        <v>44350</v>
      </c>
      <c r="E3062" s="27" t="s">
        <v>40</v>
      </c>
      <c r="F3062" s="27" t="s">
        <v>115</v>
      </c>
      <c r="G3062" s="27" t="s">
        <v>116</v>
      </c>
      <c r="H3062" s="27" t="s">
        <v>26</v>
      </c>
      <c r="I3062" s="29">
        <v>0.25000000000000006</v>
      </c>
      <c r="J3062" s="30">
        <v>2000</v>
      </c>
      <c r="K3062" s="31">
        <f t="shared" si="22"/>
        <v>500.00000000000011</v>
      </c>
      <c r="L3062" s="31">
        <f t="shared" si="23"/>
        <v>150.00000000000003</v>
      </c>
      <c r="M3062" s="32">
        <v>0.3</v>
      </c>
      <c r="O3062" s="37"/>
      <c r="P3062" s="35"/>
      <c r="Q3062" s="33"/>
      <c r="R3062" s="34"/>
    </row>
    <row r="3063" spans="1:18" ht="15.75" customHeight="1">
      <c r="A3063" s="22"/>
      <c r="B3063" s="27" t="s">
        <v>21</v>
      </c>
      <c r="C3063" s="27">
        <v>1185732</v>
      </c>
      <c r="D3063" s="28">
        <v>44350</v>
      </c>
      <c r="E3063" s="27" t="s">
        <v>40</v>
      </c>
      <c r="F3063" s="27" t="s">
        <v>115</v>
      </c>
      <c r="G3063" s="27" t="s">
        <v>116</v>
      </c>
      <c r="H3063" s="27" t="s">
        <v>27</v>
      </c>
      <c r="I3063" s="29">
        <v>0.25000000000000006</v>
      </c>
      <c r="J3063" s="30">
        <v>1750</v>
      </c>
      <c r="K3063" s="31">
        <f t="shared" si="22"/>
        <v>437.50000000000011</v>
      </c>
      <c r="L3063" s="31">
        <f t="shared" si="23"/>
        <v>131.25000000000003</v>
      </c>
      <c r="M3063" s="32">
        <v>0.3</v>
      </c>
      <c r="O3063" s="37"/>
      <c r="P3063" s="35"/>
      <c r="Q3063" s="33"/>
      <c r="R3063" s="34"/>
    </row>
    <row r="3064" spans="1:18" ht="15.75" customHeight="1">
      <c r="A3064" s="22"/>
      <c r="B3064" s="27" t="s">
        <v>21</v>
      </c>
      <c r="C3064" s="27">
        <v>1185732</v>
      </c>
      <c r="D3064" s="28">
        <v>44350</v>
      </c>
      <c r="E3064" s="27" t="s">
        <v>40</v>
      </c>
      <c r="F3064" s="27" t="s">
        <v>115</v>
      </c>
      <c r="G3064" s="27" t="s">
        <v>116</v>
      </c>
      <c r="H3064" s="27" t="s">
        <v>28</v>
      </c>
      <c r="I3064" s="29">
        <v>0.35000000000000003</v>
      </c>
      <c r="J3064" s="30">
        <v>1750</v>
      </c>
      <c r="K3064" s="31">
        <f t="shared" si="22"/>
        <v>612.50000000000011</v>
      </c>
      <c r="L3064" s="31">
        <f t="shared" si="23"/>
        <v>306.25000000000006</v>
      </c>
      <c r="M3064" s="32">
        <v>0.5</v>
      </c>
      <c r="O3064" s="37"/>
      <c r="P3064" s="35"/>
      <c r="Q3064" s="33"/>
      <c r="R3064" s="34"/>
    </row>
    <row r="3065" spans="1:18" ht="15.75" customHeight="1">
      <c r="A3065" s="22"/>
      <c r="B3065" s="27" t="s">
        <v>21</v>
      </c>
      <c r="C3065" s="27">
        <v>1185732</v>
      </c>
      <c r="D3065" s="28">
        <v>44350</v>
      </c>
      <c r="E3065" s="27" t="s">
        <v>40</v>
      </c>
      <c r="F3065" s="27" t="s">
        <v>115</v>
      </c>
      <c r="G3065" s="27" t="s">
        <v>116</v>
      </c>
      <c r="H3065" s="27" t="s">
        <v>29</v>
      </c>
      <c r="I3065" s="29">
        <v>0.55000000000000004</v>
      </c>
      <c r="J3065" s="30">
        <v>3250</v>
      </c>
      <c r="K3065" s="31">
        <f t="shared" si="22"/>
        <v>1787.5000000000002</v>
      </c>
      <c r="L3065" s="31">
        <f t="shared" si="23"/>
        <v>715.00000000000011</v>
      </c>
      <c r="M3065" s="32">
        <v>0.4</v>
      </c>
      <c r="O3065" s="37"/>
      <c r="P3065" s="35"/>
      <c r="Q3065" s="33"/>
      <c r="R3065" s="34"/>
    </row>
    <row r="3066" spans="1:18" ht="15.75" customHeight="1">
      <c r="A3066" s="22"/>
      <c r="B3066" s="27" t="s">
        <v>21</v>
      </c>
      <c r="C3066" s="27">
        <v>1185732</v>
      </c>
      <c r="D3066" s="28">
        <v>44379</v>
      </c>
      <c r="E3066" s="27" t="s">
        <v>40</v>
      </c>
      <c r="F3066" s="27" t="s">
        <v>115</v>
      </c>
      <c r="G3066" s="27" t="s">
        <v>116</v>
      </c>
      <c r="H3066" s="27" t="s">
        <v>24</v>
      </c>
      <c r="I3066" s="29">
        <v>0.5</v>
      </c>
      <c r="J3066" s="30">
        <v>5500</v>
      </c>
      <c r="K3066" s="31">
        <f t="shared" ref="K3066:K3320" si="24">I3066*J3066</f>
        <v>2750</v>
      </c>
      <c r="L3066" s="31">
        <f t="shared" ref="L3066:L3320" si="25">K3066*M3066</f>
        <v>825</v>
      </c>
      <c r="M3066" s="32">
        <v>0.3</v>
      </c>
      <c r="O3066" s="37"/>
      <c r="P3066" s="35"/>
      <c r="Q3066" s="33"/>
      <c r="R3066" s="34"/>
    </row>
    <row r="3067" spans="1:18" ht="15.75" customHeight="1">
      <c r="A3067" s="22"/>
      <c r="B3067" s="27" t="s">
        <v>21</v>
      </c>
      <c r="C3067" s="27">
        <v>1185732</v>
      </c>
      <c r="D3067" s="28">
        <v>44379</v>
      </c>
      <c r="E3067" s="27" t="s">
        <v>40</v>
      </c>
      <c r="F3067" s="27" t="s">
        <v>115</v>
      </c>
      <c r="G3067" s="27" t="s">
        <v>116</v>
      </c>
      <c r="H3067" s="27" t="s">
        <v>25</v>
      </c>
      <c r="I3067" s="29">
        <v>0.45000000000000007</v>
      </c>
      <c r="J3067" s="30">
        <v>3000</v>
      </c>
      <c r="K3067" s="31">
        <f t="shared" si="24"/>
        <v>1350.0000000000002</v>
      </c>
      <c r="L3067" s="31">
        <f t="shared" si="25"/>
        <v>472.50000000000006</v>
      </c>
      <c r="M3067" s="32">
        <v>0.35</v>
      </c>
      <c r="O3067" s="37"/>
      <c r="P3067" s="35"/>
      <c r="Q3067" s="33"/>
      <c r="R3067" s="34"/>
    </row>
    <row r="3068" spans="1:18" ht="15.75" customHeight="1">
      <c r="A3068" s="22"/>
      <c r="B3068" s="27" t="s">
        <v>21</v>
      </c>
      <c r="C3068" s="27">
        <v>1185732</v>
      </c>
      <c r="D3068" s="28">
        <v>44379</v>
      </c>
      <c r="E3068" s="27" t="s">
        <v>40</v>
      </c>
      <c r="F3068" s="27" t="s">
        <v>115</v>
      </c>
      <c r="G3068" s="27" t="s">
        <v>116</v>
      </c>
      <c r="H3068" s="27" t="s">
        <v>26</v>
      </c>
      <c r="I3068" s="29">
        <v>0.4</v>
      </c>
      <c r="J3068" s="30">
        <v>2250</v>
      </c>
      <c r="K3068" s="31">
        <f t="shared" si="24"/>
        <v>900</v>
      </c>
      <c r="L3068" s="31">
        <f t="shared" si="25"/>
        <v>270</v>
      </c>
      <c r="M3068" s="32">
        <v>0.3</v>
      </c>
      <c r="O3068" s="37"/>
      <c r="P3068" s="35"/>
      <c r="Q3068" s="33"/>
      <c r="R3068" s="34"/>
    </row>
    <row r="3069" spans="1:18" ht="15.75" customHeight="1">
      <c r="A3069" s="22"/>
      <c r="B3069" s="27" t="s">
        <v>21</v>
      </c>
      <c r="C3069" s="27">
        <v>1185732</v>
      </c>
      <c r="D3069" s="28">
        <v>44379</v>
      </c>
      <c r="E3069" s="27" t="s">
        <v>40</v>
      </c>
      <c r="F3069" s="27" t="s">
        <v>115</v>
      </c>
      <c r="G3069" s="27" t="s">
        <v>116</v>
      </c>
      <c r="H3069" s="27" t="s">
        <v>27</v>
      </c>
      <c r="I3069" s="29">
        <v>0.4</v>
      </c>
      <c r="J3069" s="30">
        <v>1750</v>
      </c>
      <c r="K3069" s="31">
        <f t="shared" si="24"/>
        <v>700</v>
      </c>
      <c r="L3069" s="31">
        <f t="shared" si="25"/>
        <v>210</v>
      </c>
      <c r="M3069" s="32">
        <v>0.3</v>
      </c>
      <c r="O3069" s="37"/>
      <c r="P3069" s="35"/>
      <c r="Q3069" s="33"/>
      <c r="R3069" s="34"/>
    </row>
    <row r="3070" spans="1:18" ht="15.75" customHeight="1">
      <c r="A3070" s="22"/>
      <c r="B3070" s="27" t="s">
        <v>21</v>
      </c>
      <c r="C3070" s="27">
        <v>1185732</v>
      </c>
      <c r="D3070" s="28">
        <v>44379</v>
      </c>
      <c r="E3070" s="27" t="s">
        <v>40</v>
      </c>
      <c r="F3070" s="27" t="s">
        <v>115</v>
      </c>
      <c r="G3070" s="27" t="s">
        <v>116</v>
      </c>
      <c r="H3070" s="27" t="s">
        <v>28</v>
      </c>
      <c r="I3070" s="29">
        <v>0.5</v>
      </c>
      <c r="J3070" s="30">
        <v>2000</v>
      </c>
      <c r="K3070" s="31">
        <f t="shared" si="24"/>
        <v>1000</v>
      </c>
      <c r="L3070" s="31">
        <f t="shared" si="25"/>
        <v>500</v>
      </c>
      <c r="M3070" s="32">
        <v>0.5</v>
      </c>
      <c r="O3070" s="37"/>
      <c r="P3070" s="35"/>
      <c r="Q3070" s="33"/>
      <c r="R3070" s="34"/>
    </row>
    <row r="3071" spans="1:18" ht="15.75" customHeight="1">
      <c r="A3071" s="22"/>
      <c r="B3071" s="27" t="s">
        <v>21</v>
      </c>
      <c r="C3071" s="27">
        <v>1185732</v>
      </c>
      <c r="D3071" s="28">
        <v>44379</v>
      </c>
      <c r="E3071" s="27" t="s">
        <v>40</v>
      </c>
      <c r="F3071" s="27" t="s">
        <v>115</v>
      </c>
      <c r="G3071" s="27" t="s">
        <v>116</v>
      </c>
      <c r="H3071" s="27" t="s">
        <v>29</v>
      </c>
      <c r="I3071" s="29">
        <v>0.55000000000000004</v>
      </c>
      <c r="J3071" s="30">
        <v>3750</v>
      </c>
      <c r="K3071" s="31">
        <f t="shared" si="24"/>
        <v>2062.5</v>
      </c>
      <c r="L3071" s="31">
        <f t="shared" si="25"/>
        <v>825</v>
      </c>
      <c r="M3071" s="32">
        <v>0.4</v>
      </c>
      <c r="O3071" s="37"/>
      <c r="P3071" s="35"/>
      <c r="Q3071" s="33"/>
      <c r="R3071" s="34"/>
    </row>
    <row r="3072" spans="1:18" ht="15.75" customHeight="1">
      <c r="A3072" s="22"/>
      <c r="B3072" s="27" t="s">
        <v>21</v>
      </c>
      <c r="C3072" s="27">
        <v>1185732</v>
      </c>
      <c r="D3072" s="28">
        <v>44411</v>
      </c>
      <c r="E3072" s="27" t="s">
        <v>40</v>
      </c>
      <c r="F3072" s="27" t="s">
        <v>115</v>
      </c>
      <c r="G3072" s="27" t="s">
        <v>116</v>
      </c>
      <c r="H3072" s="27" t="s">
        <v>24</v>
      </c>
      <c r="I3072" s="29">
        <v>0.5</v>
      </c>
      <c r="J3072" s="30">
        <v>5250</v>
      </c>
      <c r="K3072" s="31">
        <f t="shared" si="24"/>
        <v>2625</v>
      </c>
      <c r="L3072" s="31">
        <f t="shared" si="25"/>
        <v>787.5</v>
      </c>
      <c r="M3072" s="32">
        <v>0.3</v>
      </c>
      <c r="O3072" s="37"/>
      <c r="P3072" s="35"/>
      <c r="Q3072" s="33"/>
      <c r="R3072" s="34"/>
    </row>
    <row r="3073" spans="1:18" ht="15.75" customHeight="1">
      <c r="A3073" s="22"/>
      <c r="B3073" s="27" t="s">
        <v>21</v>
      </c>
      <c r="C3073" s="27">
        <v>1185732</v>
      </c>
      <c r="D3073" s="28">
        <v>44411</v>
      </c>
      <c r="E3073" s="27" t="s">
        <v>40</v>
      </c>
      <c r="F3073" s="27" t="s">
        <v>115</v>
      </c>
      <c r="G3073" s="27" t="s">
        <v>116</v>
      </c>
      <c r="H3073" s="27" t="s">
        <v>25</v>
      </c>
      <c r="I3073" s="29">
        <v>0.45000000000000007</v>
      </c>
      <c r="J3073" s="30">
        <v>3000</v>
      </c>
      <c r="K3073" s="31">
        <f t="shared" si="24"/>
        <v>1350.0000000000002</v>
      </c>
      <c r="L3073" s="31">
        <f t="shared" si="25"/>
        <v>472.50000000000006</v>
      </c>
      <c r="M3073" s="32">
        <v>0.35</v>
      </c>
      <c r="O3073" s="37"/>
      <c r="P3073" s="35"/>
      <c r="Q3073" s="33"/>
      <c r="R3073" s="34"/>
    </row>
    <row r="3074" spans="1:18" ht="15.75" customHeight="1">
      <c r="A3074" s="22"/>
      <c r="B3074" s="27" t="s">
        <v>21</v>
      </c>
      <c r="C3074" s="27">
        <v>1185732</v>
      </c>
      <c r="D3074" s="28">
        <v>44411</v>
      </c>
      <c r="E3074" s="27" t="s">
        <v>40</v>
      </c>
      <c r="F3074" s="27" t="s">
        <v>115</v>
      </c>
      <c r="G3074" s="27" t="s">
        <v>116</v>
      </c>
      <c r="H3074" s="27" t="s">
        <v>26</v>
      </c>
      <c r="I3074" s="29">
        <v>0.4</v>
      </c>
      <c r="J3074" s="30">
        <v>2250</v>
      </c>
      <c r="K3074" s="31">
        <f t="shared" si="24"/>
        <v>900</v>
      </c>
      <c r="L3074" s="31">
        <f t="shared" si="25"/>
        <v>270</v>
      </c>
      <c r="M3074" s="32">
        <v>0.3</v>
      </c>
      <c r="O3074" s="37"/>
      <c r="P3074" s="35"/>
      <c r="Q3074" s="33"/>
      <c r="R3074" s="34"/>
    </row>
    <row r="3075" spans="1:18" ht="15.75" customHeight="1">
      <c r="A3075" s="22"/>
      <c r="B3075" s="27" t="s">
        <v>21</v>
      </c>
      <c r="C3075" s="27">
        <v>1185732</v>
      </c>
      <c r="D3075" s="28">
        <v>44411</v>
      </c>
      <c r="E3075" s="27" t="s">
        <v>40</v>
      </c>
      <c r="F3075" s="27" t="s">
        <v>115</v>
      </c>
      <c r="G3075" s="27" t="s">
        <v>116</v>
      </c>
      <c r="H3075" s="27" t="s">
        <v>27</v>
      </c>
      <c r="I3075" s="29">
        <v>0.4</v>
      </c>
      <c r="J3075" s="30">
        <v>2000</v>
      </c>
      <c r="K3075" s="31">
        <f t="shared" si="24"/>
        <v>800</v>
      </c>
      <c r="L3075" s="31">
        <f t="shared" si="25"/>
        <v>240</v>
      </c>
      <c r="M3075" s="32">
        <v>0.3</v>
      </c>
      <c r="O3075" s="37"/>
      <c r="P3075" s="35"/>
      <c r="Q3075" s="33"/>
      <c r="R3075" s="34"/>
    </row>
    <row r="3076" spans="1:18" ht="15.75" customHeight="1">
      <c r="A3076" s="22"/>
      <c r="B3076" s="27" t="s">
        <v>21</v>
      </c>
      <c r="C3076" s="27">
        <v>1185732</v>
      </c>
      <c r="D3076" s="28">
        <v>44411</v>
      </c>
      <c r="E3076" s="27" t="s">
        <v>40</v>
      </c>
      <c r="F3076" s="27" t="s">
        <v>115</v>
      </c>
      <c r="G3076" s="27" t="s">
        <v>116</v>
      </c>
      <c r="H3076" s="27" t="s">
        <v>28</v>
      </c>
      <c r="I3076" s="29">
        <v>0.5</v>
      </c>
      <c r="J3076" s="30">
        <v>1750</v>
      </c>
      <c r="K3076" s="31">
        <f t="shared" si="24"/>
        <v>875</v>
      </c>
      <c r="L3076" s="31">
        <f t="shared" si="25"/>
        <v>437.5</v>
      </c>
      <c r="M3076" s="32">
        <v>0.5</v>
      </c>
      <c r="O3076" s="37"/>
      <c r="P3076" s="35"/>
      <c r="Q3076" s="33"/>
      <c r="R3076" s="34"/>
    </row>
    <row r="3077" spans="1:18" ht="15.75" customHeight="1">
      <c r="A3077" s="22"/>
      <c r="B3077" s="27" t="s">
        <v>21</v>
      </c>
      <c r="C3077" s="27">
        <v>1185732</v>
      </c>
      <c r="D3077" s="28">
        <v>44411</v>
      </c>
      <c r="E3077" s="27" t="s">
        <v>40</v>
      </c>
      <c r="F3077" s="27" t="s">
        <v>115</v>
      </c>
      <c r="G3077" s="27" t="s">
        <v>116</v>
      </c>
      <c r="H3077" s="27" t="s">
        <v>29</v>
      </c>
      <c r="I3077" s="29">
        <v>0.55000000000000004</v>
      </c>
      <c r="J3077" s="30">
        <v>3500</v>
      </c>
      <c r="K3077" s="31">
        <f t="shared" si="24"/>
        <v>1925.0000000000002</v>
      </c>
      <c r="L3077" s="31">
        <f t="shared" si="25"/>
        <v>770.00000000000011</v>
      </c>
      <c r="M3077" s="32">
        <v>0.4</v>
      </c>
      <c r="O3077" s="37"/>
      <c r="P3077" s="35"/>
      <c r="Q3077" s="33"/>
      <c r="R3077" s="34"/>
    </row>
    <row r="3078" spans="1:18" ht="15.75" customHeight="1">
      <c r="A3078" s="22"/>
      <c r="B3078" s="27" t="s">
        <v>21</v>
      </c>
      <c r="C3078" s="27">
        <v>1185732</v>
      </c>
      <c r="D3078" s="28">
        <v>44443</v>
      </c>
      <c r="E3078" s="27" t="s">
        <v>40</v>
      </c>
      <c r="F3078" s="27" t="s">
        <v>115</v>
      </c>
      <c r="G3078" s="27" t="s">
        <v>116</v>
      </c>
      <c r="H3078" s="27" t="s">
        <v>24</v>
      </c>
      <c r="I3078" s="29">
        <v>0.35000000000000003</v>
      </c>
      <c r="J3078" s="30">
        <v>4750</v>
      </c>
      <c r="K3078" s="31">
        <f t="shared" si="24"/>
        <v>1662.5000000000002</v>
      </c>
      <c r="L3078" s="31">
        <f t="shared" si="25"/>
        <v>498.75000000000006</v>
      </c>
      <c r="M3078" s="32">
        <v>0.3</v>
      </c>
      <c r="O3078" s="37"/>
      <c r="P3078" s="35"/>
      <c r="Q3078" s="33"/>
      <c r="R3078" s="34"/>
    </row>
    <row r="3079" spans="1:18" ht="15.75" customHeight="1">
      <c r="A3079" s="22"/>
      <c r="B3079" s="27" t="s">
        <v>21</v>
      </c>
      <c r="C3079" s="27">
        <v>1185732</v>
      </c>
      <c r="D3079" s="28">
        <v>44443</v>
      </c>
      <c r="E3079" s="27" t="s">
        <v>40</v>
      </c>
      <c r="F3079" s="27" t="s">
        <v>115</v>
      </c>
      <c r="G3079" s="27" t="s">
        <v>116</v>
      </c>
      <c r="H3079" s="27" t="s">
        <v>25</v>
      </c>
      <c r="I3079" s="29">
        <v>0.3000000000000001</v>
      </c>
      <c r="J3079" s="30">
        <v>2500</v>
      </c>
      <c r="K3079" s="31">
        <f t="shared" si="24"/>
        <v>750.00000000000023</v>
      </c>
      <c r="L3079" s="31">
        <f t="shared" si="25"/>
        <v>262.50000000000006</v>
      </c>
      <c r="M3079" s="32">
        <v>0.35</v>
      </c>
      <c r="O3079" s="37"/>
      <c r="P3079" s="35"/>
      <c r="Q3079" s="33"/>
      <c r="R3079" s="34"/>
    </row>
    <row r="3080" spans="1:18" ht="15.75" customHeight="1">
      <c r="A3080" s="22"/>
      <c r="B3080" s="27" t="s">
        <v>21</v>
      </c>
      <c r="C3080" s="27">
        <v>1185732</v>
      </c>
      <c r="D3080" s="28">
        <v>44443</v>
      </c>
      <c r="E3080" s="27" t="s">
        <v>40</v>
      </c>
      <c r="F3080" s="27" t="s">
        <v>115</v>
      </c>
      <c r="G3080" s="27" t="s">
        <v>116</v>
      </c>
      <c r="H3080" s="27" t="s">
        <v>26</v>
      </c>
      <c r="I3080" s="29">
        <v>0.25000000000000006</v>
      </c>
      <c r="J3080" s="30">
        <v>1500</v>
      </c>
      <c r="K3080" s="31">
        <f t="shared" si="24"/>
        <v>375.00000000000006</v>
      </c>
      <c r="L3080" s="31">
        <f t="shared" si="25"/>
        <v>112.50000000000001</v>
      </c>
      <c r="M3080" s="32">
        <v>0.3</v>
      </c>
      <c r="O3080" s="37"/>
      <c r="P3080" s="35"/>
      <c r="Q3080" s="33"/>
      <c r="R3080" s="34"/>
    </row>
    <row r="3081" spans="1:18" ht="15.75" customHeight="1">
      <c r="A3081" s="22"/>
      <c r="B3081" s="27" t="s">
        <v>21</v>
      </c>
      <c r="C3081" s="27">
        <v>1185732</v>
      </c>
      <c r="D3081" s="28">
        <v>44443</v>
      </c>
      <c r="E3081" s="27" t="s">
        <v>40</v>
      </c>
      <c r="F3081" s="27" t="s">
        <v>115</v>
      </c>
      <c r="G3081" s="27" t="s">
        <v>116</v>
      </c>
      <c r="H3081" s="27" t="s">
        <v>27</v>
      </c>
      <c r="I3081" s="29">
        <v>0.25000000000000006</v>
      </c>
      <c r="J3081" s="30">
        <v>1250</v>
      </c>
      <c r="K3081" s="31">
        <f t="shared" si="24"/>
        <v>312.50000000000006</v>
      </c>
      <c r="L3081" s="31">
        <f t="shared" si="25"/>
        <v>93.750000000000014</v>
      </c>
      <c r="M3081" s="32">
        <v>0.3</v>
      </c>
      <c r="O3081" s="37"/>
      <c r="P3081" s="35"/>
      <c r="Q3081" s="33"/>
      <c r="R3081" s="34"/>
    </row>
    <row r="3082" spans="1:18" ht="15.75" customHeight="1">
      <c r="A3082" s="22"/>
      <c r="B3082" s="27" t="s">
        <v>21</v>
      </c>
      <c r="C3082" s="27">
        <v>1185732</v>
      </c>
      <c r="D3082" s="28">
        <v>44443</v>
      </c>
      <c r="E3082" s="27" t="s">
        <v>40</v>
      </c>
      <c r="F3082" s="27" t="s">
        <v>115</v>
      </c>
      <c r="G3082" s="27" t="s">
        <v>116</v>
      </c>
      <c r="H3082" s="27" t="s">
        <v>28</v>
      </c>
      <c r="I3082" s="29">
        <v>0.35000000000000003</v>
      </c>
      <c r="J3082" s="30">
        <v>1250</v>
      </c>
      <c r="K3082" s="31">
        <f t="shared" si="24"/>
        <v>437.50000000000006</v>
      </c>
      <c r="L3082" s="31">
        <f t="shared" si="25"/>
        <v>218.75000000000003</v>
      </c>
      <c r="M3082" s="32">
        <v>0.5</v>
      </c>
      <c r="O3082" s="37"/>
      <c r="P3082" s="35"/>
      <c r="Q3082" s="33"/>
      <c r="R3082" s="34"/>
    </row>
    <row r="3083" spans="1:18" ht="15.75" customHeight="1">
      <c r="A3083" s="22"/>
      <c r="B3083" s="27" t="s">
        <v>21</v>
      </c>
      <c r="C3083" s="27">
        <v>1185732</v>
      </c>
      <c r="D3083" s="28">
        <v>44443</v>
      </c>
      <c r="E3083" s="27" t="s">
        <v>40</v>
      </c>
      <c r="F3083" s="27" t="s">
        <v>115</v>
      </c>
      <c r="G3083" s="27" t="s">
        <v>116</v>
      </c>
      <c r="H3083" s="27" t="s">
        <v>29</v>
      </c>
      <c r="I3083" s="29">
        <v>0.4</v>
      </c>
      <c r="J3083" s="30">
        <v>2000</v>
      </c>
      <c r="K3083" s="31">
        <f t="shared" si="24"/>
        <v>800</v>
      </c>
      <c r="L3083" s="31">
        <f t="shared" si="25"/>
        <v>320</v>
      </c>
      <c r="M3083" s="32">
        <v>0.4</v>
      </c>
      <c r="O3083" s="37"/>
      <c r="P3083" s="35"/>
      <c r="Q3083" s="33"/>
      <c r="R3083" s="34"/>
    </row>
    <row r="3084" spans="1:18" ht="15.75" customHeight="1">
      <c r="A3084" s="22"/>
      <c r="B3084" s="27" t="s">
        <v>21</v>
      </c>
      <c r="C3084" s="27">
        <v>1185732</v>
      </c>
      <c r="D3084" s="28">
        <v>44472</v>
      </c>
      <c r="E3084" s="27" t="s">
        <v>40</v>
      </c>
      <c r="F3084" s="27" t="s">
        <v>115</v>
      </c>
      <c r="G3084" s="27" t="s">
        <v>116</v>
      </c>
      <c r="H3084" s="27" t="s">
        <v>24</v>
      </c>
      <c r="I3084" s="29">
        <v>0.44999999999999996</v>
      </c>
      <c r="J3084" s="30">
        <v>3750</v>
      </c>
      <c r="K3084" s="31">
        <f t="shared" si="24"/>
        <v>1687.4999999999998</v>
      </c>
      <c r="L3084" s="31">
        <f t="shared" si="25"/>
        <v>506.24999999999989</v>
      </c>
      <c r="M3084" s="32">
        <v>0.3</v>
      </c>
      <c r="O3084" s="37"/>
      <c r="P3084" s="35"/>
      <c r="Q3084" s="33"/>
      <c r="R3084" s="34"/>
    </row>
    <row r="3085" spans="1:18" ht="15.75" customHeight="1">
      <c r="A3085" s="22"/>
      <c r="B3085" s="27" t="s">
        <v>21</v>
      </c>
      <c r="C3085" s="27">
        <v>1185732</v>
      </c>
      <c r="D3085" s="28">
        <v>44472</v>
      </c>
      <c r="E3085" s="27" t="s">
        <v>40</v>
      </c>
      <c r="F3085" s="27" t="s">
        <v>115</v>
      </c>
      <c r="G3085" s="27" t="s">
        <v>116</v>
      </c>
      <c r="H3085" s="27" t="s">
        <v>25</v>
      </c>
      <c r="I3085" s="29">
        <v>0.35000000000000003</v>
      </c>
      <c r="J3085" s="30">
        <v>2250</v>
      </c>
      <c r="K3085" s="31">
        <f t="shared" si="24"/>
        <v>787.50000000000011</v>
      </c>
      <c r="L3085" s="31">
        <f t="shared" si="25"/>
        <v>275.625</v>
      </c>
      <c r="M3085" s="32">
        <v>0.35</v>
      </c>
      <c r="O3085" s="37"/>
      <c r="P3085" s="35"/>
      <c r="Q3085" s="33"/>
      <c r="R3085" s="34"/>
    </row>
    <row r="3086" spans="1:18" ht="15.75" customHeight="1">
      <c r="A3086" s="22"/>
      <c r="B3086" s="27" t="s">
        <v>21</v>
      </c>
      <c r="C3086" s="27">
        <v>1185732</v>
      </c>
      <c r="D3086" s="28">
        <v>44472</v>
      </c>
      <c r="E3086" s="27" t="s">
        <v>40</v>
      </c>
      <c r="F3086" s="27" t="s">
        <v>115</v>
      </c>
      <c r="G3086" s="27" t="s">
        <v>116</v>
      </c>
      <c r="H3086" s="27" t="s">
        <v>26</v>
      </c>
      <c r="I3086" s="29">
        <v>0.35000000000000003</v>
      </c>
      <c r="J3086" s="30">
        <v>1250</v>
      </c>
      <c r="K3086" s="31">
        <f t="shared" si="24"/>
        <v>437.50000000000006</v>
      </c>
      <c r="L3086" s="31">
        <f t="shared" si="25"/>
        <v>131.25</v>
      </c>
      <c r="M3086" s="32">
        <v>0.3</v>
      </c>
      <c r="O3086" s="37"/>
      <c r="P3086" s="35"/>
      <c r="Q3086" s="33"/>
      <c r="R3086" s="34"/>
    </row>
    <row r="3087" spans="1:18" ht="15.75" customHeight="1">
      <c r="A3087" s="22"/>
      <c r="B3087" s="27" t="s">
        <v>21</v>
      </c>
      <c r="C3087" s="27">
        <v>1185732</v>
      </c>
      <c r="D3087" s="28">
        <v>44472</v>
      </c>
      <c r="E3087" s="27" t="s">
        <v>40</v>
      </c>
      <c r="F3087" s="27" t="s">
        <v>115</v>
      </c>
      <c r="G3087" s="27" t="s">
        <v>116</v>
      </c>
      <c r="H3087" s="27" t="s">
        <v>27</v>
      </c>
      <c r="I3087" s="29">
        <v>0.35000000000000003</v>
      </c>
      <c r="J3087" s="30">
        <v>1250</v>
      </c>
      <c r="K3087" s="31">
        <f t="shared" si="24"/>
        <v>437.50000000000006</v>
      </c>
      <c r="L3087" s="31">
        <f t="shared" si="25"/>
        <v>131.25</v>
      </c>
      <c r="M3087" s="32">
        <v>0.3</v>
      </c>
      <c r="O3087" s="37"/>
      <c r="P3087" s="35"/>
      <c r="Q3087" s="33"/>
      <c r="R3087" s="34"/>
    </row>
    <row r="3088" spans="1:18" ht="15.75" customHeight="1">
      <c r="A3088" s="22"/>
      <c r="B3088" s="27" t="s">
        <v>21</v>
      </c>
      <c r="C3088" s="27">
        <v>1185732</v>
      </c>
      <c r="D3088" s="28">
        <v>44472</v>
      </c>
      <c r="E3088" s="27" t="s">
        <v>40</v>
      </c>
      <c r="F3088" s="27" t="s">
        <v>115</v>
      </c>
      <c r="G3088" s="27" t="s">
        <v>116</v>
      </c>
      <c r="H3088" s="27" t="s">
        <v>28</v>
      </c>
      <c r="I3088" s="29">
        <v>0.44999999999999996</v>
      </c>
      <c r="J3088" s="30">
        <v>1250</v>
      </c>
      <c r="K3088" s="31">
        <f t="shared" si="24"/>
        <v>562.5</v>
      </c>
      <c r="L3088" s="31">
        <f t="shared" si="25"/>
        <v>281.25</v>
      </c>
      <c r="M3088" s="32">
        <v>0.5</v>
      </c>
      <c r="O3088" s="37"/>
      <c r="P3088" s="35"/>
      <c r="Q3088" s="33"/>
      <c r="R3088" s="34"/>
    </row>
    <row r="3089" spans="1:18" ht="15.75" customHeight="1">
      <c r="A3089" s="22"/>
      <c r="B3089" s="27" t="s">
        <v>21</v>
      </c>
      <c r="C3089" s="27">
        <v>1185732</v>
      </c>
      <c r="D3089" s="28">
        <v>44472</v>
      </c>
      <c r="E3089" s="27" t="s">
        <v>40</v>
      </c>
      <c r="F3089" s="27" t="s">
        <v>115</v>
      </c>
      <c r="G3089" s="27" t="s">
        <v>116</v>
      </c>
      <c r="H3089" s="27" t="s">
        <v>29</v>
      </c>
      <c r="I3089" s="29">
        <v>0.49999999999999983</v>
      </c>
      <c r="J3089" s="30">
        <v>2500</v>
      </c>
      <c r="K3089" s="31">
        <f t="shared" si="24"/>
        <v>1249.9999999999995</v>
      </c>
      <c r="L3089" s="31">
        <f t="shared" si="25"/>
        <v>499.99999999999983</v>
      </c>
      <c r="M3089" s="32">
        <v>0.4</v>
      </c>
      <c r="O3089" s="37"/>
      <c r="P3089" s="35"/>
      <c r="Q3089" s="33"/>
      <c r="R3089" s="34"/>
    </row>
    <row r="3090" spans="1:18" ht="15.75" customHeight="1">
      <c r="A3090" s="22"/>
      <c r="B3090" s="27" t="s">
        <v>21</v>
      </c>
      <c r="C3090" s="27">
        <v>1185732</v>
      </c>
      <c r="D3090" s="28">
        <v>44503</v>
      </c>
      <c r="E3090" s="27" t="s">
        <v>40</v>
      </c>
      <c r="F3090" s="27" t="s">
        <v>115</v>
      </c>
      <c r="G3090" s="27" t="s">
        <v>116</v>
      </c>
      <c r="H3090" s="27" t="s">
        <v>24</v>
      </c>
      <c r="I3090" s="29">
        <v>0.44999999999999996</v>
      </c>
      <c r="J3090" s="30">
        <v>4000</v>
      </c>
      <c r="K3090" s="31">
        <f t="shared" si="24"/>
        <v>1799.9999999999998</v>
      </c>
      <c r="L3090" s="31">
        <f t="shared" si="25"/>
        <v>539.99999999999989</v>
      </c>
      <c r="M3090" s="32">
        <v>0.3</v>
      </c>
      <c r="O3090" s="37"/>
      <c r="P3090" s="35"/>
      <c r="Q3090" s="33"/>
      <c r="R3090" s="34"/>
    </row>
    <row r="3091" spans="1:18" ht="15.75" customHeight="1">
      <c r="A3091" s="22"/>
      <c r="B3091" s="27" t="s">
        <v>21</v>
      </c>
      <c r="C3091" s="27">
        <v>1185732</v>
      </c>
      <c r="D3091" s="28">
        <v>44503</v>
      </c>
      <c r="E3091" s="27" t="s">
        <v>40</v>
      </c>
      <c r="F3091" s="27" t="s">
        <v>115</v>
      </c>
      <c r="G3091" s="27" t="s">
        <v>116</v>
      </c>
      <c r="H3091" s="27" t="s">
        <v>25</v>
      </c>
      <c r="I3091" s="29">
        <v>0.35000000000000003</v>
      </c>
      <c r="J3091" s="30">
        <v>3000</v>
      </c>
      <c r="K3091" s="31">
        <f t="shared" si="24"/>
        <v>1050</v>
      </c>
      <c r="L3091" s="31">
        <f t="shared" si="25"/>
        <v>367.5</v>
      </c>
      <c r="M3091" s="32">
        <v>0.35</v>
      </c>
      <c r="O3091" s="37"/>
      <c r="P3091" s="35"/>
      <c r="Q3091" s="33"/>
      <c r="R3091" s="34"/>
    </row>
    <row r="3092" spans="1:18" ht="15.75" customHeight="1">
      <c r="A3092" s="22"/>
      <c r="B3092" s="27" t="s">
        <v>21</v>
      </c>
      <c r="C3092" s="27">
        <v>1185732</v>
      </c>
      <c r="D3092" s="28">
        <v>44503</v>
      </c>
      <c r="E3092" s="27" t="s">
        <v>40</v>
      </c>
      <c r="F3092" s="27" t="s">
        <v>115</v>
      </c>
      <c r="G3092" s="27" t="s">
        <v>116</v>
      </c>
      <c r="H3092" s="27" t="s">
        <v>26</v>
      </c>
      <c r="I3092" s="29">
        <v>0.35000000000000003</v>
      </c>
      <c r="J3092" s="30">
        <v>2450</v>
      </c>
      <c r="K3092" s="31">
        <f t="shared" si="24"/>
        <v>857.50000000000011</v>
      </c>
      <c r="L3092" s="31">
        <f t="shared" si="25"/>
        <v>257.25</v>
      </c>
      <c r="M3092" s="32">
        <v>0.3</v>
      </c>
      <c r="O3092" s="37"/>
      <c r="P3092" s="35"/>
      <c r="Q3092" s="33"/>
      <c r="R3092" s="34"/>
    </row>
    <row r="3093" spans="1:18" ht="15.75" customHeight="1">
      <c r="A3093" s="22"/>
      <c r="B3093" s="27" t="s">
        <v>21</v>
      </c>
      <c r="C3093" s="27">
        <v>1185732</v>
      </c>
      <c r="D3093" s="28">
        <v>44503</v>
      </c>
      <c r="E3093" s="27" t="s">
        <v>40</v>
      </c>
      <c r="F3093" s="27" t="s">
        <v>115</v>
      </c>
      <c r="G3093" s="27" t="s">
        <v>116</v>
      </c>
      <c r="H3093" s="27" t="s">
        <v>27</v>
      </c>
      <c r="I3093" s="29">
        <v>0.35000000000000003</v>
      </c>
      <c r="J3093" s="30">
        <v>2250</v>
      </c>
      <c r="K3093" s="31">
        <f t="shared" si="24"/>
        <v>787.50000000000011</v>
      </c>
      <c r="L3093" s="31">
        <f t="shared" si="25"/>
        <v>236.25000000000003</v>
      </c>
      <c r="M3093" s="32">
        <v>0.3</v>
      </c>
      <c r="O3093" s="37"/>
      <c r="P3093" s="35"/>
      <c r="Q3093" s="33"/>
      <c r="R3093" s="34"/>
    </row>
    <row r="3094" spans="1:18" ht="15.75" customHeight="1">
      <c r="A3094" s="22"/>
      <c r="B3094" s="27" t="s">
        <v>21</v>
      </c>
      <c r="C3094" s="27">
        <v>1185732</v>
      </c>
      <c r="D3094" s="28">
        <v>44503</v>
      </c>
      <c r="E3094" s="27" t="s">
        <v>40</v>
      </c>
      <c r="F3094" s="27" t="s">
        <v>115</v>
      </c>
      <c r="G3094" s="27" t="s">
        <v>116</v>
      </c>
      <c r="H3094" s="27" t="s">
        <v>28</v>
      </c>
      <c r="I3094" s="29">
        <v>0.6</v>
      </c>
      <c r="J3094" s="30">
        <v>2000</v>
      </c>
      <c r="K3094" s="31">
        <f t="shared" si="24"/>
        <v>1200</v>
      </c>
      <c r="L3094" s="31">
        <f t="shared" si="25"/>
        <v>600</v>
      </c>
      <c r="M3094" s="32">
        <v>0.5</v>
      </c>
      <c r="O3094" s="37"/>
      <c r="P3094" s="35"/>
      <c r="Q3094" s="33"/>
      <c r="R3094" s="34"/>
    </row>
    <row r="3095" spans="1:18" ht="15.75" customHeight="1">
      <c r="A3095" s="22"/>
      <c r="B3095" s="27" t="s">
        <v>21</v>
      </c>
      <c r="C3095" s="27">
        <v>1185732</v>
      </c>
      <c r="D3095" s="28">
        <v>44503</v>
      </c>
      <c r="E3095" s="27" t="s">
        <v>40</v>
      </c>
      <c r="F3095" s="27" t="s">
        <v>115</v>
      </c>
      <c r="G3095" s="27" t="s">
        <v>116</v>
      </c>
      <c r="H3095" s="27" t="s">
        <v>29</v>
      </c>
      <c r="I3095" s="29">
        <v>0.64999999999999991</v>
      </c>
      <c r="J3095" s="30">
        <v>3000</v>
      </c>
      <c r="K3095" s="31">
        <f t="shared" si="24"/>
        <v>1949.9999999999998</v>
      </c>
      <c r="L3095" s="31">
        <f t="shared" si="25"/>
        <v>780</v>
      </c>
      <c r="M3095" s="32">
        <v>0.4</v>
      </c>
      <c r="O3095" s="37"/>
      <c r="P3095" s="35"/>
      <c r="Q3095" s="33"/>
      <c r="R3095" s="34"/>
    </row>
    <row r="3096" spans="1:18" ht="15.75" customHeight="1">
      <c r="A3096" s="22"/>
      <c r="B3096" s="27" t="s">
        <v>21</v>
      </c>
      <c r="C3096" s="27">
        <v>1185732</v>
      </c>
      <c r="D3096" s="28">
        <v>44532</v>
      </c>
      <c r="E3096" s="27" t="s">
        <v>40</v>
      </c>
      <c r="F3096" s="27" t="s">
        <v>115</v>
      </c>
      <c r="G3096" s="27" t="s">
        <v>116</v>
      </c>
      <c r="H3096" s="27" t="s">
        <v>24</v>
      </c>
      <c r="I3096" s="29">
        <v>0.6</v>
      </c>
      <c r="J3096" s="30">
        <v>5500</v>
      </c>
      <c r="K3096" s="31">
        <f t="shared" si="24"/>
        <v>3300</v>
      </c>
      <c r="L3096" s="31">
        <f t="shared" si="25"/>
        <v>990</v>
      </c>
      <c r="M3096" s="32">
        <v>0.3</v>
      </c>
      <c r="O3096" s="37"/>
      <c r="P3096" s="35"/>
      <c r="Q3096" s="33"/>
      <c r="R3096" s="34"/>
    </row>
    <row r="3097" spans="1:18" ht="15.75" customHeight="1">
      <c r="A3097" s="22"/>
      <c r="B3097" s="27" t="s">
        <v>21</v>
      </c>
      <c r="C3097" s="27">
        <v>1185732</v>
      </c>
      <c r="D3097" s="28">
        <v>44532</v>
      </c>
      <c r="E3097" s="27" t="s">
        <v>40</v>
      </c>
      <c r="F3097" s="27" t="s">
        <v>115</v>
      </c>
      <c r="G3097" s="27" t="s">
        <v>116</v>
      </c>
      <c r="H3097" s="27" t="s">
        <v>25</v>
      </c>
      <c r="I3097" s="29">
        <v>0.5</v>
      </c>
      <c r="J3097" s="30">
        <v>3500</v>
      </c>
      <c r="K3097" s="31">
        <f t="shared" si="24"/>
        <v>1750</v>
      </c>
      <c r="L3097" s="31">
        <f t="shared" si="25"/>
        <v>612.5</v>
      </c>
      <c r="M3097" s="32">
        <v>0.35</v>
      </c>
      <c r="O3097" s="37"/>
      <c r="P3097" s="35"/>
      <c r="Q3097" s="33"/>
      <c r="R3097" s="34"/>
    </row>
    <row r="3098" spans="1:18" ht="15.75" customHeight="1">
      <c r="A3098" s="22"/>
      <c r="B3098" s="27" t="s">
        <v>21</v>
      </c>
      <c r="C3098" s="27">
        <v>1185732</v>
      </c>
      <c r="D3098" s="28">
        <v>44532</v>
      </c>
      <c r="E3098" s="27" t="s">
        <v>40</v>
      </c>
      <c r="F3098" s="27" t="s">
        <v>115</v>
      </c>
      <c r="G3098" s="27" t="s">
        <v>116</v>
      </c>
      <c r="H3098" s="27" t="s">
        <v>26</v>
      </c>
      <c r="I3098" s="29">
        <v>0.5</v>
      </c>
      <c r="J3098" s="30">
        <v>3000</v>
      </c>
      <c r="K3098" s="31">
        <f t="shared" si="24"/>
        <v>1500</v>
      </c>
      <c r="L3098" s="31">
        <f t="shared" si="25"/>
        <v>450</v>
      </c>
      <c r="M3098" s="32">
        <v>0.3</v>
      </c>
      <c r="O3098" s="37"/>
      <c r="P3098" s="35"/>
      <c r="Q3098" s="33"/>
      <c r="R3098" s="34"/>
    </row>
    <row r="3099" spans="1:18" ht="15.75" customHeight="1">
      <c r="A3099" s="22"/>
      <c r="B3099" s="27" t="s">
        <v>21</v>
      </c>
      <c r="C3099" s="27">
        <v>1185732</v>
      </c>
      <c r="D3099" s="28">
        <v>44532</v>
      </c>
      <c r="E3099" s="27" t="s">
        <v>40</v>
      </c>
      <c r="F3099" s="27" t="s">
        <v>115</v>
      </c>
      <c r="G3099" s="27" t="s">
        <v>116</v>
      </c>
      <c r="H3099" s="27" t="s">
        <v>27</v>
      </c>
      <c r="I3099" s="29">
        <v>0.5</v>
      </c>
      <c r="J3099" s="30">
        <v>2500</v>
      </c>
      <c r="K3099" s="31">
        <f t="shared" si="24"/>
        <v>1250</v>
      </c>
      <c r="L3099" s="31">
        <f t="shared" si="25"/>
        <v>375</v>
      </c>
      <c r="M3099" s="32">
        <v>0.3</v>
      </c>
      <c r="O3099" s="37"/>
      <c r="P3099" s="35"/>
      <c r="Q3099" s="33"/>
      <c r="R3099" s="34"/>
    </row>
    <row r="3100" spans="1:18" ht="15.75" customHeight="1">
      <c r="A3100" s="22"/>
      <c r="B3100" s="27" t="s">
        <v>21</v>
      </c>
      <c r="C3100" s="27">
        <v>1185732</v>
      </c>
      <c r="D3100" s="28">
        <v>44532</v>
      </c>
      <c r="E3100" s="27" t="s">
        <v>40</v>
      </c>
      <c r="F3100" s="27" t="s">
        <v>115</v>
      </c>
      <c r="G3100" s="27" t="s">
        <v>116</v>
      </c>
      <c r="H3100" s="27" t="s">
        <v>28</v>
      </c>
      <c r="I3100" s="29">
        <v>0.6</v>
      </c>
      <c r="J3100" s="30">
        <v>2500</v>
      </c>
      <c r="K3100" s="31">
        <f t="shared" si="24"/>
        <v>1500</v>
      </c>
      <c r="L3100" s="31">
        <f t="shared" si="25"/>
        <v>750</v>
      </c>
      <c r="M3100" s="32">
        <v>0.5</v>
      </c>
      <c r="O3100" s="37"/>
      <c r="P3100" s="35"/>
      <c r="Q3100" s="33"/>
      <c r="R3100" s="34"/>
    </row>
    <row r="3101" spans="1:18" ht="15.75" customHeight="1">
      <c r="A3101" s="22"/>
      <c r="B3101" s="27" t="s">
        <v>21</v>
      </c>
      <c r="C3101" s="27">
        <v>1185732</v>
      </c>
      <c r="D3101" s="28">
        <v>44532</v>
      </c>
      <c r="E3101" s="27" t="s">
        <v>40</v>
      </c>
      <c r="F3101" s="27" t="s">
        <v>115</v>
      </c>
      <c r="G3101" s="27" t="s">
        <v>116</v>
      </c>
      <c r="H3101" s="27" t="s">
        <v>29</v>
      </c>
      <c r="I3101" s="29">
        <v>0.64999999999999991</v>
      </c>
      <c r="J3101" s="30">
        <v>3500</v>
      </c>
      <c r="K3101" s="31">
        <f t="shared" si="24"/>
        <v>2274.9999999999995</v>
      </c>
      <c r="L3101" s="31">
        <f t="shared" si="25"/>
        <v>909.99999999999989</v>
      </c>
      <c r="M3101" s="32">
        <v>0.4</v>
      </c>
      <c r="O3101" s="37"/>
      <c r="P3101" s="35"/>
      <c r="Q3101" s="33"/>
      <c r="R3101" s="34"/>
    </row>
    <row r="3102" spans="1:18" ht="15.75" customHeight="1">
      <c r="A3102" s="22" t="s">
        <v>46</v>
      </c>
      <c r="B3102" s="27" t="s">
        <v>21</v>
      </c>
      <c r="C3102" s="27">
        <v>1185732</v>
      </c>
      <c r="D3102" s="28">
        <v>44206</v>
      </c>
      <c r="E3102" s="27" t="s">
        <v>40</v>
      </c>
      <c r="F3102" s="27" t="s">
        <v>117</v>
      </c>
      <c r="G3102" s="27" t="s">
        <v>118</v>
      </c>
      <c r="H3102" s="27" t="s">
        <v>24</v>
      </c>
      <c r="I3102" s="29">
        <v>0.35000000000000003</v>
      </c>
      <c r="J3102" s="30">
        <v>5000</v>
      </c>
      <c r="K3102" s="31">
        <f t="shared" si="24"/>
        <v>1750.0000000000002</v>
      </c>
      <c r="L3102" s="31">
        <f t="shared" si="25"/>
        <v>700.00000000000011</v>
      </c>
      <c r="M3102" s="32">
        <v>0.4</v>
      </c>
      <c r="O3102" s="37"/>
      <c r="P3102" s="35"/>
      <c r="Q3102" s="33"/>
      <c r="R3102" s="34"/>
    </row>
    <row r="3103" spans="1:18" ht="15.75" customHeight="1">
      <c r="A3103" s="22"/>
      <c r="B3103" s="27" t="s">
        <v>21</v>
      </c>
      <c r="C3103" s="27">
        <v>1185732</v>
      </c>
      <c r="D3103" s="28">
        <v>44206</v>
      </c>
      <c r="E3103" s="27" t="s">
        <v>40</v>
      </c>
      <c r="F3103" s="27" t="s">
        <v>117</v>
      </c>
      <c r="G3103" s="27" t="s">
        <v>118</v>
      </c>
      <c r="H3103" s="27" t="s">
        <v>25</v>
      </c>
      <c r="I3103" s="29">
        <v>0.35000000000000003</v>
      </c>
      <c r="J3103" s="30">
        <v>3000</v>
      </c>
      <c r="K3103" s="31">
        <f t="shared" si="24"/>
        <v>1050</v>
      </c>
      <c r="L3103" s="31">
        <f t="shared" si="25"/>
        <v>420</v>
      </c>
      <c r="M3103" s="32">
        <v>0.4</v>
      </c>
      <c r="O3103" s="37"/>
      <c r="P3103" s="35"/>
      <c r="Q3103" s="33"/>
      <c r="R3103" s="34"/>
    </row>
    <row r="3104" spans="1:18" ht="15.75" customHeight="1">
      <c r="A3104" s="22"/>
      <c r="B3104" s="27" t="s">
        <v>21</v>
      </c>
      <c r="C3104" s="27">
        <v>1185732</v>
      </c>
      <c r="D3104" s="28">
        <v>44206</v>
      </c>
      <c r="E3104" s="27" t="s">
        <v>40</v>
      </c>
      <c r="F3104" s="27" t="s">
        <v>117</v>
      </c>
      <c r="G3104" s="27" t="s">
        <v>118</v>
      </c>
      <c r="H3104" s="27" t="s">
        <v>26</v>
      </c>
      <c r="I3104" s="29">
        <v>0.25000000000000006</v>
      </c>
      <c r="J3104" s="30">
        <v>3000</v>
      </c>
      <c r="K3104" s="31">
        <f t="shared" si="24"/>
        <v>750.00000000000011</v>
      </c>
      <c r="L3104" s="31">
        <f t="shared" si="25"/>
        <v>262.5</v>
      </c>
      <c r="M3104" s="32">
        <v>0.35</v>
      </c>
      <c r="O3104" s="37"/>
      <c r="P3104" s="35"/>
      <c r="Q3104" s="33"/>
      <c r="R3104" s="34"/>
    </row>
    <row r="3105" spans="1:18" ht="15.75" customHeight="1">
      <c r="A3105" s="22"/>
      <c r="B3105" s="27" t="s">
        <v>21</v>
      </c>
      <c r="C3105" s="27">
        <v>1185732</v>
      </c>
      <c r="D3105" s="28">
        <v>44206</v>
      </c>
      <c r="E3105" s="27" t="s">
        <v>40</v>
      </c>
      <c r="F3105" s="27" t="s">
        <v>117</v>
      </c>
      <c r="G3105" s="27" t="s">
        <v>118</v>
      </c>
      <c r="H3105" s="27" t="s">
        <v>27</v>
      </c>
      <c r="I3105" s="29">
        <v>0.30000000000000004</v>
      </c>
      <c r="J3105" s="30">
        <v>1500</v>
      </c>
      <c r="K3105" s="31">
        <f t="shared" si="24"/>
        <v>450.00000000000006</v>
      </c>
      <c r="L3105" s="31">
        <f t="shared" si="25"/>
        <v>157.5</v>
      </c>
      <c r="M3105" s="32">
        <v>0.35</v>
      </c>
      <c r="O3105" s="37"/>
      <c r="P3105" s="35"/>
      <c r="Q3105" s="33"/>
      <c r="R3105" s="34"/>
    </row>
    <row r="3106" spans="1:18" ht="15.75" customHeight="1">
      <c r="A3106" s="22"/>
      <c r="B3106" s="27" t="s">
        <v>21</v>
      </c>
      <c r="C3106" s="27">
        <v>1185732</v>
      </c>
      <c r="D3106" s="28">
        <v>44206</v>
      </c>
      <c r="E3106" s="27" t="s">
        <v>40</v>
      </c>
      <c r="F3106" s="27" t="s">
        <v>117</v>
      </c>
      <c r="G3106" s="27" t="s">
        <v>118</v>
      </c>
      <c r="H3106" s="27" t="s">
        <v>28</v>
      </c>
      <c r="I3106" s="29">
        <v>0.44999999999999996</v>
      </c>
      <c r="J3106" s="30">
        <v>2000</v>
      </c>
      <c r="K3106" s="31">
        <f t="shared" si="24"/>
        <v>899.99999999999989</v>
      </c>
      <c r="L3106" s="31">
        <f t="shared" si="25"/>
        <v>269.99999999999994</v>
      </c>
      <c r="M3106" s="32">
        <v>0.3</v>
      </c>
      <c r="O3106" s="37"/>
      <c r="P3106" s="35"/>
      <c r="Q3106" s="33"/>
      <c r="R3106" s="34"/>
    </row>
    <row r="3107" spans="1:18" ht="15.75" customHeight="1">
      <c r="A3107" s="22"/>
      <c r="B3107" s="27" t="s">
        <v>21</v>
      </c>
      <c r="C3107" s="27">
        <v>1185732</v>
      </c>
      <c r="D3107" s="28">
        <v>44206</v>
      </c>
      <c r="E3107" s="27" t="s">
        <v>40</v>
      </c>
      <c r="F3107" s="27" t="s">
        <v>117</v>
      </c>
      <c r="G3107" s="27" t="s">
        <v>118</v>
      </c>
      <c r="H3107" s="27" t="s">
        <v>29</v>
      </c>
      <c r="I3107" s="29">
        <v>0.35000000000000003</v>
      </c>
      <c r="J3107" s="30">
        <v>3000</v>
      </c>
      <c r="K3107" s="31">
        <f t="shared" si="24"/>
        <v>1050</v>
      </c>
      <c r="L3107" s="31">
        <f t="shared" si="25"/>
        <v>420</v>
      </c>
      <c r="M3107" s="32">
        <v>0.4</v>
      </c>
      <c r="O3107" s="37"/>
      <c r="P3107" s="35"/>
      <c r="Q3107" s="33"/>
      <c r="R3107" s="34"/>
    </row>
    <row r="3108" spans="1:18" ht="15.75" customHeight="1">
      <c r="A3108" s="22"/>
      <c r="B3108" s="27" t="s">
        <v>21</v>
      </c>
      <c r="C3108" s="27">
        <v>1185732</v>
      </c>
      <c r="D3108" s="28">
        <v>44237</v>
      </c>
      <c r="E3108" s="27" t="s">
        <v>40</v>
      </c>
      <c r="F3108" s="27" t="s">
        <v>117</v>
      </c>
      <c r="G3108" s="27" t="s">
        <v>118</v>
      </c>
      <c r="H3108" s="27" t="s">
        <v>24</v>
      </c>
      <c r="I3108" s="29">
        <v>0.35000000000000003</v>
      </c>
      <c r="J3108" s="30">
        <v>5500</v>
      </c>
      <c r="K3108" s="31">
        <f t="shared" si="24"/>
        <v>1925.0000000000002</v>
      </c>
      <c r="L3108" s="31">
        <f t="shared" si="25"/>
        <v>770.00000000000011</v>
      </c>
      <c r="M3108" s="32">
        <v>0.4</v>
      </c>
      <c r="O3108" s="37"/>
      <c r="P3108" s="35"/>
      <c r="Q3108" s="33"/>
      <c r="R3108" s="34"/>
    </row>
    <row r="3109" spans="1:18" ht="15.75" customHeight="1">
      <c r="A3109" s="22"/>
      <c r="B3109" s="27" t="s">
        <v>21</v>
      </c>
      <c r="C3109" s="27">
        <v>1185732</v>
      </c>
      <c r="D3109" s="28">
        <v>44237</v>
      </c>
      <c r="E3109" s="27" t="s">
        <v>40</v>
      </c>
      <c r="F3109" s="27" t="s">
        <v>117</v>
      </c>
      <c r="G3109" s="27" t="s">
        <v>118</v>
      </c>
      <c r="H3109" s="27" t="s">
        <v>25</v>
      </c>
      <c r="I3109" s="29">
        <v>0.35000000000000003</v>
      </c>
      <c r="J3109" s="30">
        <v>2000</v>
      </c>
      <c r="K3109" s="31">
        <f t="shared" si="24"/>
        <v>700.00000000000011</v>
      </c>
      <c r="L3109" s="31">
        <f t="shared" si="25"/>
        <v>280.00000000000006</v>
      </c>
      <c r="M3109" s="32">
        <v>0.4</v>
      </c>
      <c r="O3109" s="37"/>
      <c r="P3109" s="35"/>
      <c r="Q3109" s="33"/>
      <c r="R3109" s="34"/>
    </row>
    <row r="3110" spans="1:18" ht="15.75" customHeight="1">
      <c r="A3110" s="22"/>
      <c r="B3110" s="27" t="s">
        <v>21</v>
      </c>
      <c r="C3110" s="27">
        <v>1185732</v>
      </c>
      <c r="D3110" s="28">
        <v>44237</v>
      </c>
      <c r="E3110" s="27" t="s">
        <v>40</v>
      </c>
      <c r="F3110" s="27" t="s">
        <v>117</v>
      </c>
      <c r="G3110" s="27" t="s">
        <v>118</v>
      </c>
      <c r="H3110" s="27" t="s">
        <v>26</v>
      </c>
      <c r="I3110" s="29">
        <v>0.25000000000000006</v>
      </c>
      <c r="J3110" s="30">
        <v>2500</v>
      </c>
      <c r="K3110" s="31">
        <f t="shared" si="24"/>
        <v>625.00000000000011</v>
      </c>
      <c r="L3110" s="31">
        <f t="shared" si="25"/>
        <v>218.75000000000003</v>
      </c>
      <c r="M3110" s="32">
        <v>0.35</v>
      </c>
      <c r="O3110" s="37"/>
      <c r="P3110" s="35"/>
      <c r="Q3110" s="33"/>
      <c r="R3110" s="34"/>
    </row>
    <row r="3111" spans="1:18" ht="15.75" customHeight="1">
      <c r="A3111" s="22"/>
      <c r="B3111" s="27" t="s">
        <v>21</v>
      </c>
      <c r="C3111" s="27">
        <v>1185732</v>
      </c>
      <c r="D3111" s="28">
        <v>44237</v>
      </c>
      <c r="E3111" s="27" t="s">
        <v>40</v>
      </c>
      <c r="F3111" s="27" t="s">
        <v>117</v>
      </c>
      <c r="G3111" s="27" t="s">
        <v>118</v>
      </c>
      <c r="H3111" s="27" t="s">
        <v>27</v>
      </c>
      <c r="I3111" s="29">
        <v>0.30000000000000004</v>
      </c>
      <c r="J3111" s="30">
        <v>1250</v>
      </c>
      <c r="K3111" s="31">
        <f t="shared" si="24"/>
        <v>375.00000000000006</v>
      </c>
      <c r="L3111" s="31">
        <f t="shared" si="25"/>
        <v>131.25</v>
      </c>
      <c r="M3111" s="32">
        <v>0.35</v>
      </c>
      <c r="O3111" s="37"/>
      <c r="P3111" s="35"/>
      <c r="Q3111" s="33"/>
      <c r="R3111" s="34"/>
    </row>
    <row r="3112" spans="1:18" ht="15.75" customHeight="1">
      <c r="A3112" s="22"/>
      <c r="B3112" s="27" t="s">
        <v>21</v>
      </c>
      <c r="C3112" s="27">
        <v>1185732</v>
      </c>
      <c r="D3112" s="28">
        <v>44237</v>
      </c>
      <c r="E3112" s="27" t="s">
        <v>40</v>
      </c>
      <c r="F3112" s="27" t="s">
        <v>117</v>
      </c>
      <c r="G3112" s="27" t="s">
        <v>118</v>
      </c>
      <c r="H3112" s="27" t="s">
        <v>28</v>
      </c>
      <c r="I3112" s="29">
        <v>0.44999999999999996</v>
      </c>
      <c r="J3112" s="30">
        <v>2000</v>
      </c>
      <c r="K3112" s="31">
        <f t="shared" si="24"/>
        <v>899.99999999999989</v>
      </c>
      <c r="L3112" s="31">
        <f t="shared" si="25"/>
        <v>269.99999999999994</v>
      </c>
      <c r="M3112" s="32">
        <v>0.3</v>
      </c>
      <c r="O3112" s="37"/>
      <c r="P3112" s="35"/>
      <c r="Q3112" s="33"/>
      <c r="R3112" s="34"/>
    </row>
    <row r="3113" spans="1:18" ht="15.75" customHeight="1">
      <c r="A3113" s="22"/>
      <c r="B3113" s="27" t="s">
        <v>21</v>
      </c>
      <c r="C3113" s="27">
        <v>1185732</v>
      </c>
      <c r="D3113" s="28">
        <v>44237</v>
      </c>
      <c r="E3113" s="27" t="s">
        <v>40</v>
      </c>
      <c r="F3113" s="27" t="s">
        <v>117</v>
      </c>
      <c r="G3113" s="27" t="s">
        <v>118</v>
      </c>
      <c r="H3113" s="27" t="s">
        <v>29</v>
      </c>
      <c r="I3113" s="29">
        <v>0.19999999999999996</v>
      </c>
      <c r="J3113" s="30">
        <v>3000</v>
      </c>
      <c r="K3113" s="31">
        <f t="shared" si="24"/>
        <v>599.99999999999989</v>
      </c>
      <c r="L3113" s="31">
        <f t="shared" si="25"/>
        <v>239.99999999999997</v>
      </c>
      <c r="M3113" s="32">
        <v>0.4</v>
      </c>
      <c r="O3113" s="37"/>
      <c r="P3113" s="35"/>
      <c r="Q3113" s="33"/>
      <c r="R3113" s="34"/>
    </row>
    <row r="3114" spans="1:18" ht="15.75" customHeight="1">
      <c r="A3114" s="22"/>
      <c r="B3114" s="27" t="s">
        <v>21</v>
      </c>
      <c r="C3114" s="27">
        <v>1185732</v>
      </c>
      <c r="D3114" s="28">
        <v>44264</v>
      </c>
      <c r="E3114" s="27" t="s">
        <v>40</v>
      </c>
      <c r="F3114" s="27" t="s">
        <v>117</v>
      </c>
      <c r="G3114" s="27" t="s">
        <v>118</v>
      </c>
      <c r="H3114" s="27" t="s">
        <v>24</v>
      </c>
      <c r="I3114" s="29">
        <v>0.25000000000000006</v>
      </c>
      <c r="J3114" s="30">
        <v>5200</v>
      </c>
      <c r="K3114" s="31">
        <f t="shared" si="24"/>
        <v>1300.0000000000002</v>
      </c>
      <c r="L3114" s="31">
        <f t="shared" si="25"/>
        <v>520.00000000000011</v>
      </c>
      <c r="M3114" s="32">
        <v>0.4</v>
      </c>
      <c r="O3114" s="37"/>
      <c r="P3114" s="35"/>
      <c r="Q3114" s="33"/>
      <c r="R3114" s="34"/>
    </row>
    <row r="3115" spans="1:18" ht="15.75" customHeight="1">
      <c r="A3115" s="22"/>
      <c r="B3115" s="27" t="s">
        <v>21</v>
      </c>
      <c r="C3115" s="27">
        <v>1185732</v>
      </c>
      <c r="D3115" s="28">
        <v>44264</v>
      </c>
      <c r="E3115" s="27" t="s">
        <v>40</v>
      </c>
      <c r="F3115" s="27" t="s">
        <v>117</v>
      </c>
      <c r="G3115" s="27" t="s">
        <v>118</v>
      </c>
      <c r="H3115" s="27" t="s">
        <v>25</v>
      </c>
      <c r="I3115" s="29">
        <v>0.25000000000000006</v>
      </c>
      <c r="J3115" s="30">
        <v>2250</v>
      </c>
      <c r="K3115" s="31">
        <f t="shared" si="24"/>
        <v>562.50000000000011</v>
      </c>
      <c r="L3115" s="31">
        <f t="shared" si="25"/>
        <v>225.00000000000006</v>
      </c>
      <c r="M3115" s="32">
        <v>0.4</v>
      </c>
      <c r="O3115" s="37"/>
      <c r="P3115" s="35"/>
      <c r="Q3115" s="33"/>
      <c r="R3115" s="34"/>
    </row>
    <row r="3116" spans="1:18" ht="15.75" customHeight="1">
      <c r="A3116" s="22"/>
      <c r="B3116" s="27" t="s">
        <v>21</v>
      </c>
      <c r="C3116" s="27">
        <v>1185732</v>
      </c>
      <c r="D3116" s="28">
        <v>44264</v>
      </c>
      <c r="E3116" s="27" t="s">
        <v>40</v>
      </c>
      <c r="F3116" s="27" t="s">
        <v>117</v>
      </c>
      <c r="G3116" s="27" t="s">
        <v>118</v>
      </c>
      <c r="H3116" s="27" t="s">
        <v>26</v>
      </c>
      <c r="I3116" s="29">
        <v>0.15000000000000002</v>
      </c>
      <c r="J3116" s="30">
        <v>2750</v>
      </c>
      <c r="K3116" s="31">
        <f t="shared" si="24"/>
        <v>412.50000000000006</v>
      </c>
      <c r="L3116" s="31">
        <f t="shared" si="25"/>
        <v>144.375</v>
      </c>
      <c r="M3116" s="32">
        <v>0.35</v>
      </c>
      <c r="O3116" s="37"/>
      <c r="P3116" s="35"/>
      <c r="Q3116" s="33"/>
      <c r="R3116" s="34"/>
    </row>
    <row r="3117" spans="1:18" ht="15.75" customHeight="1">
      <c r="A3117" s="22"/>
      <c r="B3117" s="27" t="s">
        <v>21</v>
      </c>
      <c r="C3117" s="27">
        <v>1185732</v>
      </c>
      <c r="D3117" s="28">
        <v>44264</v>
      </c>
      <c r="E3117" s="27" t="s">
        <v>40</v>
      </c>
      <c r="F3117" s="27" t="s">
        <v>117</v>
      </c>
      <c r="G3117" s="27" t="s">
        <v>118</v>
      </c>
      <c r="H3117" s="27" t="s">
        <v>27</v>
      </c>
      <c r="I3117" s="29">
        <v>0.19999999999999996</v>
      </c>
      <c r="J3117" s="30">
        <v>1250</v>
      </c>
      <c r="K3117" s="31">
        <f t="shared" si="24"/>
        <v>249.99999999999994</v>
      </c>
      <c r="L3117" s="31">
        <f t="shared" si="25"/>
        <v>87.499999999999972</v>
      </c>
      <c r="M3117" s="32">
        <v>0.35</v>
      </c>
      <c r="O3117" s="37"/>
      <c r="P3117" s="35"/>
      <c r="Q3117" s="33"/>
      <c r="R3117" s="34"/>
    </row>
    <row r="3118" spans="1:18" ht="15.75" customHeight="1">
      <c r="A3118" s="22"/>
      <c r="B3118" s="27" t="s">
        <v>21</v>
      </c>
      <c r="C3118" s="27">
        <v>1185732</v>
      </c>
      <c r="D3118" s="28">
        <v>44264</v>
      </c>
      <c r="E3118" s="27" t="s">
        <v>40</v>
      </c>
      <c r="F3118" s="27" t="s">
        <v>117</v>
      </c>
      <c r="G3118" s="27" t="s">
        <v>118</v>
      </c>
      <c r="H3118" s="27" t="s">
        <v>28</v>
      </c>
      <c r="I3118" s="29">
        <v>0.35000000000000003</v>
      </c>
      <c r="J3118" s="30">
        <v>1750</v>
      </c>
      <c r="K3118" s="31">
        <f t="shared" si="24"/>
        <v>612.50000000000011</v>
      </c>
      <c r="L3118" s="31">
        <f t="shared" si="25"/>
        <v>183.75000000000003</v>
      </c>
      <c r="M3118" s="32">
        <v>0.3</v>
      </c>
      <c r="O3118" s="37"/>
      <c r="P3118" s="35"/>
      <c r="Q3118" s="33"/>
      <c r="R3118" s="34"/>
    </row>
    <row r="3119" spans="1:18" ht="15.75" customHeight="1">
      <c r="A3119" s="22"/>
      <c r="B3119" s="27" t="s">
        <v>21</v>
      </c>
      <c r="C3119" s="27">
        <v>1185732</v>
      </c>
      <c r="D3119" s="28">
        <v>44264</v>
      </c>
      <c r="E3119" s="27" t="s">
        <v>40</v>
      </c>
      <c r="F3119" s="27" t="s">
        <v>117</v>
      </c>
      <c r="G3119" s="27" t="s">
        <v>118</v>
      </c>
      <c r="H3119" s="27" t="s">
        <v>29</v>
      </c>
      <c r="I3119" s="29">
        <v>0.25000000000000006</v>
      </c>
      <c r="J3119" s="30">
        <v>2750</v>
      </c>
      <c r="K3119" s="31">
        <f t="shared" si="24"/>
        <v>687.50000000000011</v>
      </c>
      <c r="L3119" s="31">
        <f t="shared" si="25"/>
        <v>275.00000000000006</v>
      </c>
      <c r="M3119" s="32">
        <v>0.4</v>
      </c>
      <c r="O3119" s="37"/>
      <c r="P3119" s="35"/>
      <c r="Q3119" s="33"/>
      <c r="R3119" s="34"/>
    </row>
    <row r="3120" spans="1:18" ht="15.75" customHeight="1">
      <c r="A3120" s="22"/>
      <c r="B3120" s="27" t="s">
        <v>21</v>
      </c>
      <c r="C3120" s="27">
        <v>1185732</v>
      </c>
      <c r="D3120" s="28">
        <v>44296</v>
      </c>
      <c r="E3120" s="27" t="s">
        <v>40</v>
      </c>
      <c r="F3120" s="27" t="s">
        <v>117</v>
      </c>
      <c r="G3120" s="27" t="s">
        <v>118</v>
      </c>
      <c r="H3120" s="27" t="s">
        <v>24</v>
      </c>
      <c r="I3120" s="29">
        <v>0.25000000000000006</v>
      </c>
      <c r="J3120" s="30">
        <v>5000</v>
      </c>
      <c r="K3120" s="31">
        <f t="shared" si="24"/>
        <v>1250.0000000000002</v>
      </c>
      <c r="L3120" s="31">
        <f t="shared" si="25"/>
        <v>500.00000000000011</v>
      </c>
      <c r="M3120" s="32">
        <v>0.4</v>
      </c>
      <c r="O3120" s="37"/>
      <c r="P3120" s="35"/>
      <c r="Q3120" s="33"/>
      <c r="R3120" s="34"/>
    </row>
    <row r="3121" spans="1:18" ht="15.75" customHeight="1">
      <c r="A3121" s="22"/>
      <c r="B3121" s="27" t="s">
        <v>21</v>
      </c>
      <c r="C3121" s="27">
        <v>1185732</v>
      </c>
      <c r="D3121" s="28">
        <v>44296</v>
      </c>
      <c r="E3121" s="27" t="s">
        <v>40</v>
      </c>
      <c r="F3121" s="27" t="s">
        <v>117</v>
      </c>
      <c r="G3121" s="27" t="s">
        <v>118</v>
      </c>
      <c r="H3121" s="27" t="s">
        <v>25</v>
      </c>
      <c r="I3121" s="29">
        <v>0.25000000000000006</v>
      </c>
      <c r="J3121" s="30">
        <v>2000</v>
      </c>
      <c r="K3121" s="31">
        <f t="shared" si="24"/>
        <v>500.00000000000011</v>
      </c>
      <c r="L3121" s="31">
        <f t="shared" si="25"/>
        <v>200.00000000000006</v>
      </c>
      <c r="M3121" s="32">
        <v>0.4</v>
      </c>
      <c r="O3121" s="37"/>
      <c r="P3121" s="35"/>
      <c r="Q3121" s="33"/>
      <c r="R3121" s="34"/>
    </row>
    <row r="3122" spans="1:18" ht="15.75" customHeight="1">
      <c r="A3122" s="22"/>
      <c r="B3122" s="27" t="s">
        <v>21</v>
      </c>
      <c r="C3122" s="27">
        <v>1185732</v>
      </c>
      <c r="D3122" s="28">
        <v>44296</v>
      </c>
      <c r="E3122" s="27" t="s">
        <v>40</v>
      </c>
      <c r="F3122" s="27" t="s">
        <v>117</v>
      </c>
      <c r="G3122" s="27" t="s">
        <v>118</v>
      </c>
      <c r="H3122" s="27" t="s">
        <v>26</v>
      </c>
      <c r="I3122" s="29">
        <v>0.15000000000000002</v>
      </c>
      <c r="J3122" s="30">
        <v>2000</v>
      </c>
      <c r="K3122" s="31">
        <f t="shared" si="24"/>
        <v>300.00000000000006</v>
      </c>
      <c r="L3122" s="31">
        <f t="shared" si="25"/>
        <v>105.00000000000001</v>
      </c>
      <c r="M3122" s="32">
        <v>0.35</v>
      </c>
      <c r="O3122" s="37"/>
      <c r="P3122" s="35"/>
      <c r="Q3122" s="33"/>
      <c r="R3122" s="34"/>
    </row>
    <row r="3123" spans="1:18" ht="15.75" customHeight="1">
      <c r="A3123" s="22"/>
      <c r="B3123" s="27" t="s">
        <v>21</v>
      </c>
      <c r="C3123" s="27">
        <v>1185732</v>
      </c>
      <c r="D3123" s="28">
        <v>44296</v>
      </c>
      <c r="E3123" s="27" t="s">
        <v>40</v>
      </c>
      <c r="F3123" s="27" t="s">
        <v>117</v>
      </c>
      <c r="G3123" s="27" t="s">
        <v>118</v>
      </c>
      <c r="H3123" s="27" t="s">
        <v>27</v>
      </c>
      <c r="I3123" s="29">
        <v>0.19999999999999996</v>
      </c>
      <c r="J3123" s="30">
        <v>1250</v>
      </c>
      <c r="K3123" s="31">
        <f t="shared" si="24"/>
        <v>249.99999999999994</v>
      </c>
      <c r="L3123" s="31">
        <f t="shared" si="25"/>
        <v>87.499999999999972</v>
      </c>
      <c r="M3123" s="32">
        <v>0.35</v>
      </c>
      <c r="O3123" s="37"/>
      <c r="P3123" s="35"/>
      <c r="Q3123" s="33"/>
      <c r="R3123" s="34"/>
    </row>
    <row r="3124" spans="1:18" ht="15.75" customHeight="1">
      <c r="A3124" s="22"/>
      <c r="B3124" s="27" t="s">
        <v>21</v>
      </c>
      <c r="C3124" s="27">
        <v>1185732</v>
      </c>
      <c r="D3124" s="28">
        <v>44296</v>
      </c>
      <c r="E3124" s="27" t="s">
        <v>40</v>
      </c>
      <c r="F3124" s="27" t="s">
        <v>117</v>
      </c>
      <c r="G3124" s="27" t="s">
        <v>118</v>
      </c>
      <c r="H3124" s="27" t="s">
        <v>28</v>
      </c>
      <c r="I3124" s="29">
        <v>0.65</v>
      </c>
      <c r="J3124" s="30">
        <v>1500</v>
      </c>
      <c r="K3124" s="31">
        <f t="shared" si="24"/>
        <v>975</v>
      </c>
      <c r="L3124" s="31">
        <f t="shared" si="25"/>
        <v>292.5</v>
      </c>
      <c r="M3124" s="32">
        <v>0.3</v>
      </c>
      <c r="O3124" s="37"/>
      <c r="P3124" s="35"/>
      <c r="Q3124" s="33"/>
      <c r="R3124" s="34"/>
    </row>
    <row r="3125" spans="1:18" ht="15.75" customHeight="1">
      <c r="A3125" s="22"/>
      <c r="B3125" s="27" t="s">
        <v>21</v>
      </c>
      <c r="C3125" s="27">
        <v>1185732</v>
      </c>
      <c r="D3125" s="28">
        <v>44296</v>
      </c>
      <c r="E3125" s="27" t="s">
        <v>40</v>
      </c>
      <c r="F3125" s="27" t="s">
        <v>117</v>
      </c>
      <c r="G3125" s="27" t="s">
        <v>118</v>
      </c>
      <c r="H3125" s="27" t="s">
        <v>29</v>
      </c>
      <c r="I3125" s="29">
        <v>0.5</v>
      </c>
      <c r="J3125" s="30">
        <v>2750</v>
      </c>
      <c r="K3125" s="31">
        <f t="shared" si="24"/>
        <v>1375</v>
      </c>
      <c r="L3125" s="31">
        <f t="shared" si="25"/>
        <v>550</v>
      </c>
      <c r="M3125" s="32">
        <v>0.4</v>
      </c>
      <c r="O3125" s="37"/>
      <c r="P3125" s="35"/>
      <c r="Q3125" s="33"/>
      <c r="R3125" s="34"/>
    </row>
    <row r="3126" spans="1:18" ht="15.75" customHeight="1">
      <c r="A3126" s="22"/>
      <c r="B3126" s="27" t="s">
        <v>21</v>
      </c>
      <c r="C3126" s="27">
        <v>1185732</v>
      </c>
      <c r="D3126" s="28">
        <v>44327</v>
      </c>
      <c r="E3126" s="27" t="s">
        <v>40</v>
      </c>
      <c r="F3126" s="27" t="s">
        <v>117</v>
      </c>
      <c r="G3126" s="27" t="s">
        <v>118</v>
      </c>
      <c r="H3126" s="27" t="s">
        <v>24</v>
      </c>
      <c r="I3126" s="29">
        <v>0.6</v>
      </c>
      <c r="J3126" s="30">
        <v>5450</v>
      </c>
      <c r="K3126" s="31">
        <f t="shared" si="24"/>
        <v>3270</v>
      </c>
      <c r="L3126" s="31">
        <f t="shared" si="25"/>
        <v>1308</v>
      </c>
      <c r="M3126" s="32">
        <v>0.4</v>
      </c>
      <c r="O3126" s="37"/>
      <c r="P3126" s="35"/>
      <c r="Q3126" s="33"/>
      <c r="R3126" s="34"/>
    </row>
    <row r="3127" spans="1:18" ht="15.75" customHeight="1">
      <c r="A3127" s="22"/>
      <c r="B3127" s="27" t="s">
        <v>21</v>
      </c>
      <c r="C3127" s="27">
        <v>1185732</v>
      </c>
      <c r="D3127" s="28">
        <v>44327</v>
      </c>
      <c r="E3127" s="27" t="s">
        <v>40</v>
      </c>
      <c r="F3127" s="27" t="s">
        <v>117</v>
      </c>
      <c r="G3127" s="27" t="s">
        <v>118</v>
      </c>
      <c r="H3127" s="27" t="s">
        <v>25</v>
      </c>
      <c r="I3127" s="29">
        <v>0.4</v>
      </c>
      <c r="J3127" s="30">
        <v>2500</v>
      </c>
      <c r="K3127" s="31">
        <f t="shared" si="24"/>
        <v>1000</v>
      </c>
      <c r="L3127" s="31">
        <f t="shared" si="25"/>
        <v>400</v>
      </c>
      <c r="M3127" s="32">
        <v>0.4</v>
      </c>
      <c r="O3127" s="37"/>
      <c r="P3127" s="35"/>
      <c r="Q3127" s="33"/>
      <c r="R3127" s="34"/>
    </row>
    <row r="3128" spans="1:18" ht="15.75" customHeight="1">
      <c r="A3128" s="22"/>
      <c r="B3128" s="27" t="s">
        <v>21</v>
      </c>
      <c r="C3128" s="27">
        <v>1185732</v>
      </c>
      <c r="D3128" s="28">
        <v>44327</v>
      </c>
      <c r="E3128" s="27" t="s">
        <v>40</v>
      </c>
      <c r="F3128" s="27" t="s">
        <v>117</v>
      </c>
      <c r="G3128" s="27" t="s">
        <v>118</v>
      </c>
      <c r="H3128" s="27" t="s">
        <v>26</v>
      </c>
      <c r="I3128" s="29">
        <v>0.35000000000000003</v>
      </c>
      <c r="J3128" s="30">
        <v>2250</v>
      </c>
      <c r="K3128" s="31">
        <f t="shared" si="24"/>
        <v>787.50000000000011</v>
      </c>
      <c r="L3128" s="31">
        <f t="shared" si="25"/>
        <v>275.625</v>
      </c>
      <c r="M3128" s="32">
        <v>0.35</v>
      </c>
      <c r="O3128" s="37"/>
      <c r="P3128" s="35"/>
      <c r="Q3128" s="33"/>
      <c r="R3128" s="34"/>
    </row>
    <row r="3129" spans="1:18" ht="15.75" customHeight="1">
      <c r="A3129" s="22"/>
      <c r="B3129" s="27" t="s">
        <v>21</v>
      </c>
      <c r="C3129" s="27">
        <v>1185732</v>
      </c>
      <c r="D3129" s="28">
        <v>44327</v>
      </c>
      <c r="E3129" s="27" t="s">
        <v>40</v>
      </c>
      <c r="F3129" s="27" t="s">
        <v>117</v>
      </c>
      <c r="G3129" s="27" t="s">
        <v>118</v>
      </c>
      <c r="H3129" s="27" t="s">
        <v>27</v>
      </c>
      <c r="I3129" s="29">
        <v>0.35000000000000003</v>
      </c>
      <c r="J3129" s="30">
        <v>1750</v>
      </c>
      <c r="K3129" s="31">
        <f t="shared" si="24"/>
        <v>612.50000000000011</v>
      </c>
      <c r="L3129" s="31">
        <f t="shared" si="25"/>
        <v>214.37500000000003</v>
      </c>
      <c r="M3129" s="32">
        <v>0.35</v>
      </c>
      <c r="O3129" s="37"/>
      <c r="P3129" s="35"/>
      <c r="Q3129" s="33"/>
      <c r="R3129" s="34"/>
    </row>
    <row r="3130" spans="1:18" ht="15.75" customHeight="1">
      <c r="A3130" s="22"/>
      <c r="B3130" s="27" t="s">
        <v>21</v>
      </c>
      <c r="C3130" s="27">
        <v>1185732</v>
      </c>
      <c r="D3130" s="28">
        <v>44327</v>
      </c>
      <c r="E3130" s="27" t="s">
        <v>40</v>
      </c>
      <c r="F3130" s="27" t="s">
        <v>117</v>
      </c>
      <c r="G3130" s="27" t="s">
        <v>118</v>
      </c>
      <c r="H3130" s="27" t="s">
        <v>28</v>
      </c>
      <c r="I3130" s="29">
        <v>0.44999999999999996</v>
      </c>
      <c r="J3130" s="30">
        <v>2000</v>
      </c>
      <c r="K3130" s="31">
        <f t="shared" si="24"/>
        <v>899.99999999999989</v>
      </c>
      <c r="L3130" s="31">
        <f t="shared" si="25"/>
        <v>269.99999999999994</v>
      </c>
      <c r="M3130" s="32">
        <v>0.3</v>
      </c>
      <c r="O3130" s="37"/>
      <c r="P3130" s="35"/>
      <c r="Q3130" s="33"/>
      <c r="R3130" s="34"/>
    </row>
    <row r="3131" spans="1:18" ht="15.75" customHeight="1">
      <c r="A3131" s="22"/>
      <c r="B3131" s="27" t="s">
        <v>21</v>
      </c>
      <c r="C3131" s="27">
        <v>1185732</v>
      </c>
      <c r="D3131" s="28">
        <v>44327</v>
      </c>
      <c r="E3131" s="27" t="s">
        <v>40</v>
      </c>
      <c r="F3131" s="27" t="s">
        <v>117</v>
      </c>
      <c r="G3131" s="27" t="s">
        <v>118</v>
      </c>
      <c r="H3131" s="27" t="s">
        <v>29</v>
      </c>
      <c r="I3131" s="29">
        <v>0.54999999999999993</v>
      </c>
      <c r="J3131" s="30">
        <v>3250</v>
      </c>
      <c r="K3131" s="31">
        <f t="shared" si="24"/>
        <v>1787.4999999999998</v>
      </c>
      <c r="L3131" s="31">
        <f t="shared" si="25"/>
        <v>715</v>
      </c>
      <c r="M3131" s="32">
        <v>0.4</v>
      </c>
      <c r="O3131" s="37"/>
      <c r="P3131" s="35"/>
      <c r="Q3131" s="33"/>
      <c r="R3131" s="34"/>
    </row>
    <row r="3132" spans="1:18" ht="15.75" customHeight="1">
      <c r="A3132" s="22"/>
      <c r="B3132" s="27" t="s">
        <v>21</v>
      </c>
      <c r="C3132" s="27">
        <v>1185732</v>
      </c>
      <c r="D3132" s="28">
        <v>44357</v>
      </c>
      <c r="E3132" s="27" t="s">
        <v>40</v>
      </c>
      <c r="F3132" s="27" t="s">
        <v>117</v>
      </c>
      <c r="G3132" s="27" t="s">
        <v>118</v>
      </c>
      <c r="H3132" s="27" t="s">
        <v>24</v>
      </c>
      <c r="I3132" s="29">
        <v>0.4</v>
      </c>
      <c r="J3132" s="30">
        <v>5750</v>
      </c>
      <c r="K3132" s="31">
        <f t="shared" si="24"/>
        <v>2300</v>
      </c>
      <c r="L3132" s="31">
        <f t="shared" si="25"/>
        <v>920</v>
      </c>
      <c r="M3132" s="32">
        <v>0.4</v>
      </c>
      <c r="O3132" s="37"/>
      <c r="P3132" s="35"/>
      <c r="Q3132" s="33"/>
      <c r="R3132" s="34"/>
    </row>
    <row r="3133" spans="1:18" ht="15.75" customHeight="1">
      <c r="A3133" s="22"/>
      <c r="B3133" s="27" t="s">
        <v>21</v>
      </c>
      <c r="C3133" s="27">
        <v>1185732</v>
      </c>
      <c r="D3133" s="28">
        <v>44357</v>
      </c>
      <c r="E3133" s="27" t="s">
        <v>40</v>
      </c>
      <c r="F3133" s="27" t="s">
        <v>117</v>
      </c>
      <c r="G3133" s="27" t="s">
        <v>118</v>
      </c>
      <c r="H3133" s="27" t="s">
        <v>25</v>
      </c>
      <c r="I3133" s="29">
        <v>0.35000000000000009</v>
      </c>
      <c r="J3133" s="30">
        <v>3250</v>
      </c>
      <c r="K3133" s="31">
        <f t="shared" si="24"/>
        <v>1137.5000000000002</v>
      </c>
      <c r="L3133" s="31">
        <f t="shared" si="25"/>
        <v>455.00000000000011</v>
      </c>
      <c r="M3133" s="32">
        <v>0.4</v>
      </c>
      <c r="O3133" s="37"/>
      <c r="P3133" s="35"/>
      <c r="Q3133" s="33"/>
      <c r="R3133" s="34"/>
    </row>
    <row r="3134" spans="1:18" ht="15.75" customHeight="1">
      <c r="A3134" s="22"/>
      <c r="B3134" s="27" t="s">
        <v>21</v>
      </c>
      <c r="C3134" s="27">
        <v>1185732</v>
      </c>
      <c r="D3134" s="28">
        <v>44357</v>
      </c>
      <c r="E3134" s="27" t="s">
        <v>40</v>
      </c>
      <c r="F3134" s="27" t="s">
        <v>117</v>
      </c>
      <c r="G3134" s="27" t="s">
        <v>118</v>
      </c>
      <c r="H3134" s="27" t="s">
        <v>26</v>
      </c>
      <c r="I3134" s="29">
        <v>0.30000000000000004</v>
      </c>
      <c r="J3134" s="30">
        <v>2000</v>
      </c>
      <c r="K3134" s="31">
        <f t="shared" si="24"/>
        <v>600.00000000000011</v>
      </c>
      <c r="L3134" s="31">
        <f t="shared" si="25"/>
        <v>210.00000000000003</v>
      </c>
      <c r="M3134" s="32">
        <v>0.35</v>
      </c>
      <c r="O3134" s="37"/>
      <c r="P3134" s="35"/>
      <c r="Q3134" s="33"/>
      <c r="R3134" s="34"/>
    </row>
    <row r="3135" spans="1:18" ht="15.75" customHeight="1">
      <c r="A3135" s="22"/>
      <c r="B3135" s="27" t="s">
        <v>21</v>
      </c>
      <c r="C3135" s="27">
        <v>1185732</v>
      </c>
      <c r="D3135" s="28">
        <v>44357</v>
      </c>
      <c r="E3135" s="27" t="s">
        <v>40</v>
      </c>
      <c r="F3135" s="27" t="s">
        <v>117</v>
      </c>
      <c r="G3135" s="27" t="s">
        <v>118</v>
      </c>
      <c r="H3135" s="27" t="s">
        <v>27</v>
      </c>
      <c r="I3135" s="29">
        <v>0.30000000000000004</v>
      </c>
      <c r="J3135" s="30">
        <v>1750</v>
      </c>
      <c r="K3135" s="31">
        <f t="shared" si="24"/>
        <v>525.00000000000011</v>
      </c>
      <c r="L3135" s="31">
        <f t="shared" si="25"/>
        <v>183.75000000000003</v>
      </c>
      <c r="M3135" s="32">
        <v>0.35</v>
      </c>
      <c r="O3135" s="37"/>
      <c r="P3135" s="35"/>
      <c r="Q3135" s="33"/>
      <c r="R3135" s="34"/>
    </row>
    <row r="3136" spans="1:18" ht="15.75" customHeight="1">
      <c r="A3136" s="22"/>
      <c r="B3136" s="27" t="s">
        <v>21</v>
      </c>
      <c r="C3136" s="27">
        <v>1185732</v>
      </c>
      <c r="D3136" s="28">
        <v>44357</v>
      </c>
      <c r="E3136" s="27" t="s">
        <v>40</v>
      </c>
      <c r="F3136" s="27" t="s">
        <v>117</v>
      </c>
      <c r="G3136" s="27" t="s">
        <v>118</v>
      </c>
      <c r="H3136" s="27" t="s">
        <v>28</v>
      </c>
      <c r="I3136" s="29">
        <v>0.4</v>
      </c>
      <c r="J3136" s="30">
        <v>1750</v>
      </c>
      <c r="K3136" s="31">
        <f t="shared" si="24"/>
        <v>700</v>
      </c>
      <c r="L3136" s="31">
        <f t="shared" si="25"/>
        <v>210</v>
      </c>
      <c r="M3136" s="32">
        <v>0.3</v>
      </c>
      <c r="O3136" s="37"/>
      <c r="P3136" s="35"/>
      <c r="Q3136" s="33"/>
      <c r="R3136" s="34"/>
    </row>
    <row r="3137" spans="1:18" ht="15.75" customHeight="1">
      <c r="A3137" s="22"/>
      <c r="B3137" s="27" t="s">
        <v>21</v>
      </c>
      <c r="C3137" s="27">
        <v>1185732</v>
      </c>
      <c r="D3137" s="28">
        <v>44357</v>
      </c>
      <c r="E3137" s="27" t="s">
        <v>40</v>
      </c>
      <c r="F3137" s="27" t="s">
        <v>117</v>
      </c>
      <c r="G3137" s="27" t="s">
        <v>118</v>
      </c>
      <c r="H3137" s="27" t="s">
        <v>29</v>
      </c>
      <c r="I3137" s="29">
        <v>0.60000000000000009</v>
      </c>
      <c r="J3137" s="30">
        <v>3250</v>
      </c>
      <c r="K3137" s="31">
        <f t="shared" si="24"/>
        <v>1950.0000000000002</v>
      </c>
      <c r="L3137" s="31">
        <f t="shared" si="25"/>
        <v>780.00000000000011</v>
      </c>
      <c r="M3137" s="32">
        <v>0.4</v>
      </c>
      <c r="O3137" s="37"/>
      <c r="P3137" s="35"/>
      <c r="Q3137" s="33"/>
      <c r="R3137" s="34"/>
    </row>
    <row r="3138" spans="1:18" ht="15.75" customHeight="1">
      <c r="A3138" s="22"/>
      <c r="B3138" s="27" t="s">
        <v>21</v>
      </c>
      <c r="C3138" s="27">
        <v>1185732</v>
      </c>
      <c r="D3138" s="28">
        <v>44386</v>
      </c>
      <c r="E3138" s="27" t="s">
        <v>40</v>
      </c>
      <c r="F3138" s="27" t="s">
        <v>117</v>
      </c>
      <c r="G3138" s="27" t="s">
        <v>118</v>
      </c>
      <c r="H3138" s="27" t="s">
        <v>24</v>
      </c>
      <c r="I3138" s="29">
        <v>0.55000000000000004</v>
      </c>
      <c r="J3138" s="30">
        <v>5500</v>
      </c>
      <c r="K3138" s="31">
        <f t="shared" si="24"/>
        <v>3025.0000000000005</v>
      </c>
      <c r="L3138" s="31">
        <f t="shared" si="25"/>
        <v>1210.0000000000002</v>
      </c>
      <c r="M3138" s="32">
        <v>0.4</v>
      </c>
      <c r="O3138" s="37"/>
      <c r="P3138" s="35"/>
      <c r="Q3138" s="33"/>
      <c r="R3138" s="34"/>
    </row>
    <row r="3139" spans="1:18" ht="15.75" customHeight="1">
      <c r="A3139" s="22"/>
      <c r="B3139" s="27" t="s">
        <v>21</v>
      </c>
      <c r="C3139" s="27">
        <v>1185732</v>
      </c>
      <c r="D3139" s="28">
        <v>44386</v>
      </c>
      <c r="E3139" s="27" t="s">
        <v>40</v>
      </c>
      <c r="F3139" s="27" t="s">
        <v>117</v>
      </c>
      <c r="G3139" s="27" t="s">
        <v>118</v>
      </c>
      <c r="H3139" s="27" t="s">
        <v>25</v>
      </c>
      <c r="I3139" s="29">
        <v>0.50000000000000011</v>
      </c>
      <c r="J3139" s="30">
        <v>3000</v>
      </c>
      <c r="K3139" s="31">
        <f t="shared" si="24"/>
        <v>1500.0000000000002</v>
      </c>
      <c r="L3139" s="31">
        <f t="shared" si="25"/>
        <v>600.00000000000011</v>
      </c>
      <c r="M3139" s="32">
        <v>0.4</v>
      </c>
      <c r="O3139" s="37"/>
      <c r="P3139" s="35"/>
      <c r="Q3139" s="33"/>
      <c r="R3139" s="34"/>
    </row>
    <row r="3140" spans="1:18" ht="15.75" customHeight="1">
      <c r="A3140" s="22"/>
      <c r="B3140" s="27" t="s">
        <v>21</v>
      </c>
      <c r="C3140" s="27">
        <v>1185732</v>
      </c>
      <c r="D3140" s="28">
        <v>44386</v>
      </c>
      <c r="E3140" s="27" t="s">
        <v>40</v>
      </c>
      <c r="F3140" s="27" t="s">
        <v>117</v>
      </c>
      <c r="G3140" s="27" t="s">
        <v>118</v>
      </c>
      <c r="H3140" s="27" t="s">
        <v>26</v>
      </c>
      <c r="I3140" s="29">
        <v>0.45</v>
      </c>
      <c r="J3140" s="30">
        <v>2250</v>
      </c>
      <c r="K3140" s="31">
        <f t="shared" si="24"/>
        <v>1012.5</v>
      </c>
      <c r="L3140" s="31">
        <f t="shared" si="25"/>
        <v>354.375</v>
      </c>
      <c r="M3140" s="32">
        <v>0.35</v>
      </c>
      <c r="O3140" s="37"/>
      <c r="P3140" s="35"/>
      <c r="Q3140" s="33"/>
      <c r="R3140" s="34"/>
    </row>
    <row r="3141" spans="1:18" ht="15.75" customHeight="1">
      <c r="A3141" s="22"/>
      <c r="B3141" s="27" t="s">
        <v>21</v>
      </c>
      <c r="C3141" s="27">
        <v>1185732</v>
      </c>
      <c r="D3141" s="28">
        <v>44386</v>
      </c>
      <c r="E3141" s="27" t="s">
        <v>40</v>
      </c>
      <c r="F3141" s="27" t="s">
        <v>117</v>
      </c>
      <c r="G3141" s="27" t="s">
        <v>118</v>
      </c>
      <c r="H3141" s="27" t="s">
        <v>27</v>
      </c>
      <c r="I3141" s="29">
        <v>0.45</v>
      </c>
      <c r="J3141" s="30">
        <v>1750</v>
      </c>
      <c r="K3141" s="31">
        <f t="shared" si="24"/>
        <v>787.5</v>
      </c>
      <c r="L3141" s="31">
        <f t="shared" si="25"/>
        <v>275.625</v>
      </c>
      <c r="M3141" s="32">
        <v>0.35</v>
      </c>
      <c r="O3141" s="37"/>
      <c r="P3141" s="35"/>
      <c r="Q3141" s="33"/>
      <c r="R3141" s="34"/>
    </row>
    <row r="3142" spans="1:18" ht="15.75" customHeight="1">
      <c r="A3142" s="22"/>
      <c r="B3142" s="27" t="s">
        <v>21</v>
      </c>
      <c r="C3142" s="27">
        <v>1185732</v>
      </c>
      <c r="D3142" s="28">
        <v>44386</v>
      </c>
      <c r="E3142" s="27" t="s">
        <v>40</v>
      </c>
      <c r="F3142" s="27" t="s">
        <v>117</v>
      </c>
      <c r="G3142" s="27" t="s">
        <v>118</v>
      </c>
      <c r="H3142" s="27" t="s">
        <v>28</v>
      </c>
      <c r="I3142" s="29">
        <v>0.55000000000000004</v>
      </c>
      <c r="J3142" s="30">
        <v>2000</v>
      </c>
      <c r="K3142" s="31">
        <f t="shared" si="24"/>
        <v>1100</v>
      </c>
      <c r="L3142" s="31">
        <f t="shared" si="25"/>
        <v>330</v>
      </c>
      <c r="M3142" s="32">
        <v>0.3</v>
      </c>
      <c r="O3142" s="37"/>
      <c r="P3142" s="35"/>
      <c r="Q3142" s="33"/>
      <c r="R3142" s="34"/>
    </row>
    <row r="3143" spans="1:18" ht="15.75" customHeight="1">
      <c r="A3143" s="22"/>
      <c r="B3143" s="27" t="s">
        <v>21</v>
      </c>
      <c r="C3143" s="27">
        <v>1185732</v>
      </c>
      <c r="D3143" s="28">
        <v>44386</v>
      </c>
      <c r="E3143" s="27" t="s">
        <v>40</v>
      </c>
      <c r="F3143" s="27" t="s">
        <v>117</v>
      </c>
      <c r="G3143" s="27" t="s">
        <v>118</v>
      </c>
      <c r="H3143" s="27" t="s">
        <v>29</v>
      </c>
      <c r="I3143" s="29">
        <v>0.60000000000000009</v>
      </c>
      <c r="J3143" s="30">
        <v>3750</v>
      </c>
      <c r="K3143" s="31">
        <f t="shared" si="24"/>
        <v>2250.0000000000005</v>
      </c>
      <c r="L3143" s="31">
        <f t="shared" si="25"/>
        <v>900.00000000000023</v>
      </c>
      <c r="M3143" s="32">
        <v>0.4</v>
      </c>
      <c r="O3143" s="37"/>
      <c r="P3143" s="35"/>
      <c r="Q3143" s="33"/>
      <c r="R3143" s="34"/>
    </row>
    <row r="3144" spans="1:18" ht="15.75" customHeight="1">
      <c r="A3144" s="22"/>
      <c r="B3144" s="27" t="s">
        <v>21</v>
      </c>
      <c r="C3144" s="27">
        <v>1185732</v>
      </c>
      <c r="D3144" s="28">
        <v>44418</v>
      </c>
      <c r="E3144" s="27" t="s">
        <v>40</v>
      </c>
      <c r="F3144" s="27" t="s">
        <v>117</v>
      </c>
      <c r="G3144" s="27" t="s">
        <v>118</v>
      </c>
      <c r="H3144" s="27" t="s">
        <v>24</v>
      </c>
      <c r="I3144" s="29">
        <v>0.5</v>
      </c>
      <c r="J3144" s="30">
        <v>5250</v>
      </c>
      <c r="K3144" s="31">
        <f t="shared" si="24"/>
        <v>2625</v>
      </c>
      <c r="L3144" s="31">
        <f t="shared" si="25"/>
        <v>1050</v>
      </c>
      <c r="M3144" s="32">
        <v>0.4</v>
      </c>
      <c r="O3144" s="37"/>
      <c r="P3144" s="35"/>
      <c r="Q3144" s="33"/>
      <c r="R3144" s="34"/>
    </row>
    <row r="3145" spans="1:18" ht="15.75" customHeight="1">
      <c r="A3145" s="22"/>
      <c r="B3145" s="27" t="s">
        <v>21</v>
      </c>
      <c r="C3145" s="27">
        <v>1185732</v>
      </c>
      <c r="D3145" s="28">
        <v>44418</v>
      </c>
      <c r="E3145" s="27" t="s">
        <v>40</v>
      </c>
      <c r="F3145" s="27" t="s">
        <v>117</v>
      </c>
      <c r="G3145" s="27" t="s">
        <v>118</v>
      </c>
      <c r="H3145" s="27" t="s">
        <v>25</v>
      </c>
      <c r="I3145" s="29">
        <v>0.45000000000000007</v>
      </c>
      <c r="J3145" s="30">
        <v>3000</v>
      </c>
      <c r="K3145" s="31">
        <f t="shared" si="24"/>
        <v>1350.0000000000002</v>
      </c>
      <c r="L3145" s="31">
        <f t="shared" si="25"/>
        <v>540.00000000000011</v>
      </c>
      <c r="M3145" s="32">
        <v>0.4</v>
      </c>
      <c r="O3145" s="37"/>
      <c r="P3145" s="35"/>
      <c r="Q3145" s="33"/>
      <c r="R3145" s="34"/>
    </row>
    <row r="3146" spans="1:18" ht="15.75" customHeight="1">
      <c r="A3146" s="22"/>
      <c r="B3146" s="27" t="s">
        <v>21</v>
      </c>
      <c r="C3146" s="27">
        <v>1185732</v>
      </c>
      <c r="D3146" s="28">
        <v>44418</v>
      </c>
      <c r="E3146" s="27" t="s">
        <v>40</v>
      </c>
      <c r="F3146" s="27" t="s">
        <v>117</v>
      </c>
      <c r="G3146" s="27" t="s">
        <v>118</v>
      </c>
      <c r="H3146" s="27" t="s">
        <v>26</v>
      </c>
      <c r="I3146" s="29">
        <v>0.4</v>
      </c>
      <c r="J3146" s="30">
        <v>2250</v>
      </c>
      <c r="K3146" s="31">
        <f t="shared" si="24"/>
        <v>900</v>
      </c>
      <c r="L3146" s="31">
        <f t="shared" si="25"/>
        <v>315</v>
      </c>
      <c r="M3146" s="32">
        <v>0.35</v>
      </c>
      <c r="O3146" s="37"/>
      <c r="P3146" s="35"/>
      <c r="Q3146" s="33"/>
      <c r="R3146" s="34"/>
    </row>
    <row r="3147" spans="1:18" ht="15.75" customHeight="1">
      <c r="A3147" s="22"/>
      <c r="B3147" s="27" t="s">
        <v>21</v>
      </c>
      <c r="C3147" s="27">
        <v>1185732</v>
      </c>
      <c r="D3147" s="28">
        <v>44418</v>
      </c>
      <c r="E3147" s="27" t="s">
        <v>40</v>
      </c>
      <c r="F3147" s="27" t="s">
        <v>117</v>
      </c>
      <c r="G3147" s="27" t="s">
        <v>118</v>
      </c>
      <c r="H3147" s="27" t="s">
        <v>27</v>
      </c>
      <c r="I3147" s="29">
        <v>0.4</v>
      </c>
      <c r="J3147" s="30">
        <v>2000</v>
      </c>
      <c r="K3147" s="31">
        <f t="shared" si="24"/>
        <v>800</v>
      </c>
      <c r="L3147" s="31">
        <f t="shared" si="25"/>
        <v>280</v>
      </c>
      <c r="M3147" s="32">
        <v>0.35</v>
      </c>
      <c r="O3147" s="37"/>
      <c r="P3147" s="35"/>
      <c r="Q3147" s="33"/>
      <c r="R3147" s="34"/>
    </row>
    <row r="3148" spans="1:18" ht="15.75" customHeight="1">
      <c r="A3148" s="22"/>
      <c r="B3148" s="27" t="s">
        <v>21</v>
      </c>
      <c r="C3148" s="27">
        <v>1185732</v>
      </c>
      <c r="D3148" s="28">
        <v>44418</v>
      </c>
      <c r="E3148" s="27" t="s">
        <v>40</v>
      </c>
      <c r="F3148" s="27" t="s">
        <v>117</v>
      </c>
      <c r="G3148" s="27" t="s">
        <v>118</v>
      </c>
      <c r="H3148" s="27" t="s">
        <v>28</v>
      </c>
      <c r="I3148" s="29">
        <v>0.5</v>
      </c>
      <c r="J3148" s="30">
        <v>1750</v>
      </c>
      <c r="K3148" s="31">
        <f t="shared" si="24"/>
        <v>875</v>
      </c>
      <c r="L3148" s="31">
        <f t="shared" si="25"/>
        <v>262.5</v>
      </c>
      <c r="M3148" s="32">
        <v>0.3</v>
      </c>
      <c r="O3148" s="37"/>
      <c r="P3148" s="35"/>
      <c r="Q3148" s="33"/>
      <c r="R3148" s="34"/>
    </row>
    <row r="3149" spans="1:18" ht="15.75" customHeight="1">
      <c r="A3149" s="22"/>
      <c r="B3149" s="27" t="s">
        <v>21</v>
      </c>
      <c r="C3149" s="27">
        <v>1185732</v>
      </c>
      <c r="D3149" s="28">
        <v>44418</v>
      </c>
      <c r="E3149" s="27" t="s">
        <v>40</v>
      </c>
      <c r="F3149" s="27" t="s">
        <v>117</v>
      </c>
      <c r="G3149" s="27" t="s">
        <v>118</v>
      </c>
      <c r="H3149" s="27" t="s">
        <v>29</v>
      </c>
      <c r="I3149" s="29">
        <v>0.55000000000000004</v>
      </c>
      <c r="J3149" s="30">
        <v>3500</v>
      </c>
      <c r="K3149" s="31">
        <f t="shared" si="24"/>
        <v>1925.0000000000002</v>
      </c>
      <c r="L3149" s="31">
        <f t="shared" si="25"/>
        <v>770.00000000000011</v>
      </c>
      <c r="M3149" s="32">
        <v>0.4</v>
      </c>
      <c r="O3149" s="37"/>
      <c r="P3149" s="35"/>
      <c r="Q3149" s="33"/>
      <c r="R3149" s="34"/>
    </row>
    <row r="3150" spans="1:18" ht="15.75" customHeight="1">
      <c r="A3150" s="22"/>
      <c r="B3150" s="27" t="s">
        <v>21</v>
      </c>
      <c r="C3150" s="27">
        <v>1185732</v>
      </c>
      <c r="D3150" s="28">
        <v>44450</v>
      </c>
      <c r="E3150" s="27" t="s">
        <v>40</v>
      </c>
      <c r="F3150" s="27" t="s">
        <v>117</v>
      </c>
      <c r="G3150" s="27" t="s">
        <v>118</v>
      </c>
      <c r="H3150" s="27" t="s">
        <v>24</v>
      </c>
      <c r="I3150" s="29">
        <v>0.35000000000000003</v>
      </c>
      <c r="J3150" s="30">
        <v>4750</v>
      </c>
      <c r="K3150" s="31">
        <f t="shared" si="24"/>
        <v>1662.5000000000002</v>
      </c>
      <c r="L3150" s="31">
        <f t="shared" si="25"/>
        <v>665.00000000000011</v>
      </c>
      <c r="M3150" s="32">
        <v>0.4</v>
      </c>
      <c r="O3150" s="37"/>
      <c r="P3150" s="35"/>
      <c r="Q3150" s="33"/>
      <c r="R3150" s="34"/>
    </row>
    <row r="3151" spans="1:18" ht="15.75" customHeight="1">
      <c r="A3151" s="22"/>
      <c r="B3151" s="27" t="s">
        <v>21</v>
      </c>
      <c r="C3151" s="27">
        <v>1185732</v>
      </c>
      <c r="D3151" s="28">
        <v>44450</v>
      </c>
      <c r="E3151" s="27" t="s">
        <v>40</v>
      </c>
      <c r="F3151" s="27" t="s">
        <v>117</v>
      </c>
      <c r="G3151" s="27" t="s">
        <v>118</v>
      </c>
      <c r="H3151" s="27" t="s">
        <v>25</v>
      </c>
      <c r="I3151" s="29">
        <v>0.3000000000000001</v>
      </c>
      <c r="J3151" s="30">
        <v>2750</v>
      </c>
      <c r="K3151" s="31">
        <f t="shared" si="24"/>
        <v>825.00000000000023</v>
      </c>
      <c r="L3151" s="31">
        <f t="shared" si="25"/>
        <v>330.00000000000011</v>
      </c>
      <c r="M3151" s="32">
        <v>0.4</v>
      </c>
      <c r="O3151" s="37"/>
      <c r="P3151" s="35"/>
      <c r="Q3151" s="33"/>
      <c r="R3151" s="34"/>
    </row>
    <row r="3152" spans="1:18" ht="15.75" customHeight="1">
      <c r="A3152" s="22"/>
      <c r="B3152" s="27" t="s">
        <v>21</v>
      </c>
      <c r="C3152" s="27">
        <v>1185732</v>
      </c>
      <c r="D3152" s="28">
        <v>44450</v>
      </c>
      <c r="E3152" s="27" t="s">
        <v>40</v>
      </c>
      <c r="F3152" s="27" t="s">
        <v>117</v>
      </c>
      <c r="G3152" s="27" t="s">
        <v>118</v>
      </c>
      <c r="H3152" s="27" t="s">
        <v>26</v>
      </c>
      <c r="I3152" s="29">
        <v>0.25000000000000006</v>
      </c>
      <c r="J3152" s="30">
        <v>1750</v>
      </c>
      <c r="K3152" s="31">
        <f t="shared" si="24"/>
        <v>437.50000000000011</v>
      </c>
      <c r="L3152" s="31">
        <f t="shared" si="25"/>
        <v>153.12500000000003</v>
      </c>
      <c r="M3152" s="32">
        <v>0.35</v>
      </c>
      <c r="O3152" s="37"/>
      <c r="P3152" s="35"/>
      <c r="Q3152" s="33"/>
      <c r="R3152" s="34"/>
    </row>
    <row r="3153" spans="1:18" ht="15.75" customHeight="1">
      <c r="A3153" s="22"/>
      <c r="B3153" s="27" t="s">
        <v>21</v>
      </c>
      <c r="C3153" s="27">
        <v>1185732</v>
      </c>
      <c r="D3153" s="28">
        <v>44450</v>
      </c>
      <c r="E3153" s="27" t="s">
        <v>40</v>
      </c>
      <c r="F3153" s="27" t="s">
        <v>117</v>
      </c>
      <c r="G3153" s="27" t="s">
        <v>118</v>
      </c>
      <c r="H3153" s="27" t="s">
        <v>27</v>
      </c>
      <c r="I3153" s="29">
        <v>0.25000000000000006</v>
      </c>
      <c r="J3153" s="30">
        <v>1500</v>
      </c>
      <c r="K3153" s="31">
        <f t="shared" si="24"/>
        <v>375.00000000000006</v>
      </c>
      <c r="L3153" s="31">
        <f t="shared" si="25"/>
        <v>131.25</v>
      </c>
      <c r="M3153" s="32">
        <v>0.35</v>
      </c>
      <c r="O3153" s="37"/>
      <c r="P3153" s="35"/>
      <c r="Q3153" s="33"/>
      <c r="R3153" s="34"/>
    </row>
    <row r="3154" spans="1:18" ht="15.75" customHeight="1">
      <c r="A3154" s="22"/>
      <c r="B3154" s="27" t="s">
        <v>21</v>
      </c>
      <c r="C3154" s="27">
        <v>1185732</v>
      </c>
      <c r="D3154" s="28">
        <v>44450</v>
      </c>
      <c r="E3154" s="27" t="s">
        <v>40</v>
      </c>
      <c r="F3154" s="27" t="s">
        <v>117</v>
      </c>
      <c r="G3154" s="27" t="s">
        <v>118</v>
      </c>
      <c r="H3154" s="27" t="s">
        <v>28</v>
      </c>
      <c r="I3154" s="29">
        <v>0.35000000000000003</v>
      </c>
      <c r="J3154" s="30">
        <v>1500</v>
      </c>
      <c r="K3154" s="31">
        <f t="shared" si="24"/>
        <v>525</v>
      </c>
      <c r="L3154" s="31">
        <f t="shared" si="25"/>
        <v>157.5</v>
      </c>
      <c r="M3154" s="32">
        <v>0.3</v>
      </c>
      <c r="O3154" s="37"/>
      <c r="P3154" s="35"/>
      <c r="Q3154" s="33"/>
      <c r="R3154" s="34"/>
    </row>
    <row r="3155" spans="1:18" ht="15.75" customHeight="1">
      <c r="A3155" s="22"/>
      <c r="B3155" s="27" t="s">
        <v>21</v>
      </c>
      <c r="C3155" s="27">
        <v>1185732</v>
      </c>
      <c r="D3155" s="28">
        <v>44450</v>
      </c>
      <c r="E3155" s="27" t="s">
        <v>40</v>
      </c>
      <c r="F3155" s="27" t="s">
        <v>117</v>
      </c>
      <c r="G3155" s="27" t="s">
        <v>118</v>
      </c>
      <c r="H3155" s="27" t="s">
        <v>29</v>
      </c>
      <c r="I3155" s="29">
        <v>0.4</v>
      </c>
      <c r="J3155" s="30">
        <v>2250</v>
      </c>
      <c r="K3155" s="31">
        <f t="shared" si="24"/>
        <v>900</v>
      </c>
      <c r="L3155" s="31">
        <f t="shared" si="25"/>
        <v>360</v>
      </c>
      <c r="M3155" s="32">
        <v>0.4</v>
      </c>
      <c r="O3155" s="37"/>
      <c r="P3155" s="35"/>
      <c r="Q3155" s="33"/>
      <c r="R3155" s="34"/>
    </row>
    <row r="3156" spans="1:18" ht="15.75" customHeight="1">
      <c r="A3156" s="22"/>
      <c r="B3156" s="27" t="s">
        <v>21</v>
      </c>
      <c r="C3156" s="27">
        <v>1185732</v>
      </c>
      <c r="D3156" s="28">
        <v>44479</v>
      </c>
      <c r="E3156" s="27" t="s">
        <v>40</v>
      </c>
      <c r="F3156" s="27" t="s">
        <v>117</v>
      </c>
      <c r="G3156" s="27" t="s">
        <v>118</v>
      </c>
      <c r="H3156" s="27" t="s">
        <v>24</v>
      </c>
      <c r="I3156" s="29">
        <v>0.44999999999999996</v>
      </c>
      <c r="J3156" s="30">
        <v>4000</v>
      </c>
      <c r="K3156" s="31">
        <f t="shared" si="24"/>
        <v>1799.9999999999998</v>
      </c>
      <c r="L3156" s="31">
        <f t="shared" si="25"/>
        <v>720</v>
      </c>
      <c r="M3156" s="32">
        <v>0.4</v>
      </c>
      <c r="O3156" s="37"/>
      <c r="P3156" s="35"/>
      <c r="Q3156" s="33"/>
      <c r="R3156" s="34"/>
    </row>
    <row r="3157" spans="1:18" ht="15.75" customHeight="1">
      <c r="A3157" s="22"/>
      <c r="B3157" s="27" t="s">
        <v>21</v>
      </c>
      <c r="C3157" s="27">
        <v>1185732</v>
      </c>
      <c r="D3157" s="28">
        <v>44479</v>
      </c>
      <c r="E3157" s="27" t="s">
        <v>40</v>
      </c>
      <c r="F3157" s="27" t="s">
        <v>117</v>
      </c>
      <c r="G3157" s="27" t="s">
        <v>118</v>
      </c>
      <c r="H3157" s="27" t="s">
        <v>25</v>
      </c>
      <c r="I3157" s="29">
        <v>0.35000000000000003</v>
      </c>
      <c r="J3157" s="30">
        <v>2500</v>
      </c>
      <c r="K3157" s="31">
        <f t="shared" si="24"/>
        <v>875.00000000000011</v>
      </c>
      <c r="L3157" s="31">
        <f t="shared" si="25"/>
        <v>350.00000000000006</v>
      </c>
      <c r="M3157" s="32">
        <v>0.4</v>
      </c>
      <c r="O3157" s="37"/>
      <c r="P3157" s="35"/>
      <c r="Q3157" s="33"/>
      <c r="R3157" s="34"/>
    </row>
    <row r="3158" spans="1:18" ht="15.75" customHeight="1">
      <c r="A3158" s="22"/>
      <c r="B3158" s="27" t="s">
        <v>21</v>
      </c>
      <c r="C3158" s="27">
        <v>1185732</v>
      </c>
      <c r="D3158" s="28">
        <v>44479</v>
      </c>
      <c r="E3158" s="27" t="s">
        <v>40</v>
      </c>
      <c r="F3158" s="27" t="s">
        <v>117</v>
      </c>
      <c r="G3158" s="27" t="s">
        <v>118</v>
      </c>
      <c r="H3158" s="27" t="s">
        <v>26</v>
      </c>
      <c r="I3158" s="29">
        <v>0.35000000000000003</v>
      </c>
      <c r="J3158" s="30">
        <v>1500</v>
      </c>
      <c r="K3158" s="31">
        <f t="shared" si="24"/>
        <v>525</v>
      </c>
      <c r="L3158" s="31">
        <f t="shared" si="25"/>
        <v>183.75</v>
      </c>
      <c r="M3158" s="32">
        <v>0.35</v>
      </c>
      <c r="O3158" s="37"/>
      <c r="P3158" s="35"/>
      <c r="Q3158" s="33"/>
      <c r="R3158" s="34"/>
    </row>
    <row r="3159" spans="1:18" ht="15.75" customHeight="1">
      <c r="A3159" s="22"/>
      <c r="B3159" s="27" t="s">
        <v>21</v>
      </c>
      <c r="C3159" s="27">
        <v>1185732</v>
      </c>
      <c r="D3159" s="28">
        <v>44479</v>
      </c>
      <c r="E3159" s="27" t="s">
        <v>40</v>
      </c>
      <c r="F3159" s="27" t="s">
        <v>117</v>
      </c>
      <c r="G3159" s="27" t="s">
        <v>118</v>
      </c>
      <c r="H3159" s="27" t="s">
        <v>27</v>
      </c>
      <c r="I3159" s="29">
        <v>0.35000000000000003</v>
      </c>
      <c r="J3159" s="30">
        <v>1500</v>
      </c>
      <c r="K3159" s="31">
        <f t="shared" si="24"/>
        <v>525</v>
      </c>
      <c r="L3159" s="31">
        <f t="shared" si="25"/>
        <v>183.75</v>
      </c>
      <c r="M3159" s="32">
        <v>0.35</v>
      </c>
      <c r="O3159" s="37"/>
      <c r="P3159" s="35"/>
      <c r="Q3159" s="33"/>
      <c r="R3159" s="34"/>
    </row>
    <row r="3160" spans="1:18" ht="15.75" customHeight="1">
      <c r="A3160" s="22"/>
      <c r="B3160" s="27" t="s">
        <v>21</v>
      </c>
      <c r="C3160" s="27">
        <v>1185732</v>
      </c>
      <c r="D3160" s="28">
        <v>44479</v>
      </c>
      <c r="E3160" s="27" t="s">
        <v>40</v>
      </c>
      <c r="F3160" s="27" t="s">
        <v>117</v>
      </c>
      <c r="G3160" s="27" t="s">
        <v>118</v>
      </c>
      <c r="H3160" s="27" t="s">
        <v>28</v>
      </c>
      <c r="I3160" s="29">
        <v>0.44999999999999996</v>
      </c>
      <c r="J3160" s="30">
        <v>1500</v>
      </c>
      <c r="K3160" s="31">
        <f t="shared" si="24"/>
        <v>674.99999999999989</v>
      </c>
      <c r="L3160" s="31">
        <f t="shared" si="25"/>
        <v>202.49999999999997</v>
      </c>
      <c r="M3160" s="32">
        <v>0.3</v>
      </c>
      <c r="O3160" s="37"/>
      <c r="P3160" s="35"/>
      <c r="Q3160" s="33"/>
      <c r="R3160" s="34"/>
    </row>
    <row r="3161" spans="1:18" ht="15.75" customHeight="1">
      <c r="A3161" s="22"/>
      <c r="B3161" s="27" t="s">
        <v>21</v>
      </c>
      <c r="C3161" s="27">
        <v>1185732</v>
      </c>
      <c r="D3161" s="28">
        <v>44479</v>
      </c>
      <c r="E3161" s="27" t="s">
        <v>40</v>
      </c>
      <c r="F3161" s="27" t="s">
        <v>117</v>
      </c>
      <c r="G3161" s="27" t="s">
        <v>118</v>
      </c>
      <c r="H3161" s="27" t="s">
        <v>29</v>
      </c>
      <c r="I3161" s="29">
        <v>0.49999999999999983</v>
      </c>
      <c r="J3161" s="30">
        <v>2750</v>
      </c>
      <c r="K3161" s="31">
        <f t="shared" si="24"/>
        <v>1374.9999999999995</v>
      </c>
      <c r="L3161" s="31">
        <f t="shared" si="25"/>
        <v>549.99999999999989</v>
      </c>
      <c r="M3161" s="32">
        <v>0.4</v>
      </c>
      <c r="O3161" s="37"/>
      <c r="P3161" s="35"/>
      <c r="Q3161" s="33"/>
      <c r="R3161" s="34"/>
    </row>
    <row r="3162" spans="1:18" ht="15.75" customHeight="1">
      <c r="A3162" s="22"/>
      <c r="B3162" s="27" t="s">
        <v>21</v>
      </c>
      <c r="C3162" s="27">
        <v>1185732</v>
      </c>
      <c r="D3162" s="28">
        <v>44510</v>
      </c>
      <c r="E3162" s="27" t="s">
        <v>40</v>
      </c>
      <c r="F3162" s="27" t="s">
        <v>117</v>
      </c>
      <c r="G3162" s="27" t="s">
        <v>118</v>
      </c>
      <c r="H3162" s="27" t="s">
        <v>24</v>
      </c>
      <c r="I3162" s="29">
        <v>0.44999999999999996</v>
      </c>
      <c r="J3162" s="30">
        <v>4250</v>
      </c>
      <c r="K3162" s="31">
        <f t="shared" si="24"/>
        <v>1912.4999999999998</v>
      </c>
      <c r="L3162" s="31">
        <f t="shared" si="25"/>
        <v>765</v>
      </c>
      <c r="M3162" s="32">
        <v>0.4</v>
      </c>
      <c r="O3162" s="37"/>
      <c r="P3162" s="35"/>
      <c r="Q3162" s="33"/>
      <c r="R3162" s="34"/>
    </row>
    <row r="3163" spans="1:18" ht="15.75" customHeight="1">
      <c r="A3163" s="22"/>
      <c r="B3163" s="27" t="s">
        <v>21</v>
      </c>
      <c r="C3163" s="27">
        <v>1185732</v>
      </c>
      <c r="D3163" s="28">
        <v>44510</v>
      </c>
      <c r="E3163" s="27" t="s">
        <v>40</v>
      </c>
      <c r="F3163" s="27" t="s">
        <v>117</v>
      </c>
      <c r="G3163" s="27" t="s">
        <v>118</v>
      </c>
      <c r="H3163" s="27" t="s">
        <v>25</v>
      </c>
      <c r="I3163" s="29">
        <v>0.35000000000000003</v>
      </c>
      <c r="J3163" s="30">
        <v>3250</v>
      </c>
      <c r="K3163" s="31">
        <f t="shared" si="24"/>
        <v>1137.5</v>
      </c>
      <c r="L3163" s="31">
        <f t="shared" si="25"/>
        <v>455</v>
      </c>
      <c r="M3163" s="32">
        <v>0.4</v>
      </c>
      <c r="O3163" s="37"/>
      <c r="P3163" s="35"/>
      <c r="Q3163" s="33"/>
      <c r="R3163" s="34"/>
    </row>
    <row r="3164" spans="1:18" ht="15.75" customHeight="1">
      <c r="A3164" s="22"/>
      <c r="B3164" s="27" t="s">
        <v>21</v>
      </c>
      <c r="C3164" s="27">
        <v>1185732</v>
      </c>
      <c r="D3164" s="28">
        <v>44510</v>
      </c>
      <c r="E3164" s="27" t="s">
        <v>40</v>
      </c>
      <c r="F3164" s="27" t="s">
        <v>117</v>
      </c>
      <c r="G3164" s="27" t="s">
        <v>118</v>
      </c>
      <c r="H3164" s="27" t="s">
        <v>26</v>
      </c>
      <c r="I3164" s="29">
        <v>0.35000000000000003</v>
      </c>
      <c r="J3164" s="30">
        <v>2700</v>
      </c>
      <c r="K3164" s="31">
        <f t="shared" si="24"/>
        <v>945.00000000000011</v>
      </c>
      <c r="L3164" s="31">
        <f t="shared" si="25"/>
        <v>330.75</v>
      </c>
      <c r="M3164" s="32">
        <v>0.35</v>
      </c>
      <c r="O3164" s="37"/>
      <c r="P3164" s="35"/>
      <c r="Q3164" s="33"/>
      <c r="R3164" s="34"/>
    </row>
    <row r="3165" spans="1:18" ht="15.75" customHeight="1">
      <c r="A3165" s="22"/>
      <c r="B3165" s="27" t="s">
        <v>21</v>
      </c>
      <c r="C3165" s="27">
        <v>1185732</v>
      </c>
      <c r="D3165" s="28">
        <v>44510</v>
      </c>
      <c r="E3165" s="27" t="s">
        <v>40</v>
      </c>
      <c r="F3165" s="27" t="s">
        <v>117</v>
      </c>
      <c r="G3165" s="27" t="s">
        <v>118</v>
      </c>
      <c r="H3165" s="27" t="s">
        <v>27</v>
      </c>
      <c r="I3165" s="29">
        <v>0.35000000000000003</v>
      </c>
      <c r="J3165" s="30">
        <v>2750</v>
      </c>
      <c r="K3165" s="31">
        <f t="shared" si="24"/>
        <v>962.50000000000011</v>
      </c>
      <c r="L3165" s="31">
        <f t="shared" si="25"/>
        <v>336.875</v>
      </c>
      <c r="M3165" s="32">
        <v>0.35</v>
      </c>
      <c r="O3165" s="37"/>
      <c r="P3165" s="35"/>
      <c r="Q3165" s="33"/>
      <c r="R3165" s="34"/>
    </row>
    <row r="3166" spans="1:18" ht="15.75" customHeight="1">
      <c r="A3166" s="22"/>
      <c r="B3166" s="27" t="s">
        <v>21</v>
      </c>
      <c r="C3166" s="27">
        <v>1185732</v>
      </c>
      <c r="D3166" s="28">
        <v>44510</v>
      </c>
      <c r="E3166" s="27" t="s">
        <v>40</v>
      </c>
      <c r="F3166" s="27" t="s">
        <v>117</v>
      </c>
      <c r="G3166" s="27" t="s">
        <v>118</v>
      </c>
      <c r="H3166" s="27" t="s">
        <v>28</v>
      </c>
      <c r="I3166" s="29">
        <v>0.6</v>
      </c>
      <c r="J3166" s="30">
        <v>2500</v>
      </c>
      <c r="K3166" s="31">
        <f t="shared" si="24"/>
        <v>1500</v>
      </c>
      <c r="L3166" s="31">
        <f t="shared" si="25"/>
        <v>450</v>
      </c>
      <c r="M3166" s="32">
        <v>0.3</v>
      </c>
      <c r="O3166" s="37"/>
      <c r="P3166" s="35"/>
      <c r="Q3166" s="33"/>
      <c r="R3166" s="34"/>
    </row>
    <row r="3167" spans="1:18" ht="15.75" customHeight="1">
      <c r="A3167" s="22"/>
      <c r="B3167" s="27" t="s">
        <v>21</v>
      </c>
      <c r="C3167" s="27">
        <v>1185732</v>
      </c>
      <c r="D3167" s="28">
        <v>44510</v>
      </c>
      <c r="E3167" s="27" t="s">
        <v>40</v>
      </c>
      <c r="F3167" s="27" t="s">
        <v>117</v>
      </c>
      <c r="G3167" s="27" t="s">
        <v>118</v>
      </c>
      <c r="H3167" s="27" t="s">
        <v>29</v>
      </c>
      <c r="I3167" s="29">
        <v>0.64999999999999991</v>
      </c>
      <c r="J3167" s="30">
        <v>3500</v>
      </c>
      <c r="K3167" s="31">
        <f t="shared" si="24"/>
        <v>2274.9999999999995</v>
      </c>
      <c r="L3167" s="31">
        <f t="shared" si="25"/>
        <v>909.99999999999989</v>
      </c>
      <c r="M3167" s="32">
        <v>0.4</v>
      </c>
      <c r="O3167" s="37"/>
      <c r="P3167" s="35"/>
      <c r="Q3167" s="33"/>
      <c r="R3167" s="34"/>
    </row>
    <row r="3168" spans="1:18" ht="15.75" customHeight="1">
      <c r="A3168" s="22"/>
      <c r="B3168" s="27" t="s">
        <v>21</v>
      </c>
      <c r="C3168" s="27">
        <v>1185732</v>
      </c>
      <c r="D3168" s="28">
        <v>44539</v>
      </c>
      <c r="E3168" s="27" t="s">
        <v>40</v>
      </c>
      <c r="F3168" s="27" t="s">
        <v>117</v>
      </c>
      <c r="G3168" s="27" t="s">
        <v>118</v>
      </c>
      <c r="H3168" s="27" t="s">
        <v>24</v>
      </c>
      <c r="I3168" s="29">
        <v>0.6</v>
      </c>
      <c r="J3168" s="30">
        <v>6000</v>
      </c>
      <c r="K3168" s="31">
        <f t="shared" si="24"/>
        <v>3600</v>
      </c>
      <c r="L3168" s="31">
        <f t="shared" si="25"/>
        <v>1440</v>
      </c>
      <c r="M3168" s="32">
        <v>0.4</v>
      </c>
      <c r="O3168" s="37"/>
      <c r="P3168" s="35"/>
      <c r="Q3168" s="33"/>
      <c r="R3168" s="34"/>
    </row>
    <row r="3169" spans="1:18" ht="15.75" customHeight="1">
      <c r="A3169" s="22"/>
      <c r="B3169" s="27" t="s">
        <v>21</v>
      </c>
      <c r="C3169" s="27">
        <v>1185732</v>
      </c>
      <c r="D3169" s="28">
        <v>44539</v>
      </c>
      <c r="E3169" s="27" t="s">
        <v>40</v>
      </c>
      <c r="F3169" s="27" t="s">
        <v>117</v>
      </c>
      <c r="G3169" s="27" t="s">
        <v>118</v>
      </c>
      <c r="H3169" s="27" t="s">
        <v>25</v>
      </c>
      <c r="I3169" s="29">
        <v>0.5</v>
      </c>
      <c r="J3169" s="30">
        <v>4000</v>
      </c>
      <c r="K3169" s="31">
        <f t="shared" si="24"/>
        <v>2000</v>
      </c>
      <c r="L3169" s="31">
        <f t="shared" si="25"/>
        <v>800</v>
      </c>
      <c r="M3169" s="32">
        <v>0.4</v>
      </c>
      <c r="O3169" s="37"/>
      <c r="P3169" s="35"/>
      <c r="Q3169" s="33"/>
      <c r="R3169" s="34"/>
    </row>
    <row r="3170" spans="1:18" ht="15.75" customHeight="1">
      <c r="A3170" s="22"/>
      <c r="B3170" s="27" t="s">
        <v>21</v>
      </c>
      <c r="C3170" s="27">
        <v>1185732</v>
      </c>
      <c r="D3170" s="28">
        <v>44539</v>
      </c>
      <c r="E3170" s="27" t="s">
        <v>40</v>
      </c>
      <c r="F3170" s="27" t="s">
        <v>117</v>
      </c>
      <c r="G3170" s="27" t="s">
        <v>118</v>
      </c>
      <c r="H3170" s="27" t="s">
        <v>26</v>
      </c>
      <c r="I3170" s="29">
        <v>0.5</v>
      </c>
      <c r="J3170" s="30">
        <v>3500</v>
      </c>
      <c r="K3170" s="31">
        <f t="shared" si="24"/>
        <v>1750</v>
      </c>
      <c r="L3170" s="31">
        <f t="shared" si="25"/>
        <v>612.5</v>
      </c>
      <c r="M3170" s="32">
        <v>0.35</v>
      </c>
      <c r="O3170" s="37"/>
      <c r="P3170" s="35"/>
      <c r="Q3170" s="33"/>
      <c r="R3170" s="34"/>
    </row>
    <row r="3171" spans="1:18" ht="15.75" customHeight="1">
      <c r="A3171" s="22"/>
      <c r="B3171" s="27" t="s">
        <v>21</v>
      </c>
      <c r="C3171" s="27">
        <v>1185732</v>
      </c>
      <c r="D3171" s="28">
        <v>44539</v>
      </c>
      <c r="E3171" s="27" t="s">
        <v>40</v>
      </c>
      <c r="F3171" s="27" t="s">
        <v>117</v>
      </c>
      <c r="G3171" s="27" t="s">
        <v>118</v>
      </c>
      <c r="H3171" s="27" t="s">
        <v>27</v>
      </c>
      <c r="I3171" s="29">
        <v>0.5</v>
      </c>
      <c r="J3171" s="30">
        <v>3000</v>
      </c>
      <c r="K3171" s="31">
        <f t="shared" si="24"/>
        <v>1500</v>
      </c>
      <c r="L3171" s="31">
        <f t="shared" si="25"/>
        <v>525</v>
      </c>
      <c r="M3171" s="32">
        <v>0.35</v>
      </c>
      <c r="O3171" s="37"/>
      <c r="P3171" s="35"/>
      <c r="Q3171" s="33"/>
      <c r="R3171" s="34"/>
    </row>
    <row r="3172" spans="1:18" ht="15.75" customHeight="1">
      <c r="A3172" s="22"/>
      <c r="B3172" s="27" t="s">
        <v>21</v>
      </c>
      <c r="C3172" s="27">
        <v>1185732</v>
      </c>
      <c r="D3172" s="28">
        <v>44539</v>
      </c>
      <c r="E3172" s="27" t="s">
        <v>40</v>
      </c>
      <c r="F3172" s="27" t="s">
        <v>117</v>
      </c>
      <c r="G3172" s="27" t="s">
        <v>118</v>
      </c>
      <c r="H3172" s="27" t="s">
        <v>28</v>
      </c>
      <c r="I3172" s="29">
        <v>0.6</v>
      </c>
      <c r="J3172" s="30">
        <v>3000</v>
      </c>
      <c r="K3172" s="31">
        <f t="shared" si="24"/>
        <v>1800</v>
      </c>
      <c r="L3172" s="31">
        <f t="shared" si="25"/>
        <v>540</v>
      </c>
      <c r="M3172" s="32">
        <v>0.3</v>
      </c>
      <c r="O3172" s="37"/>
      <c r="P3172" s="35"/>
      <c r="Q3172" s="33"/>
      <c r="R3172" s="34"/>
    </row>
    <row r="3173" spans="1:18" ht="15.75" customHeight="1">
      <c r="A3173" s="22"/>
      <c r="B3173" s="27" t="s">
        <v>21</v>
      </c>
      <c r="C3173" s="27">
        <v>1185732</v>
      </c>
      <c r="D3173" s="28">
        <v>44539</v>
      </c>
      <c r="E3173" s="27" t="s">
        <v>40</v>
      </c>
      <c r="F3173" s="27" t="s">
        <v>117</v>
      </c>
      <c r="G3173" s="27" t="s">
        <v>118</v>
      </c>
      <c r="H3173" s="27" t="s">
        <v>29</v>
      </c>
      <c r="I3173" s="29">
        <v>0.64999999999999991</v>
      </c>
      <c r="J3173" s="30">
        <v>4000</v>
      </c>
      <c r="K3173" s="31">
        <f t="shared" si="24"/>
        <v>2599.9999999999995</v>
      </c>
      <c r="L3173" s="31">
        <f t="shared" si="25"/>
        <v>1039.9999999999998</v>
      </c>
      <c r="M3173" s="32">
        <v>0.4</v>
      </c>
      <c r="O3173" s="37"/>
      <c r="P3173" s="35"/>
      <c r="Q3173" s="33"/>
      <c r="R3173" s="34"/>
    </row>
    <row r="3174" spans="1:18" ht="15.75" customHeight="1">
      <c r="A3174" s="22" t="s">
        <v>46</v>
      </c>
      <c r="B3174" s="27" t="s">
        <v>21</v>
      </c>
      <c r="C3174" s="27">
        <v>1185732</v>
      </c>
      <c r="D3174" s="28">
        <v>44213</v>
      </c>
      <c r="E3174" s="27" t="s">
        <v>40</v>
      </c>
      <c r="F3174" s="27" t="s">
        <v>119</v>
      </c>
      <c r="G3174" s="27" t="s">
        <v>120</v>
      </c>
      <c r="H3174" s="27" t="s">
        <v>24</v>
      </c>
      <c r="I3174" s="29">
        <v>0.35000000000000003</v>
      </c>
      <c r="J3174" s="30">
        <v>5000</v>
      </c>
      <c r="K3174" s="31">
        <f t="shared" si="24"/>
        <v>1750.0000000000002</v>
      </c>
      <c r="L3174" s="31">
        <f t="shared" si="25"/>
        <v>700.00000000000011</v>
      </c>
      <c r="M3174" s="32">
        <v>0.4</v>
      </c>
      <c r="O3174" s="37"/>
      <c r="P3174" s="35"/>
      <c r="Q3174" s="33"/>
      <c r="R3174" s="34"/>
    </row>
    <row r="3175" spans="1:18" ht="15.75" customHeight="1">
      <c r="A3175" s="22"/>
      <c r="B3175" s="27" t="s">
        <v>21</v>
      </c>
      <c r="C3175" s="27">
        <v>1185732</v>
      </c>
      <c r="D3175" s="28">
        <v>44213</v>
      </c>
      <c r="E3175" s="27" t="s">
        <v>40</v>
      </c>
      <c r="F3175" s="27" t="s">
        <v>119</v>
      </c>
      <c r="G3175" s="27" t="s">
        <v>120</v>
      </c>
      <c r="H3175" s="27" t="s">
        <v>25</v>
      </c>
      <c r="I3175" s="29">
        <v>0.35000000000000003</v>
      </c>
      <c r="J3175" s="30">
        <v>3000</v>
      </c>
      <c r="K3175" s="31">
        <f t="shared" si="24"/>
        <v>1050</v>
      </c>
      <c r="L3175" s="31">
        <f t="shared" si="25"/>
        <v>420</v>
      </c>
      <c r="M3175" s="32">
        <v>0.4</v>
      </c>
      <c r="O3175" s="37"/>
      <c r="P3175" s="35"/>
      <c r="Q3175" s="33"/>
      <c r="R3175" s="34"/>
    </row>
    <row r="3176" spans="1:18" ht="15.75" customHeight="1">
      <c r="A3176" s="22"/>
      <c r="B3176" s="27" t="s">
        <v>21</v>
      </c>
      <c r="C3176" s="27">
        <v>1185732</v>
      </c>
      <c r="D3176" s="28">
        <v>44213</v>
      </c>
      <c r="E3176" s="27" t="s">
        <v>40</v>
      </c>
      <c r="F3176" s="27" t="s">
        <v>119</v>
      </c>
      <c r="G3176" s="27" t="s">
        <v>120</v>
      </c>
      <c r="H3176" s="27" t="s">
        <v>26</v>
      </c>
      <c r="I3176" s="29">
        <v>0.25000000000000006</v>
      </c>
      <c r="J3176" s="30">
        <v>3000</v>
      </c>
      <c r="K3176" s="31">
        <f t="shared" si="24"/>
        <v>750.00000000000011</v>
      </c>
      <c r="L3176" s="31">
        <f t="shared" si="25"/>
        <v>300.00000000000006</v>
      </c>
      <c r="M3176" s="32">
        <v>0.4</v>
      </c>
      <c r="O3176" s="37"/>
      <c r="P3176" s="35"/>
      <c r="Q3176" s="33"/>
      <c r="R3176" s="34"/>
    </row>
    <row r="3177" spans="1:18" ht="15.75" customHeight="1">
      <c r="A3177" s="22"/>
      <c r="B3177" s="27" t="s">
        <v>21</v>
      </c>
      <c r="C3177" s="27">
        <v>1185732</v>
      </c>
      <c r="D3177" s="28">
        <v>44213</v>
      </c>
      <c r="E3177" s="27" t="s">
        <v>40</v>
      </c>
      <c r="F3177" s="27" t="s">
        <v>119</v>
      </c>
      <c r="G3177" s="27" t="s">
        <v>120</v>
      </c>
      <c r="H3177" s="27" t="s">
        <v>27</v>
      </c>
      <c r="I3177" s="29">
        <v>0.30000000000000004</v>
      </c>
      <c r="J3177" s="30">
        <v>1500</v>
      </c>
      <c r="K3177" s="31">
        <f t="shared" si="24"/>
        <v>450.00000000000006</v>
      </c>
      <c r="L3177" s="31">
        <f t="shared" si="25"/>
        <v>180.00000000000003</v>
      </c>
      <c r="M3177" s="32">
        <v>0.4</v>
      </c>
      <c r="O3177" s="37"/>
      <c r="P3177" s="35"/>
      <c r="Q3177" s="33"/>
      <c r="R3177" s="34"/>
    </row>
    <row r="3178" spans="1:18" ht="15.75" customHeight="1">
      <c r="A3178" s="22"/>
      <c r="B3178" s="27" t="s">
        <v>21</v>
      </c>
      <c r="C3178" s="27">
        <v>1185732</v>
      </c>
      <c r="D3178" s="28">
        <v>44213</v>
      </c>
      <c r="E3178" s="27" t="s">
        <v>40</v>
      </c>
      <c r="F3178" s="27" t="s">
        <v>119</v>
      </c>
      <c r="G3178" s="27" t="s">
        <v>120</v>
      </c>
      <c r="H3178" s="27" t="s">
        <v>28</v>
      </c>
      <c r="I3178" s="29">
        <v>0.44999999999999996</v>
      </c>
      <c r="J3178" s="30">
        <v>2000</v>
      </c>
      <c r="K3178" s="31">
        <f t="shared" si="24"/>
        <v>899.99999999999989</v>
      </c>
      <c r="L3178" s="31">
        <f t="shared" si="25"/>
        <v>360</v>
      </c>
      <c r="M3178" s="32">
        <v>0.4</v>
      </c>
      <c r="O3178" s="37"/>
      <c r="P3178" s="35"/>
      <c r="Q3178" s="33"/>
      <c r="R3178" s="34"/>
    </row>
    <row r="3179" spans="1:18" ht="15.75" customHeight="1">
      <c r="A3179" s="22"/>
      <c r="B3179" s="27" t="s">
        <v>21</v>
      </c>
      <c r="C3179" s="27">
        <v>1185732</v>
      </c>
      <c r="D3179" s="28">
        <v>44213</v>
      </c>
      <c r="E3179" s="27" t="s">
        <v>40</v>
      </c>
      <c r="F3179" s="27" t="s">
        <v>119</v>
      </c>
      <c r="G3179" s="27" t="s">
        <v>120</v>
      </c>
      <c r="H3179" s="27" t="s">
        <v>29</v>
      </c>
      <c r="I3179" s="29">
        <v>0.35000000000000003</v>
      </c>
      <c r="J3179" s="30">
        <v>3000</v>
      </c>
      <c r="K3179" s="31">
        <f t="shared" si="24"/>
        <v>1050</v>
      </c>
      <c r="L3179" s="31">
        <f t="shared" si="25"/>
        <v>420</v>
      </c>
      <c r="M3179" s="32">
        <v>0.4</v>
      </c>
      <c r="O3179" s="37"/>
      <c r="P3179" s="35"/>
      <c r="Q3179" s="33"/>
      <c r="R3179" s="34"/>
    </row>
    <row r="3180" spans="1:18" ht="15.75" customHeight="1">
      <c r="A3180" s="22"/>
      <c r="B3180" s="27" t="s">
        <v>21</v>
      </c>
      <c r="C3180" s="27">
        <v>1185732</v>
      </c>
      <c r="D3180" s="28">
        <v>44244</v>
      </c>
      <c r="E3180" s="27" t="s">
        <v>40</v>
      </c>
      <c r="F3180" s="27" t="s">
        <v>119</v>
      </c>
      <c r="G3180" s="27" t="s">
        <v>120</v>
      </c>
      <c r="H3180" s="27" t="s">
        <v>24</v>
      </c>
      <c r="I3180" s="29">
        <v>0.35000000000000003</v>
      </c>
      <c r="J3180" s="30">
        <v>5500</v>
      </c>
      <c r="K3180" s="31">
        <f t="shared" si="24"/>
        <v>1925.0000000000002</v>
      </c>
      <c r="L3180" s="31">
        <f t="shared" si="25"/>
        <v>770.00000000000011</v>
      </c>
      <c r="M3180" s="32">
        <v>0.4</v>
      </c>
      <c r="O3180" s="37"/>
      <c r="P3180" s="35"/>
      <c r="Q3180" s="33"/>
      <c r="R3180" s="34"/>
    </row>
    <row r="3181" spans="1:18" ht="15.75" customHeight="1">
      <c r="A3181" s="22"/>
      <c r="B3181" s="27" t="s">
        <v>21</v>
      </c>
      <c r="C3181" s="27">
        <v>1185732</v>
      </c>
      <c r="D3181" s="28">
        <v>44244</v>
      </c>
      <c r="E3181" s="27" t="s">
        <v>40</v>
      </c>
      <c r="F3181" s="27" t="s">
        <v>119</v>
      </c>
      <c r="G3181" s="27" t="s">
        <v>120</v>
      </c>
      <c r="H3181" s="27" t="s">
        <v>25</v>
      </c>
      <c r="I3181" s="29">
        <v>0.4</v>
      </c>
      <c r="J3181" s="30">
        <v>2000</v>
      </c>
      <c r="K3181" s="31">
        <f t="shared" si="24"/>
        <v>800</v>
      </c>
      <c r="L3181" s="31">
        <f t="shared" si="25"/>
        <v>320</v>
      </c>
      <c r="M3181" s="32">
        <v>0.4</v>
      </c>
      <c r="O3181" s="37"/>
      <c r="P3181" s="35"/>
      <c r="Q3181" s="33"/>
      <c r="R3181" s="34"/>
    </row>
    <row r="3182" spans="1:18" ht="15.75" customHeight="1">
      <c r="A3182" s="22"/>
      <c r="B3182" s="27" t="s">
        <v>21</v>
      </c>
      <c r="C3182" s="27">
        <v>1185732</v>
      </c>
      <c r="D3182" s="28">
        <v>44244</v>
      </c>
      <c r="E3182" s="27" t="s">
        <v>40</v>
      </c>
      <c r="F3182" s="27" t="s">
        <v>119</v>
      </c>
      <c r="G3182" s="27" t="s">
        <v>120</v>
      </c>
      <c r="H3182" s="27" t="s">
        <v>26</v>
      </c>
      <c r="I3182" s="29">
        <v>0.30000000000000004</v>
      </c>
      <c r="J3182" s="30">
        <v>3000</v>
      </c>
      <c r="K3182" s="31">
        <f t="shared" si="24"/>
        <v>900.00000000000011</v>
      </c>
      <c r="L3182" s="31">
        <f t="shared" si="25"/>
        <v>360.00000000000006</v>
      </c>
      <c r="M3182" s="32">
        <v>0.4</v>
      </c>
      <c r="O3182" s="37"/>
      <c r="P3182" s="35"/>
      <c r="Q3182" s="33"/>
      <c r="R3182" s="34"/>
    </row>
    <row r="3183" spans="1:18" ht="15.75" customHeight="1">
      <c r="A3183" s="22"/>
      <c r="B3183" s="27" t="s">
        <v>21</v>
      </c>
      <c r="C3183" s="27">
        <v>1185732</v>
      </c>
      <c r="D3183" s="28">
        <v>44244</v>
      </c>
      <c r="E3183" s="27" t="s">
        <v>40</v>
      </c>
      <c r="F3183" s="27" t="s">
        <v>119</v>
      </c>
      <c r="G3183" s="27" t="s">
        <v>120</v>
      </c>
      <c r="H3183" s="27" t="s">
        <v>27</v>
      </c>
      <c r="I3183" s="29">
        <v>0.35000000000000003</v>
      </c>
      <c r="J3183" s="30">
        <v>1750</v>
      </c>
      <c r="K3183" s="31">
        <f t="shared" si="24"/>
        <v>612.50000000000011</v>
      </c>
      <c r="L3183" s="31">
        <f t="shared" si="25"/>
        <v>245.00000000000006</v>
      </c>
      <c r="M3183" s="32">
        <v>0.4</v>
      </c>
      <c r="O3183" s="37"/>
      <c r="P3183" s="35"/>
      <c r="Q3183" s="33"/>
      <c r="R3183" s="34"/>
    </row>
    <row r="3184" spans="1:18" ht="15.75" customHeight="1">
      <c r="A3184" s="22"/>
      <c r="B3184" s="27" t="s">
        <v>21</v>
      </c>
      <c r="C3184" s="27">
        <v>1185732</v>
      </c>
      <c r="D3184" s="28">
        <v>44244</v>
      </c>
      <c r="E3184" s="27" t="s">
        <v>40</v>
      </c>
      <c r="F3184" s="27" t="s">
        <v>119</v>
      </c>
      <c r="G3184" s="27" t="s">
        <v>120</v>
      </c>
      <c r="H3184" s="27" t="s">
        <v>28</v>
      </c>
      <c r="I3184" s="29">
        <v>0.49999999999999994</v>
      </c>
      <c r="J3184" s="30">
        <v>2500</v>
      </c>
      <c r="K3184" s="31">
        <f t="shared" si="24"/>
        <v>1249.9999999999998</v>
      </c>
      <c r="L3184" s="31">
        <f t="shared" si="25"/>
        <v>499.99999999999994</v>
      </c>
      <c r="M3184" s="32">
        <v>0.4</v>
      </c>
      <c r="O3184" s="37"/>
      <c r="P3184" s="35"/>
      <c r="Q3184" s="33"/>
      <c r="R3184" s="34"/>
    </row>
    <row r="3185" spans="1:18" ht="15.75" customHeight="1">
      <c r="A3185" s="22"/>
      <c r="B3185" s="27" t="s">
        <v>21</v>
      </c>
      <c r="C3185" s="27">
        <v>1185732</v>
      </c>
      <c r="D3185" s="28">
        <v>44244</v>
      </c>
      <c r="E3185" s="27" t="s">
        <v>40</v>
      </c>
      <c r="F3185" s="27" t="s">
        <v>119</v>
      </c>
      <c r="G3185" s="27" t="s">
        <v>120</v>
      </c>
      <c r="H3185" s="27" t="s">
        <v>29</v>
      </c>
      <c r="I3185" s="29">
        <v>0.24999999999999994</v>
      </c>
      <c r="J3185" s="30">
        <v>3500</v>
      </c>
      <c r="K3185" s="31">
        <f t="shared" si="24"/>
        <v>874.99999999999977</v>
      </c>
      <c r="L3185" s="31">
        <f t="shared" si="25"/>
        <v>349.99999999999994</v>
      </c>
      <c r="M3185" s="32">
        <v>0.4</v>
      </c>
      <c r="O3185" s="37"/>
      <c r="P3185" s="35"/>
      <c r="Q3185" s="33"/>
      <c r="R3185" s="34"/>
    </row>
    <row r="3186" spans="1:18" ht="15.75" customHeight="1">
      <c r="A3186" s="22"/>
      <c r="B3186" s="27" t="s">
        <v>21</v>
      </c>
      <c r="C3186" s="27">
        <v>1185732</v>
      </c>
      <c r="D3186" s="28">
        <v>44271</v>
      </c>
      <c r="E3186" s="27" t="s">
        <v>40</v>
      </c>
      <c r="F3186" s="27" t="s">
        <v>119</v>
      </c>
      <c r="G3186" s="27" t="s">
        <v>120</v>
      </c>
      <c r="H3186" s="27" t="s">
        <v>24</v>
      </c>
      <c r="I3186" s="29">
        <v>0.30000000000000004</v>
      </c>
      <c r="J3186" s="30">
        <v>5700</v>
      </c>
      <c r="K3186" s="31">
        <f t="shared" si="24"/>
        <v>1710.0000000000002</v>
      </c>
      <c r="L3186" s="31">
        <f t="shared" si="25"/>
        <v>684.00000000000011</v>
      </c>
      <c r="M3186" s="32">
        <v>0.4</v>
      </c>
      <c r="O3186" s="37"/>
      <c r="P3186" s="35"/>
      <c r="Q3186" s="33"/>
      <c r="R3186" s="34"/>
    </row>
    <row r="3187" spans="1:18" ht="15.75" customHeight="1">
      <c r="A3187" s="22"/>
      <c r="B3187" s="27" t="s">
        <v>21</v>
      </c>
      <c r="C3187" s="27">
        <v>1185732</v>
      </c>
      <c r="D3187" s="28">
        <v>44271</v>
      </c>
      <c r="E3187" s="27" t="s">
        <v>40</v>
      </c>
      <c r="F3187" s="27" t="s">
        <v>119</v>
      </c>
      <c r="G3187" s="27" t="s">
        <v>120</v>
      </c>
      <c r="H3187" s="27" t="s">
        <v>25</v>
      </c>
      <c r="I3187" s="29">
        <v>0.30000000000000004</v>
      </c>
      <c r="J3187" s="30">
        <v>2750</v>
      </c>
      <c r="K3187" s="31">
        <f t="shared" si="24"/>
        <v>825.00000000000011</v>
      </c>
      <c r="L3187" s="31">
        <f t="shared" si="25"/>
        <v>330.00000000000006</v>
      </c>
      <c r="M3187" s="32">
        <v>0.4</v>
      </c>
      <c r="O3187" s="37"/>
      <c r="P3187" s="35"/>
      <c r="Q3187" s="33"/>
      <c r="R3187" s="34"/>
    </row>
    <row r="3188" spans="1:18" ht="15.75" customHeight="1">
      <c r="A3188" s="22"/>
      <c r="B3188" s="27" t="s">
        <v>21</v>
      </c>
      <c r="C3188" s="27">
        <v>1185732</v>
      </c>
      <c r="D3188" s="28">
        <v>44271</v>
      </c>
      <c r="E3188" s="27" t="s">
        <v>40</v>
      </c>
      <c r="F3188" s="27" t="s">
        <v>119</v>
      </c>
      <c r="G3188" s="27" t="s">
        <v>120</v>
      </c>
      <c r="H3188" s="27" t="s">
        <v>26</v>
      </c>
      <c r="I3188" s="29">
        <v>0.2</v>
      </c>
      <c r="J3188" s="30">
        <v>3250</v>
      </c>
      <c r="K3188" s="31">
        <f t="shared" si="24"/>
        <v>650</v>
      </c>
      <c r="L3188" s="31">
        <f t="shared" si="25"/>
        <v>260</v>
      </c>
      <c r="M3188" s="32">
        <v>0.4</v>
      </c>
      <c r="O3188" s="37"/>
      <c r="P3188" s="35"/>
      <c r="Q3188" s="33"/>
      <c r="R3188" s="34"/>
    </row>
    <row r="3189" spans="1:18" ht="15.75" customHeight="1">
      <c r="A3189" s="22"/>
      <c r="B3189" s="27" t="s">
        <v>21</v>
      </c>
      <c r="C3189" s="27">
        <v>1185732</v>
      </c>
      <c r="D3189" s="28">
        <v>44271</v>
      </c>
      <c r="E3189" s="27" t="s">
        <v>40</v>
      </c>
      <c r="F3189" s="27" t="s">
        <v>119</v>
      </c>
      <c r="G3189" s="27" t="s">
        <v>120</v>
      </c>
      <c r="H3189" s="27" t="s">
        <v>27</v>
      </c>
      <c r="I3189" s="29">
        <v>0.24999999999999994</v>
      </c>
      <c r="J3189" s="30">
        <v>1750</v>
      </c>
      <c r="K3189" s="31">
        <f t="shared" si="24"/>
        <v>437.49999999999989</v>
      </c>
      <c r="L3189" s="31">
        <f t="shared" si="25"/>
        <v>174.99999999999997</v>
      </c>
      <c r="M3189" s="32">
        <v>0.4</v>
      </c>
      <c r="O3189" s="37"/>
      <c r="P3189" s="35"/>
      <c r="Q3189" s="33"/>
      <c r="R3189" s="34"/>
    </row>
    <row r="3190" spans="1:18" ht="15.75" customHeight="1">
      <c r="A3190" s="22"/>
      <c r="B3190" s="27" t="s">
        <v>21</v>
      </c>
      <c r="C3190" s="27">
        <v>1185732</v>
      </c>
      <c r="D3190" s="28">
        <v>44271</v>
      </c>
      <c r="E3190" s="27" t="s">
        <v>40</v>
      </c>
      <c r="F3190" s="27" t="s">
        <v>119</v>
      </c>
      <c r="G3190" s="27" t="s">
        <v>120</v>
      </c>
      <c r="H3190" s="27" t="s">
        <v>28</v>
      </c>
      <c r="I3190" s="29">
        <v>0.4</v>
      </c>
      <c r="J3190" s="30">
        <v>2250</v>
      </c>
      <c r="K3190" s="31">
        <f t="shared" si="24"/>
        <v>900</v>
      </c>
      <c r="L3190" s="31">
        <f t="shared" si="25"/>
        <v>360</v>
      </c>
      <c r="M3190" s="32">
        <v>0.4</v>
      </c>
      <c r="O3190" s="37"/>
      <c r="P3190" s="35"/>
      <c r="Q3190" s="33"/>
      <c r="R3190" s="34"/>
    </row>
    <row r="3191" spans="1:18" ht="15.75" customHeight="1">
      <c r="A3191" s="22"/>
      <c r="B3191" s="27" t="s">
        <v>21</v>
      </c>
      <c r="C3191" s="27">
        <v>1185732</v>
      </c>
      <c r="D3191" s="28">
        <v>44271</v>
      </c>
      <c r="E3191" s="27" t="s">
        <v>40</v>
      </c>
      <c r="F3191" s="27" t="s">
        <v>119</v>
      </c>
      <c r="G3191" s="27" t="s">
        <v>120</v>
      </c>
      <c r="H3191" s="27" t="s">
        <v>29</v>
      </c>
      <c r="I3191" s="29">
        <v>0.30000000000000004</v>
      </c>
      <c r="J3191" s="30">
        <v>3250</v>
      </c>
      <c r="K3191" s="31">
        <f t="shared" si="24"/>
        <v>975.00000000000011</v>
      </c>
      <c r="L3191" s="31">
        <f t="shared" si="25"/>
        <v>390.00000000000006</v>
      </c>
      <c r="M3191" s="32">
        <v>0.4</v>
      </c>
      <c r="O3191" s="37"/>
      <c r="P3191" s="35"/>
      <c r="Q3191" s="33"/>
      <c r="R3191" s="34"/>
    </row>
    <row r="3192" spans="1:18" ht="15.75" customHeight="1">
      <c r="A3192" s="22"/>
      <c r="B3192" s="27" t="s">
        <v>21</v>
      </c>
      <c r="C3192" s="27">
        <v>1185732</v>
      </c>
      <c r="D3192" s="28">
        <v>44303</v>
      </c>
      <c r="E3192" s="27" t="s">
        <v>40</v>
      </c>
      <c r="F3192" s="27" t="s">
        <v>119</v>
      </c>
      <c r="G3192" s="27" t="s">
        <v>120</v>
      </c>
      <c r="H3192" s="27" t="s">
        <v>24</v>
      </c>
      <c r="I3192" s="29">
        <v>0.30000000000000004</v>
      </c>
      <c r="J3192" s="30">
        <v>5500</v>
      </c>
      <c r="K3192" s="31">
        <f t="shared" si="24"/>
        <v>1650.0000000000002</v>
      </c>
      <c r="L3192" s="31">
        <f t="shared" si="25"/>
        <v>660.00000000000011</v>
      </c>
      <c r="M3192" s="32">
        <v>0.4</v>
      </c>
      <c r="O3192" s="37"/>
      <c r="P3192" s="35"/>
      <c r="Q3192" s="33"/>
      <c r="R3192" s="34"/>
    </row>
    <row r="3193" spans="1:18" ht="15.75" customHeight="1">
      <c r="A3193" s="22"/>
      <c r="B3193" s="27" t="s">
        <v>21</v>
      </c>
      <c r="C3193" s="27">
        <v>1185732</v>
      </c>
      <c r="D3193" s="28">
        <v>44303</v>
      </c>
      <c r="E3193" s="27" t="s">
        <v>40</v>
      </c>
      <c r="F3193" s="27" t="s">
        <v>119</v>
      </c>
      <c r="G3193" s="27" t="s">
        <v>120</v>
      </c>
      <c r="H3193" s="27" t="s">
        <v>25</v>
      </c>
      <c r="I3193" s="29">
        <v>0.30000000000000004</v>
      </c>
      <c r="J3193" s="30">
        <v>2500</v>
      </c>
      <c r="K3193" s="31">
        <f t="shared" si="24"/>
        <v>750.00000000000011</v>
      </c>
      <c r="L3193" s="31">
        <f t="shared" si="25"/>
        <v>300.00000000000006</v>
      </c>
      <c r="M3193" s="32">
        <v>0.4</v>
      </c>
      <c r="O3193" s="37"/>
      <c r="P3193" s="35"/>
      <c r="Q3193" s="33"/>
      <c r="R3193" s="34"/>
    </row>
    <row r="3194" spans="1:18" ht="15.75" customHeight="1">
      <c r="A3194" s="22"/>
      <c r="B3194" s="27" t="s">
        <v>21</v>
      </c>
      <c r="C3194" s="27">
        <v>1185732</v>
      </c>
      <c r="D3194" s="28">
        <v>44303</v>
      </c>
      <c r="E3194" s="27" t="s">
        <v>40</v>
      </c>
      <c r="F3194" s="27" t="s">
        <v>119</v>
      </c>
      <c r="G3194" s="27" t="s">
        <v>120</v>
      </c>
      <c r="H3194" s="27" t="s">
        <v>26</v>
      </c>
      <c r="I3194" s="29">
        <v>0.2</v>
      </c>
      <c r="J3194" s="30">
        <v>2500</v>
      </c>
      <c r="K3194" s="31">
        <f t="shared" si="24"/>
        <v>500</v>
      </c>
      <c r="L3194" s="31">
        <f t="shared" si="25"/>
        <v>200</v>
      </c>
      <c r="M3194" s="32">
        <v>0.4</v>
      </c>
      <c r="O3194" s="37"/>
      <c r="P3194" s="35"/>
      <c r="Q3194" s="33"/>
      <c r="R3194" s="34"/>
    </row>
    <row r="3195" spans="1:18" ht="15.75" customHeight="1">
      <c r="A3195" s="22"/>
      <c r="B3195" s="27" t="s">
        <v>21</v>
      </c>
      <c r="C3195" s="27">
        <v>1185732</v>
      </c>
      <c r="D3195" s="28">
        <v>44303</v>
      </c>
      <c r="E3195" s="27" t="s">
        <v>40</v>
      </c>
      <c r="F3195" s="27" t="s">
        <v>119</v>
      </c>
      <c r="G3195" s="27" t="s">
        <v>120</v>
      </c>
      <c r="H3195" s="27" t="s">
        <v>27</v>
      </c>
      <c r="I3195" s="29">
        <v>0.24999999999999994</v>
      </c>
      <c r="J3195" s="30">
        <v>1750</v>
      </c>
      <c r="K3195" s="31">
        <f t="shared" si="24"/>
        <v>437.49999999999989</v>
      </c>
      <c r="L3195" s="31">
        <f t="shared" si="25"/>
        <v>174.99999999999997</v>
      </c>
      <c r="M3195" s="32">
        <v>0.4</v>
      </c>
      <c r="O3195" s="37"/>
      <c r="P3195" s="35"/>
      <c r="Q3195" s="33"/>
      <c r="R3195" s="34"/>
    </row>
    <row r="3196" spans="1:18" ht="15.75" customHeight="1">
      <c r="A3196" s="22"/>
      <c r="B3196" s="27" t="s">
        <v>21</v>
      </c>
      <c r="C3196" s="27">
        <v>1185732</v>
      </c>
      <c r="D3196" s="28">
        <v>44303</v>
      </c>
      <c r="E3196" s="27" t="s">
        <v>40</v>
      </c>
      <c r="F3196" s="27" t="s">
        <v>119</v>
      </c>
      <c r="G3196" s="27" t="s">
        <v>120</v>
      </c>
      <c r="H3196" s="27" t="s">
        <v>28</v>
      </c>
      <c r="I3196" s="29">
        <v>0.65</v>
      </c>
      <c r="J3196" s="30">
        <v>2000</v>
      </c>
      <c r="K3196" s="31">
        <f t="shared" si="24"/>
        <v>1300</v>
      </c>
      <c r="L3196" s="31">
        <f t="shared" si="25"/>
        <v>520</v>
      </c>
      <c r="M3196" s="32">
        <v>0.4</v>
      </c>
      <c r="O3196" s="37"/>
      <c r="P3196" s="35"/>
      <c r="Q3196" s="33"/>
      <c r="R3196" s="34"/>
    </row>
    <row r="3197" spans="1:18" ht="15.75" customHeight="1">
      <c r="A3197" s="22"/>
      <c r="B3197" s="27" t="s">
        <v>21</v>
      </c>
      <c r="C3197" s="27">
        <v>1185732</v>
      </c>
      <c r="D3197" s="28">
        <v>44303</v>
      </c>
      <c r="E3197" s="27" t="s">
        <v>40</v>
      </c>
      <c r="F3197" s="27" t="s">
        <v>119</v>
      </c>
      <c r="G3197" s="27" t="s">
        <v>120</v>
      </c>
      <c r="H3197" s="27" t="s">
        <v>29</v>
      </c>
      <c r="I3197" s="29">
        <v>0.5</v>
      </c>
      <c r="J3197" s="30">
        <v>3250</v>
      </c>
      <c r="K3197" s="31">
        <f t="shared" si="24"/>
        <v>1625</v>
      </c>
      <c r="L3197" s="31">
        <f t="shared" si="25"/>
        <v>650</v>
      </c>
      <c r="M3197" s="32">
        <v>0.4</v>
      </c>
      <c r="O3197" s="37"/>
      <c r="P3197" s="35"/>
      <c r="Q3197" s="33"/>
      <c r="R3197" s="34"/>
    </row>
    <row r="3198" spans="1:18" ht="15.75" customHeight="1">
      <c r="A3198" s="22"/>
      <c r="B3198" s="27" t="s">
        <v>21</v>
      </c>
      <c r="C3198" s="27">
        <v>1185732</v>
      </c>
      <c r="D3198" s="28">
        <v>44334</v>
      </c>
      <c r="E3198" s="27" t="s">
        <v>40</v>
      </c>
      <c r="F3198" s="27" t="s">
        <v>119</v>
      </c>
      <c r="G3198" s="27" t="s">
        <v>120</v>
      </c>
      <c r="H3198" s="27" t="s">
        <v>24</v>
      </c>
      <c r="I3198" s="29">
        <v>0.6</v>
      </c>
      <c r="J3198" s="30">
        <v>5950</v>
      </c>
      <c r="K3198" s="31">
        <f t="shared" si="24"/>
        <v>3570</v>
      </c>
      <c r="L3198" s="31">
        <f t="shared" si="25"/>
        <v>1428</v>
      </c>
      <c r="M3198" s="32">
        <v>0.4</v>
      </c>
      <c r="O3198" s="37"/>
      <c r="P3198" s="35"/>
      <c r="Q3198" s="33"/>
      <c r="R3198" s="34"/>
    </row>
    <row r="3199" spans="1:18" ht="15.75" customHeight="1">
      <c r="A3199" s="22"/>
      <c r="B3199" s="27" t="s">
        <v>21</v>
      </c>
      <c r="C3199" s="27">
        <v>1185732</v>
      </c>
      <c r="D3199" s="28">
        <v>44334</v>
      </c>
      <c r="E3199" s="27" t="s">
        <v>40</v>
      </c>
      <c r="F3199" s="27" t="s">
        <v>119</v>
      </c>
      <c r="G3199" s="27" t="s">
        <v>120</v>
      </c>
      <c r="H3199" s="27" t="s">
        <v>25</v>
      </c>
      <c r="I3199" s="29">
        <v>0.4</v>
      </c>
      <c r="J3199" s="30">
        <v>3000</v>
      </c>
      <c r="K3199" s="31">
        <f t="shared" si="24"/>
        <v>1200</v>
      </c>
      <c r="L3199" s="31">
        <f t="shared" si="25"/>
        <v>480</v>
      </c>
      <c r="M3199" s="32">
        <v>0.4</v>
      </c>
      <c r="O3199" s="37"/>
      <c r="P3199" s="35"/>
      <c r="Q3199" s="33"/>
      <c r="R3199" s="34"/>
    </row>
    <row r="3200" spans="1:18" ht="15.75" customHeight="1">
      <c r="A3200" s="22"/>
      <c r="B3200" s="27" t="s">
        <v>21</v>
      </c>
      <c r="C3200" s="27">
        <v>1185732</v>
      </c>
      <c r="D3200" s="28">
        <v>44334</v>
      </c>
      <c r="E3200" s="27" t="s">
        <v>40</v>
      </c>
      <c r="F3200" s="27" t="s">
        <v>119</v>
      </c>
      <c r="G3200" s="27" t="s">
        <v>120</v>
      </c>
      <c r="H3200" s="27" t="s">
        <v>26</v>
      </c>
      <c r="I3200" s="29">
        <v>0.35000000000000003</v>
      </c>
      <c r="J3200" s="30">
        <v>2750</v>
      </c>
      <c r="K3200" s="31">
        <f t="shared" si="24"/>
        <v>962.50000000000011</v>
      </c>
      <c r="L3200" s="31">
        <f t="shared" si="25"/>
        <v>385.00000000000006</v>
      </c>
      <c r="M3200" s="32">
        <v>0.4</v>
      </c>
      <c r="O3200" s="37"/>
      <c r="P3200" s="35"/>
      <c r="Q3200" s="33"/>
      <c r="R3200" s="34"/>
    </row>
    <row r="3201" spans="1:18" ht="15.75" customHeight="1">
      <c r="A3201" s="22"/>
      <c r="B3201" s="27" t="s">
        <v>21</v>
      </c>
      <c r="C3201" s="27">
        <v>1185732</v>
      </c>
      <c r="D3201" s="28">
        <v>44334</v>
      </c>
      <c r="E3201" s="27" t="s">
        <v>40</v>
      </c>
      <c r="F3201" s="27" t="s">
        <v>119</v>
      </c>
      <c r="G3201" s="27" t="s">
        <v>120</v>
      </c>
      <c r="H3201" s="27" t="s">
        <v>27</v>
      </c>
      <c r="I3201" s="29">
        <v>0.35000000000000003</v>
      </c>
      <c r="J3201" s="30">
        <v>2000</v>
      </c>
      <c r="K3201" s="31">
        <f t="shared" si="24"/>
        <v>700.00000000000011</v>
      </c>
      <c r="L3201" s="31">
        <f t="shared" si="25"/>
        <v>280.00000000000006</v>
      </c>
      <c r="M3201" s="32">
        <v>0.4</v>
      </c>
      <c r="O3201" s="37"/>
      <c r="P3201" s="35"/>
      <c r="Q3201" s="33"/>
      <c r="R3201" s="34"/>
    </row>
    <row r="3202" spans="1:18" ht="15.75" customHeight="1">
      <c r="A3202" s="22"/>
      <c r="B3202" s="27" t="s">
        <v>21</v>
      </c>
      <c r="C3202" s="27">
        <v>1185732</v>
      </c>
      <c r="D3202" s="28">
        <v>44334</v>
      </c>
      <c r="E3202" s="27" t="s">
        <v>40</v>
      </c>
      <c r="F3202" s="27" t="s">
        <v>119</v>
      </c>
      <c r="G3202" s="27" t="s">
        <v>120</v>
      </c>
      <c r="H3202" s="27" t="s">
        <v>28</v>
      </c>
      <c r="I3202" s="29">
        <v>0.44999999999999996</v>
      </c>
      <c r="J3202" s="30">
        <v>2250</v>
      </c>
      <c r="K3202" s="31">
        <f t="shared" si="24"/>
        <v>1012.4999999999999</v>
      </c>
      <c r="L3202" s="31">
        <f t="shared" si="25"/>
        <v>405</v>
      </c>
      <c r="M3202" s="32">
        <v>0.4</v>
      </c>
      <c r="O3202" s="37"/>
      <c r="P3202" s="35"/>
      <c r="Q3202" s="33"/>
      <c r="R3202" s="34"/>
    </row>
    <row r="3203" spans="1:18" ht="15.75" customHeight="1">
      <c r="A3203" s="22"/>
      <c r="B3203" s="27" t="s">
        <v>21</v>
      </c>
      <c r="C3203" s="27">
        <v>1185732</v>
      </c>
      <c r="D3203" s="28">
        <v>44334</v>
      </c>
      <c r="E3203" s="27" t="s">
        <v>40</v>
      </c>
      <c r="F3203" s="27" t="s">
        <v>119</v>
      </c>
      <c r="G3203" s="27" t="s">
        <v>120</v>
      </c>
      <c r="H3203" s="27" t="s">
        <v>29</v>
      </c>
      <c r="I3203" s="29">
        <v>0.54999999999999993</v>
      </c>
      <c r="J3203" s="30">
        <v>3500</v>
      </c>
      <c r="K3203" s="31">
        <f t="shared" si="24"/>
        <v>1924.9999999999998</v>
      </c>
      <c r="L3203" s="31">
        <f t="shared" si="25"/>
        <v>770</v>
      </c>
      <c r="M3203" s="32">
        <v>0.4</v>
      </c>
      <c r="O3203" s="37"/>
      <c r="P3203" s="35"/>
      <c r="Q3203" s="33"/>
      <c r="R3203" s="34"/>
    </row>
    <row r="3204" spans="1:18" ht="15.75" customHeight="1">
      <c r="A3204" s="22"/>
      <c r="B3204" s="27" t="s">
        <v>21</v>
      </c>
      <c r="C3204" s="27">
        <v>1185732</v>
      </c>
      <c r="D3204" s="28">
        <v>44364</v>
      </c>
      <c r="E3204" s="27" t="s">
        <v>40</v>
      </c>
      <c r="F3204" s="27" t="s">
        <v>119</v>
      </c>
      <c r="G3204" s="27" t="s">
        <v>120</v>
      </c>
      <c r="H3204" s="27" t="s">
        <v>24</v>
      </c>
      <c r="I3204" s="29">
        <v>0.45</v>
      </c>
      <c r="J3204" s="30">
        <v>6000</v>
      </c>
      <c r="K3204" s="31">
        <f t="shared" si="24"/>
        <v>2700</v>
      </c>
      <c r="L3204" s="31">
        <f t="shared" si="25"/>
        <v>1080</v>
      </c>
      <c r="M3204" s="32">
        <v>0.4</v>
      </c>
      <c r="O3204" s="37"/>
      <c r="P3204" s="35"/>
      <c r="Q3204" s="33"/>
      <c r="R3204" s="34"/>
    </row>
    <row r="3205" spans="1:18" ht="15.75" customHeight="1">
      <c r="A3205" s="22"/>
      <c r="B3205" s="27" t="s">
        <v>21</v>
      </c>
      <c r="C3205" s="27">
        <v>1185732</v>
      </c>
      <c r="D3205" s="28">
        <v>44364</v>
      </c>
      <c r="E3205" s="27" t="s">
        <v>40</v>
      </c>
      <c r="F3205" s="27" t="s">
        <v>119</v>
      </c>
      <c r="G3205" s="27" t="s">
        <v>120</v>
      </c>
      <c r="H3205" s="27" t="s">
        <v>25</v>
      </c>
      <c r="I3205" s="29">
        <v>0.40000000000000008</v>
      </c>
      <c r="J3205" s="30">
        <v>4250</v>
      </c>
      <c r="K3205" s="31">
        <f t="shared" si="24"/>
        <v>1700.0000000000002</v>
      </c>
      <c r="L3205" s="31">
        <f t="shared" si="25"/>
        <v>680.00000000000011</v>
      </c>
      <c r="M3205" s="32">
        <v>0.4</v>
      </c>
      <c r="O3205" s="37"/>
      <c r="P3205" s="35"/>
      <c r="Q3205" s="33"/>
      <c r="R3205" s="34"/>
    </row>
    <row r="3206" spans="1:18" ht="15.75" customHeight="1">
      <c r="A3206" s="22"/>
      <c r="B3206" s="27" t="s">
        <v>21</v>
      </c>
      <c r="C3206" s="27">
        <v>1185732</v>
      </c>
      <c r="D3206" s="28">
        <v>44364</v>
      </c>
      <c r="E3206" s="27" t="s">
        <v>40</v>
      </c>
      <c r="F3206" s="27" t="s">
        <v>119</v>
      </c>
      <c r="G3206" s="27" t="s">
        <v>120</v>
      </c>
      <c r="H3206" s="27" t="s">
        <v>26</v>
      </c>
      <c r="I3206" s="29">
        <v>0.35000000000000003</v>
      </c>
      <c r="J3206" s="30">
        <v>3000</v>
      </c>
      <c r="K3206" s="31">
        <f t="shared" si="24"/>
        <v>1050</v>
      </c>
      <c r="L3206" s="31">
        <f t="shared" si="25"/>
        <v>420</v>
      </c>
      <c r="M3206" s="32">
        <v>0.4</v>
      </c>
      <c r="O3206" s="37"/>
      <c r="P3206" s="35"/>
      <c r="Q3206" s="33"/>
      <c r="R3206" s="34"/>
    </row>
    <row r="3207" spans="1:18" ht="15.75" customHeight="1">
      <c r="A3207" s="22"/>
      <c r="B3207" s="27" t="s">
        <v>21</v>
      </c>
      <c r="C3207" s="27">
        <v>1185732</v>
      </c>
      <c r="D3207" s="28">
        <v>44364</v>
      </c>
      <c r="E3207" s="27" t="s">
        <v>40</v>
      </c>
      <c r="F3207" s="27" t="s">
        <v>119</v>
      </c>
      <c r="G3207" s="27" t="s">
        <v>120</v>
      </c>
      <c r="H3207" s="27" t="s">
        <v>27</v>
      </c>
      <c r="I3207" s="29">
        <v>0.35000000000000003</v>
      </c>
      <c r="J3207" s="30">
        <v>2750</v>
      </c>
      <c r="K3207" s="31">
        <f t="shared" si="24"/>
        <v>962.50000000000011</v>
      </c>
      <c r="L3207" s="31">
        <f t="shared" si="25"/>
        <v>385.00000000000006</v>
      </c>
      <c r="M3207" s="32">
        <v>0.4</v>
      </c>
      <c r="O3207" s="37"/>
      <c r="P3207" s="35"/>
      <c r="Q3207" s="33"/>
      <c r="R3207" s="34"/>
    </row>
    <row r="3208" spans="1:18" ht="15.75" customHeight="1">
      <c r="A3208" s="22"/>
      <c r="B3208" s="27" t="s">
        <v>21</v>
      </c>
      <c r="C3208" s="27">
        <v>1185732</v>
      </c>
      <c r="D3208" s="28">
        <v>44364</v>
      </c>
      <c r="E3208" s="27" t="s">
        <v>40</v>
      </c>
      <c r="F3208" s="27" t="s">
        <v>119</v>
      </c>
      <c r="G3208" s="27" t="s">
        <v>120</v>
      </c>
      <c r="H3208" s="27" t="s">
        <v>28</v>
      </c>
      <c r="I3208" s="29">
        <v>0.45</v>
      </c>
      <c r="J3208" s="30">
        <v>2750</v>
      </c>
      <c r="K3208" s="31">
        <f t="shared" si="24"/>
        <v>1237.5</v>
      </c>
      <c r="L3208" s="31">
        <f t="shared" si="25"/>
        <v>495</v>
      </c>
      <c r="M3208" s="32">
        <v>0.4</v>
      </c>
      <c r="O3208" s="37"/>
      <c r="P3208" s="35"/>
      <c r="Q3208" s="33"/>
      <c r="R3208" s="34"/>
    </row>
    <row r="3209" spans="1:18" ht="15.75" customHeight="1">
      <c r="A3209" s="22"/>
      <c r="B3209" s="27" t="s">
        <v>21</v>
      </c>
      <c r="C3209" s="27">
        <v>1185732</v>
      </c>
      <c r="D3209" s="28">
        <v>44364</v>
      </c>
      <c r="E3209" s="27" t="s">
        <v>40</v>
      </c>
      <c r="F3209" s="27" t="s">
        <v>119</v>
      </c>
      <c r="G3209" s="27" t="s">
        <v>120</v>
      </c>
      <c r="H3209" s="27" t="s">
        <v>29</v>
      </c>
      <c r="I3209" s="29">
        <v>0.65000000000000013</v>
      </c>
      <c r="J3209" s="30">
        <v>4250</v>
      </c>
      <c r="K3209" s="31">
        <f t="shared" si="24"/>
        <v>2762.5000000000005</v>
      </c>
      <c r="L3209" s="31">
        <f t="shared" si="25"/>
        <v>1105.0000000000002</v>
      </c>
      <c r="M3209" s="32">
        <v>0.4</v>
      </c>
      <c r="O3209" s="37"/>
      <c r="P3209" s="35"/>
      <c r="Q3209" s="33"/>
      <c r="R3209" s="34"/>
    </row>
    <row r="3210" spans="1:18" ht="15.75" customHeight="1">
      <c r="A3210" s="22"/>
      <c r="B3210" s="27" t="s">
        <v>21</v>
      </c>
      <c r="C3210" s="27">
        <v>1185732</v>
      </c>
      <c r="D3210" s="28">
        <v>44393</v>
      </c>
      <c r="E3210" s="27" t="s">
        <v>40</v>
      </c>
      <c r="F3210" s="27" t="s">
        <v>119</v>
      </c>
      <c r="G3210" s="27" t="s">
        <v>120</v>
      </c>
      <c r="H3210" s="27" t="s">
        <v>24</v>
      </c>
      <c r="I3210" s="29">
        <v>0.60000000000000009</v>
      </c>
      <c r="J3210" s="30">
        <v>6500</v>
      </c>
      <c r="K3210" s="31">
        <f t="shared" si="24"/>
        <v>3900.0000000000005</v>
      </c>
      <c r="L3210" s="31">
        <f t="shared" si="25"/>
        <v>1560.0000000000002</v>
      </c>
      <c r="M3210" s="32">
        <v>0.4</v>
      </c>
      <c r="O3210" s="37"/>
      <c r="P3210" s="35"/>
      <c r="Q3210" s="33"/>
      <c r="R3210" s="34"/>
    </row>
    <row r="3211" spans="1:18" ht="15.75" customHeight="1">
      <c r="A3211" s="22"/>
      <c r="B3211" s="27" t="s">
        <v>21</v>
      </c>
      <c r="C3211" s="27">
        <v>1185732</v>
      </c>
      <c r="D3211" s="28">
        <v>44393</v>
      </c>
      <c r="E3211" s="27" t="s">
        <v>40</v>
      </c>
      <c r="F3211" s="27" t="s">
        <v>119</v>
      </c>
      <c r="G3211" s="27" t="s">
        <v>120</v>
      </c>
      <c r="H3211" s="27" t="s">
        <v>25</v>
      </c>
      <c r="I3211" s="29">
        <v>0.55000000000000016</v>
      </c>
      <c r="J3211" s="30">
        <v>4000</v>
      </c>
      <c r="K3211" s="31">
        <f t="shared" si="24"/>
        <v>2200.0000000000005</v>
      </c>
      <c r="L3211" s="31">
        <f t="shared" si="25"/>
        <v>880.00000000000023</v>
      </c>
      <c r="M3211" s="32">
        <v>0.4</v>
      </c>
      <c r="O3211" s="37"/>
      <c r="P3211" s="35"/>
      <c r="Q3211" s="33"/>
      <c r="R3211" s="34"/>
    </row>
    <row r="3212" spans="1:18" ht="15.75" customHeight="1">
      <c r="A3212" s="22"/>
      <c r="B3212" s="27" t="s">
        <v>21</v>
      </c>
      <c r="C3212" s="27">
        <v>1185732</v>
      </c>
      <c r="D3212" s="28">
        <v>44393</v>
      </c>
      <c r="E3212" s="27" t="s">
        <v>40</v>
      </c>
      <c r="F3212" s="27" t="s">
        <v>119</v>
      </c>
      <c r="G3212" s="27" t="s">
        <v>120</v>
      </c>
      <c r="H3212" s="27" t="s">
        <v>26</v>
      </c>
      <c r="I3212" s="29">
        <v>0.5</v>
      </c>
      <c r="J3212" s="30">
        <v>3250</v>
      </c>
      <c r="K3212" s="31">
        <f t="shared" si="24"/>
        <v>1625</v>
      </c>
      <c r="L3212" s="31">
        <f t="shared" si="25"/>
        <v>650</v>
      </c>
      <c r="M3212" s="32">
        <v>0.4</v>
      </c>
      <c r="O3212" s="37"/>
      <c r="P3212" s="35"/>
      <c r="Q3212" s="33"/>
      <c r="R3212" s="34"/>
    </row>
    <row r="3213" spans="1:18" ht="15.75" customHeight="1">
      <c r="A3213" s="22"/>
      <c r="B3213" s="27" t="s">
        <v>21</v>
      </c>
      <c r="C3213" s="27">
        <v>1185732</v>
      </c>
      <c r="D3213" s="28">
        <v>44393</v>
      </c>
      <c r="E3213" s="27" t="s">
        <v>40</v>
      </c>
      <c r="F3213" s="27" t="s">
        <v>119</v>
      </c>
      <c r="G3213" s="27" t="s">
        <v>120</v>
      </c>
      <c r="H3213" s="27" t="s">
        <v>27</v>
      </c>
      <c r="I3213" s="29">
        <v>0.5</v>
      </c>
      <c r="J3213" s="30">
        <v>2750</v>
      </c>
      <c r="K3213" s="31">
        <f t="shared" si="24"/>
        <v>1375</v>
      </c>
      <c r="L3213" s="31">
        <f t="shared" si="25"/>
        <v>550</v>
      </c>
      <c r="M3213" s="32">
        <v>0.4</v>
      </c>
      <c r="O3213" s="37"/>
      <c r="P3213" s="35"/>
      <c r="Q3213" s="33"/>
      <c r="R3213" s="34"/>
    </row>
    <row r="3214" spans="1:18" ht="15.75" customHeight="1">
      <c r="A3214" s="22"/>
      <c r="B3214" s="27" t="s">
        <v>21</v>
      </c>
      <c r="C3214" s="27">
        <v>1185732</v>
      </c>
      <c r="D3214" s="28">
        <v>44393</v>
      </c>
      <c r="E3214" s="27" t="s">
        <v>40</v>
      </c>
      <c r="F3214" s="27" t="s">
        <v>119</v>
      </c>
      <c r="G3214" s="27" t="s">
        <v>120</v>
      </c>
      <c r="H3214" s="27" t="s">
        <v>28</v>
      </c>
      <c r="I3214" s="29">
        <v>0.60000000000000009</v>
      </c>
      <c r="J3214" s="30">
        <v>3000</v>
      </c>
      <c r="K3214" s="31">
        <f t="shared" si="24"/>
        <v>1800.0000000000002</v>
      </c>
      <c r="L3214" s="31">
        <f t="shared" si="25"/>
        <v>720.00000000000011</v>
      </c>
      <c r="M3214" s="32">
        <v>0.4</v>
      </c>
      <c r="O3214" s="37"/>
      <c r="P3214" s="35"/>
      <c r="Q3214" s="33"/>
      <c r="R3214" s="34"/>
    </row>
    <row r="3215" spans="1:18" ht="15.75" customHeight="1">
      <c r="A3215" s="22"/>
      <c r="B3215" s="27" t="s">
        <v>21</v>
      </c>
      <c r="C3215" s="27">
        <v>1185732</v>
      </c>
      <c r="D3215" s="28">
        <v>44393</v>
      </c>
      <c r="E3215" s="27" t="s">
        <v>40</v>
      </c>
      <c r="F3215" s="27" t="s">
        <v>119</v>
      </c>
      <c r="G3215" s="27" t="s">
        <v>120</v>
      </c>
      <c r="H3215" s="27" t="s">
        <v>29</v>
      </c>
      <c r="I3215" s="29">
        <v>0.65000000000000013</v>
      </c>
      <c r="J3215" s="30">
        <v>4750</v>
      </c>
      <c r="K3215" s="31">
        <f t="shared" si="24"/>
        <v>3087.5000000000005</v>
      </c>
      <c r="L3215" s="31">
        <f t="shared" si="25"/>
        <v>1235.0000000000002</v>
      </c>
      <c r="M3215" s="32">
        <v>0.4</v>
      </c>
      <c r="O3215" s="37"/>
      <c r="P3215" s="35"/>
      <c r="Q3215" s="33"/>
      <c r="R3215" s="34"/>
    </row>
    <row r="3216" spans="1:18" ht="15.75" customHeight="1">
      <c r="A3216" s="22"/>
      <c r="B3216" s="27" t="s">
        <v>21</v>
      </c>
      <c r="C3216" s="27">
        <v>1185732</v>
      </c>
      <c r="D3216" s="28">
        <v>44425</v>
      </c>
      <c r="E3216" s="27" t="s">
        <v>40</v>
      </c>
      <c r="F3216" s="27" t="s">
        <v>119</v>
      </c>
      <c r="G3216" s="27" t="s">
        <v>120</v>
      </c>
      <c r="H3216" s="27" t="s">
        <v>24</v>
      </c>
      <c r="I3216" s="29">
        <v>0.5</v>
      </c>
      <c r="J3216" s="30">
        <v>5250</v>
      </c>
      <c r="K3216" s="31">
        <f t="shared" si="24"/>
        <v>2625</v>
      </c>
      <c r="L3216" s="31">
        <f t="shared" si="25"/>
        <v>1050</v>
      </c>
      <c r="M3216" s="32">
        <v>0.4</v>
      </c>
      <c r="O3216" s="37"/>
      <c r="P3216" s="35"/>
      <c r="Q3216" s="33"/>
      <c r="R3216" s="34"/>
    </row>
    <row r="3217" spans="1:18" ht="15.75" customHeight="1">
      <c r="A3217" s="22"/>
      <c r="B3217" s="27" t="s">
        <v>21</v>
      </c>
      <c r="C3217" s="27">
        <v>1185732</v>
      </c>
      <c r="D3217" s="28">
        <v>44425</v>
      </c>
      <c r="E3217" s="27" t="s">
        <v>40</v>
      </c>
      <c r="F3217" s="27" t="s">
        <v>119</v>
      </c>
      <c r="G3217" s="27" t="s">
        <v>120</v>
      </c>
      <c r="H3217" s="27" t="s">
        <v>25</v>
      </c>
      <c r="I3217" s="29">
        <v>0.45000000000000007</v>
      </c>
      <c r="J3217" s="30">
        <v>3000</v>
      </c>
      <c r="K3217" s="31">
        <f t="shared" si="24"/>
        <v>1350.0000000000002</v>
      </c>
      <c r="L3217" s="31">
        <f t="shared" si="25"/>
        <v>540.00000000000011</v>
      </c>
      <c r="M3217" s="32">
        <v>0.4</v>
      </c>
      <c r="O3217" s="37"/>
      <c r="P3217" s="35"/>
      <c r="Q3217" s="33"/>
      <c r="R3217" s="34"/>
    </row>
    <row r="3218" spans="1:18" ht="15.75" customHeight="1">
      <c r="A3218" s="22"/>
      <c r="B3218" s="27" t="s">
        <v>21</v>
      </c>
      <c r="C3218" s="27">
        <v>1185732</v>
      </c>
      <c r="D3218" s="28">
        <v>44425</v>
      </c>
      <c r="E3218" s="27" t="s">
        <v>40</v>
      </c>
      <c r="F3218" s="27" t="s">
        <v>119</v>
      </c>
      <c r="G3218" s="27" t="s">
        <v>120</v>
      </c>
      <c r="H3218" s="27" t="s">
        <v>26</v>
      </c>
      <c r="I3218" s="29">
        <v>0.4</v>
      </c>
      <c r="J3218" s="30">
        <v>3000</v>
      </c>
      <c r="K3218" s="31">
        <f t="shared" si="24"/>
        <v>1200</v>
      </c>
      <c r="L3218" s="31">
        <f t="shared" si="25"/>
        <v>480</v>
      </c>
      <c r="M3218" s="32">
        <v>0.4</v>
      </c>
      <c r="O3218" s="37"/>
      <c r="P3218" s="35"/>
      <c r="Q3218" s="33"/>
      <c r="R3218" s="34"/>
    </row>
    <row r="3219" spans="1:18" ht="15.75" customHeight="1">
      <c r="A3219" s="22"/>
      <c r="B3219" s="27" t="s">
        <v>21</v>
      </c>
      <c r="C3219" s="27">
        <v>1185732</v>
      </c>
      <c r="D3219" s="28">
        <v>44425</v>
      </c>
      <c r="E3219" s="27" t="s">
        <v>40</v>
      </c>
      <c r="F3219" s="27" t="s">
        <v>119</v>
      </c>
      <c r="G3219" s="27" t="s">
        <v>120</v>
      </c>
      <c r="H3219" s="27" t="s">
        <v>27</v>
      </c>
      <c r="I3219" s="29">
        <v>0.4</v>
      </c>
      <c r="J3219" s="30">
        <v>2750</v>
      </c>
      <c r="K3219" s="31">
        <f t="shared" si="24"/>
        <v>1100</v>
      </c>
      <c r="L3219" s="31">
        <f t="shared" si="25"/>
        <v>440</v>
      </c>
      <c r="M3219" s="32">
        <v>0.4</v>
      </c>
      <c r="O3219" s="37"/>
      <c r="P3219" s="35"/>
      <c r="Q3219" s="33"/>
      <c r="R3219" s="34"/>
    </row>
    <row r="3220" spans="1:18" ht="15.75" customHeight="1">
      <c r="A3220" s="22"/>
      <c r="B3220" s="27" t="s">
        <v>21</v>
      </c>
      <c r="C3220" s="27">
        <v>1185732</v>
      </c>
      <c r="D3220" s="28">
        <v>44425</v>
      </c>
      <c r="E3220" s="27" t="s">
        <v>40</v>
      </c>
      <c r="F3220" s="27" t="s">
        <v>119</v>
      </c>
      <c r="G3220" s="27" t="s">
        <v>120</v>
      </c>
      <c r="H3220" s="27" t="s">
        <v>28</v>
      </c>
      <c r="I3220" s="29">
        <v>0.5</v>
      </c>
      <c r="J3220" s="30">
        <v>2500</v>
      </c>
      <c r="K3220" s="31">
        <f t="shared" si="24"/>
        <v>1250</v>
      </c>
      <c r="L3220" s="31">
        <f t="shared" si="25"/>
        <v>500</v>
      </c>
      <c r="M3220" s="32">
        <v>0.4</v>
      </c>
      <c r="O3220" s="37"/>
      <c r="P3220" s="35"/>
      <c r="Q3220" s="33"/>
      <c r="R3220" s="34"/>
    </row>
    <row r="3221" spans="1:18" ht="15.75" customHeight="1">
      <c r="A3221" s="22"/>
      <c r="B3221" s="27" t="s">
        <v>21</v>
      </c>
      <c r="C3221" s="27">
        <v>1185732</v>
      </c>
      <c r="D3221" s="28">
        <v>44425</v>
      </c>
      <c r="E3221" s="27" t="s">
        <v>40</v>
      </c>
      <c r="F3221" s="27" t="s">
        <v>119</v>
      </c>
      <c r="G3221" s="27" t="s">
        <v>120</v>
      </c>
      <c r="H3221" s="27" t="s">
        <v>29</v>
      </c>
      <c r="I3221" s="29">
        <v>0.55000000000000004</v>
      </c>
      <c r="J3221" s="30">
        <v>4250</v>
      </c>
      <c r="K3221" s="31">
        <f t="shared" si="24"/>
        <v>2337.5</v>
      </c>
      <c r="L3221" s="31">
        <f t="shared" si="25"/>
        <v>935</v>
      </c>
      <c r="M3221" s="32">
        <v>0.4</v>
      </c>
      <c r="O3221" s="37"/>
      <c r="P3221" s="35"/>
      <c r="Q3221" s="33"/>
      <c r="R3221" s="34"/>
    </row>
    <row r="3222" spans="1:18" ht="15.75" customHeight="1">
      <c r="A3222" s="22"/>
      <c r="B3222" s="27" t="s">
        <v>21</v>
      </c>
      <c r="C3222" s="27">
        <v>1185732</v>
      </c>
      <c r="D3222" s="28">
        <v>44457</v>
      </c>
      <c r="E3222" s="27" t="s">
        <v>40</v>
      </c>
      <c r="F3222" s="27" t="s">
        <v>119</v>
      </c>
      <c r="G3222" s="27" t="s">
        <v>120</v>
      </c>
      <c r="H3222" s="27" t="s">
        <v>24</v>
      </c>
      <c r="I3222" s="29">
        <v>0.35000000000000003</v>
      </c>
      <c r="J3222" s="30">
        <v>5500</v>
      </c>
      <c r="K3222" s="31">
        <f t="shared" si="24"/>
        <v>1925.0000000000002</v>
      </c>
      <c r="L3222" s="31">
        <f t="shared" si="25"/>
        <v>770.00000000000011</v>
      </c>
      <c r="M3222" s="32">
        <v>0.4</v>
      </c>
      <c r="O3222" s="37"/>
      <c r="P3222" s="35"/>
      <c r="Q3222" s="33"/>
      <c r="R3222" s="34"/>
    </row>
    <row r="3223" spans="1:18" ht="15.75" customHeight="1">
      <c r="A3223" s="22"/>
      <c r="B3223" s="27" t="s">
        <v>21</v>
      </c>
      <c r="C3223" s="27">
        <v>1185732</v>
      </c>
      <c r="D3223" s="28">
        <v>44457</v>
      </c>
      <c r="E3223" s="27" t="s">
        <v>40</v>
      </c>
      <c r="F3223" s="27" t="s">
        <v>119</v>
      </c>
      <c r="G3223" s="27" t="s">
        <v>120</v>
      </c>
      <c r="H3223" s="27" t="s">
        <v>25</v>
      </c>
      <c r="I3223" s="29">
        <v>0.3000000000000001</v>
      </c>
      <c r="J3223" s="30">
        <v>3500</v>
      </c>
      <c r="K3223" s="31">
        <f t="shared" si="24"/>
        <v>1050.0000000000005</v>
      </c>
      <c r="L3223" s="31">
        <f t="shared" si="25"/>
        <v>420.00000000000023</v>
      </c>
      <c r="M3223" s="32">
        <v>0.4</v>
      </c>
      <c r="O3223" s="37"/>
      <c r="P3223" s="35"/>
      <c r="Q3223" s="33"/>
      <c r="R3223" s="34"/>
    </row>
    <row r="3224" spans="1:18" ht="15.75" customHeight="1">
      <c r="A3224" s="22"/>
      <c r="B3224" s="27" t="s">
        <v>21</v>
      </c>
      <c r="C3224" s="27">
        <v>1185732</v>
      </c>
      <c r="D3224" s="28">
        <v>44457</v>
      </c>
      <c r="E3224" s="27" t="s">
        <v>40</v>
      </c>
      <c r="F3224" s="27" t="s">
        <v>119</v>
      </c>
      <c r="G3224" s="27" t="s">
        <v>120</v>
      </c>
      <c r="H3224" s="27" t="s">
        <v>26</v>
      </c>
      <c r="I3224" s="29">
        <v>0.25000000000000006</v>
      </c>
      <c r="J3224" s="30">
        <v>2500</v>
      </c>
      <c r="K3224" s="31">
        <f t="shared" si="24"/>
        <v>625.00000000000011</v>
      </c>
      <c r="L3224" s="31">
        <f t="shared" si="25"/>
        <v>250.00000000000006</v>
      </c>
      <c r="M3224" s="32">
        <v>0.4</v>
      </c>
      <c r="O3224" s="37"/>
      <c r="P3224" s="35"/>
      <c r="Q3224" s="33"/>
      <c r="R3224" s="34"/>
    </row>
    <row r="3225" spans="1:18" ht="15.75" customHeight="1">
      <c r="A3225" s="22"/>
      <c r="B3225" s="27" t="s">
        <v>21</v>
      </c>
      <c r="C3225" s="27">
        <v>1185732</v>
      </c>
      <c r="D3225" s="28">
        <v>44457</v>
      </c>
      <c r="E3225" s="27" t="s">
        <v>40</v>
      </c>
      <c r="F3225" s="27" t="s">
        <v>119</v>
      </c>
      <c r="G3225" s="27" t="s">
        <v>120</v>
      </c>
      <c r="H3225" s="27" t="s">
        <v>27</v>
      </c>
      <c r="I3225" s="29">
        <v>0.25000000000000006</v>
      </c>
      <c r="J3225" s="30">
        <v>2250</v>
      </c>
      <c r="K3225" s="31">
        <f t="shared" si="24"/>
        <v>562.50000000000011</v>
      </c>
      <c r="L3225" s="31">
        <f t="shared" si="25"/>
        <v>225.00000000000006</v>
      </c>
      <c r="M3225" s="32">
        <v>0.4</v>
      </c>
      <c r="O3225" s="37"/>
      <c r="P3225" s="35"/>
      <c r="Q3225" s="33"/>
      <c r="R3225" s="34"/>
    </row>
    <row r="3226" spans="1:18" ht="15.75" customHeight="1">
      <c r="A3226" s="22"/>
      <c r="B3226" s="27" t="s">
        <v>21</v>
      </c>
      <c r="C3226" s="27">
        <v>1185732</v>
      </c>
      <c r="D3226" s="28">
        <v>44457</v>
      </c>
      <c r="E3226" s="27" t="s">
        <v>40</v>
      </c>
      <c r="F3226" s="27" t="s">
        <v>119</v>
      </c>
      <c r="G3226" s="27" t="s">
        <v>120</v>
      </c>
      <c r="H3226" s="27" t="s">
        <v>28</v>
      </c>
      <c r="I3226" s="29">
        <v>0.35000000000000003</v>
      </c>
      <c r="J3226" s="30">
        <v>2250</v>
      </c>
      <c r="K3226" s="31">
        <f t="shared" si="24"/>
        <v>787.50000000000011</v>
      </c>
      <c r="L3226" s="31">
        <f t="shared" si="25"/>
        <v>315.00000000000006</v>
      </c>
      <c r="M3226" s="32">
        <v>0.4</v>
      </c>
      <c r="O3226" s="37"/>
      <c r="P3226" s="35"/>
      <c r="Q3226" s="33"/>
      <c r="R3226" s="34"/>
    </row>
    <row r="3227" spans="1:18" ht="15.75" customHeight="1">
      <c r="A3227" s="22"/>
      <c r="B3227" s="27" t="s">
        <v>21</v>
      </c>
      <c r="C3227" s="27">
        <v>1185732</v>
      </c>
      <c r="D3227" s="28">
        <v>44457</v>
      </c>
      <c r="E3227" s="27" t="s">
        <v>40</v>
      </c>
      <c r="F3227" s="27" t="s">
        <v>119</v>
      </c>
      <c r="G3227" s="27" t="s">
        <v>120</v>
      </c>
      <c r="H3227" s="27" t="s">
        <v>29</v>
      </c>
      <c r="I3227" s="29">
        <v>0.4</v>
      </c>
      <c r="J3227" s="30">
        <v>3000</v>
      </c>
      <c r="K3227" s="31">
        <f t="shared" si="24"/>
        <v>1200</v>
      </c>
      <c r="L3227" s="31">
        <f t="shared" si="25"/>
        <v>480</v>
      </c>
      <c r="M3227" s="32">
        <v>0.4</v>
      </c>
      <c r="O3227" s="37"/>
      <c r="P3227" s="35"/>
      <c r="Q3227" s="33"/>
      <c r="R3227" s="34"/>
    </row>
    <row r="3228" spans="1:18" ht="15.75" customHeight="1">
      <c r="A3228" s="22"/>
      <c r="B3228" s="27" t="s">
        <v>21</v>
      </c>
      <c r="C3228" s="27">
        <v>1185732</v>
      </c>
      <c r="D3228" s="28">
        <v>44486</v>
      </c>
      <c r="E3228" s="27" t="s">
        <v>40</v>
      </c>
      <c r="F3228" s="27" t="s">
        <v>119</v>
      </c>
      <c r="G3228" s="27" t="s">
        <v>120</v>
      </c>
      <c r="H3228" s="27" t="s">
        <v>24</v>
      </c>
      <c r="I3228" s="29">
        <v>0.44999999999999996</v>
      </c>
      <c r="J3228" s="30">
        <v>4250</v>
      </c>
      <c r="K3228" s="31">
        <f t="shared" si="24"/>
        <v>1912.4999999999998</v>
      </c>
      <c r="L3228" s="31">
        <f t="shared" si="25"/>
        <v>765</v>
      </c>
      <c r="M3228" s="32">
        <v>0.4</v>
      </c>
      <c r="O3228" s="37"/>
      <c r="P3228" s="35"/>
      <c r="Q3228" s="33"/>
      <c r="R3228" s="34"/>
    </row>
    <row r="3229" spans="1:18" ht="15.75" customHeight="1">
      <c r="A3229" s="22"/>
      <c r="B3229" s="27" t="s">
        <v>21</v>
      </c>
      <c r="C3229" s="27">
        <v>1185732</v>
      </c>
      <c r="D3229" s="28">
        <v>44486</v>
      </c>
      <c r="E3229" s="27" t="s">
        <v>40</v>
      </c>
      <c r="F3229" s="27" t="s">
        <v>119</v>
      </c>
      <c r="G3229" s="27" t="s">
        <v>120</v>
      </c>
      <c r="H3229" s="27" t="s">
        <v>25</v>
      </c>
      <c r="I3229" s="29">
        <v>0.35000000000000003</v>
      </c>
      <c r="J3229" s="30">
        <v>2750</v>
      </c>
      <c r="K3229" s="31">
        <f t="shared" si="24"/>
        <v>962.50000000000011</v>
      </c>
      <c r="L3229" s="31">
        <f t="shared" si="25"/>
        <v>385.00000000000006</v>
      </c>
      <c r="M3229" s="32">
        <v>0.4</v>
      </c>
      <c r="O3229" s="37"/>
      <c r="P3229" s="35"/>
      <c r="Q3229" s="33"/>
      <c r="R3229" s="34"/>
    </row>
    <row r="3230" spans="1:18" ht="15.75" customHeight="1">
      <c r="A3230" s="22"/>
      <c r="B3230" s="27" t="s">
        <v>21</v>
      </c>
      <c r="C3230" s="27">
        <v>1185732</v>
      </c>
      <c r="D3230" s="28">
        <v>44486</v>
      </c>
      <c r="E3230" s="27" t="s">
        <v>40</v>
      </c>
      <c r="F3230" s="27" t="s">
        <v>119</v>
      </c>
      <c r="G3230" s="27" t="s">
        <v>120</v>
      </c>
      <c r="H3230" s="27" t="s">
        <v>26</v>
      </c>
      <c r="I3230" s="29">
        <v>0.35000000000000003</v>
      </c>
      <c r="J3230" s="30">
        <v>1750</v>
      </c>
      <c r="K3230" s="31">
        <f t="shared" si="24"/>
        <v>612.50000000000011</v>
      </c>
      <c r="L3230" s="31">
        <f t="shared" si="25"/>
        <v>245.00000000000006</v>
      </c>
      <c r="M3230" s="32">
        <v>0.4</v>
      </c>
      <c r="O3230" s="37"/>
      <c r="P3230" s="35"/>
      <c r="Q3230" s="33"/>
      <c r="R3230" s="34"/>
    </row>
    <row r="3231" spans="1:18" ht="15.75" customHeight="1">
      <c r="A3231" s="22"/>
      <c r="B3231" s="27" t="s">
        <v>21</v>
      </c>
      <c r="C3231" s="27">
        <v>1185732</v>
      </c>
      <c r="D3231" s="28">
        <v>44486</v>
      </c>
      <c r="E3231" s="27" t="s">
        <v>40</v>
      </c>
      <c r="F3231" s="27" t="s">
        <v>119</v>
      </c>
      <c r="G3231" s="27" t="s">
        <v>120</v>
      </c>
      <c r="H3231" s="27" t="s">
        <v>27</v>
      </c>
      <c r="I3231" s="29">
        <v>0.35000000000000003</v>
      </c>
      <c r="J3231" s="30">
        <v>1750</v>
      </c>
      <c r="K3231" s="31">
        <f t="shared" si="24"/>
        <v>612.50000000000011</v>
      </c>
      <c r="L3231" s="31">
        <f t="shared" si="25"/>
        <v>245.00000000000006</v>
      </c>
      <c r="M3231" s="32">
        <v>0.4</v>
      </c>
      <c r="O3231" s="37"/>
      <c r="P3231" s="35"/>
      <c r="Q3231" s="33"/>
      <c r="R3231" s="34"/>
    </row>
    <row r="3232" spans="1:18" ht="15.75" customHeight="1">
      <c r="A3232" s="22"/>
      <c r="B3232" s="27" t="s">
        <v>21</v>
      </c>
      <c r="C3232" s="27">
        <v>1185732</v>
      </c>
      <c r="D3232" s="28">
        <v>44486</v>
      </c>
      <c r="E3232" s="27" t="s">
        <v>40</v>
      </c>
      <c r="F3232" s="27" t="s">
        <v>119</v>
      </c>
      <c r="G3232" s="27" t="s">
        <v>120</v>
      </c>
      <c r="H3232" s="27" t="s">
        <v>28</v>
      </c>
      <c r="I3232" s="29">
        <v>0.44999999999999996</v>
      </c>
      <c r="J3232" s="30">
        <v>1750</v>
      </c>
      <c r="K3232" s="31">
        <f t="shared" si="24"/>
        <v>787.49999999999989</v>
      </c>
      <c r="L3232" s="31">
        <f t="shared" si="25"/>
        <v>315</v>
      </c>
      <c r="M3232" s="32">
        <v>0.4</v>
      </c>
      <c r="O3232" s="37"/>
      <c r="P3232" s="35"/>
      <c r="Q3232" s="33"/>
      <c r="R3232" s="34"/>
    </row>
    <row r="3233" spans="1:18" ht="15.75" customHeight="1">
      <c r="A3233" s="22"/>
      <c r="B3233" s="27" t="s">
        <v>21</v>
      </c>
      <c r="C3233" s="27">
        <v>1185732</v>
      </c>
      <c r="D3233" s="28">
        <v>44486</v>
      </c>
      <c r="E3233" s="27" t="s">
        <v>40</v>
      </c>
      <c r="F3233" s="27" t="s">
        <v>119</v>
      </c>
      <c r="G3233" s="27" t="s">
        <v>120</v>
      </c>
      <c r="H3233" s="27" t="s">
        <v>29</v>
      </c>
      <c r="I3233" s="29">
        <v>0.49999999999999983</v>
      </c>
      <c r="J3233" s="30">
        <v>3000</v>
      </c>
      <c r="K3233" s="31">
        <f t="shared" si="24"/>
        <v>1499.9999999999995</v>
      </c>
      <c r="L3233" s="31">
        <f t="shared" si="25"/>
        <v>599.99999999999989</v>
      </c>
      <c r="M3233" s="32">
        <v>0.4</v>
      </c>
      <c r="O3233" s="37"/>
      <c r="P3233" s="35"/>
      <c r="Q3233" s="33"/>
      <c r="R3233" s="34"/>
    </row>
    <row r="3234" spans="1:18" ht="15.75" customHeight="1">
      <c r="A3234" s="22"/>
      <c r="B3234" s="27" t="s">
        <v>21</v>
      </c>
      <c r="C3234" s="27">
        <v>1185732</v>
      </c>
      <c r="D3234" s="28">
        <v>44517</v>
      </c>
      <c r="E3234" s="27" t="s">
        <v>40</v>
      </c>
      <c r="F3234" s="27" t="s">
        <v>119</v>
      </c>
      <c r="G3234" s="27" t="s">
        <v>120</v>
      </c>
      <c r="H3234" s="27" t="s">
        <v>24</v>
      </c>
      <c r="I3234" s="29">
        <v>0.44999999999999996</v>
      </c>
      <c r="J3234" s="30">
        <v>4500</v>
      </c>
      <c r="K3234" s="31">
        <f t="shared" si="24"/>
        <v>2024.9999999999998</v>
      </c>
      <c r="L3234" s="31">
        <f t="shared" si="25"/>
        <v>810</v>
      </c>
      <c r="M3234" s="32">
        <v>0.4</v>
      </c>
      <c r="O3234" s="37"/>
      <c r="P3234" s="35"/>
      <c r="Q3234" s="33"/>
      <c r="R3234" s="34"/>
    </row>
    <row r="3235" spans="1:18" ht="15.75" customHeight="1">
      <c r="A3235" s="22"/>
      <c r="B3235" s="27" t="s">
        <v>21</v>
      </c>
      <c r="C3235" s="27">
        <v>1185732</v>
      </c>
      <c r="D3235" s="28">
        <v>44517</v>
      </c>
      <c r="E3235" s="27" t="s">
        <v>40</v>
      </c>
      <c r="F3235" s="27" t="s">
        <v>119</v>
      </c>
      <c r="G3235" s="27" t="s">
        <v>120</v>
      </c>
      <c r="H3235" s="27" t="s">
        <v>25</v>
      </c>
      <c r="I3235" s="29">
        <v>0.35000000000000003</v>
      </c>
      <c r="J3235" s="30">
        <v>3500</v>
      </c>
      <c r="K3235" s="31">
        <f t="shared" si="24"/>
        <v>1225.0000000000002</v>
      </c>
      <c r="L3235" s="31">
        <f t="shared" si="25"/>
        <v>490.00000000000011</v>
      </c>
      <c r="M3235" s="32">
        <v>0.4</v>
      </c>
      <c r="O3235" s="37"/>
      <c r="P3235" s="35"/>
      <c r="Q3235" s="33"/>
      <c r="R3235" s="34"/>
    </row>
    <row r="3236" spans="1:18" ht="15.75" customHeight="1">
      <c r="A3236" s="22"/>
      <c r="B3236" s="27" t="s">
        <v>21</v>
      </c>
      <c r="C3236" s="27">
        <v>1185732</v>
      </c>
      <c r="D3236" s="28">
        <v>44517</v>
      </c>
      <c r="E3236" s="27" t="s">
        <v>40</v>
      </c>
      <c r="F3236" s="27" t="s">
        <v>119</v>
      </c>
      <c r="G3236" s="27" t="s">
        <v>120</v>
      </c>
      <c r="H3236" s="27" t="s">
        <v>26</v>
      </c>
      <c r="I3236" s="29">
        <v>0.35000000000000003</v>
      </c>
      <c r="J3236" s="30">
        <v>2950</v>
      </c>
      <c r="K3236" s="31">
        <f t="shared" si="24"/>
        <v>1032.5</v>
      </c>
      <c r="L3236" s="31">
        <f t="shared" si="25"/>
        <v>413</v>
      </c>
      <c r="M3236" s="32">
        <v>0.4</v>
      </c>
      <c r="O3236" s="37"/>
      <c r="P3236" s="35"/>
      <c r="Q3236" s="33"/>
      <c r="R3236" s="34"/>
    </row>
    <row r="3237" spans="1:18" ht="15.75" customHeight="1">
      <c r="A3237" s="22"/>
      <c r="B3237" s="27" t="s">
        <v>21</v>
      </c>
      <c r="C3237" s="27">
        <v>1185732</v>
      </c>
      <c r="D3237" s="28">
        <v>44517</v>
      </c>
      <c r="E3237" s="27" t="s">
        <v>40</v>
      </c>
      <c r="F3237" s="27" t="s">
        <v>119</v>
      </c>
      <c r="G3237" s="27" t="s">
        <v>120</v>
      </c>
      <c r="H3237" s="27" t="s">
        <v>27</v>
      </c>
      <c r="I3237" s="29">
        <v>0.4</v>
      </c>
      <c r="J3237" s="30">
        <v>3250</v>
      </c>
      <c r="K3237" s="31">
        <f t="shared" si="24"/>
        <v>1300</v>
      </c>
      <c r="L3237" s="31">
        <f t="shared" si="25"/>
        <v>520</v>
      </c>
      <c r="M3237" s="32">
        <v>0.4</v>
      </c>
      <c r="O3237" s="37"/>
      <c r="P3237" s="35"/>
      <c r="Q3237" s="33"/>
      <c r="R3237" s="34"/>
    </row>
    <row r="3238" spans="1:18" ht="15.75" customHeight="1">
      <c r="A3238" s="22"/>
      <c r="B3238" s="27" t="s">
        <v>21</v>
      </c>
      <c r="C3238" s="27">
        <v>1185732</v>
      </c>
      <c r="D3238" s="28">
        <v>44517</v>
      </c>
      <c r="E3238" s="27" t="s">
        <v>40</v>
      </c>
      <c r="F3238" s="27" t="s">
        <v>119</v>
      </c>
      <c r="G3238" s="27" t="s">
        <v>120</v>
      </c>
      <c r="H3238" s="27" t="s">
        <v>28</v>
      </c>
      <c r="I3238" s="29">
        <v>0.65</v>
      </c>
      <c r="J3238" s="30">
        <v>3000</v>
      </c>
      <c r="K3238" s="31">
        <f t="shared" si="24"/>
        <v>1950</v>
      </c>
      <c r="L3238" s="31">
        <f t="shared" si="25"/>
        <v>780</v>
      </c>
      <c r="M3238" s="32">
        <v>0.4</v>
      </c>
      <c r="O3238" s="37"/>
      <c r="P3238" s="35"/>
      <c r="Q3238" s="33"/>
      <c r="R3238" s="34"/>
    </row>
    <row r="3239" spans="1:18" ht="15.75" customHeight="1">
      <c r="A3239" s="22"/>
      <c r="B3239" s="27" t="s">
        <v>21</v>
      </c>
      <c r="C3239" s="27">
        <v>1185732</v>
      </c>
      <c r="D3239" s="28">
        <v>44517</v>
      </c>
      <c r="E3239" s="27" t="s">
        <v>40</v>
      </c>
      <c r="F3239" s="27" t="s">
        <v>119</v>
      </c>
      <c r="G3239" s="27" t="s">
        <v>120</v>
      </c>
      <c r="H3239" s="27" t="s">
        <v>29</v>
      </c>
      <c r="I3239" s="29">
        <v>0.7</v>
      </c>
      <c r="J3239" s="30">
        <v>4000</v>
      </c>
      <c r="K3239" s="31">
        <f t="shared" si="24"/>
        <v>2800</v>
      </c>
      <c r="L3239" s="31">
        <f t="shared" si="25"/>
        <v>1120</v>
      </c>
      <c r="M3239" s="32">
        <v>0.4</v>
      </c>
      <c r="O3239" s="37"/>
      <c r="P3239" s="35"/>
      <c r="Q3239" s="33"/>
      <c r="R3239" s="34"/>
    </row>
    <row r="3240" spans="1:18" ht="15.75" customHeight="1">
      <c r="A3240" s="22"/>
      <c r="B3240" s="27" t="s">
        <v>21</v>
      </c>
      <c r="C3240" s="27">
        <v>1185732</v>
      </c>
      <c r="D3240" s="28">
        <v>44546</v>
      </c>
      <c r="E3240" s="27" t="s">
        <v>40</v>
      </c>
      <c r="F3240" s="27" t="s">
        <v>119</v>
      </c>
      <c r="G3240" s="27" t="s">
        <v>120</v>
      </c>
      <c r="H3240" s="27" t="s">
        <v>24</v>
      </c>
      <c r="I3240" s="29">
        <v>0.65</v>
      </c>
      <c r="J3240" s="30">
        <v>6500</v>
      </c>
      <c r="K3240" s="31">
        <f t="shared" si="24"/>
        <v>4225</v>
      </c>
      <c r="L3240" s="31">
        <f t="shared" si="25"/>
        <v>1690</v>
      </c>
      <c r="M3240" s="32">
        <v>0.4</v>
      </c>
      <c r="O3240" s="37"/>
      <c r="P3240" s="35"/>
      <c r="Q3240" s="33"/>
      <c r="R3240" s="34"/>
    </row>
    <row r="3241" spans="1:18" ht="15.75" customHeight="1">
      <c r="A3241" s="22"/>
      <c r="B3241" s="27" t="s">
        <v>21</v>
      </c>
      <c r="C3241" s="27">
        <v>1185732</v>
      </c>
      <c r="D3241" s="28">
        <v>44546</v>
      </c>
      <c r="E3241" s="27" t="s">
        <v>40</v>
      </c>
      <c r="F3241" s="27" t="s">
        <v>119</v>
      </c>
      <c r="G3241" s="27" t="s">
        <v>120</v>
      </c>
      <c r="H3241" s="27" t="s">
        <v>25</v>
      </c>
      <c r="I3241" s="29">
        <v>0.55000000000000004</v>
      </c>
      <c r="J3241" s="30">
        <v>4500</v>
      </c>
      <c r="K3241" s="31">
        <f t="shared" si="24"/>
        <v>2475</v>
      </c>
      <c r="L3241" s="31">
        <f t="shared" si="25"/>
        <v>990</v>
      </c>
      <c r="M3241" s="32">
        <v>0.4</v>
      </c>
      <c r="O3241" s="37"/>
      <c r="P3241" s="35"/>
      <c r="Q3241" s="33"/>
      <c r="R3241" s="34"/>
    </row>
    <row r="3242" spans="1:18" ht="15.75" customHeight="1">
      <c r="A3242" s="22"/>
      <c r="B3242" s="27" t="s">
        <v>21</v>
      </c>
      <c r="C3242" s="27">
        <v>1185732</v>
      </c>
      <c r="D3242" s="28">
        <v>44546</v>
      </c>
      <c r="E3242" s="27" t="s">
        <v>40</v>
      </c>
      <c r="F3242" s="27" t="s">
        <v>119</v>
      </c>
      <c r="G3242" s="27" t="s">
        <v>120</v>
      </c>
      <c r="H3242" s="27" t="s">
        <v>26</v>
      </c>
      <c r="I3242" s="29">
        <v>0.55000000000000004</v>
      </c>
      <c r="J3242" s="30">
        <v>4000</v>
      </c>
      <c r="K3242" s="31">
        <f t="shared" si="24"/>
        <v>2200</v>
      </c>
      <c r="L3242" s="31">
        <f t="shared" si="25"/>
        <v>880</v>
      </c>
      <c r="M3242" s="32">
        <v>0.4</v>
      </c>
      <c r="O3242" s="37"/>
      <c r="P3242" s="35"/>
      <c r="Q3242" s="33"/>
      <c r="R3242" s="34"/>
    </row>
    <row r="3243" spans="1:18" ht="15.75" customHeight="1">
      <c r="A3243" s="22"/>
      <c r="B3243" s="27" t="s">
        <v>21</v>
      </c>
      <c r="C3243" s="27">
        <v>1185732</v>
      </c>
      <c r="D3243" s="28">
        <v>44546</v>
      </c>
      <c r="E3243" s="27" t="s">
        <v>40</v>
      </c>
      <c r="F3243" s="27" t="s">
        <v>119</v>
      </c>
      <c r="G3243" s="27" t="s">
        <v>120</v>
      </c>
      <c r="H3243" s="27" t="s">
        <v>27</v>
      </c>
      <c r="I3243" s="29">
        <v>0.55000000000000004</v>
      </c>
      <c r="J3243" s="30">
        <v>3500</v>
      </c>
      <c r="K3243" s="31">
        <f t="shared" si="24"/>
        <v>1925.0000000000002</v>
      </c>
      <c r="L3243" s="31">
        <f t="shared" si="25"/>
        <v>770.00000000000011</v>
      </c>
      <c r="M3243" s="32">
        <v>0.4</v>
      </c>
      <c r="O3243" s="37"/>
      <c r="P3243" s="35"/>
      <c r="Q3243" s="33"/>
      <c r="R3243" s="34"/>
    </row>
    <row r="3244" spans="1:18" ht="15.75" customHeight="1">
      <c r="A3244" s="22"/>
      <c r="B3244" s="27" t="s">
        <v>21</v>
      </c>
      <c r="C3244" s="27">
        <v>1185732</v>
      </c>
      <c r="D3244" s="28">
        <v>44546</v>
      </c>
      <c r="E3244" s="27" t="s">
        <v>40</v>
      </c>
      <c r="F3244" s="27" t="s">
        <v>119</v>
      </c>
      <c r="G3244" s="27" t="s">
        <v>120</v>
      </c>
      <c r="H3244" s="27" t="s">
        <v>28</v>
      </c>
      <c r="I3244" s="29">
        <v>0.65</v>
      </c>
      <c r="J3244" s="30">
        <v>3500</v>
      </c>
      <c r="K3244" s="31">
        <f t="shared" si="24"/>
        <v>2275</v>
      </c>
      <c r="L3244" s="31">
        <f t="shared" si="25"/>
        <v>910</v>
      </c>
      <c r="M3244" s="32">
        <v>0.4</v>
      </c>
      <c r="O3244" s="37"/>
      <c r="P3244" s="35"/>
      <c r="Q3244" s="33"/>
      <c r="R3244" s="34"/>
    </row>
    <row r="3245" spans="1:18" ht="15.75" customHeight="1">
      <c r="A3245" s="22"/>
      <c r="B3245" s="27" t="s">
        <v>21</v>
      </c>
      <c r="C3245" s="27">
        <v>1185732</v>
      </c>
      <c r="D3245" s="28">
        <v>44546</v>
      </c>
      <c r="E3245" s="27" t="s">
        <v>40</v>
      </c>
      <c r="F3245" s="27" t="s">
        <v>119</v>
      </c>
      <c r="G3245" s="27" t="s">
        <v>120</v>
      </c>
      <c r="H3245" s="27" t="s">
        <v>29</v>
      </c>
      <c r="I3245" s="29">
        <v>0.7</v>
      </c>
      <c r="J3245" s="30">
        <v>4500</v>
      </c>
      <c r="K3245" s="31">
        <f t="shared" si="24"/>
        <v>3150</v>
      </c>
      <c r="L3245" s="31">
        <f t="shared" si="25"/>
        <v>1260</v>
      </c>
      <c r="M3245" s="32">
        <v>0.4</v>
      </c>
      <c r="O3245" s="37"/>
      <c r="P3245" s="35"/>
      <c r="Q3245" s="33"/>
      <c r="R3245" s="34"/>
    </row>
    <row r="3246" spans="1:18" ht="15.75" customHeight="1">
      <c r="A3246" s="22" t="s">
        <v>46</v>
      </c>
      <c r="B3246" s="27" t="s">
        <v>21</v>
      </c>
      <c r="C3246" s="27">
        <v>1185732</v>
      </c>
      <c r="D3246" s="28">
        <v>44220</v>
      </c>
      <c r="E3246" s="27" t="s">
        <v>22</v>
      </c>
      <c r="F3246" s="27" t="s">
        <v>121</v>
      </c>
      <c r="G3246" s="27" t="s">
        <v>96</v>
      </c>
      <c r="H3246" s="27" t="s">
        <v>24</v>
      </c>
      <c r="I3246" s="29">
        <v>0.35000000000000003</v>
      </c>
      <c r="J3246" s="30">
        <v>4250</v>
      </c>
      <c r="K3246" s="31">
        <f t="shared" si="24"/>
        <v>1487.5000000000002</v>
      </c>
      <c r="L3246" s="31">
        <f t="shared" si="25"/>
        <v>595.00000000000011</v>
      </c>
      <c r="M3246" s="32">
        <v>0.4</v>
      </c>
      <c r="O3246" s="37"/>
      <c r="P3246" s="35"/>
      <c r="Q3246" s="33"/>
      <c r="R3246" s="34"/>
    </row>
    <row r="3247" spans="1:18" ht="15.75" customHeight="1">
      <c r="A3247" s="22"/>
      <c r="B3247" s="27" t="s">
        <v>21</v>
      </c>
      <c r="C3247" s="27">
        <v>1185732</v>
      </c>
      <c r="D3247" s="28">
        <v>44220</v>
      </c>
      <c r="E3247" s="27" t="s">
        <v>22</v>
      </c>
      <c r="F3247" s="27" t="s">
        <v>121</v>
      </c>
      <c r="G3247" s="27" t="s">
        <v>96</v>
      </c>
      <c r="H3247" s="27" t="s">
        <v>25</v>
      </c>
      <c r="I3247" s="29">
        <v>0.35000000000000003</v>
      </c>
      <c r="J3247" s="30">
        <v>2250</v>
      </c>
      <c r="K3247" s="31">
        <f t="shared" si="24"/>
        <v>787.50000000000011</v>
      </c>
      <c r="L3247" s="31">
        <f t="shared" si="25"/>
        <v>275.625</v>
      </c>
      <c r="M3247" s="32">
        <v>0.35</v>
      </c>
      <c r="O3247" s="37"/>
      <c r="P3247" s="35"/>
      <c r="Q3247" s="33"/>
      <c r="R3247" s="34"/>
    </row>
    <row r="3248" spans="1:18" ht="15.75" customHeight="1">
      <c r="A3248" s="22"/>
      <c r="B3248" s="27" t="s">
        <v>21</v>
      </c>
      <c r="C3248" s="27">
        <v>1185732</v>
      </c>
      <c r="D3248" s="28">
        <v>44220</v>
      </c>
      <c r="E3248" s="27" t="s">
        <v>22</v>
      </c>
      <c r="F3248" s="27" t="s">
        <v>121</v>
      </c>
      <c r="G3248" s="27" t="s">
        <v>96</v>
      </c>
      <c r="H3248" s="27" t="s">
        <v>26</v>
      </c>
      <c r="I3248" s="29">
        <v>0.25000000000000006</v>
      </c>
      <c r="J3248" s="30">
        <v>2250</v>
      </c>
      <c r="K3248" s="31">
        <f t="shared" si="24"/>
        <v>562.50000000000011</v>
      </c>
      <c r="L3248" s="31">
        <f t="shared" si="25"/>
        <v>196.87500000000003</v>
      </c>
      <c r="M3248" s="32">
        <v>0.35</v>
      </c>
      <c r="O3248" s="37"/>
      <c r="P3248" s="35"/>
      <c r="Q3248" s="33"/>
      <c r="R3248" s="34"/>
    </row>
    <row r="3249" spans="1:18" ht="15.75" customHeight="1">
      <c r="A3249" s="22"/>
      <c r="B3249" s="27" t="s">
        <v>21</v>
      </c>
      <c r="C3249" s="27">
        <v>1185732</v>
      </c>
      <c r="D3249" s="28">
        <v>44220</v>
      </c>
      <c r="E3249" s="27" t="s">
        <v>22</v>
      </c>
      <c r="F3249" s="27" t="s">
        <v>121</v>
      </c>
      <c r="G3249" s="27" t="s">
        <v>96</v>
      </c>
      <c r="H3249" s="27" t="s">
        <v>27</v>
      </c>
      <c r="I3249" s="29">
        <v>0.3</v>
      </c>
      <c r="J3249" s="30">
        <v>750</v>
      </c>
      <c r="K3249" s="31">
        <f t="shared" si="24"/>
        <v>225</v>
      </c>
      <c r="L3249" s="31">
        <f t="shared" si="25"/>
        <v>78.75</v>
      </c>
      <c r="M3249" s="32">
        <v>0.35</v>
      </c>
      <c r="O3249" s="37"/>
      <c r="P3249" s="35"/>
      <c r="Q3249" s="33"/>
      <c r="R3249" s="34"/>
    </row>
    <row r="3250" spans="1:18" ht="15.75" customHeight="1">
      <c r="A3250" s="22"/>
      <c r="B3250" s="27" t="s">
        <v>21</v>
      </c>
      <c r="C3250" s="27">
        <v>1185732</v>
      </c>
      <c r="D3250" s="28">
        <v>44220</v>
      </c>
      <c r="E3250" s="27" t="s">
        <v>22</v>
      </c>
      <c r="F3250" s="27" t="s">
        <v>121</v>
      </c>
      <c r="G3250" s="27" t="s">
        <v>96</v>
      </c>
      <c r="H3250" s="27" t="s">
        <v>28</v>
      </c>
      <c r="I3250" s="29">
        <v>0.45</v>
      </c>
      <c r="J3250" s="30">
        <v>1250</v>
      </c>
      <c r="K3250" s="31">
        <f t="shared" si="24"/>
        <v>562.5</v>
      </c>
      <c r="L3250" s="31">
        <f t="shared" si="25"/>
        <v>168.75</v>
      </c>
      <c r="M3250" s="32">
        <v>0.3</v>
      </c>
      <c r="O3250" s="37"/>
      <c r="P3250" s="35"/>
      <c r="Q3250" s="33"/>
      <c r="R3250" s="34"/>
    </row>
    <row r="3251" spans="1:18" ht="15.75" customHeight="1">
      <c r="A3251" s="22"/>
      <c r="B3251" s="27" t="s">
        <v>21</v>
      </c>
      <c r="C3251" s="27">
        <v>1185732</v>
      </c>
      <c r="D3251" s="28">
        <v>44220</v>
      </c>
      <c r="E3251" s="27" t="s">
        <v>22</v>
      </c>
      <c r="F3251" s="27" t="s">
        <v>121</v>
      </c>
      <c r="G3251" s="27" t="s">
        <v>96</v>
      </c>
      <c r="H3251" s="27" t="s">
        <v>29</v>
      </c>
      <c r="I3251" s="29">
        <v>0.35000000000000003</v>
      </c>
      <c r="J3251" s="30">
        <v>2250</v>
      </c>
      <c r="K3251" s="31">
        <f t="shared" si="24"/>
        <v>787.50000000000011</v>
      </c>
      <c r="L3251" s="31">
        <f t="shared" si="25"/>
        <v>236.25000000000003</v>
      </c>
      <c r="M3251" s="32">
        <v>0.3</v>
      </c>
      <c r="O3251" s="37"/>
      <c r="P3251" s="35"/>
      <c r="Q3251" s="33"/>
      <c r="R3251" s="34"/>
    </row>
    <row r="3252" spans="1:18" ht="15.75" customHeight="1">
      <c r="A3252" s="22"/>
      <c r="B3252" s="27" t="s">
        <v>21</v>
      </c>
      <c r="C3252" s="27">
        <v>1185732</v>
      </c>
      <c r="D3252" s="28">
        <v>44249</v>
      </c>
      <c r="E3252" s="27" t="s">
        <v>22</v>
      </c>
      <c r="F3252" s="27" t="s">
        <v>121</v>
      </c>
      <c r="G3252" s="27" t="s">
        <v>96</v>
      </c>
      <c r="H3252" s="27" t="s">
        <v>24</v>
      </c>
      <c r="I3252" s="29">
        <v>0.35000000000000003</v>
      </c>
      <c r="J3252" s="30">
        <v>4750</v>
      </c>
      <c r="K3252" s="31">
        <f t="shared" si="24"/>
        <v>1662.5000000000002</v>
      </c>
      <c r="L3252" s="31">
        <f t="shared" si="25"/>
        <v>665.00000000000011</v>
      </c>
      <c r="M3252" s="32">
        <v>0.4</v>
      </c>
      <c r="O3252" s="37"/>
      <c r="P3252" s="35"/>
      <c r="Q3252" s="33"/>
      <c r="R3252" s="34"/>
    </row>
    <row r="3253" spans="1:18" ht="15.75" customHeight="1">
      <c r="A3253" s="22"/>
      <c r="B3253" s="27" t="s">
        <v>21</v>
      </c>
      <c r="C3253" s="27">
        <v>1185732</v>
      </c>
      <c r="D3253" s="28">
        <v>44249</v>
      </c>
      <c r="E3253" s="27" t="s">
        <v>22</v>
      </c>
      <c r="F3253" s="27" t="s">
        <v>121</v>
      </c>
      <c r="G3253" s="27" t="s">
        <v>96</v>
      </c>
      <c r="H3253" s="27" t="s">
        <v>25</v>
      </c>
      <c r="I3253" s="29">
        <v>0.35000000000000003</v>
      </c>
      <c r="J3253" s="30">
        <v>1250</v>
      </c>
      <c r="K3253" s="31">
        <f t="shared" si="24"/>
        <v>437.50000000000006</v>
      </c>
      <c r="L3253" s="31">
        <f t="shared" si="25"/>
        <v>153.125</v>
      </c>
      <c r="M3253" s="32">
        <v>0.35</v>
      </c>
      <c r="O3253" s="37"/>
      <c r="P3253" s="35"/>
      <c r="Q3253" s="33"/>
      <c r="R3253" s="34"/>
    </row>
    <row r="3254" spans="1:18" ht="15.75" customHeight="1">
      <c r="A3254" s="22"/>
      <c r="B3254" s="27" t="s">
        <v>21</v>
      </c>
      <c r="C3254" s="27">
        <v>1185732</v>
      </c>
      <c r="D3254" s="28">
        <v>44249</v>
      </c>
      <c r="E3254" s="27" t="s">
        <v>22</v>
      </c>
      <c r="F3254" s="27" t="s">
        <v>121</v>
      </c>
      <c r="G3254" s="27" t="s">
        <v>96</v>
      </c>
      <c r="H3254" s="27" t="s">
        <v>26</v>
      </c>
      <c r="I3254" s="29">
        <v>0.25000000000000006</v>
      </c>
      <c r="J3254" s="30">
        <v>1750</v>
      </c>
      <c r="K3254" s="31">
        <f t="shared" si="24"/>
        <v>437.50000000000011</v>
      </c>
      <c r="L3254" s="31">
        <f t="shared" si="25"/>
        <v>153.12500000000003</v>
      </c>
      <c r="M3254" s="32">
        <v>0.35</v>
      </c>
      <c r="O3254" s="37"/>
      <c r="P3254" s="35"/>
      <c r="Q3254" s="33"/>
      <c r="R3254" s="34"/>
    </row>
    <row r="3255" spans="1:18" ht="15.75" customHeight="1">
      <c r="A3255" s="22"/>
      <c r="B3255" s="27" t="s">
        <v>21</v>
      </c>
      <c r="C3255" s="27">
        <v>1185732</v>
      </c>
      <c r="D3255" s="28">
        <v>44249</v>
      </c>
      <c r="E3255" s="27" t="s">
        <v>22</v>
      </c>
      <c r="F3255" s="27" t="s">
        <v>121</v>
      </c>
      <c r="G3255" s="27" t="s">
        <v>96</v>
      </c>
      <c r="H3255" s="27" t="s">
        <v>27</v>
      </c>
      <c r="I3255" s="29">
        <v>0.3</v>
      </c>
      <c r="J3255" s="30">
        <v>500</v>
      </c>
      <c r="K3255" s="31">
        <f t="shared" si="24"/>
        <v>150</v>
      </c>
      <c r="L3255" s="31">
        <f t="shared" si="25"/>
        <v>52.5</v>
      </c>
      <c r="M3255" s="32">
        <v>0.35</v>
      </c>
      <c r="O3255" s="37"/>
      <c r="P3255" s="35"/>
      <c r="Q3255" s="33"/>
      <c r="R3255" s="34"/>
    </row>
    <row r="3256" spans="1:18" ht="15.75" customHeight="1">
      <c r="A3256" s="22"/>
      <c r="B3256" s="27" t="s">
        <v>21</v>
      </c>
      <c r="C3256" s="27">
        <v>1185732</v>
      </c>
      <c r="D3256" s="28">
        <v>44249</v>
      </c>
      <c r="E3256" s="27" t="s">
        <v>22</v>
      </c>
      <c r="F3256" s="27" t="s">
        <v>121</v>
      </c>
      <c r="G3256" s="27" t="s">
        <v>96</v>
      </c>
      <c r="H3256" s="27" t="s">
        <v>28</v>
      </c>
      <c r="I3256" s="29">
        <v>0.45</v>
      </c>
      <c r="J3256" s="30">
        <v>1250</v>
      </c>
      <c r="K3256" s="31">
        <f t="shared" si="24"/>
        <v>562.5</v>
      </c>
      <c r="L3256" s="31">
        <f t="shared" si="25"/>
        <v>168.75</v>
      </c>
      <c r="M3256" s="32">
        <v>0.3</v>
      </c>
      <c r="O3256" s="37"/>
      <c r="P3256" s="35"/>
      <c r="Q3256" s="33"/>
      <c r="R3256" s="34"/>
    </row>
    <row r="3257" spans="1:18" ht="15.75" customHeight="1">
      <c r="A3257" s="22"/>
      <c r="B3257" s="27" t="s">
        <v>21</v>
      </c>
      <c r="C3257" s="27">
        <v>1185732</v>
      </c>
      <c r="D3257" s="28">
        <v>44249</v>
      </c>
      <c r="E3257" s="27" t="s">
        <v>22</v>
      </c>
      <c r="F3257" s="27" t="s">
        <v>121</v>
      </c>
      <c r="G3257" s="27" t="s">
        <v>96</v>
      </c>
      <c r="H3257" s="27" t="s">
        <v>29</v>
      </c>
      <c r="I3257" s="29">
        <v>0.35000000000000003</v>
      </c>
      <c r="J3257" s="30">
        <v>2250</v>
      </c>
      <c r="K3257" s="31">
        <f t="shared" si="24"/>
        <v>787.50000000000011</v>
      </c>
      <c r="L3257" s="31">
        <f t="shared" si="25"/>
        <v>236.25000000000003</v>
      </c>
      <c r="M3257" s="32">
        <v>0.3</v>
      </c>
      <c r="O3257" s="37"/>
      <c r="P3257" s="35"/>
      <c r="Q3257" s="33"/>
      <c r="R3257" s="34"/>
    </row>
    <row r="3258" spans="1:18" ht="15.75" customHeight="1">
      <c r="A3258" s="22"/>
      <c r="B3258" s="27" t="s">
        <v>21</v>
      </c>
      <c r="C3258" s="27">
        <v>1185732</v>
      </c>
      <c r="D3258" s="28">
        <v>44275</v>
      </c>
      <c r="E3258" s="27" t="s">
        <v>22</v>
      </c>
      <c r="F3258" s="27" t="s">
        <v>121</v>
      </c>
      <c r="G3258" s="27" t="s">
        <v>96</v>
      </c>
      <c r="H3258" s="27" t="s">
        <v>24</v>
      </c>
      <c r="I3258" s="29">
        <v>0.35000000000000003</v>
      </c>
      <c r="J3258" s="30">
        <v>4450</v>
      </c>
      <c r="K3258" s="31">
        <f t="shared" si="24"/>
        <v>1557.5000000000002</v>
      </c>
      <c r="L3258" s="31">
        <f t="shared" si="25"/>
        <v>623.00000000000011</v>
      </c>
      <c r="M3258" s="32">
        <v>0.4</v>
      </c>
      <c r="O3258" s="37"/>
      <c r="P3258" s="35"/>
      <c r="Q3258" s="33"/>
      <c r="R3258" s="34"/>
    </row>
    <row r="3259" spans="1:18" ht="15.75" customHeight="1">
      <c r="A3259" s="22"/>
      <c r="B3259" s="27" t="s">
        <v>21</v>
      </c>
      <c r="C3259" s="27">
        <v>1185732</v>
      </c>
      <c r="D3259" s="28">
        <v>44275</v>
      </c>
      <c r="E3259" s="27" t="s">
        <v>22</v>
      </c>
      <c r="F3259" s="27" t="s">
        <v>121</v>
      </c>
      <c r="G3259" s="27" t="s">
        <v>96</v>
      </c>
      <c r="H3259" s="27" t="s">
        <v>25</v>
      </c>
      <c r="I3259" s="29">
        <v>0.35000000000000003</v>
      </c>
      <c r="J3259" s="30">
        <v>1500</v>
      </c>
      <c r="K3259" s="31">
        <f t="shared" si="24"/>
        <v>525</v>
      </c>
      <c r="L3259" s="31">
        <f t="shared" si="25"/>
        <v>183.75</v>
      </c>
      <c r="M3259" s="32">
        <v>0.35</v>
      </c>
      <c r="O3259" s="37"/>
      <c r="P3259" s="35"/>
      <c r="Q3259" s="33"/>
      <c r="R3259" s="34"/>
    </row>
    <row r="3260" spans="1:18" ht="15.75" customHeight="1">
      <c r="A3260" s="22"/>
      <c r="B3260" s="27" t="s">
        <v>21</v>
      </c>
      <c r="C3260" s="27">
        <v>1185732</v>
      </c>
      <c r="D3260" s="28">
        <v>44275</v>
      </c>
      <c r="E3260" s="27" t="s">
        <v>22</v>
      </c>
      <c r="F3260" s="27" t="s">
        <v>121</v>
      </c>
      <c r="G3260" s="27" t="s">
        <v>96</v>
      </c>
      <c r="H3260" s="27" t="s">
        <v>26</v>
      </c>
      <c r="I3260" s="29">
        <v>0.25000000000000006</v>
      </c>
      <c r="J3260" s="30">
        <v>1750</v>
      </c>
      <c r="K3260" s="31">
        <f t="shared" si="24"/>
        <v>437.50000000000011</v>
      </c>
      <c r="L3260" s="31">
        <f t="shared" si="25"/>
        <v>153.12500000000003</v>
      </c>
      <c r="M3260" s="32">
        <v>0.35</v>
      </c>
      <c r="O3260" s="37"/>
      <c r="P3260" s="35"/>
      <c r="Q3260" s="33"/>
      <c r="R3260" s="34"/>
    </row>
    <row r="3261" spans="1:18" ht="15.75" customHeight="1">
      <c r="A3261" s="22"/>
      <c r="B3261" s="27" t="s">
        <v>21</v>
      </c>
      <c r="C3261" s="27">
        <v>1185732</v>
      </c>
      <c r="D3261" s="28">
        <v>44275</v>
      </c>
      <c r="E3261" s="27" t="s">
        <v>22</v>
      </c>
      <c r="F3261" s="27" t="s">
        <v>121</v>
      </c>
      <c r="G3261" s="27" t="s">
        <v>96</v>
      </c>
      <c r="H3261" s="27" t="s">
        <v>27</v>
      </c>
      <c r="I3261" s="29">
        <v>0.3</v>
      </c>
      <c r="J3261" s="30">
        <v>250</v>
      </c>
      <c r="K3261" s="31">
        <f t="shared" si="24"/>
        <v>75</v>
      </c>
      <c r="L3261" s="31">
        <f t="shared" si="25"/>
        <v>26.25</v>
      </c>
      <c r="M3261" s="32">
        <v>0.35</v>
      </c>
      <c r="O3261" s="37"/>
      <c r="P3261" s="35"/>
      <c r="Q3261" s="33"/>
      <c r="R3261" s="34"/>
    </row>
    <row r="3262" spans="1:18" ht="15.75" customHeight="1">
      <c r="A3262" s="22"/>
      <c r="B3262" s="27" t="s">
        <v>21</v>
      </c>
      <c r="C3262" s="27">
        <v>1185732</v>
      </c>
      <c r="D3262" s="28">
        <v>44275</v>
      </c>
      <c r="E3262" s="27" t="s">
        <v>22</v>
      </c>
      <c r="F3262" s="27" t="s">
        <v>121</v>
      </c>
      <c r="G3262" s="27" t="s">
        <v>96</v>
      </c>
      <c r="H3262" s="27" t="s">
        <v>28</v>
      </c>
      <c r="I3262" s="29">
        <v>0.45</v>
      </c>
      <c r="J3262" s="30">
        <v>750</v>
      </c>
      <c r="K3262" s="31">
        <f t="shared" si="24"/>
        <v>337.5</v>
      </c>
      <c r="L3262" s="31">
        <f t="shared" si="25"/>
        <v>101.25</v>
      </c>
      <c r="M3262" s="32">
        <v>0.3</v>
      </c>
      <c r="O3262" s="37"/>
      <c r="P3262" s="35"/>
      <c r="Q3262" s="33"/>
      <c r="R3262" s="34"/>
    </row>
    <row r="3263" spans="1:18" ht="15.75" customHeight="1">
      <c r="A3263" s="22"/>
      <c r="B3263" s="27" t="s">
        <v>21</v>
      </c>
      <c r="C3263" s="27">
        <v>1185732</v>
      </c>
      <c r="D3263" s="28">
        <v>44275</v>
      </c>
      <c r="E3263" s="27" t="s">
        <v>22</v>
      </c>
      <c r="F3263" s="27" t="s">
        <v>121</v>
      </c>
      <c r="G3263" s="27" t="s">
        <v>96</v>
      </c>
      <c r="H3263" s="27" t="s">
        <v>29</v>
      </c>
      <c r="I3263" s="29">
        <v>0.35000000000000003</v>
      </c>
      <c r="J3263" s="30">
        <v>1750</v>
      </c>
      <c r="K3263" s="31">
        <f t="shared" si="24"/>
        <v>612.50000000000011</v>
      </c>
      <c r="L3263" s="31">
        <f t="shared" si="25"/>
        <v>183.75000000000003</v>
      </c>
      <c r="M3263" s="32">
        <v>0.3</v>
      </c>
      <c r="O3263" s="37"/>
      <c r="P3263" s="35"/>
      <c r="Q3263" s="33"/>
      <c r="R3263" s="34"/>
    </row>
    <row r="3264" spans="1:18" ht="15.75" customHeight="1">
      <c r="A3264" s="22"/>
      <c r="B3264" s="27" t="s">
        <v>21</v>
      </c>
      <c r="C3264" s="27">
        <v>1185732</v>
      </c>
      <c r="D3264" s="28">
        <v>44307</v>
      </c>
      <c r="E3264" s="27" t="s">
        <v>22</v>
      </c>
      <c r="F3264" s="27" t="s">
        <v>121</v>
      </c>
      <c r="G3264" s="27" t="s">
        <v>96</v>
      </c>
      <c r="H3264" s="27" t="s">
        <v>24</v>
      </c>
      <c r="I3264" s="29">
        <v>0.35000000000000003</v>
      </c>
      <c r="J3264" s="30">
        <v>4250</v>
      </c>
      <c r="K3264" s="31">
        <f t="shared" si="24"/>
        <v>1487.5000000000002</v>
      </c>
      <c r="L3264" s="31">
        <f t="shared" si="25"/>
        <v>595.00000000000011</v>
      </c>
      <c r="M3264" s="32">
        <v>0.4</v>
      </c>
      <c r="O3264" s="37"/>
      <c r="P3264" s="35"/>
      <c r="Q3264" s="33"/>
      <c r="R3264" s="34"/>
    </row>
    <row r="3265" spans="1:18" ht="15.75" customHeight="1">
      <c r="A3265" s="22"/>
      <c r="B3265" s="27" t="s">
        <v>21</v>
      </c>
      <c r="C3265" s="27">
        <v>1185732</v>
      </c>
      <c r="D3265" s="28">
        <v>44307</v>
      </c>
      <c r="E3265" s="27" t="s">
        <v>22</v>
      </c>
      <c r="F3265" s="27" t="s">
        <v>121</v>
      </c>
      <c r="G3265" s="27" t="s">
        <v>96</v>
      </c>
      <c r="H3265" s="27" t="s">
        <v>25</v>
      </c>
      <c r="I3265" s="29">
        <v>0.35000000000000003</v>
      </c>
      <c r="J3265" s="30">
        <v>1250</v>
      </c>
      <c r="K3265" s="31">
        <f t="shared" si="24"/>
        <v>437.50000000000006</v>
      </c>
      <c r="L3265" s="31">
        <f t="shared" si="25"/>
        <v>153.125</v>
      </c>
      <c r="M3265" s="32">
        <v>0.35</v>
      </c>
      <c r="O3265" s="37"/>
      <c r="P3265" s="35"/>
      <c r="Q3265" s="33"/>
      <c r="R3265" s="34"/>
    </row>
    <row r="3266" spans="1:18" ht="15.75" customHeight="1">
      <c r="A3266" s="22"/>
      <c r="B3266" s="27" t="s">
        <v>21</v>
      </c>
      <c r="C3266" s="27">
        <v>1185732</v>
      </c>
      <c r="D3266" s="28">
        <v>44307</v>
      </c>
      <c r="E3266" s="27" t="s">
        <v>22</v>
      </c>
      <c r="F3266" s="27" t="s">
        <v>121</v>
      </c>
      <c r="G3266" s="27" t="s">
        <v>96</v>
      </c>
      <c r="H3266" s="27" t="s">
        <v>26</v>
      </c>
      <c r="I3266" s="29">
        <v>0.25000000000000006</v>
      </c>
      <c r="J3266" s="30">
        <v>1250</v>
      </c>
      <c r="K3266" s="31">
        <f t="shared" si="24"/>
        <v>312.50000000000006</v>
      </c>
      <c r="L3266" s="31">
        <f t="shared" si="25"/>
        <v>109.37500000000001</v>
      </c>
      <c r="M3266" s="32">
        <v>0.35</v>
      </c>
      <c r="O3266" s="37"/>
      <c r="P3266" s="35"/>
      <c r="Q3266" s="33"/>
      <c r="R3266" s="34"/>
    </row>
    <row r="3267" spans="1:18" ht="15.75" customHeight="1">
      <c r="A3267" s="22"/>
      <c r="B3267" s="27" t="s">
        <v>21</v>
      </c>
      <c r="C3267" s="27">
        <v>1185732</v>
      </c>
      <c r="D3267" s="28">
        <v>44307</v>
      </c>
      <c r="E3267" s="27" t="s">
        <v>22</v>
      </c>
      <c r="F3267" s="27" t="s">
        <v>121</v>
      </c>
      <c r="G3267" s="27" t="s">
        <v>96</v>
      </c>
      <c r="H3267" s="27" t="s">
        <v>27</v>
      </c>
      <c r="I3267" s="29">
        <v>0.3</v>
      </c>
      <c r="J3267" s="30">
        <v>500</v>
      </c>
      <c r="K3267" s="31">
        <f t="shared" si="24"/>
        <v>150</v>
      </c>
      <c r="L3267" s="31">
        <f t="shared" si="25"/>
        <v>52.5</v>
      </c>
      <c r="M3267" s="32">
        <v>0.35</v>
      </c>
      <c r="O3267" s="37"/>
      <c r="P3267" s="35"/>
      <c r="Q3267" s="33"/>
      <c r="R3267" s="34"/>
    </row>
    <row r="3268" spans="1:18" ht="15.75" customHeight="1">
      <c r="A3268" s="22"/>
      <c r="B3268" s="27" t="s">
        <v>21</v>
      </c>
      <c r="C3268" s="27">
        <v>1185732</v>
      </c>
      <c r="D3268" s="28">
        <v>44307</v>
      </c>
      <c r="E3268" s="27" t="s">
        <v>22</v>
      </c>
      <c r="F3268" s="27" t="s">
        <v>121</v>
      </c>
      <c r="G3268" s="27" t="s">
        <v>96</v>
      </c>
      <c r="H3268" s="27" t="s">
        <v>28</v>
      </c>
      <c r="I3268" s="29">
        <v>0.45</v>
      </c>
      <c r="J3268" s="30">
        <v>500</v>
      </c>
      <c r="K3268" s="31">
        <f t="shared" si="24"/>
        <v>225</v>
      </c>
      <c r="L3268" s="31">
        <f t="shared" si="25"/>
        <v>67.5</v>
      </c>
      <c r="M3268" s="32">
        <v>0.3</v>
      </c>
      <c r="O3268" s="37"/>
      <c r="P3268" s="35"/>
      <c r="Q3268" s="33"/>
      <c r="R3268" s="34"/>
    </row>
    <row r="3269" spans="1:18" ht="15.75" customHeight="1">
      <c r="A3269" s="22"/>
      <c r="B3269" s="27" t="s">
        <v>21</v>
      </c>
      <c r="C3269" s="27">
        <v>1185732</v>
      </c>
      <c r="D3269" s="28">
        <v>44307</v>
      </c>
      <c r="E3269" s="27" t="s">
        <v>22</v>
      </c>
      <c r="F3269" s="27" t="s">
        <v>121</v>
      </c>
      <c r="G3269" s="27" t="s">
        <v>96</v>
      </c>
      <c r="H3269" s="27" t="s">
        <v>29</v>
      </c>
      <c r="I3269" s="29">
        <v>0.35000000000000003</v>
      </c>
      <c r="J3269" s="30">
        <v>2000</v>
      </c>
      <c r="K3269" s="31">
        <f t="shared" si="24"/>
        <v>700.00000000000011</v>
      </c>
      <c r="L3269" s="31">
        <f t="shared" si="25"/>
        <v>210.00000000000003</v>
      </c>
      <c r="M3269" s="32">
        <v>0.3</v>
      </c>
      <c r="O3269" s="37"/>
      <c r="P3269" s="35"/>
      <c r="Q3269" s="33"/>
      <c r="R3269" s="34"/>
    </row>
    <row r="3270" spans="1:18" ht="15.75" customHeight="1">
      <c r="A3270" s="22"/>
      <c r="B3270" s="27" t="s">
        <v>21</v>
      </c>
      <c r="C3270" s="27">
        <v>1185732</v>
      </c>
      <c r="D3270" s="28">
        <v>44336</v>
      </c>
      <c r="E3270" s="27" t="s">
        <v>22</v>
      </c>
      <c r="F3270" s="27" t="s">
        <v>121</v>
      </c>
      <c r="G3270" s="27" t="s">
        <v>96</v>
      </c>
      <c r="H3270" s="27" t="s">
        <v>24</v>
      </c>
      <c r="I3270" s="29">
        <v>0.49999999999999994</v>
      </c>
      <c r="J3270" s="30">
        <v>4700</v>
      </c>
      <c r="K3270" s="31">
        <f t="shared" si="24"/>
        <v>2349.9999999999995</v>
      </c>
      <c r="L3270" s="31">
        <f t="shared" si="25"/>
        <v>939.99999999999989</v>
      </c>
      <c r="M3270" s="32">
        <v>0.4</v>
      </c>
      <c r="O3270" s="37"/>
      <c r="P3270" s="35"/>
      <c r="Q3270" s="33"/>
      <c r="R3270" s="34"/>
    </row>
    <row r="3271" spans="1:18" ht="15.75" customHeight="1">
      <c r="A3271" s="22"/>
      <c r="B3271" s="27" t="s">
        <v>21</v>
      </c>
      <c r="C3271" s="27">
        <v>1185732</v>
      </c>
      <c r="D3271" s="28">
        <v>44336</v>
      </c>
      <c r="E3271" s="27" t="s">
        <v>22</v>
      </c>
      <c r="F3271" s="27" t="s">
        <v>121</v>
      </c>
      <c r="G3271" s="27" t="s">
        <v>96</v>
      </c>
      <c r="H3271" s="27" t="s">
        <v>25</v>
      </c>
      <c r="I3271" s="29">
        <v>0.45</v>
      </c>
      <c r="J3271" s="30">
        <v>1750</v>
      </c>
      <c r="K3271" s="31">
        <f t="shared" si="24"/>
        <v>787.5</v>
      </c>
      <c r="L3271" s="31">
        <f t="shared" si="25"/>
        <v>275.625</v>
      </c>
      <c r="M3271" s="32">
        <v>0.35</v>
      </c>
      <c r="O3271" s="37"/>
      <c r="P3271" s="35"/>
      <c r="Q3271" s="33"/>
      <c r="R3271" s="34"/>
    </row>
    <row r="3272" spans="1:18" ht="15.75" customHeight="1">
      <c r="A3272" s="22"/>
      <c r="B3272" s="27" t="s">
        <v>21</v>
      </c>
      <c r="C3272" s="27">
        <v>1185732</v>
      </c>
      <c r="D3272" s="28">
        <v>44336</v>
      </c>
      <c r="E3272" s="27" t="s">
        <v>22</v>
      </c>
      <c r="F3272" s="27" t="s">
        <v>121</v>
      </c>
      <c r="G3272" s="27" t="s">
        <v>96</v>
      </c>
      <c r="H3272" s="27" t="s">
        <v>26</v>
      </c>
      <c r="I3272" s="29">
        <v>0.4</v>
      </c>
      <c r="J3272" s="30">
        <v>1500</v>
      </c>
      <c r="K3272" s="31">
        <f t="shared" si="24"/>
        <v>600</v>
      </c>
      <c r="L3272" s="31">
        <f t="shared" si="25"/>
        <v>210</v>
      </c>
      <c r="M3272" s="32">
        <v>0.35</v>
      </c>
      <c r="O3272" s="37"/>
      <c r="P3272" s="35"/>
      <c r="Q3272" s="33"/>
      <c r="R3272" s="34"/>
    </row>
    <row r="3273" spans="1:18" ht="15.75" customHeight="1">
      <c r="A3273" s="22"/>
      <c r="B3273" s="27" t="s">
        <v>21</v>
      </c>
      <c r="C3273" s="27">
        <v>1185732</v>
      </c>
      <c r="D3273" s="28">
        <v>44336</v>
      </c>
      <c r="E3273" s="27" t="s">
        <v>22</v>
      </c>
      <c r="F3273" s="27" t="s">
        <v>121</v>
      </c>
      <c r="G3273" s="27" t="s">
        <v>96</v>
      </c>
      <c r="H3273" s="27" t="s">
        <v>27</v>
      </c>
      <c r="I3273" s="29">
        <v>0.4</v>
      </c>
      <c r="J3273" s="30">
        <v>1000</v>
      </c>
      <c r="K3273" s="31">
        <f t="shared" si="24"/>
        <v>400</v>
      </c>
      <c r="L3273" s="31">
        <f t="shared" si="25"/>
        <v>140</v>
      </c>
      <c r="M3273" s="32">
        <v>0.35</v>
      </c>
      <c r="O3273" s="37"/>
      <c r="P3273" s="35"/>
      <c r="Q3273" s="33"/>
      <c r="R3273" s="34"/>
    </row>
    <row r="3274" spans="1:18" ht="15.75" customHeight="1">
      <c r="A3274" s="22"/>
      <c r="B3274" s="27" t="s">
        <v>21</v>
      </c>
      <c r="C3274" s="27">
        <v>1185732</v>
      </c>
      <c r="D3274" s="28">
        <v>44336</v>
      </c>
      <c r="E3274" s="27" t="s">
        <v>22</v>
      </c>
      <c r="F3274" s="27" t="s">
        <v>121</v>
      </c>
      <c r="G3274" s="27" t="s">
        <v>96</v>
      </c>
      <c r="H3274" s="27" t="s">
        <v>28</v>
      </c>
      <c r="I3274" s="29">
        <v>0.49999999999999994</v>
      </c>
      <c r="J3274" s="30">
        <v>1250</v>
      </c>
      <c r="K3274" s="31">
        <f t="shared" si="24"/>
        <v>624.99999999999989</v>
      </c>
      <c r="L3274" s="31">
        <f t="shared" si="25"/>
        <v>187.49999999999997</v>
      </c>
      <c r="M3274" s="32">
        <v>0.3</v>
      </c>
      <c r="O3274" s="37"/>
      <c r="P3274" s="35"/>
      <c r="Q3274" s="33"/>
      <c r="R3274" s="34"/>
    </row>
    <row r="3275" spans="1:18" ht="15.75" customHeight="1">
      <c r="A3275" s="22"/>
      <c r="B3275" s="27" t="s">
        <v>21</v>
      </c>
      <c r="C3275" s="27">
        <v>1185732</v>
      </c>
      <c r="D3275" s="28">
        <v>44336</v>
      </c>
      <c r="E3275" s="27" t="s">
        <v>22</v>
      </c>
      <c r="F3275" s="27" t="s">
        <v>121</v>
      </c>
      <c r="G3275" s="27" t="s">
        <v>96</v>
      </c>
      <c r="H3275" s="27" t="s">
        <v>29</v>
      </c>
      <c r="I3275" s="29">
        <v>0.54999999999999993</v>
      </c>
      <c r="J3275" s="30">
        <v>2500</v>
      </c>
      <c r="K3275" s="31">
        <f t="shared" si="24"/>
        <v>1374.9999999999998</v>
      </c>
      <c r="L3275" s="31">
        <f t="shared" si="25"/>
        <v>412.49999999999994</v>
      </c>
      <c r="M3275" s="32">
        <v>0.3</v>
      </c>
      <c r="O3275" s="37"/>
      <c r="P3275" s="35"/>
      <c r="Q3275" s="33"/>
      <c r="R3275" s="34"/>
    </row>
    <row r="3276" spans="1:18" ht="15.75" customHeight="1">
      <c r="A3276" s="22"/>
      <c r="B3276" s="27" t="s">
        <v>21</v>
      </c>
      <c r="C3276" s="27">
        <v>1185732</v>
      </c>
      <c r="D3276" s="28">
        <v>44369</v>
      </c>
      <c r="E3276" s="27" t="s">
        <v>22</v>
      </c>
      <c r="F3276" s="27" t="s">
        <v>121</v>
      </c>
      <c r="G3276" s="27" t="s">
        <v>96</v>
      </c>
      <c r="H3276" s="27" t="s">
        <v>24</v>
      </c>
      <c r="I3276" s="29">
        <v>0.49999999999999994</v>
      </c>
      <c r="J3276" s="30">
        <v>5000</v>
      </c>
      <c r="K3276" s="31">
        <f t="shared" si="24"/>
        <v>2499.9999999999995</v>
      </c>
      <c r="L3276" s="31">
        <f t="shared" si="25"/>
        <v>999.99999999999989</v>
      </c>
      <c r="M3276" s="32">
        <v>0.4</v>
      </c>
      <c r="O3276" s="37"/>
      <c r="P3276" s="35"/>
      <c r="Q3276" s="33"/>
      <c r="R3276" s="34"/>
    </row>
    <row r="3277" spans="1:18" ht="15.75" customHeight="1">
      <c r="A3277" s="22"/>
      <c r="B3277" s="27" t="s">
        <v>21</v>
      </c>
      <c r="C3277" s="27">
        <v>1185732</v>
      </c>
      <c r="D3277" s="28">
        <v>44369</v>
      </c>
      <c r="E3277" s="27" t="s">
        <v>22</v>
      </c>
      <c r="F3277" s="27" t="s">
        <v>121</v>
      </c>
      <c r="G3277" s="27" t="s">
        <v>96</v>
      </c>
      <c r="H3277" s="27" t="s">
        <v>25</v>
      </c>
      <c r="I3277" s="29">
        <v>0.45</v>
      </c>
      <c r="J3277" s="30">
        <v>2500</v>
      </c>
      <c r="K3277" s="31">
        <f t="shared" si="24"/>
        <v>1125</v>
      </c>
      <c r="L3277" s="31">
        <f t="shared" si="25"/>
        <v>393.75</v>
      </c>
      <c r="M3277" s="32">
        <v>0.35</v>
      </c>
      <c r="O3277" s="37"/>
      <c r="P3277" s="35"/>
      <c r="Q3277" s="33"/>
      <c r="R3277" s="34"/>
    </row>
    <row r="3278" spans="1:18" ht="15.75" customHeight="1">
      <c r="A3278" s="22"/>
      <c r="B3278" s="27" t="s">
        <v>21</v>
      </c>
      <c r="C3278" s="27">
        <v>1185732</v>
      </c>
      <c r="D3278" s="28">
        <v>44369</v>
      </c>
      <c r="E3278" s="27" t="s">
        <v>22</v>
      </c>
      <c r="F3278" s="27" t="s">
        <v>121</v>
      </c>
      <c r="G3278" s="27" t="s">
        <v>96</v>
      </c>
      <c r="H3278" s="27" t="s">
        <v>26</v>
      </c>
      <c r="I3278" s="29">
        <v>0.4</v>
      </c>
      <c r="J3278" s="30">
        <v>1750</v>
      </c>
      <c r="K3278" s="31">
        <f t="shared" si="24"/>
        <v>700</v>
      </c>
      <c r="L3278" s="31">
        <f t="shared" si="25"/>
        <v>244.99999999999997</v>
      </c>
      <c r="M3278" s="32">
        <v>0.35</v>
      </c>
      <c r="O3278" s="37"/>
      <c r="P3278" s="35"/>
      <c r="Q3278" s="33"/>
      <c r="R3278" s="34"/>
    </row>
    <row r="3279" spans="1:18" ht="15.75" customHeight="1">
      <c r="A3279" s="22"/>
      <c r="B3279" s="27" t="s">
        <v>21</v>
      </c>
      <c r="C3279" s="27">
        <v>1185732</v>
      </c>
      <c r="D3279" s="28">
        <v>44369</v>
      </c>
      <c r="E3279" s="27" t="s">
        <v>22</v>
      </c>
      <c r="F3279" s="27" t="s">
        <v>121</v>
      </c>
      <c r="G3279" s="27" t="s">
        <v>96</v>
      </c>
      <c r="H3279" s="27" t="s">
        <v>27</v>
      </c>
      <c r="I3279" s="29">
        <v>0.4</v>
      </c>
      <c r="J3279" s="30">
        <v>1500</v>
      </c>
      <c r="K3279" s="31">
        <f t="shared" si="24"/>
        <v>600</v>
      </c>
      <c r="L3279" s="31">
        <f t="shared" si="25"/>
        <v>210</v>
      </c>
      <c r="M3279" s="32">
        <v>0.35</v>
      </c>
      <c r="O3279" s="37"/>
      <c r="P3279" s="35"/>
      <c r="Q3279" s="33"/>
      <c r="R3279" s="34"/>
    </row>
    <row r="3280" spans="1:18" ht="15.75" customHeight="1">
      <c r="A3280" s="22"/>
      <c r="B3280" s="27" t="s">
        <v>21</v>
      </c>
      <c r="C3280" s="27">
        <v>1185732</v>
      </c>
      <c r="D3280" s="28">
        <v>44369</v>
      </c>
      <c r="E3280" s="27" t="s">
        <v>22</v>
      </c>
      <c r="F3280" s="27" t="s">
        <v>121</v>
      </c>
      <c r="G3280" s="27" t="s">
        <v>96</v>
      </c>
      <c r="H3280" s="27" t="s">
        <v>28</v>
      </c>
      <c r="I3280" s="29">
        <v>0.49999999999999994</v>
      </c>
      <c r="J3280" s="30">
        <v>1500</v>
      </c>
      <c r="K3280" s="31">
        <f t="shared" si="24"/>
        <v>749.99999999999989</v>
      </c>
      <c r="L3280" s="31">
        <f t="shared" si="25"/>
        <v>224.99999999999997</v>
      </c>
      <c r="M3280" s="32">
        <v>0.3</v>
      </c>
      <c r="O3280" s="37"/>
      <c r="P3280" s="35"/>
      <c r="Q3280" s="33"/>
      <c r="R3280" s="34"/>
    </row>
    <row r="3281" spans="1:18" ht="15.75" customHeight="1">
      <c r="A3281" s="22"/>
      <c r="B3281" s="27" t="s">
        <v>21</v>
      </c>
      <c r="C3281" s="27">
        <v>1185732</v>
      </c>
      <c r="D3281" s="28">
        <v>44369</v>
      </c>
      <c r="E3281" s="27" t="s">
        <v>22</v>
      </c>
      <c r="F3281" s="27" t="s">
        <v>121</v>
      </c>
      <c r="G3281" s="27" t="s">
        <v>96</v>
      </c>
      <c r="H3281" s="27" t="s">
        <v>29</v>
      </c>
      <c r="I3281" s="29">
        <v>0.54999999999999993</v>
      </c>
      <c r="J3281" s="30">
        <v>3000</v>
      </c>
      <c r="K3281" s="31">
        <f t="shared" si="24"/>
        <v>1649.9999999999998</v>
      </c>
      <c r="L3281" s="31">
        <f t="shared" si="25"/>
        <v>494.99999999999989</v>
      </c>
      <c r="M3281" s="32">
        <v>0.3</v>
      </c>
      <c r="O3281" s="37"/>
      <c r="P3281" s="35"/>
      <c r="Q3281" s="33"/>
      <c r="R3281" s="34"/>
    </row>
    <row r="3282" spans="1:18" ht="15.75" customHeight="1">
      <c r="A3282" s="22"/>
      <c r="B3282" s="27" t="s">
        <v>21</v>
      </c>
      <c r="C3282" s="27">
        <v>1185732</v>
      </c>
      <c r="D3282" s="28">
        <v>44397</v>
      </c>
      <c r="E3282" s="27" t="s">
        <v>22</v>
      </c>
      <c r="F3282" s="27" t="s">
        <v>121</v>
      </c>
      <c r="G3282" s="27" t="s">
        <v>96</v>
      </c>
      <c r="H3282" s="27" t="s">
        <v>24</v>
      </c>
      <c r="I3282" s="29">
        <v>0.49999999999999994</v>
      </c>
      <c r="J3282" s="30">
        <v>5250</v>
      </c>
      <c r="K3282" s="31">
        <f t="shared" si="24"/>
        <v>2624.9999999999995</v>
      </c>
      <c r="L3282" s="31">
        <f t="shared" si="25"/>
        <v>1049.9999999999998</v>
      </c>
      <c r="M3282" s="32">
        <v>0.4</v>
      </c>
      <c r="O3282" s="37"/>
      <c r="P3282" s="35"/>
      <c r="Q3282" s="33"/>
      <c r="R3282" s="34"/>
    </row>
    <row r="3283" spans="1:18" ht="15.75" customHeight="1">
      <c r="A3283" s="22"/>
      <c r="B3283" s="27" t="s">
        <v>21</v>
      </c>
      <c r="C3283" s="27">
        <v>1185732</v>
      </c>
      <c r="D3283" s="28">
        <v>44397</v>
      </c>
      <c r="E3283" s="27" t="s">
        <v>22</v>
      </c>
      <c r="F3283" s="27" t="s">
        <v>121</v>
      </c>
      <c r="G3283" s="27" t="s">
        <v>96</v>
      </c>
      <c r="H3283" s="27" t="s">
        <v>25</v>
      </c>
      <c r="I3283" s="29">
        <v>0.45</v>
      </c>
      <c r="J3283" s="30">
        <v>2750</v>
      </c>
      <c r="K3283" s="31">
        <f t="shared" si="24"/>
        <v>1237.5</v>
      </c>
      <c r="L3283" s="31">
        <f t="shared" si="25"/>
        <v>433.125</v>
      </c>
      <c r="M3283" s="32">
        <v>0.35</v>
      </c>
      <c r="O3283" s="37"/>
      <c r="P3283" s="35"/>
      <c r="Q3283" s="33"/>
      <c r="R3283" s="34"/>
    </row>
    <row r="3284" spans="1:18" ht="15.75" customHeight="1">
      <c r="A3284" s="22"/>
      <c r="B3284" s="27" t="s">
        <v>21</v>
      </c>
      <c r="C3284" s="27">
        <v>1185732</v>
      </c>
      <c r="D3284" s="28">
        <v>44397</v>
      </c>
      <c r="E3284" s="27" t="s">
        <v>22</v>
      </c>
      <c r="F3284" s="27" t="s">
        <v>121</v>
      </c>
      <c r="G3284" s="27" t="s">
        <v>96</v>
      </c>
      <c r="H3284" s="27" t="s">
        <v>26</v>
      </c>
      <c r="I3284" s="29">
        <v>0.4</v>
      </c>
      <c r="J3284" s="30">
        <v>2000</v>
      </c>
      <c r="K3284" s="31">
        <f t="shared" si="24"/>
        <v>800</v>
      </c>
      <c r="L3284" s="31">
        <f t="shared" si="25"/>
        <v>280</v>
      </c>
      <c r="M3284" s="32">
        <v>0.35</v>
      </c>
      <c r="O3284" s="37"/>
      <c r="P3284" s="35"/>
      <c r="Q3284" s="33"/>
      <c r="R3284" s="34"/>
    </row>
    <row r="3285" spans="1:18" ht="15.75" customHeight="1">
      <c r="A3285" s="22"/>
      <c r="B3285" s="27" t="s">
        <v>21</v>
      </c>
      <c r="C3285" s="27">
        <v>1185732</v>
      </c>
      <c r="D3285" s="28">
        <v>44397</v>
      </c>
      <c r="E3285" s="27" t="s">
        <v>22</v>
      </c>
      <c r="F3285" s="27" t="s">
        <v>121</v>
      </c>
      <c r="G3285" s="27" t="s">
        <v>96</v>
      </c>
      <c r="H3285" s="27" t="s">
        <v>27</v>
      </c>
      <c r="I3285" s="29">
        <v>0.4</v>
      </c>
      <c r="J3285" s="30">
        <v>1500</v>
      </c>
      <c r="K3285" s="31">
        <f t="shared" si="24"/>
        <v>600</v>
      </c>
      <c r="L3285" s="31">
        <f t="shared" si="25"/>
        <v>210</v>
      </c>
      <c r="M3285" s="32">
        <v>0.35</v>
      </c>
      <c r="O3285" s="37"/>
      <c r="P3285" s="35"/>
      <c r="Q3285" s="33"/>
      <c r="R3285" s="34"/>
    </row>
    <row r="3286" spans="1:18" ht="15.75" customHeight="1">
      <c r="A3286" s="22"/>
      <c r="B3286" s="27" t="s">
        <v>21</v>
      </c>
      <c r="C3286" s="27">
        <v>1185732</v>
      </c>
      <c r="D3286" s="28">
        <v>44397</v>
      </c>
      <c r="E3286" s="27" t="s">
        <v>22</v>
      </c>
      <c r="F3286" s="27" t="s">
        <v>121</v>
      </c>
      <c r="G3286" s="27" t="s">
        <v>96</v>
      </c>
      <c r="H3286" s="27" t="s">
        <v>28</v>
      </c>
      <c r="I3286" s="29">
        <v>0.49999999999999994</v>
      </c>
      <c r="J3286" s="30">
        <v>1750</v>
      </c>
      <c r="K3286" s="31">
        <f t="shared" si="24"/>
        <v>874.99999999999989</v>
      </c>
      <c r="L3286" s="31">
        <f t="shared" si="25"/>
        <v>262.49999999999994</v>
      </c>
      <c r="M3286" s="32">
        <v>0.3</v>
      </c>
      <c r="O3286" s="37"/>
      <c r="P3286" s="35"/>
      <c r="Q3286" s="33"/>
      <c r="R3286" s="34"/>
    </row>
    <row r="3287" spans="1:18" ht="15.75" customHeight="1">
      <c r="A3287" s="22"/>
      <c r="B3287" s="27" t="s">
        <v>21</v>
      </c>
      <c r="C3287" s="27">
        <v>1185732</v>
      </c>
      <c r="D3287" s="28">
        <v>44397</v>
      </c>
      <c r="E3287" s="27" t="s">
        <v>22</v>
      </c>
      <c r="F3287" s="27" t="s">
        <v>121</v>
      </c>
      <c r="G3287" s="27" t="s">
        <v>96</v>
      </c>
      <c r="H3287" s="27" t="s">
        <v>29</v>
      </c>
      <c r="I3287" s="29">
        <v>0.54999999999999993</v>
      </c>
      <c r="J3287" s="30">
        <v>3500</v>
      </c>
      <c r="K3287" s="31">
        <f t="shared" si="24"/>
        <v>1924.9999999999998</v>
      </c>
      <c r="L3287" s="31">
        <f t="shared" si="25"/>
        <v>577.49999999999989</v>
      </c>
      <c r="M3287" s="32">
        <v>0.3</v>
      </c>
      <c r="O3287" s="37"/>
      <c r="P3287" s="35"/>
      <c r="Q3287" s="33"/>
      <c r="R3287" s="34"/>
    </row>
    <row r="3288" spans="1:18" ht="15.75" customHeight="1">
      <c r="A3288" s="22"/>
      <c r="B3288" s="27" t="s">
        <v>21</v>
      </c>
      <c r="C3288" s="27">
        <v>1185732</v>
      </c>
      <c r="D3288" s="28">
        <v>44429</v>
      </c>
      <c r="E3288" s="27" t="s">
        <v>22</v>
      </c>
      <c r="F3288" s="27" t="s">
        <v>121</v>
      </c>
      <c r="G3288" s="27" t="s">
        <v>96</v>
      </c>
      <c r="H3288" s="27" t="s">
        <v>24</v>
      </c>
      <c r="I3288" s="29">
        <v>0.49999999999999994</v>
      </c>
      <c r="J3288" s="30">
        <v>5000</v>
      </c>
      <c r="K3288" s="31">
        <f t="shared" si="24"/>
        <v>2499.9999999999995</v>
      </c>
      <c r="L3288" s="31">
        <f t="shared" si="25"/>
        <v>999.99999999999989</v>
      </c>
      <c r="M3288" s="32">
        <v>0.4</v>
      </c>
      <c r="O3288" s="37"/>
      <c r="P3288" s="35"/>
      <c r="Q3288" s="33"/>
      <c r="R3288" s="34"/>
    </row>
    <row r="3289" spans="1:18" ht="15.75" customHeight="1">
      <c r="A3289" s="22"/>
      <c r="B3289" s="27" t="s">
        <v>21</v>
      </c>
      <c r="C3289" s="27">
        <v>1185732</v>
      </c>
      <c r="D3289" s="28">
        <v>44429</v>
      </c>
      <c r="E3289" s="27" t="s">
        <v>22</v>
      </c>
      <c r="F3289" s="27" t="s">
        <v>121</v>
      </c>
      <c r="G3289" s="27" t="s">
        <v>96</v>
      </c>
      <c r="H3289" s="27" t="s">
        <v>25</v>
      </c>
      <c r="I3289" s="29">
        <v>0.45</v>
      </c>
      <c r="J3289" s="30">
        <v>2750</v>
      </c>
      <c r="K3289" s="31">
        <f t="shared" si="24"/>
        <v>1237.5</v>
      </c>
      <c r="L3289" s="31">
        <f t="shared" si="25"/>
        <v>433.125</v>
      </c>
      <c r="M3289" s="32">
        <v>0.35</v>
      </c>
      <c r="O3289" s="37"/>
      <c r="P3289" s="35"/>
      <c r="Q3289" s="33"/>
      <c r="R3289" s="34"/>
    </row>
    <row r="3290" spans="1:18" ht="15.75" customHeight="1">
      <c r="A3290" s="22"/>
      <c r="B3290" s="27" t="s">
        <v>21</v>
      </c>
      <c r="C3290" s="27">
        <v>1185732</v>
      </c>
      <c r="D3290" s="28">
        <v>44429</v>
      </c>
      <c r="E3290" s="27" t="s">
        <v>22</v>
      </c>
      <c r="F3290" s="27" t="s">
        <v>121</v>
      </c>
      <c r="G3290" s="27" t="s">
        <v>96</v>
      </c>
      <c r="H3290" s="27" t="s">
        <v>26</v>
      </c>
      <c r="I3290" s="29">
        <v>0.4</v>
      </c>
      <c r="J3290" s="30">
        <v>2000</v>
      </c>
      <c r="K3290" s="31">
        <f t="shared" si="24"/>
        <v>800</v>
      </c>
      <c r="L3290" s="31">
        <f t="shared" si="25"/>
        <v>280</v>
      </c>
      <c r="M3290" s="32">
        <v>0.35</v>
      </c>
      <c r="O3290" s="37"/>
      <c r="P3290" s="35"/>
      <c r="Q3290" s="33"/>
      <c r="R3290" s="34"/>
    </row>
    <row r="3291" spans="1:18" ht="15.75" customHeight="1">
      <c r="A3291" s="22"/>
      <c r="B3291" s="27" t="s">
        <v>21</v>
      </c>
      <c r="C3291" s="27">
        <v>1185732</v>
      </c>
      <c r="D3291" s="28">
        <v>44429</v>
      </c>
      <c r="E3291" s="27" t="s">
        <v>22</v>
      </c>
      <c r="F3291" s="27" t="s">
        <v>121</v>
      </c>
      <c r="G3291" s="27" t="s">
        <v>96</v>
      </c>
      <c r="H3291" s="27" t="s">
        <v>27</v>
      </c>
      <c r="I3291" s="29">
        <v>0.4</v>
      </c>
      <c r="J3291" s="30">
        <v>1500</v>
      </c>
      <c r="K3291" s="31">
        <f t="shared" si="24"/>
        <v>600</v>
      </c>
      <c r="L3291" s="31">
        <f t="shared" si="25"/>
        <v>210</v>
      </c>
      <c r="M3291" s="32">
        <v>0.35</v>
      </c>
      <c r="O3291" s="37"/>
      <c r="P3291" s="35"/>
      <c r="Q3291" s="33"/>
      <c r="R3291" s="34"/>
    </row>
    <row r="3292" spans="1:18" ht="15.75" customHeight="1">
      <c r="A3292" s="22"/>
      <c r="B3292" s="27" t="s">
        <v>21</v>
      </c>
      <c r="C3292" s="27">
        <v>1185732</v>
      </c>
      <c r="D3292" s="28">
        <v>44429</v>
      </c>
      <c r="E3292" s="27" t="s">
        <v>22</v>
      </c>
      <c r="F3292" s="27" t="s">
        <v>121</v>
      </c>
      <c r="G3292" s="27" t="s">
        <v>96</v>
      </c>
      <c r="H3292" s="27" t="s">
        <v>28</v>
      </c>
      <c r="I3292" s="29">
        <v>0.49999999999999994</v>
      </c>
      <c r="J3292" s="30">
        <v>1250</v>
      </c>
      <c r="K3292" s="31">
        <f t="shared" si="24"/>
        <v>624.99999999999989</v>
      </c>
      <c r="L3292" s="31">
        <f t="shared" si="25"/>
        <v>187.49999999999997</v>
      </c>
      <c r="M3292" s="32">
        <v>0.3</v>
      </c>
      <c r="O3292" s="37"/>
      <c r="P3292" s="35"/>
      <c r="Q3292" s="33"/>
      <c r="R3292" s="34"/>
    </row>
    <row r="3293" spans="1:18" ht="15.75" customHeight="1">
      <c r="A3293" s="22"/>
      <c r="B3293" s="27" t="s">
        <v>21</v>
      </c>
      <c r="C3293" s="27">
        <v>1185732</v>
      </c>
      <c r="D3293" s="28">
        <v>44429</v>
      </c>
      <c r="E3293" s="27" t="s">
        <v>22</v>
      </c>
      <c r="F3293" s="27" t="s">
        <v>121</v>
      </c>
      <c r="G3293" s="27" t="s">
        <v>96</v>
      </c>
      <c r="H3293" s="27" t="s">
        <v>29</v>
      </c>
      <c r="I3293" s="29">
        <v>0.54999999999999993</v>
      </c>
      <c r="J3293" s="30">
        <v>3000</v>
      </c>
      <c r="K3293" s="31">
        <f t="shared" si="24"/>
        <v>1649.9999999999998</v>
      </c>
      <c r="L3293" s="31">
        <f t="shared" si="25"/>
        <v>494.99999999999989</v>
      </c>
      <c r="M3293" s="32">
        <v>0.3</v>
      </c>
      <c r="O3293" s="37"/>
      <c r="P3293" s="35"/>
      <c r="Q3293" s="33"/>
      <c r="R3293" s="34"/>
    </row>
    <row r="3294" spans="1:18" ht="15.75" customHeight="1">
      <c r="A3294" s="22"/>
      <c r="B3294" s="27" t="s">
        <v>21</v>
      </c>
      <c r="C3294" s="27">
        <v>1185732</v>
      </c>
      <c r="D3294" s="28">
        <v>44459</v>
      </c>
      <c r="E3294" s="27" t="s">
        <v>22</v>
      </c>
      <c r="F3294" s="27" t="s">
        <v>121</v>
      </c>
      <c r="G3294" s="27" t="s">
        <v>96</v>
      </c>
      <c r="H3294" s="27" t="s">
        <v>24</v>
      </c>
      <c r="I3294" s="29">
        <v>0.49999999999999994</v>
      </c>
      <c r="J3294" s="30">
        <v>4250</v>
      </c>
      <c r="K3294" s="31">
        <f t="shared" si="24"/>
        <v>2124.9999999999995</v>
      </c>
      <c r="L3294" s="31">
        <f t="shared" si="25"/>
        <v>849.99999999999989</v>
      </c>
      <c r="M3294" s="32">
        <v>0.4</v>
      </c>
      <c r="O3294" s="37"/>
      <c r="P3294" s="35"/>
      <c r="Q3294" s="33"/>
      <c r="R3294" s="34"/>
    </row>
    <row r="3295" spans="1:18" ht="15.75" customHeight="1">
      <c r="A3295" s="22"/>
      <c r="B3295" s="27" t="s">
        <v>21</v>
      </c>
      <c r="C3295" s="27">
        <v>1185732</v>
      </c>
      <c r="D3295" s="28">
        <v>44459</v>
      </c>
      <c r="E3295" s="27" t="s">
        <v>22</v>
      </c>
      <c r="F3295" s="27" t="s">
        <v>121</v>
      </c>
      <c r="G3295" s="27" t="s">
        <v>96</v>
      </c>
      <c r="H3295" s="27" t="s">
        <v>25</v>
      </c>
      <c r="I3295" s="29">
        <v>0.45</v>
      </c>
      <c r="J3295" s="30">
        <v>2250</v>
      </c>
      <c r="K3295" s="31">
        <f t="shared" si="24"/>
        <v>1012.5</v>
      </c>
      <c r="L3295" s="31">
        <f t="shared" si="25"/>
        <v>354.375</v>
      </c>
      <c r="M3295" s="32">
        <v>0.35</v>
      </c>
      <c r="O3295" s="37"/>
      <c r="P3295" s="35"/>
      <c r="Q3295" s="33"/>
      <c r="R3295" s="34"/>
    </row>
    <row r="3296" spans="1:18" ht="15.75" customHeight="1">
      <c r="A3296" s="22"/>
      <c r="B3296" s="27" t="s">
        <v>21</v>
      </c>
      <c r="C3296" s="27">
        <v>1185732</v>
      </c>
      <c r="D3296" s="28">
        <v>44459</v>
      </c>
      <c r="E3296" s="27" t="s">
        <v>22</v>
      </c>
      <c r="F3296" s="27" t="s">
        <v>121</v>
      </c>
      <c r="G3296" s="27" t="s">
        <v>96</v>
      </c>
      <c r="H3296" s="27" t="s">
        <v>26</v>
      </c>
      <c r="I3296" s="29">
        <v>0.4</v>
      </c>
      <c r="J3296" s="30">
        <v>1250</v>
      </c>
      <c r="K3296" s="31">
        <f t="shared" si="24"/>
        <v>500</v>
      </c>
      <c r="L3296" s="31">
        <f t="shared" si="25"/>
        <v>175</v>
      </c>
      <c r="M3296" s="32">
        <v>0.35</v>
      </c>
      <c r="O3296" s="37"/>
      <c r="P3296" s="35"/>
      <c r="Q3296" s="33"/>
      <c r="R3296" s="34"/>
    </row>
    <row r="3297" spans="1:18" ht="15.75" customHeight="1">
      <c r="A3297" s="22"/>
      <c r="B3297" s="27" t="s">
        <v>21</v>
      </c>
      <c r="C3297" s="27">
        <v>1185732</v>
      </c>
      <c r="D3297" s="28">
        <v>44459</v>
      </c>
      <c r="E3297" s="27" t="s">
        <v>22</v>
      </c>
      <c r="F3297" s="27" t="s">
        <v>121</v>
      </c>
      <c r="G3297" s="27" t="s">
        <v>96</v>
      </c>
      <c r="H3297" s="27" t="s">
        <v>27</v>
      </c>
      <c r="I3297" s="29">
        <v>0.4</v>
      </c>
      <c r="J3297" s="30">
        <v>1000</v>
      </c>
      <c r="K3297" s="31">
        <f t="shared" si="24"/>
        <v>400</v>
      </c>
      <c r="L3297" s="31">
        <f t="shared" si="25"/>
        <v>140</v>
      </c>
      <c r="M3297" s="32">
        <v>0.35</v>
      </c>
      <c r="O3297" s="37"/>
      <c r="P3297" s="35"/>
      <c r="Q3297" s="33"/>
      <c r="R3297" s="34"/>
    </row>
    <row r="3298" spans="1:18" ht="15.75" customHeight="1">
      <c r="A3298" s="22"/>
      <c r="B3298" s="27" t="s">
        <v>21</v>
      </c>
      <c r="C3298" s="27">
        <v>1185732</v>
      </c>
      <c r="D3298" s="28">
        <v>44459</v>
      </c>
      <c r="E3298" s="27" t="s">
        <v>22</v>
      </c>
      <c r="F3298" s="27" t="s">
        <v>121</v>
      </c>
      <c r="G3298" s="27" t="s">
        <v>96</v>
      </c>
      <c r="H3298" s="27" t="s">
        <v>28</v>
      </c>
      <c r="I3298" s="29">
        <v>0.49999999999999994</v>
      </c>
      <c r="J3298" s="30">
        <v>1000</v>
      </c>
      <c r="K3298" s="31">
        <f t="shared" si="24"/>
        <v>499.99999999999994</v>
      </c>
      <c r="L3298" s="31">
        <f t="shared" si="25"/>
        <v>149.99999999999997</v>
      </c>
      <c r="M3298" s="32">
        <v>0.3</v>
      </c>
      <c r="O3298" s="37"/>
      <c r="P3298" s="35"/>
      <c r="Q3298" s="33"/>
      <c r="R3298" s="34"/>
    </row>
    <row r="3299" spans="1:18" ht="15.75" customHeight="1">
      <c r="A3299" s="22"/>
      <c r="B3299" s="27" t="s">
        <v>21</v>
      </c>
      <c r="C3299" s="27">
        <v>1185732</v>
      </c>
      <c r="D3299" s="28">
        <v>44459</v>
      </c>
      <c r="E3299" s="27" t="s">
        <v>22</v>
      </c>
      <c r="F3299" s="27" t="s">
        <v>121</v>
      </c>
      <c r="G3299" s="27" t="s">
        <v>96</v>
      </c>
      <c r="H3299" s="27" t="s">
        <v>29</v>
      </c>
      <c r="I3299" s="29">
        <v>0.54999999999999993</v>
      </c>
      <c r="J3299" s="30">
        <v>2000</v>
      </c>
      <c r="K3299" s="31">
        <f t="shared" si="24"/>
        <v>1099.9999999999998</v>
      </c>
      <c r="L3299" s="31">
        <f t="shared" si="25"/>
        <v>329.99999999999994</v>
      </c>
      <c r="M3299" s="32">
        <v>0.3</v>
      </c>
      <c r="O3299" s="37"/>
      <c r="P3299" s="35"/>
      <c r="Q3299" s="33"/>
      <c r="R3299" s="34"/>
    </row>
    <row r="3300" spans="1:18" ht="15.75" customHeight="1">
      <c r="A3300" s="22"/>
      <c r="B3300" s="27" t="s">
        <v>21</v>
      </c>
      <c r="C3300" s="27">
        <v>1185732</v>
      </c>
      <c r="D3300" s="28">
        <v>44491</v>
      </c>
      <c r="E3300" s="27" t="s">
        <v>22</v>
      </c>
      <c r="F3300" s="27" t="s">
        <v>121</v>
      </c>
      <c r="G3300" s="27" t="s">
        <v>96</v>
      </c>
      <c r="H3300" s="27" t="s">
        <v>24</v>
      </c>
      <c r="I3300" s="29">
        <v>0.54999999999999993</v>
      </c>
      <c r="J3300" s="30">
        <v>3750</v>
      </c>
      <c r="K3300" s="31">
        <f t="shared" si="24"/>
        <v>2062.4999999999995</v>
      </c>
      <c r="L3300" s="31">
        <f t="shared" si="25"/>
        <v>824.99999999999989</v>
      </c>
      <c r="M3300" s="32">
        <v>0.4</v>
      </c>
      <c r="O3300" s="37"/>
      <c r="P3300" s="35"/>
      <c r="Q3300" s="33"/>
      <c r="R3300" s="34"/>
    </row>
    <row r="3301" spans="1:18" ht="15.75" customHeight="1">
      <c r="A3301" s="22"/>
      <c r="B3301" s="27" t="s">
        <v>21</v>
      </c>
      <c r="C3301" s="27">
        <v>1185732</v>
      </c>
      <c r="D3301" s="28">
        <v>44491</v>
      </c>
      <c r="E3301" s="27" t="s">
        <v>22</v>
      </c>
      <c r="F3301" s="27" t="s">
        <v>121</v>
      </c>
      <c r="G3301" s="27" t="s">
        <v>96</v>
      </c>
      <c r="H3301" s="27" t="s">
        <v>25</v>
      </c>
      <c r="I3301" s="29">
        <v>0.5</v>
      </c>
      <c r="J3301" s="30">
        <v>2000</v>
      </c>
      <c r="K3301" s="31">
        <f t="shared" si="24"/>
        <v>1000</v>
      </c>
      <c r="L3301" s="31">
        <f t="shared" si="25"/>
        <v>350</v>
      </c>
      <c r="M3301" s="32">
        <v>0.35</v>
      </c>
      <c r="O3301" s="37"/>
      <c r="P3301" s="35"/>
      <c r="Q3301" s="33"/>
      <c r="R3301" s="34"/>
    </row>
    <row r="3302" spans="1:18" ht="15.75" customHeight="1">
      <c r="A3302" s="22"/>
      <c r="B3302" s="27" t="s">
        <v>21</v>
      </c>
      <c r="C3302" s="27">
        <v>1185732</v>
      </c>
      <c r="D3302" s="28">
        <v>44491</v>
      </c>
      <c r="E3302" s="27" t="s">
        <v>22</v>
      </c>
      <c r="F3302" s="27" t="s">
        <v>121</v>
      </c>
      <c r="G3302" s="27" t="s">
        <v>96</v>
      </c>
      <c r="H3302" s="27" t="s">
        <v>26</v>
      </c>
      <c r="I3302" s="29">
        <v>0.5</v>
      </c>
      <c r="J3302" s="30">
        <v>1000</v>
      </c>
      <c r="K3302" s="31">
        <f t="shared" si="24"/>
        <v>500</v>
      </c>
      <c r="L3302" s="31">
        <f t="shared" si="25"/>
        <v>175</v>
      </c>
      <c r="M3302" s="32">
        <v>0.35</v>
      </c>
      <c r="O3302" s="37"/>
      <c r="P3302" s="35"/>
      <c r="Q3302" s="33"/>
      <c r="R3302" s="34"/>
    </row>
    <row r="3303" spans="1:18" ht="15.75" customHeight="1">
      <c r="A3303" s="22"/>
      <c r="B3303" s="27" t="s">
        <v>21</v>
      </c>
      <c r="C3303" s="27">
        <v>1185732</v>
      </c>
      <c r="D3303" s="28">
        <v>44491</v>
      </c>
      <c r="E3303" s="27" t="s">
        <v>22</v>
      </c>
      <c r="F3303" s="27" t="s">
        <v>121</v>
      </c>
      <c r="G3303" s="27" t="s">
        <v>96</v>
      </c>
      <c r="H3303" s="27" t="s">
        <v>27</v>
      </c>
      <c r="I3303" s="29">
        <v>0.5</v>
      </c>
      <c r="J3303" s="30">
        <v>750</v>
      </c>
      <c r="K3303" s="31">
        <f t="shared" si="24"/>
        <v>375</v>
      </c>
      <c r="L3303" s="31">
        <f t="shared" si="25"/>
        <v>131.25</v>
      </c>
      <c r="M3303" s="32">
        <v>0.35</v>
      </c>
      <c r="O3303" s="37"/>
      <c r="P3303" s="35"/>
      <c r="Q3303" s="33"/>
      <c r="R3303" s="34"/>
    </row>
    <row r="3304" spans="1:18" ht="15.75" customHeight="1">
      <c r="A3304" s="22"/>
      <c r="B3304" s="27" t="s">
        <v>21</v>
      </c>
      <c r="C3304" s="27">
        <v>1185732</v>
      </c>
      <c r="D3304" s="28">
        <v>44491</v>
      </c>
      <c r="E3304" s="27" t="s">
        <v>22</v>
      </c>
      <c r="F3304" s="27" t="s">
        <v>121</v>
      </c>
      <c r="G3304" s="27" t="s">
        <v>96</v>
      </c>
      <c r="H3304" s="27" t="s">
        <v>28</v>
      </c>
      <c r="I3304" s="29">
        <v>0.6</v>
      </c>
      <c r="J3304" s="30">
        <v>750</v>
      </c>
      <c r="K3304" s="31">
        <f t="shared" si="24"/>
        <v>450</v>
      </c>
      <c r="L3304" s="31">
        <f t="shared" si="25"/>
        <v>135</v>
      </c>
      <c r="M3304" s="32">
        <v>0.3</v>
      </c>
      <c r="O3304" s="37"/>
      <c r="P3304" s="35"/>
      <c r="Q3304" s="33"/>
      <c r="R3304" s="34"/>
    </row>
    <row r="3305" spans="1:18" ht="15.75" customHeight="1">
      <c r="A3305" s="22"/>
      <c r="B3305" s="27" t="s">
        <v>21</v>
      </c>
      <c r="C3305" s="27">
        <v>1185732</v>
      </c>
      <c r="D3305" s="28">
        <v>44491</v>
      </c>
      <c r="E3305" s="27" t="s">
        <v>22</v>
      </c>
      <c r="F3305" s="27" t="s">
        <v>121</v>
      </c>
      <c r="G3305" s="27" t="s">
        <v>96</v>
      </c>
      <c r="H3305" s="27" t="s">
        <v>29</v>
      </c>
      <c r="I3305" s="29">
        <v>0.64999999999999991</v>
      </c>
      <c r="J3305" s="30">
        <v>2000</v>
      </c>
      <c r="K3305" s="31">
        <f t="shared" si="24"/>
        <v>1299.9999999999998</v>
      </c>
      <c r="L3305" s="31">
        <f t="shared" si="25"/>
        <v>389.99999999999994</v>
      </c>
      <c r="M3305" s="32">
        <v>0.3</v>
      </c>
      <c r="O3305" s="37"/>
      <c r="P3305" s="35"/>
      <c r="Q3305" s="33"/>
      <c r="R3305" s="34"/>
    </row>
    <row r="3306" spans="1:18" ht="15.75" customHeight="1">
      <c r="A3306" s="22"/>
      <c r="B3306" s="27" t="s">
        <v>21</v>
      </c>
      <c r="C3306" s="27">
        <v>1185732</v>
      </c>
      <c r="D3306" s="28">
        <v>44521</v>
      </c>
      <c r="E3306" s="27" t="s">
        <v>22</v>
      </c>
      <c r="F3306" s="27" t="s">
        <v>121</v>
      </c>
      <c r="G3306" s="27" t="s">
        <v>96</v>
      </c>
      <c r="H3306" s="27" t="s">
        <v>24</v>
      </c>
      <c r="I3306" s="29">
        <v>0.6</v>
      </c>
      <c r="J3306" s="30">
        <v>3500</v>
      </c>
      <c r="K3306" s="31">
        <f t="shared" si="24"/>
        <v>2100</v>
      </c>
      <c r="L3306" s="31">
        <f t="shared" si="25"/>
        <v>840</v>
      </c>
      <c r="M3306" s="32">
        <v>0.4</v>
      </c>
      <c r="O3306" s="37"/>
      <c r="P3306" s="35"/>
      <c r="Q3306" s="33"/>
      <c r="R3306" s="34"/>
    </row>
    <row r="3307" spans="1:18" ht="15.75" customHeight="1">
      <c r="A3307" s="22"/>
      <c r="B3307" s="27" t="s">
        <v>21</v>
      </c>
      <c r="C3307" s="27">
        <v>1185732</v>
      </c>
      <c r="D3307" s="28">
        <v>44521</v>
      </c>
      <c r="E3307" s="27" t="s">
        <v>22</v>
      </c>
      <c r="F3307" s="27" t="s">
        <v>121</v>
      </c>
      <c r="G3307" s="27" t="s">
        <v>96</v>
      </c>
      <c r="H3307" s="27" t="s">
        <v>25</v>
      </c>
      <c r="I3307" s="29">
        <v>0.5</v>
      </c>
      <c r="J3307" s="30">
        <v>1750</v>
      </c>
      <c r="K3307" s="31">
        <f t="shared" si="24"/>
        <v>875</v>
      </c>
      <c r="L3307" s="31">
        <f t="shared" si="25"/>
        <v>306.25</v>
      </c>
      <c r="M3307" s="32">
        <v>0.35</v>
      </c>
      <c r="O3307" s="37"/>
      <c r="P3307" s="35"/>
      <c r="Q3307" s="33"/>
      <c r="R3307" s="34"/>
    </row>
    <row r="3308" spans="1:18" ht="15.75" customHeight="1">
      <c r="A3308" s="22"/>
      <c r="B3308" s="27" t="s">
        <v>21</v>
      </c>
      <c r="C3308" s="27">
        <v>1185732</v>
      </c>
      <c r="D3308" s="28">
        <v>44521</v>
      </c>
      <c r="E3308" s="27" t="s">
        <v>22</v>
      </c>
      <c r="F3308" s="27" t="s">
        <v>121</v>
      </c>
      <c r="G3308" s="27" t="s">
        <v>96</v>
      </c>
      <c r="H3308" s="27" t="s">
        <v>26</v>
      </c>
      <c r="I3308" s="29">
        <v>0.5</v>
      </c>
      <c r="J3308" s="30">
        <v>1700</v>
      </c>
      <c r="K3308" s="31">
        <f t="shared" si="24"/>
        <v>850</v>
      </c>
      <c r="L3308" s="31">
        <f t="shared" si="25"/>
        <v>297.5</v>
      </c>
      <c r="M3308" s="32">
        <v>0.35</v>
      </c>
      <c r="O3308" s="37"/>
      <c r="P3308" s="35"/>
      <c r="Q3308" s="33"/>
      <c r="R3308" s="34"/>
    </row>
    <row r="3309" spans="1:18" ht="15.75" customHeight="1">
      <c r="A3309" s="22"/>
      <c r="B3309" s="27" t="s">
        <v>21</v>
      </c>
      <c r="C3309" s="27">
        <v>1185732</v>
      </c>
      <c r="D3309" s="28">
        <v>44521</v>
      </c>
      <c r="E3309" s="27" t="s">
        <v>22</v>
      </c>
      <c r="F3309" s="27" t="s">
        <v>121</v>
      </c>
      <c r="G3309" s="27" t="s">
        <v>96</v>
      </c>
      <c r="H3309" s="27" t="s">
        <v>27</v>
      </c>
      <c r="I3309" s="29">
        <v>0.5</v>
      </c>
      <c r="J3309" s="30">
        <v>1500</v>
      </c>
      <c r="K3309" s="31">
        <f t="shared" si="24"/>
        <v>750</v>
      </c>
      <c r="L3309" s="31">
        <f t="shared" si="25"/>
        <v>262.5</v>
      </c>
      <c r="M3309" s="32">
        <v>0.35</v>
      </c>
      <c r="O3309" s="37"/>
      <c r="P3309" s="35"/>
      <c r="Q3309" s="33"/>
      <c r="R3309" s="34"/>
    </row>
    <row r="3310" spans="1:18" ht="15.75" customHeight="1">
      <c r="A3310" s="22"/>
      <c r="B3310" s="27" t="s">
        <v>21</v>
      </c>
      <c r="C3310" s="27">
        <v>1185732</v>
      </c>
      <c r="D3310" s="28">
        <v>44521</v>
      </c>
      <c r="E3310" s="27" t="s">
        <v>22</v>
      </c>
      <c r="F3310" s="27" t="s">
        <v>121</v>
      </c>
      <c r="G3310" s="27" t="s">
        <v>96</v>
      </c>
      <c r="H3310" s="27" t="s">
        <v>28</v>
      </c>
      <c r="I3310" s="29">
        <v>0.6</v>
      </c>
      <c r="J3310" s="30">
        <v>1250</v>
      </c>
      <c r="K3310" s="31">
        <f t="shared" si="24"/>
        <v>750</v>
      </c>
      <c r="L3310" s="31">
        <f t="shared" si="25"/>
        <v>225</v>
      </c>
      <c r="M3310" s="32">
        <v>0.3</v>
      </c>
      <c r="O3310" s="37"/>
      <c r="P3310" s="35"/>
      <c r="Q3310" s="33"/>
      <c r="R3310" s="34"/>
    </row>
    <row r="3311" spans="1:18" ht="15.75" customHeight="1">
      <c r="A3311" s="22"/>
      <c r="B3311" s="27" t="s">
        <v>21</v>
      </c>
      <c r="C3311" s="27">
        <v>1185732</v>
      </c>
      <c r="D3311" s="28">
        <v>44521</v>
      </c>
      <c r="E3311" s="27" t="s">
        <v>22</v>
      </c>
      <c r="F3311" s="27" t="s">
        <v>121</v>
      </c>
      <c r="G3311" s="27" t="s">
        <v>96</v>
      </c>
      <c r="H3311" s="27" t="s">
        <v>29</v>
      </c>
      <c r="I3311" s="29">
        <v>0.64999999999999991</v>
      </c>
      <c r="J3311" s="30">
        <v>2250</v>
      </c>
      <c r="K3311" s="31">
        <f t="shared" si="24"/>
        <v>1462.4999999999998</v>
      </c>
      <c r="L3311" s="31">
        <f t="shared" si="25"/>
        <v>438.74999999999994</v>
      </c>
      <c r="M3311" s="32">
        <v>0.3</v>
      </c>
      <c r="O3311" s="37"/>
      <c r="P3311" s="35"/>
      <c r="Q3311" s="33"/>
      <c r="R3311" s="34"/>
    </row>
    <row r="3312" spans="1:18" ht="15.75" customHeight="1">
      <c r="A3312" s="22"/>
      <c r="B3312" s="27" t="s">
        <v>21</v>
      </c>
      <c r="C3312" s="27">
        <v>1185732</v>
      </c>
      <c r="D3312" s="28">
        <v>44550</v>
      </c>
      <c r="E3312" s="27" t="s">
        <v>22</v>
      </c>
      <c r="F3312" s="27" t="s">
        <v>121</v>
      </c>
      <c r="G3312" s="27" t="s">
        <v>96</v>
      </c>
      <c r="H3312" s="27" t="s">
        <v>24</v>
      </c>
      <c r="I3312" s="29">
        <v>0.6</v>
      </c>
      <c r="J3312" s="30">
        <v>4500</v>
      </c>
      <c r="K3312" s="31">
        <f t="shared" si="24"/>
        <v>2700</v>
      </c>
      <c r="L3312" s="31">
        <f t="shared" si="25"/>
        <v>1080</v>
      </c>
      <c r="M3312" s="32">
        <v>0.4</v>
      </c>
      <c r="O3312" s="37"/>
      <c r="P3312" s="35"/>
      <c r="Q3312" s="33"/>
      <c r="R3312" s="34"/>
    </row>
    <row r="3313" spans="1:18" ht="15.75" customHeight="1">
      <c r="A3313" s="22"/>
      <c r="B3313" s="27" t="s">
        <v>21</v>
      </c>
      <c r="C3313" s="27">
        <v>1185732</v>
      </c>
      <c r="D3313" s="28">
        <v>44550</v>
      </c>
      <c r="E3313" s="27" t="s">
        <v>22</v>
      </c>
      <c r="F3313" s="27" t="s">
        <v>121</v>
      </c>
      <c r="G3313" s="27" t="s">
        <v>96</v>
      </c>
      <c r="H3313" s="27" t="s">
        <v>25</v>
      </c>
      <c r="I3313" s="29">
        <v>0.5</v>
      </c>
      <c r="J3313" s="30">
        <v>2500</v>
      </c>
      <c r="K3313" s="31">
        <f t="shared" si="24"/>
        <v>1250</v>
      </c>
      <c r="L3313" s="31">
        <f t="shared" si="25"/>
        <v>437.5</v>
      </c>
      <c r="M3313" s="32">
        <v>0.35</v>
      </c>
      <c r="O3313" s="37"/>
      <c r="P3313" s="35"/>
      <c r="Q3313" s="33"/>
      <c r="R3313" s="34"/>
    </row>
    <row r="3314" spans="1:18" ht="15.75" customHeight="1">
      <c r="A3314" s="22"/>
      <c r="B3314" s="27" t="s">
        <v>21</v>
      </c>
      <c r="C3314" s="27">
        <v>1185732</v>
      </c>
      <c r="D3314" s="28">
        <v>44550</v>
      </c>
      <c r="E3314" s="27" t="s">
        <v>22</v>
      </c>
      <c r="F3314" s="27" t="s">
        <v>121</v>
      </c>
      <c r="G3314" s="27" t="s">
        <v>96</v>
      </c>
      <c r="H3314" s="27" t="s">
        <v>26</v>
      </c>
      <c r="I3314" s="29">
        <v>0.5</v>
      </c>
      <c r="J3314" s="30">
        <v>2250</v>
      </c>
      <c r="K3314" s="31">
        <f t="shared" si="24"/>
        <v>1125</v>
      </c>
      <c r="L3314" s="31">
        <f t="shared" si="25"/>
        <v>393.75</v>
      </c>
      <c r="M3314" s="32">
        <v>0.35</v>
      </c>
      <c r="O3314" s="37"/>
      <c r="P3314" s="35"/>
      <c r="Q3314" s="33"/>
      <c r="R3314" s="34"/>
    </row>
    <row r="3315" spans="1:18" ht="15.75" customHeight="1">
      <c r="A3315" s="22"/>
      <c r="B3315" s="27" t="s">
        <v>21</v>
      </c>
      <c r="C3315" s="27">
        <v>1185732</v>
      </c>
      <c r="D3315" s="28">
        <v>44550</v>
      </c>
      <c r="E3315" s="27" t="s">
        <v>22</v>
      </c>
      <c r="F3315" s="27" t="s">
        <v>121</v>
      </c>
      <c r="G3315" s="27" t="s">
        <v>96</v>
      </c>
      <c r="H3315" s="27" t="s">
        <v>27</v>
      </c>
      <c r="I3315" s="29">
        <v>0.5</v>
      </c>
      <c r="J3315" s="30">
        <v>1750</v>
      </c>
      <c r="K3315" s="31">
        <f t="shared" si="24"/>
        <v>875</v>
      </c>
      <c r="L3315" s="31">
        <f t="shared" si="25"/>
        <v>306.25</v>
      </c>
      <c r="M3315" s="32">
        <v>0.35</v>
      </c>
      <c r="O3315" s="37"/>
      <c r="P3315" s="35"/>
      <c r="Q3315" s="33"/>
      <c r="R3315" s="34"/>
    </row>
    <row r="3316" spans="1:18" ht="15.75" customHeight="1">
      <c r="A3316" s="22"/>
      <c r="B3316" s="27" t="s">
        <v>21</v>
      </c>
      <c r="C3316" s="27">
        <v>1185732</v>
      </c>
      <c r="D3316" s="28">
        <v>44550</v>
      </c>
      <c r="E3316" s="27" t="s">
        <v>22</v>
      </c>
      <c r="F3316" s="27" t="s">
        <v>121</v>
      </c>
      <c r="G3316" s="27" t="s">
        <v>96</v>
      </c>
      <c r="H3316" s="27" t="s">
        <v>28</v>
      </c>
      <c r="I3316" s="29">
        <v>0.6</v>
      </c>
      <c r="J3316" s="30">
        <v>1750</v>
      </c>
      <c r="K3316" s="31">
        <f t="shared" si="24"/>
        <v>1050</v>
      </c>
      <c r="L3316" s="31">
        <f t="shared" si="25"/>
        <v>315</v>
      </c>
      <c r="M3316" s="32">
        <v>0.3</v>
      </c>
      <c r="O3316" s="37"/>
      <c r="P3316" s="35"/>
      <c r="Q3316" s="33"/>
      <c r="R3316" s="34"/>
    </row>
    <row r="3317" spans="1:18" ht="15.75" customHeight="1">
      <c r="A3317" s="22"/>
      <c r="B3317" s="27" t="s">
        <v>21</v>
      </c>
      <c r="C3317" s="27">
        <v>1185732</v>
      </c>
      <c r="D3317" s="28">
        <v>44550</v>
      </c>
      <c r="E3317" s="27" t="s">
        <v>22</v>
      </c>
      <c r="F3317" s="27" t="s">
        <v>121</v>
      </c>
      <c r="G3317" s="27" t="s">
        <v>96</v>
      </c>
      <c r="H3317" s="27" t="s">
        <v>29</v>
      </c>
      <c r="I3317" s="29">
        <v>0.64999999999999991</v>
      </c>
      <c r="J3317" s="30">
        <v>2750</v>
      </c>
      <c r="K3317" s="31">
        <f t="shared" si="24"/>
        <v>1787.4999999999998</v>
      </c>
      <c r="L3317" s="31">
        <f t="shared" si="25"/>
        <v>536.24999999999989</v>
      </c>
      <c r="M3317" s="32">
        <v>0.3</v>
      </c>
      <c r="O3317" s="37"/>
      <c r="P3317" s="35"/>
      <c r="Q3317" s="33"/>
      <c r="R3317" s="34"/>
    </row>
    <row r="3318" spans="1:18" ht="15.75" customHeight="1">
      <c r="A3318" s="22" t="s">
        <v>46</v>
      </c>
      <c r="B3318" s="27" t="s">
        <v>21</v>
      </c>
      <c r="C3318" s="27">
        <v>1185732</v>
      </c>
      <c r="D3318" s="28">
        <v>44213</v>
      </c>
      <c r="E3318" s="27" t="s">
        <v>22</v>
      </c>
      <c r="F3318" s="27" t="s">
        <v>122</v>
      </c>
      <c r="G3318" s="27" t="s">
        <v>123</v>
      </c>
      <c r="H3318" s="27" t="s">
        <v>24</v>
      </c>
      <c r="I3318" s="29">
        <v>0.4</v>
      </c>
      <c r="J3318" s="30">
        <v>5250</v>
      </c>
      <c r="K3318" s="31">
        <f t="shared" si="24"/>
        <v>2100</v>
      </c>
      <c r="L3318" s="31">
        <f t="shared" si="25"/>
        <v>735</v>
      </c>
      <c r="M3318" s="32">
        <v>0.35</v>
      </c>
      <c r="O3318" s="37"/>
      <c r="P3318" s="35"/>
      <c r="Q3318" s="33"/>
      <c r="R3318" s="34"/>
    </row>
    <row r="3319" spans="1:18" ht="15.75" customHeight="1">
      <c r="A3319" s="22"/>
      <c r="B3319" s="27" t="s">
        <v>21</v>
      </c>
      <c r="C3319" s="27">
        <v>1185732</v>
      </c>
      <c r="D3319" s="28">
        <v>44213</v>
      </c>
      <c r="E3319" s="27" t="s">
        <v>22</v>
      </c>
      <c r="F3319" s="27" t="s">
        <v>122</v>
      </c>
      <c r="G3319" s="27" t="s">
        <v>123</v>
      </c>
      <c r="H3319" s="27" t="s">
        <v>25</v>
      </c>
      <c r="I3319" s="29">
        <v>0.4</v>
      </c>
      <c r="J3319" s="30">
        <v>3250</v>
      </c>
      <c r="K3319" s="31">
        <f t="shared" si="24"/>
        <v>1300</v>
      </c>
      <c r="L3319" s="31">
        <f t="shared" si="25"/>
        <v>454.99999999999994</v>
      </c>
      <c r="M3319" s="32">
        <v>0.35</v>
      </c>
      <c r="O3319" s="37"/>
      <c r="P3319" s="35"/>
      <c r="Q3319" s="33"/>
      <c r="R3319" s="34"/>
    </row>
    <row r="3320" spans="1:18" ht="15.75" customHeight="1">
      <c r="A3320" s="22"/>
      <c r="B3320" s="27" t="s">
        <v>21</v>
      </c>
      <c r="C3320" s="27">
        <v>1185732</v>
      </c>
      <c r="D3320" s="28">
        <v>44213</v>
      </c>
      <c r="E3320" s="27" t="s">
        <v>22</v>
      </c>
      <c r="F3320" s="27" t="s">
        <v>122</v>
      </c>
      <c r="G3320" s="27" t="s">
        <v>123</v>
      </c>
      <c r="H3320" s="27" t="s">
        <v>26</v>
      </c>
      <c r="I3320" s="29">
        <v>0.30000000000000004</v>
      </c>
      <c r="J3320" s="30">
        <v>3250</v>
      </c>
      <c r="K3320" s="31">
        <f t="shared" si="24"/>
        <v>975.00000000000011</v>
      </c>
      <c r="L3320" s="31">
        <f t="shared" si="25"/>
        <v>390.00000000000006</v>
      </c>
      <c r="M3320" s="32">
        <v>0.4</v>
      </c>
      <c r="O3320" s="37"/>
      <c r="P3320" s="35"/>
      <c r="Q3320" s="33"/>
      <c r="R3320" s="34"/>
    </row>
    <row r="3321" spans="1:18" ht="15.75" customHeight="1">
      <c r="A3321" s="22"/>
      <c r="B3321" s="27" t="s">
        <v>21</v>
      </c>
      <c r="C3321" s="27">
        <v>1185732</v>
      </c>
      <c r="D3321" s="28">
        <v>44213</v>
      </c>
      <c r="E3321" s="27" t="s">
        <v>22</v>
      </c>
      <c r="F3321" s="27" t="s">
        <v>122</v>
      </c>
      <c r="G3321" s="27" t="s">
        <v>123</v>
      </c>
      <c r="H3321" s="27" t="s">
        <v>27</v>
      </c>
      <c r="I3321" s="29">
        <v>0.35</v>
      </c>
      <c r="J3321" s="30">
        <v>1750</v>
      </c>
      <c r="K3321" s="31">
        <f t="shared" ref="K3321:K3575" si="26">I3321*J3321</f>
        <v>612.5</v>
      </c>
      <c r="L3321" s="31">
        <f t="shared" ref="L3321:L3575" si="27">K3321*M3321</f>
        <v>245</v>
      </c>
      <c r="M3321" s="32">
        <v>0.4</v>
      </c>
      <c r="O3321" s="37"/>
      <c r="P3321" s="35"/>
      <c r="Q3321" s="33"/>
      <c r="R3321" s="34"/>
    </row>
    <row r="3322" spans="1:18" ht="15.75" customHeight="1">
      <c r="A3322" s="22"/>
      <c r="B3322" s="27" t="s">
        <v>21</v>
      </c>
      <c r="C3322" s="27">
        <v>1185732</v>
      </c>
      <c r="D3322" s="28">
        <v>44213</v>
      </c>
      <c r="E3322" s="27" t="s">
        <v>22</v>
      </c>
      <c r="F3322" s="27" t="s">
        <v>122</v>
      </c>
      <c r="G3322" s="27" t="s">
        <v>123</v>
      </c>
      <c r="H3322" s="27" t="s">
        <v>28</v>
      </c>
      <c r="I3322" s="29">
        <v>0.5</v>
      </c>
      <c r="J3322" s="30">
        <v>2250</v>
      </c>
      <c r="K3322" s="31">
        <f t="shared" si="26"/>
        <v>1125</v>
      </c>
      <c r="L3322" s="31">
        <f t="shared" si="27"/>
        <v>337.5</v>
      </c>
      <c r="M3322" s="32">
        <v>0.3</v>
      </c>
      <c r="O3322" s="37"/>
      <c r="P3322" s="35"/>
      <c r="Q3322" s="33"/>
      <c r="R3322" s="34"/>
    </row>
    <row r="3323" spans="1:18" ht="15.75" customHeight="1">
      <c r="A3323" s="22"/>
      <c r="B3323" s="27" t="s">
        <v>21</v>
      </c>
      <c r="C3323" s="27">
        <v>1185732</v>
      </c>
      <c r="D3323" s="28">
        <v>44213</v>
      </c>
      <c r="E3323" s="27" t="s">
        <v>22</v>
      </c>
      <c r="F3323" s="27" t="s">
        <v>122</v>
      </c>
      <c r="G3323" s="27" t="s">
        <v>123</v>
      </c>
      <c r="H3323" s="27" t="s">
        <v>29</v>
      </c>
      <c r="I3323" s="29">
        <v>0.4</v>
      </c>
      <c r="J3323" s="30">
        <v>3250</v>
      </c>
      <c r="K3323" s="31">
        <f t="shared" si="26"/>
        <v>1300</v>
      </c>
      <c r="L3323" s="31">
        <f t="shared" si="27"/>
        <v>520</v>
      </c>
      <c r="M3323" s="32">
        <v>0.4</v>
      </c>
      <c r="O3323" s="37"/>
      <c r="P3323" s="35"/>
      <c r="Q3323" s="33"/>
      <c r="R3323" s="34"/>
    </row>
    <row r="3324" spans="1:18" ht="15.75" customHeight="1">
      <c r="A3324" s="22"/>
      <c r="B3324" s="27" t="s">
        <v>21</v>
      </c>
      <c r="C3324" s="27">
        <v>1185732</v>
      </c>
      <c r="D3324" s="28">
        <v>44242</v>
      </c>
      <c r="E3324" s="27" t="s">
        <v>22</v>
      </c>
      <c r="F3324" s="27" t="s">
        <v>122</v>
      </c>
      <c r="G3324" s="27" t="s">
        <v>123</v>
      </c>
      <c r="H3324" s="27" t="s">
        <v>24</v>
      </c>
      <c r="I3324" s="29">
        <v>0.4</v>
      </c>
      <c r="J3324" s="30">
        <v>5750</v>
      </c>
      <c r="K3324" s="31">
        <f t="shared" si="26"/>
        <v>2300</v>
      </c>
      <c r="L3324" s="31">
        <f t="shared" si="27"/>
        <v>805</v>
      </c>
      <c r="M3324" s="32">
        <v>0.35</v>
      </c>
      <c r="O3324" s="37"/>
      <c r="P3324" s="35"/>
      <c r="Q3324" s="33"/>
      <c r="R3324" s="34"/>
    </row>
    <row r="3325" spans="1:18" ht="15.75" customHeight="1">
      <c r="A3325" s="22"/>
      <c r="B3325" s="27" t="s">
        <v>21</v>
      </c>
      <c r="C3325" s="27">
        <v>1185732</v>
      </c>
      <c r="D3325" s="28">
        <v>44242</v>
      </c>
      <c r="E3325" s="27" t="s">
        <v>22</v>
      </c>
      <c r="F3325" s="27" t="s">
        <v>122</v>
      </c>
      <c r="G3325" s="27" t="s">
        <v>123</v>
      </c>
      <c r="H3325" s="27" t="s">
        <v>25</v>
      </c>
      <c r="I3325" s="29">
        <v>0.4</v>
      </c>
      <c r="J3325" s="30">
        <v>2250</v>
      </c>
      <c r="K3325" s="31">
        <f t="shared" si="26"/>
        <v>900</v>
      </c>
      <c r="L3325" s="31">
        <f t="shared" si="27"/>
        <v>315</v>
      </c>
      <c r="M3325" s="32">
        <v>0.35</v>
      </c>
      <c r="O3325" s="37"/>
      <c r="P3325" s="35"/>
      <c r="Q3325" s="33"/>
      <c r="R3325" s="34"/>
    </row>
    <row r="3326" spans="1:18" ht="15.75" customHeight="1">
      <c r="A3326" s="22"/>
      <c r="B3326" s="27" t="s">
        <v>21</v>
      </c>
      <c r="C3326" s="27">
        <v>1185732</v>
      </c>
      <c r="D3326" s="28">
        <v>44242</v>
      </c>
      <c r="E3326" s="27" t="s">
        <v>22</v>
      </c>
      <c r="F3326" s="27" t="s">
        <v>122</v>
      </c>
      <c r="G3326" s="27" t="s">
        <v>123</v>
      </c>
      <c r="H3326" s="27" t="s">
        <v>26</v>
      </c>
      <c r="I3326" s="29">
        <v>0.30000000000000004</v>
      </c>
      <c r="J3326" s="30">
        <v>2750</v>
      </c>
      <c r="K3326" s="31">
        <f t="shared" si="26"/>
        <v>825.00000000000011</v>
      </c>
      <c r="L3326" s="31">
        <f t="shared" si="27"/>
        <v>330.00000000000006</v>
      </c>
      <c r="M3326" s="32">
        <v>0.4</v>
      </c>
      <c r="O3326" s="37"/>
      <c r="P3326" s="35"/>
      <c r="Q3326" s="33"/>
      <c r="R3326" s="34"/>
    </row>
    <row r="3327" spans="1:18" ht="15.75" customHeight="1">
      <c r="A3327" s="22"/>
      <c r="B3327" s="27" t="s">
        <v>21</v>
      </c>
      <c r="C3327" s="27">
        <v>1185732</v>
      </c>
      <c r="D3327" s="28">
        <v>44242</v>
      </c>
      <c r="E3327" s="27" t="s">
        <v>22</v>
      </c>
      <c r="F3327" s="27" t="s">
        <v>122</v>
      </c>
      <c r="G3327" s="27" t="s">
        <v>123</v>
      </c>
      <c r="H3327" s="27" t="s">
        <v>27</v>
      </c>
      <c r="I3327" s="29">
        <v>0.35</v>
      </c>
      <c r="J3327" s="30">
        <v>1500</v>
      </c>
      <c r="K3327" s="31">
        <f t="shared" si="26"/>
        <v>525</v>
      </c>
      <c r="L3327" s="31">
        <f t="shared" si="27"/>
        <v>210</v>
      </c>
      <c r="M3327" s="32">
        <v>0.4</v>
      </c>
      <c r="O3327" s="37"/>
      <c r="P3327" s="35"/>
      <c r="Q3327" s="33"/>
      <c r="R3327" s="34"/>
    </row>
    <row r="3328" spans="1:18" ht="15.75" customHeight="1">
      <c r="A3328" s="22"/>
      <c r="B3328" s="27" t="s">
        <v>21</v>
      </c>
      <c r="C3328" s="27">
        <v>1185732</v>
      </c>
      <c r="D3328" s="28">
        <v>44242</v>
      </c>
      <c r="E3328" s="27" t="s">
        <v>22</v>
      </c>
      <c r="F3328" s="27" t="s">
        <v>122</v>
      </c>
      <c r="G3328" s="27" t="s">
        <v>123</v>
      </c>
      <c r="H3328" s="27" t="s">
        <v>28</v>
      </c>
      <c r="I3328" s="29">
        <v>0.5</v>
      </c>
      <c r="J3328" s="30">
        <v>2250</v>
      </c>
      <c r="K3328" s="31">
        <f t="shared" si="26"/>
        <v>1125</v>
      </c>
      <c r="L3328" s="31">
        <f t="shared" si="27"/>
        <v>337.5</v>
      </c>
      <c r="M3328" s="32">
        <v>0.3</v>
      </c>
      <c r="O3328" s="37"/>
      <c r="P3328" s="35"/>
      <c r="Q3328" s="33"/>
      <c r="R3328" s="34"/>
    </row>
    <row r="3329" spans="1:18" ht="15.75" customHeight="1">
      <c r="A3329" s="22"/>
      <c r="B3329" s="27" t="s">
        <v>21</v>
      </c>
      <c r="C3329" s="27">
        <v>1185732</v>
      </c>
      <c r="D3329" s="28">
        <v>44242</v>
      </c>
      <c r="E3329" s="27" t="s">
        <v>22</v>
      </c>
      <c r="F3329" s="27" t="s">
        <v>122</v>
      </c>
      <c r="G3329" s="27" t="s">
        <v>123</v>
      </c>
      <c r="H3329" s="27" t="s">
        <v>29</v>
      </c>
      <c r="I3329" s="29">
        <v>0.4</v>
      </c>
      <c r="J3329" s="30">
        <v>3250</v>
      </c>
      <c r="K3329" s="31">
        <f t="shared" si="26"/>
        <v>1300</v>
      </c>
      <c r="L3329" s="31">
        <f t="shared" si="27"/>
        <v>520</v>
      </c>
      <c r="M3329" s="32">
        <v>0.4</v>
      </c>
      <c r="O3329" s="37"/>
      <c r="P3329" s="35"/>
      <c r="Q3329" s="33"/>
      <c r="R3329" s="34"/>
    </row>
    <row r="3330" spans="1:18" ht="15.75" customHeight="1">
      <c r="A3330" s="22"/>
      <c r="B3330" s="27" t="s">
        <v>21</v>
      </c>
      <c r="C3330" s="27">
        <v>1185732</v>
      </c>
      <c r="D3330" s="28">
        <v>44268</v>
      </c>
      <c r="E3330" s="27" t="s">
        <v>22</v>
      </c>
      <c r="F3330" s="27" t="s">
        <v>122</v>
      </c>
      <c r="G3330" s="27" t="s">
        <v>123</v>
      </c>
      <c r="H3330" s="27" t="s">
        <v>24</v>
      </c>
      <c r="I3330" s="29">
        <v>0.4</v>
      </c>
      <c r="J3330" s="30">
        <v>5450</v>
      </c>
      <c r="K3330" s="31">
        <f t="shared" si="26"/>
        <v>2180</v>
      </c>
      <c r="L3330" s="31">
        <f t="shared" si="27"/>
        <v>763</v>
      </c>
      <c r="M3330" s="32">
        <v>0.35</v>
      </c>
      <c r="O3330" s="37"/>
      <c r="P3330" s="35"/>
      <c r="Q3330" s="33"/>
      <c r="R3330" s="34"/>
    </row>
    <row r="3331" spans="1:18" ht="15.75" customHeight="1">
      <c r="A3331" s="22"/>
      <c r="B3331" s="27" t="s">
        <v>21</v>
      </c>
      <c r="C3331" s="27">
        <v>1185732</v>
      </c>
      <c r="D3331" s="28">
        <v>44268</v>
      </c>
      <c r="E3331" s="27" t="s">
        <v>22</v>
      </c>
      <c r="F3331" s="27" t="s">
        <v>122</v>
      </c>
      <c r="G3331" s="27" t="s">
        <v>123</v>
      </c>
      <c r="H3331" s="27" t="s">
        <v>25</v>
      </c>
      <c r="I3331" s="29">
        <v>0.4</v>
      </c>
      <c r="J3331" s="30">
        <v>2500</v>
      </c>
      <c r="K3331" s="31">
        <f t="shared" si="26"/>
        <v>1000</v>
      </c>
      <c r="L3331" s="31">
        <f t="shared" si="27"/>
        <v>350</v>
      </c>
      <c r="M3331" s="32">
        <v>0.35</v>
      </c>
      <c r="O3331" s="37"/>
      <c r="P3331" s="35"/>
      <c r="Q3331" s="33"/>
      <c r="R3331" s="34"/>
    </row>
    <row r="3332" spans="1:18" ht="15.75" customHeight="1">
      <c r="A3332" s="22"/>
      <c r="B3332" s="27" t="s">
        <v>21</v>
      </c>
      <c r="C3332" s="27">
        <v>1185732</v>
      </c>
      <c r="D3332" s="28">
        <v>44268</v>
      </c>
      <c r="E3332" s="27" t="s">
        <v>22</v>
      </c>
      <c r="F3332" s="27" t="s">
        <v>122</v>
      </c>
      <c r="G3332" s="27" t="s">
        <v>123</v>
      </c>
      <c r="H3332" s="27" t="s">
        <v>26</v>
      </c>
      <c r="I3332" s="29">
        <v>0.30000000000000004</v>
      </c>
      <c r="J3332" s="30">
        <v>2750</v>
      </c>
      <c r="K3332" s="31">
        <f t="shared" si="26"/>
        <v>825.00000000000011</v>
      </c>
      <c r="L3332" s="31">
        <f t="shared" si="27"/>
        <v>330.00000000000006</v>
      </c>
      <c r="M3332" s="32">
        <v>0.4</v>
      </c>
      <c r="O3332" s="37"/>
      <c r="P3332" s="35"/>
      <c r="Q3332" s="33"/>
      <c r="R3332" s="34"/>
    </row>
    <row r="3333" spans="1:18" ht="15.75" customHeight="1">
      <c r="A3333" s="22"/>
      <c r="B3333" s="27" t="s">
        <v>21</v>
      </c>
      <c r="C3333" s="27">
        <v>1185732</v>
      </c>
      <c r="D3333" s="28">
        <v>44268</v>
      </c>
      <c r="E3333" s="27" t="s">
        <v>22</v>
      </c>
      <c r="F3333" s="27" t="s">
        <v>122</v>
      </c>
      <c r="G3333" s="27" t="s">
        <v>123</v>
      </c>
      <c r="H3333" s="27" t="s">
        <v>27</v>
      </c>
      <c r="I3333" s="29">
        <v>0.35</v>
      </c>
      <c r="J3333" s="30">
        <v>1250</v>
      </c>
      <c r="K3333" s="31">
        <f t="shared" si="26"/>
        <v>437.5</v>
      </c>
      <c r="L3333" s="31">
        <f t="shared" si="27"/>
        <v>175</v>
      </c>
      <c r="M3333" s="32">
        <v>0.4</v>
      </c>
      <c r="O3333" s="37"/>
      <c r="P3333" s="35"/>
      <c r="Q3333" s="33"/>
      <c r="R3333" s="34"/>
    </row>
    <row r="3334" spans="1:18" ht="15.75" customHeight="1">
      <c r="A3334" s="22"/>
      <c r="B3334" s="27" t="s">
        <v>21</v>
      </c>
      <c r="C3334" s="27">
        <v>1185732</v>
      </c>
      <c r="D3334" s="28">
        <v>44268</v>
      </c>
      <c r="E3334" s="27" t="s">
        <v>22</v>
      </c>
      <c r="F3334" s="27" t="s">
        <v>122</v>
      </c>
      <c r="G3334" s="27" t="s">
        <v>123</v>
      </c>
      <c r="H3334" s="27" t="s">
        <v>28</v>
      </c>
      <c r="I3334" s="29">
        <v>0.5</v>
      </c>
      <c r="J3334" s="30">
        <v>1750</v>
      </c>
      <c r="K3334" s="31">
        <f t="shared" si="26"/>
        <v>875</v>
      </c>
      <c r="L3334" s="31">
        <f t="shared" si="27"/>
        <v>262.5</v>
      </c>
      <c r="M3334" s="32">
        <v>0.3</v>
      </c>
      <c r="O3334" s="37"/>
      <c r="P3334" s="35"/>
      <c r="Q3334" s="33"/>
      <c r="R3334" s="34"/>
    </row>
    <row r="3335" spans="1:18" ht="15.75" customHeight="1">
      <c r="A3335" s="22"/>
      <c r="B3335" s="27" t="s">
        <v>21</v>
      </c>
      <c r="C3335" s="27">
        <v>1185732</v>
      </c>
      <c r="D3335" s="28">
        <v>44268</v>
      </c>
      <c r="E3335" s="27" t="s">
        <v>22</v>
      </c>
      <c r="F3335" s="27" t="s">
        <v>122</v>
      </c>
      <c r="G3335" s="27" t="s">
        <v>123</v>
      </c>
      <c r="H3335" s="27" t="s">
        <v>29</v>
      </c>
      <c r="I3335" s="29">
        <v>0.4</v>
      </c>
      <c r="J3335" s="30">
        <v>2750</v>
      </c>
      <c r="K3335" s="31">
        <f t="shared" si="26"/>
        <v>1100</v>
      </c>
      <c r="L3335" s="31">
        <f t="shared" si="27"/>
        <v>440</v>
      </c>
      <c r="M3335" s="32">
        <v>0.4</v>
      </c>
      <c r="O3335" s="37"/>
      <c r="P3335" s="35"/>
      <c r="Q3335" s="33"/>
      <c r="R3335" s="34"/>
    </row>
    <row r="3336" spans="1:18" ht="15.75" customHeight="1">
      <c r="A3336" s="22"/>
      <c r="B3336" s="27" t="s">
        <v>21</v>
      </c>
      <c r="C3336" s="27">
        <v>1185732</v>
      </c>
      <c r="D3336" s="28">
        <v>44300</v>
      </c>
      <c r="E3336" s="27" t="s">
        <v>22</v>
      </c>
      <c r="F3336" s="27" t="s">
        <v>122</v>
      </c>
      <c r="G3336" s="27" t="s">
        <v>123</v>
      </c>
      <c r="H3336" s="27" t="s">
        <v>24</v>
      </c>
      <c r="I3336" s="29">
        <v>0.4</v>
      </c>
      <c r="J3336" s="30">
        <v>5250</v>
      </c>
      <c r="K3336" s="31">
        <f t="shared" si="26"/>
        <v>2100</v>
      </c>
      <c r="L3336" s="31">
        <f t="shared" si="27"/>
        <v>735</v>
      </c>
      <c r="M3336" s="32">
        <v>0.35</v>
      </c>
      <c r="O3336" s="37"/>
      <c r="P3336" s="35"/>
      <c r="Q3336" s="33"/>
      <c r="R3336" s="34"/>
    </row>
    <row r="3337" spans="1:18" ht="15.75" customHeight="1">
      <c r="A3337" s="22"/>
      <c r="B3337" s="27" t="s">
        <v>21</v>
      </c>
      <c r="C3337" s="27">
        <v>1185732</v>
      </c>
      <c r="D3337" s="28">
        <v>44300</v>
      </c>
      <c r="E3337" s="27" t="s">
        <v>22</v>
      </c>
      <c r="F3337" s="27" t="s">
        <v>122</v>
      </c>
      <c r="G3337" s="27" t="s">
        <v>123</v>
      </c>
      <c r="H3337" s="27" t="s">
        <v>25</v>
      </c>
      <c r="I3337" s="29">
        <v>0.4</v>
      </c>
      <c r="J3337" s="30">
        <v>2250</v>
      </c>
      <c r="K3337" s="31">
        <f t="shared" si="26"/>
        <v>900</v>
      </c>
      <c r="L3337" s="31">
        <f t="shared" si="27"/>
        <v>315</v>
      </c>
      <c r="M3337" s="32">
        <v>0.35</v>
      </c>
      <c r="O3337" s="37"/>
      <c r="P3337" s="35"/>
      <c r="Q3337" s="33"/>
      <c r="R3337" s="34"/>
    </row>
    <row r="3338" spans="1:18" ht="15.75" customHeight="1">
      <c r="A3338" s="22"/>
      <c r="B3338" s="27" t="s">
        <v>21</v>
      </c>
      <c r="C3338" s="27">
        <v>1185732</v>
      </c>
      <c r="D3338" s="28">
        <v>44300</v>
      </c>
      <c r="E3338" s="27" t="s">
        <v>22</v>
      </c>
      <c r="F3338" s="27" t="s">
        <v>122</v>
      </c>
      <c r="G3338" s="27" t="s">
        <v>123</v>
      </c>
      <c r="H3338" s="27" t="s">
        <v>26</v>
      </c>
      <c r="I3338" s="29">
        <v>0.30000000000000004</v>
      </c>
      <c r="J3338" s="30">
        <v>2250</v>
      </c>
      <c r="K3338" s="31">
        <f t="shared" si="26"/>
        <v>675.00000000000011</v>
      </c>
      <c r="L3338" s="31">
        <f t="shared" si="27"/>
        <v>270.00000000000006</v>
      </c>
      <c r="M3338" s="32">
        <v>0.4</v>
      </c>
      <c r="O3338" s="37"/>
      <c r="P3338" s="35"/>
      <c r="Q3338" s="33"/>
      <c r="R3338" s="34"/>
    </row>
    <row r="3339" spans="1:18" ht="15.75" customHeight="1">
      <c r="A3339" s="22"/>
      <c r="B3339" s="27" t="s">
        <v>21</v>
      </c>
      <c r="C3339" s="27">
        <v>1185732</v>
      </c>
      <c r="D3339" s="28">
        <v>44300</v>
      </c>
      <c r="E3339" s="27" t="s">
        <v>22</v>
      </c>
      <c r="F3339" s="27" t="s">
        <v>122</v>
      </c>
      <c r="G3339" s="27" t="s">
        <v>123</v>
      </c>
      <c r="H3339" s="27" t="s">
        <v>27</v>
      </c>
      <c r="I3339" s="29">
        <v>0.35</v>
      </c>
      <c r="J3339" s="30">
        <v>1500</v>
      </c>
      <c r="K3339" s="31">
        <f t="shared" si="26"/>
        <v>525</v>
      </c>
      <c r="L3339" s="31">
        <f t="shared" si="27"/>
        <v>210</v>
      </c>
      <c r="M3339" s="32">
        <v>0.4</v>
      </c>
      <c r="O3339" s="37"/>
      <c r="P3339" s="35"/>
      <c r="Q3339" s="33"/>
      <c r="R3339" s="34"/>
    </row>
    <row r="3340" spans="1:18" ht="15.75" customHeight="1">
      <c r="A3340" s="22"/>
      <c r="B3340" s="27" t="s">
        <v>21</v>
      </c>
      <c r="C3340" s="27">
        <v>1185732</v>
      </c>
      <c r="D3340" s="28">
        <v>44300</v>
      </c>
      <c r="E3340" s="27" t="s">
        <v>22</v>
      </c>
      <c r="F3340" s="27" t="s">
        <v>122</v>
      </c>
      <c r="G3340" s="27" t="s">
        <v>123</v>
      </c>
      <c r="H3340" s="27" t="s">
        <v>28</v>
      </c>
      <c r="I3340" s="29">
        <v>0.5</v>
      </c>
      <c r="J3340" s="30">
        <v>1500</v>
      </c>
      <c r="K3340" s="31">
        <f t="shared" si="26"/>
        <v>750</v>
      </c>
      <c r="L3340" s="31">
        <f t="shared" si="27"/>
        <v>225</v>
      </c>
      <c r="M3340" s="32">
        <v>0.3</v>
      </c>
      <c r="O3340" s="37"/>
      <c r="P3340" s="35"/>
      <c r="Q3340" s="33"/>
      <c r="R3340" s="34"/>
    </row>
    <row r="3341" spans="1:18" ht="15.75" customHeight="1">
      <c r="A3341" s="22"/>
      <c r="B3341" s="27" t="s">
        <v>21</v>
      </c>
      <c r="C3341" s="27">
        <v>1185732</v>
      </c>
      <c r="D3341" s="28">
        <v>44300</v>
      </c>
      <c r="E3341" s="27" t="s">
        <v>22</v>
      </c>
      <c r="F3341" s="27" t="s">
        <v>122</v>
      </c>
      <c r="G3341" s="27" t="s">
        <v>123</v>
      </c>
      <c r="H3341" s="27" t="s">
        <v>29</v>
      </c>
      <c r="I3341" s="29">
        <v>0.4</v>
      </c>
      <c r="J3341" s="30">
        <v>3000</v>
      </c>
      <c r="K3341" s="31">
        <f t="shared" si="26"/>
        <v>1200</v>
      </c>
      <c r="L3341" s="31">
        <f t="shared" si="27"/>
        <v>480</v>
      </c>
      <c r="M3341" s="32">
        <v>0.4</v>
      </c>
      <c r="O3341" s="37"/>
      <c r="P3341" s="35"/>
      <c r="Q3341" s="33"/>
      <c r="R3341" s="34"/>
    </row>
    <row r="3342" spans="1:18" ht="15.75" customHeight="1">
      <c r="A3342" s="22"/>
      <c r="B3342" s="27" t="s">
        <v>21</v>
      </c>
      <c r="C3342" s="27">
        <v>1185732</v>
      </c>
      <c r="D3342" s="28">
        <v>44329</v>
      </c>
      <c r="E3342" s="27" t="s">
        <v>22</v>
      </c>
      <c r="F3342" s="27" t="s">
        <v>122</v>
      </c>
      <c r="G3342" s="27" t="s">
        <v>123</v>
      </c>
      <c r="H3342" s="27" t="s">
        <v>24</v>
      </c>
      <c r="I3342" s="29">
        <v>0.54999999999999993</v>
      </c>
      <c r="J3342" s="30">
        <v>5700</v>
      </c>
      <c r="K3342" s="31">
        <f t="shared" si="26"/>
        <v>3134.9999999999995</v>
      </c>
      <c r="L3342" s="31">
        <f t="shared" si="27"/>
        <v>1097.2499999999998</v>
      </c>
      <c r="M3342" s="32">
        <v>0.35</v>
      </c>
      <c r="O3342" s="37"/>
      <c r="P3342" s="35"/>
      <c r="Q3342" s="33"/>
      <c r="R3342" s="34"/>
    </row>
    <row r="3343" spans="1:18" ht="15.75" customHeight="1">
      <c r="A3343" s="22"/>
      <c r="B3343" s="27" t="s">
        <v>21</v>
      </c>
      <c r="C3343" s="27">
        <v>1185732</v>
      </c>
      <c r="D3343" s="28">
        <v>44329</v>
      </c>
      <c r="E3343" s="27" t="s">
        <v>22</v>
      </c>
      <c r="F3343" s="27" t="s">
        <v>122</v>
      </c>
      <c r="G3343" s="27" t="s">
        <v>123</v>
      </c>
      <c r="H3343" s="27" t="s">
        <v>25</v>
      </c>
      <c r="I3343" s="29">
        <v>0.5</v>
      </c>
      <c r="J3343" s="30">
        <v>2750</v>
      </c>
      <c r="K3343" s="31">
        <f t="shared" si="26"/>
        <v>1375</v>
      </c>
      <c r="L3343" s="31">
        <f t="shared" si="27"/>
        <v>481.24999999999994</v>
      </c>
      <c r="M3343" s="32">
        <v>0.35</v>
      </c>
      <c r="O3343" s="37"/>
      <c r="P3343" s="35"/>
      <c r="Q3343" s="33"/>
      <c r="R3343" s="34"/>
    </row>
    <row r="3344" spans="1:18" ht="15.75" customHeight="1">
      <c r="A3344" s="22"/>
      <c r="B3344" s="27" t="s">
        <v>21</v>
      </c>
      <c r="C3344" s="27">
        <v>1185732</v>
      </c>
      <c r="D3344" s="28">
        <v>44329</v>
      </c>
      <c r="E3344" s="27" t="s">
        <v>22</v>
      </c>
      <c r="F3344" s="27" t="s">
        <v>122</v>
      </c>
      <c r="G3344" s="27" t="s">
        <v>123</v>
      </c>
      <c r="H3344" s="27" t="s">
        <v>26</v>
      </c>
      <c r="I3344" s="29">
        <v>0.45</v>
      </c>
      <c r="J3344" s="30">
        <v>3000</v>
      </c>
      <c r="K3344" s="31">
        <f t="shared" si="26"/>
        <v>1350</v>
      </c>
      <c r="L3344" s="31">
        <f t="shared" si="27"/>
        <v>540</v>
      </c>
      <c r="M3344" s="32">
        <v>0.4</v>
      </c>
      <c r="O3344" s="37"/>
      <c r="P3344" s="35"/>
      <c r="Q3344" s="33"/>
      <c r="R3344" s="34"/>
    </row>
    <row r="3345" spans="1:18" ht="15.75" customHeight="1">
      <c r="A3345" s="22"/>
      <c r="B3345" s="27" t="s">
        <v>21</v>
      </c>
      <c r="C3345" s="27">
        <v>1185732</v>
      </c>
      <c r="D3345" s="28">
        <v>44329</v>
      </c>
      <c r="E3345" s="27" t="s">
        <v>22</v>
      </c>
      <c r="F3345" s="27" t="s">
        <v>122</v>
      </c>
      <c r="G3345" s="27" t="s">
        <v>123</v>
      </c>
      <c r="H3345" s="27" t="s">
        <v>27</v>
      </c>
      <c r="I3345" s="29">
        <v>0.45</v>
      </c>
      <c r="J3345" s="30">
        <v>2500</v>
      </c>
      <c r="K3345" s="31">
        <f t="shared" si="26"/>
        <v>1125</v>
      </c>
      <c r="L3345" s="31">
        <f t="shared" si="27"/>
        <v>450</v>
      </c>
      <c r="M3345" s="32">
        <v>0.4</v>
      </c>
      <c r="O3345" s="37"/>
      <c r="P3345" s="35"/>
      <c r="Q3345" s="33"/>
      <c r="R3345" s="34"/>
    </row>
    <row r="3346" spans="1:18" ht="15.75" customHeight="1">
      <c r="A3346" s="22"/>
      <c r="B3346" s="27" t="s">
        <v>21</v>
      </c>
      <c r="C3346" s="27">
        <v>1185732</v>
      </c>
      <c r="D3346" s="28">
        <v>44329</v>
      </c>
      <c r="E3346" s="27" t="s">
        <v>22</v>
      </c>
      <c r="F3346" s="27" t="s">
        <v>122</v>
      </c>
      <c r="G3346" s="27" t="s">
        <v>123</v>
      </c>
      <c r="H3346" s="27" t="s">
        <v>28</v>
      </c>
      <c r="I3346" s="29">
        <v>0.54999999999999993</v>
      </c>
      <c r="J3346" s="30">
        <v>2750</v>
      </c>
      <c r="K3346" s="31">
        <f t="shared" si="26"/>
        <v>1512.4999999999998</v>
      </c>
      <c r="L3346" s="31">
        <f t="shared" si="27"/>
        <v>453.74999999999994</v>
      </c>
      <c r="M3346" s="32">
        <v>0.3</v>
      </c>
      <c r="O3346" s="37"/>
      <c r="P3346" s="35"/>
      <c r="Q3346" s="33"/>
      <c r="R3346" s="34"/>
    </row>
    <row r="3347" spans="1:18" ht="15.75" customHeight="1">
      <c r="A3347" s="22"/>
      <c r="B3347" s="27" t="s">
        <v>21</v>
      </c>
      <c r="C3347" s="27">
        <v>1185732</v>
      </c>
      <c r="D3347" s="28">
        <v>44329</v>
      </c>
      <c r="E3347" s="27" t="s">
        <v>22</v>
      </c>
      <c r="F3347" s="27" t="s">
        <v>122</v>
      </c>
      <c r="G3347" s="27" t="s">
        <v>123</v>
      </c>
      <c r="H3347" s="27" t="s">
        <v>29</v>
      </c>
      <c r="I3347" s="29">
        <v>0.6</v>
      </c>
      <c r="J3347" s="30">
        <v>4000</v>
      </c>
      <c r="K3347" s="31">
        <f t="shared" si="26"/>
        <v>2400</v>
      </c>
      <c r="L3347" s="31">
        <f t="shared" si="27"/>
        <v>960</v>
      </c>
      <c r="M3347" s="32">
        <v>0.4</v>
      </c>
      <c r="O3347" s="37"/>
      <c r="P3347" s="35"/>
      <c r="Q3347" s="33"/>
      <c r="R3347" s="34"/>
    </row>
    <row r="3348" spans="1:18" ht="15.75" customHeight="1">
      <c r="A3348" s="22"/>
      <c r="B3348" s="27" t="s">
        <v>21</v>
      </c>
      <c r="C3348" s="27">
        <v>1185732</v>
      </c>
      <c r="D3348" s="28">
        <v>44362</v>
      </c>
      <c r="E3348" s="27" t="s">
        <v>22</v>
      </c>
      <c r="F3348" s="27" t="s">
        <v>122</v>
      </c>
      <c r="G3348" s="27" t="s">
        <v>123</v>
      </c>
      <c r="H3348" s="27" t="s">
        <v>24</v>
      </c>
      <c r="I3348" s="29">
        <v>0.54999999999999993</v>
      </c>
      <c r="J3348" s="30">
        <v>6500</v>
      </c>
      <c r="K3348" s="31">
        <f t="shared" si="26"/>
        <v>3574.9999999999995</v>
      </c>
      <c r="L3348" s="31">
        <f t="shared" si="27"/>
        <v>1251.2499999999998</v>
      </c>
      <c r="M3348" s="32">
        <v>0.35</v>
      </c>
      <c r="O3348" s="37"/>
      <c r="P3348" s="35"/>
      <c r="Q3348" s="33"/>
      <c r="R3348" s="34"/>
    </row>
    <row r="3349" spans="1:18" ht="15.75" customHeight="1">
      <c r="A3349" s="22"/>
      <c r="B3349" s="27" t="s">
        <v>21</v>
      </c>
      <c r="C3349" s="27">
        <v>1185732</v>
      </c>
      <c r="D3349" s="28">
        <v>44362</v>
      </c>
      <c r="E3349" s="27" t="s">
        <v>22</v>
      </c>
      <c r="F3349" s="27" t="s">
        <v>122</v>
      </c>
      <c r="G3349" s="27" t="s">
        <v>123</v>
      </c>
      <c r="H3349" s="27" t="s">
        <v>25</v>
      </c>
      <c r="I3349" s="29">
        <v>0.5</v>
      </c>
      <c r="J3349" s="30">
        <v>4000</v>
      </c>
      <c r="K3349" s="31">
        <f t="shared" si="26"/>
        <v>2000</v>
      </c>
      <c r="L3349" s="31">
        <f t="shared" si="27"/>
        <v>700</v>
      </c>
      <c r="M3349" s="32">
        <v>0.35</v>
      </c>
      <c r="O3349" s="37"/>
      <c r="P3349" s="35"/>
      <c r="Q3349" s="33"/>
      <c r="R3349" s="34"/>
    </row>
    <row r="3350" spans="1:18" ht="15.75" customHeight="1">
      <c r="A3350" s="22"/>
      <c r="B3350" s="27" t="s">
        <v>21</v>
      </c>
      <c r="C3350" s="27">
        <v>1185732</v>
      </c>
      <c r="D3350" s="28">
        <v>44362</v>
      </c>
      <c r="E3350" s="27" t="s">
        <v>22</v>
      </c>
      <c r="F3350" s="27" t="s">
        <v>122</v>
      </c>
      <c r="G3350" s="27" t="s">
        <v>123</v>
      </c>
      <c r="H3350" s="27" t="s">
        <v>26</v>
      </c>
      <c r="I3350" s="29">
        <v>0.45</v>
      </c>
      <c r="J3350" s="30">
        <v>3250</v>
      </c>
      <c r="K3350" s="31">
        <f t="shared" si="26"/>
        <v>1462.5</v>
      </c>
      <c r="L3350" s="31">
        <f t="shared" si="27"/>
        <v>585</v>
      </c>
      <c r="M3350" s="32">
        <v>0.4</v>
      </c>
      <c r="O3350" s="37"/>
      <c r="P3350" s="35"/>
      <c r="Q3350" s="33"/>
      <c r="R3350" s="34"/>
    </row>
    <row r="3351" spans="1:18" ht="15.75" customHeight="1">
      <c r="A3351" s="22"/>
      <c r="B3351" s="27" t="s">
        <v>21</v>
      </c>
      <c r="C3351" s="27">
        <v>1185732</v>
      </c>
      <c r="D3351" s="28">
        <v>44362</v>
      </c>
      <c r="E3351" s="27" t="s">
        <v>22</v>
      </c>
      <c r="F3351" s="27" t="s">
        <v>122</v>
      </c>
      <c r="G3351" s="27" t="s">
        <v>123</v>
      </c>
      <c r="H3351" s="27" t="s">
        <v>27</v>
      </c>
      <c r="I3351" s="29">
        <v>0.45</v>
      </c>
      <c r="J3351" s="30">
        <v>3000</v>
      </c>
      <c r="K3351" s="31">
        <f t="shared" si="26"/>
        <v>1350</v>
      </c>
      <c r="L3351" s="31">
        <f t="shared" si="27"/>
        <v>540</v>
      </c>
      <c r="M3351" s="32">
        <v>0.4</v>
      </c>
      <c r="O3351" s="37"/>
      <c r="P3351" s="35"/>
      <c r="Q3351" s="33"/>
      <c r="R3351" s="34"/>
    </row>
    <row r="3352" spans="1:18" ht="15.75" customHeight="1">
      <c r="A3352" s="22"/>
      <c r="B3352" s="27" t="s">
        <v>21</v>
      </c>
      <c r="C3352" s="27">
        <v>1185732</v>
      </c>
      <c r="D3352" s="28">
        <v>44362</v>
      </c>
      <c r="E3352" s="27" t="s">
        <v>22</v>
      </c>
      <c r="F3352" s="27" t="s">
        <v>122</v>
      </c>
      <c r="G3352" s="27" t="s">
        <v>123</v>
      </c>
      <c r="H3352" s="27" t="s">
        <v>28</v>
      </c>
      <c r="I3352" s="29">
        <v>0.54999999999999993</v>
      </c>
      <c r="J3352" s="30">
        <v>3000</v>
      </c>
      <c r="K3352" s="31">
        <f t="shared" si="26"/>
        <v>1649.9999999999998</v>
      </c>
      <c r="L3352" s="31">
        <f t="shared" si="27"/>
        <v>494.99999999999989</v>
      </c>
      <c r="M3352" s="32">
        <v>0.3</v>
      </c>
      <c r="O3352" s="37"/>
      <c r="P3352" s="35"/>
      <c r="Q3352" s="33"/>
      <c r="R3352" s="34"/>
    </row>
    <row r="3353" spans="1:18" ht="15.75" customHeight="1">
      <c r="A3353" s="22"/>
      <c r="B3353" s="27" t="s">
        <v>21</v>
      </c>
      <c r="C3353" s="27">
        <v>1185732</v>
      </c>
      <c r="D3353" s="28">
        <v>44362</v>
      </c>
      <c r="E3353" s="27" t="s">
        <v>22</v>
      </c>
      <c r="F3353" s="27" t="s">
        <v>122</v>
      </c>
      <c r="G3353" s="27" t="s">
        <v>123</v>
      </c>
      <c r="H3353" s="27" t="s">
        <v>29</v>
      </c>
      <c r="I3353" s="29">
        <v>0.6</v>
      </c>
      <c r="J3353" s="30">
        <v>4500</v>
      </c>
      <c r="K3353" s="31">
        <f t="shared" si="26"/>
        <v>2700</v>
      </c>
      <c r="L3353" s="31">
        <f t="shared" si="27"/>
        <v>1080</v>
      </c>
      <c r="M3353" s="32">
        <v>0.4</v>
      </c>
      <c r="O3353" s="37"/>
      <c r="P3353" s="35"/>
      <c r="Q3353" s="33"/>
      <c r="R3353" s="34"/>
    </row>
    <row r="3354" spans="1:18" ht="15.75" customHeight="1">
      <c r="A3354" s="22"/>
      <c r="B3354" s="27" t="s">
        <v>21</v>
      </c>
      <c r="C3354" s="27">
        <v>1185732</v>
      </c>
      <c r="D3354" s="28">
        <v>44390</v>
      </c>
      <c r="E3354" s="27" t="s">
        <v>22</v>
      </c>
      <c r="F3354" s="27" t="s">
        <v>122</v>
      </c>
      <c r="G3354" s="27" t="s">
        <v>123</v>
      </c>
      <c r="H3354" s="27" t="s">
        <v>24</v>
      </c>
      <c r="I3354" s="29">
        <v>0.54999999999999993</v>
      </c>
      <c r="J3354" s="30">
        <v>6750</v>
      </c>
      <c r="K3354" s="31">
        <f t="shared" si="26"/>
        <v>3712.4999999999995</v>
      </c>
      <c r="L3354" s="31">
        <f t="shared" si="27"/>
        <v>1299.3749999999998</v>
      </c>
      <c r="M3354" s="32">
        <v>0.35</v>
      </c>
      <c r="O3354" s="37"/>
      <c r="P3354" s="35"/>
      <c r="Q3354" s="33"/>
      <c r="R3354" s="34"/>
    </row>
    <row r="3355" spans="1:18" ht="15.75" customHeight="1">
      <c r="A3355" s="22"/>
      <c r="B3355" s="27" t="s">
        <v>21</v>
      </c>
      <c r="C3355" s="27">
        <v>1185732</v>
      </c>
      <c r="D3355" s="28">
        <v>44390</v>
      </c>
      <c r="E3355" s="27" t="s">
        <v>22</v>
      </c>
      <c r="F3355" s="27" t="s">
        <v>122</v>
      </c>
      <c r="G3355" s="27" t="s">
        <v>123</v>
      </c>
      <c r="H3355" s="27" t="s">
        <v>25</v>
      </c>
      <c r="I3355" s="29">
        <v>0.5</v>
      </c>
      <c r="J3355" s="30">
        <v>4250</v>
      </c>
      <c r="K3355" s="31">
        <f t="shared" si="26"/>
        <v>2125</v>
      </c>
      <c r="L3355" s="31">
        <f t="shared" si="27"/>
        <v>743.75</v>
      </c>
      <c r="M3355" s="32">
        <v>0.35</v>
      </c>
      <c r="O3355" s="37"/>
      <c r="P3355" s="35"/>
      <c r="Q3355" s="33"/>
      <c r="R3355" s="34"/>
    </row>
    <row r="3356" spans="1:18" ht="15.75" customHeight="1">
      <c r="A3356" s="22"/>
      <c r="B3356" s="27" t="s">
        <v>21</v>
      </c>
      <c r="C3356" s="27">
        <v>1185732</v>
      </c>
      <c r="D3356" s="28">
        <v>44390</v>
      </c>
      <c r="E3356" s="27" t="s">
        <v>22</v>
      </c>
      <c r="F3356" s="27" t="s">
        <v>122</v>
      </c>
      <c r="G3356" s="27" t="s">
        <v>123</v>
      </c>
      <c r="H3356" s="27" t="s">
        <v>26</v>
      </c>
      <c r="I3356" s="29">
        <v>0.45</v>
      </c>
      <c r="J3356" s="30">
        <v>3500</v>
      </c>
      <c r="K3356" s="31">
        <f t="shared" si="26"/>
        <v>1575</v>
      </c>
      <c r="L3356" s="31">
        <f t="shared" si="27"/>
        <v>630</v>
      </c>
      <c r="M3356" s="32">
        <v>0.4</v>
      </c>
      <c r="O3356" s="37"/>
      <c r="P3356" s="35"/>
      <c r="Q3356" s="33"/>
      <c r="R3356" s="34"/>
    </row>
    <row r="3357" spans="1:18" ht="15.75" customHeight="1">
      <c r="A3357" s="22"/>
      <c r="B3357" s="27" t="s">
        <v>21</v>
      </c>
      <c r="C3357" s="27">
        <v>1185732</v>
      </c>
      <c r="D3357" s="28">
        <v>44390</v>
      </c>
      <c r="E3357" s="27" t="s">
        <v>22</v>
      </c>
      <c r="F3357" s="27" t="s">
        <v>122</v>
      </c>
      <c r="G3357" s="27" t="s">
        <v>123</v>
      </c>
      <c r="H3357" s="27" t="s">
        <v>27</v>
      </c>
      <c r="I3357" s="29">
        <v>0.45</v>
      </c>
      <c r="J3357" s="30">
        <v>3000</v>
      </c>
      <c r="K3357" s="31">
        <f t="shared" si="26"/>
        <v>1350</v>
      </c>
      <c r="L3357" s="31">
        <f t="shared" si="27"/>
        <v>540</v>
      </c>
      <c r="M3357" s="32">
        <v>0.4</v>
      </c>
      <c r="O3357" s="37"/>
      <c r="P3357" s="35"/>
      <c r="Q3357" s="33"/>
      <c r="R3357" s="34"/>
    </row>
    <row r="3358" spans="1:18" ht="15.75" customHeight="1">
      <c r="A3358" s="22"/>
      <c r="B3358" s="27" t="s">
        <v>21</v>
      </c>
      <c r="C3358" s="27">
        <v>1185732</v>
      </c>
      <c r="D3358" s="28">
        <v>44390</v>
      </c>
      <c r="E3358" s="27" t="s">
        <v>22</v>
      </c>
      <c r="F3358" s="27" t="s">
        <v>122</v>
      </c>
      <c r="G3358" s="27" t="s">
        <v>123</v>
      </c>
      <c r="H3358" s="27" t="s">
        <v>28</v>
      </c>
      <c r="I3358" s="29">
        <v>0.54999999999999993</v>
      </c>
      <c r="J3358" s="30">
        <v>3250</v>
      </c>
      <c r="K3358" s="31">
        <f t="shared" si="26"/>
        <v>1787.4999999999998</v>
      </c>
      <c r="L3358" s="31">
        <f t="shared" si="27"/>
        <v>536.24999999999989</v>
      </c>
      <c r="M3358" s="32">
        <v>0.3</v>
      </c>
      <c r="O3358" s="37"/>
      <c r="P3358" s="35"/>
      <c r="Q3358" s="33"/>
      <c r="R3358" s="34"/>
    </row>
    <row r="3359" spans="1:18" ht="15.75" customHeight="1">
      <c r="A3359" s="22"/>
      <c r="B3359" s="27" t="s">
        <v>21</v>
      </c>
      <c r="C3359" s="27">
        <v>1185732</v>
      </c>
      <c r="D3359" s="28">
        <v>44390</v>
      </c>
      <c r="E3359" s="27" t="s">
        <v>22</v>
      </c>
      <c r="F3359" s="27" t="s">
        <v>122</v>
      </c>
      <c r="G3359" s="27" t="s">
        <v>123</v>
      </c>
      <c r="H3359" s="27" t="s">
        <v>29</v>
      </c>
      <c r="I3359" s="29">
        <v>0.6</v>
      </c>
      <c r="J3359" s="30">
        <v>5000</v>
      </c>
      <c r="K3359" s="31">
        <f t="shared" si="26"/>
        <v>3000</v>
      </c>
      <c r="L3359" s="31">
        <f t="shared" si="27"/>
        <v>1200</v>
      </c>
      <c r="M3359" s="32">
        <v>0.4</v>
      </c>
      <c r="O3359" s="37"/>
      <c r="P3359" s="35"/>
      <c r="Q3359" s="33"/>
      <c r="R3359" s="34"/>
    </row>
    <row r="3360" spans="1:18" ht="15.75" customHeight="1">
      <c r="A3360" s="22"/>
      <c r="B3360" s="27" t="s">
        <v>21</v>
      </c>
      <c r="C3360" s="27">
        <v>1185732</v>
      </c>
      <c r="D3360" s="28">
        <v>44422</v>
      </c>
      <c r="E3360" s="27" t="s">
        <v>22</v>
      </c>
      <c r="F3360" s="27" t="s">
        <v>122</v>
      </c>
      <c r="G3360" s="27" t="s">
        <v>123</v>
      </c>
      <c r="H3360" s="27" t="s">
        <v>24</v>
      </c>
      <c r="I3360" s="29">
        <v>0.54999999999999993</v>
      </c>
      <c r="J3360" s="30">
        <v>6500</v>
      </c>
      <c r="K3360" s="31">
        <f t="shared" si="26"/>
        <v>3574.9999999999995</v>
      </c>
      <c r="L3360" s="31">
        <f t="shared" si="27"/>
        <v>1251.2499999999998</v>
      </c>
      <c r="M3360" s="32">
        <v>0.35</v>
      </c>
      <c r="O3360" s="37"/>
      <c r="P3360" s="35"/>
      <c r="Q3360" s="33"/>
      <c r="R3360" s="34"/>
    </row>
    <row r="3361" spans="1:18" ht="15.75" customHeight="1">
      <c r="A3361" s="22"/>
      <c r="B3361" s="27" t="s">
        <v>21</v>
      </c>
      <c r="C3361" s="27">
        <v>1185732</v>
      </c>
      <c r="D3361" s="28">
        <v>44422</v>
      </c>
      <c r="E3361" s="27" t="s">
        <v>22</v>
      </c>
      <c r="F3361" s="27" t="s">
        <v>122</v>
      </c>
      <c r="G3361" s="27" t="s">
        <v>123</v>
      </c>
      <c r="H3361" s="27" t="s">
        <v>25</v>
      </c>
      <c r="I3361" s="29">
        <v>0.5</v>
      </c>
      <c r="J3361" s="30">
        <v>4250</v>
      </c>
      <c r="K3361" s="31">
        <f t="shared" si="26"/>
        <v>2125</v>
      </c>
      <c r="L3361" s="31">
        <f t="shared" si="27"/>
        <v>743.75</v>
      </c>
      <c r="M3361" s="32">
        <v>0.35</v>
      </c>
      <c r="O3361" s="37"/>
      <c r="P3361" s="35"/>
      <c r="Q3361" s="33"/>
      <c r="R3361" s="34"/>
    </row>
    <row r="3362" spans="1:18" ht="15.75" customHeight="1">
      <c r="A3362" s="22"/>
      <c r="B3362" s="27" t="s">
        <v>21</v>
      </c>
      <c r="C3362" s="27">
        <v>1185732</v>
      </c>
      <c r="D3362" s="28">
        <v>44422</v>
      </c>
      <c r="E3362" s="27" t="s">
        <v>22</v>
      </c>
      <c r="F3362" s="27" t="s">
        <v>122</v>
      </c>
      <c r="G3362" s="27" t="s">
        <v>123</v>
      </c>
      <c r="H3362" s="27" t="s">
        <v>26</v>
      </c>
      <c r="I3362" s="29">
        <v>0.45</v>
      </c>
      <c r="J3362" s="30">
        <v>3500</v>
      </c>
      <c r="K3362" s="31">
        <f t="shared" si="26"/>
        <v>1575</v>
      </c>
      <c r="L3362" s="31">
        <f t="shared" si="27"/>
        <v>630</v>
      </c>
      <c r="M3362" s="32">
        <v>0.4</v>
      </c>
      <c r="O3362" s="37"/>
      <c r="P3362" s="35"/>
      <c r="Q3362" s="33"/>
      <c r="R3362" s="34"/>
    </row>
    <row r="3363" spans="1:18" ht="15.75" customHeight="1">
      <c r="A3363" s="22"/>
      <c r="B3363" s="27" t="s">
        <v>21</v>
      </c>
      <c r="C3363" s="27">
        <v>1185732</v>
      </c>
      <c r="D3363" s="28">
        <v>44422</v>
      </c>
      <c r="E3363" s="27" t="s">
        <v>22</v>
      </c>
      <c r="F3363" s="27" t="s">
        <v>122</v>
      </c>
      <c r="G3363" s="27" t="s">
        <v>123</v>
      </c>
      <c r="H3363" s="27" t="s">
        <v>27</v>
      </c>
      <c r="I3363" s="29">
        <v>0.45</v>
      </c>
      <c r="J3363" s="30">
        <v>2500</v>
      </c>
      <c r="K3363" s="31">
        <f t="shared" si="26"/>
        <v>1125</v>
      </c>
      <c r="L3363" s="31">
        <f t="shared" si="27"/>
        <v>450</v>
      </c>
      <c r="M3363" s="32">
        <v>0.4</v>
      </c>
      <c r="O3363" s="37"/>
      <c r="P3363" s="35"/>
      <c r="Q3363" s="33"/>
      <c r="R3363" s="34"/>
    </row>
    <row r="3364" spans="1:18" ht="15.75" customHeight="1">
      <c r="A3364" s="22"/>
      <c r="B3364" s="27" t="s">
        <v>21</v>
      </c>
      <c r="C3364" s="27">
        <v>1185732</v>
      </c>
      <c r="D3364" s="28">
        <v>44422</v>
      </c>
      <c r="E3364" s="27" t="s">
        <v>22</v>
      </c>
      <c r="F3364" s="27" t="s">
        <v>122</v>
      </c>
      <c r="G3364" s="27" t="s">
        <v>123</v>
      </c>
      <c r="H3364" s="27" t="s">
        <v>28</v>
      </c>
      <c r="I3364" s="29">
        <v>0.54999999999999993</v>
      </c>
      <c r="J3364" s="30">
        <v>2250</v>
      </c>
      <c r="K3364" s="31">
        <f t="shared" si="26"/>
        <v>1237.4999999999998</v>
      </c>
      <c r="L3364" s="31">
        <f t="shared" si="27"/>
        <v>371.24999999999994</v>
      </c>
      <c r="M3364" s="32">
        <v>0.3</v>
      </c>
      <c r="O3364" s="37"/>
      <c r="P3364" s="35"/>
      <c r="Q3364" s="33"/>
      <c r="R3364" s="34"/>
    </row>
    <row r="3365" spans="1:18" ht="15.75" customHeight="1">
      <c r="A3365" s="22"/>
      <c r="B3365" s="27" t="s">
        <v>21</v>
      </c>
      <c r="C3365" s="27">
        <v>1185732</v>
      </c>
      <c r="D3365" s="28">
        <v>44422</v>
      </c>
      <c r="E3365" s="27" t="s">
        <v>22</v>
      </c>
      <c r="F3365" s="27" t="s">
        <v>122</v>
      </c>
      <c r="G3365" s="27" t="s">
        <v>123</v>
      </c>
      <c r="H3365" s="27" t="s">
        <v>29</v>
      </c>
      <c r="I3365" s="29">
        <v>0.6</v>
      </c>
      <c r="J3365" s="30">
        <v>4000</v>
      </c>
      <c r="K3365" s="31">
        <f t="shared" si="26"/>
        <v>2400</v>
      </c>
      <c r="L3365" s="31">
        <f t="shared" si="27"/>
        <v>960</v>
      </c>
      <c r="M3365" s="32">
        <v>0.4</v>
      </c>
      <c r="O3365" s="37"/>
      <c r="P3365" s="35"/>
      <c r="Q3365" s="33"/>
      <c r="R3365" s="34"/>
    </row>
    <row r="3366" spans="1:18" ht="15.75" customHeight="1">
      <c r="A3366" s="22"/>
      <c r="B3366" s="27" t="s">
        <v>21</v>
      </c>
      <c r="C3366" s="27">
        <v>1185732</v>
      </c>
      <c r="D3366" s="28">
        <v>44452</v>
      </c>
      <c r="E3366" s="27" t="s">
        <v>22</v>
      </c>
      <c r="F3366" s="27" t="s">
        <v>122</v>
      </c>
      <c r="G3366" s="27" t="s">
        <v>123</v>
      </c>
      <c r="H3366" s="27" t="s">
        <v>24</v>
      </c>
      <c r="I3366" s="29">
        <v>0.54999999999999993</v>
      </c>
      <c r="J3366" s="30">
        <v>5250</v>
      </c>
      <c r="K3366" s="31">
        <f t="shared" si="26"/>
        <v>2887.4999999999995</v>
      </c>
      <c r="L3366" s="31">
        <f t="shared" si="27"/>
        <v>1010.6249999999998</v>
      </c>
      <c r="M3366" s="32">
        <v>0.35</v>
      </c>
      <c r="O3366" s="37"/>
      <c r="P3366" s="35"/>
      <c r="Q3366" s="33"/>
      <c r="R3366" s="34"/>
    </row>
    <row r="3367" spans="1:18" ht="15.75" customHeight="1">
      <c r="A3367" s="22"/>
      <c r="B3367" s="27" t="s">
        <v>21</v>
      </c>
      <c r="C3367" s="27">
        <v>1185732</v>
      </c>
      <c r="D3367" s="28">
        <v>44452</v>
      </c>
      <c r="E3367" s="27" t="s">
        <v>22</v>
      </c>
      <c r="F3367" s="27" t="s">
        <v>122</v>
      </c>
      <c r="G3367" s="27" t="s">
        <v>123</v>
      </c>
      <c r="H3367" s="27" t="s">
        <v>25</v>
      </c>
      <c r="I3367" s="29">
        <v>0.5</v>
      </c>
      <c r="J3367" s="30">
        <v>3250</v>
      </c>
      <c r="K3367" s="31">
        <f t="shared" si="26"/>
        <v>1625</v>
      </c>
      <c r="L3367" s="31">
        <f t="shared" si="27"/>
        <v>568.75</v>
      </c>
      <c r="M3367" s="32">
        <v>0.35</v>
      </c>
      <c r="O3367" s="37"/>
      <c r="P3367" s="35"/>
      <c r="Q3367" s="33"/>
      <c r="R3367" s="34"/>
    </row>
    <row r="3368" spans="1:18" ht="15.75" customHeight="1">
      <c r="A3368" s="22"/>
      <c r="B3368" s="27" t="s">
        <v>21</v>
      </c>
      <c r="C3368" s="27">
        <v>1185732</v>
      </c>
      <c r="D3368" s="28">
        <v>44452</v>
      </c>
      <c r="E3368" s="27" t="s">
        <v>22</v>
      </c>
      <c r="F3368" s="27" t="s">
        <v>122</v>
      </c>
      <c r="G3368" s="27" t="s">
        <v>123</v>
      </c>
      <c r="H3368" s="27" t="s">
        <v>26</v>
      </c>
      <c r="I3368" s="29">
        <v>0.45</v>
      </c>
      <c r="J3368" s="30">
        <v>2250</v>
      </c>
      <c r="K3368" s="31">
        <f t="shared" si="26"/>
        <v>1012.5</v>
      </c>
      <c r="L3368" s="31">
        <f t="shared" si="27"/>
        <v>405</v>
      </c>
      <c r="M3368" s="32">
        <v>0.4</v>
      </c>
      <c r="O3368" s="37"/>
      <c r="P3368" s="35"/>
      <c r="Q3368" s="33"/>
      <c r="R3368" s="34"/>
    </row>
    <row r="3369" spans="1:18" ht="15.75" customHeight="1">
      <c r="A3369" s="22"/>
      <c r="B3369" s="27" t="s">
        <v>21</v>
      </c>
      <c r="C3369" s="27">
        <v>1185732</v>
      </c>
      <c r="D3369" s="28">
        <v>44452</v>
      </c>
      <c r="E3369" s="27" t="s">
        <v>22</v>
      </c>
      <c r="F3369" s="27" t="s">
        <v>122</v>
      </c>
      <c r="G3369" s="27" t="s">
        <v>123</v>
      </c>
      <c r="H3369" s="27" t="s">
        <v>27</v>
      </c>
      <c r="I3369" s="29">
        <v>0.45</v>
      </c>
      <c r="J3369" s="30">
        <v>2000</v>
      </c>
      <c r="K3369" s="31">
        <f t="shared" si="26"/>
        <v>900</v>
      </c>
      <c r="L3369" s="31">
        <f t="shared" si="27"/>
        <v>360</v>
      </c>
      <c r="M3369" s="32">
        <v>0.4</v>
      </c>
      <c r="O3369" s="37"/>
      <c r="P3369" s="35"/>
      <c r="Q3369" s="33"/>
      <c r="R3369" s="34"/>
    </row>
    <row r="3370" spans="1:18" ht="15.75" customHeight="1">
      <c r="A3370" s="22"/>
      <c r="B3370" s="27" t="s">
        <v>21</v>
      </c>
      <c r="C3370" s="27">
        <v>1185732</v>
      </c>
      <c r="D3370" s="28">
        <v>44452</v>
      </c>
      <c r="E3370" s="27" t="s">
        <v>22</v>
      </c>
      <c r="F3370" s="27" t="s">
        <v>122</v>
      </c>
      <c r="G3370" s="27" t="s">
        <v>123</v>
      </c>
      <c r="H3370" s="27" t="s">
        <v>28</v>
      </c>
      <c r="I3370" s="29">
        <v>0.54999999999999993</v>
      </c>
      <c r="J3370" s="30">
        <v>2000</v>
      </c>
      <c r="K3370" s="31">
        <f t="shared" si="26"/>
        <v>1099.9999999999998</v>
      </c>
      <c r="L3370" s="31">
        <f t="shared" si="27"/>
        <v>329.99999999999994</v>
      </c>
      <c r="M3370" s="32">
        <v>0.3</v>
      </c>
      <c r="O3370" s="37"/>
      <c r="P3370" s="35"/>
      <c r="Q3370" s="33"/>
      <c r="R3370" s="34"/>
    </row>
    <row r="3371" spans="1:18" ht="15.75" customHeight="1">
      <c r="A3371" s="22"/>
      <c r="B3371" s="27" t="s">
        <v>21</v>
      </c>
      <c r="C3371" s="27">
        <v>1185732</v>
      </c>
      <c r="D3371" s="28">
        <v>44452</v>
      </c>
      <c r="E3371" s="27" t="s">
        <v>22</v>
      </c>
      <c r="F3371" s="27" t="s">
        <v>122</v>
      </c>
      <c r="G3371" s="27" t="s">
        <v>123</v>
      </c>
      <c r="H3371" s="27" t="s">
        <v>29</v>
      </c>
      <c r="I3371" s="29">
        <v>0.6</v>
      </c>
      <c r="J3371" s="30">
        <v>3000</v>
      </c>
      <c r="K3371" s="31">
        <f t="shared" si="26"/>
        <v>1800</v>
      </c>
      <c r="L3371" s="31">
        <f t="shared" si="27"/>
        <v>720</v>
      </c>
      <c r="M3371" s="32">
        <v>0.4</v>
      </c>
      <c r="O3371" s="37"/>
      <c r="P3371" s="35"/>
      <c r="Q3371" s="33"/>
      <c r="R3371" s="34"/>
    </row>
    <row r="3372" spans="1:18" ht="15.75" customHeight="1">
      <c r="A3372" s="22"/>
      <c r="B3372" s="27" t="s">
        <v>21</v>
      </c>
      <c r="C3372" s="27">
        <v>1185732</v>
      </c>
      <c r="D3372" s="28">
        <v>44484</v>
      </c>
      <c r="E3372" s="27" t="s">
        <v>22</v>
      </c>
      <c r="F3372" s="27" t="s">
        <v>122</v>
      </c>
      <c r="G3372" s="27" t="s">
        <v>123</v>
      </c>
      <c r="H3372" s="27" t="s">
        <v>24</v>
      </c>
      <c r="I3372" s="29">
        <v>0.6</v>
      </c>
      <c r="J3372" s="30">
        <v>4750</v>
      </c>
      <c r="K3372" s="31">
        <f t="shared" si="26"/>
        <v>2850</v>
      </c>
      <c r="L3372" s="31">
        <f t="shared" si="27"/>
        <v>997.49999999999989</v>
      </c>
      <c r="M3372" s="32">
        <v>0.35</v>
      </c>
      <c r="O3372" s="37"/>
      <c r="P3372" s="35"/>
      <c r="Q3372" s="33"/>
      <c r="R3372" s="34"/>
    </row>
    <row r="3373" spans="1:18" ht="15.75" customHeight="1">
      <c r="A3373" s="22"/>
      <c r="B3373" s="27" t="s">
        <v>21</v>
      </c>
      <c r="C3373" s="27">
        <v>1185732</v>
      </c>
      <c r="D3373" s="28">
        <v>44484</v>
      </c>
      <c r="E3373" s="27" t="s">
        <v>22</v>
      </c>
      <c r="F3373" s="27" t="s">
        <v>122</v>
      </c>
      <c r="G3373" s="27" t="s">
        <v>123</v>
      </c>
      <c r="H3373" s="27" t="s">
        <v>25</v>
      </c>
      <c r="I3373" s="29">
        <v>0.55000000000000004</v>
      </c>
      <c r="J3373" s="30">
        <v>3000</v>
      </c>
      <c r="K3373" s="31">
        <f t="shared" si="26"/>
        <v>1650.0000000000002</v>
      </c>
      <c r="L3373" s="31">
        <f t="shared" si="27"/>
        <v>577.5</v>
      </c>
      <c r="M3373" s="32">
        <v>0.35</v>
      </c>
      <c r="O3373" s="37"/>
      <c r="P3373" s="35"/>
      <c r="Q3373" s="33"/>
      <c r="R3373" s="34"/>
    </row>
    <row r="3374" spans="1:18" ht="15.75" customHeight="1">
      <c r="A3374" s="22"/>
      <c r="B3374" s="27" t="s">
        <v>21</v>
      </c>
      <c r="C3374" s="27">
        <v>1185732</v>
      </c>
      <c r="D3374" s="28">
        <v>44484</v>
      </c>
      <c r="E3374" s="27" t="s">
        <v>22</v>
      </c>
      <c r="F3374" s="27" t="s">
        <v>122</v>
      </c>
      <c r="G3374" s="27" t="s">
        <v>123</v>
      </c>
      <c r="H3374" s="27" t="s">
        <v>26</v>
      </c>
      <c r="I3374" s="29">
        <v>0.55000000000000004</v>
      </c>
      <c r="J3374" s="30">
        <v>2000</v>
      </c>
      <c r="K3374" s="31">
        <f t="shared" si="26"/>
        <v>1100</v>
      </c>
      <c r="L3374" s="31">
        <f t="shared" si="27"/>
        <v>440</v>
      </c>
      <c r="M3374" s="32">
        <v>0.4</v>
      </c>
      <c r="O3374" s="37"/>
      <c r="P3374" s="35"/>
      <c r="Q3374" s="33"/>
      <c r="R3374" s="34"/>
    </row>
    <row r="3375" spans="1:18" ht="15.75" customHeight="1">
      <c r="A3375" s="22"/>
      <c r="B3375" s="27" t="s">
        <v>21</v>
      </c>
      <c r="C3375" s="27">
        <v>1185732</v>
      </c>
      <c r="D3375" s="28">
        <v>44484</v>
      </c>
      <c r="E3375" s="27" t="s">
        <v>22</v>
      </c>
      <c r="F3375" s="27" t="s">
        <v>122</v>
      </c>
      <c r="G3375" s="27" t="s">
        <v>123</v>
      </c>
      <c r="H3375" s="27" t="s">
        <v>27</v>
      </c>
      <c r="I3375" s="29">
        <v>0.55000000000000004</v>
      </c>
      <c r="J3375" s="30">
        <v>1750</v>
      </c>
      <c r="K3375" s="31">
        <f t="shared" si="26"/>
        <v>962.50000000000011</v>
      </c>
      <c r="L3375" s="31">
        <f t="shared" si="27"/>
        <v>385.00000000000006</v>
      </c>
      <c r="M3375" s="32">
        <v>0.4</v>
      </c>
      <c r="O3375" s="37"/>
      <c r="P3375" s="35"/>
      <c r="Q3375" s="33"/>
      <c r="R3375" s="34"/>
    </row>
    <row r="3376" spans="1:18" ht="15.75" customHeight="1">
      <c r="A3376" s="22"/>
      <c r="B3376" s="27" t="s">
        <v>21</v>
      </c>
      <c r="C3376" s="27">
        <v>1185732</v>
      </c>
      <c r="D3376" s="28">
        <v>44484</v>
      </c>
      <c r="E3376" s="27" t="s">
        <v>22</v>
      </c>
      <c r="F3376" s="27" t="s">
        <v>122</v>
      </c>
      <c r="G3376" s="27" t="s">
        <v>123</v>
      </c>
      <c r="H3376" s="27" t="s">
        <v>28</v>
      </c>
      <c r="I3376" s="29">
        <v>0.65</v>
      </c>
      <c r="J3376" s="30">
        <v>1750</v>
      </c>
      <c r="K3376" s="31">
        <f t="shared" si="26"/>
        <v>1137.5</v>
      </c>
      <c r="L3376" s="31">
        <f t="shared" si="27"/>
        <v>341.25</v>
      </c>
      <c r="M3376" s="32">
        <v>0.3</v>
      </c>
      <c r="O3376" s="37"/>
      <c r="P3376" s="35"/>
      <c r="Q3376" s="33"/>
      <c r="R3376" s="34"/>
    </row>
    <row r="3377" spans="1:18" ht="15.75" customHeight="1">
      <c r="A3377" s="22"/>
      <c r="B3377" s="27" t="s">
        <v>21</v>
      </c>
      <c r="C3377" s="27">
        <v>1185732</v>
      </c>
      <c r="D3377" s="28">
        <v>44484</v>
      </c>
      <c r="E3377" s="27" t="s">
        <v>22</v>
      </c>
      <c r="F3377" s="27" t="s">
        <v>122</v>
      </c>
      <c r="G3377" s="27" t="s">
        <v>123</v>
      </c>
      <c r="H3377" s="27" t="s">
        <v>29</v>
      </c>
      <c r="I3377" s="29">
        <v>0.7</v>
      </c>
      <c r="J3377" s="30">
        <v>3000</v>
      </c>
      <c r="K3377" s="31">
        <f t="shared" si="26"/>
        <v>2100</v>
      </c>
      <c r="L3377" s="31">
        <f t="shared" si="27"/>
        <v>840</v>
      </c>
      <c r="M3377" s="32">
        <v>0.4</v>
      </c>
      <c r="O3377" s="37"/>
      <c r="P3377" s="35"/>
      <c r="Q3377" s="33"/>
      <c r="R3377" s="34"/>
    </row>
    <row r="3378" spans="1:18" ht="15.75" customHeight="1">
      <c r="A3378" s="22"/>
      <c r="B3378" s="27" t="s">
        <v>21</v>
      </c>
      <c r="C3378" s="27">
        <v>1185732</v>
      </c>
      <c r="D3378" s="28">
        <v>44514</v>
      </c>
      <c r="E3378" s="27" t="s">
        <v>22</v>
      </c>
      <c r="F3378" s="27" t="s">
        <v>122</v>
      </c>
      <c r="G3378" s="27" t="s">
        <v>123</v>
      </c>
      <c r="H3378" s="27" t="s">
        <v>24</v>
      </c>
      <c r="I3378" s="29">
        <v>0.65</v>
      </c>
      <c r="J3378" s="30">
        <v>4500</v>
      </c>
      <c r="K3378" s="31">
        <f t="shared" si="26"/>
        <v>2925</v>
      </c>
      <c r="L3378" s="31">
        <f t="shared" si="27"/>
        <v>1023.7499999999999</v>
      </c>
      <c r="M3378" s="32">
        <v>0.35</v>
      </c>
      <c r="O3378" s="37"/>
      <c r="P3378" s="35"/>
      <c r="Q3378" s="33"/>
      <c r="R3378" s="34"/>
    </row>
    <row r="3379" spans="1:18" ht="15.75" customHeight="1">
      <c r="A3379" s="22"/>
      <c r="B3379" s="27" t="s">
        <v>21</v>
      </c>
      <c r="C3379" s="27">
        <v>1185732</v>
      </c>
      <c r="D3379" s="28">
        <v>44514</v>
      </c>
      <c r="E3379" s="27" t="s">
        <v>22</v>
      </c>
      <c r="F3379" s="27" t="s">
        <v>122</v>
      </c>
      <c r="G3379" s="27" t="s">
        <v>123</v>
      </c>
      <c r="H3379" s="27" t="s">
        <v>25</v>
      </c>
      <c r="I3379" s="29">
        <v>0.55000000000000004</v>
      </c>
      <c r="J3379" s="30">
        <v>3250</v>
      </c>
      <c r="K3379" s="31">
        <f t="shared" si="26"/>
        <v>1787.5000000000002</v>
      </c>
      <c r="L3379" s="31">
        <f t="shared" si="27"/>
        <v>625.625</v>
      </c>
      <c r="M3379" s="32">
        <v>0.35</v>
      </c>
      <c r="O3379" s="37"/>
      <c r="P3379" s="35"/>
      <c r="Q3379" s="33"/>
      <c r="R3379" s="34"/>
    </row>
    <row r="3380" spans="1:18" ht="15.75" customHeight="1">
      <c r="A3380" s="22"/>
      <c r="B3380" s="27" t="s">
        <v>21</v>
      </c>
      <c r="C3380" s="27">
        <v>1185732</v>
      </c>
      <c r="D3380" s="28">
        <v>44514</v>
      </c>
      <c r="E3380" s="27" t="s">
        <v>22</v>
      </c>
      <c r="F3380" s="27" t="s">
        <v>122</v>
      </c>
      <c r="G3380" s="27" t="s">
        <v>123</v>
      </c>
      <c r="H3380" s="27" t="s">
        <v>26</v>
      </c>
      <c r="I3380" s="29">
        <v>0.55000000000000004</v>
      </c>
      <c r="J3380" s="30">
        <v>3200</v>
      </c>
      <c r="K3380" s="31">
        <f t="shared" si="26"/>
        <v>1760.0000000000002</v>
      </c>
      <c r="L3380" s="31">
        <f t="shared" si="27"/>
        <v>704.00000000000011</v>
      </c>
      <c r="M3380" s="32">
        <v>0.4</v>
      </c>
      <c r="O3380" s="37"/>
      <c r="P3380" s="35"/>
      <c r="Q3380" s="33"/>
      <c r="R3380" s="34"/>
    </row>
    <row r="3381" spans="1:18" ht="15.75" customHeight="1">
      <c r="A3381" s="22"/>
      <c r="B3381" s="27" t="s">
        <v>21</v>
      </c>
      <c r="C3381" s="27">
        <v>1185732</v>
      </c>
      <c r="D3381" s="28">
        <v>44514</v>
      </c>
      <c r="E3381" s="27" t="s">
        <v>22</v>
      </c>
      <c r="F3381" s="27" t="s">
        <v>122</v>
      </c>
      <c r="G3381" s="27" t="s">
        <v>123</v>
      </c>
      <c r="H3381" s="27" t="s">
        <v>27</v>
      </c>
      <c r="I3381" s="29">
        <v>0.55000000000000004</v>
      </c>
      <c r="J3381" s="30">
        <v>3000</v>
      </c>
      <c r="K3381" s="31">
        <f t="shared" si="26"/>
        <v>1650.0000000000002</v>
      </c>
      <c r="L3381" s="31">
        <f t="shared" si="27"/>
        <v>660.00000000000011</v>
      </c>
      <c r="M3381" s="32">
        <v>0.4</v>
      </c>
      <c r="O3381" s="37"/>
      <c r="P3381" s="35"/>
      <c r="Q3381" s="33"/>
      <c r="R3381" s="34"/>
    </row>
    <row r="3382" spans="1:18" ht="15.75" customHeight="1">
      <c r="A3382" s="22"/>
      <c r="B3382" s="27" t="s">
        <v>21</v>
      </c>
      <c r="C3382" s="27">
        <v>1185732</v>
      </c>
      <c r="D3382" s="28">
        <v>44514</v>
      </c>
      <c r="E3382" s="27" t="s">
        <v>22</v>
      </c>
      <c r="F3382" s="27" t="s">
        <v>122</v>
      </c>
      <c r="G3382" s="27" t="s">
        <v>123</v>
      </c>
      <c r="H3382" s="27" t="s">
        <v>28</v>
      </c>
      <c r="I3382" s="29">
        <v>0.65</v>
      </c>
      <c r="J3382" s="30">
        <v>2750</v>
      </c>
      <c r="K3382" s="31">
        <f t="shared" si="26"/>
        <v>1787.5</v>
      </c>
      <c r="L3382" s="31">
        <f t="shared" si="27"/>
        <v>536.25</v>
      </c>
      <c r="M3382" s="32">
        <v>0.3</v>
      </c>
      <c r="O3382" s="37"/>
      <c r="P3382" s="35"/>
      <c r="Q3382" s="33"/>
      <c r="R3382" s="34"/>
    </row>
    <row r="3383" spans="1:18" ht="15.75" customHeight="1">
      <c r="A3383" s="22"/>
      <c r="B3383" s="27" t="s">
        <v>21</v>
      </c>
      <c r="C3383" s="27">
        <v>1185732</v>
      </c>
      <c r="D3383" s="28">
        <v>44514</v>
      </c>
      <c r="E3383" s="27" t="s">
        <v>22</v>
      </c>
      <c r="F3383" s="27" t="s">
        <v>122</v>
      </c>
      <c r="G3383" s="27" t="s">
        <v>123</v>
      </c>
      <c r="H3383" s="27" t="s">
        <v>29</v>
      </c>
      <c r="I3383" s="29">
        <v>0.7</v>
      </c>
      <c r="J3383" s="30">
        <v>3750</v>
      </c>
      <c r="K3383" s="31">
        <f t="shared" si="26"/>
        <v>2625</v>
      </c>
      <c r="L3383" s="31">
        <f t="shared" si="27"/>
        <v>1050</v>
      </c>
      <c r="M3383" s="32">
        <v>0.4</v>
      </c>
      <c r="O3383" s="37"/>
      <c r="P3383" s="35"/>
      <c r="Q3383" s="33"/>
      <c r="R3383" s="34"/>
    </row>
    <row r="3384" spans="1:18" ht="15.75" customHeight="1">
      <c r="A3384" s="22"/>
      <c r="B3384" s="27" t="s">
        <v>21</v>
      </c>
      <c r="C3384" s="27">
        <v>1185732</v>
      </c>
      <c r="D3384" s="28">
        <v>44543</v>
      </c>
      <c r="E3384" s="27" t="s">
        <v>22</v>
      </c>
      <c r="F3384" s="27" t="s">
        <v>122</v>
      </c>
      <c r="G3384" s="27" t="s">
        <v>123</v>
      </c>
      <c r="H3384" s="27" t="s">
        <v>24</v>
      </c>
      <c r="I3384" s="29">
        <v>0.65</v>
      </c>
      <c r="J3384" s="30">
        <v>6000</v>
      </c>
      <c r="K3384" s="31">
        <f t="shared" si="26"/>
        <v>3900</v>
      </c>
      <c r="L3384" s="31">
        <f t="shared" si="27"/>
        <v>1365</v>
      </c>
      <c r="M3384" s="32">
        <v>0.35</v>
      </c>
      <c r="O3384" s="37"/>
      <c r="P3384" s="35"/>
      <c r="Q3384" s="33"/>
      <c r="R3384" s="34"/>
    </row>
    <row r="3385" spans="1:18" ht="15.75" customHeight="1">
      <c r="A3385" s="22"/>
      <c r="B3385" s="27" t="s">
        <v>21</v>
      </c>
      <c r="C3385" s="27">
        <v>1185732</v>
      </c>
      <c r="D3385" s="28">
        <v>44543</v>
      </c>
      <c r="E3385" s="27" t="s">
        <v>22</v>
      </c>
      <c r="F3385" s="27" t="s">
        <v>122</v>
      </c>
      <c r="G3385" s="27" t="s">
        <v>123</v>
      </c>
      <c r="H3385" s="27" t="s">
        <v>25</v>
      </c>
      <c r="I3385" s="29">
        <v>0.55000000000000004</v>
      </c>
      <c r="J3385" s="30">
        <v>4000</v>
      </c>
      <c r="K3385" s="31">
        <f t="shared" si="26"/>
        <v>2200</v>
      </c>
      <c r="L3385" s="31">
        <f t="shared" si="27"/>
        <v>770</v>
      </c>
      <c r="M3385" s="32">
        <v>0.35</v>
      </c>
      <c r="O3385" s="37"/>
      <c r="P3385" s="35"/>
      <c r="Q3385" s="33"/>
      <c r="R3385" s="34"/>
    </row>
    <row r="3386" spans="1:18" ht="15.75" customHeight="1">
      <c r="A3386" s="22"/>
      <c r="B3386" s="27" t="s">
        <v>21</v>
      </c>
      <c r="C3386" s="27">
        <v>1185732</v>
      </c>
      <c r="D3386" s="28">
        <v>44543</v>
      </c>
      <c r="E3386" s="27" t="s">
        <v>22</v>
      </c>
      <c r="F3386" s="27" t="s">
        <v>122</v>
      </c>
      <c r="G3386" s="27" t="s">
        <v>123</v>
      </c>
      <c r="H3386" s="27" t="s">
        <v>26</v>
      </c>
      <c r="I3386" s="29">
        <v>0.55000000000000004</v>
      </c>
      <c r="J3386" s="30">
        <v>3750</v>
      </c>
      <c r="K3386" s="31">
        <f t="shared" si="26"/>
        <v>2062.5</v>
      </c>
      <c r="L3386" s="31">
        <f t="shared" si="27"/>
        <v>825</v>
      </c>
      <c r="M3386" s="32">
        <v>0.4</v>
      </c>
      <c r="O3386" s="37"/>
      <c r="P3386" s="35"/>
      <c r="Q3386" s="33"/>
      <c r="R3386" s="34"/>
    </row>
    <row r="3387" spans="1:18" ht="15.75" customHeight="1">
      <c r="A3387" s="22"/>
      <c r="B3387" s="27" t="s">
        <v>21</v>
      </c>
      <c r="C3387" s="27">
        <v>1185732</v>
      </c>
      <c r="D3387" s="28">
        <v>44543</v>
      </c>
      <c r="E3387" s="27" t="s">
        <v>22</v>
      </c>
      <c r="F3387" s="27" t="s">
        <v>122</v>
      </c>
      <c r="G3387" s="27" t="s">
        <v>123</v>
      </c>
      <c r="H3387" s="27" t="s">
        <v>27</v>
      </c>
      <c r="I3387" s="29">
        <v>0.55000000000000004</v>
      </c>
      <c r="J3387" s="30">
        <v>3250</v>
      </c>
      <c r="K3387" s="31">
        <f t="shared" si="26"/>
        <v>1787.5000000000002</v>
      </c>
      <c r="L3387" s="31">
        <f t="shared" si="27"/>
        <v>715.00000000000011</v>
      </c>
      <c r="M3387" s="32">
        <v>0.4</v>
      </c>
      <c r="O3387" s="37"/>
      <c r="P3387" s="35"/>
      <c r="Q3387" s="33"/>
      <c r="R3387" s="34"/>
    </row>
    <row r="3388" spans="1:18" ht="15.75" customHeight="1">
      <c r="A3388" s="22"/>
      <c r="B3388" s="27" t="s">
        <v>21</v>
      </c>
      <c r="C3388" s="27">
        <v>1185732</v>
      </c>
      <c r="D3388" s="28">
        <v>44543</v>
      </c>
      <c r="E3388" s="27" t="s">
        <v>22</v>
      </c>
      <c r="F3388" s="27" t="s">
        <v>122</v>
      </c>
      <c r="G3388" s="27" t="s">
        <v>123</v>
      </c>
      <c r="H3388" s="27" t="s">
        <v>28</v>
      </c>
      <c r="I3388" s="29">
        <v>0.65</v>
      </c>
      <c r="J3388" s="30">
        <v>3250</v>
      </c>
      <c r="K3388" s="31">
        <f t="shared" si="26"/>
        <v>2112.5</v>
      </c>
      <c r="L3388" s="31">
        <f t="shared" si="27"/>
        <v>633.75</v>
      </c>
      <c r="M3388" s="32">
        <v>0.3</v>
      </c>
      <c r="O3388" s="37"/>
      <c r="P3388" s="35"/>
      <c r="Q3388" s="33"/>
      <c r="R3388" s="34"/>
    </row>
    <row r="3389" spans="1:18" ht="15.75" customHeight="1">
      <c r="A3389" s="22"/>
      <c r="B3389" s="27" t="s">
        <v>21</v>
      </c>
      <c r="C3389" s="27">
        <v>1185732</v>
      </c>
      <c r="D3389" s="28">
        <v>44543</v>
      </c>
      <c r="E3389" s="27" t="s">
        <v>22</v>
      </c>
      <c r="F3389" s="27" t="s">
        <v>122</v>
      </c>
      <c r="G3389" s="27" t="s">
        <v>123</v>
      </c>
      <c r="H3389" s="27" t="s">
        <v>29</v>
      </c>
      <c r="I3389" s="29">
        <v>0.7</v>
      </c>
      <c r="J3389" s="30">
        <v>4250</v>
      </c>
      <c r="K3389" s="31">
        <f t="shared" si="26"/>
        <v>2975</v>
      </c>
      <c r="L3389" s="31">
        <f t="shared" si="27"/>
        <v>1190</v>
      </c>
      <c r="M3389" s="32">
        <v>0.4</v>
      </c>
      <c r="O3389" s="37"/>
      <c r="P3389" s="35"/>
      <c r="Q3389" s="33"/>
      <c r="R3389" s="34"/>
    </row>
    <row r="3390" spans="1:18" ht="15.75" customHeight="1">
      <c r="A3390" s="22" t="s">
        <v>46</v>
      </c>
      <c r="B3390" s="27" t="s">
        <v>21</v>
      </c>
      <c r="C3390" s="27">
        <v>1185732</v>
      </c>
      <c r="D3390" s="28">
        <v>44206</v>
      </c>
      <c r="E3390" s="27" t="s">
        <v>22</v>
      </c>
      <c r="F3390" s="27" t="s">
        <v>124</v>
      </c>
      <c r="G3390" s="27" t="s">
        <v>125</v>
      </c>
      <c r="H3390" s="27" t="s">
        <v>24</v>
      </c>
      <c r="I3390" s="29">
        <v>0.35000000000000003</v>
      </c>
      <c r="J3390" s="30">
        <v>4750</v>
      </c>
      <c r="K3390" s="31">
        <f t="shared" si="26"/>
        <v>1662.5000000000002</v>
      </c>
      <c r="L3390" s="31">
        <f t="shared" si="27"/>
        <v>581.875</v>
      </c>
      <c r="M3390" s="32">
        <v>0.35</v>
      </c>
      <c r="O3390" s="37"/>
      <c r="P3390" s="35"/>
      <c r="Q3390" s="33"/>
      <c r="R3390" s="34"/>
    </row>
    <row r="3391" spans="1:18" ht="15.75" customHeight="1">
      <c r="A3391" s="22"/>
      <c r="B3391" s="27" t="s">
        <v>21</v>
      </c>
      <c r="C3391" s="27">
        <v>1185732</v>
      </c>
      <c r="D3391" s="28">
        <v>44206</v>
      </c>
      <c r="E3391" s="27" t="s">
        <v>22</v>
      </c>
      <c r="F3391" s="27" t="s">
        <v>124</v>
      </c>
      <c r="G3391" s="27" t="s">
        <v>125</v>
      </c>
      <c r="H3391" s="27" t="s">
        <v>25</v>
      </c>
      <c r="I3391" s="29">
        <v>0.35000000000000003</v>
      </c>
      <c r="J3391" s="30">
        <v>2750</v>
      </c>
      <c r="K3391" s="31">
        <f t="shared" si="26"/>
        <v>962.50000000000011</v>
      </c>
      <c r="L3391" s="31">
        <f t="shared" si="27"/>
        <v>336.875</v>
      </c>
      <c r="M3391" s="32">
        <v>0.35</v>
      </c>
      <c r="O3391" s="37"/>
      <c r="P3391" s="35"/>
      <c r="Q3391" s="33"/>
      <c r="R3391" s="34"/>
    </row>
    <row r="3392" spans="1:18" ht="15.75" customHeight="1">
      <c r="A3392" s="22"/>
      <c r="B3392" s="27" t="s">
        <v>21</v>
      </c>
      <c r="C3392" s="27">
        <v>1185732</v>
      </c>
      <c r="D3392" s="28">
        <v>44206</v>
      </c>
      <c r="E3392" s="27" t="s">
        <v>22</v>
      </c>
      <c r="F3392" s="27" t="s">
        <v>124</v>
      </c>
      <c r="G3392" s="27" t="s">
        <v>125</v>
      </c>
      <c r="H3392" s="27" t="s">
        <v>26</v>
      </c>
      <c r="I3392" s="29">
        <v>0.25000000000000006</v>
      </c>
      <c r="J3392" s="30">
        <v>2750</v>
      </c>
      <c r="K3392" s="31">
        <f t="shared" si="26"/>
        <v>687.50000000000011</v>
      </c>
      <c r="L3392" s="31">
        <f t="shared" si="27"/>
        <v>275.00000000000006</v>
      </c>
      <c r="M3392" s="32">
        <v>0.4</v>
      </c>
      <c r="O3392" s="37"/>
      <c r="P3392" s="35"/>
      <c r="Q3392" s="33"/>
      <c r="R3392" s="34"/>
    </row>
    <row r="3393" spans="1:18" ht="15.75" customHeight="1">
      <c r="A3393" s="22"/>
      <c r="B3393" s="27" t="s">
        <v>21</v>
      </c>
      <c r="C3393" s="27">
        <v>1185732</v>
      </c>
      <c r="D3393" s="28">
        <v>44206</v>
      </c>
      <c r="E3393" s="27" t="s">
        <v>22</v>
      </c>
      <c r="F3393" s="27" t="s">
        <v>124</v>
      </c>
      <c r="G3393" s="27" t="s">
        <v>125</v>
      </c>
      <c r="H3393" s="27" t="s">
        <v>27</v>
      </c>
      <c r="I3393" s="29">
        <v>0.3</v>
      </c>
      <c r="J3393" s="30">
        <v>1250</v>
      </c>
      <c r="K3393" s="31">
        <f t="shared" si="26"/>
        <v>375</v>
      </c>
      <c r="L3393" s="31">
        <f t="shared" si="27"/>
        <v>150</v>
      </c>
      <c r="M3393" s="32">
        <v>0.4</v>
      </c>
      <c r="O3393" s="37"/>
      <c r="P3393" s="35"/>
      <c r="Q3393" s="33"/>
      <c r="R3393" s="34"/>
    </row>
    <row r="3394" spans="1:18" ht="15.75" customHeight="1">
      <c r="A3394" s="22"/>
      <c r="B3394" s="27" t="s">
        <v>21</v>
      </c>
      <c r="C3394" s="27">
        <v>1185732</v>
      </c>
      <c r="D3394" s="28">
        <v>44206</v>
      </c>
      <c r="E3394" s="27" t="s">
        <v>22</v>
      </c>
      <c r="F3394" s="27" t="s">
        <v>124</v>
      </c>
      <c r="G3394" s="27" t="s">
        <v>125</v>
      </c>
      <c r="H3394" s="27" t="s">
        <v>28</v>
      </c>
      <c r="I3394" s="29">
        <v>0.45</v>
      </c>
      <c r="J3394" s="30">
        <v>1750</v>
      </c>
      <c r="K3394" s="31">
        <f t="shared" si="26"/>
        <v>787.5</v>
      </c>
      <c r="L3394" s="31">
        <f t="shared" si="27"/>
        <v>236.25</v>
      </c>
      <c r="M3394" s="32">
        <v>0.3</v>
      </c>
      <c r="O3394" s="37"/>
      <c r="P3394" s="35"/>
      <c r="Q3394" s="33"/>
      <c r="R3394" s="34"/>
    </row>
    <row r="3395" spans="1:18" ht="15.75" customHeight="1">
      <c r="A3395" s="22"/>
      <c r="B3395" s="27" t="s">
        <v>21</v>
      </c>
      <c r="C3395" s="27">
        <v>1185732</v>
      </c>
      <c r="D3395" s="28">
        <v>44206</v>
      </c>
      <c r="E3395" s="27" t="s">
        <v>22</v>
      </c>
      <c r="F3395" s="27" t="s">
        <v>124</v>
      </c>
      <c r="G3395" s="27" t="s">
        <v>125</v>
      </c>
      <c r="H3395" s="27" t="s">
        <v>29</v>
      </c>
      <c r="I3395" s="29">
        <v>0.35000000000000003</v>
      </c>
      <c r="J3395" s="30">
        <v>2750</v>
      </c>
      <c r="K3395" s="31">
        <f t="shared" si="26"/>
        <v>962.50000000000011</v>
      </c>
      <c r="L3395" s="31">
        <f t="shared" si="27"/>
        <v>385.00000000000006</v>
      </c>
      <c r="M3395" s="32">
        <v>0.4</v>
      </c>
      <c r="O3395" s="37"/>
      <c r="P3395" s="35"/>
      <c r="Q3395" s="33"/>
      <c r="R3395" s="34"/>
    </row>
    <row r="3396" spans="1:18" ht="15.75" customHeight="1">
      <c r="A3396" s="22"/>
      <c r="B3396" s="27" t="s">
        <v>21</v>
      </c>
      <c r="C3396" s="27">
        <v>1185732</v>
      </c>
      <c r="D3396" s="28">
        <v>44235</v>
      </c>
      <c r="E3396" s="27" t="s">
        <v>22</v>
      </c>
      <c r="F3396" s="27" t="s">
        <v>124</v>
      </c>
      <c r="G3396" s="27" t="s">
        <v>125</v>
      </c>
      <c r="H3396" s="27" t="s">
        <v>24</v>
      </c>
      <c r="I3396" s="29">
        <v>0.35000000000000003</v>
      </c>
      <c r="J3396" s="30">
        <v>5250</v>
      </c>
      <c r="K3396" s="31">
        <f t="shared" si="26"/>
        <v>1837.5000000000002</v>
      </c>
      <c r="L3396" s="31">
        <f t="shared" si="27"/>
        <v>643.125</v>
      </c>
      <c r="M3396" s="32">
        <v>0.35</v>
      </c>
      <c r="O3396" s="37"/>
      <c r="P3396" s="35"/>
      <c r="Q3396" s="33"/>
      <c r="R3396" s="34"/>
    </row>
    <row r="3397" spans="1:18" ht="15.75" customHeight="1">
      <c r="A3397" s="22"/>
      <c r="B3397" s="27" t="s">
        <v>21</v>
      </c>
      <c r="C3397" s="27">
        <v>1185732</v>
      </c>
      <c r="D3397" s="28">
        <v>44235</v>
      </c>
      <c r="E3397" s="27" t="s">
        <v>22</v>
      </c>
      <c r="F3397" s="27" t="s">
        <v>124</v>
      </c>
      <c r="G3397" s="27" t="s">
        <v>125</v>
      </c>
      <c r="H3397" s="27" t="s">
        <v>25</v>
      </c>
      <c r="I3397" s="29">
        <v>0.35000000000000003</v>
      </c>
      <c r="J3397" s="30">
        <v>1750</v>
      </c>
      <c r="K3397" s="31">
        <f t="shared" si="26"/>
        <v>612.50000000000011</v>
      </c>
      <c r="L3397" s="31">
        <f t="shared" si="27"/>
        <v>214.37500000000003</v>
      </c>
      <c r="M3397" s="32">
        <v>0.35</v>
      </c>
      <c r="O3397" s="37"/>
      <c r="P3397" s="35"/>
      <c r="Q3397" s="33"/>
      <c r="R3397" s="34"/>
    </row>
    <row r="3398" spans="1:18" ht="15.75" customHeight="1">
      <c r="A3398" s="22"/>
      <c r="B3398" s="27" t="s">
        <v>21</v>
      </c>
      <c r="C3398" s="27">
        <v>1185732</v>
      </c>
      <c r="D3398" s="28">
        <v>44235</v>
      </c>
      <c r="E3398" s="27" t="s">
        <v>22</v>
      </c>
      <c r="F3398" s="27" t="s">
        <v>124</v>
      </c>
      <c r="G3398" s="27" t="s">
        <v>125</v>
      </c>
      <c r="H3398" s="27" t="s">
        <v>26</v>
      </c>
      <c r="I3398" s="29">
        <v>0.25000000000000006</v>
      </c>
      <c r="J3398" s="30">
        <v>2250</v>
      </c>
      <c r="K3398" s="31">
        <f t="shared" si="26"/>
        <v>562.50000000000011</v>
      </c>
      <c r="L3398" s="31">
        <f t="shared" si="27"/>
        <v>225.00000000000006</v>
      </c>
      <c r="M3398" s="32">
        <v>0.4</v>
      </c>
      <c r="O3398" s="37"/>
      <c r="P3398" s="35"/>
      <c r="Q3398" s="33"/>
      <c r="R3398" s="34"/>
    </row>
    <row r="3399" spans="1:18" ht="15.75" customHeight="1">
      <c r="A3399" s="22"/>
      <c r="B3399" s="27" t="s">
        <v>21</v>
      </c>
      <c r="C3399" s="27">
        <v>1185732</v>
      </c>
      <c r="D3399" s="28">
        <v>44235</v>
      </c>
      <c r="E3399" s="27" t="s">
        <v>22</v>
      </c>
      <c r="F3399" s="27" t="s">
        <v>124</v>
      </c>
      <c r="G3399" s="27" t="s">
        <v>125</v>
      </c>
      <c r="H3399" s="27" t="s">
        <v>27</v>
      </c>
      <c r="I3399" s="29">
        <v>0.3</v>
      </c>
      <c r="J3399" s="30">
        <v>1000</v>
      </c>
      <c r="K3399" s="31">
        <f t="shared" si="26"/>
        <v>300</v>
      </c>
      <c r="L3399" s="31">
        <f t="shared" si="27"/>
        <v>120</v>
      </c>
      <c r="M3399" s="32">
        <v>0.4</v>
      </c>
      <c r="O3399" s="37"/>
      <c r="P3399" s="35"/>
      <c r="Q3399" s="33"/>
      <c r="R3399" s="34"/>
    </row>
    <row r="3400" spans="1:18" ht="15.75" customHeight="1">
      <c r="A3400" s="22"/>
      <c r="B3400" s="27" t="s">
        <v>21</v>
      </c>
      <c r="C3400" s="27">
        <v>1185732</v>
      </c>
      <c r="D3400" s="28">
        <v>44235</v>
      </c>
      <c r="E3400" s="27" t="s">
        <v>22</v>
      </c>
      <c r="F3400" s="27" t="s">
        <v>124</v>
      </c>
      <c r="G3400" s="27" t="s">
        <v>125</v>
      </c>
      <c r="H3400" s="27" t="s">
        <v>28</v>
      </c>
      <c r="I3400" s="29">
        <v>0.45</v>
      </c>
      <c r="J3400" s="30">
        <v>1750</v>
      </c>
      <c r="K3400" s="31">
        <f t="shared" si="26"/>
        <v>787.5</v>
      </c>
      <c r="L3400" s="31">
        <f t="shared" si="27"/>
        <v>236.25</v>
      </c>
      <c r="M3400" s="32">
        <v>0.3</v>
      </c>
      <c r="O3400" s="37"/>
      <c r="P3400" s="35"/>
      <c r="Q3400" s="33"/>
      <c r="R3400" s="34"/>
    </row>
    <row r="3401" spans="1:18" ht="15.75" customHeight="1">
      <c r="A3401" s="22"/>
      <c r="B3401" s="27" t="s">
        <v>21</v>
      </c>
      <c r="C3401" s="27">
        <v>1185732</v>
      </c>
      <c r="D3401" s="28">
        <v>44235</v>
      </c>
      <c r="E3401" s="27" t="s">
        <v>22</v>
      </c>
      <c r="F3401" s="27" t="s">
        <v>124</v>
      </c>
      <c r="G3401" s="27" t="s">
        <v>125</v>
      </c>
      <c r="H3401" s="27" t="s">
        <v>29</v>
      </c>
      <c r="I3401" s="29">
        <v>0.35000000000000003</v>
      </c>
      <c r="J3401" s="30">
        <v>2750</v>
      </c>
      <c r="K3401" s="31">
        <f t="shared" si="26"/>
        <v>962.50000000000011</v>
      </c>
      <c r="L3401" s="31">
        <f t="shared" si="27"/>
        <v>385.00000000000006</v>
      </c>
      <c r="M3401" s="32">
        <v>0.4</v>
      </c>
      <c r="O3401" s="37"/>
      <c r="P3401" s="35"/>
      <c r="Q3401" s="33"/>
      <c r="R3401" s="34"/>
    </row>
    <row r="3402" spans="1:18" ht="15.75" customHeight="1">
      <c r="A3402" s="22"/>
      <c r="B3402" s="27" t="s">
        <v>21</v>
      </c>
      <c r="C3402" s="27">
        <v>1185732</v>
      </c>
      <c r="D3402" s="28">
        <v>44261</v>
      </c>
      <c r="E3402" s="27" t="s">
        <v>22</v>
      </c>
      <c r="F3402" s="27" t="s">
        <v>124</v>
      </c>
      <c r="G3402" s="27" t="s">
        <v>125</v>
      </c>
      <c r="H3402" s="27" t="s">
        <v>24</v>
      </c>
      <c r="I3402" s="29">
        <v>0.35000000000000003</v>
      </c>
      <c r="J3402" s="30">
        <v>4950</v>
      </c>
      <c r="K3402" s="31">
        <f t="shared" si="26"/>
        <v>1732.5000000000002</v>
      </c>
      <c r="L3402" s="31">
        <f t="shared" si="27"/>
        <v>606.375</v>
      </c>
      <c r="M3402" s="32">
        <v>0.35</v>
      </c>
      <c r="O3402" s="37"/>
      <c r="P3402" s="35"/>
      <c r="Q3402" s="33"/>
      <c r="R3402" s="34"/>
    </row>
    <row r="3403" spans="1:18" ht="15.75" customHeight="1">
      <c r="A3403" s="22"/>
      <c r="B3403" s="27" t="s">
        <v>21</v>
      </c>
      <c r="C3403" s="27">
        <v>1185732</v>
      </c>
      <c r="D3403" s="28">
        <v>44261</v>
      </c>
      <c r="E3403" s="27" t="s">
        <v>22</v>
      </c>
      <c r="F3403" s="27" t="s">
        <v>124</v>
      </c>
      <c r="G3403" s="27" t="s">
        <v>125</v>
      </c>
      <c r="H3403" s="27" t="s">
        <v>25</v>
      </c>
      <c r="I3403" s="29">
        <v>0.35000000000000003</v>
      </c>
      <c r="J3403" s="30">
        <v>2000</v>
      </c>
      <c r="K3403" s="31">
        <f t="shared" si="26"/>
        <v>700.00000000000011</v>
      </c>
      <c r="L3403" s="31">
        <f t="shared" si="27"/>
        <v>245.00000000000003</v>
      </c>
      <c r="M3403" s="32">
        <v>0.35</v>
      </c>
      <c r="O3403" s="37"/>
      <c r="P3403" s="35"/>
      <c r="Q3403" s="33"/>
      <c r="R3403" s="34"/>
    </row>
    <row r="3404" spans="1:18" ht="15.75" customHeight="1">
      <c r="A3404" s="22"/>
      <c r="B3404" s="27" t="s">
        <v>21</v>
      </c>
      <c r="C3404" s="27">
        <v>1185732</v>
      </c>
      <c r="D3404" s="28">
        <v>44261</v>
      </c>
      <c r="E3404" s="27" t="s">
        <v>22</v>
      </c>
      <c r="F3404" s="27" t="s">
        <v>124</v>
      </c>
      <c r="G3404" s="27" t="s">
        <v>125</v>
      </c>
      <c r="H3404" s="27" t="s">
        <v>26</v>
      </c>
      <c r="I3404" s="29">
        <v>0.25000000000000006</v>
      </c>
      <c r="J3404" s="30">
        <v>2250</v>
      </c>
      <c r="K3404" s="31">
        <f t="shared" si="26"/>
        <v>562.50000000000011</v>
      </c>
      <c r="L3404" s="31">
        <f t="shared" si="27"/>
        <v>225.00000000000006</v>
      </c>
      <c r="M3404" s="32">
        <v>0.4</v>
      </c>
      <c r="O3404" s="37"/>
      <c r="P3404" s="35"/>
      <c r="Q3404" s="33"/>
      <c r="R3404" s="34"/>
    </row>
    <row r="3405" spans="1:18" ht="15.75" customHeight="1">
      <c r="A3405" s="22"/>
      <c r="B3405" s="27" t="s">
        <v>21</v>
      </c>
      <c r="C3405" s="27">
        <v>1185732</v>
      </c>
      <c r="D3405" s="28">
        <v>44261</v>
      </c>
      <c r="E3405" s="27" t="s">
        <v>22</v>
      </c>
      <c r="F3405" s="27" t="s">
        <v>124</v>
      </c>
      <c r="G3405" s="27" t="s">
        <v>125</v>
      </c>
      <c r="H3405" s="27" t="s">
        <v>27</v>
      </c>
      <c r="I3405" s="29">
        <v>0.3</v>
      </c>
      <c r="J3405" s="30">
        <v>750</v>
      </c>
      <c r="K3405" s="31">
        <f t="shared" si="26"/>
        <v>225</v>
      </c>
      <c r="L3405" s="31">
        <f t="shared" si="27"/>
        <v>90</v>
      </c>
      <c r="M3405" s="32">
        <v>0.4</v>
      </c>
      <c r="O3405" s="37"/>
      <c r="P3405" s="35"/>
      <c r="Q3405" s="33"/>
      <c r="R3405" s="34"/>
    </row>
    <row r="3406" spans="1:18" ht="15.75" customHeight="1">
      <c r="A3406" s="22"/>
      <c r="B3406" s="27" t="s">
        <v>21</v>
      </c>
      <c r="C3406" s="27">
        <v>1185732</v>
      </c>
      <c r="D3406" s="28">
        <v>44261</v>
      </c>
      <c r="E3406" s="27" t="s">
        <v>22</v>
      </c>
      <c r="F3406" s="27" t="s">
        <v>124</v>
      </c>
      <c r="G3406" s="27" t="s">
        <v>125</v>
      </c>
      <c r="H3406" s="27" t="s">
        <v>28</v>
      </c>
      <c r="I3406" s="29">
        <v>0.45</v>
      </c>
      <c r="J3406" s="30">
        <v>1250</v>
      </c>
      <c r="K3406" s="31">
        <f t="shared" si="26"/>
        <v>562.5</v>
      </c>
      <c r="L3406" s="31">
        <f t="shared" si="27"/>
        <v>168.75</v>
      </c>
      <c r="M3406" s="32">
        <v>0.3</v>
      </c>
      <c r="O3406" s="37"/>
      <c r="P3406" s="35"/>
      <c r="Q3406" s="33"/>
      <c r="R3406" s="34"/>
    </row>
    <row r="3407" spans="1:18" ht="15.75" customHeight="1">
      <c r="A3407" s="22"/>
      <c r="B3407" s="27" t="s">
        <v>21</v>
      </c>
      <c r="C3407" s="27">
        <v>1185732</v>
      </c>
      <c r="D3407" s="28">
        <v>44261</v>
      </c>
      <c r="E3407" s="27" t="s">
        <v>22</v>
      </c>
      <c r="F3407" s="27" t="s">
        <v>124</v>
      </c>
      <c r="G3407" s="27" t="s">
        <v>125</v>
      </c>
      <c r="H3407" s="27" t="s">
        <v>29</v>
      </c>
      <c r="I3407" s="29">
        <v>0.35000000000000003</v>
      </c>
      <c r="J3407" s="30">
        <v>2250</v>
      </c>
      <c r="K3407" s="31">
        <f t="shared" si="26"/>
        <v>787.50000000000011</v>
      </c>
      <c r="L3407" s="31">
        <f t="shared" si="27"/>
        <v>315.00000000000006</v>
      </c>
      <c r="M3407" s="32">
        <v>0.4</v>
      </c>
      <c r="O3407" s="37"/>
      <c r="P3407" s="35"/>
      <c r="Q3407" s="33"/>
      <c r="R3407" s="34"/>
    </row>
    <row r="3408" spans="1:18" ht="15.75" customHeight="1">
      <c r="A3408" s="22"/>
      <c r="B3408" s="27" t="s">
        <v>21</v>
      </c>
      <c r="C3408" s="27">
        <v>1185732</v>
      </c>
      <c r="D3408" s="28">
        <v>44293</v>
      </c>
      <c r="E3408" s="27" t="s">
        <v>22</v>
      </c>
      <c r="F3408" s="27" t="s">
        <v>124</v>
      </c>
      <c r="G3408" s="27" t="s">
        <v>125</v>
      </c>
      <c r="H3408" s="27" t="s">
        <v>24</v>
      </c>
      <c r="I3408" s="29">
        <v>0.35000000000000003</v>
      </c>
      <c r="J3408" s="30">
        <v>4750</v>
      </c>
      <c r="K3408" s="31">
        <f t="shared" si="26"/>
        <v>1662.5000000000002</v>
      </c>
      <c r="L3408" s="31">
        <f t="shared" si="27"/>
        <v>581.875</v>
      </c>
      <c r="M3408" s="32">
        <v>0.35</v>
      </c>
      <c r="O3408" s="37"/>
      <c r="P3408" s="35"/>
      <c r="Q3408" s="33"/>
      <c r="R3408" s="34"/>
    </row>
    <row r="3409" spans="1:18" ht="15.75" customHeight="1">
      <c r="A3409" s="22"/>
      <c r="B3409" s="27" t="s">
        <v>21</v>
      </c>
      <c r="C3409" s="27">
        <v>1185732</v>
      </c>
      <c r="D3409" s="28">
        <v>44293</v>
      </c>
      <c r="E3409" s="27" t="s">
        <v>22</v>
      </c>
      <c r="F3409" s="27" t="s">
        <v>124</v>
      </c>
      <c r="G3409" s="27" t="s">
        <v>125</v>
      </c>
      <c r="H3409" s="27" t="s">
        <v>25</v>
      </c>
      <c r="I3409" s="29">
        <v>0.35000000000000003</v>
      </c>
      <c r="J3409" s="30">
        <v>1750</v>
      </c>
      <c r="K3409" s="31">
        <f t="shared" si="26"/>
        <v>612.50000000000011</v>
      </c>
      <c r="L3409" s="31">
        <f t="shared" si="27"/>
        <v>214.37500000000003</v>
      </c>
      <c r="M3409" s="32">
        <v>0.35</v>
      </c>
      <c r="O3409" s="37"/>
      <c r="P3409" s="35"/>
      <c r="Q3409" s="33"/>
      <c r="R3409" s="34"/>
    </row>
    <row r="3410" spans="1:18" ht="15.75" customHeight="1">
      <c r="A3410" s="22"/>
      <c r="B3410" s="27" t="s">
        <v>21</v>
      </c>
      <c r="C3410" s="27">
        <v>1185732</v>
      </c>
      <c r="D3410" s="28">
        <v>44293</v>
      </c>
      <c r="E3410" s="27" t="s">
        <v>22</v>
      </c>
      <c r="F3410" s="27" t="s">
        <v>124</v>
      </c>
      <c r="G3410" s="27" t="s">
        <v>125</v>
      </c>
      <c r="H3410" s="27" t="s">
        <v>26</v>
      </c>
      <c r="I3410" s="29">
        <v>0.25000000000000006</v>
      </c>
      <c r="J3410" s="30">
        <v>1750</v>
      </c>
      <c r="K3410" s="31">
        <f t="shared" si="26"/>
        <v>437.50000000000011</v>
      </c>
      <c r="L3410" s="31">
        <f t="shared" si="27"/>
        <v>175.00000000000006</v>
      </c>
      <c r="M3410" s="32">
        <v>0.4</v>
      </c>
      <c r="O3410" s="37"/>
      <c r="P3410" s="35"/>
      <c r="Q3410" s="33"/>
      <c r="R3410" s="34"/>
    </row>
    <row r="3411" spans="1:18" ht="15.75" customHeight="1">
      <c r="A3411" s="22"/>
      <c r="B3411" s="27" t="s">
        <v>21</v>
      </c>
      <c r="C3411" s="27">
        <v>1185732</v>
      </c>
      <c r="D3411" s="28">
        <v>44293</v>
      </c>
      <c r="E3411" s="27" t="s">
        <v>22</v>
      </c>
      <c r="F3411" s="27" t="s">
        <v>124</v>
      </c>
      <c r="G3411" s="27" t="s">
        <v>125</v>
      </c>
      <c r="H3411" s="27" t="s">
        <v>27</v>
      </c>
      <c r="I3411" s="29">
        <v>0.3</v>
      </c>
      <c r="J3411" s="30">
        <v>1000</v>
      </c>
      <c r="K3411" s="31">
        <f t="shared" si="26"/>
        <v>300</v>
      </c>
      <c r="L3411" s="31">
        <f t="shared" si="27"/>
        <v>120</v>
      </c>
      <c r="M3411" s="32">
        <v>0.4</v>
      </c>
      <c r="O3411" s="37"/>
      <c r="P3411" s="35"/>
      <c r="Q3411" s="33"/>
      <c r="R3411" s="34"/>
    </row>
    <row r="3412" spans="1:18" ht="15.75" customHeight="1">
      <c r="A3412" s="22"/>
      <c r="B3412" s="27" t="s">
        <v>21</v>
      </c>
      <c r="C3412" s="27">
        <v>1185732</v>
      </c>
      <c r="D3412" s="28">
        <v>44293</v>
      </c>
      <c r="E3412" s="27" t="s">
        <v>22</v>
      </c>
      <c r="F3412" s="27" t="s">
        <v>124</v>
      </c>
      <c r="G3412" s="27" t="s">
        <v>125</v>
      </c>
      <c r="H3412" s="27" t="s">
        <v>28</v>
      </c>
      <c r="I3412" s="29">
        <v>0.45</v>
      </c>
      <c r="J3412" s="30">
        <v>1000</v>
      </c>
      <c r="K3412" s="31">
        <f t="shared" si="26"/>
        <v>450</v>
      </c>
      <c r="L3412" s="31">
        <f t="shared" si="27"/>
        <v>135</v>
      </c>
      <c r="M3412" s="32">
        <v>0.3</v>
      </c>
      <c r="O3412" s="37"/>
      <c r="P3412" s="35"/>
      <c r="Q3412" s="33"/>
      <c r="R3412" s="34"/>
    </row>
    <row r="3413" spans="1:18" ht="15.75" customHeight="1">
      <c r="A3413" s="22"/>
      <c r="B3413" s="27" t="s">
        <v>21</v>
      </c>
      <c r="C3413" s="27">
        <v>1185732</v>
      </c>
      <c r="D3413" s="28">
        <v>44293</v>
      </c>
      <c r="E3413" s="27" t="s">
        <v>22</v>
      </c>
      <c r="F3413" s="27" t="s">
        <v>124</v>
      </c>
      <c r="G3413" s="27" t="s">
        <v>125</v>
      </c>
      <c r="H3413" s="27" t="s">
        <v>29</v>
      </c>
      <c r="I3413" s="29">
        <v>0.35000000000000003</v>
      </c>
      <c r="J3413" s="30">
        <v>2500</v>
      </c>
      <c r="K3413" s="31">
        <f t="shared" si="26"/>
        <v>875.00000000000011</v>
      </c>
      <c r="L3413" s="31">
        <f t="shared" si="27"/>
        <v>350.00000000000006</v>
      </c>
      <c r="M3413" s="32">
        <v>0.4</v>
      </c>
      <c r="O3413" s="37"/>
      <c r="P3413" s="35"/>
      <c r="Q3413" s="33"/>
      <c r="R3413" s="34"/>
    </row>
    <row r="3414" spans="1:18" ht="15.75" customHeight="1">
      <c r="A3414" s="22"/>
      <c r="B3414" s="27" t="s">
        <v>21</v>
      </c>
      <c r="C3414" s="27">
        <v>1185732</v>
      </c>
      <c r="D3414" s="28">
        <v>44322</v>
      </c>
      <c r="E3414" s="27" t="s">
        <v>22</v>
      </c>
      <c r="F3414" s="27" t="s">
        <v>124</v>
      </c>
      <c r="G3414" s="27" t="s">
        <v>125</v>
      </c>
      <c r="H3414" s="27" t="s">
        <v>24</v>
      </c>
      <c r="I3414" s="29">
        <v>0.49999999999999994</v>
      </c>
      <c r="J3414" s="30">
        <v>5200</v>
      </c>
      <c r="K3414" s="31">
        <f t="shared" si="26"/>
        <v>2599.9999999999995</v>
      </c>
      <c r="L3414" s="31">
        <f t="shared" si="27"/>
        <v>909.99999999999977</v>
      </c>
      <c r="M3414" s="32">
        <v>0.35</v>
      </c>
      <c r="O3414" s="37"/>
      <c r="P3414" s="35"/>
      <c r="Q3414" s="33"/>
      <c r="R3414" s="34"/>
    </row>
    <row r="3415" spans="1:18" ht="15.75" customHeight="1">
      <c r="A3415" s="22"/>
      <c r="B3415" s="27" t="s">
        <v>21</v>
      </c>
      <c r="C3415" s="27">
        <v>1185732</v>
      </c>
      <c r="D3415" s="28">
        <v>44322</v>
      </c>
      <c r="E3415" s="27" t="s">
        <v>22</v>
      </c>
      <c r="F3415" s="27" t="s">
        <v>124</v>
      </c>
      <c r="G3415" s="27" t="s">
        <v>125</v>
      </c>
      <c r="H3415" s="27" t="s">
        <v>25</v>
      </c>
      <c r="I3415" s="29">
        <v>0.45</v>
      </c>
      <c r="J3415" s="30">
        <v>2250</v>
      </c>
      <c r="K3415" s="31">
        <f t="shared" si="26"/>
        <v>1012.5</v>
      </c>
      <c r="L3415" s="31">
        <f t="shared" si="27"/>
        <v>354.375</v>
      </c>
      <c r="M3415" s="32">
        <v>0.35</v>
      </c>
      <c r="O3415" s="37"/>
      <c r="P3415" s="35"/>
      <c r="Q3415" s="33"/>
      <c r="R3415" s="34"/>
    </row>
    <row r="3416" spans="1:18" ht="15.75" customHeight="1">
      <c r="A3416" s="22"/>
      <c r="B3416" s="27" t="s">
        <v>21</v>
      </c>
      <c r="C3416" s="27">
        <v>1185732</v>
      </c>
      <c r="D3416" s="28">
        <v>44322</v>
      </c>
      <c r="E3416" s="27" t="s">
        <v>22</v>
      </c>
      <c r="F3416" s="27" t="s">
        <v>124</v>
      </c>
      <c r="G3416" s="27" t="s">
        <v>125</v>
      </c>
      <c r="H3416" s="27" t="s">
        <v>26</v>
      </c>
      <c r="I3416" s="29">
        <v>0.4</v>
      </c>
      <c r="J3416" s="30">
        <v>2500</v>
      </c>
      <c r="K3416" s="31">
        <f t="shared" si="26"/>
        <v>1000</v>
      </c>
      <c r="L3416" s="31">
        <f t="shared" si="27"/>
        <v>400</v>
      </c>
      <c r="M3416" s="32">
        <v>0.4</v>
      </c>
      <c r="O3416" s="37"/>
      <c r="P3416" s="35"/>
      <c r="Q3416" s="33"/>
      <c r="R3416" s="34"/>
    </row>
    <row r="3417" spans="1:18" ht="15.75" customHeight="1">
      <c r="A3417" s="22"/>
      <c r="B3417" s="27" t="s">
        <v>21</v>
      </c>
      <c r="C3417" s="27">
        <v>1185732</v>
      </c>
      <c r="D3417" s="28">
        <v>44322</v>
      </c>
      <c r="E3417" s="27" t="s">
        <v>22</v>
      </c>
      <c r="F3417" s="27" t="s">
        <v>124</v>
      </c>
      <c r="G3417" s="27" t="s">
        <v>125</v>
      </c>
      <c r="H3417" s="27" t="s">
        <v>27</v>
      </c>
      <c r="I3417" s="29">
        <v>0.4</v>
      </c>
      <c r="J3417" s="30">
        <v>2000</v>
      </c>
      <c r="K3417" s="31">
        <f t="shared" si="26"/>
        <v>800</v>
      </c>
      <c r="L3417" s="31">
        <f t="shared" si="27"/>
        <v>320</v>
      </c>
      <c r="M3417" s="32">
        <v>0.4</v>
      </c>
      <c r="O3417" s="37"/>
      <c r="P3417" s="35"/>
      <c r="Q3417" s="33"/>
      <c r="R3417" s="34"/>
    </row>
    <row r="3418" spans="1:18" ht="15.75" customHeight="1">
      <c r="A3418" s="22"/>
      <c r="B3418" s="27" t="s">
        <v>21</v>
      </c>
      <c r="C3418" s="27">
        <v>1185732</v>
      </c>
      <c r="D3418" s="28">
        <v>44322</v>
      </c>
      <c r="E3418" s="27" t="s">
        <v>22</v>
      </c>
      <c r="F3418" s="27" t="s">
        <v>124</v>
      </c>
      <c r="G3418" s="27" t="s">
        <v>125</v>
      </c>
      <c r="H3418" s="27" t="s">
        <v>28</v>
      </c>
      <c r="I3418" s="29">
        <v>0.49999999999999994</v>
      </c>
      <c r="J3418" s="30">
        <v>2250</v>
      </c>
      <c r="K3418" s="31">
        <f t="shared" si="26"/>
        <v>1124.9999999999998</v>
      </c>
      <c r="L3418" s="31">
        <f t="shared" si="27"/>
        <v>337.49999999999994</v>
      </c>
      <c r="M3418" s="32">
        <v>0.3</v>
      </c>
      <c r="O3418" s="37"/>
      <c r="P3418" s="35"/>
      <c r="Q3418" s="33"/>
      <c r="R3418" s="34"/>
    </row>
    <row r="3419" spans="1:18" ht="15.75" customHeight="1">
      <c r="A3419" s="22"/>
      <c r="B3419" s="27" t="s">
        <v>21</v>
      </c>
      <c r="C3419" s="27">
        <v>1185732</v>
      </c>
      <c r="D3419" s="28">
        <v>44322</v>
      </c>
      <c r="E3419" s="27" t="s">
        <v>22</v>
      </c>
      <c r="F3419" s="27" t="s">
        <v>124</v>
      </c>
      <c r="G3419" s="27" t="s">
        <v>125</v>
      </c>
      <c r="H3419" s="27" t="s">
        <v>29</v>
      </c>
      <c r="I3419" s="29">
        <v>0.54999999999999993</v>
      </c>
      <c r="J3419" s="30">
        <v>3500</v>
      </c>
      <c r="K3419" s="31">
        <f t="shared" si="26"/>
        <v>1924.9999999999998</v>
      </c>
      <c r="L3419" s="31">
        <f t="shared" si="27"/>
        <v>770</v>
      </c>
      <c r="M3419" s="32">
        <v>0.4</v>
      </c>
      <c r="O3419" s="37"/>
      <c r="P3419" s="35"/>
      <c r="Q3419" s="33"/>
      <c r="R3419" s="34"/>
    </row>
    <row r="3420" spans="1:18" ht="15.75" customHeight="1">
      <c r="A3420" s="22"/>
      <c r="B3420" s="27" t="s">
        <v>21</v>
      </c>
      <c r="C3420" s="27">
        <v>1185732</v>
      </c>
      <c r="D3420" s="28">
        <v>44355</v>
      </c>
      <c r="E3420" s="27" t="s">
        <v>22</v>
      </c>
      <c r="F3420" s="27" t="s">
        <v>124</v>
      </c>
      <c r="G3420" s="27" t="s">
        <v>125</v>
      </c>
      <c r="H3420" s="27" t="s">
        <v>24</v>
      </c>
      <c r="I3420" s="29">
        <v>0.49999999999999994</v>
      </c>
      <c r="J3420" s="30">
        <v>6000</v>
      </c>
      <c r="K3420" s="31">
        <f t="shared" si="26"/>
        <v>2999.9999999999995</v>
      </c>
      <c r="L3420" s="31">
        <f t="shared" si="27"/>
        <v>1049.9999999999998</v>
      </c>
      <c r="M3420" s="32">
        <v>0.35</v>
      </c>
      <c r="O3420" s="37"/>
      <c r="P3420" s="35"/>
      <c r="Q3420" s="33"/>
      <c r="R3420" s="34"/>
    </row>
    <row r="3421" spans="1:18" ht="15.75" customHeight="1">
      <c r="A3421" s="22"/>
      <c r="B3421" s="27" t="s">
        <v>21</v>
      </c>
      <c r="C3421" s="27">
        <v>1185732</v>
      </c>
      <c r="D3421" s="28">
        <v>44355</v>
      </c>
      <c r="E3421" s="27" t="s">
        <v>22</v>
      </c>
      <c r="F3421" s="27" t="s">
        <v>124</v>
      </c>
      <c r="G3421" s="27" t="s">
        <v>125</v>
      </c>
      <c r="H3421" s="27" t="s">
        <v>25</v>
      </c>
      <c r="I3421" s="29">
        <v>0.45</v>
      </c>
      <c r="J3421" s="30">
        <v>3500</v>
      </c>
      <c r="K3421" s="31">
        <f t="shared" si="26"/>
        <v>1575</v>
      </c>
      <c r="L3421" s="31">
        <f t="shared" si="27"/>
        <v>551.25</v>
      </c>
      <c r="M3421" s="32">
        <v>0.35</v>
      </c>
      <c r="O3421" s="37"/>
      <c r="P3421" s="35"/>
      <c r="Q3421" s="33"/>
      <c r="R3421" s="34"/>
    </row>
    <row r="3422" spans="1:18" ht="15.75" customHeight="1">
      <c r="A3422" s="22"/>
      <c r="B3422" s="27" t="s">
        <v>21</v>
      </c>
      <c r="C3422" s="27">
        <v>1185732</v>
      </c>
      <c r="D3422" s="28">
        <v>44355</v>
      </c>
      <c r="E3422" s="27" t="s">
        <v>22</v>
      </c>
      <c r="F3422" s="27" t="s">
        <v>124</v>
      </c>
      <c r="G3422" s="27" t="s">
        <v>125</v>
      </c>
      <c r="H3422" s="27" t="s">
        <v>26</v>
      </c>
      <c r="I3422" s="29">
        <v>0.4</v>
      </c>
      <c r="J3422" s="30">
        <v>2750</v>
      </c>
      <c r="K3422" s="31">
        <f t="shared" si="26"/>
        <v>1100</v>
      </c>
      <c r="L3422" s="31">
        <f t="shared" si="27"/>
        <v>440</v>
      </c>
      <c r="M3422" s="32">
        <v>0.4</v>
      </c>
      <c r="O3422" s="37"/>
      <c r="P3422" s="35"/>
      <c r="Q3422" s="33"/>
      <c r="R3422" s="34"/>
    </row>
    <row r="3423" spans="1:18" ht="15.75" customHeight="1">
      <c r="A3423" s="22"/>
      <c r="B3423" s="27" t="s">
        <v>21</v>
      </c>
      <c r="C3423" s="27">
        <v>1185732</v>
      </c>
      <c r="D3423" s="28">
        <v>44355</v>
      </c>
      <c r="E3423" s="27" t="s">
        <v>22</v>
      </c>
      <c r="F3423" s="27" t="s">
        <v>124</v>
      </c>
      <c r="G3423" s="27" t="s">
        <v>125</v>
      </c>
      <c r="H3423" s="27" t="s">
        <v>27</v>
      </c>
      <c r="I3423" s="29">
        <v>0.4</v>
      </c>
      <c r="J3423" s="30">
        <v>2500</v>
      </c>
      <c r="K3423" s="31">
        <f t="shared" si="26"/>
        <v>1000</v>
      </c>
      <c r="L3423" s="31">
        <f t="shared" si="27"/>
        <v>400</v>
      </c>
      <c r="M3423" s="32">
        <v>0.4</v>
      </c>
      <c r="O3423" s="37"/>
      <c r="P3423" s="35"/>
      <c r="Q3423" s="33"/>
      <c r="R3423" s="34"/>
    </row>
    <row r="3424" spans="1:18" ht="15.75" customHeight="1">
      <c r="A3424" s="22"/>
      <c r="B3424" s="27" t="s">
        <v>21</v>
      </c>
      <c r="C3424" s="27">
        <v>1185732</v>
      </c>
      <c r="D3424" s="28">
        <v>44355</v>
      </c>
      <c r="E3424" s="27" t="s">
        <v>22</v>
      </c>
      <c r="F3424" s="27" t="s">
        <v>124</v>
      </c>
      <c r="G3424" s="27" t="s">
        <v>125</v>
      </c>
      <c r="H3424" s="27" t="s">
        <v>28</v>
      </c>
      <c r="I3424" s="29">
        <v>0.49999999999999994</v>
      </c>
      <c r="J3424" s="30">
        <v>2500</v>
      </c>
      <c r="K3424" s="31">
        <f t="shared" si="26"/>
        <v>1249.9999999999998</v>
      </c>
      <c r="L3424" s="31">
        <f t="shared" si="27"/>
        <v>374.99999999999994</v>
      </c>
      <c r="M3424" s="32">
        <v>0.3</v>
      </c>
      <c r="O3424" s="37"/>
      <c r="P3424" s="35"/>
      <c r="Q3424" s="33"/>
      <c r="R3424" s="34"/>
    </row>
    <row r="3425" spans="1:18" ht="15.75" customHeight="1">
      <c r="A3425" s="22"/>
      <c r="B3425" s="27" t="s">
        <v>21</v>
      </c>
      <c r="C3425" s="27">
        <v>1185732</v>
      </c>
      <c r="D3425" s="28">
        <v>44355</v>
      </c>
      <c r="E3425" s="27" t="s">
        <v>22</v>
      </c>
      <c r="F3425" s="27" t="s">
        <v>124</v>
      </c>
      <c r="G3425" s="27" t="s">
        <v>125</v>
      </c>
      <c r="H3425" s="27" t="s">
        <v>29</v>
      </c>
      <c r="I3425" s="29">
        <v>0.54999999999999993</v>
      </c>
      <c r="J3425" s="30">
        <v>4000</v>
      </c>
      <c r="K3425" s="31">
        <f t="shared" si="26"/>
        <v>2199.9999999999995</v>
      </c>
      <c r="L3425" s="31">
        <f t="shared" si="27"/>
        <v>879.99999999999989</v>
      </c>
      <c r="M3425" s="32">
        <v>0.4</v>
      </c>
      <c r="O3425" s="37"/>
      <c r="P3425" s="35"/>
      <c r="Q3425" s="33"/>
      <c r="R3425" s="34"/>
    </row>
    <row r="3426" spans="1:18" ht="15.75" customHeight="1">
      <c r="A3426" s="22"/>
      <c r="B3426" s="27" t="s">
        <v>21</v>
      </c>
      <c r="C3426" s="27">
        <v>1185732</v>
      </c>
      <c r="D3426" s="28">
        <v>44383</v>
      </c>
      <c r="E3426" s="27" t="s">
        <v>22</v>
      </c>
      <c r="F3426" s="27" t="s">
        <v>124</v>
      </c>
      <c r="G3426" s="27" t="s">
        <v>125</v>
      </c>
      <c r="H3426" s="27" t="s">
        <v>24</v>
      </c>
      <c r="I3426" s="29">
        <v>0.49999999999999994</v>
      </c>
      <c r="J3426" s="30">
        <v>6250</v>
      </c>
      <c r="K3426" s="31">
        <f t="shared" si="26"/>
        <v>3124.9999999999995</v>
      </c>
      <c r="L3426" s="31">
        <f t="shared" si="27"/>
        <v>1093.7499999999998</v>
      </c>
      <c r="M3426" s="32">
        <v>0.35</v>
      </c>
      <c r="O3426" s="37"/>
      <c r="P3426" s="35"/>
      <c r="Q3426" s="33"/>
      <c r="R3426" s="34"/>
    </row>
    <row r="3427" spans="1:18" ht="15.75" customHeight="1">
      <c r="A3427" s="22"/>
      <c r="B3427" s="27" t="s">
        <v>21</v>
      </c>
      <c r="C3427" s="27">
        <v>1185732</v>
      </c>
      <c r="D3427" s="28">
        <v>44383</v>
      </c>
      <c r="E3427" s="27" t="s">
        <v>22</v>
      </c>
      <c r="F3427" s="27" t="s">
        <v>124</v>
      </c>
      <c r="G3427" s="27" t="s">
        <v>125</v>
      </c>
      <c r="H3427" s="27" t="s">
        <v>25</v>
      </c>
      <c r="I3427" s="29">
        <v>0.45</v>
      </c>
      <c r="J3427" s="30">
        <v>3750</v>
      </c>
      <c r="K3427" s="31">
        <f t="shared" si="26"/>
        <v>1687.5</v>
      </c>
      <c r="L3427" s="31">
        <f t="shared" si="27"/>
        <v>590.625</v>
      </c>
      <c r="M3427" s="32">
        <v>0.35</v>
      </c>
      <c r="O3427" s="37"/>
      <c r="P3427" s="35"/>
      <c r="Q3427" s="33"/>
      <c r="R3427" s="34"/>
    </row>
    <row r="3428" spans="1:18" ht="15.75" customHeight="1">
      <c r="A3428" s="22"/>
      <c r="B3428" s="27" t="s">
        <v>21</v>
      </c>
      <c r="C3428" s="27">
        <v>1185732</v>
      </c>
      <c r="D3428" s="28">
        <v>44383</v>
      </c>
      <c r="E3428" s="27" t="s">
        <v>22</v>
      </c>
      <c r="F3428" s="27" t="s">
        <v>124</v>
      </c>
      <c r="G3428" s="27" t="s">
        <v>125</v>
      </c>
      <c r="H3428" s="27" t="s">
        <v>26</v>
      </c>
      <c r="I3428" s="29">
        <v>0.4</v>
      </c>
      <c r="J3428" s="30">
        <v>3000</v>
      </c>
      <c r="K3428" s="31">
        <f t="shared" si="26"/>
        <v>1200</v>
      </c>
      <c r="L3428" s="31">
        <f t="shared" si="27"/>
        <v>480</v>
      </c>
      <c r="M3428" s="32">
        <v>0.4</v>
      </c>
      <c r="O3428" s="37"/>
      <c r="P3428" s="35"/>
      <c r="Q3428" s="33"/>
      <c r="R3428" s="34"/>
    </row>
    <row r="3429" spans="1:18" ht="15.75" customHeight="1">
      <c r="A3429" s="22"/>
      <c r="B3429" s="27" t="s">
        <v>21</v>
      </c>
      <c r="C3429" s="27">
        <v>1185732</v>
      </c>
      <c r="D3429" s="28">
        <v>44383</v>
      </c>
      <c r="E3429" s="27" t="s">
        <v>22</v>
      </c>
      <c r="F3429" s="27" t="s">
        <v>124</v>
      </c>
      <c r="G3429" s="27" t="s">
        <v>125</v>
      </c>
      <c r="H3429" s="27" t="s">
        <v>27</v>
      </c>
      <c r="I3429" s="29">
        <v>0.4</v>
      </c>
      <c r="J3429" s="30">
        <v>2500</v>
      </c>
      <c r="K3429" s="31">
        <f t="shared" si="26"/>
        <v>1000</v>
      </c>
      <c r="L3429" s="31">
        <f t="shared" si="27"/>
        <v>400</v>
      </c>
      <c r="M3429" s="32">
        <v>0.4</v>
      </c>
      <c r="O3429" s="37"/>
      <c r="P3429" s="35"/>
      <c r="Q3429" s="33"/>
      <c r="R3429" s="34"/>
    </row>
    <row r="3430" spans="1:18" ht="15.75" customHeight="1">
      <c r="A3430" s="22"/>
      <c r="B3430" s="27" t="s">
        <v>21</v>
      </c>
      <c r="C3430" s="27">
        <v>1185732</v>
      </c>
      <c r="D3430" s="28">
        <v>44383</v>
      </c>
      <c r="E3430" s="27" t="s">
        <v>22</v>
      </c>
      <c r="F3430" s="27" t="s">
        <v>124</v>
      </c>
      <c r="G3430" s="27" t="s">
        <v>125</v>
      </c>
      <c r="H3430" s="27" t="s">
        <v>28</v>
      </c>
      <c r="I3430" s="29">
        <v>0.49999999999999994</v>
      </c>
      <c r="J3430" s="30">
        <v>2750</v>
      </c>
      <c r="K3430" s="31">
        <f t="shared" si="26"/>
        <v>1374.9999999999998</v>
      </c>
      <c r="L3430" s="31">
        <f t="shared" si="27"/>
        <v>412.49999999999994</v>
      </c>
      <c r="M3430" s="32">
        <v>0.3</v>
      </c>
      <c r="O3430" s="37"/>
      <c r="P3430" s="35"/>
      <c r="Q3430" s="33"/>
      <c r="R3430" s="34"/>
    </row>
    <row r="3431" spans="1:18" ht="15.75" customHeight="1">
      <c r="A3431" s="22"/>
      <c r="B3431" s="27" t="s">
        <v>21</v>
      </c>
      <c r="C3431" s="27">
        <v>1185732</v>
      </c>
      <c r="D3431" s="28">
        <v>44383</v>
      </c>
      <c r="E3431" s="27" t="s">
        <v>22</v>
      </c>
      <c r="F3431" s="27" t="s">
        <v>124</v>
      </c>
      <c r="G3431" s="27" t="s">
        <v>125</v>
      </c>
      <c r="H3431" s="27" t="s">
        <v>29</v>
      </c>
      <c r="I3431" s="29">
        <v>0.54999999999999993</v>
      </c>
      <c r="J3431" s="30">
        <v>4500</v>
      </c>
      <c r="K3431" s="31">
        <f t="shared" si="26"/>
        <v>2474.9999999999995</v>
      </c>
      <c r="L3431" s="31">
        <f t="shared" si="27"/>
        <v>989.99999999999989</v>
      </c>
      <c r="M3431" s="32">
        <v>0.4</v>
      </c>
      <c r="O3431" s="37"/>
      <c r="P3431" s="35"/>
      <c r="Q3431" s="33"/>
      <c r="R3431" s="34"/>
    </row>
    <row r="3432" spans="1:18" ht="15.75" customHeight="1">
      <c r="A3432" s="22"/>
      <c r="B3432" s="27" t="s">
        <v>21</v>
      </c>
      <c r="C3432" s="27">
        <v>1185732</v>
      </c>
      <c r="D3432" s="28">
        <v>44415</v>
      </c>
      <c r="E3432" s="27" t="s">
        <v>22</v>
      </c>
      <c r="F3432" s="27" t="s">
        <v>124</v>
      </c>
      <c r="G3432" s="27" t="s">
        <v>125</v>
      </c>
      <c r="H3432" s="27" t="s">
        <v>24</v>
      </c>
      <c r="I3432" s="29">
        <v>0.49999999999999994</v>
      </c>
      <c r="J3432" s="30">
        <v>6000</v>
      </c>
      <c r="K3432" s="31">
        <f t="shared" si="26"/>
        <v>2999.9999999999995</v>
      </c>
      <c r="L3432" s="31">
        <f t="shared" si="27"/>
        <v>1049.9999999999998</v>
      </c>
      <c r="M3432" s="32">
        <v>0.35</v>
      </c>
      <c r="O3432" s="37"/>
      <c r="P3432" s="35"/>
      <c r="Q3432" s="33"/>
      <c r="R3432" s="34"/>
    </row>
    <row r="3433" spans="1:18" ht="15.75" customHeight="1">
      <c r="A3433" s="22"/>
      <c r="B3433" s="27" t="s">
        <v>21</v>
      </c>
      <c r="C3433" s="27">
        <v>1185732</v>
      </c>
      <c r="D3433" s="28">
        <v>44415</v>
      </c>
      <c r="E3433" s="27" t="s">
        <v>22</v>
      </c>
      <c r="F3433" s="27" t="s">
        <v>124</v>
      </c>
      <c r="G3433" s="27" t="s">
        <v>125</v>
      </c>
      <c r="H3433" s="27" t="s">
        <v>25</v>
      </c>
      <c r="I3433" s="29">
        <v>0.45</v>
      </c>
      <c r="J3433" s="30">
        <v>3750</v>
      </c>
      <c r="K3433" s="31">
        <f t="shared" si="26"/>
        <v>1687.5</v>
      </c>
      <c r="L3433" s="31">
        <f t="shared" si="27"/>
        <v>590.625</v>
      </c>
      <c r="M3433" s="32">
        <v>0.35</v>
      </c>
      <c r="O3433" s="37"/>
      <c r="P3433" s="35"/>
      <c r="Q3433" s="33"/>
      <c r="R3433" s="34"/>
    </row>
    <row r="3434" spans="1:18" ht="15.75" customHeight="1">
      <c r="A3434" s="22"/>
      <c r="B3434" s="27" t="s">
        <v>21</v>
      </c>
      <c r="C3434" s="27">
        <v>1185732</v>
      </c>
      <c r="D3434" s="28">
        <v>44415</v>
      </c>
      <c r="E3434" s="27" t="s">
        <v>22</v>
      </c>
      <c r="F3434" s="27" t="s">
        <v>124</v>
      </c>
      <c r="G3434" s="27" t="s">
        <v>125</v>
      </c>
      <c r="H3434" s="27" t="s">
        <v>26</v>
      </c>
      <c r="I3434" s="29">
        <v>0.4</v>
      </c>
      <c r="J3434" s="30">
        <v>3000</v>
      </c>
      <c r="K3434" s="31">
        <f t="shared" si="26"/>
        <v>1200</v>
      </c>
      <c r="L3434" s="31">
        <f t="shared" si="27"/>
        <v>480</v>
      </c>
      <c r="M3434" s="32">
        <v>0.4</v>
      </c>
      <c r="O3434" s="37"/>
      <c r="P3434" s="35"/>
      <c r="Q3434" s="33"/>
      <c r="R3434" s="34"/>
    </row>
    <row r="3435" spans="1:18" ht="15.75" customHeight="1">
      <c r="A3435" s="22"/>
      <c r="B3435" s="27" t="s">
        <v>21</v>
      </c>
      <c r="C3435" s="27">
        <v>1185732</v>
      </c>
      <c r="D3435" s="28">
        <v>44415</v>
      </c>
      <c r="E3435" s="27" t="s">
        <v>22</v>
      </c>
      <c r="F3435" s="27" t="s">
        <v>124</v>
      </c>
      <c r="G3435" s="27" t="s">
        <v>125</v>
      </c>
      <c r="H3435" s="27" t="s">
        <v>27</v>
      </c>
      <c r="I3435" s="29">
        <v>0.4</v>
      </c>
      <c r="J3435" s="30">
        <v>2000</v>
      </c>
      <c r="K3435" s="31">
        <f t="shared" si="26"/>
        <v>800</v>
      </c>
      <c r="L3435" s="31">
        <f t="shared" si="27"/>
        <v>320</v>
      </c>
      <c r="M3435" s="32">
        <v>0.4</v>
      </c>
      <c r="O3435" s="37"/>
      <c r="P3435" s="35"/>
      <c r="Q3435" s="33"/>
      <c r="R3435" s="34"/>
    </row>
    <row r="3436" spans="1:18" ht="15.75" customHeight="1">
      <c r="A3436" s="22"/>
      <c r="B3436" s="27" t="s">
        <v>21</v>
      </c>
      <c r="C3436" s="27">
        <v>1185732</v>
      </c>
      <c r="D3436" s="28">
        <v>44415</v>
      </c>
      <c r="E3436" s="27" t="s">
        <v>22</v>
      </c>
      <c r="F3436" s="27" t="s">
        <v>124</v>
      </c>
      <c r="G3436" s="27" t="s">
        <v>125</v>
      </c>
      <c r="H3436" s="27" t="s">
        <v>28</v>
      </c>
      <c r="I3436" s="29">
        <v>0.49999999999999994</v>
      </c>
      <c r="J3436" s="30">
        <v>1750</v>
      </c>
      <c r="K3436" s="31">
        <f t="shared" si="26"/>
        <v>874.99999999999989</v>
      </c>
      <c r="L3436" s="31">
        <f t="shared" si="27"/>
        <v>262.49999999999994</v>
      </c>
      <c r="M3436" s="32">
        <v>0.3</v>
      </c>
      <c r="O3436" s="37"/>
      <c r="P3436" s="35"/>
      <c r="Q3436" s="33"/>
      <c r="R3436" s="34"/>
    </row>
    <row r="3437" spans="1:18" ht="15.75" customHeight="1">
      <c r="A3437" s="22"/>
      <c r="B3437" s="27" t="s">
        <v>21</v>
      </c>
      <c r="C3437" s="27">
        <v>1185732</v>
      </c>
      <c r="D3437" s="28">
        <v>44415</v>
      </c>
      <c r="E3437" s="27" t="s">
        <v>22</v>
      </c>
      <c r="F3437" s="27" t="s">
        <v>124</v>
      </c>
      <c r="G3437" s="27" t="s">
        <v>125</v>
      </c>
      <c r="H3437" s="27" t="s">
        <v>29</v>
      </c>
      <c r="I3437" s="29">
        <v>0.54999999999999993</v>
      </c>
      <c r="J3437" s="30">
        <v>3500</v>
      </c>
      <c r="K3437" s="31">
        <f t="shared" si="26"/>
        <v>1924.9999999999998</v>
      </c>
      <c r="L3437" s="31">
        <f t="shared" si="27"/>
        <v>770</v>
      </c>
      <c r="M3437" s="32">
        <v>0.4</v>
      </c>
      <c r="O3437" s="37"/>
      <c r="P3437" s="35"/>
      <c r="Q3437" s="33"/>
      <c r="R3437" s="34"/>
    </row>
    <row r="3438" spans="1:18" ht="15.75" customHeight="1">
      <c r="A3438" s="22"/>
      <c r="B3438" s="27" t="s">
        <v>21</v>
      </c>
      <c r="C3438" s="27">
        <v>1185732</v>
      </c>
      <c r="D3438" s="28">
        <v>44445</v>
      </c>
      <c r="E3438" s="27" t="s">
        <v>22</v>
      </c>
      <c r="F3438" s="27" t="s">
        <v>124</v>
      </c>
      <c r="G3438" s="27" t="s">
        <v>125</v>
      </c>
      <c r="H3438" s="27" t="s">
        <v>24</v>
      </c>
      <c r="I3438" s="29">
        <v>0.49999999999999994</v>
      </c>
      <c r="J3438" s="30">
        <v>4750</v>
      </c>
      <c r="K3438" s="31">
        <f t="shared" si="26"/>
        <v>2374.9999999999995</v>
      </c>
      <c r="L3438" s="31">
        <f t="shared" si="27"/>
        <v>831.24999999999977</v>
      </c>
      <c r="M3438" s="32">
        <v>0.35</v>
      </c>
      <c r="O3438" s="37"/>
      <c r="P3438" s="35"/>
      <c r="Q3438" s="33"/>
      <c r="R3438" s="34"/>
    </row>
    <row r="3439" spans="1:18" ht="15.75" customHeight="1">
      <c r="A3439" s="22"/>
      <c r="B3439" s="27" t="s">
        <v>21</v>
      </c>
      <c r="C3439" s="27">
        <v>1185732</v>
      </c>
      <c r="D3439" s="28">
        <v>44445</v>
      </c>
      <c r="E3439" s="27" t="s">
        <v>22</v>
      </c>
      <c r="F3439" s="27" t="s">
        <v>124</v>
      </c>
      <c r="G3439" s="27" t="s">
        <v>125</v>
      </c>
      <c r="H3439" s="27" t="s">
        <v>25</v>
      </c>
      <c r="I3439" s="29">
        <v>0.45</v>
      </c>
      <c r="J3439" s="30">
        <v>2750</v>
      </c>
      <c r="K3439" s="31">
        <f t="shared" si="26"/>
        <v>1237.5</v>
      </c>
      <c r="L3439" s="31">
        <f t="shared" si="27"/>
        <v>433.125</v>
      </c>
      <c r="M3439" s="32">
        <v>0.35</v>
      </c>
      <c r="O3439" s="37"/>
      <c r="P3439" s="35"/>
      <c r="Q3439" s="33"/>
      <c r="R3439" s="34"/>
    </row>
    <row r="3440" spans="1:18" ht="15.75" customHeight="1">
      <c r="A3440" s="22"/>
      <c r="B3440" s="27" t="s">
        <v>21</v>
      </c>
      <c r="C3440" s="27">
        <v>1185732</v>
      </c>
      <c r="D3440" s="28">
        <v>44445</v>
      </c>
      <c r="E3440" s="27" t="s">
        <v>22</v>
      </c>
      <c r="F3440" s="27" t="s">
        <v>124</v>
      </c>
      <c r="G3440" s="27" t="s">
        <v>125</v>
      </c>
      <c r="H3440" s="27" t="s">
        <v>26</v>
      </c>
      <c r="I3440" s="29">
        <v>0.4</v>
      </c>
      <c r="J3440" s="30">
        <v>1750</v>
      </c>
      <c r="K3440" s="31">
        <f t="shared" si="26"/>
        <v>700</v>
      </c>
      <c r="L3440" s="31">
        <f t="shared" si="27"/>
        <v>280</v>
      </c>
      <c r="M3440" s="32">
        <v>0.4</v>
      </c>
      <c r="O3440" s="37"/>
      <c r="P3440" s="35"/>
      <c r="Q3440" s="33"/>
      <c r="R3440" s="34"/>
    </row>
    <row r="3441" spans="1:18" ht="15.75" customHeight="1">
      <c r="A3441" s="22"/>
      <c r="B3441" s="27" t="s">
        <v>21</v>
      </c>
      <c r="C3441" s="27">
        <v>1185732</v>
      </c>
      <c r="D3441" s="28">
        <v>44445</v>
      </c>
      <c r="E3441" s="27" t="s">
        <v>22</v>
      </c>
      <c r="F3441" s="27" t="s">
        <v>124</v>
      </c>
      <c r="G3441" s="27" t="s">
        <v>125</v>
      </c>
      <c r="H3441" s="27" t="s">
        <v>27</v>
      </c>
      <c r="I3441" s="29">
        <v>0.4</v>
      </c>
      <c r="J3441" s="30">
        <v>1500</v>
      </c>
      <c r="K3441" s="31">
        <f t="shared" si="26"/>
        <v>600</v>
      </c>
      <c r="L3441" s="31">
        <f t="shared" si="27"/>
        <v>240</v>
      </c>
      <c r="M3441" s="32">
        <v>0.4</v>
      </c>
      <c r="O3441" s="37"/>
      <c r="P3441" s="35"/>
      <c r="Q3441" s="33"/>
      <c r="R3441" s="34"/>
    </row>
    <row r="3442" spans="1:18" ht="15.75" customHeight="1">
      <c r="A3442" s="22"/>
      <c r="B3442" s="27" t="s">
        <v>21</v>
      </c>
      <c r="C3442" s="27">
        <v>1185732</v>
      </c>
      <c r="D3442" s="28">
        <v>44445</v>
      </c>
      <c r="E3442" s="27" t="s">
        <v>22</v>
      </c>
      <c r="F3442" s="27" t="s">
        <v>124</v>
      </c>
      <c r="G3442" s="27" t="s">
        <v>125</v>
      </c>
      <c r="H3442" s="27" t="s">
        <v>28</v>
      </c>
      <c r="I3442" s="29">
        <v>0.49999999999999994</v>
      </c>
      <c r="J3442" s="30">
        <v>1500</v>
      </c>
      <c r="K3442" s="31">
        <f t="shared" si="26"/>
        <v>749.99999999999989</v>
      </c>
      <c r="L3442" s="31">
        <f t="shared" si="27"/>
        <v>224.99999999999997</v>
      </c>
      <c r="M3442" s="32">
        <v>0.3</v>
      </c>
      <c r="O3442" s="37"/>
      <c r="P3442" s="35"/>
      <c r="Q3442" s="33"/>
      <c r="R3442" s="34"/>
    </row>
    <row r="3443" spans="1:18" ht="15.75" customHeight="1">
      <c r="A3443" s="22"/>
      <c r="B3443" s="27" t="s">
        <v>21</v>
      </c>
      <c r="C3443" s="27">
        <v>1185732</v>
      </c>
      <c r="D3443" s="28">
        <v>44445</v>
      </c>
      <c r="E3443" s="27" t="s">
        <v>22</v>
      </c>
      <c r="F3443" s="27" t="s">
        <v>124</v>
      </c>
      <c r="G3443" s="27" t="s">
        <v>125</v>
      </c>
      <c r="H3443" s="27" t="s">
        <v>29</v>
      </c>
      <c r="I3443" s="29">
        <v>0.54999999999999993</v>
      </c>
      <c r="J3443" s="30">
        <v>2500</v>
      </c>
      <c r="K3443" s="31">
        <f t="shared" si="26"/>
        <v>1374.9999999999998</v>
      </c>
      <c r="L3443" s="31">
        <f t="shared" si="27"/>
        <v>549.99999999999989</v>
      </c>
      <c r="M3443" s="32">
        <v>0.4</v>
      </c>
      <c r="O3443" s="37"/>
      <c r="P3443" s="35"/>
      <c r="Q3443" s="33"/>
      <c r="R3443" s="34"/>
    </row>
    <row r="3444" spans="1:18" ht="15.75" customHeight="1">
      <c r="A3444" s="22"/>
      <c r="B3444" s="27" t="s">
        <v>21</v>
      </c>
      <c r="C3444" s="27">
        <v>1185732</v>
      </c>
      <c r="D3444" s="28">
        <v>44477</v>
      </c>
      <c r="E3444" s="27" t="s">
        <v>22</v>
      </c>
      <c r="F3444" s="27" t="s">
        <v>124</v>
      </c>
      <c r="G3444" s="27" t="s">
        <v>125</v>
      </c>
      <c r="H3444" s="27" t="s">
        <v>24</v>
      </c>
      <c r="I3444" s="29">
        <v>0.54999999999999993</v>
      </c>
      <c r="J3444" s="30">
        <v>4250</v>
      </c>
      <c r="K3444" s="31">
        <f t="shared" si="26"/>
        <v>2337.4999999999995</v>
      </c>
      <c r="L3444" s="31">
        <f t="shared" si="27"/>
        <v>818.12499999999977</v>
      </c>
      <c r="M3444" s="32">
        <v>0.35</v>
      </c>
      <c r="O3444" s="37"/>
      <c r="P3444" s="35"/>
      <c r="Q3444" s="33"/>
      <c r="R3444" s="34"/>
    </row>
    <row r="3445" spans="1:18" ht="15.75" customHeight="1">
      <c r="A3445" s="22"/>
      <c r="B3445" s="27" t="s">
        <v>21</v>
      </c>
      <c r="C3445" s="27">
        <v>1185732</v>
      </c>
      <c r="D3445" s="28">
        <v>44477</v>
      </c>
      <c r="E3445" s="27" t="s">
        <v>22</v>
      </c>
      <c r="F3445" s="27" t="s">
        <v>124</v>
      </c>
      <c r="G3445" s="27" t="s">
        <v>125</v>
      </c>
      <c r="H3445" s="27" t="s">
        <v>25</v>
      </c>
      <c r="I3445" s="29">
        <v>0.5</v>
      </c>
      <c r="J3445" s="30">
        <v>2500</v>
      </c>
      <c r="K3445" s="31">
        <f t="shared" si="26"/>
        <v>1250</v>
      </c>
      <c r="L3445" s="31">
        <f t="shared" si="27"/>
        <v>437.5</v>
      </c>
      <c r="M3445" s="32">
        <v>0.35</v>
      </c>
      <c r="O3445" s="37"/>
      <c r="P3445" s="35"/>
      <c r="Q3445" s="33"/>
      <c r="R3445" s="34"/>
    </row>
    <row r="3446" spans="1:18" ht="15.75" customHeight="1">
      <c r="A3446" s="22"/>
      <c r="B3446" s="27" t="s">
        <v>21</v>
      </c>
      <c r="C3446" s="27">
        <v>1185732</v>
      </c>
      <c r="D3446" s="28">
        <v>44477</v>
      </c>
      <c r="E3446" s="27" t="s">
        <v>22</v>
      </c>
      <c r="F3446" s="27" t="s">
        <v>124</v>
      </c>
      <c r="G3446" s="27" t="s">
        <v>125</v>
      </c>
      <c r="H3446" s="27" t="s">
        <v>26</v>
      </c>
      <c r="I3446" s="29">
        <v>0.5</v>
      </c>
      <c r="J3446" s="30">
        <v>1500</v>
      </c>
      <c r="K3446" s="31">
        <f t="shared" si="26"/>
        <v>750</v>
      </c>
      <c r="L3446" s="31">
        <f t="shared" si="27"/>
        <v>300</v>
      </c>
      <c r="M3446" s="32">
        <v>0.4</v>
      </c>
      <c r="O3446" s="37"/>
      <c r="P3446" s="35"/>
      <c r="Q3446" s="33"/>
      <c r="R3446" s="34"/>
    </row>
    <row r="3447" spans="1:18" ht="15.75" customHeight="1">
      <c r="A3447" s="22"/>
      <c r="B3447" s="27" t="s">
        <v>21</v>
      </c>
      <c r="C3447" s="27">
        <v>1185732</v>
      </c>
      <c r="D3447" s="28">
        <v>44477</v>
      </c>
      <c r="E3447" s="27" t="s">
        <v>22</v>
      </c>
      <c r="F3447" s="27" t="s">
        <v>124</v>
      </c>
      <c r="G3447" s="27" t="s">
        <v>125</v>
      </c>
      <c r="H3447" s="27" t="s">
        <v>27</v>
      </c>
      <c r="I3447" s="29">
        <v>0.5</v>
      </c>
      <c r="J3447" s="30">
        <v>1250</v>
      </c>
      <c r="K3447" s="31">
        <f t="shared" si="26"/>
        <v>625</v>
      </c>
      <c r="L3447" s="31">
        <f t="shared" si="27"/>
        <v>250</v>
      </c>
      <c r="M3447" s="32">
        <v>0.4</v>
      </c>
      <c r="O3447" s="37"/>
      <c r="P3447" s="35"/>
      <c r="Q3447" s="33"/>
      <c r="R3447" s="34"/>
    </row>
    <row r="3448" spans="1:18" ht="15.75" customHeight="1">
      <c r="A3448" s="22"/>
      <c r="B3448" s="27" t="s">
        <v>21</v>
      </c>
      <c r="C3448" s="27">
        <v>1185732</v>
      </c>
      <c r="D3448" s="28">
        <v>44477</v>
      </c>
      <c r="E3448" s="27" t="s">
        <v>22</v>
      </c>
      <c r="F3448" s="27" t="s">
        <v>124</v>
      </c>
      <c r="G3448" s="27" t="s">
        <v>125</v>
      </c>
      <c r="H3448" s="27" t="s">
        <v>28</v>
      </c>
      <c r="I3448" s="29">
        <v>0.6</v>
      </c>
      <c r="J3448" s="30">
        <v>1250</v>
      </c>
      <c r="K3448" s="31">
        <f t="shared" si="26"/>
        <v>750</v>
      </c>
      <c r="L3448" s="31">
        <f t="shared" si="27"/>
        <v>225</v>
      </c>
      <c r="M3448" s="32">
        <v>0.3</v>
      </c>
      <c r="O3448" s="37"/>
      <c r="P3448" s="35"/>
      <c r="Q3448" s="33"/>
      <c r="R3448" s="34"/>
    </row>
    <row r="3449" spans="1:18" ht="15.75" customHeight="1">
      <c r="A3449" s="22"/>
      <c r="B3449" s="27" t="s">
        <v>21</v>
      </c>
      <c r="C3449" s="27">
        <v>1185732</v>
      </c>
      <c r="D3449" s="28">
        <v>44477</v>
      </c>
      <c r="E3449" s="27" t="s">
        <v>22</v>
      </c>
      <c r="F3449" s="27" t="s">
        <v>124</v>
      </c>
      <c r="G3449" s="27" t="s">
        <v>125</v>
      </c>
      <c r="H3449" s="27" t="s">
        <v>29</v>
      </c>
      <c r="I3449" s="29">
        <v>0.64999999999999991</v>
      </c>
      <c r="J3449" s="30">
        <v>2500</v>
      </c>
      <c r="K3449" s="31">
        <f t="shared" si="26"/>
        <v>1624.9999999999998</v>
      </c>
      <c r="L3449" s="31">
        <f t="shared" si="27"/>
        <v>650</v>
      </c>
      <c r="M3449" s="32">
        <v>0.4</v>
      </c>
      <c r="O3449" s="37"/>
      <c r="P3449" s="35"/>
      <c r="Q3449" s="33"/>
      <c r="R3449" s="34"/>
    </row>
    <row r="3450" spans="1:18" ht="15.75" customHeight="1">
      <c r="A3450" s="22"/>
      <c r="B3450" s="27" t="s">
        <v>21</v>
      </c>
      <c r="C3450" s="27">
        <v>1185732</v>
      </c>
      <c r="D3450" s="28">
        <v>44507</v>
      </c>
      <c r="E3450" s="27" t="s">
        <v>22</v>
      </c>
      <c r="F3450" s="27" t="s">
        <v>124</v>
      </c>
      <c r="G3450" s="27" t="s">
        <v>125</v>
      </c>
      <c r="H3450" s="27" t="s">
        <v>24</v>
      </c>
      <c r="I3450" s="29">
        <v>0.6</v>
      </c>
      <c r="J3450" s="30">
        <v>4000</v>
      </c>
      <c r="K3450" s="31">
        <f t="shared" si="26"/>
        <v>2400</v>
      </c>
      <c r="L3450" s="31">
        <f t="shared" si="27"/>
        <v>840</v>
      </c>
      <c r="M3450" s="32">
        <v>0.35</v>
      </c>
      <c r="O3450" s="37"/>
      <c r="P3450" s="35"/>
      <c r="Q3450" s="33"/>
      <c r="R3450" s="34"/>
    </row>
    <row r="3451" spans="1:18" ht="15.75" customHeight="1">
      <c r="A3451" s="22"/>
      <c r="B3451" s="27" t="s">
        <v>21</v>
      </c>
      <c r="C3451" s="27">
        <v>1185732</v>
      </c>
      <c r="D3451" s="28">
        <v>44507</v>
      </c>
      <c r="E3451" s="27" t="s">
        <v>22</v>
      </c>
      <c r="F3451" s="27" t="s">
        <v>124</v>
      </c>
      <c r="G3451" s="27" t="s">
        <v>125</v>
      </c>
      <c r="H3451" s="27" t="s">
        <v>25</v>
      </c>
      <c r="I3451" s="29">
        <v>0.5</v>
      </c>
      <c r="J3451" s="30">
        <v>2750</v>
      </c>
      <c r="K3451" s="31">
        <f t="shared" si="26"/>
        <v>1375</v>
      </c>
      <c r="L3451" s="31">
        <f t="shared" si="27"/>
        <v>481.24999999999994</v>
      </c>
      <c r="M3451" s="32">
        <v>0.35</v>
      </c>
      <c r="O3451" s="37"/>
      <c r="P3451" s="35"/>
      <c r="Q3451" s="33"/>
      <c r="R3451" s="34"/>
    </row>
    <row r="3452" spans="1:18" ht="15.75" customHeight="1">
      <c r="A3452" s="22"/>
      <c r="B3452" s="27" t="s">
        <v>21</v>
      </c>
      <c r="C3452" s="27">
        <v>1185732</v>
      </c>
      <c r="D3452" s="28">
        <v>44507</v>
      </c>
      <c r="E3452" s="27" t="s">
        <v>22</v>
      </c>
      <c r="F3452" s="27" t="s">
        <v>124</v>
      </c>
      <c r="G3452" s="27" t="s">
        <v>125</v>
      </c>
      <c r="H3452" s="27" t="s">
        <v>26</v>
      </c>
      <c r="I3452" s="29">
        <v>0.5</v>
      </c>
      <c r="J3452" s="30">
        <v>2700</v>
      </c>
      <c r="K3452" s="31">
        <f t="shared" si="26"/>
        <v>1350</v>
      </c>
      <c r="L3452" s="31">
        <f t="shared" si="27"/>
        <v>540</v>
      </c>
      <c r="M3452" s="32">
        <v>0.4</v>
      </c>
      <c r="O3452" s="37"/>
      <c r="P3452" s="35"/>
      <c r="Q3452" s="33"/>
      <c r="R3452" s="34"/>
    </row>
    <row r="3453" spans="1:18" ht="15.75" customHeight="1">
      <c r="A3453" s="22"/>
      <c r="B3453" s="27" t="s">
        <v>21</v>
      </c>
      <c r="C3453" s="27">
        <v>1185732</v>
      </c>
      <c r="D3453" s="28">
        <v>44507</v>
      </c>
      <c r="E3453" s="27" t="s">
        <v>22</v>
      </c>
      <c r="F3453" s="27" t="s">
        <v>124</v>
      </c>
      <c r="G3453" s="27" t="s">
        <v>125</v>
      </c>
      <c r="H3453" s="27" t="s">
        <v>27</v>
      </c>
      <c r="I3453" s="29">
        <v>0.5</v>
      </c>
      <c r="J3453" s="30">
        <v>2500</v>
      </c>
      <c r="K3453" s="31">
        <f t="shared" si="26"/>
        <v>1250</v>
      </c>
      <c r="L3453" s="31">
        <f t="shared" si="27"/>
        <v>500</v>
      </c>
      <c r="M3453" s="32">
        <v>0.4</v>
      </c>
      <c r="O3453" s="37"/>
      <c r="P3453" s="35"/>
      <c r="Q3453" s="33"/>
      <c r="R3453" s="34"/>
    </row>
    <row r="3454" spans="1:18" ht="15.75" customHeight="1">
      <c r="A3454" s="22"/>
      <c r="B3454" s="27" t="s">
        <v>21</v>
      </c>
      <c r="C3454" s="27">
        <v>1185732</v>
      </c>
      <c r="D3454" s="28">
        <v>44507</v>
      </c>
      <c r="E3454" s="27" t="s">
        <v>22</v>
      </c>
      <c r="F3454" s="27" t="s">
        <v>124</v>
      </c>
      <c r="G3454" s="27" t="s">
        <v>125</v>
      </c>
      <c r="H3454" s="27" t="s">
        <v>28</v>
      </c>
      <c r="I3454" s="29">
        <v>0.6</v>
      </c>
      <c r="J3454" s="30">
        <v>2250</v>
      </c>
      <c r="K3454" s="31">
        <f t="shared" si="26"/>
        <v>1350</v>
      </c>
      <c r="L3454" s="31">
        <f t="shared" si="27"/>
        <v>405</v>
      </c>
      <c r="M3454" s="32">
        <v>0.3</v>
      </c>
      <c r="O3454" s="37"/>
      <c r="P3454" s="35"/>
      <c r="Q3454" s="33"/>
      <c r="R3454" s="34"/>
    </row>
    <row r="3455" spans="1:18" ht="15.75" customHeight="1">
      <c r="A3455" s="22"/>
      <c r="B3455" s="27" t="s">
        <v>21</v>
      </c>
      <c r="C3455" s="27">
        <v>1185732</v>
      </c>
      <c r="D3455" s="28">
        <v>44507</v>
      </c>
      <c r="E3455" s="27" t="s">
        <v>22</v>
      </c>
      <c r="F3455" s="27" t="s">
        <v>124</v>
      </c>
      <c r="G3455" s="27" t="s">
        <v>125</v>
      </c>
      <c r="H3455" s="27" t="s">
        <v>29</v>
      </c>
      <c r="I3455" s="29">
        <v>0.64999999999999991</v>
      </c>
      <c r="J3455" s="30">
        <v>3250</v>
      </c>
      <c r="K3455" s="31">
        <f t="shared" si="26"/>
        <v>2112.4999999999995</v>
      </c>
      <c r="L3455" s="31">
        <f t="shared" si="27"/>
        <v>844.99999999999989</v>
      </c>
      <c r="M3455" s="32">
        <v>0.4</v>
      </c>
      <c r="O3455" s="37"/>
      <c r="P3455" s="35"/>
      <c r="Q3455" s="33"/>
      <c r="R3455" s="34"/>
    </row>
    <row r="3456" spans="1:18" ht="15.75" customHeight="1">
      <c r="A3456" s="22"/>
      <c r="B3456" s="27" t="s">
        <v>21</v>
      </c>
      <c r="C3456" s="27">
        <v>1185732</v>
      </c>
      <c r="D3456" s="28">
        <v>44536</v>
      </c>
      <c r="E3456" s="27" t="s">
        <v>22</v>
      </c>
      <c r="F3456" s="27" t="s">
        <v>124</v>
      </c>
      <c r="G3456" s="27" t="s">
        <v>125</v>
      </c>
      <c r="H3456" s="27" t="s">
        <v>24</v>
      </c>
      <c r="I3456" s="29">
        <v>0.6</v>
      </c>
      <c r="J3456" s="30">
        <v>5500</v>
      </c>
      <c r="K3456" s="31">
        <f t="shared" si="26"/>
        <v>3300</v>
      </c>
      <c r="L3456" s="31">
        <f t="shared" si="27"/>
        <v>1155</v>
      </c>
      <c r="M3456" s="32">
        <v>0.35</v>
      </c>
      <c r="O3456" s="37"/>
      <c r="P3456" s="35"/>
      <c r="Q3456" s="33"/>
      <c r="R3456" s="34"/>
    </row>
    <row r="3457" spans="1:18" ht="15.75" customHeight="1">
      <c r="A3457" s="22"/>
      <c r="B3457" s="27" t="s">
        <v>21</v>
      </c>
      <c r="C3457" s="27">
        <v>1185732</v>
      </c>
      <c r="D3457" s="28">
        <v>44536</v>
      </c>
      <c r="E3457" s="27" t="s">
        <v>22</v>
      </c>
      <c r="F3457" s="27" t="s">
        <v>124</v>
      </c>
      <c r="G3457" s="27" t="s">
        <v>125</v>
      </c>
      <c r="H3457" s="27" t="s">
        <v>25</v>
      </c>
      <c r="I3457" s="29">
        <v>0.5</v>
      </c>
      <c r="J3457" s="30">
        <v>3500</v>
      </c>
      <c r="K3457" s="31">
        <f t="shared" si="26"/>
        <v>1750</v>
      </c>
      <c r="L3457" s="31">
        <f t="shared" si="27"/>
        <v>612.5</v>
      </c>
      <c r="M3457" s="32">
        <v>0.35</v>
      </c>
      <c r="O3457" s="37"/>
      <c r="P3457" s="35"/>
      <c r="Q3457" s="33"/>
      <c r="R3457" s="34"/>
    </row>
    <row r="3458" spans="1:18" ht="15.75" customHeight="1">
      <c r="A3458" s="22"/>
      <c r="B3458" s="27" t="s">
        <v>21</v>
      </c>
      <c r="C3458" s="27">
        <v>1185732</v>
      </c>
      <c r="D3458" s="28">
        <v>44536</v>
      </c>
      <c r="E3458" s="27" t="s">
        <v>22</v>
      </c>
      <c r="F3458" s="27" t="s">
        <v>124</v>
      </c>
      <c r="G3458" s="27" t="s">
        <v>125</v>
      </c>
      <c r="H3458" s="27" t="s">
        <v>26</v>
      </c>
      <c r="I3458" s="29">
        <v>0.5</v>
      </c>
      <c r="J3458" s="30">
        <v>3250</v>
      </c>
      <c r="K3458" s="31">
        <f t="shared" si="26"/>
        <v>1625</v>
      </c>
      <c r="L3458" s="31">
        <f t="shared" si="27"/>
        <v>650</v>
      </c>
      <c r="M3458" s="32">
        <v>0.4</v>
      </c>
      <c r="O3458" s="37"/>
      <c r="P3458" s="35"/>
      <c r="Q3458" s="33"/>
      <c r="R3458" s="34"/>
    </row>
    <row r="3459" spans="1:18" ht="15.75" customHeight="1">
      <c r="A3459" s="22"/>
      <c r="B3459" s="27" t="s">
        <v>21</v>
      </c>
      <c r="C3459" s="27">
        <v>1185732</v>
      </c>
      <c r="D3459" s="28">
        <v>44536</v>
      </c>
      <c r="E3459" s="27" t="s">
        <v>22</v>
      </c>
      <c r="F3459" s="27" t="s">
        <v>124</v>
      </c>
      <c r="G3459" s="27" t="s">
        <v>125</v>
      </c>
      <c r="H3459" s="27" t="s">
        <v>27</v>
      </c>
      <c r="I3459" s="29">
        <v>0.5</v>
      </c>
      <c r="J3459" s="30">
        <v>2750</v>
      </c>
      <c r="K3459" s="31">
        <f t="shared" si="26"/>
        <v>1375</v>
      </c>
      <c r="L3459" s="31">
        <f t="shared" si="27"/>
        <v>550</v>
      </c>
      <c r="M3459" s="32">
        <v>0.4</v>
      </c>
      <c r="O3459" s="37"/>
      <c r="P3459" s="35"/>
      <c r="Q3459" s="33"/>
      <c r="R3459" s="34"/>
    </row>
    <row r="3460" spans="1:18" ht="15.75" customHeight="1">
      <c r="A3460" s="22"/>
      <c r="B3460" s="27" t="s">
        <v>21</v>
      </c>
      <c r="C3460" s="27">
        <v>1185732</v>
      </c>
      <c r="D3460" s="28">
        <v>44536</v>
      </c>
      <c r="E3460" s="27" t="s">
        <v>22</v>
      </c>
      <c r="F3460" s="27" t="s">
        <v>124</v>
      </c>
      <c r="G3460" s="27" t="s">
        <v>125</v>
      </c>
      <c r="H3460" s="27" t="s">
        <v>28</v>
      </c>
      <c r="I3460" s="29">
        <v>0.6</v>
      </c>
      <c r="J3460" s="30">
        <v>2750</v>
      </c>
      <c r="K3460" s="31">
        <f t="shared" si="26"/>
        <v>1650</v>
      </c>
      <c r="L3460" s="31">
        <f t="shared" si="27"/>
        <v>495</v>
      </c>
      <c r="M3460" s="32">
        <v>0.3</v>
      </c>
      <c r="O3460" s="37"/>
      <c r="P3460" s="35"/>
      <c r="Q3460" s="33"/>
      <c r="R3460" s="34"/>
    </row>
    <row r="3461" spans="1:18" ht="15.75" customHeight="1">
      <c r="A3461" s="22"/>
      <c r="B3461" s="27" t="s">
        <v>21</v>
      </c>
      <c r="C3461" s="27">
        <v>1185732</v>
      </c>
      <c r="D3461" s="28">
        <v>44536</v>
      </c>
      <c r="E3461" s="27" t="s">
        <v>22</v>
      </c>
      <c r="F3461" s="27" t="s">
        <v>124</v>
      </c>
      <c r="G3461" s="27" t="s">
        <v>125</v>
      </c>
      <c r="H3461" s="27" t="s">
        <v>29</v>
      </c>
      <c r="I3461" s="29">
        <v>0.64999999999999991</v>
      </c>
      <c r="J3461" s="30">
        <v>3750</v>
      </c>
      <c r="K3461" s="31">
        <f t="shared" si="26"/>
        <v>2437.4999999999995</v>
      </c>
      <c r="L3461" s="31">
        <f t="shared" si="27"/>
        <v>974.99999999999989</v>
      </c>
      <c r="M3461" s="32">
        <v>0.4</v>
      </c>
      <c r="O3461" s="37"/>
      <c r="P3461" s="35"/>
      <c r="Q3461" s="33"/>
      <c r="R3461" s="34"/>
    </row>
    <row r="3462" spans="1:18" ht="15.75" customHeight="1">
      <c r="A3462" s="22" t="s">
        <v>46</v>
      </c>
      <c r="B3462" s="27" t="s">
        <v>21</v>
      </c>
      <c r="C3462" s="27">
        <v>1185732</v>
      </c>
      <c r="D3462" s="28">
        <v>44203</v>
      </c>
      <c r="E3462" s="27" t="s">
        <v>22</v>
      </c>
      <c r="F3462" s="27" t="s">
        <v>126</v>
      </c>
      <c r="G3462" s="27" t="s">
        <v>127</v>
      </c>
      <c r="H3462" s="27" t="s">
        <v>24</v>
      </c>
      <c r="I3462" s="29">
        <v>0.4</v>
      </c>
      <c r="J3462" s="30">
        <v>5000</v>
      </c>
      <c r="K3462" s="31">
        <f t="shared" si="26"/>
        <v>2000</v>
      </c>
      <c r="L3462" s="31">
        <f t="shared" si="27"/>
        <v>800</v>
      </c>
      <c r="M3462" s="32">
        <v>0.4</v>
      </c>
      <c r="O3462" s="37"/>
      <c r="P3462" s="35"/>
      <c r="Q3462" s="33"/>
      <c r="R3462" s="34"/>
    </row>
    <row r="3463" spans="1:18" ht="15.75" customHeight="1">
      <c r="A3463" s="22"/>
      <c r="B3463" s="27" t="s">
        <v>21</v>
      </c>
      <c r="C3463" s="27">
        <v>1185732</v>
      </c>
      <c r="D3463" s="28">
        <v>44203</v>
      </c>
      <c r="E3463" s="27" t="s">
        <v>22</v>
      </c>
      <c r="F3463" s="27" t="s">
        <v>126</v>
      </c>
      <c r="G3463" s="27" t="s">
        <v>127</v>
      </c>
      <c r="H3463" s="27" t="s">
        <v>25</v>
      </c>
      <c r="I3463" s="29">
        <v>0.4</v>
      </c>
      <c r="J3463" s="30">
        <v>3000</v>
      </c>
      <c r="K3463" s="31">
        <f t="shared" si="26"/>
        <v>1200</v>
      </c>
      <c r="L3463" s="31">
        <f t="shared" si="27"/>
        <v>480</v>
      </c>
      <c r="M3463" s="32">
        <v>0.4</v>
      </c>
      <c r="O3463" s="37"/>
      <c r="P3463" s="35"/>
      <c r="Q3463" s="33"/>
      <c r="R3463" s="34"/>
    </row>
    <row r="3464" spans="1:18" ht="15.75" customHeight="1">
      <c r="A3464" s="22"/>
      <c r="B3464" s="27" t="s">
        <v>21</v>
      </c>
      <c r="C3464" s="27">
        <v>1185732</v>
      </c>
      <c r="D3464" s="28">
        <v>44203</v>
      </c>
      <c r="E3464" s="27" t="s">
        <v>22</v>
      </c>
      <c r="F3464" s="27" t="s">
        <v>126</v>
      </c>
      <c r="G3464" s="27" t="s">
        <v>127</v>
      </c>
      <c r="H3464" s="27" t="s">
        <v>26</v>
      </c>
      <c r="I3464" s="29">
        <v>0.30000000000000004</v>
      </c>
      <c r="J3464" s="30">
        <v>3000</v>
      </c>
      <c r="K3464" s="31">
        <f t="shared" si="26"/>
        <v>900.00000000000011</v>
      </c>
      <c r="L3464" s="31">
        <f t="shared" si="27"/>
        <v>270</v>
      </c>
      <c r="M3464" s="32">
        <v>0.3</v>
      </c>
      <c r="O3464" s="37"/>
      <c r="P3464" s="35"/>
      <c r="Q3464" s="33"/>
      <c r="R3464" s="34"/>
    </row>
    <row r="3465" spans="1:18" ht="15.75" customHeight="1">
      <c r="A3465" s="22"/>
      <c r="B3465" s="27" t="s">
        <v>21</v>
      </c>
      <c r="C3465" s="27">
        <v>1185732</v>
      </c>
      <c r="D3465" s="28">
        <v>44203</v>
      </c>
      <c r="E3465" s="27" t="s">
        <v>22</v>
      </c>
      <c r="F3465" s="27" t="s">
        <v>126</v>
      </c>
      <c r="G3465" s="27" t="s">
        <v>127</v>
      </c>
      <c r="H3465" s="27" t="s">
        <v>27</v>
      </c>
      <c r="I3465" s="29">
        <v>0.35</v>
      </c>
      <c r="J3465" s="30">
        <v>1500</v>
      </c>
      <c r="K3465" s="31">
        <f t="shared" si="26"/>
        <v>525</v>
      </c>
      <c r="L3465" s="31">
        <f t="shared" si="27"/>
        <v>157.5</v>
      </c>
      <c r="M3465" s="32">
        <v>0.3</v>
      </c>
      <c r="O3465" s="37"/>
      <c r="P3465" s="35"/>
      <c r="Q3465" s="33"/>
      <c r="R3465" s="34"/>
    </row>
    <row r="3466" spans="1:18" ht="15.75" customHeight="1">
      <c r="A3466" s="22"/>
      <c r="B3466" s="27" t="s">
        <v>21</v>
      </c>
      <c r="C3466" s="27">
        <v>1185732</v>
      </c>
      <c r="D3466" s="28">
        <v>44203</v>
      </c>
      <c r="E3466" s="27" t="s">
        <v>22</v>
      </c>
      <c r="F3466" s="27" t="s">
        <v>126</v>
      </c>
      <c r="G3466" s="27" t="s">
        <v>127</v>
      </c>
      <c r="H3466" s="27" t="s">
        <v>28</v>
      </c>
      <c r="I3466" s="29">
        <v>0.5</v>
      </c>
      <c r="J3466" s="30">
        <v>2000</v>
      </c>
      <c r="K3466" s="31">
        <f t="shared" si="26"/>
        <v>1000</v>
      </c>
      <c r="L3466" s="31">
        <f t="shared" si="27"/>
        <v>300</v>
      </c>
      <c r="M3466" s="32">
        <v>0.3</v>
      </c>
      <c r="O3466" s="37"/>
      <c r="P3466" s="35"/>
      <c r="Q3466" s="33"/>
      <c r="R3466" s="34"/>
    </row>
    <row r="3467" spans="1:18" ht="15.75" customHeight="1">
      <c r="A3467" s="22"/>
      <c r="B3467" s="27" t="s">
        <v>21</v>
      </c>
      <c r="C3467" s="27">
        <v>1185732</v>
      </c>
      <c r="D3467" s="28">
        <v>44203</v>
      </c>
      <c r="E3467" s="27" t="s">
        <v>22</v>
      </c>
      <c r="F3467" s="27" t="s">
        <v>126</v>
      </c>
      <c r="G3467" s="27" t="s">
        <v>127</v>
      </c>
      <c r="H3467" s="27" t="s">
        <v>29</v>
      </c>
      <c r="I3467" s="29">
        <v>0.4</v>
      </c>
      <c r="J3467" s="30">
        <v>3000</v>
      </c>
      <c r="K3467" s="31">
        <f t="shared" si="26"/>
        <v>1200</v>
      </c>
      <c r="L3467" s="31">
        <f t="shared" si="27"/>
        <v>420</v>
      </c>
      <c r="M3467" s="32">
        <v>0.35</v>
      </c>
      <c r="O3467" s="37"/>
      <c r="P3467" s="35"/>
      <c r="Q3467" s="33"/>
      <c r="R3467" s="34"/>
    </row>
    <row r="3468" spans="1:18" ht="15.75" customHeight="1">
      <c r="A3468" s="22"/>
      <c r="B3468" s="27" t="s">
        <v>21</v>
      </c>
      <c r="C3468" s="27">
        <v>1185732</v>
      </c>
      <c r="D3468" s="28">
        <v>44232</v>
      </c>
      <c r="E3468" s="27" t="s">
        <v>22</v>
      </c>
      <c r="F3468" s="27" t="s">
        <v>126</v>
      </c>
      <c r="G3468" s="27" t="s">
        <v>127</v>
      </c>
      <c r="H3468" s="27" t="s">
        <v>24</v>
      </c>
      <c r="I3468" s="29">
        <v>0.4</v>
      </c>
      <c r="J3468" s="30">
        <v>5500</v>
      </c>
      <c r="K3468" s="31">
        <f t="shared" si="26"/>
        <v>2200</v>
      </c>
      <c r="L3468" s="31">
        <f t="shared" si="27"/>
        <v>880</v>
      </c>
      <c r="M3468" s="32">
        <v>0.4</v>
      </c>
      <c r="O3468" s="37"/>
      <c r="P3468" s="35"/>
      <c r="Q3468" s="33"/>
      <c r="R3468" s="34"/>
    </row>
    <row r="3469" spans="1:18" ht="15.75" customHeight="1">
      <c r="A3469" s="22"/>
      <c r="B3469" s="27" t="s">
        <v>21</v>
      </c>
      <c r="C3469" s="27">
        <v>1185732</v>
      </c>
      <c r="D3469" s="28">
        <v>44232</v>
      </c>
      <c r="E3469" s="27" t="s">
        <v>22</v>
      </c>
      <c r="F3469" s="27" t="s">
        <v>126</v>
      </c>
      <c r="G3469" s="27" t="s">
        <v>127</v>
      </c>
      <c r="H3469" s="27" t="s">
        <v>25</v>
      </c>
      <c r="I3469" s="29">
        <v>0.4</v>
      </c>
      <c r="J3469" s="30">
        <v>2000</v>
      </c>
      <c r="K3469" s="31">
        <f t="shared" si="26"/>
        <v>800</v>
      </c>
      <c r="L3469" s="31">
        <f t="shared" si="27"/>
        <v>320</v>
      </c>
      <c r="M3469" s="32">
        <v>0.4</v>
      </c>
      <c r="O3469" s="37"/>
      <c r="P3469" s="35"/>
      <c r="Q3469" s="33"/>
      <c r="R3469" s="34"/>
    </row>
    <row r="3470" spans="1:18" ht="15.75" customHeight="1">
      <c r="A3470" s="22"/>
      <c r="B3470" s="27" t="s">
        <v>21</v>
      </c>
      <c r="C3470" s="27">
        <v>1185732</v>
      </c>
      <c r="D3470" s="28">
        <v>44232</v>
      </c>
      <c r="E3470" s="27" t="s">
        <v>22</v>
      </c>
      <c r="F3470" s="27" t="s">
        <v>126</v>
      </c>
      <c r="G3470" s="27" t="s">
        <v>127</v>
      </c>
      <c r="H3470" s="27" t="s">
        <v>26</v>
      </c>
      <c r="I3470" s="29">
        <v>0.30000000000000004</v>
      </c>
      <c r="J3470" s="30">
        <v>2500</v>
      </c>
      <c r="K3470" s="31">
        <f t="shared" si="26"/>
        <v>750.00000000000011</v>
      </c>
      <c r="L3470" s="31">
        <f t="shared" si="27"/>
        <v>225.00000000000003</v>
      </c>
      <c r="M3470" s="32">
        <v>0.3</v>
      </c>
      <c r="O3470" s="37"/>
      <c r="P3470" s="35"/>
      <c r="Q3470" s="33"/>
      <c r="R3470" s="34"/>
    </row>
    <row r="3471" spans="1:18" ht="15.75" customHeight="1">
      <c r="A3471" s="22"/>
      <c r="B3471" s="27" t="s">
        <v>21</v>
      </c>
      <c r="C3471" s="27">
        <v>1185732</v>
      </c>
      <c r="D3471" s="28">
        <v>44232</v>
      </c>
      <c r="E3471" s="27" t="s">
        <v>22</v>
      </c>
      <c r="F3471" s="27" t="s">
        <v>126</v>
      </c>
      <c r="G3471" s="27" t="s">
        <v>127</v>
      </c>
      <c r="H3471" s="27" t="s">
        <v>27</v>
      </c>
      <c r="I3471" s="29">
        <v>0.35</v>
      </c>
      <c r="J3471" s="30">
        <v>1250</v>
      </c>
      <c r="K3471" s="31">
        <f t="shared" si="26"/>
        <v>437.5</v>
      </c>
      <c r="L3471" s="31">
        <f t="shared" si="27"/>
        <v>131.25</v>
      </c>
      <c r="M3471" s="32">
        <v>0.3</v>
      </c>
      <c r="O3471" s="37"/>
      <c r="P3471" s="35"/>
      <c r="Q3471" s="33"/>
      <c r="R3471" s="34"/>
    </row>
    <row r="3472" spans="1:18" ht="15.75" customHeight="1">
      <c r="A3472" s="22"/>
      <c r="B3472" s="27" t="s">
        <v>21</v>
      </c>
      <c r="C3472" s="27">
        <v>1185732</v>
      </c>
      <c r="D3472" s="28">
        <v>44232</v>
      </c>
      <c r="E3472" s="27" t="s">
        <v>22</v>
      </c>
      <c r="F3472" s="27" t="s">
        <v>126</v>
      </c>
      <c r="G3472" s="27" t="s">
        <v>127</v>
      </c>
      <c r="H3472" s="27" t="s">
        <v>28</v>
      </c>
      <c r="I3472" s="29">
        <v>0.5</v>
      </c>
      <c r="J3472" s="30">
        <v>2000</v>
      </c>
      <c r="K3472" s="31">
        <f t="shared" si="26"/>
        <v>1000</v>
      </c>
      <c r="L3472" s="31">
        <f t="shared" si="27"/>
        <v>300</v>
      </c>
      <c r="M3472" s="32">
        <v>0.3</v>
      </c>
      <c r="O3472" s="37"/>
      <c r="P3472" s="35"/>
      <c r="Q3472" s="33"/>
      <c r="R3472" s="34"/>
    </row>
    <row r="3473" spans="1:18" ht="15.75" customHeight="1">
      <c r="A3473" s="22"/>
      <c r="B3473" s="27" t="s">
        <v>21</v>
      </c>
      <c r="C3473" s="27">
        <v>1185732</v>
      </c>
      <c r="D3473" s="28">
        <v>44232</v>
      </c>
      <c r="E3473" s="27" t="s">
        <v>22</v>
      </c>
      <c r="F3473" s="27" t="s">
        <v>126</v>
      </c>
      <c r="G3473" s="27" t="s">
        <v>127</v>
      </c>
      <c r="H3473" s="27" t="s">
        <v>29</v>
      </c>
      <c r="I3473" s="29">
        <v>0.4</v>
      </c>
      <c r="J3473" s="30">
        <v>3000</v>
      </c>
      <c r="K3473" s="31">
        <f t="shared" si="26"/>
        <v>1200</v>
      </c>
      <c r="L3473" s="31">
        <f t="shared" si="27"/>
        <v>420</v>
      </c>
      <c r="M3473" s="32">
        <v>0.35</v>
      </c>
      <c r="O3473" s="37"/>
      <c r="P3473" s="35"/>
      <c r="Q3473" s="33"/>
      <c r="R3473" s="34"/>
    </row>
    <row r="3474" spans="1:18" ht="15.75" customHeight="1">
      <c r="A3474" s="22"/>
      <c r="B3474" s="27" t="s">
        <v>21</v>
      </c>
      <c r="C3474" s="27">
        <v>1185732</v>
      </c>
      <c r="D3474" s="28">
        <v>44258</v>
      </c>
      <c r="E3474" s="27" t="s">
        <v>22</v>
      </c>
      <c r="F3474" s="27" t="s">
        <v>126</v>
      </c>
      <c r="G3474" s="27" t="s">
        <v>127</v>
      </c>
      <c r="H3474" s="27" t="s">
        <v>24</v>
      </c>
      <c r="I3474" s="29">
        <v>0.4</v>
      </c>
      <c r="J3474" s="30">
        <v>5200</v>
      </c>
      <c r="K3474" s="31">
        <f t="shared" si="26"/>
        <v>2080</v>
      </c>
      <c r="L3474" s="31">
        <f t="shared" si="27"/>
        <v>832</v>
      </c>
      <c r="M3474" s="32">
        <v>0.4</v>
      </c>
      <c r="O3474" s="37"/>
      <c r="P3474" s="35"/>
      <c r="Q3474" s="33"/>
      <c r="R3474" s="34"/>
    </row>
    <row r="3475" spans="1:18" ht="15.75" customHeight="1">
      <c r="A3475" s="22"/>
      <c r="B3475" s="27" t="s">
        <v>21</v>
      </c>
      <c r="C3475" s="27">
        <v>1185732</v>
      </c>
      <c r="D3475" s="28">
        <v>44258</v>
      </c>
      <c r="E3475" s="27" t="s">
        <v>22</v>
      </c>
      <c r="F3475" s="27" t="s">
        <v>126</v>
      </c>
      <c r="G3475" s="27" t="s">
        <v>127</v>
      </c>
      <c r="H3475" s="27" t="s">
        <v>25</v>
      </c>
      <c r="I3475" s="29">
        <v>0.4</v>
      </c>
      <c r="J3475" s="30">
        <v>2250</v>
      </c>
      <c r="K3475" s="31">
        <f t="shared" si="26"/>
        <v>900</v>
      </c>
      <c r="L3475" s="31">
        <f t="shared" si="27"/>
        <v>360</v>
      </c>
      <c r="M3475" s="32">
        <v>0.4</v>
      </c>
      <c r="O3475" s="37"/>
      <c r="P3475" s="35"/>
      <c r="Q3475" s="33"/>
      <c r="R3475" s="34"/>
    </row>
    <row r="3476" spans="1:18" ht="15.75" customHeight="1">
      <c r="A3476" s="22"/>
      <c r="B3476" s="27" t="s">
        <v>21</v>
      </c>
      <c r="C3476" s="27">
        <v>1185732</v>
      </c>
      <c r="D3476" s="28">
        <v>44258</v>
      </c>
      <c r="E3476" s="27" t="s">
        <v>22</v>
      </c>
      <c r="F3476" s="27" t="s">
        <v>126</v>
      </c>
      <c r="G3476" s="27" t="s">
        <v>127</v>
      </c>
      <c r="H3476" s="27" t="s">
        <v>26</v>
      </c>
      <c r="I3476" s="29">
        <v>0.30000000000000004</v>
      </c>
      <c r="J3476" s="30">
        <v>2500</v>
      </c>
      <c r="K3476" s="31">
        <f t="shared" si="26"/>
        <v>750.00000000000011</v>
      </c>
      <c r="L3476" s="31">
        <f t="shared" si="27"/>
        <v>225.00000000000003</v>
      </c>
      <c r="M3476" s="32">
        <v>0.3</v>
      </c>
      <c r="O3476" s="37"/>
      <c r="P3476" s="35"/>
      <c r="Q3476" s="33"/>
      <c r="R3476" s="34"/>
    </row>
    <row r="3477" spans="1:18" ht="15.75" customHeight="1">
      <c r="A3477" s="22"/>
      <c r="B3477" s="27" t="s">
        <v>21</v>
      </c>
      <c r="C3477" s="27">
        <v>1185732</v>
      </c>
      <c r="D3477" s="28">
        <v>44258</v>
      </c>
      <c r="E3477" s="27" t="s">
        <v>22</v>
      </c>
      <c r="F3477" s="27" t="s">
        <v>126</v>
      </c>
      <c r="G3477" s="27" t="s">
        <v>127</v>
      </c>
      <c r="H3477" s="27" t="s">
        <v>27</v>
      </c>
      <c r="I3477" s="29">
        <v>0.35</v>
      </c>
      <c r="J3477" s="30">
        <v>1000</v>
      </c>
      <c r="K3477" s="31">
        <f t="shared" si="26"/>
        <v>350</v>
      </c>
      <c r="L3477" s="31">
        <f t="shared" si="27"/>
        <v>105</v>
      </c>
      <c r="M3477" s="32">
        <v>0.3</v>
      </c>
      <c r="O3477" s="37"/>
      <c r="P3477" s="35"/>
      <c r="Q3477" s="33"/>
      <c r="R3477" s="34"/>
    </row>
    <row r="3478" spans="1:18" ht="15.75" customHeight="1">
      <c r="A3478" s="22"/>
      <c r="B3478" s="27" t="s">
        <v>21</v>
      </c>
      <c r="C3478" s="27">
        <v>1185732</v>
      </c>
      <c r="D3478" s="28">
        <v>44258</v>
      </c>
      <c r="E3478" s="27" t="s">
        <v>22</v>
      </c>
      <c r="F3478" s="27" t="s">
        <v>126</v>
      </c>
      <c r="G3478" s="27" t="s">
        <v>127</v>
      </c>
      <c r="H3478" s="27" t="s">
        <v>28</v>
      </c>
      <c r="I3478" s="29">
        <v>0.5</v>
      </c>
      <c r="J3478" s="30">
        <v>1500</v>
      </c>
      <c r="K3478" s="31">
        <f t="shared" si="26"/>
        <v>750</v>
      </c>
      <c r="L3478" s="31">
        <f t="shared" si="27"/>
        <v>225</v>
      </c>
      <c r="M3478" s="32">
        <v>0.3</v>
      </c>
      <c r="O3478" s="37"/>
      <c r="P3478" s="35"/>
      <c r="Q3478" s="33"/>
      <c r="R3478" s="34"/>
    </row>
    <row r="3479" spans="1:18" ht="15.75" customHeight="1">
      <c r="A3479" s="22"/>
      <c r="B3479" s="27" t="s">
        <v>21</v>
      </c>
      <c r="C3479" s="27">
        <v>1185732</v>
      </c>
      <c r="D3479" s="28">
        <v>44258</v>
      </c>
      <c r="E3479" s="27" t="s">
        <v>22</v>
      </c>
      <c r="F3479" s="27" t="s">
        <v>126</v>
      </c>
      <c r="G3479" s="27" t="s">
        <v>127</v>
      </c>
      <c r="H3479" s="27" t="s">
        <v>29</v>
      </c>
      <c r="I3479" s="29">
        <v>0.4</v>
      </c>
      <c r="J3479" s="30">
        <v>2500</v>
      </c>
      <c r="K3479" s="31">
        <f t="shared" si="26"/>
        <v>1000</v>
      </c>
      <c r="L3479" s="31">
        <f t="shared" si="27"/>
        <v>350</v>
      </c>
      <c r="M3479" s="32">
        <v>0.35</v>
      </c>
      <c r="O3479" s="37"/>
      <c r="P3479" s="35"/>
      <c r="Q3479" s="33"/>
      <c r="R3479" s="34"/>
    </row>
    <row r="3480" spans="1:18" ht="15.75" customHeight="1">
      <c r="A3480" s="22"/>
      <c r="B3480" s="27" t="s">
        <v>21</v>
      </c>
      <c r="C3480" s="27">
        <v>1185732</v>
      </c>
      <c r="D3480" s="28">
        <v>44290</v>
      </c>
      <c r="E3480" s="27" t="s">
        <v>22</v>
      </c>
      <c r="F3480" s="27" t="s">
        <v>126</v>
      </c>
      <c r="G3480" s="27" t="s">
        <v>127</v>
      </c>
      <c r="H3480" s="27" t="s">
        <v>24</v>
      </c>
      <c r="I3480" s="29">
        <v>0.4</v>
      </c>
      <c r="J3480" s="30">
        <v>5000</v>
      </c>
      <c r="K3480" s="31">
        <f t="shared" si="26"/>
        <v>2000</v>
      </c>
      <c r="L3480" s="31">
        <f t="shared" si="27"/>
        <v>800</v>
      </c>
      <c r="M3480" s="32">
        <v>0.4</v>
      </c>
      <c r="O3480" s="37"/>
      <c r="P3480" s="35"/>
      <c r="Q3480" s="33"/>
      <c r="R3480" s="34"/>
    </row>
    <row r="3481" spans="1:18" ht="15.75" customHeight="1">
      <c r="A3481" s="22"/>
      <c r="B3481" s="27" t="s">
        <v>21</v>
      </c>
      <c r="C3481" s="27">
        <v>1185732</v>
      </c>
      <c r="D3481" s="28">
        <v>44290</v>
      </c>
      <c r="E3481" s="27" t="s">
        <v>22</v>
      </c>
      <c r="F3481" s="27" t="s">
        <v>126</v>
      </c>
      <c r="G3481" s="27" t="s">
        <v>127</v>
      </c>
      <c r="H3481" s="27" t="s">
        <v>25</v>
      </c>
      <c r="I3481" s="29">
        <v>0.4</v>
      </c>
      <c r="J3481" s="30">
        <v>2000</v>
      </c>
      <c r="K3481" s="31">
        <f t="shared" si="26"/>
        <v>800</v>
      </c>
      <c r="L3481" s="31">
        <f t="shared" si="27"/>
        <v>320</v>
      </c>
      <c r="M3481" s="32">
        <v>0.4</v>
      </c>
      <c r="O3481" s="37"/>
      <c r="P3481" s="35"/>
      <c r="Q3481" s="33"/>
      <c r="R3481" s="34"/>
    </row>
    <row r="3482" spans="1:18" ht="15.75" customHeight="1">
      <c r="A3482" s="22"/>
      <c r="B3482" s="27" t="s">
        <v>21</v>
      </c>
      <c r="C3482" s="27">
        <v>1185732</v>
      </c>
      <c r="D3482" s="28">
        <v>44290</v>
      </c>
      <c r="E3482" s="27" t="s">
        <v>22</v>
      </c>
      <c r="F3482" s="27" t="s">
        <v>126</v>
      </c>
      <c r="G3482" s="27" t="s">
        <v>127</v>
      </c>
      <c r="H3482" s="27" t="s">
        <v>26</v>
      </c>
      <c r="I3482" s="29">
        <v>0.30000000000000004</v>
      </c>
      <c r="J3482" s="30">
        <v>2000</v>
      </c>
      <c r="K3482" s="31">
        <f t="shared" si="26"/>
        <v>600.00000000000011</v>
      </c>
      <c r="L3482" s="31">
        <f t="shared" si="27"/>
        <v>180.00000000000003</v>
      </c>
      <c r="M3482" s="32">
        <v>0.3</v>
      </c>
      <c r="O3482" s="37"/>
      <c r="P3482" s="35"/>
      <c r="Q3482" s="33"/>
      <c r="R3482" s="34"/>
    </row>
    <row r="3483" spans="1:18" ht="15.75" customHeight="1">
      <c r="A3483" s="22"/>
      <c r="B3483" s="27" t="s">
        <v>21</v>
      </c>
      <c r="C3483" s="27">
        <v>1185732</v>
      </c>
      <c r="D3483" s="28">
        <v>44290</v>
      </c>
      <c r="E3483" s="27" t="s">
        <v>22</v>
      </c>
      <c r="F3483" s="27" t="s">
        <v>126</v>
      </c>
      <c r="G3483" s="27" t="s">
        <v>127</v>
      </c>
      <c r="H3483" s="27" t="s">
        <v>27</v>
      </c>
      <c r="I3483" s="29">
        <v>0.35</v>
      </c>
      <c r="J3483" s="30">
        <v>1250</v>
      </c>
      <c r="K3483" s="31">
        <f t="shared" si="26"/>
        <v>437.5</v>
      </c>
      <c r="L3483" s="31">
        <f t="shared" si="27"/>
        <v>131.25</v>
      </c>
      <c r="M3483" s="32">
        <v>0.3</v>
      </c>
      <c r="O3483" s="37"/>
      <c r="P3483" s="35"/>
      <c r="Q3483" s="33"/>
      <c r="R3483" s="34"/>
    </row>
    <row r="3484" spans="1:18" ht="15.75" customHeight="1">
      <c r="A3484" s="22"/>
      <c r="B3484" s="27" t="s">
        <v>21</v>
      </c>
      <c r="C3484" s="27">
        <v>1185732</v>
      </c>
      <c r="D3484" s="28">
        <v>44290</v>
      </c>
      <c r="E3484" s="27" t="s">
        <v>22</v>
      </c>
      <c r="F3484" s="27" t="s">
        <v>126</v>
      </c>
      <c r="G3484" s="27" t="s">
        <v>127</v>
      </c>
      <c r="H3484" s="27" t="s">
        <v>28</v>
      </c>
      <c r="I3484" s="29">
        <v>0.5</v>
      </c>
      <c r="J3484" s="30">
        <v>1250</v>
      </c>
      <c r="K3484" s="31">
        <f t="shared" si="26"/>
        <v>625</v>
      </c>
      <c r="L3484" s="31">
        <f t="shared" si="27"/>
        <v>187.5</v>
      </c>
      <c r="M3484" s="32">
        <v>0.3</v>
      </c>
      <c r="O3484" s="37"/>
      <c r="P3484" s="35"/>
      <c r="Q3484" s="33"/>
      <c r="R3484" s="34"/>
    </row>
    <row r="3485" spans="1:18" ht="15.75" customHeight="1">
      <c r="A3485" s="22"/>
      <c r="B3485" s="27" t="s">
        <v>21</v>
      </c>
      <c r="C3485" s="27">
        <v>1185732</v>
      </c>
      <c r="D3485" s="28">
        <v>44290</v>
      </c>
      <c r="E3485" s="27" t="s">
        <v>22</v>
      </c>
      <c r="F3485" s="27" t="s">
        <v>126</v>
      </c>
      <c r="G3485" s="27" t="s">
        <v>127</v>
      </c>
      <c r="H3485" s="27" t="s">
        <v>29</v>
      </c>
      <c r="I3485" s="29">
        <v>0.4</v>
      </c>
      <c r="J3485" s="30">
        <v>2750</v>
      </c>
      <c r="K3485" s="31">
        <f t="shared" si="26"/>
        <v>1100</v>
      </c>
      <c r="L3485" s="31">
        <f t="shared" si="27"/>
        <v>385</v>
      </c>
      <c r="M3485" s="32">
        <v>0.35</v>
      </c>
      <c r="O3485" s="37"/>
      <c r="P3485" s="35"/>
      <c r="Q3485" s="33"/>
      <c r="R3485" s="34"/>
    </row>
    <row r="3486" spans="1:18" ht="15.75" customHeight="1">
      <c r="A3486" s="22"/>
      <c r="B3486" s="27" t="s">
        <v>21</v>
      </c>
      <c r="C3486" s="27">
        <v>1185732</v>
      </c>
      <c r="D3486" s="28">
        <v>44319</v>
      </c>
      <c r="E3486" s="27" t="s">
        <v>22</v>
      </c>
      <c r="F3486" s="27" t="s">
        <v>126</v>
      </c>
      <c r="G3486" s="27" t="s">
        <v>127</v>
      </c>
      <c r="H3486" s="27" t="s">
        <v>24</v>
      </c>
      <c r="I3486" s="29">
        <v>0.54999999999999993</v>
      </c>
      <c r="J3486" s="30">
        <v>5450</v>
      </c>
      <c r="K3486" s="31">
        <f t="shared" si="26"/>
        <v>2997.4999999999995</v>
      </c>
      <c r="L3486" s="31">
        <f t="shared" si="27"/>
        <v>1198.9999999999998</v>
      </c>
      <c r="M3486" s="32">
        <v>0.4</v>
      </c>
      <c r="O3486" s="37"/>
      <c r="P3486" s="35"/>
      <c r="Q3486" s="33"/>
      <c r="R3486" s="34"/>
    </row>
    <row r="3487" spans="1:18" ht="15.75" customHeight="1">
      <c r="A3487" s="22"/>
      <c r="B3487" s="27" t="s">
        <v>21</v>
      </c>
      <c r="C3487" s="27">
        <v>1185732</v>
      </c>
      <c r="D3487" s="28">
        <v>44319</v>
      </c>
      <c r="E3487" s="27" t="s">
        <v>22</v>
      </c>
      <c r="F3487" s="27" t="s">
        <v>126</v>
      </c>
      <c r="G3487" s="27" t="s">
        <v>127</v>
      </c>
      <c r="H3487" s="27" t="s">
        <v>25</v>
      </c>
      <c r="I3487" s="29">
        <v>0.5</v>
      </c>
      <c r="J3487" s="30">
        <v>2500</v>
      </c>
      <c r="K3487" s="31">
        <f t="shared" si="26"/>
        <v>1250</v>
      </c>
      <c r="L3487" s="31">
        <f t="shared" si="27"/>
        <v>500</v>
      </c>
      <c r="M3487" s="32">
        <v>0.4</v>
      </c>
      <c r="O3487" s="37"/>
      <c r="P3487" s="35"/>
      <c r="Q3487" s="33"/>
      <c r="R3487" s="34"/>
    </row>
    <row r="3488" spans="1:18" ht="15.75" customHeight="1">
      <c r="A3488" s="22"/>
      <c r="B3488" s="27" t="s">
        <v>21</v>
      </c>
      <c r="C3488" s="27">
        <v>1185732</v>
      </c>
      <c r="D3488" s="28">
        <v>44319</v>
      </c>
      <c r="E3488" s="27" t="s">
        <v>22</v>
      </c>
      <c r="F3488" s="27" t="s">
        <v>126</v>
      </c>
      <c r="G3488" s="27" t="s">
        <v>127</v>
      </c>
      <c r="H3488" s="27" t="s">
        <v>26</v>
      </c>
      <c r="I3488" s="29">
        <v>0.45</v>
      </c>
      <c r="J3488" s="30">
        <v>2750</v>
      </c>
      <c r="K3488" s="31">
        <f t="shared" si="26"/>
        <v>1237.5</v>
      </c>
      <c r="L3488" s="31">
        <f t="shared" si="27"/>
        <v>371.25</v>
      </c>
      <c r="M3488" s="32">
        <v>0.3</v>
      </c>
      <c r="O3488" s="37"/>
      <c r="P3488" s="35"/>
      <c r="Q3488" s="33"/>
      <c r="R3488" s="34"/>
    </row>
    <row r="3489" spans="1:18" ht="15.75" customHeight="1">
      <c r="A3489" s="22"/>
      <c r="B3489" s="27" t="s">
        <v>21</v>
      </c>
      <c r="C3489" s="27">
        <v>1185732</v>
      </c>
      <c r="D3489" s="28">
        <v>44319</v>
      </c>
      <c r="E3489" s="27" t="s">
        <v>22</v>
      </c>
      <c r="F3489" s="27" t="s">
        <v>126</v>
      </c>
      <c r="G3489" s="27" t="s">
        <v>127</v>
      </c>
      <c r="H3489" s="27" t="s">
        <v>27</v>
      </c>
      <c r="I3489" s="29">
        <v>0.45</v>
      </c>
      <c r="J3489" s="30">
        <v>2250</v>
      </c>
      <c r="K3489" s="31">
        <f t="shared" si="26"/>
        <v>1012.5</v>
      </c>
      <c r="L3489" s="31">
        <f t="shared" si="27"/>
        <v>303.75</v>
      </c>
      <c r="M3489" s="32">
        <v>0.3</v>
      </c>
      <c r="O3489" s="37"/>
      <c r="P3489" s="35"/>
      <c r="Q3489" s="33"/>
      <c r="R3489" s="34"/>
    </row>
    <row r="3490" spans="1:18" ht="15.75" customHeight="1">
      <c r="A3490" s="22"/>
      <c r="B3490" s="27" t="s">
        <v>21</v>
      </c>
      <c r="C3490" s="27">
        <v>1185732</v>
      </c>
      <c r="D3490" s="28">
        <v>44319</v>
      </c>
      <c r="E3490" s="27" t="s">
        <v>22</v>
      </c>
      <c r="F3490" s="27" t="s">
        <v>126</v>
      </c>
      <c r="G3490" s="27" t="s">
        <v>127</v>
      </c>
      <c r="H3490" s="27" t="s">
        <v>28</v>
      </c>
      <c r="I3490" s="29">
        <v>0.54999999999999993</v>
      </c>
      <c r="J3490" s="30">
        <v>2500</v>
      </c>
      <c r="K3490" s="31">
        <f t="shared" si="26"/>
        <v>1374.9999999999998</v>
      </c>
      <c r="L3490" s="31">
        <f t="shared" si="27"/>
        <v>412.49999999999994</v>
      </c>
      <c r="M3490" s="32">
        <v>0.3</v>
      </c>
      <c r="O3490" s="37"/>
      <c r="P3490" s="35"/>
      <c r="Q3490" s="33"/>
      <c r="R3490" s="34"/>
    </row>
    <row r="3491" spans="1:18" ht="15.75" customHeight="1">
      <c r="A3491" s="22"/>
      <c r="B3491" s="27" t="s">
        <v>21</v>
      </c>
      <c r="C3491" s="27">
        <v>1185732</v>
      </c>
      <c r="D3491" s="28">
        <v>44319</v>
      </c>
      <c r="E3491" s="27" t="s">
        <v>22</v>
      </c>
      <c r="F3491" s="27" t="s">
        <v>126</v>
      </c>
      <c r="G3491" s="27" t="s">
        <v>127</v>
      </c>
      <c r="H3491" s="27" t="s">
        <v>29</v>
      </c>
      <c r="I3491" s="29">
        <v>0.6</v>
      </c>
      <c r="J3491" s="30">
        <v>3750</v>
      </c>
      <c r="K3491" s="31">
        <f t="shared" si="26"/>
        <v>2250</v>
      </c>
      <c r="L3491" s="31">
        <f t="shared" si="27"/>
        <v>787.5</v>
      </c>
      <c r="M3491" s="32">
        <v>0.35</v>
      </c>
      <c r="O3491" s="37"/>
      <c r="P3491" s="35"/>
      <c r="Q3491" s="33"/>
      <c r="R3491" s="34"/>
    </row>
    <row r="3492" spans="1:18" ht="15.75" customHeight="1">
      <c r="A3492" s="22"/>
      <c r="B3492" s="27" t="s">
        <v>21</v>
      </c>
      <c r="C3492" s="27">
        <v>1185732</v>
      </c>
      <c r="D3492" s="28">
        <v>44352</v>
      </c>
      <c r="E3492" s="27" t="s">
        <v>22</v>
      </c>
      <c r="F3492" s="27" t="s">
        <v>126</v>
      </c>
      <c r="G3492" s="27" t="s">
        <v>127</v>
      </c>
      <c r="H3492" s="27" t="s">
        <v>24</v>
      </c>
      <c r="I3492" s="29">
        <v>0.54999999999999993</v>
      </c>
      <c r="J3492" s="30">
        <v>6250</v>
      </c>
      <c r="K3492" s="31">
        <f t="shared" si="26"/>
        <v>3437.4999999999995</v>
      </c>
      <c r="L3492" s="31">
        <f t="shared" si="27"/>
        <v>1375</v>
      </c>
      <c r="M3492" s="32">
        <v>0.4</v>
      </c>
      <c r="O3492" s="37"/>
      <c r="P3492" s="35"/>
      <c r="Q3492" s="33"/>
      <c r="R3492" s="34"/>
    </row>
    <row r="3493" spans="1:18" ht="15.75" customHeight="1">
      <c r="A3493" s="22"/>
      <c r="B3493" s="27" t="s">
        <v>21</v>
      </c>
      <c r="C3493" s="27">
        <v>1185732</v>
      </c>
      <c r="D3493" s="28">
        <v>44352</v>
      </c>
      <c r="E3493" s="27" t="s">
        <v>22</v>
      </c>
      <c r="F3493" s="27" t="s">
        <v>126</v>
      </c>
      <c r="G3493" s="27" t="s">
        <v>127</v>
      </c>
      <c r="H3493" s="27" t="s">
        <v>25</v>
      </c>
      <c r="I3493" s="29">
        <v>0.5</v>
      </c>
      <c r="J3493" s="30">
        <v>3750</v>
      </c>
      <c r="K3493" s="31">
        <f t="shared" si="26"/>
        <v>1875</v>
      </c>
      <c r="L3493" s="31">
        <f t="shared" si="27"/>
        <v>750</v>
      </c>
      <c r="M3493" s="32">
        <v>0.4</v>
      </c>
      <c r="O3493" s="37"/>
      <c r="P3493" s="35"/>
      <c r="Q3493" s="33"/>
      <c r="R3493" s="34"/>
    </row>
    <row r="3494" spans="1:18" ht="15.75" customHeight="1">
      <c r="A3494" s="22"/>
      <c r="B3494" s="27" t="s">
        <v>21</v>
      </c>
      <c r="C3494" s="27">
        <v>1185732</v>
      </c>
      <c r="D3494" s="28">
        <v>44352</v>
      </c>
      <c r="E3494" s="27" t="s">
        <v>22</v>
      </c>
      <c r="F3494" s="27" t="s">
        <v>126</v>
      </c>
      <c r="G3494" s="27" t="s">
        <v>127</v>
      </c>
      <c r="H3494" s="27" t="s">
        <v>26</v>
      </c>
      <c r="I3494" s="29">
        <v>0.45</v>
      </c>
      <c r="J3494" s="30">
        <v>3000</v>
      </c>
      <c r="K3494" s="31">
        <f t="shared" si="26"/>
        <v>1350</v>
      </c>
      <c r="L3494" s="31">
        <f t="shared" si="27"/>
        <v>405</v>
      </c>
      <c r="M3494" s="32">
        <v>0.3</v>
      </c>
      <c r="O3494" s="37"/>
      <c r="P3494" s="35"/>
      <c r="Q3494" s="33"/>
      <c r="R3494" s="34"/>
    </row>
    <row r="3495" spans="1:18" ht="15.75" customHeight="1">
      <c r="A3495" s="22"/>
      <c r="B3495" s="27" t="s">
        <v>21</v>
      </c>
      <c r="C3495" s="27">
        <v>1185732</v>
      </c>
      <c r="D3495" s="28">
        <v>44352</v>
      </c>
      <c r="E3495" s="27" t="s">
        <v>22</v>
      </c>
      <c r="F3495" s="27" t="s">
        <v>126</v>
      </c>
      <c r="G3495" s="27" t="s">
        <v>127</v>
      </c>
      <c r="H3495" s="27" t="s">
        <v>27</v>
      </c>
      <c r="I3495" s="29">
        <v>0.45</v>
      </c>
      <c r="J3495" s="30">
        <v>2750</v>
      </c>
      <c r="K3495" s="31">
        <f t="shared" si="26"/>
        <v>1237.5</v>
      </c>
      <c r="L3495" s="31">
        <f t="shared" si="27"/>
        <v>371.25</v>
      </c>
      <c r="M3495" s="32">
        <v>0.3</v>
      </c>
      <c r="O3495" s="37"/>
      <c r="P3495" s="35"/>
      <c r="Q3495" s="33"/>
      <c r="R3495" s="34"/>
    </row>
    <row r="3496" spans="1:18" ht="15.75" customHeight="1">
      <c r="A3496" s="22"/>
      <c r="B3496" s="27" t="s">
        <v>21</v>
      </c>
      <c r="C3496" s="27">
        <v>1185732</v>
      </c>
      <c r="D3496" s="28">
        <v>44352</v>
      </c>
      <c r="E3496" s="27" t="s">
        <v>22</v>
      </c>
      <c r="F3496" s="27" t="s">
        <v>126</v>
      </c>
      <c r="G3496" s="27" t="s">
        <v>127</v>
      </c>
      <c r="H3496" s="27" t="s">
        <v>28</v>
      </c>
      <c r="I3496" s="29">
        <v>0.54999999999999993</v>
      </c>
      <c r="J3496" s="30">
        <v>2750</v>
      </c>
      <c r="K3496" s="31">
        <f t="shared" si="26"/>
        <v>1512.4999999999998</v>
      </c>
      <c r="L3496" s="31">
        <f t="shared" si="27"/>
        <v>453.74999999999994</v>
      </c>
      <c r="M3496" s="32">
        <v>0.3</v>
      </c>
      <c r="O3496" s="37"/>
      <c r="P3496" s="35"/>
      <c r="Q3496" s="33"/>
      <c r="R3496" s="34"/>
    </row>
    <row r="3497" spans="1:18" ht="15.75" customHeight="1">
      <c r="A3497" s="22"/>
      <c r="B3497" s="27" t="s">
        <v>21</v>
      </c>
      <c r="C3497" s="27">
        <v>1185732</v>
      </c>
      <c r="D3497" s="28">
        <v>44352</v>
      </c>
      <c r="E3497" s="27" t="s">
        <v>22</v>
      </c>
      <c r="F3497" s="27" t="s">
        <v>126</v>
      </c>
      <c r="G3497" s="27" t="s">
        <v>127</v>
      </c>
      <c r="H3497" s="27" t="s">
        <v>29</v>
      </c>
      <c r="I3497" s="29">
        <v>0.6</v>
      </c>
      <c r="J3497" s="30">
        <v>4250</v>
      </c>
      <c r="K3497" s="31">
        <f t="shared" si="26"/>
        <v>2550</v>
      </c>
      <c r="L3497" s="31">
        <f t="shared" si="27"/>
        <v>892.5</v>
      </c>
      <c r="M3497" s="32">
        <v>0.35</v>
      </c>
      <c r="O3497" s="37"/>
      <c r="P3497" s="35"/>
      <c r="Q3497" s="33"/>
      <c r="R3497" s="34"/>
    </row>
    <row r="3498" spans="1:18" ht="15.75" customHeight="1">
      <c r="A3498" s="22"/>
      <c r="B3498" s="27" t="s">
        <v>21</v>
      </c>
      <c r="C3498" s="27">
        <v>1185732</v>
      </c>
      <c r="D3498" s="28">
        <v>44380</v>
      </c>
      <c r="E3498" s="27" t="s">
        <v>22</v>
      </c>
      <c r="F3498" s="27" t="s">
        <v>126</v>
      </c>
      <c r="G3498" s="27" t="s">
        <v>127</v>
      </c>
      <c r="H3498" s="27" t="s">
        <v>24</v>
      </c>
      <c r="I3498" s="29">
        <v>0.54999999999999993</v>
      </c>
      <c r="J3498" s="30">
        <v>6500</v>
      </c>
      <c r="K3498" s="31">
        <f t="shared" si="26"/>
        <v>3574.9999999999995</v>
      </c>
      <c r="L3498" s="31">
        <f t="shared" si="27"/>
        <v>1430</v>
      </c>
      <c r="M3498" s="32">
        <v>0.4</v>
      </c>
      <c r="O3498" s="37"/>
      <c r="P3498" s="35"/>
      <c r="Q3498" s="33"/>
      <c r="R3498" s="34"/>
    </row>
    <row r="3499" spans="1:18" ht="15.75" customHeight="1">
      <c r="A3499" s="22"/>
      <c r="B3499" s="27" t="s">
        <v>21</v>
      </c>
      <c r="C3499" s="27">
        <v>1185732</v>
      </c>
      <c r="D3499" s="28">
        <v>44380</v>
      </c>
      <c r="E3499" s="27" t="s">
        <v>22</v>
      </c>
      <c r="F3499" s="27" t="s">
        <v>126</v>
      </c>
      <c r="G3499" s="27" t="s">
        <v>127</v>
      </c>
      <c r="H3499" s="27" t="s">
        <v>25</v>
      </c>
      <c r="I3499" s="29">
        <v>0.5</v>
      </c>
      <c r="J3499" s="30">
        <v>4000</v>
      </c>
      <c r="K3499" s="31">
        <f t="shared" si="26"/>
        <v>2000</v>
      </c>
      <c r="L3499" s="31">
        <f t="shared" si="27"/>
        <v>800</v>
      </c>
      <c r="M3499" s="32">
        <v>0.4</v>
      </c>
      <c r="O3499" s="37"/>
      <c r="P3499" s="35"/>
      <c r="Q3499" s="33"/>
      <c r="R3499" s="34"/>
    </row>
    <row r="3500" spans="1:18" ht="15.75" customHeight="1">
      <c r="A3500" s="22"/>
      <c r="B3500" s="27" t="s">
        <v>21</v>
      </c>
      <c r="C3500" s="27">
        <v>1185732</v>
      </c>
      <c r="D3500" s="28">
        <v>44380</v>
      </c>
      <c r="E3500" s="27" t="s">
        <v>22</v>
      </c>
      <c r="F3500" s="27" t="s">
        <v>126</v>
      </c>
      <c r="G3500" s="27" t="s">
        <v>127</v>
      </c>
      <c r="H3500" s="27" t="s">
        <v>26</v>
      </c>
      <c r="I3500" s="29">
        <v>0.45</v>
      </c>
      <c r="J3500" s="30">
        <v>3250</v>
      </c>
      <c r="K3500" s="31">
        <f t="shared" si="26"/>
        <v>1462.5</v>
      </c>
      <c r="L3500" s="31">
        <f t="shared" si="27"/>
        <v>438.75</v>
      </c>
      <c r="M3500" s="32">
        <v>0.3</v>
      </c>
      <c r="O3500" s="37"/>
      <c r="P3500" s="35"/>
      <c r="Q3500" s="33"/>
      <c r="R3500" s="34"/>
    </row>
    <row r="3501" spans="1:18" ht="15.75" customHeight="1">
      <c r="A3501" s="22"/>
      <c r="B3501" s="27" t="s">
        <v>21</v>
      </c>
      <c r="C3501" s="27">
        <v>1185732</v>
      </c>
      <c r="D3501" s="28">
        <v>44380</v>
      </c>
      <c r="E3501" s="27" t="s">
        <v>22</v>
      </c>
      <c r="F3501" s="27" t="s">
        <v>126</v>
      </c>
      <c r="G3501" s="27" t="s">
        <v>127</v>
      </c>
      <c r="H3501" s="27" t="s">
        <v>27</v>
      </c>
      <c r="I3501" s="29">
        <v>0.45</v>
      </c>
      <c r="J3501" s="30">
        <v>2750</v>
      </c>
      <c r="K3501" s="31">
        <f t="shared" si="26"/>
        <v>1237.5</v>
      </c>
      <c r="L3501" s="31">
        <f t="shared" si="27"/>
        <v>371.25</v>
      </c>
      <c r="M3501" s="32">
        <v>0.3</v>
      </c>
      <c r="O3501" s="37"/>
      <c r="P3501" s="35"/>
      <c r="Q3501" s="33"/>
      <c r="R3501" s="34"/>
    </row>
    <row r="3502" spans="1:18" ht="15.75" customHeight="1">
      <c r="A3502" s="22"/>
      <c r="B3502" s="27" t="s">
        <v>21</v>
      </c>
      <c r="C3502" s="27">
        <v>1185732</v>
      </c>
      <c r="D3502" s="28">
        <v>44380</v>
      </c>
      <c r="E3502" s="27" t="s">
        <v>22</v>
      </c>
      <c r="F3502" s="27" t="s">
        <v>126</v>
      </c>
      <c r="G3502" s="27" t="s">
        <v>127</v>
      </c>
      <c r="H3502" s="27" t="s">
        <v>28</v>
      </c>
      <c r="I3502" s="29">
        <v>0.54999999999999993</v>
      </c>
      <c r="J3502" s="30">
        <v>3000</v>
      </c>
      <c r="K3502" s="31">
        <f t="shared" si="26"/>
        <v>1649.9999999999998</v>
      </c>
      <c r="L3502" s="31">
        <f t="shared" si="27"/>
        <v>494.99999999999989</v>
      </c>
      <c r="M3502" s="32">
        <v>0.3</v>
      </c>
      <c r="O3502" s="37"/>
      <c r="P3502" s="35"/>
      <c r="Q3502" s="33"/>
      <c r="R3502" s="34"/>
    </row>
    <row r="3503" spans="1:18" ht="15.75" customHeight="1">
      <c r="A3503" s="22"/>
      <c r="B3503" s="27" t="s">
        <v>21</v>
      </c>
      <c r="C3503" s="27">
        <v>1185732</v>
      </c>
      <c r="D3503" s="28">
        <v>44380</v>
      </c>
      <c r="E3503" s="27" t="s">
        <v>22</v>
      </c>
      <c r="F3503" s="27" t="s">
        <v>126</v>
      </c>
      <c r="G3503" s="27" t="s">
        <v>127</v>
      </c>
      <c r="H3503" s="27" t="s">
        <v>29</v>
      </c>
      <c r="I3503" s="29">
        <v>0.6</v>
      </c>
      <c r="J3503" s="30">
        <v>4750</v>
      </c>
      <c r="K3503" s="31">
        <f t="shared" si="26"/>
        <v>2850</v>
      </c>
      <c r="L3503" s="31">
        <f t="shared" si="27"/>
        <v>997.49999999999989</v>
      </c>
      <c r="M3503" s="32">
        <v>0.35</v>
      </c>
      <c r="O3503" s="37"/>
      <c r="P3503" s="35"/>
      <c r="Q3503" s="33"/>
      <c r="R3503" s="34"/>
    </row>
    <row r="3504" spans="1:18" ht="15.75" customHeight="1">
      <c r="A3504" s="22"/>
      <c r="B3504" s="27" t="s">
        <v>21</v>
      </c>
      <c r="C3504" s="27">
        <v>1185732</v>
      </c>
      <c r="D3504" s="28">
        <v>44412</v>
      </c>
      <c r="E3504" s="27" t="s">
        <v>22</v>
      </c>
      <c r="F3504" s="27" t="s">
        <v>126</v>
      </c>
      <c r="G3504" s="27" t="s">
        <v>127</v>
      </c>
      <c r="H3504" s="27" t="s">
        <v>24</v>
      </c>
      <c r="I3504" s="29">
        <v>0.54999999999999993</v>
      </c>
      <c r="J3504" s="30">
        <v>6250</v>
      </c>
      <c r="K3504" s="31">
        <f t="shared" si="26"/>
        <v>3437.4999999999995</v>
      </c>
      <c r="L3504" s="31">
        <f t="shared" si="27"/>
        <v>1375</v>
      </c>
      <c r="M3504" s="32">
        <v>0.4</v>
      </c>
      <c r="O3504" s="37"/>
      <c r="P3504" s="35"/>
      <c r="Q3504" s="33"/>
      <c r="R3504" s="34"/>
    </row>
    <row r="3505" spans="1:18" ht="15.75" customHeight="1">
      <c r="A3505" s="22"/>
      <c r="B3505" s="27" t="s">
        <v>21</v>
      </c>
      <c r="C3505" s="27">
        <v>1185732</v>
      </c>
      <c r="D3505" s="28">
        <v>44412</v>
      </c>
      <c r="E3505" s="27" t="s">
        <v>22</v>
      </c>
      <c r="F3505" s="27" t="s">
        <v>126</v>
      </c>
      <c r="G3505" s="27" t="s">
        <v>127</v>
      </c>
      <c r="H3505" s="27" t="s">
        <v>25</v>
      </c>
      <c r="I3505" s="29">
        <v>0.5</v>
      </c>
      <c r="J3505" s="30">
        <v>4000</v>
      </c>
      <c r="K3505" s="31">
        <f t="shared" si="26"/>
        <v>2000</v>
      </c>
      <c r="L3505" s="31">
        <f t="shared" si="27"/>
        <v>800</v>
      </c>
      <c r="M3505" s="32">
        <v>0.4</v>
      </c>
      <c r="O3505" s="37"/>
      <c r="P3505" s="35"/>
      <c r="Q3505" s="33"/>
      <c r="R3505" s="34"/>
    </row>
    <row r="3506" spans="1:18" ht="15.75" customHeight="1">
      <c r="A3506" s="22"/>
      <c r="B3506" s="27" t="s">
        <v>21</v>
      </c>
      <c r="C3506" s="27">
        <v>1185732</v>
      </c>
      <c r="D3506" s="28">
        <v>44412</v>
      </c>
      <c r="E3506" s="27" t="s">
        <v>22</v>
      </c>
      <c r="F3506" s="27" t="s">
        <v>126</v>
      </c>
      <c r="G3506" s="27" t="s">
        <v>127</v>
      </c>
      <c r="H3506" s="27" t="s">
        <v>26</v>
      </c>
      <c r="I3506" s="29">
        <v>0.45</v>
      </c>
      <c r="J3506" s="30">
        <v>3250</v>
      </c>
      <c r="K3506" s="31">
        <f t="shared" si="26"/>
        <v>1462.5</v>
      </c>
      <c r="L3506" s="31">
        <f t="shared" si="27"/>
        <v>438.75</v>
      </c>
      <c r="M3506" s="32">
        <v>0.3</v>
      </c>
      <c r="O3506" s="37"/>
      <c r="P3506" s="35"/>
      <c r="Q3506" s="33"/>
      <c r="R3506" s="34"/>
    </row>
    <row r="3507" spans="1:18" ht="15.75" customHeight="1">
      <c r="A3507" s="22"/>
      <c r="B3507" s="27" t="s">
        <v>21</v>
      </c>
      <c r="C3507" s="27">
        <v>1185732</v>
      </c>
      <c r="D3507" s="28">
        <v>44412</v>
      </c>
      <c r="E3507" s="27" t="s">
        <v>22</v>
      </c>
      <c r="F3507" s="27" t="s">
        <v>126</v>
      </c>
      <c r="G3507" s="27" t="s">
        <v>127</v>
      </c>
      <c r="H3507" s="27" t="s">
        <v>27</v>
      </c>
      <c r="I3507" s="29">
        <v>0.45</v>
      </c>
      <c r="J3507" s="30">
        <v>2250</v>
      </c>
      <c r="K3507" s="31">
        <f t="shared" si="26"/>
        <v>1012.5</v>
      </c>
      <c r="L3507" s="31">
        <f t="shared" si="27"/>
        <v>303.75</v>
      </c>
      <c r="M3507" s="32">
        <v>0.3</v>
      </c>
      <c r="O3507" s="37"/>
      <c r="P3507" s="35"/>
      <c r="Q3507" s="33"/>
      <c r="R3507" s="34"/>
    </row>
    <row r="3508" spans="1:18" ht="15.75" customHeight="1">
      <c r="A3508" s="22"/>
      <c r="B3508" s="27" t="s">
        <v>21</v>
      </c>
      <c r="C3508" s="27">
        <v>1185732</v>
      </c>
      <c r="D3508" s="28">
        <v>44412</v>
      </c>
      <c r="E3508" s="27" t="s">
        <v>22</v>
      </c>
      <c r="F3508" s="27" t="s">
        <v>126</v>
      </c>
      <c r="G3508" s="27" t="s">
        <v>127</v>
      </c>
      <c r="H3508" s="27" t="s">
        <v>28</v>
      </c>
      <c r="I3508" s="29">
        <v>0.54999999999999993</v>
      </c>
      <c r="J3508" s="30">
        <v>2000</v>
      </c>
      <c r="K3508" s="31">
        <f t="shared" si="26"/>
        <v>1099.9999999999998</v>
      </c>
      <c r="L3508" s="31">
        <f t="shared" si="27"/>
        <v>329.99999999999994</v>
      </c>
      <c r="M3508" s="32">
        <v>0.3</v>
      </c>
      <c r="O3508" s="37"/>
      <c r="P3508" s="35"/>
      <c r="Q3508" s="33"/>
      <c r="R3508" s="34"/>
    </row>
    <row r="3509" spans="1:18" ht="15.75" customHeight="1">
      <c r="A3509" s="22"/>
      <c r="B3509" s="27" t="s">
        <v>21</v>
      </c>
      <c r="C3509" s="27">
        <v>1185732</v>
      </c>
      <c r="D3509" s="28">
        <v>44412</v>
      </c>
      <c r="E3509" s="27" t="s">
        <v>22</v>
      </c>
      <c r="F3509" s="27" t="s">
        <v>126</v>
      </c>
      <c r="G3509" s="27" t="s">
        <v>127</v>
      </c>
      <c r="H3509" s="27" t="s">
        <v>29</v>
      </c>
      <c r="I3509" s="29">
        <v>0.6</v>
      </c>
      <c r="J3509" s="30">
        <v>3750</v>
      </c>
      <c r="K3509" s="31">
        <f t="shared" si="26"/>
        <v>2250</v>
      </c>
      <c r="L3509" s="31">
        <f t="shared" si="27"/>
        <v>787.5</v>
      </c>
      <c r="M3509" s="32">
        <v>0.35</v>
      </c>
      <c r="O3509" s="37"/>
      <c r="P3509" s="35"/>
      <c r="Q3509" s="33"/>
      <c r="R3509" s="34"/>
    </row>
    <row r="3510" spans="1:18" ht="15.75" customHeight="1">
      <c r="A3510" s="22"/>
      <c r="B3510" s="27" t="s">
        <v>21</v>
      </c>
      <c r="C3510" s="27">
        <v>1185732</v>
      </c>
      <c r="D3510" s="28">
        <v>44442</v>
      </c>
      <c r="E3510" s="27" t="s">
        <v>22</v>
      </c>
      <c r="F3510" s="27" t="s">
        <v>126</v>
      </c>
      <c r="G3510" s="27" t="s">
        <v>127</v>
      </c>
      <c r="H3510" s="27" t="s">
        <v>24</v>
      </c>
      <c r="I3510" s="29">
        <v>0.54999999999999993</v>
      </c>
      <c r="J3510" s="30">
        <v>5000</v>
      </c>
      <c r="K3510" s="31">
        <f t="shared" si="26"/>
        <v>2749.9999999999995</v>
      </c>
      <c r="L3510" s="31">
        <f t="shared" si="27"/>
        <v>1099.9999999999998</v>
      </c>
      <c r="M3510" s="32">
        <v>0.4</v>
      </c>
      <c r="O3510" s="37"/>
      <c r="P3510" s="35"/>
      <c r="Q3510" s="33"/>
      <c r="R3510" s="34"/>
    </row>
    <row r="3511" spans="1:18" ht="15.75" customHeight="1">
      <c r="A3511" s="22"/>
      <c r="B3511" s="27" t="s">
        <v>21</v>
      </c>
      <c r="C3511" s="27">
        <v>1185732</v>
      </c>
      <c r="D3511" s="28">
        <v>44442</v>
      </c>
      <c r="E3511" s="27" t="s">
        <v>22</v>
      </c>
      <c r="F3511" s="27" t="s">
        <v>126</v>
      </c>
      <c r="G3511" s="27" t="s">
        <v>127</v>
      </c>
      <c r="H3511" s="27" t="s">
        <v>25</v>
      </c>
      <c r="I3511" s="29">
        <v>0.5</v>
      </c>
      <c r="J3511" s="30">
        <v>3000</v>
      </c>
      <c r="K3511" s="31">
        <f t="shared" si="26"/>
        <v>1500</v>
      </c>
      <c r="L3511" s="31">
        <f t="shared" si="27"/>
        <v>600</v>
      </c>
      <c r="M3511" s="32">
        <v>0.4</v>
      </c>
      <c r="O3511" s="37"/>
      <c r="P3511" s="35"/>
      <c r="Q3511" s="33"/>
      <c r="R3511" s="34"/>
    </row>
    <row r="3512" spans="1:18" ht="15.75" customHeight="1">
      <c r="A3512" s="22"/>
      <c r="B3512" s="27" t="s">
        <v>21</v>
      </c>
      <c r="C3512" s="27">
        <v>1185732</v>
      </c>
      <c r="D3512" s="28">
        <v>44442</v>
      </c>
      <c r="E3512" s="27" t="s">
        <v>22</v>
      </c>
      <c r="F3512" s="27" t="s">
        <v>126</v>
      </c>
      <c r="G3512" s="27" t="s">
        <v>127</v>
      </c>
      <c r="H3512" s="27" t="s">
        <v>26</v>
      </c>
      <c r="I3512" s="29">
        <v>0.45</v>
      </c>
      <c r="J3512" s="30">
        <v>2000</v>
      </c>
      <c r="K3512" s="31">
        <f t="shared" si="26"/>
        <v>900</v>
      </c>
      <c r="L3512" s="31">
        <f t="shared" si="27"/>
        <v>270</v>
      </c>
      <c r="M3512" s="32">
        <v>0.3</v>
      </c>
      <c r="O3512" s="37"/>
      <c r="P3512" s="35"/>
      <c r="Q3512" s="33"/>
      <c r="R3512" s="34"/>
    </row>
    <row r="3513" spans="1:18" ht="15.75" customHeight="1">
      <c r="A3513" s="22"/>
      <c r="B3513" s="27" t="s">
        <v>21</v>
      </c>
      <c r="C3513" s="27">
        <v>1185732</v>
      </c>
      <c r="D3513" s="28">
        <v>44442</v>
      </c>
      <c r="E3513" s="27" t="s">
        <v>22</v>
      </c>
      <c r="F3513" s="27" t="s">
        <v>126</v>
      </c>
      <c r="G3513" s="27" t="s">
        <v>127</v>
      </c>
      <c r="H3513" s="27" t="s">
        <v>27</v>
      </c>
      <c r="I3513" s="29">
        <v>0.45</v>
      </c>
      <c r="J3513" s="30">
        <v>1750</v>
      </c>
      <c r="K3513" s="31">
        <f t="shared" si="26"/>
        <v>787.5</v>
      </c>
      <c r="L3513" s="31">
        <f t="shared" si="27"/>
        <v>236.25</v>
      </c>
      <c r="M3513" s="32">
        <v>0.3</v>
      </c>
      <c r="O3513" s="37"/>
      <c r="P3513" s="35"/>
      <c r="Q3513" s="33"/>
      <c r="R3513" s="34"/>
    </row>
    <row r="3514" spans="1:18" ht="15.75" customHeight="1">
      <c r="A3514" s="22"/>
      <c r="B3514" s="27" t="s">
        <v>21</v>
      </c>
      <c r="C3514" s="27">
        <v>1185732</v>
      </c>
      <c r="D3514" s="28">
        <v>44442</v>
      </c>
      <c r="E3514" s="27" t="s">
        <v>22</v>
      </c>
      <c r="F3514" s="27" t="s">
        <v>126</v>
      </c>
      <c r="G3514" s="27" t="s">
        <v>127</v>
      </c>
      <c r="H3514" s="27" t="s">
        <v>28</v>
      </c>
      <c r="I3514" s="29">
        <v>0.54999999999999993</v>
      </c>
      <c r="J3514" s="30">
        <v>1750</v>
      </c>
      <c r="K3514" s="31">
        <f t="shared" si="26"/>
        <v>962.49999999999989</v>
      </c>
      <c r="L3514" s="31">
        <f t="shared" si="27"/>
        <v>288.74999999999994</v>
      </c>
      <c r="M3514" s="32">
        <v>0.3</v>
      </c>
      <c r="O3514" s="37"/>
      <c r="P3514" s="35"/>
      <c r="Q3514" s="33"/>
      <c r="R3514" s="34"/>
    </row>
    <row r="3515" spans="1:18" ht="15.75" customHeight="1">
      <c r="A3515" s="22"/>
      <c r="B3515" s="27" t="s">
        <v>21</v>
      </c>
      <c r="C3515" s="27">
        <v>1185732</v>
      </c>
      <c r="D3515" s="28">
        <v>44442</v>
      </c>
      <c r="E3515" s="27" t="s">
        <v>22</v>
      </c>
      <c r="F3515" s="27" t="s">
        <v>126</v>
      </c>
      <c r="G3515" s="27" t="s">
        <v>127</v>
      </c>
      <c r="H3515" s="27" t="s">
        <v>29</v>
      </c>
      <c r="I3515" s="29">
        <v>0.6</v>
      </c>
      <c r="J3515" s="30">
        <v>2750</v>
      </c>
      <c r="K3515" s="31">
        <f t="shared" si="26"/>
        <v>1650</v>
      </c>
      <c r="L3515" s="31">
        <f t="shared" si="27"/>
        <v>577.5</v>
      </c>
      <c r="M3515" s="32">
        <v>0.35</v>
      </c>
      <c r="O3515" s="37"/>
      <c r="P3515" s="35"/>
      <c r="Q3515" s="33"/>
      <c r="R3515" s="34"/>
    </row>
    <row r="3516" spans="1:18" ht="15.75" customHeight="1">
      <c r="A3516" s="22"/>
      <c r="B3516" s="27" t="s">
        <v>21</v>
      </c>
      <c r="C3516" s="27">
        <v>1185732</v>
      </c>
      <c r="D3516" s="28">
        <v>44474</v>
      </c>
      <c r="E3516" s="27" t="s">
        <v>22</v>
      </c>
      <c r="F3516" s="27" t="s">
        <v>126</v>
      </c>
      <c r="G3516" s="27" t="s">
        <v>127</v>
      </c>
      <c r="H3516" s="27" t="s">
        <v>24</v>
      </c>
      <c r="I3516" s="29">
        <v>0.6</v>
      </c>
      <c r="J3516" s="30">
        <v>4500</v>
      </c>
      <c r="K3516" s="31">
        <f t="shared" si="26"/>
        <v>2700</v>
      </c>
      <c r="L3516" s="31">
        <f t="shared" si="27"/>
        <v>1080</v>
      </c>
      <c r="M3516" s="32">
        <v>0.4</v>
      </c>
      <c r="O3516" s="37"/>
      <c r="P3516" s="35"/>
      <c r="Q3516" s="33"/>
      <c r="R3516" s="34"/>
    </row>
    <row r="3517" spans="1:18" ht="15.75" customHeight="1">
      <c r="A3517" s="22"/>
      <c r="B3517" s="27" t="s">
        <v>21</v>
      </c>
      <c r="C3517" s="27">
        <v>1185732</v>
      </c>
      <c r="D3517" s="28">
        <v>44474</v>
      </c>
      <c r="E3517" s="27" t="s">
        <v>22</v>
      </c>
      <c r="F3517" s="27" t="s">
        <v>126</v>
      </c>
      <c r="G3517" s="27" t="s">
        <v>127</v>
      </c>
      <c r="H3517" s="27" t="s">
        <v>25</v>
      </c>
      <c r="I3517" s="29">
        <v>0.55000000000000004</v>
      </c>
      <c r="J3517" s="30">
        <v>2750</v>
      </c>
      <c r="K3517" s="31">
        <f t="shared" si="26"/>
        <v>1512.5000000000002</v>
      </c>
      <c r="L3517" s="31">
        <f t="shared" si="27"/>
        <v>605.00000000000011</v>
      </c>
      <c r="M3517" s="32">
        <v>0.4</v>
      </c>
      <c r="O3517" s="37"/>
      <c r="P3517" s="35"/>
      <c r="Q3517" s="33"/>
      <c r="R3517" s="34"/>
    </row>
    <row r="3518" spans="1:18" ht="15.75" customHeight="1">
      <c r="A3518" s="22"/>
      <c r="B3518" s="27" t="s">
        <v>21</v>
      </c>
      <c r="C3518" s="27">
        <v>1185732</v>
      </c>
      <c r="D3518" s="28">
        <v>44474</v>
      </c>
      <c r="E3518" s="27" t="s">
        <v>22</v>
      </c>
      <c r="F3518" s="27" t="s">
        <v>126</v>
      </c>
      <c r="G3518" s="27" t="s">
        <v>127</v>
      </c>
      <c r="H3518" s="27" t="s">
        <v>26</v>
      </c>
      <c r="I3518" s="29">
        <v>0.55000000000000004</v>
      </c>
      <c r="J3518" s="30">
        <v>1750</v>
      </c>
      <c r="K3518" s="31">
        <f t="shared" si="26"/>
        <v>962.50000000000011</v>
      </c>
      <c r="L3518" s="31">
        <f t="shared" si="27"/>
        <v>288.75</v>
      </c>
      <c r="M3518" s="32">
        <v>0.3</v>
      </c>
      <c r="O3518" s="37"/>
      <c r="P3518" s="35"/>
      <c r="Q3518" s="33"/>
      <c r="R3518" s="34"/>
    </row>
    <row r="3519" spans="1:18" ht="15.75" customHeight="1">
      <c r="A3519" s="22"/>
      <c r="B3519" s="27" t="s">
        <v>21</v>
      </c>
      <c r="C3519" s="27">
        <v>1185732</v>
      </c>
      <c r="D3519" s="28">
        <v>44474</v>
      </c>
      <c r="E3519" s="27" t="s">
        <v>22</v>
      </c>
      <c r="F3519" s="27" t="s">
        <v>126</v>
      </c>
      <c r="G3519" s="27" t="s">
        <v>127</v>
      </c>
      <c r="H3519" s="27" t="s">
        <v>27</v>
      </c>
      <c r="I3519" s="29">
        <v>0.55000000000000004</v>
      </c>
      <c r="J3519" s="30">
        <v>1500</v>
      </c>
      <c r="K3519" s="31">
        <f t="shared" si="26"/>
        <v>825.00000000000011</v>
      </c>
      <c r="L3519" s="31">
        <f t="shared" si="27"/>
        <v>247.50000000000003</v>
      </c>
      <c r="M3519" s="32">
        <v>0.3</v>
      </c>
      <c r="O3519" s="37"/>
      <c r="P3519" s="35"/>
      <c r="Q3519" s="33"/>
      <c r="R3519" s="34"/>
    </row>
    <row r="3520" spans="1:18" ht="15.75" customHeight="1">
      <c r="A3520" s="22"/>
      <c r="B3520" s="27" t="s">
        <v>21</v>
      </c>
      <c r="C3520" s="27">
        <v>1185732</v>
      </c>
      <c r="D3520" s="28">
        <v>44474</v>
      </c>
      <c r="E3520" s="27" t="s">
        <v>22</v>
      </c>
      <c r="F3520" s="27" t="s">
        <v>126</v>
      </c>
      <c r="G3520" s="27" t="s">
        <v>127</v>
      </c>
      <c r="H3520" s="27" t="s">
        <v>28</v>
      </c>
      <c r="I3520" s="29">
        <v>0.65</v>
      </c>
      <c r="J3520" s="30">
        <v>1500</v>
      </c>
      <c r="K3520" s="31">
        <f t="shared" si="26"/>
        <v>975</v>
      </c>
      <c r="L3520" s="31">
        <f t="shared" si="27"/>
        <v>292.5</v>
      </c>
      <c r="M3520" s="32">
        <v>0.3</v>
      </c>
      <c r="O3520" s="37"/>
      <c r="P3520" s="35"/>
      <c r="Q3520" s="33"/>
      <c r="R3520" s="34"/>
    </row>
    <row r="3521" spans="1:18" ht="15.75" customHeight="1">
      <c r="A3521" s="22"/>
      <c r="B3521" s="27" t="s">
        <v>21</v>
      </c>
      <c r="C3521" s="27">
        <v>1185732</v>
      </c>
      <c r="D3521" s="28">
        <v>44474</v>
      </c>
      <c r="E3521" s="27" t="s">
        <v>22</v>
      </c>
      <c r="F3521" s="27" t="s">
        <v>126</v>
      </c>
      <c r="G3521" s="27" t="s">
        <v>127</v>
      </c>
      <c r="H3521" s="27" t="s">
        <v>29</v>
      </c>
      <c r="I3521" s="29">
        <v>0.7</v>
      </c>
      <c r="J3521" s="30">
        <v>2750</v>
      </c>
      <c r="K3521" s="31">
        <f t="shared" si="26"/>
        <v>1924.9999999999998</v>
      </c>
      <c r="L3521" s="31">
        <f t="shared" si="27"/>
        <v>673.74999999999989</v>
      </c>
      <c r="M3521" s="32">
        <v>0.35</v>
      </c>
      <c r="O3521" s="37"/>
      <c r="P3521" s="35"/>
      <c r="Q3521" s="33"/>
      <c r="R3521" s="34"/>
    </row>
    <row r="3522" spans="1:18" ht="15.75" customHeight="1">
      <c r="A3522" s="22"/>
      <c r="B3522" s="27" t="s">
        <v>21</v>
      </c>
      <c r="C3522" s="27">
        <v>1185732</v>
      </c>
      <c r="D3522" s="28">
        <v>44504</v>
      </c>
      <c r="E3522" s="27" t="s">
        <v>22</v>
      </c>
      <c r="F3522" s="27" t="s">
        <v>126</v>
      </c>
      <c r="G3522" s="27" t="s">
        <v>127</v>
      </c>
      <c r="H3522" s="27" t="s">
        <v>24</v>
      </c>
      <c r="I3522" s="29">
        <v>0.65</v>
      </c>
      <c r="J3522" s="30">
        <v>4250</v>
      </c>
      <c r="K3522" s="31">
        <f t="shared" si="26"/>
        <v>2762.5</v>
      </c>
      <c r="L3522" s="31">
        <f t="shared" si="27"/>
        <v>1105</v>
      </c>
      <c r="M3522" s="32">
        <v>0.4</v>
      </c>
      <c r="O3522" s="37"/>
      <c r="P3522" s="35"/>
      <c r="Q3522" s="33"/>
      <c r="R3522" s="34"/>
    </row>
    <row r="3523" spans="1:18" ht="15.75" customHeight="1">
      <c r="A3523" s="22"/>
      <c r="B3523" s="27" t="s">
        <v>21</v>
      </c>
      <c r="C3523" s="27">
        <v>1185732</v>
      </c>
      <c r="D3523" s="28">
        <v>44504</v>
      </c>
      <c r="E3523" s="27" t="s">
        <v>22</v>
      </c>
      <c r="F3523" s="27" t="s">
        <v>126</v>
      </c>
      <c r="G3523" s="27" t="s">
        <v>127</v>
      </c>
      <c r="H3523" s="27" t="s">
        <v>25</v>
      </c>
      <c r="I3523" s="29">
        <v>0.55000000000000004</v>
      </c>
      <c r="J3523" s="30">
        <v>3000</v>
      </c>
      <c r="K3523" s="31">
        <f t="shared" si="26"/>
        <v>1650.0000000000002</v>
      </c>
      <c r="L3523" s="31">
        <f t="shared" si="27"/>
        <v>660.00000000000011</v>
      </c>
      <c r="M3523" s="32">
        <v>0.4</v>
      </c>
      <c r="O3523" s="37"/>
      <c r="P3523" s="35"/>
      <c r="Q3523" s="33"/>
      <c r="R3523" s="34"/>
    </row>
    <row r="3524" spans="1:18" ht="15.75" customHeight="1">
      <c r="A3524" s="22"/>
      <c r="B3524" s="27" t="s">
        <v>21</v>
      </c>
      <c r="C3524" s="27">
        <v>1185732</v>
      </c>
      <c r="D3524" s="28">
        <v>44504</v>
      </c>
      <c r="E3524" s="27" t="s">
        <v>22</v>
      </c>
      <c r="F3524" s="27" t="s">
        <v>126</v>
      </c>
      <c r="G3524" s="27" t="s">
        <v>127</v>
      </c>
      <c r="H3524" s="27" t="s">
        <v>26</v>
      </c>
      <c r="I3524" s="29">
        <v>0.55000000000000004</v>
      </c>
      <c r="J3524" s="30">
        <v>2950</v>
      </c>
      <c r="K3524" s="31">
        <f t="shared" si="26"/>
        <v>1622.5000000000002</v>
      </c>
      <c r="L3524" s="31">
        <f t="shared" si="27"/>
        <v>486.75000000000006</v>
      </c>
      <c r="M3524" s="32">
        <v>0.3</v>
      </c>
      <c r="O3524" s="37"/>
      <c r="P3524" s="35"/>
      <c r="Q3524" s="33"/>
      <c r="R3524" s="34"/>
    </row>
    <row r="3525" spans="1:18" ht="15.75" customHeight="1">
      <c r="A3525" s="22"/>
      <c r="B3525" s="27" t="s">
        <v>21</v>
      </c>
      <c r="C3525" s="27">
        <v>1185732</v>
      </c>
      <c r="D3525" s="28">
        <v>44504</v>
      </c>
      <c r="E3525" s="27" t="s">
        <v>22</v>
      </c>
      <c r="F3525" s="27" t="s">
        <v>126</v>
      </c>
      <c r="G3525" s="27" t="s">
        <v>127</v>
      </c>
      <c r="H3525" s="27" t="s">
        <v>27</v>
      </c>
      <c r="I3525" s="29">
        <v>0.55000000000000004</v>
      </c>
      <c r="J3525" s="30">
        <v>2750</v>
      </c>
      <c r="K3525" s="31">
        <f t="shared" si="26"/>
        <v>1512.5000000000002</v>
      </c>
      <c r="L3525" s="31">
        <f t="shared" si="27"/>
        <v>453.75000000000006</v>
      </c>
      <c r="M3525" s="32">
        <v>0.3</v>
      </c>
      <c r="O3525" s="37"/>
      <c r="P3525" s="35"/>
      <c r="Q3525" s="33"/>
      <c r="R3525" s="34"/>
    </row>
    <row r="3526" spans="1:18" ht="15.75" customHeight="1">
      <c r="A3526" s="22"/>
      <c r="B3526" s="27" t="s">
        <v>21</v>
      </c>
      <c r="C3526" s="27">
        <v>1185732</v>
      </c>
      <c r="D3526" s="28">
        <v>44504</v>
      </c>
      <c r="E3526" s="27" t="s">
        <v>22</v>
      </c>
      <c r="F3526" s="27" t="s">
        <v>126</v>
      </c>
      <c r="G3526" s="27" t="s">
        <v>127</v>
      </c>
      <c r="H3526" s="27" t="s">
        <v>28</v>
      </c>
      <c r="I3526" s="29">
        <v>0.65</v>
      </c>
      <c r="J3526" s="30">
        <v>2500</v>
      </c>
      <c r="K3526" s="31">
        <f t="shared" si="26"/>
        <v>1625</v>
      </c>
      <c r="L3526" s="31">
        <f t="shared" si="27"/>
        <v>487.5</v>
      </c>
      <c r="M3526" s="32">
        <v>0.3</v>
      </c>
      <c r="O3526" s="37"/>
      <c r="P3526" s="35"/>
      <c r="Q3526" s="33"/>
      <c r="R3526" s="34"/>
    </row>
    <row r="3527" spans="1:18" ht="15.75" customHeight="1">
      <c r="A3527" s="22"/>
      <c r="B3527" s="27" t="s">
        <v>21</v>
      </c>
      <c r="C3527" s="27">
        <v>1185732</v>
      </c>
      <c r="D3527" s="28">
        <v>44504</v>
      </c>
      <c r="E3527" s="27" t="s">
        <v>22</v>
      </c>
      <c r="F3527" s="27" t="s">
        <v>126</v>
      </c>
      <c r="G3527" s="27" t="s">
        <v>127</v>
      </c>
      <c r="H3527" s="27" t="s">
        <v>29</v>
      </c>
      <c r="I3527" s="29">
        <v>0.7</v>
      </c>
      <c r="J3527" s="30">
        <v>3500</v>
      </c>
      <c r="K3527" s="31">
        <f t="shared" si="26"/>
        <v>2450</v>
      </c>
      <c r="L3527" s="31">
        <f t="shared" si="27"/>
        <v>857.5</v>
      </c>
      <c r="M3527" s="32">
        <v>0.35</v>
      </c>
      <c r="O3527" s="37"/>
      <c r="P3527" s="35"/>
      <c r="Q3527" s="33"/>
      <c r="R3527" s="34"/>
    </row>
    <row r="3528" spans="1:18" ht="15.75" customHeight="1">
      <c r="A3528" s="22"/>
      <c r="B3528" s="27" t="s">
        <v>21</v>
      </c>
      <c r="C3528" s="27">
        <v>1185732</v>
      </c>
      <c r="D3528" s="28">
        <v>44533</v>
      </c>
      <c r="E3528" s="27" t="s">
        <v>22</v>
      </c>
      <c r="F3528" s="27" t="s">
        <v>126</v>
      </c>
      <c r="G3528" s="27" t="s">
        <v>127</v>
      </c>
      <c r="H3528" s="27" t="s">
        <v>24</v>
      </c>
      <c r="I3528" s="29">
        <v>0.65</v>
      </c>
      <c r="J3528" s="30">
        <v>5750</v>
      </c>
      <c r="K3528" s="31">
        <f t="shared" si="26"/>
        <v>3737.5</v>
      </c>
      <c r="L3528" s="31">
        <f t="shared" si="27"/>
        <v>1495</v>
      </c>
      <c r="M3528" s="32">
        <v>0.4</v>
      </c>
      <c r="O3528" s="37"/>
      <c r="P3528" s="35"/>
      <c r="Q3528" s="33"/>
      <c r="R3528" s="34"/>
    </row>
    <row r="3529" spans="1:18" ht="15.75" customHeight="1">
      <c r="A3529" s="22"/>
      <c r="B3529" s="27" t="s">
        <v>21</v>
      </c>
      <c r="C3529" s="27">
        <v>1185732</v>
      </c>
      <c r="D3529" s="28">
        <v>44533</v>
      </c>
      <c r="E3529" s="27" t="s">
        <v>22</v>
      </c>
      <c r="F3529" s="27" t="s">
        <v>126</v>
      </c>
      <c r="G3529" s="27" t="s">
        <v>127</v>
      </c>
      <c r="H3529" s="27" t="s">
        <v>25</v>
      </c>
      <c r="I3529" s="29">
        <v>0.55000000000000004</v>
      </c>
      <c r="J3529" s="30">
        <v>3750</v>
      </c>
      <c r="K3529" s="31">
        <f t="shared" si="26"/>
        <v>2062.5</v>
      </c>
      <c r="L3529" s="31">
        <f t="shared" si="27"/>
        <v>825</v>
      </c>
      <c r="M3529" s="32">
        <v>0.4</v>
      </c>
      <c r="O3529" s="37"/>
      <c r="P3529" s="35"/>
      <c r="Q3529" s="33"/>
      <c r="R3529" s="34"/>
    </row>
    <row r="3530" spans="1:18" ht="15.75" customHeight="1">
      <c r="A3530" s="22"/>
      <c r="B3530" s="27" t="s">
        <v>21</v>
      </c>
      <c r="C3530" s="27">
        <v>1185732</v>
      </c>
      <c r="D3530" s="28">
        <v>44533</v>
      </c>
      <c r="E3530" s="27" t="s">
        <v>22</v>
      </c>
      <c r="F3530" s="27" t="s">
        <v>126</v>
      </c>
      <c r="G3530" s="27" t="s">
        <v>127</v>
      </c>
      <c r="H3530" s="27" t="s">
        <v>26</v>
      </c>
      <c r="I3530" s="29">
        <v>0.55000000000000004</v>
      </c>
      <c r="J3530" s="30">
        <v>3500</v>
      </c>
      <c r="K3530" s="31">
        <f t="shared" si="26"/>
        <v>1925.0000000000002</v>
      </c>
      <c r="L3530" s="31">
        <f t="shared" si="27"/>
        <v>577.5</v>
      </c>
      <c r="M3530" s="32">
        <v>0.3</v>
      </c>
      <c r="O3530" s="37"/>
      <c r="P3530" s="35"/>
      <c r="Q3530" s="33"/>
      <c r="R3530" s="34"/>
    </row>
    <row r="3531" spans="1:18" ht="15.75" customHeight="1">
      <c r="A3531" s="22"/>
      <c r="B3531" s="27" t="s">
        <v>21</v>
      </c>
      <c r="C3531" s="27">
        <v>1185732</v>
      </c>
      <c r="D3531" s="28">
        <v>44533</v>
      </c>
      <c r="E3531" s="27" t="s">
        <v>22</v>
      </c>
      <c r="F3531" s="27" t="s">
        <v>126</v>
      </c>
      <c r="G3531" s="27" t="s">
        <v>127</v>
      </c>
      <c r="H3531" s="27" t="s">
        <v>27</v>
      </c>
      <c r="I3531" s="29">
        <v>0.55000000000000004</v>
      </c>
      <c r="J3531" s="30">
        <v>3000</v>
      </c>
      <c r="K3531" s="31">
        <f t="shared" si="26"/>
        <v>1650.0000000000002</v>
      </c>
      <c r="L3531" s="31">
        <f t="shared" si="27"/>
        <v>495.00000000000006</v>
      </c>
      <c r="M3531" s="32">
        <v>0.3</v>
      </c>
      <c r="O3531" s="37"/>
      <c r="P3531" s="35"/>
      <c r="Q3531" s="33"/>
      <c r="R3531" s="34"/>
    </row>
    <row r="3532" spans="1:18" ht="15.75" customHeight="1">
      <c r="A3532" s="22"/>
      <c r="B3532" s="27" t="s">
        <v>21</v>
      </c>
      <c r="C3532" s="27">
        <v>1185732</v>
      </c>
      <c r="D3532" s="28">
        <v>44533</v>
      </c>
      <c r="E3532" s="27" t="s">
        <v>22</v>
      </c>
      <c r="F3532" s="27" t="s">
        <v>126</v>
      </c>
      <c r="G3532" s="27" t="s">
        <v>127</v>
      </c>
      <c r="H3532" s="27" t="s">
        <v>28</v>
      </c>
      <c r="I3532" s="29">
        <v>0.65</v>
      </c>
      <c r="J3532" s="30">
        <v>3000</v>
      </c>
      <c r="K3532" s="31">
        <f t="shared" si="26"/>
        <v>1950</v>
      </c>
      <c r="L3532" s="31">
        <f t="shared" si="27"/>
        <v>585</v>
      </c>
      <c r="M3532" s="32">
        <v>0.3</v>
      </c>
      <c r="O3532" s="37"/>
      <c r="P3532" s="35"/>
      <c r="Q3532" s="33"/>
      <c r="R3532" s="34"/>
    </row>
    <row r="3533" spans="1:18" ht="15.75" customHeight="1">
      <c r="A3533" s="22"/>
      <c r="B3533" s="27" t="s">
        <v>21</v>
      </c>
      <c r="C3533" s="27">
        <v>1185732</v>
      </c>
      <c r="D3533" s="28">
        <v>44533</v>
      </c>
      <c r="E3533" s="27" t="s">
        <v>22</v>
      </c>
      <c r="F3533" s="27" t="s">
        <v>126</v>
      </c>
      <c r="G3533" s="27" t="s">
        <v>127</v>
      </c>
      <c r="H3533" s="27" t="s">
        <v>29</v>
      </c>
      <c r="I3533" s="29">
        <v>0.7</v>
      </c>
      <c r="J3533" s="30">
        <v>4000</v>
      </c>
      <c r="K3533" s="31">
        <f t="shared" si="26"/>
        <v>2800</v>
      </c>
      <c r="L3533" s="31">
        <f t="shared" si="27"/>
        <v>979.99999999999989</v>
      </c>
      <c r="M3533" s="32">
        <v>0.35</v>
      </c>
      <c r="O3533" s="37"/>
      <c r="P3533" s="35"/>
      <c r="Q3533" s="33"/>
      <c r="R3533" s="34"/>
    </row>
    <row r="3534" spans="1:18" ht="15.75" customHeight="1">
      <c r="A3534" s="22" t="s">
        <v>46</v>
      </c>
      <c r="B3534" s="27" t="s">
        <v>21</v>
      </c>
      <c r="C3534" s="27">
        <v>1185732</v>
      </c>
      <c r="D3534" s="28">
        <v>44206</v>
      </c>
      <c r="E3534" s="27" t="s">
        <v>22</v>
      </c>
      <c r="F3534" s="27" t="s">
        <v>128</v>
      </c>
      <c r="G3534" s="27" t="s">
        <v>129</v>
      </c>
      <c r="H3534" s="27" t="s">
        <v>24</v>
      </c>
      <c r="I3534" s="29">
        <v>0.35000000000000003</v>
      </c>
      <c r="J3534" s="30">
        <v>4250</v>
      </c>
      <c r="K3534" s="31">
        <f t="shared" si="26"/>
        <v>1487.5000000000002</v>
      </c>
      <c r="L3534" s="31">
        <f t="shared" si="27"/>
        <v>520.625</v>
      </c>
      <c r="M3534" s="32">
        <v>0.35</v>
      </c>
      <c r="O3534" s="37"/>
      <c r="P3534" s="35"/>
      <c r="Q3534" s="33"/>
      <c r="R3534" s="34"/>
    </row>
    <row r="3535" spans="1:18" ht="15.75" customHeight="1">
      <c r="A3535" s="22"/>
      <c r="B3535" s="27" t="s">
        <v>21</v>
      </c>
      <c r="C3535" s="27">
        <v>1185732</v>
      </c>
      <c r="D3535" s="28">
        <v>44206</v>
      </c>
      <c r="E3535" s="27" t="s">
        <v>22</v>
      </c>
      <c r="F3535" s="27" t="s">
        <v>128</v>
      </c>
      <c r="G3535" s="27" t="s">
        <v>129</v>
      </c>
      <c r="H3535" s="27" t="s">
        <v>25</v>
      </c>
      <c r="I3535" s="29">
        <v>0.35000000000000003</v>
      </c>
      <c r="J3535" s="30">
        <v>2250</v>
      </c>
      <c r="K3535" s="31">
        <f t="shared" si="26"/>
        <v>787.50000000000011</v>
      </c>
      <c r="L3535" s="31">
        <f t="shared" si="27"/>
        <v>275.625</v>
      </c>
      <c r="M3535" s="32">
        <v>0.35</v>
      </c>
      <c r="O3535" s="37"/>
      <c r="P3535" s="35"/>
      <c r="Q3535" s="33"/>
      <c r="R3535" s="34"/>
    </row>
    <row r="3536" spans="1:18" ht="15.75" customHeight="1">
      <c r="A3536" s="22"/>
      <c r="B3536" s="27" t="s">
        <v>21</v>
      </c>
      <c r="C3536" s="27">
        <v>1185732</v>
      </c>
      <c r="D3536" s="28">
        <v>44206</v>
      </c>
      <c r="E3536" s="27" t="s">
        <v>22</v>
      </c>
      <c r="F3536" s="27" t="s">
        <v>128</v>
      </c>
      <c r="G3536" s="27" t="s">
        <v>129</v>
      </c>
      <c r="H3536" s="27" t="s">
        <v>26</v>
      </c>
      <c r="I3536" s="29">
        <v>0.25000000000000006</v>
      </c>
      <c r="J3536" s="30">
        <v>2250</v>
      </c>
      <c r="K3536" s="31">
        <f t="shared" si="26"/>
        <v>562.50000000000011</v>
      </c>
      <c r="L3536" s="31">
        <f t="shared" si="27"/>
        <v>225.00000000000006</v>
      </c>
      <c r="M3536" s="32">
        <v>0.4</v>
      </c>
      <c r="O3536" s="37"/>
      <c r="P3536" s="35"/>
      <c r="Q3536" s="33"/>
      <c r="R3536" s="34"/>
    </row>
    <row r="3537" spans="1:18" ht="15.75" customHeight="1">
      <c r="A3537" s="22"/>
      <c r="B3537" s="27" t="s">
        <v>21</v>
      </c>
      <c r="C3537" s="27">
        <v>1185732</v>
      </c>
      <c r="D3537" s="28">
        <v>44206</v>
      </c>
      <c r="E3537" s="27" t="s">
        <v>22</v>
      </c>
      <c r="F3537" s="27" t="s">
        <v>128</v>
      </c>
      <c r="G3537" s="27" t="s">
        <v>129</v>
      </c>
      <c r="H3537" s="27" t="s">
        <v>27</v>
      </c>
      <c r="I3537" s="29">
        <v>0.3</v>
      </c>
      <c r="J3537" s="30">
        <v>750</v>
      </c>
      <c r="K3537" s="31">
        <f t="shared" si="26"/>
        <v>225</v>
      </c>
      <c r="L3537" s="31">
        <f t="shared" si="27"/>
        <v>90</v>
      </c>
      <c r="M3537" s="32">
        <v>0.4</v>
      </c>
      <c r="O3537" s="37"/>
      <c r="P3537" s="35"/>
      <c r="Q3537" s="33"/>
      <c r="R3537" s="34"/>
    </row>
    <row r="3538" spans="1:18" ht="15.75" customHeight="1">
      <c r="A3538" s="22"/>
      <c r="B3538" s="27" t="s">
        <v>21</v>
      </c>
      <c r="C3538" s="27">
        <v>1185732</v>
      </c>
      <c r="D3538" s="28">
        <v>44206</v>
      </c>
      <c r="E3538" s="27" t="s">
        <v>22</v>
      </c>
      <c r="F3538" s="27" t="s">
        <v>128</v>
      </c>
      <c r="G3538" s="27" t="s">
        <v>129</v>
      </c>
      <c r="H3538" s="27" t="s">
        <v>28</v>
      </c>
      <c r="I3538" s="29">
        <v>0.45</v>
      </c>
      <c r="J3538" s="30">
        <v>1250</v>
      </c>
      <c r="K3538" s="31">
        <f t="shared" si="26"/>
        <v>562.5</v>
      </c>
      <c r="L3538" s="31">
        <f t="shared" si="27"/>
        <v>168.75</v>
      </c>
      <c r="M3538" s="32">
        <v>0.3</v>
      </c>
      <c r="O3538" s="37"/>
      <c r="P3538" s="35"/>
      <c r="Q3538" s="33"/>
      <c r="R3538" s="34"/>
    </row>
    <row r="3539" spans="1:18" ht="15.75" customHeight="1">
      <c r="A3539" s="22"/>
      <c r="B3539" s="27" t="s">
        <v>21</v>
      </c>
      <c r="C3539" s="27">
        <v>1185732</v>
      </c>
      <c r="D3539" s="28">
        <v>44206</v>
      </c>
      <c r="E3539" s="27" t="s">
        <v>22</v>
      </c>
      <c r="F3539" s="27" t="s">
        <v>128</v>
      </c>
      <c r="G3539" s="27" t="s">
        <v>129</v>
      </c>
      <c r="H3539" s="27" t="s">
        <v>29</v>
      </c>
      <c r="I3539" s="29">
        <v>0.35000000000000003</v>
      </c>
      <c r="J3539" s="30">
        <v>2250</v>
      </c>
      <c r="K3539" s="31">
        <f t="shared" si="26"/>
        <v>787.50000000000011</v>
      </c>
      <c r="L3539" s="31">
        <f t="shared" si="27"/>
        <v>315.00000000000006</v>
      </c>
      <c r="M3539" s="32">
        <v>0.4</v>
      </c>
      <c r="O3539" s="37"/>
      <c r="P3539" s="35"/>
      <c r="Q3539" s="33"/>
      <c r="R3539" s="34"/>
    </row>
    <row r="3540" spans="1:18" ht="15.75" customHeight="1">
      <c r="A3540" s="22"/>
      <c r="B3540" s="27" t="s">
        <v>21</v>
      </c>
      <c r="C3540" s="27">
        <v>1185732</v>
      </c>
      <c r="D3540" s="28">
        <v>44235</v>
      </c>
      <c r="E3540" s="27" t="s">
        <v>22</v>
      </c>
      <c r="F3540" s="27" t="s">
        <v>128</v>
      </c>
      <c r="G3540" s="27" t="s">
        <v>129</v>
      </c>
      <c r="H3540" s="27" t="s">
        <v>24</v>
      </c>
      <c r="I3540" s="29">
        <v>0.35000000000000003</v>
      </c>
      <c r="J3540" s="30">
        <v>4750</v>
      </c>
      <c r="K3540" s="31">
        <f t="shared" si="26"/>
        <v>1662.5000000000002</v>
      </c>
      <c r="L3540" s="31">
        <f t="shared" si="27"/>
        <v>581.875</v>
      </c>
      <c r="M3540" s="32">
        <v>0.35</v>
      </c>
      <c r="O3540" s="37"/>
      <c r="P3540" s="35"/>
      <c r="Q3540" s="33"/>
      <c r="R3540" s="34"/>
    </row>
    <row r="3541" spans="1:18" ht="15.75" customHeight="1">
      <c r="A3541" s="22"/>
      <c r="B3541" s="27" t="s">
        <v>21</v>
      </c>
      <c r="C3541" s="27">
        <v>1185732</v>
      </c>
      <c r="D3541" s="28">
        <v>44235</v>
      </c>
      <c r="E3541" s="27" t="s">
        <v>22</v>
      </c>
      <c r="F3541" s="27" t="s">
        <v>128</v>
      </c>
      <c r="G3541" s="27" t="s">
        <v>129</v>
      </c>
      <c r="H3541" s="27" t="s">
        <v>25</v>
      </c>
      <c r="I3541" s="29">
        <v>0.35000000000000003</v>
      </c>
      <c r="J3541" s="30">
        <v>1250</v>
      </c>
      <c r="K3541" s="31">
        <f t="shared" si="26"/>
        <v>437.50000000000006</v>
      </c>
      <c r="L3541" s="31">
        <f t="shared" si="27"/>
        <v>153.125</v>
      </c>
      <c r="M3541" s="32">
        <v>0.35</v>
      </c>
      <c r="O3541" s="37"/>
      <c r="P3541" s="35"/>
      <c r="Q3541" s="33"/>
      <c r="R3541" s="34"/>
    </row>
    <row r="3542" spans="1:18" ht="15.75" customHeight="1">
      <c r="A3542" s="22"/>
      <c r="B3542" s="27" t="s">
        <v>21</v>
      </c>
      <c r="C3542" s="27">
        <v>1185732</v>
      </c>
      <c r="D3542" s="28">
        <v>44235</v>
      </c>
      <c r="E3542" s="27" t="s">
        <v>22</v>
      </c>
      <c r="F3542" s="27" t="s">
        <v>128</v>
      </c>
      <c r="G3542" s="27" t="s">
        <v>129</v>
      </c>
      <c r="H3542" s="27" t="s">
        <v>26</v>
      </c>
      <c r="I3542" s="29">
        <v>0.25000000000000006</v>
      </c>
      <c r="J3542" s="30">
        <v>1750</v>
      </c>
      <c r="K3542" s="31">
        <f t="shared" si="26"/>
        <v>437.50000000000011</v>
      </c>
      <c r="L3542" s="31">
        <f t="shared" si="27"/>
        <v>175.00000000000006</v>
      </c>
      <c r="M3542" s="32">
        <v>0.4</v>
      </c>
      <c r="O3542" s="37"/>
      <c r="P3542" s="35"/>
      <c r="Q3542" s="33"/>
      <c r="R3542" s="34"/>
    </row>
    <row r="3543" spans="1:18" ht="15.75" customHeight="1">
      <c r="A3543" s="22"/>
      <c r="B3543" s="27" t="s">
        <v>21</v>
      </c>
      <c r="C3543" s="27">
        <v>1185732</v>
      </c>
      <c r="D3543" s="28">
        <v>44235</v>
      </c>
      <c r="E3543" s="27" t="s">
        <v>22</v>
      </c>
      <c r="F3543" s="27" t="s">
        <v>128</v>
      </c>
      <c r="G3543" s="27" t="s">
        <v>129</v>
      </c>
      <c r="H3543" s="27" t="s">
        <v>27</v>
      </c>
      <c r="I3543" s="29">
        <v>0.3</v>
      </c>
      <c r="J3543" s="30">
        <v>500</v>
      </c>
      <c r="K3543" s="31">
        <f t="shared" si="26"/>
        <v>150</v>
      </c>
      <c r="L3543" s="31">
        <f t="shared" si="27"/>
        <v>60</v>
      </c>
      <c r="M3543" s="32">
        <v>0.4</v>
      </c>
      <c r="O3543" s="37"/>
      <c r="P3543" s="35"/>
      <c r="Q3543" s="33"/>
      <c r="R3543" s="34"/>
    </row>
    <row r="3544" spans="1:18" ht="15.75" customHeight="1">
      <c r="A3544" s="22"/>
      <c r="B3544" s="27" t="s">
        <v>21</v>
      </c>
      <c r="C3544" s="27">
        <v>1185732</v>
      </c>
      <c r="D3544" s="28">
        <v>44235</v>
      </c>
      <c r="E3544" s="27" t="s">
        <v>22</v>
      </c>
      <c r="F3544" s="27" t="s">
        <v>128</v>
      </c>
      <c r="G3544" s="27" t="s">
        <v>129</v>
      </c>
      <c r="H3544" s="27" t="s">
        <v>28</v>
      </c>
      <c r="I3544" s="29">
        <v>0.45</v>
      </c>
      <c r="J3544" s="30">
        <v>1250</v>
      </c>
      <c r="K3544" s="31">
        <f t="shared" si="26"/>
        <v>562.5</v>
      </c>
      <c r="L3544" s="31">
        <f t="shared" si="27"/>
        <v>168.75</v>
      </c>
      <c r="M3544" s="32">
        <v>0.3</v>
      </c>
      <c r="O3544" s="37"/>
      <c r="P3544" s="35"/>
      <c r="Q3544" s="33"/>
      <c r="R3544" s="34"/>
    </row>
    <row r="3545" spans="1:18" ht="15.75" customHeight="1">
      <c r="A3545" s="22"/>
      <c r="B3545" s="27" t="s">
        <v>21</v>
      </c>
      <c r="C3545" s="27">
        <v>1185732</v>
      </c>
      <c r="D3545" s="28">
        <v>44235</v>
      </c>
      <c r="E3545" s="27" t="s">
        <v>22</v>
      </c>
      <c r="F3545" s="27" t="s">
        <v>128</v>
      </c>
      <c r="G3545" s="27" t="s">
        <v>129</v>
      </c>
      <c r="H3545" s="27" t="s">
        <v>29</v>
      </c>
      <c r="I3545" s="29">
        <v>0.35000000000000003</v>
      </c>
      <c r="J3545" s="30">
        <v>2250</v>
      </c>
      <c r="K3545" s="31">
        <f t="shared" si="26"/>
        <v>787.50000000000011</v>
      </c>
      <c r="L3545" s="31">
        <f t="shared" si="27"/>
        <v>315.00000000000006</v>
      </c>
      <c r="M3545" s="32">
        <v>0.4</v>
      </c>
      <c r="O3545" s="37"/>
      <c r="P3545" s="35"/>
      <c r="Q3545" s="33"/>
      <c r="R3545" s="34"/>
    </row>
    <row r="3546" spans="1:18" ht="15.75" customHeight="1">
      <c r="A3546" s="22"/>
      <c r="B3546" s="27" t="s">
        <v>21</v>
      </c>
      <c r="C3546" s="27">
        <v>1185732</v>
      </c>
      <c r="D3546" s="28">
        <v>44261</v>
      </c>
      <c r="E3546" s="27" t="s">
        <v>22</v>
      </c>
      <c r="F3546" s="27" t="s">
        <v>128</v>
      </c>
      <c r="G3546" s="27" t="s">
        <v>129</v>
      </c>
      <c r="H3546" s="27" t="s">
        <v>24</v>
      </c>
      <c r="I3546" s="29">
        <v>0.35000000000000003</v>
      </c>
      <c r="J3546" s="30">
        <v>4450</v>
      </c>
      <c r="K3546" s="31">
        <f t="shared" si="26"/>
        <v>1557.5000000000002</v>
      </c>
      <c r="L3546" s="31">
        <f t="shared" si="27"/>
        <v>545.125</v>
      </c>
      <c r="M3546" s="32">
        <v>0.35</v>
      </c>
      <c r="O3546" s="37"/>
      <c r="P3546" s="35"/>
      <c r="Q3546" s="33"/>
      <c r="R3546" s="34"/>
    </row>
    <row r="3547" spans="1:18" ht="15.75" customHeight="1">
      <c r="A3547" s="22"/>
      <c r="B3547" s="27" t="s">
        <v>21</v>
      </c>
      <c r="C3547" s="27">
        <v>1185732</v>
      </c>
      <c r="D3547" s="28">
        <v>44261</v>
      </c>
      <c r="E3547" s="27" t="s">
        <v>22</v>
      </c>
      <c r="F3547" s="27" t="s">
        <v>128</v>
      </c>
      <c r="G3547" s="27" t="s">
        <v>129</v>
      </c>
      <c r="H3547" s="27" t="s">
        <v>25</v>
      </c>
      <c r="I3547" s="29">
        <v>0.35000000000000003</v>
      </c>
      <c r="J3547" s="30">
        <v>1500</v>
      </c>
      <c r="K3547" s="31">
        <f t="shared" si="26"/>
        <v>525</v>
      </c>
      <c r="L3547" s="31">
        <f t="shared" si="27"/>
        <v>183.75</v>
      </c>
      <c r="M3547" s="32">
        <v>0.35</v>
      </c>
      <c r="O3547" s="37"/>
      <c r="P3547" s="35"/>
      <c r="Q3547" s="33"/>
      <c r="R3547" s="34"/>
    </row>
    <row r="3548" spans="1:18" ht="15.75" customHeight="1">
      <c r="A3548" s="22"/>
      <c r="B3548" s="27" t="s">
        <v>21</v>
      </c>
      <c r="C3548" s="27">
        <v>1185732</v>
      </c>
      <c r="D3548" s="28">
        <v>44261</v>
      </c>
      <c r="E3548" s="27" t="s">
        <v>22</v>
      </c>
      <c r="F3548" s="27" t="s">
        <v>128</v>
      </c>
      <c r="G3548" s="27" t="s">
        <v>129</v>
      </c>
      <c r="H3548" s="27" t="s">
        <v>26</v>
      </c>
      <c r="I3548" s="29">
        <v>0.25000000000000006</v>
      </c>
      <c r="J3548" s="30">
        <v>1750</v>
      </c>
      <c r="K3548" s="31">
        <f t="shared" si="26"/>
        <v>437.50000000000011</v>
      </c>
      <c r="L3548" s="31">
        <f t="shared" si="27"/>
        <v>175.00000000000006</v>
      </c>
      <c r="M3548" s="32">
        <v>0.4</v>
      </c>
      <c r="O3548" s="37"/>
      <c r="P3548" s="35"/>
      <c r="Q3548" s="33"/>
      <c r="R3548" s="34"/>
    </row>
    <row r="3549" spans="1:18" ht="15.75" customHeight="1">
      <c r="A3549" s="22"/>
      <c r="B3549" s="27" t="s">
        <v>21</v>
      </c>
      <c r="C3549" s="27">
        <v>1185732</v>
      </c>
      <c r="D3549" s="28">
        <v>44261</v>
      </c>
      <c r="E3549" s="27" t="s">
        <v>22</v>
      </c>
      <c r="F3549" s="27" t="s">
        <v>128</v>
      </c>
      <c r="G3549" s="27" t="s">
        <v>129</v>
      </c>
      <c r="H3549" s="27" t="s">
        <v>27</v>
      </c>
      <c r="I3549" s="29">
        <v>0.3</v>
      </c>
      <c r="J3549" s="30">
        <v>250</v>
      </c>
      <c r="K3549" s="31">
        <f t="shared" si="26"/>
        <v>75</v>
      </c>
      <c r="L3549" s="31">
        <f t="shared" si="27"/>
        <v>30</v>
      </c>
      <c r="M3549" s="32">
        <v>0.4</v>
      </c>
      <c r="O3549" s="37"/>
      <c r="P3549" s="35"/>
      <c r="Q3549" s="33"/>
      <c r="R3549" s="34"/>
    </row>
    <row r="3550" spans="1:18" ht="15.75" customHeight="1">
      <c r="A3550" s="22"/>
      <c r="B3550" s="27" t="s">
        <v>21</v>
      </c>
      <c r="C3550" s="27">
        <v>1185732</v>
      </c>
      <c r="D3550" s="28">
        <v>44261</v>
      </c>
      <c r="E3550" s="27" t="s">
        <v>22</v>
      </c>
      <c r="F3550" s="27" t="s">
        <v>128</v>
      </c>
      <c r="G3550" s="27" t="s">
        <v>129</v>
      </c>
      <c r="H3550" s="27" t="s">
        <v>28</v>
      </c>
      <c r="I3550" s="29">
        <v>0.45</v>
      </c>
      <c r="J3550" s="30">
        <v>750</v>
      </c>
      <c r="K3550" s="31">
        <f t="shared" si="26"/>
        <v>337.5</v>
      </c>
      <c r="L3550" s="31">
        <f t="shared" si="27"/>
        <v>101.25</v>
      </c>
      <c r="M3550" s="32">
        <v>0.3</v>
      </c>
      <c r="O3550" s="37"/>
      <c r="P3550" s="35"/>
      <c r="Q3550" s="33"/>
      <c r="R3550" s="34"/>
    </row>
    <row r="3551" spans="1:18" ht="15.75" customHeight="1">
      <c r="A3551" s="22"/>
      <c r="B3551" s="27" t="s">
        <v>21</v>
      </c>
      <c r="C3551" s="27">
        <v>1185732</v>
      </c>
      <c r="D3551" s="28">
        <v>44261</v>
      </c>
      <c r="E3551" s="27" t="s">
        <v>22</v>
      </c>
      <c r="F3551" s="27" t="s">
        <v>128</v>
      </c>
      <c r="G3551" s="27" t="s">
        <v>129</v>
      </c>
      <c r="H3551" s="27" t="s">
        <v>29</v>
      </c>
      <c r="I3551" s="29">
        <v>0.35000000000000003</v>
      </c>
      <c r="J3551" s="30">
        <v>1750</v>
      </c>
      <c r="K3551" s="31">
        <f t="shared" si="26"/>
        <v>612.50000000000011</v>
      </c>
      <c r="L3551" s="31">
        <f t="shared" si="27"/>
        <v>245.00000000000006</v>
      </c>
      <c r="M3551" s="32">
        <v>0.4</v>
      </c>
      <c r="O3551" s="37"/>
      <c r="P3551" s="35"/>
      <c r="Q3551" s="33"/>
      <c r="R3551" s="34"/>
    </row>
    <row r="3552" spans="1:18" ht="15.75" customHeight="1">
      <c r="A3552" s="22"/>
      <c r="B3552" s="27" t="s">
        <v>21</v>
      </c>
      <c r="C3552" s="27">
        <v>1185732</v>
      </c>
      <c r="D3552" s="28">
        <v>44293</v>
      </c>
      <c r="E3552" s="27" t="s">
        <v>22</v>
      </c>
      <c r="F3552" s="27" t="s">
        <v>128</v>
      </c>
      <c r="G3552" s="27" t="s">
        <v>129</v>
      </c>
      <c r="H3552" s="27" t="s">
        <v>24</v>
      </c>
      <c r="I3552" s="29">
        <v>0.35000000000000003</v>
      </c>
      <c r="J3552" s="30">
        <v>4250</v>
      </c>
      <c r="K3552" s="31">
        <f t="shared" si="26"/>
        <v>1487.5000000000002</v>
      </c>
      <c r="L3552" s="31">
        <f t="shared" si="27"/>
        <v>520.625</v>
      </c>
      <c r="M3552" s="32">
        <v>0.35</v>
      </c>
      <c r="O3552" s="37"/>
      <c r="P3552" s="35"/>
      <c r="Q3552" s="33"/>
      <c r="R3552" s="34"/>
    </row>
    <row r="3553" spans="1:18" ht="15.75" customHeight="1">
      <c r="A3553" s="22"/>
      <c r="B3553" s="27" t="s">
        <v>21</v>
      </c>
      <c r="C3553" s="27">
        <v>1185732</v>
      </c>
      <c r="D3553" s="28">
        <v>44293</v>
      </c>
      <c r="E3553" s="27" t="s">
        <v>22</v>
      </c>
      <c r="F3553" s="27" t="s">
        <v>128</v>
      </c>
      <c r="G3553" s="27" t="s">
        <v>129</v>
      </c>
      <c r="H3553" s="27" t="s">
        <v>25</v>
      </c>
      <c r="I3553" s="29">
        <v>0.35000000000000003</v>
      </c>
      <c r="J3553" s="30">
        <v>1250</v>
      </c>
      <c r="K3553" s="31">
        <f t="shared" si="26"/>
        <v>437.50000000000006</v>
      </c>
      <c r="L3553" s="31">
        <f t="shared" si="27"/>
        <v>153.125</v>
      </c>
      <c r="M3553" s="32">
        <v>0.35</v>
      </c>
      <c r="O3553" s="37"/>
      <c r="P3553" s="35"/>
      <c r="Q3553" s="33"/>
      <c r="R3553" s="34"/>
    </row>
    <row r="3554" spans="1:18" ht="15.75" customHeight="1">
      <c r="A3554" s="22"/>
      <c r="B3554" s="27" t="s">
        <v>21</v>
      </c>
      <c r="C3554" s="27">
        <v>1185732</v>
      </c>
      <c r="D3554" s="28">
        <v>44293</v>
      </c>
      <c r="E3554" s="27" t="s">
        <v>22</v>
      </c>
      <c r="F3554" s="27" t="s">
        <v>128</v>
      </c>
      <c r="G3554" s="27" t="s">
        <v>129</v>
      </c>
      <c r="H3554" s="27" t="s">
        <v>26</v>
      </c>
      <c r="I3554" s="29">
        <v>0.25000000000000006</v>
      </c>
      <c r="J3554" s="30">
        <v>1250</v>
      </c>
      <c r="K3554" s="31">
        <f t="shared" si="26"/>
        <v>312.50000000000006</v>
      </c>
      <c r="L3554" s="31">
        <f t="shared" si="27"/>
        <v>125.00000000000003</v>
      </c>
      <c r="M3554" s="32">
        <v>0.4</v>
      </c>
      <c r="O3554" s="37"/>
      <c r="P3554" s="35"/>
      <c r="Q3554" s="33"/>
      <c r="R3554" s="34"/>
    </row>
    <row r="3555" spans="1:18" ht="15.75" customHeight="1">
      <c r="A3555" s="22"/>
      <c r="B3555" s="27" t="s">
        <v>21</v>
      </c>
      <c r="C3555" s="27">
        <v>1185732</v>
      </c>
      <c r="D3555" s="28">
        <v>44293</v>
      </c>
      <c r="E3555" s="27" t="s">
        <v>22</v>
      </c>
      <c r="F3555" s="27" t="s">
        <v>128</v>
      </c>
      <c r="G3555" s="27" t="s">
        <v>129</v>
      </c>
      <c r="H3555" s="27" t="s">
        <v>27</v>
      </c>
      <c r="I3555" s="29">
        <v>0.3</v>
      </c>
      <c r="J3555" s="30">
        <v>500</v>
      </c>
      <c r="K3555" s="31">
        <f t="shared" si="26"/>
        <v>150</v>
      </c>
      <c r="L3555" s="31">
        <f t="shared" si="27"/>
        <v>60</v>
      </c>
      <c r="M3555" s="32">
        <v>0.4</v>
      </c>
      <c r="O3555" s="37"/>
      <c r="P3555" s="35"/>
      <c r="Q3555" s="33"/>
      <c r="R3555" s="34"/>
    </row>
    <row r="3556" spans="1:18" ht="15.75" customHeight="1">
      <c r="A3556" s="22"/>
      <c r="B3556" s="27" t="s">
        <v>21</v>
      </c>
      <c r="C3556" s="27">
        <v>1185732</v>
      </c>
      <c r="D3556" s="28">
        <v>44293</v>
      </c>
      <c r="E3556" s="27" t="s">
        <v>22</v>
      </c>
      <c r="F3556" s="27" t="s">
        <v>128</v>
      </c>
      <c r="G3556" s="27" t="s">
        <v>129</v>
      </c>
      <c r="H3556" s="27" t="s">
        <v>28</v>
      </c>
      <c r="I3556" s="29">
        <v>0.45</v>
      </c>
      <c r="J3556" s="30">
        <v>500</v>
      </c>
      <c r="K3556" s="31">
        <f t="shared" si="26"/>
        <v>225</v>
      </c>
      <c r="L3556" s="31">
        <f t="shared" si="27"/>
        <v>67.5</v>
      </c>
      <c r="M3556" s="32">
        <v>0.3</v>
      </c>
      <c r="O3556" s="37"/>
      <c r="P3556" s="35"/>
      <c r="Q3556" s="33"/>
      <c r="R3556" s="34"/>
    </row>
    <row r="3557" spans="1:18" ht="15.75" customHeight="1">
      <c r="A3557" s="22"/>
      <c r="B3557" s="27" t="s">
        <v>21</v>
      </c>
      <c r="C3557" s="27">
        <v>1185732</v>
      </c>
      <c r="D3557" s="28">
        <v>44293</v>
      </c>
      <c r="E3557" s="27" t="s">
        <v>22</v>
      </c>
      <c r="F3557" s="27" t="s">
        <v>128</v>
      </c>
      <c r="G3557" s="27" t="s">
        <v>129</v>
      </c>
      <c r="H3557" s="27" t="s">
        <v>29</v>
      </c>
      <c r="I3557" s="29">
        <v>0.35000000000000003</v>
      </c>
      <c r="J3557" s="30">
        <v>2000</v>
      </c>
      <c r="K3557" s="31">
        <f t="shared" si="26"/>
        <v>700.00000000000011</v>
      </c>
      <c r="L3557" s="31">
        <f t="shared" si="27"/>
        <v>280.00000000000006</v>
      </c>
      <c r="M3557" s="32">
        <v>0.4</v>
      </c>
      <c r="O3557" s="37"/>
      <c r="P3557" s="35"/>
      <c r="Q3557" s="33"/>
      <c r="R3557" s="34"/>
    </row>
    <row r="3558" spans="1:18" ht="15.75" customHeight="1">
      <c r="A3558" s="22"/>
      <c r="B3558" s="27" t="s">
        <v>21</v>
      </c>
      <c r="C3558" s="27">
        <v>1185732</v>
      </c>
      <c r="D3558" s="28">
        <v>44322</v>
      </c>
      <c r="E3558" s="27" t="s">
        <v>22</v>
      </c>
      <c r="F3558" s="27" t="s">
        <v>128</v>
      </c>
      <c r="G3558" s="27" t="s">
        <v>129</v>
      </c>
      <c r="H3558" s="27" t="s">
        <v>24</v>
      </c>
      <c r="I3558" s="29">
        <v>0.49999999999999994</v>
      </c>
      <c r="J3558" s="30">
        <v>4700</v>
      </c>
      <c r="K3558" s="31">
        <f t="shared" si="26"/>
        <v>2349.9999999999995</v>
      </c>
      <c r="L3558" s="31">
        <f t="shared" si="27"/>
        <v>822.49999999999977</v>
      </c>
      <c r="M3558" s="32">
        <v>0.35</v>
      </c>
      <c r="O3558" s="37"/>
      <c r="P3558" s="35"/>
      <c r="Q3558" s="33"/>
      <c r="R3558" s="34"/>
    </row>
    <row r="3559" spans="1:18" ht="15.75" customHeight="1">
      <c r="A3559" s="22"/>
      <c r="B3559" s="27" t="s">
        <v>21</v>
      </c>
      <c r="C3559" s="27">
        <v>1185732</v>
      </c>
      <c r="D3559" s="28">
        <v>44322</v>
      </c>
      <c r="E3559" s="27" t="s">
        <v>22</v>
      </c>
      <c r="F3559" s="27" t="s">
        <v>128</v>
      </c>
      <c r="G3559" s="27" t="s">
        <v>129</v>
      </c>
      <c r="H3559" s="27" t="s">
        <v>25</v>
      </c>
      <c r="I3559" s="29">
        <v>0.45</v>
      </c>
      <c r="J3559" s="30">
        <v>1750</v>
      </c>
      <c r="K3559" s="31">
        <f t="shared" si="26"/>
        <v>787.5</v>
      </c>
      <c r="L3559" s="31">
        <f t="shared" si="27"/>
        <v>275.625</v>
      </c>
      <c r="M3559" s="32">
        <v>0.35</v>
      </c>
      <c r="O3559" s="37"/>
      <c r="P3559" s="35"/>
      <c r="Q3559" s="33"/>
      <c r="R3559" s="34"/>
    </row>
    <row r="3560" spans="1:18" ht="15.75" customHeight="1">
      <c r="A3560" s="22"/>
      <c r="B3560" s="27" t="s">
        <v>21</v>
      </c>
      <c r="C3560" s="27">
        <v>1185732</v>
      </c>
      <c r="D3560" s="28">
        <v>44322</v>
      </c>
      <c r="E3560" s="27" t="s">
        <v>22</v>
      </c>
      <c r="F3560" s="27" t="s">
        <v>128</v>
      </c>
      <c r="G3560" s="27" t="s">
        <v>129</v>
      </c>
      <c r="H3560" s="27" t="s">
        <v>26</v>
      </c>
      <c r="I3560" s="29">
        <v>0.4</v>
      </c>
      <c r="J3560" s="30">
        <v>2000</v>
      </c>
      <c r="K3560" s="31">
        <f t="shared" si="26"/>
        <v>800</v>
      </c>
      <c r="L3560" s="31">
        <f t="shared" si="27"/>
        <v>320</v>
      </c>
      <c r="M3560" s="32">
        <v>0.4</v>
      </c>
      <c r="O3560" s="37"/>
      <c r="P3560" s="35"/>
      <c r="Q3560" s="33"/>
      <c r="R3560" s="34"/>
    </row>
    <row r="3561" spans="1:18" ht="15.75" customHeight="1">
      <c r="A3561" s="22"/>
      <c r="B3561" s="27" t="s">
        <v>21</v>
      </c>
      <c r="C3561" s="27">
        <v>1185732</v>
      </c>
      <c r="D3561" s="28">
        <v>44322</v>
      </c>
      <c r="E3561" s="27" t="s">
        <v>22</v>
      </c>
      <c r="F3561" s="27" t="s">
        <v>128</v>
      </c>
      <c r="G3561" s="27" t="s">
        <v>129</v>
      </c>
      <c r="H3561" s="27" t="s">
        <v>27</v>
      </c>
      <c r="I3561" s="29">
        <v>0.4</v>
      </c>
      <c r="J3561" s="30">
        <v>1500</v>
      </c>
      <c r="K3561" s="31">
        <f t="shared" si="26"/>
        <v>600</v>
      </c>
      <c r="L3561" s="31">
        <f t="shared" si="27"/>
        <v>240</v>
      </c>
      <c r="M3561" s="32">
        <v>0.4</v>
      </c>
      <c r="O3561" s="37"/>
      <c r="P3561" s="35"/>
      <c r="Q3561" s="33"/>
      <c r="R3561" s="34"/>
    </row>
    <row r="3562" spans="1:18" ht="15.75" customHeight="1">
      <c r="A3562" s="22"/>
      <c r="B3562" s="27" t="s">
        <v>21</v>
      </c>
      <c r="C3562" s="27">
        <v>1185732</v>
      </c>
      <c r="D3562" s="28">
        <v>44322</v>
      </c>
      <c r="E3562" s="27" t="s">
        <v>22</v>
      </c>
      <c r="F3562" s="27" t="s">
        <v>128</v>
      </c>
      <c r="G3562" s="27" t="s">
        <v>129</v>
      </c>
      <c r="H3562" s="27" t="s">
        <v>28</v>
      </c>
      <c r="I3562" s="29">
        <v>0.49999999999999994</v>
      </c>
      <c r="J3562" s="30">
        <v>1750</v>
      </c>
      <c r="K3562" s="31">
        <f t="shared" si="26"/>
        <v>874.99999999999989</v>
      </c>
      <c r="L3562" s="31">
        <f t="shared" si="27"/>
        <v>262.49999999999994</v>
      </c>
      <c r="M3562" s="32">
        <v>0.3</v>
      </c>
      <c r="O3562" s="37"/>
      <c r="P3562" s="35"/>
      <c r="Q3562" s="33"/>
      <c r="R3562" s="34"/>
    </row>
    <row r="3563" spans="1:18" ht="15.75" customHeight="1">
      <c r="A3563" s="22"/>
      <c r="B3563" s="27" t="s">
        <v>21</v>
      </c>
      <c r="C3563" s="27">
        <v>1185732</v>
      </c>
      <c r="D3563" s="28">
        <v>44322</v>
      </c>
      <c r="E3563" s="27" t="s">
        <v>22</v>
      </c>
      <c r="F3563" s="27" t="s">
        <v>128</v>
      </c>
      <c r="G3563" s="27" t="s">
        <v>129</v>
      </c>
      <c r="H3563" s="27" t="s">
        <v>29</v>
      </c>
      <c r="I3563" s="29">
        <v>0.54999999999999993</v>
      </c>
      <c r="J3563" s="30">
        <v>3000</v>
      </c>
      <c r="K3563" s="31">
        <f t="shared" si="26"/>
        <v>1649.9999999999998</v>
      </c>
      <c r="L3563" s="31">
        <f t="shared" si="27"/>
        <v>660</v>
      </c>
      <c r="M3563" s="32">
        <v>0.4</v>
      </c>
      <c r="O3563" s="37"/>
      <c r="P3563" s="35"/>
      <c r="Q3563" s="33"/>
      <c r="R3563" s="34"/>
    </row>
    <row r="3564" spans="1:18" ht="15.75" customHeight="1">
      <c r="A3564" s="22"/>
      <c r="B3564" s="27" t="s">
        <v>21</v>
      </c>
      <c r="C3564" s="27">
        <v>1185732</v>
      </c>
      <c r="D3564" s="28">
        <v>44355</v>
      </c>
      <c r="E3564" s="27" t="s">
        <v>22</v>
      </c>
      <c r="F3564" s="27" t="s">
        <v>128</v>
      </c>
      <c r="G3564" s="27" t="s">
        <v>129</v>
      </c>
      <c r="H3564" s="27" t="s">
        <v>24</v>
      </c>
      <c r="I3564" s="29">
        <v>0.49999999999999994</v>
      </c>
      <c r="J3564" s="30">
        <v>5500</v>
      </c>
      <c r="K3564" s="31">
        <f t="shared" si="26"/>
        <v>2749.9999999999995</v>
      </c>
      <c r="L3564" s="31">
        <f t="shared" si="27"/>
        <v>962.49999999999977</v>
      </c>
      <c r="M3564" s="32">
        <v>0.35</v>
      </c>
      <c r="O3564" s="37"/>
      <c r="P3564" s="35"/>
      <c r="Q3564" s="33"/>
      <c r="R3564" s="34"/>
    </row>
    <row r="3565" spans="1:18" ht="15.75" customHeight="1">
      <c r="A3565" s="22"/>
      <c r="B3565" s="27" t="s">
        <v>21</v>
      </c>
      <c r="C3565" s="27">
        <v>1185732</v>
      </c>
      <c r="D3565" s="28">
        <v>44355</v>
      </c>
      <c r="E3565" s="27" t="s">
        <v>22</v>
      </c>
      <c r="F3565" s="27" t="s">
        <v>128</v>
      </c>
      <c r="G3565" s="27" t="s">
        <v>129</v>
      </c>
      <c r="H3565" s="27" t="s">
        <v>25</v>
      </c>
      <c r="I3565" s="29">
        <v>0.45</v>
      </c>
      <c r="J3565" s="30">
        <v>3000</v>
      </c>
      <c r="K3565" s="31">
        <f t="shared" si="26"/>
        <v>1350</v>
      </c>
      <c r="L3565" s="31">
        <f t="shared" si="27"/>
        <v>472.49999999999994</v>
      </c>
      <c r="M3565" s="32">
        <v>0.35</v>
      </c>
      <c r="O3565" s="37"/>
      <c r="P3565" s="35"/>
      <c r="Q3565" s="33"/>
      <c r="R3565" s="34"/>
    </row>
    <row r="3566" spans="1:18" ht="15.75" customHeight="1">
      <c r="A3566" s="22"/>
      <c r="B3566" s="27" t="s">
        <v>21</v>
      </c>
      <c r="C3566" s="27">
        <v>1185732</v>
      </c>
      <c r="D3566" s="28">
        <v>44355</v>
      </c>
      <c r="E3566" s="27" t="s">
        <v>22</v>
      </c>
      <c r="F3566" s="27" t="s">
        <v>128</v>
      </c>
      <c r="G3566" s="27" t="s">
        <v>129</v>
      </c>
      <c r="H3566" s="27" t="s">
        <v>26</v>
      </c>
      <c r="I3566" s="29">
        <v>0.4</v>
      </c>
      <c r="J3566" s="30">
        <v>2250</v>
      </c>
      <c r="K3566" s="31">
        <f t="shared" si="26"/>
        <v>900</v>
      </c>
      <c r="L3566" s="31">
        <f t="shared" si="27"/>
        <v>360</v>
      </c>
      <c r="M3566" s="32">
        <v>0.4</v>
      </c>
      <c r="O3566" s="37"/>
      <c r="P3566" s="35"/>
      <c r="Q3566" s="33"/>
      <c r="R3566" s="34"/>
    </row>
    <row r="3567" spans="1:18" ht="15.75" customHeight="1">
      <c r="A3567" s="22"/>
      <c r="B3567" s="27" t="s">
        <v>21</v>
      </c>
      <c r="C3567" s="27">
        <v>1185732</v>
      </c>
      <c r="D3567" s="28">
        <v>44355</v>
      </c>
      <c r="E3567" s="27" t="s">
        <v>22</v>
      </c>
      <c r="F3567" s="27" t="s">
        <v>128</v>
      </c>
      <c r="G3567" s="27" t="s">
        <v>129</v>
      </c>
      <c r="H3567" s="27" t="s">
        <v>27</v>
      </c>
      <c r="I3567" s="29">
        <v>0.4</v>
      </c>
      <c r="J3567" s="30">
        <v>2000</v>
      </c>
      <c r="K3567" s="31">
        <f t="shared" si="26"/>
        <v>800</v>
      </c>
      <c r="L3567" s="31">
        <f t="shared" si="27"/>
        <v>320</v>
      </c>
      <c r="M3567" s="32">
        <v>0.4</v>
      </c>
      <c r="O3567" s="37"/>
      <c r="P3567" s="35"/>
      <c r="Q3567" s="33"/>
      <c r="R3567" s="34"/>
    </row>
    <row r="3568" spans="1:18" ht="15.75" customHeight="1">
      <c r="A3568" s="22"/>
      <c r="B3568" s="27" t="s">
        <v>21</v>
      </c>
      <c r="C3568" s="27">
        <v>1185732</v>
      </c>
      <c r="D3568" s="28">
        <v>44355</v>
      </c>
      <c r="E3568" s="27" t="s">
        <v>22</v>
      </c>
      <c r="F3568" s="27" t="s">
        <v>128</v>
      </c>
      <c r="G3568" s="27" t="s">
        <v>129</v>
      </c>
      <c r="H3568" s="27" t="s">
        <v>28</v>
      </c>
      <c r="I3568" s="29">
        <v>0.49999999999999994</v>
      </c>
      <c r="J3568" s="30">
        <v>2000</v>
      </c>
      <c r="K3568" s="31">
        <f t="shared" si="26"/>
        <v>999.99999999999989</v>
      </c>
      <c r="L3568" s="31">
        <f t="shared" si="27"/>
        <v>299.99999999999994</v>
      </c>
      <c r="M3568" s="32">
        <v>0.3</v>
      </c>
      <c r="O3568" s="37"/>
      <c r="P3568" s="35"/>
      <c r="Q3568" s="33"/>
      <c r="R3568" s="34"/>
    </row>
    <row r="3569" spans="1:18" ht="15.75" customHeight="1">
      <c r="A3569" s="22"/>
      <c r="B3569" s="27" t="s">
        <v>21</v>
      </c>
      <c r="C3569" s="27">
        <v>1185732</v>
      </c>
      <c r="D3569" s="28">
        <v>44355</v>
      </c>
      <c r="E3569" s="27" t="s">
        <v>22</v>
      </c>
      <c r="F3569" s="27" t="s">
        <v>128</v>
      </c>
      <c r="G3569" s="27" t="s">
        <v>129</v>
      </c>
      <c r="H3569" s="27" t="s">
        <v>29</v>
      </c>
      <c r="I3569" s="29">
        <v>0.54999999999999993</v>
      </c>
      <c r="J3569" s="30">
        <v>3500</v>
      </c>
      <c r="K3569" s="31">
        <f t="shared" si="26"/>
        <v>1924.9999999999998</v>
      </c>
      <c r="L3569" s="31">
        <f t="shared" si="27"/>
        <v>770</v>
      </c>
      <c r="M3569" s="32">
        <v>0.4</v>
      </c>
      <c r="O3569" s="37"/>
      <c r="P3569" s="35"/>
      <c r="Q3569" s="33"/>
      <c r="R3569" s="34"/>
    </row>
    <row r="3570" spans="1:18" ht="15.75" customHeight="1">
      <c r="A3570" s="22"/>
      <c r="B3570" s="27" t="s">
        <v>21</v>
      </c>
      <c r="C3570" s="27">
        <v>1185732</v>
      </c>
      <c r="D3570" s="28">
        <v>44383</v>
      </c>
      <c r="E3570" s="27" t="s">
        <v>22</v>
      </c>
      <c r="F3570" s="27" t="s">
        <v>128</v>
      </c>
      <c r="G3570" s="27" t="s">
        <v>129</v>
      </c>
      <c r="H3570" s="27" t="s">
        <v>24</v>
      </c>
      <c r="I3570" s="29">
        <v>0.49999999999999994</v>
      </c>
      <c r="J3570" s="30">
        <v>5750</v>
      </c>
      <c r="K3570" s="31">
        <f t="shared" si="26"/>
        <v>2874.9999999999995</v>
      </c>
      <c r="L3570" s="31">
        <f t="shared" si="27"/>
        <v>1006.2499999999998</v>
      </c>
      <c r="M3570" s="32">
        <v>0.35</v>
      </c>
      <c r="O3570" s="37"/>
      <c r="P3570" s="35"/>
      <c r="Q3570" s="33"/>
      <c r="R3570" s="34"/>
    </row>
    <row r="3571" spans="1:18" ht="15.75" customHeight="1">
      <c r="A3571" s="22"/>
      <c r="B3571" s="27" t="s">
        <v>21</v>
      </c>
      <c r="C3571" s="27">
        <v>1185732</v>
      </c>
      <c r="D3571" s="28">
        <v>44383</v>
      </c>
      <c r="E3571" s="27" t="s">
        <v>22</v>
      </c>
      <c r="F3571" s="27" t="s">
        <v>128</v>
      </c>
      <c r="G3571" s="27" t="s">
        <v>129</v>
      </c>
      <c r="H3571" s="27" t="s">
        <v>25</v>
      </c>
      <c r="I3571" s="29">
        <v>0.45</v>
      </c>
      <c r="J3571" s="30">
        <v>3250</v>
      </c>
      <c r="K3571" s="31">
        <f t="shared" si="26"/>
        <v>1462.5</v>
      </c>
      <c r="L3571" s="31">
        <f t="shared" si="27"/>
        <v>511.87499999999994</v>
      </c>
      <c r="M3571" s="32">
        <v>0.35</v>
      </c>
      <c r="O3571" s="37"/>
      <c r="P3571" s="35"/>
      <c r="Q3571" s="33"/>
      <c r="R3571" s="34"/>
    </row>
    <row r="3572" spans="1:18" ht="15.75" customHeight="1">
      <c r="A3572" s="22"/>
      <c r="B3572" s="27" t="s">
        <v>21</v>
      </c>
      <c r="C3572" s="27">
        <v>1185732</v>
      </c>
      <c r="D3572" s="28">
        <v>44383</v>
      </c>
      <c r="E3572" s="27" t="s">
        <v>22</v>
      </c>
      <c r="F3572" s="27" t="s">
        <v>128</v>
      </c>
      <c r="G3572" s="27" t="s">
        <v>129</v>
      </c>
      <c r="H3572" s="27" t="s">
        <v>26</v>
      </c>
      <c r="I3572" s="29">
        <v>0.4</v>
      </c>
      <c r="J3572" s="30">
        <v>2500</v>
      </c>
      <c r="K3572" s="31">
        <f t="shared" si="26"/>
        <v>1000</v>
      </c>
      <c r="L3572" s="31">
        <f t="shared" si="27"/>
        <v>400</v>
      </c>
      <c r="M3572" s="32">
        <v>0.4</v>
      </c>
      <c r="O3572" s="37"/>
      <c r="P3572" s="35"/>
      <c r="Q3572" s="33"/>
      <c r="R3572" s="34"/>
    </row>
    <row r="3573" spans="1:18" ht="15.75" customHeight="1">
      <c r="A3573" s="22"/>
      <c r="B3573" s="27" t="s">
        <v>21</v>
      </c>
      <c r="C3573" s="27">
        <v>1185732</v>
      </c>
      <c r="D3573" s="28">
        <v>44383</v>
      </c>
      <c r="E3573" s="27" t="s">
        <v>22</v>
      </c>
      <c r="F3573" s="27" t="s">
        <v>128</v>
      </c>
      <c r="G3573" s="27" t="s">
        <v>129</v>
      </c>
      <c r="H3573" s="27" t="s">
        <v>27</v>
      </c>
      <c r="I3573" s="29">
        <v>0.4</v>
      </c>
      <c r="J3573" s="30">
        <v>2000</v>
      </c>
      <c r="K3573" s="31">
        <f t="shared" si="26"/>
        <v>800</v>
      </c>
      <c r="L3573" s="31">
        <f t="shared" si="27"/>
        <v>320</v>
      </c>
      <c r="M3573" s="32">
        <v>0.4</v>
      </c>
      <c r="O3573" s="37"/>
      <c r="P3573" s="35"/>
      <c r="Q3573" s="33"/>
      <c r="R3573" s="34"/>
    </row>
    <row r="3574" spans="1:18" ht="15.75" customHeight="1">
      <c r="A3574" s="22"/>
      <c r="B3574" s="27" t="s">
        <v>21</v>
      </c>
      <c r="C3574" s="27">
        <v>1185732</v>
      </c>
      <c r="D3574" s="28">
        <v>44383</v>
      </c>
      <c r="E3574" s="27" t="s">
        <v>22</v>
      </c>
      <c r="F3574" s="27" t="s">
        <v>128</v>
      </c>
      <c r="G3574" s="27" t="s">
        <v>129</v>
      </c>
      <c r="H3574" s="27" t="s">
        <v>28</v>
      </c>
      <c r="I3574" s="29">
        <v>0.49999999999999994</v>
      </c>
      <c r="J3574" s="30">
        <v>2250</v>
      </c>
      <c r="K3574" s="31">
        <f t="shared" si="26"/>
        <v>1124.9999999999998</v>
      </c>
      <c r="L3574" s="31">
        <f t="shared" si="27"/>
        <v>337.49999999999994</v>
      </c>
      <c r="M3574" s="32">
        <v>0.3</v>
      </c>
      <c r="O3574" s="37"/>
      <c r="P3574" s="35"/>
      <c r="Q3574" s="33"/>
      <c r="R3574" s="34"/>
    </row>
    <row r="3575" spans="1:18" ht="15.75" customHeight="1">
      <c r="A3575" s="22"/>
      <c r="B3575" s="27" t="s">
        <v>21</v>
      </c>
      <c r="C3575" s="27">
        <v>1185732</v>
      </c>
      <c r="D3575" s="28">
        <v>44383</v>
      </c>
      <c r="E3575" s="27" t="s">
        <v>22</v>
      </c>
      <c r="F3575" s="27" t="s">
        <v>128</v>
      </c>
      <c r="G3575" s="27" t="s">
        <v>129</v>
      </c>
      <c r="H3575" s="27" t="s">
        <v>29</v>
      </c>
      <c r="I3575" s="29">
        <v>0.54999999999999993</v>
      </c>
      <c r="J3575" s="30">
        <v>4000</v>
      </c>
      <c r="K3575" s="31">
        <f t="shared" si="26"/>
        <v>2199.9999999999995</v>
      </c>
      <c r="L3575" s="31">
        <f t="shared" si="27"/>
        <v>879.99999999999989</v>
      </c>
      <c r="M3575" s="32">
        <v>0.4</v>
      </c>
      <c r="O3575" s="37"/>
      <c r="P3575" s="35"/>
      <c r="Q3575" s="33"/>
      <c r="R3575" s="34"/>
    </row>
    <row r="3576" spans="1:18" ht="15.75" customHeight="1">
      <c r="A3576" s="22"/>
      <c r="B3576" s="27" t="s">
        <v>21</v>
      </c>
      <c r="C3576" s="27">
        <v>1185732</v>
      </c>
      <c r="D3576" s="28">
        <v>44415</v>
      </c>
      <c r="E3576" s="27" t="s">
        <v>22</v>
      </c>
      <c r="F3576" s="27" t="s">
        <v>128</v>
      </c>
      <c r="G3576" s="27" t="s">
        <v>129</v>
      </c>
      <c r="H3576" s="27" t="s">
        <v>24</v>
      </c>
      <c r="I3576" s="29">
        <v>0.49999999999999994</v>
      </c>
      <c r="J3576" s="30">
        <v>5500</v>
      </c>
      <c r="K3576" s="31">
        <f t="shared" ref="K3576:K3830" si="28">I3576*J3576</f>
        <v>2749.9999999999995</v>
      </c>
      <c r="L3576" s="31">
        <f t="shared" ref="L3576:L3830" si="29">K3576*M3576</f>
        <v>962.49999999999977</v>
      </c>
      <c r="M3576" s="32">
        <v>0.35</v>
      </c>
      <c r="O3576" s="37"/>
      <c r="P3576" s="35"/>
      <c r="Q3576" s="33"/>
      <c r="R3576" s="34"/>
    </row>
    <row r="3577" spans="1:18" ht="15.75" customHeight="1">
      <c r="A3577" s="22"/>
      <c r="B3577" s="27" t="s">
        <v>21</v>
      </c>
      <c r="C3577" s="27">
        <v>1185732</v>
      </c>
      <c r="D3577" s="28">
        <v>44415</v>
      </c>
      <c r="E3577" s="27" t="s">
        <v>22</v>
      </c>
      <c r="F3577" s="27" t="s">
        <v>128</v>
      </c>
      <c r="G3577" s="27" t="s">
        <v>129</v>
      </c>
      <c r="H3577" s="27" t="s">
        <v>25</v>
      </c>
      <c r="I3577" s="29">
        <v>0.45</v>
      </c>
      <c r="J3577" s="30">
        <v>3250</v>
      </c>
      <c r="K3577" s="31">
        <f t="shared" si="28"/>
        <v>1462.5</v>
      </c>
      <c r="L3577" s="31">
        <f t="shared" si="29"/>
        <v>511.87499999999994</v>
      </c>
      <c r="M3577" s="32">
        <v>0.35</v>
      </c>
      <c r="O3577" s="37"/>
      <c r="P3577" s="35"/>
      <c r="Q3577" s="33"/>
      <c r="R3577" s="34"/>
    </row>
    <row r="3578" spans="1:18" ht="15.75" customHeight="1">
      <c r="A3578" s="22"/>
      <c r="B3578" s="27" t="s">
        <v>21</v>
      </c>
      <c r="C3578" s="27">
        <v>1185732</v>
      </c>
      <c r="D3578" s="28">
        <v>44415</v>
      </c>
      <c r="E3578" s="27" t="s">
        <v>22</v>
      </c>
      <c r="F3578" s="27" t="s">
        <v>128</v>
      </c>
      <c r="G3578" s="27" t="s">
        <v>129</v>
      </c>
      <c r="H3578" s="27" t="s">
        <v>26</v>
      </c>
      <c r="I3578" s="29">
        <v>0.4</v>
      </c>
      <c r="J3578" s="30">
        <v>2500</v>
      </c>
      <c r="K3578" s="31">
        <f t="shared" si="28"/>
        <v>1000</v>
      </c>
      <c r="L3578" s="31">
        <f t="shared" si="29"/>
        <v>400</v>
      </c>
      <c r="M3578" s="32">
        <v>0.4</v>
      </c>
      <c r="O3578" s="37"/>
      <c r="P3578" s="35"/>
      <c r="Q3578" s="33"/>
      <c r="R3578" s="34"/>
    </row>
    <row r="3579" spans="1:18" ht="15.75" customHeight="1">
      <c r="A3579" s="22"/>
      <c r="B3579" s="27" t="s">
        <v>21</v>
      </c>
      <c r="C3579" s="27">
        <v>1185732</v>
      </c>
      <c r="D3579" s="28">
        <v>44415</v>
      </c>
      <c r="E3579" s="27" t="s">
        <v>22</v>
      </c>
      <c r="F3579" s="27" t="s">
        <v>128</v>
      </c>
      <c r="G3579" s="27" t="s">
        <v>129</v>
      </c>
      <c r="H3579" s="27" t="s">
        <v>27</v>
      </c>
      <c r="I3579" s="29">
        <v>0.4</v>
      </c>
      <c r="J3579" s="30">
        <v>1500</v>
      </c>
      <c r="K3579" s="31">
        <f t="shared" si="28"/>
        <v>600</v>
      </c>
      <c r="L3579" s="31">
        <f t="shared" si="29"/>
        <v>240</v>
      </c>
      <c r="M3579" s="32">
        <v>0.4</v>
      </c>
      <c r="O3579" s="37"/>
      <c r="P3579" s="35"/>
      <c r="Q3579" s="33"/>
      <c r="R3579" s="34"/>
    </row>
    <row r="3580" spans="1:18" ht="15.75" customHeight="1">
      <c r="A3580" s="22"/>
      <c r="B3580" s="27" t="s">
        <v>21</v>
      </c>
      <c r="C3580" s="27">
        <v>1185732</v>
      </c>
      <c r="D3580" s="28">
        <v>44415</v>
      </c>
      <c r="E3580" s="27" t="s">
        <v>22</v>
      </c>
      <c r="F3580" s="27" t="s">
        <v>128</v>
      </c>
      <c r="G3580" s="27" t="s">
        <v>129</v>
      </c>
      <c r="H3580" s="27" t="s">
        <v>28</v>
      </c>
      <c r="I3580" s="29">
        <v>0.49999999999999994</v>
      </c>
      <c r="J3580" s="30">
        <v>1250</v>
      </c>
      <c r="K3580" s="31">
        <f t="shared" si="28"/>
        <v>624.99999999999989</v>
      </c>
      <c r="L3580" s="31">
        <f t="shared" si="29"/>
        <v>187.49999999999997</v>
      </c>
      <c r="M3580" s="32">
        <v>0.3</v>
      </c>
      <c r="O3580" s="37"/>
      <c r="P3580" s="35"/>
      <c r="Q3580" s="33"/>
      <c r="R3580" s="34"/>
    </row>
    <row r="3581" spans="1:18" ht="15.75" customHeight="1">
      <c r="A3581" s="22"/>
      <c r="B3581" s="27" t="s">
        <v>21</v>
      </c>
      <c r="C3581" s="27">
        <v>1185732</v>
      </c>
      <c r="D3581" s="28">
        <v>44415</v>
      </c>
      <c r="E3581" s="27" t="s">
        <v>22</v>
      </c>
      <c r="F3581" s="27" t="s">
        <v>128</v>
      </c>
      <c r="G3581" s="27" t="s">
        <v>129</v>
      </c>
      <c r="H3581" s="27" t="s">
        <v>29</v>
      </c>
      <c r="I3581" s="29">
        <v>0.54999999999999993</v>
      </c>
      <c r="J3581" s="30">
        <v>3000</v>
      </c>
      <c r="K3581" s="31">
        <f t="shared" si="28"/>
        <v>1649.9999999999998</v>
      </c>
      <c r="L3581" s="31">
        <f t="shared" si="29"/>
        <v>660</v>
      </c>
      <c r="M3581" s="32">
        <v>0.4</v>
      </c>
      <c r="O3581" s="37"/>
      <c r="P3581" s="35"/>
      <c r="Q3581" s="33"/>
      <c r="R3581" s="34"/>
    </row>
    <row r="3582" spans="1:18" ht="15.75" customHeight="1">
      <c r="A3582" s="22"/>
      <c r="B3582" s="27" t="s">
        <v>21</v>
      </c>
      <c r="C3582" s="27">
        <v>1185732</v>
      </c>
      <c r="D3582" s="28">
        <v>44445</v>
      </c>
      <c r="E3582" s="27" t="s">
        <v>22</v>
      </c>
      <c r="F3582" s="27" t="s">
        <v>128</v>
      </c>
      <c r="G3582" s="27" t="s">
        <v>129</v>
      </c>
      <c r="H3582" s="27" t="s">
        <v>24</v>
      </c>
      <c r="I3582" s="29">
        <v>0.49999999999999994</v>
      </c>
      <c r="J3582" s="30">
        <v>4250</v>
      </c>
      <c r="K3582" s="31">
        <f t="shared" si="28"/>
        <v>2124.9999999999995</v>
      </c>
      <c r="L3582" s="31">
        <f t="shared" si="29"/>
        <v>743.74999999999977</v>
      </c>
      <c r="M3582" s="32">
        <v>0.35</v>
      </c>
      <c r="O3582" s="37"/>
      <c r="P3582" s="35"/>
      <c r="Q3582" s="33"/>
      <c r="R3582" s="34"/>
    </row>
    <row r="3583" spans="1:18" ht="15.75" customHeight="1">
      <c r="A3583" s="22"/>
      <c r="B3583" s="27" t="s">
        <v>21</v>
      </c>
      <c r="C3583" s="27">
        <v>1185732</v>
      </c>
      <c r="D3583" s="28">
        <v>44445</v>
      </c>
      <c r="E3583" s="27" t="s">
        <v>22</v>
      </c>
      <c r="F3583" s="27" t="s">
        <v>128</v>
      </c>
      <c r="G3583" s="27" t="s">
        <v>129</v>
      </c>
      <c r="H3583" s="27" t="s">
        <v>25</v>
      </c>
      <c r="I3583" s="29">
        <v>0.45</v>
      </c>
      <c r="J3583" s="30">
        <v>2250</v>
      </c>
      <c r="K3583" s="31">
        <f t="shared" si="28"/>
        <v>1012.5</v>
      </c>
      <c r="L3583" s="31">
        <f t="shared" si="29"/>
        <v>354.375</v>
      </c>
      <c r="M3583" s="32">
        <v>0.35</v>
      </c>
      <c r="O3583" s="37"/>
      <c r="P3583" s="35"/>
      <c r="Q3583" s="33"/>
      <c r="R3583" s="34"/>
    </row>
    <row r="3584" spans="1:18" ht="15.75" customHeight="1">
      <c r="A3584" s="22"/>
      <c r="B3584" s="27" t="s">
        <v>21</v>
      </c>
      <c r="C3584" s="27">
        <v>1185732</v>
      </c>
      <c r="D3584" s="28">
        <v>44445</v>
      </c>
      <c r="E3584" s="27" t="s">
        <v>22</v>
      </c>
      <c r="F3584" s="27" t="s">
        <v>128</v>
      </c>
      <c r="G3584" s="27" t="s">
        <v>129</v>
      </c>
      <c r="H3584" s="27" t="s">
        <v>26</v>
      </c>
      <c r="I3584" s="29">
        <v>0.4</v>
      </c>
      <c r="J3584" s="30">
        <v>1250</v>
      </c>
      <c r="K3584" s="31">
        <f t="shared" si="28"/>
        <v>500</v>
      </c>
      <c r="L3584" s="31">
        <f t="shared" si="29"/>
        <v>200</v>
      </c>
      <c r="M3584" s="32">
        <v>0.4</v>
      </c>
      <c r="O3584" s="37"/>
      <c r="P3584" s="35"/>
      <c r="Q3584" s="33"/>
      <c r="R3584" s="34"/>
    </row>
    <row r="3585" spans="1:18" ht="15.75" customHeight="1">
      <c r="A3585" s="22"/>
      <c r="B3585" s="27" t="s">
        <v>21</v>
      </c>
      <c r="C3585" s="27">
        <v>1185732</v>
      </c>
      <c r="D3585" s="28">
        <v>44445</v>
      </c>
      <c r="E3585" s="27" t="s">
        <v>22</v>
      </c>
      <c r="F3585" s="27" t="s">
        <v>128</v>
      </c>
      <c r="G3585" s="27" t="s">
        <v>129</v>
      </c>
      <c r="H3585" s="27" t="s">
        <v>27</v>
      </c>
      <c r="I3585" s="29">
        <v>0.4</v>
      </c>
      <c r="J3585" s="30">
        <v>1000</v>
      </c>
      <c r="K3585" s="31">
        <f t="shared" si="28"/>
        <v>400</v>
      </c>
      <c r="L3585" s="31">
        <f t="shared" si="29"/>
        <v>160</v>
      </c>
      <c r="M3585" s="32">
        <v>0.4</v>
      </c>
      <c r="O3585" s="37"/>
      <c r="P3585" s="35"/>
      <c r="Q3585" s="33"/>
      <c r="R3585" s="34"/>
    </row>
    <row r="3586" spans="1:18" ht="15.75" customHeight="1">
      <c r="A3586" s="22"/>
      <c r="B3586" s="27" t="s">
        <v>21</v>
      </c>
      <c r="C3586" s="27">
        <v>1185732</v>
      </c>
      <c r="D3586" s="28">
        <v>44445</v>
      </c>
      <c r="E3586" s="27" t="s">
        <v>22</v>
      </c>
      <c r="F3586" s="27" t="s">
        <v>128</v>
      </c>
      <c r="G3586" s="27" t="s">
        <v>129</v>
      </c>
      <c r="H3586" s="27" t="s">
        <v>28</v>
      </c>
      <c r="I3586" s="29">
        <v>0.49999999999999994</v>
      </c>
      <c r="J3586" s="30">
        <v>1000</v>
      </c>
      <c r="K3586" s="31">
        <f t="shared" si="28"/>
        <v>499.99999999999994</v>
      </c>
      <c r="L3586" s="31">
        <f t="shared" si="29"/>
        <v>149.99999999999997</v>
      </c>
      <c r="M3586" s="32">
        <v>0.3</v>
      </c>
      <c r="O3586" s="37"/>
      <c r="P3586" s="35"/>
      <c r="Q3586" s="33"/>
      <c r="R3586" s="34"/>
    </row>
    <row r="3587" spans="1:18" ht="15.75" customHeight="1">
      <c r="A3587" s="22"/>
      <c r="B3587" s="27" t="s">
        <v>21</v>
      </c>
      <c r="C3587" s="27">
        <v>1185732</v>
      </c>
      <c r="D3587" s="28">
        <v>44445</v>
      </c>
      <c r="E3587" s="27" t="s">
        <v>22</v>
      </c>
      <c r="F3587" s="27" t="s">
        <v>128</v>
      </c>
      <c r="G3587" s="27" t="s">
        <v>129</v>
      </c>
      <c r="H3587" s="27" t="s">
        <v>29</v>
      </c>
      <c r="I3587" s="29">
        <v>0.54999999999999993</v>
      </c>
      <c r="J3587" s="30">
        <v>2000</v>
      </c>
      <c r="K3587" s="31">
        <f t="shared" si="28"/>
        <v>1099.9999999999998</v>
      </c>
      <c r="L3587" s="31">
        <f t="shared" si="29"/>
        <v>439.99999999999994</v>
      </c>
      <c r="M3587" s="32">
        <v>0.4</v>
      </c>
      <c r="O3587" s="37"/>
      <c r="P3587" s="35"/>
      <c r="Q3587" s="33"/>
      <c r="R3587" s="34"/>
    </row>
    <row r="3588" spans="1:18" ht="15.75" customHeight="1">
      <c r="A3588" s="22"/>
      <c r="B3588" s="27" t="s">
        <v>21</v>
      </c>
      <c r="C3588" s="27">
        <v>1185732</v>
      </c>
      <c r="D3588" s="28">
        <v>44477</v>
      </c>
      <c r="E3588" s="27" t="s">
        <v>22</v>
      </c>
      <c r="F3588" s="27" t="s">
        <v>128</v>
      </c>
      <c r="G3588" s="27" t="s">
        <v>129</v>
      </c>
      <c r="H3588" s="27" t="s">
        <v>24</v>
      </c>
      <c r="I3588" s="29">
        <v>0.54999999999999993</v>
      </c>
      <c r="J3588" s="30">
        <v>3750</v>
      </c>
      <c r="K3588" s="31">
        <f t="shared" si="28"/>
        <v>2062.4999999999995</v>
      </c>
      <c r="L3588" s="31">
        <f t="shared" si="29"/>
        <v>721.87499999999977</v>
      </c>
      <c r="M3588" s="32">
        <v>0.35</v>
      </c>
      <c r="O3588" s="37"/>
      <c r="P3588" s="35"/>
      <c r="Q3588" s="33"/>
      <c r="R3588" s="34"/>
    </row>
    <row r="3589" spans="1:18" ht="15.75" customHeight="1">
      <c r="A3589" s="22"/>
      <c r="B3589" s="27" t="s">
        <v>21</v>
      </c>
      <c r="C3589" s="27">
        <v>1185732</v>
      </c>
      <c r="D3589" s="28">
        <v>44477</v>
      </c>
      <c r="E3589" s="27" t="s">
        <v>22</v>
      </c>
      <c r="F3589" s="27" t="s">
        <v>128</v>
      </c>
      <c r="G3589" s="27" t="s">
        <v>129</v>
      </c>
      <c r="H3589" s="27" t="s">
        <v>25</v>
      </c>
      <c r="I3589" s="29">
        <v>0.5</v>
      </c>
      <c r="J3589" s="30">
        <v>2000</v>
      </c>
      <c r="K3589" s="31">
        <f t="shared" si="28"/>
        <v>1000</v>
      </c>
      <c r="L3589" s="31">
        <f t="shared" si="29"/>
        <v>350</v>
      </c>
      <c r="M3589" s="32">
        <v>0.35</v>
      </c>
      <c r="O3589" s="37"/>
      <c r="P3589" s="35"/>
      <c r="Q3589" s="33"/>
      <c r="R3589" s="34"/>
    </row>
    <row r="3590" spans="1:18" ht="15.75" customHeight="1">
      <c r="A3590" s="22"/>
      <c r="B3590" s="27" t="s">
        <v>21</v>
      </c>
      <c r="C3590" s="27">
        <v>1185732</v>
      </c>
      <c r="D3590" s="28">
        <v>44477</v>
      </c>
      <c r="E3590" s="27" t="s">
        <v>22</v>
      </c>
      <c r="F3590" s="27" t="s">
        <v>128</v>
      </c>
      <c r="G3590" s="27" t="s">
        <v>129</v>
      </c>
      <c r="H3590" s="27" t="s">
        <v>26</v>
      </c>
      <c r="I3590" s="29">
        <v>0.5</v>
      </c>
      <c r="J3590" s="30">
        <v>1000</v>
      </c>
      <c r="K3590" s="31">
        <f t="shared" si="28"/>
        <v>500</v>
      </c>
      <c r="L3590" s="31">
        <f t="shared" si="29"/>
        <v>200</v>
      </c>
      <c r="M3590" s="32">
        <v>0.4</v>
      </c>
      <c r="O3590" s="37"/>
      <c r="P3590" s="35"/>
      <c r="Q3590" s="33"/>
      <c r="R3590" s="34"/>
    </row>
    <row r="3591" spans="1:18" ht="15.75" customHeight="1">
      <c r="A3591" s="22"/>
      <c r="B3591" s="27" t="s">
        <v>21</v>
      </c>
      <c r="C3591" s="27">
        <v>1185732</v>
      </c>
      <c r="D3591" s="28">
        <v>44477</v>
      </c>
      <c r="E3591" s="27" t="s">
        <v>22</v>
      </c>
      <c r="F3591" s="27" t="s">
        <v>128</v>
      </c>
      <c r="G3591" s="27" t="s">
        <v>129</v>
      </c>
      <c r="H3591" s="27" t="s">
        <v>27</v>
      </c>
      <c r="I3591" s="29">
        <v>0.5</v>
      </c>
      <c r="J3591" s="30">
        <v>750</v>
      </c>
      <c r="K3591" s="31">
        <f t="shared" si="28"/>
        <v>375</v>
      </c>
      <c r="L3591" s="31">
        <f t="shared" si="29"/>
        <v>150</v>
      </c>
      <c r="M3591" s="32">
        <v>0.4</v>
      </c>
      <c r="O3591" s="37"/>
      <c r="P3591" s="35"/>
      <c r="Q3591" s="33"/>
      <c r="R3591" s="34"/>
    </row>
    <row r="3592" spans="1:18" ht="15.75" customHeight="1">
      <c r="A3592" s="22"/>
      <c r="B3592" s="27" t="s">
        <v>21</v>
      </c>
      <c r="C3592" s="27">
        <v>1185732</v>
      </c>
      <c r="D3592" s="28">
        <v>44477</v>
      </c>
      <c r="E3592" s="27" t="s">
        <v>22</v>
      </c>
      <c r="F3592" s="27" t="s">
        <v>128</v>
      </c>
      <c r="G3592" s="27" t="s">
        <v>129</v>
      </c>
      <c r="H3592" s="27" t="s">
        <v>28</v>
      </c>
      <c r="I3592" s="29">
        <v>0.6</v>
      </c>
      <c r="J3592" s="30">
        <v>750</v>
      </c>
      <c r="K3592" s="31">
        <f t="shared" si="28"/>
        <v>450</v>
      </c>
      <c r="L3592" s="31">
        <f t="shared" si="29"/>
        <v>135</v>
      </c>
      <c r="M3592" s="32">
        <v>0.3</v>
      </c>
      <c r="O3592" s="37"/>
      <c r="P3592" s="35"/>
      <c r="Q3592" s="33"/>
      <c r="R3592" s="34"/>
    </row>
    <row r="3593" spans="1:18" ht="15.75" customHeight="1">
      <c r="A3593" s="22"/>
      <c r="B3593" s="27" t="s">
        <v>21</v>
      </c>
      <c r="C3593" s="27">
        <v>1185732</v>
      </c>
      <c r="D3593" s="28">
        <v>44477</v>
      </c>
      <c r="E3593" s="27" t="s">
        <v>22</v>
      </c>
      <c r="F3593" s="27" t="s">
        <v>128</v>
      </c>
      <c r="G3593" s="27" t="s">
        <v>129</v>
      </c>
      <c r="H3593" s="27" t="s">
        <v>29</v>
      </c>
      <c r="I3593" s="29">
        <v>0.64999999999999991</v>
      </c>
      <c r="J3593" s="30">
        <v>2000</v>
      </c>
      <c r="K3593" s="31">
        <f t="shared" si="28"/>
        <v>1299.9999999999998</v>
      </c>
      <c r="L3593" s="31">
        <f t="shared" si="29"/>
        <v>519.99999999999989</v>
      </c>
      <c r="M3593" s="32">
        <v>0.4</v>
      </c>
      <c r="O3593" s="37"/>
      <c r="P3593" s="35"/>
      <c r="Q3593" s="33"/>
      <c r="R3593" s="34"/>
    </row>
    <row r="3594" spans="1:18" ht="15.75" customHeight="1">
      <c r="A3594" s="22"/>
      <c r="B3594" s="27" t="s">
        <v>21</v>
      </c>
      <c r="C3594" s="27">
        <v>1185732</v>
      </c>
      <c r="D3594" s="28">
        <v>44507</v>
      </c>
      <c r="E3594" s="27" t="s">
        <v>22</v>
      </c>
      <c r="F3594" s="27" t="s">
        <v>128</v>
      </c>
      <c r="G3594" s="27" t="s">
        <v>129</v>
      </c>
      <c r="H3594" s="27" t="s">
        <v>24</v>
      </c>
      <c r="I3594" s="29">
        <v>0.6</v>
      </c>
      <c r="J3594" s="30">
        <v>3500</v>
      </c>
      <c r="K3594" s="31">
        <f t="shared" si="28"/>
        <v>2100</v>
      </c>
      <c r="L3594" s="31">
        <f t="shared" si="29"/>
        <v>735</v>
      </c>
      <c r="M3594" s="32">
        <v>0.35</v>
      </c>
      <c r="O3594" s="37"/>
      <c r="P3594" s="35"/>
      <c r="Q3594" s="33"/>
      <c r="R3594" s="34"/>
    </row>
    <row r="3595" spans="1:18" ht="15.75" customHeight="1">
      <c r="A3595" s="22"/>
      <c r="B3595" s="27" t="s">
        <v>21</v>
      </c>
      <c r="C3595" s="27">
        <v>1185732</v>
      </c>
      <c r="D3595" s="28">
        <v>44507</v>
      </c>
      <c r="E3595" s="27" t="s">
        <v>22</v>
      </c>
      <c r="F3595" s="27" t="s">
        <v>128</v>
      </c>
      <c r="G3595" s="27" t="s">
        <v>129</v>
      </c>
      <c r="H3595" s="27" t="s">
        <v>25</v>
      </c>
      <c r="I3595" s="29">
        <v>0.5</v>
      </c>
      <c r="J3595" s="30">
        <v>2250</v>
      </c>
      <c r="K3595" s="31">
        <f t="shared" si="28"/>
        <v>1125</v>
      </c>
      <c r="L3595" s="31">
        <f t="shared" si="29"/>
        <v>393.75</v>
      </c>
      <c r="M3595" s="32">
        <v>0.35</v>
      </c>
      <c r="O3595" s="37"/>
      <c r="P3595" s="35"/>
      <c r="Q3595" s="33"/>
      <c r="R3595" s="34"/>
    </row>
    <row r="3596" spans="1:18" ht="15.75" customHeight="1">
      <c r="A3596" s="22"/>
      <c r="B3596" s="27" t="s">
        <v>21</v>
      </c>
      <c r="C3596" s="27">
        <v>1185732</v>
      </c>
      <c r="D3596" s="28">
        <v>44507</v>
      </c>
      <c r="E3596" s="27" t="s">
        <v>22</v>
      </c>
      <c r="F3596" s="27" t="s">
        <v>128</v>
      </c>
      <c r="G3596" s="27" t="s">
        <v>129</v>
      </c>
      <c r="H3596" s="27" t="s">
        <v>26</v>
      </c>
      <c r="I3596" s="29">
        <v>0.5</v>
      </c>
      <c r="J3596" s="30">
        <v>2200</v>
      </c>
      <c r="K3596" s="31">
        <f t="shared" si="28"/>
        <v>1100</v>
      </c>
      <c r="L3596" s="31">
        <f t="shared" si="29"/>
        <v>440</v>
      </c>
      <c r="M3596" s="32">
        <v>0.4</v>
      </c>
      <c r="O3596" s="37"/>
      <c r="P3596" s="35"/>
      <c r="Q3596" s="33"/>
      <c r="R3596" s="34"/>
    </row>
    <row r="3597" spans="1:18" ht="15.75" customHeight="1">
      <c r="A3597" s="22"/>
      <c r="B3597" s="27" t="s">
        <v>21</v>
      </c>
      <c r="C3597" s="27">
        <v>1185732</v>
      </c>
      <c r="D3597" s="28">
        <v>44507</v>
      </c>
      <c r="E3597" s="27" t="s">
        <v>22</v>
      </c>
      <c r="F3597" s="27" t="s">
        <v>128</v>
      </c>
      <c r="G3597" s="27" t="s">
        <v>129</v>
      </c>
      <c r="H3597" s="27" t="s">
        <v>27</v>
      </c>
      <c r="I3597" s="29">
        <v>0.5</v>
      </c>
      <c r="J3597" s="30">
        <v>2000</v>
      </c>
      <c r="K3597" s="31">
        <f t="shared" si="28"/>
        <v>1000</v>
      </c>
      <c r="L3597" s="31">
        <f t="shared" si="29"/>
        <v>400</v>
      </c>
      <c r="M3597" s="32">
        <v>0.4</v>
      </c>
      <c r="O3597" s="37"/>
      <c r="P3597" s="35"/>
      <c r="Q3597" s="33"/>
      <c r="R3597" s="34"/>
    </row>
    <row r="3598" spans="1:18" ht="15.75" customHeight="1">
      <c r="A3598" s="22"/>
      <c r="B3598" s="27" t="s">
        <v>21</v>
      </c>
      <c r="C3598" s="27">
        <v>1185732</v>
      </c>
      <c r="D3598" s="28">
        <v>44507</v>
      </c>
      <c r="E3598" s="27" t="s">
        <v>22</v>
      </c>
      <c r="F3598" s="27" t="s">
        <v>128</v>
      </c>
      <c r="G3598" s="27" t="s">
        <v>129</v>
      </c>
      <c r="H3598" s="27" t="s">
        <v>28</v>
      </c>
      <c r="I3598" s="29">
        <v>0.6</v>
      </c>
      <c r="J3598" s="30">
        <v>1750</v>
      </c>
      <c r="K3598" s="31">
        <f t="shared" si="28"/>
        <v>1050</v>
      </c>
      <c r="L3598" s="31">
        <f t="shared" si="29"/>
        <v>315</v>
      </c>
      <c r="M3598" s="32">
        <v>0.3</v>
      </c>
      <c r="O3598" s="37"/>
      <c r="P3598" s="35"/>
      <c r="Q3598" s="33"/>
      <c r="R3598" s="34"/>
    </row>
    <row r="3599" spans="1:18" ht="15.75" customHeight="1">
      <c r="A3599" s="22"/>
      <c r="B3599" s="27" t="s">
        <v>21</v>
      </c>
      <c r="C3599" s="27">
        <v>1185732</v>
      </c>
      <c r="D3599" s="28">
        <v>44507</v>
      </c>
      <c r="E3599" s="27" t="s">
        <v>22</v>
      </c>
      <c r="F3599" s="27" t="s">
        <v>128</v>
      </c>
      <c r="G3599" s="27" t="s">
        <v>129</v>
      </c>
      <c r="H3599" s="27" t="s">
        <v>29</v>
      </c>
      <c r="I3599" s="29">
        <v>0.64999999999999991</v>
      </c>
      <c r="J3599" s="30">
        <v>2750</v>
      </c>
      <c r="K3599" s="31">
        <f t="shared" si="28"/>
        <v>1787.4999999999998</v>
      </c>
      <c r="L3599" s="31">
        <f t="shared" si="29"/>
        <v>715</v>
      </c>
      <c r="M3599" s="32">
        <v>0.4</v>
      </c>
      <c r="O3599" s="37"/>
      <c r="P3599" s="35"/>
      <c r="Q3599" s="33"/>
      <c r="R3599" s="34"/>
    </row>
    <row r="3600" spans="1:18" ht="15.75" customHeight="1">
      <c r="A3600" s="22"/>
      <c r="B3600" s="27" t="s">
        <v>21</v>
      </c>
      <c r="C3600" s="27">
        <v>1185732</v>
      </c>
      <c r="D3600" s="28">
        <v>44536</v>
      </c>
      <c r="E3600" s="27" t="s">
        <v>22</v>
      </c>
      <c r="F3600" s="27" t="s">
        <v>128</v>
      </c>
      <c r="G3600" s="27" t="s">
        <v>129</v>
      </c>
      <c r="H3600" s="27" t="s">
        <v>24</v>
      </c>
      <c r="I3600" s="29">
        <v>0.6</v>
      </c>
      <c r="J3600" s="30">
        <v>5000</v>
      </c>
      <c r="K3600" s="31">
        <f t="shared" si="28"/>
        <v>3000</v>
      </c>
      <c r="L3600" s="31">
        <f t="shared" si="29"/>
        <v>1050</v>
      </c>
      <c r="M3600" s="32">
        <v>0.35</v>
      </c>
      <c r="O3600" s="37"/>
      <c r="P3600" s="35"/>
      <c r="Q3600" s="33"/>
      <c r="R3600" s="34"/>
    </row>
    <row r="3601" spans="1:18" ht="15.75" customHeight="1">
      <c r="A3601" s="22"/>
      <c r="B3601" s="27" t="s">
        <v>21</v>
      </c>
      <c r="C3601" s="27">
        <v>1185732</v>
      </c>
      <c r="D3601" s="28">
        <v>44536</v>
      </c>
      <c r="E3601" s="27" t="s">
        <v>22</v>
      </c>
      <c r="F3601" s="27" t="s">
        <v>128</v>
      </c>
      <c r="G3601" s="27" t="s">
        <v>129</v>
      </c>
      <c r="H3601" s="27" t="s">
        <v>25</v>
      </c>
      <c r="I3601" s="29">
        <v>0.5</v>
      </c>
      <c r="J3601" s="30">
        <v>3000</v>
      </c>
      <c r="K3601" s="31">
        <f t="shared" si="28"/>
        <v>1500</v>
      </c>
      <c r="L3601" s="31">
        <f t="shared" si="29"/>
        <v>525</v>
      </c>
      <c r="M3601" s="32">
        <v>0.35</v>
      </c>
      <c r="O3601" s="37"/>
      <c r="P3601" s="35"/>
      <c r="Q3601" s="33"/>
      <c r="R3601" s="34"/>
    </row>
    <row r="3602" spans="1:18" ht="15.75" customHeight="1">
      <c r="A3602" s="22"/>
      <c r="B3602" s="27" t="s">
        <v>21</v>
      </c>
      <c r="C3602" s="27">
        <v>1185732</v>
      </c>
      <c r="D3602" s="28">
        <v>44536</v>
      </c>
      <c r="E3602" s="27" t="s">
        <v>22</v>
      </c>
      <c r="F3602" s="27" t="s">
        <v>128</v>
      </c>
      <c r="G3602" s="27" t="s">
        <v>129</v>
      </c>
      <c r="H3602" s="27" t="s">
        <v>26</v>
      </c>
      <c r="I3602" s="29">
        <v>0.5</v>
      </c>
      <c r="J3602" s="30">
        <v>2750</v>
      </c>
      <c r="K3602" s="31">
        <f t="shared" si="28"/>
        <v>1375</v>
      </c>
      <c r="L3602" s="31">
        <f t="shared" si="29"/>
        <v>550</v>
      </c>
      <c r="M3602" s="32">
        <v>0.4</v>
      </c>
      <c r="O3602" s="37"/>
      <c r="P3602" s="35"/>
      <c r="Q3602" s="33"/>
      <c r="R3602" s="34"/>
    </row>
    <row r="3603" spans="1:18" ht="15.75" customHeight="1">
      <c r="A3603" s="22"/>
      <c r="B3603" s="27" t="s">
        <v>21</v>
      </c>
      <c r="C3603" s="27">
        <v>1185732</v>
      </c>
      <c r="D3603" s="28">
        <v>44536</v>
      </c>
      <c r="E3603" s="27" t="s">
        <v>22</v>
      </c>
      <c r="F3603" s="27" t="s">
        <v>128</v>
      </c>
      <c r="G3603" s="27" t="s">
        <v>129</v>
      </c>
      <c r="H3603" s="27" t="s">
        <v>27</v>
      </c>
      <c r="I3603" s="29">
        <v>0.5</v>
      </c>
      <c r="J3603" s="30">
        <v>2250</v>
      </c>
      <c r="K3603" s="31">
        <f t="shared" si="28"/>
        <v>1125</v>
      </c>
      <c r="L3603" s="31">
        <f t="shared" si="29"/>
        <v>450</v>
      </c>
      <c r="M3603" s="32">
        <v>0.4</v>
      </c>
      <c r="O3603" s="37"/>
      <c r="P3603" s="35"/>
      <c r="Q3603" s="33"/>
      <c r="R3603" s="34"/>
    </row>
    <row r="3604" spans="1:18" ht="15.75" customHeight="1">
      <c r="A3604" s="22"/>
      <c r="B3604" s="27" t="s">
        <v>21</v>
      </c>
      <c r="C3604" s="27">
        <v>1185732</v>
      </c>
      <c r="D3604" s="28">
        <v>44536</v>
      </c>
      <c r="E3604" s="27" t="s">
        <v>22</v>
      </c>
      <c r="F3604" s="27" t="s">
        <v>128</v>
      </c>
      <c r="G3604" s="27" t="s">
        <v>129</v>
      </c>
      <c r="H3604" s="27" t="s">
        <v>28</v>
      </c>
      <c r="I3604" s="29">
        <v>0.6</v>
      </c>
      <c r="J3604" s="30">
        <v>2250</v>
      </c>
      <c r="K3604" s="31">
        <f t="shared" si="28"/>
        <v>1350</v>
      </c>
      <c r="L3604" s="31">
        <f t="shared" si="29"/>
        <v>405</v>
      </c>
      <c r="M3604" s="32">
        <v>0.3</v>
      </c>
      <c r="O3604" s="37"/>
      <c r="P3604" s="35"/>
      <c r="Q3604" s="33"/>
      <c r="R3604" s="34"/>
    </row>
    <row r="3605" spans="1:18" ht="15.75" customHeight="1">
      <c r="A3605" s="22"/>
      <c r="B3605" s="27" t="s">
        <v>21</v>
      </c>
      <c r="C3605" s="27">
        <v>1185732</v>
      </c>
      <c r="D3605" s="28">
        <v>44536</v>
      </c>
      <c r="E3605" s="27" t="s">
        <v>22</v>
      </c>
      <c r="F3605" s="27" t="s">
        <v>128</v>
      </c>
      <c r="G3605" s="27" t="s">
        <v>129</v>
      </c>
      <c r="H3605" s="27" t="s">
        <v>29</v>
      </c>
      <c r="I3605" s="29">
        <v>0.64999999999999991</v>
      </c>
      <c r="J3605" s="30">
        <v>3250</v>
      </c>
      <c r="K3605" s="31">
        <f t="shared" si="28"/>
        <v>2112.4999999999995</v>
      </c>
      <c r="L3605" s="31">
        <f t="shared" si="29"/>
        <v>844.99999999999989</v>
      </c>
      <c r="M3605" s="32">
        <v>0.4</v>
      </c>
      <c r="O3605" s="37"/>
      <c r="P3605" s="35"/>
      <c r="Q3605" s="33"/>
      <c r="R3605" s="34"/>
    </row>
    <row r="3606" spans="1:18" ht="15.75" customHeight="1">
      <c r="A3606" s="22" t="s">
        <v>46</v>
      </c>
      <c r="B3606" s="27" t="s">
        <v>21</v>
      </c>
      <c r="C3606" s="27">
        <v>1185732</v>
      </c>
      <c r="D3606" s="28">
        <v>44213</v>
      </c>
      <c r="E3606" s="27" t="s">
        <v>22</v>
      </c>
      <c r="F3606" s="27" t="s">
        <v>130</v>
      </c>
      <c r="G3606" s="27" t="s">
        <v>131</v>
      </c>
      <c r="H3606" s="27" t="s">
        <v>24</v>
      </c>
      <c r="I3606" s="29">
        <v>0.4</v>
      </c>
      <c r="J3606" s="30">
        <v>4500</v>
      </c>
      <c r="K3606" s="31">
        <f t="shared" si="28"/>
        <v>1800</v>
      </c>
      <c r="L3606" s="31">
        <f t="shared" si="29"/>
        <v>540</v>
      </c>
      <c r="M3606" s="32">
        <v>0.3</v>
      </c>
      <c r="O3606" s="37"/>
      <c r="P3606" s="35"/>
      <c r="Q3606" s="33"/>
      <c r="R3606" s="34"/>
    </row>
    <row r="3607" spans="1:18" ht="15.75" customHeight="1">
      <c r="A3607" s="22"/>
      <c r="B3607" s="27" t="s">
        <v>21</v>
      </c>
      <c r="C3607" s="27">
        <v>1185732</v>
      </c>
      <c r="D3607" s="28">
        <v>44213</v>
      </c>
      <c r="E3607" s="27" t="s">
        <v>22</v>
      </c>
      <c r="F3607" s="27" t="s">
        <v>130</v>
      </c>
      <c r="G3607" s="27" t="s">
        <v>131</v>
      </c>
      <c r="H3607" s="27" t="s">
        <v>25</v>
      </c>
      <c r="I3607" s="29">
        <v>0.4</v>
      </c>
      <c r="J3607" s="30">
        <v>2500</v>
      </c>
      <c r="K3607" s="31">
        <f t="shared" si="28"/>
        <v>1000</v>
      </c>
      <c r="L3607" s="31">
        <f t="shared" si="29"/>
        <v>300</v>
      </c>
      <c r="M3607" s="32">
        <v>0.3</v>
      </c>
      <c r="O3607" s="37"/>
      <c r="P3607" s="35"/>
      <c r="Q3607" s="33"/>
      <c r="R3607" s="34"/>
    </row>
    <row r="3608" spans="1:18" ht="15.75" customHeight="1">
      <c r="A3608" s="22"/>
      <c r="B3608" s="27" t="s">
        <v>21</v>
      </c>
      <c r="C3608" s="27">
        <v>1185732</v>
      </c>
      <c r="D3608" s="28">
        <v>44213</v>
      </c>
      <c r="E3608" s="27" t="s">
        <v>22</v>
      </c>
      <c r="F3608" s="27" t="s">
        <v>130</v>
      </c>
      <c r="G3608" s="27" t="s">
        <v>131</v>
      </c>
      <c r="H3608" s="27" t="s">
        <v>26</v>
      </c>
      <c r="I3608" s="29">
        <v>0.30000000000000004</v>
      </c>
      <c r="J3608" s="30">
        <v>2500</v>
      </c>
      <c r="K3608" s="31">
        <f t="shared" si="28"/>
        <v>750.00000000000011</v>
      </c>
      <c r="L3608" s="31">
        <f t="shared" si="29"/>
        <v>187.50000000000003</v>
      </c>
      <c r="M3608" s="32">
        <v>0.25</v>
      </c>
      <c r="O3608" s="37"/>
      <c r="P3608" s="35"/>
      <c r="Q3608" s="33"/>
      <c r="R3608" s="34"/>
    </row>
    <row r="3609" spans="1:18" ht="15.75" customHeight="1">
      <c r="A3609" s="22"/>
      <c r="B3609" s="27" t="s">
        <v>21</v>
      </c>
      <c r="C3609" s="27">
        <v>1185732</v>
      </c>
      <c r="D3609" s="28">
        <v>44213</v>
      </c>
      <c r="E3609" s="27" t="s">
        <v>22</v>
      </c>
      <c r="F3609" s="27" t="s">
        <v>130</v>
      </c>
      <c r="G3609" s="27" t="s">
        <v>131</v>
      </c>
      <c r="H3609" s="27" t="s">
        <v>27</v>
      </c>
      <c r="I3609" s="29">
        <v>0.35</v>
      </c>
      <c r="J3609" s="30">
        <v>1000</v>
      </c>
      <c r="K3609" s="31">
        <f t="shared" si="28"/>
        <v>350</v>
      </c>
      <c r="L3609" s="31">
        <f t="shared" si="29"/>
        <v>87.5</v>
      </c>
      <c r="M3609" s="32">
        <v>0.25</v>
      </c>
      <c r="O3609" s="37"/>
      <c r="P3609" s="35"/>
      <c r="Q3609" s="33"/>
      <c r="R3609" s="34"/>
    </row>
    <row r="3610" spans="1:18" ht="15.75" customHeight="1">
      <c r="A3610" s="22"/>
      <c r="B3610" s="27" t="s">
        <v>21</v>
      </c>
      <c r="C3610" s="27">
        <v>1185732</v>
      </c>
      <c r="D3610" s="28">
        <v>44213</v>
      </c>
      <c r="E3610" s="27" t="s">
        <v>22</v>
      </c>
      <c r="F3610" s="27" t="s">
        <v>130</v>
      </c>
      <c r="G3610" s="27" t="s">
        <v>131</v>
      </c>
      <c r="H3610" s="27" t="s">
        <v>28</v>
      </c>
      <c r="I3610" s="29">
        <v>0.5</v>
      </c>
      <c r="J3610" s="30">
        <v>1500</v>
      </c>
      <c r="K3610" s="31">
        <f t="shared" si="28"/>
        <v>750</v>
      </c>
      <c r="L3610" s="31">
        <f t="shared" si="29"/>
        <v>187.5</v>
      </c>
      <c r="M3610" s="32">
        <v>0.25</v>
      </c>
      <c r="O3610" s="37"/>
      <c r="P3610" s="35"/>
      <c r="Q3610" s="33"/>
      <c r="R3610" s="34"/>
    </row>
    <row r="3611" spans="1:18" ht="15.75" customHeight="1">
      <c r="A3611" s="22"/>
      <c r="B3611" s="27" t="s">
        <v>21</v>
      </c>
      <c r="C3611" s="27">
        <v>1185732</v>
      </c>
      <c r="D3611" s="28">
        <v>44213</v>
      </c>
      <c r="E3611" s="27" t="s">
        <v>22</v>
      </c>
      <c r="F3611" s="27" t="s">
        <v>130</v>
      </c>
      <c r="G3611" s="27" t="s">
        <v>131</v>
      </c>
      <c r="H3611" s="27" t="s">
        <v>29</v>
      </c>
      <c r="I3611" s="29">
        <v>0.4</v>
      </c>
      <c r="J3611" s="30">
        <v>2500</v>
      </c>
      <c r="K3611" s="31">
        <f t="shared" si="28"/>
        <v>1000</v>
      </c>
      <c r="L3611" s="31">
        <f t="shared" si="29"/>
        <v>300</v>
      </c>
      <c r="M3611" s="32">
        <v>0.3</v>
      </c>
      <c r="O3611" s="37"/>
      <c r="P3611" s="35"/>
      <c r="Q3611" s="33"/>
      <c r="R3611" s="34"/>
    </row>
    <row r="3612" spans="1:18" ht="15.75" customHeight="1">
      <c r="A3612" s="22"/>
      <c r="B3612" s="27" t="s">
        <v>21</v>
      </c>
      <c r="C3612" s="27">
        <v>1185732</v>
      </c>
      <c r="D3612" s="28">
        <v>44242</v>
      </c>
      <c r="E3612" s="27" t="s">
        <v>22</v>
      </c>
      <c r="F3612" s="27" t="s">
        <v>130</v>
      </c>
      <c r="G3612" s="27" t="s">
        <v>131</v>
      </c>
      <c r="H3612" s="27" t="s">
        <v>24</v>
      </c>
      <c r="I3612" s="29">
        <v>0.4</v>
      </c>
      <c r="J3612" s="30">
        <v>5000</v>
      </c>
      <c r="K3612" s="31">
        <f t="shared" si="28"/>
        <v>2000</v>
      </c>
      <c r="L3612" s="31">
        <f t="shared" si="29"/>
        <v>600</v>
      </c>
      <c r="M3612" s="32">
        <v>0.3</v>
      </c>
      <c r="O3612" s="37"/>
      <c r="P3612" s="35"/>
      <c r="Q3612" s="33"/>
      <c r="R3612" s="34"/>
    </row>
    <row r="3613" spans="1:18" ht="15.75" customHeight="1">
      <c r="A3613" s="22"/>
      <c r="B3613" s="27" t="s">
        <v>21</v>
      </c>
      <c r="C3613" s="27">
        <v>1185732</v>
      </c>
      <c r="D3613" s="28">
        <v>44242</v>
      </c>
      <c r="E3613" s="27" t="s">
        <v>22</v>
      </c>
      <c r="F3613" s="27" t="s">
        <v>130</v>
      </c>
      <c r="G3613" s="27" t="s">
        <v>131</v>
      </c>
      <c r="H3613" s="27" t="s">
        <v>25</v>
      </c>
      <c r="I3613" s="29">
        <v>0.4</v>
      </c>
      <c r="J3613" s="30">
        <v>1500</v>
      </c>
      <c r="K3613" s="31">
        <f t="shared" si="28"/>
        <v>600</v>
      </c>
      <c r="L3613" s="31">
        <f t="shared" si="29"/>
        <v>180</v>
      </c>
      <c r="M3613" s="32">
        <v>0.3</v>
      </c>
      <c r="O3613" s="37"/>
      <c r="P3613" s="35"/>
      <c r="Q3613" s="33"/>
      <c r="R3613" s="34"/>
    </row>
    <row r="3614" spans="1:18" ht="15.75" customHeight="1">
      <c r="A3614" s="22"/>
      <c r="B3614" s="27" t="s">
        <v>21</v>
      </c>
      <c r="C3614" s="27">
        <v>1185732</v>
      </c>
      <c r="D3614" s="28">
        <v>44242</v>
      </c>
      <c r="E3614" s="27" t="s">
        <v>22</v>
      </c>
      <c r="F3614" s="27" t="s">
        <v>130</v>
      </c>
      <c r="G3614" s="27" t="s">
        <v>131</v>
      </c>
      <c r="H3614" s="27" t="s">
        <v>26</v>
      </c>
      <c r="I3614" s="29">
        <v>0.30000000000000004</v>
      </c>
      <c r="J3614" s="30">
        <v>2000</v>
      </c>
      <c r="K3614" s="31">
        <f t="shared" si="28"/>
        <v>600.00000000000011</v>
      </c>
      <c r="L3614" s="31">
        <f t="shared" si="29"/>
        <v>150.00000000000003</v>
      </c>
      <c r="M3614" s="32">
        <v>0.25</v>
      </c>
      <c r="O3614" s="37"/>
      <c r="P3614" s="35"/>
      <c r="Q3614" s="33"/>
      <c r="R3614" s="34"/>
    </row>
    <row r="3615" spans="1:18" ht="15.75" customHeight="1">
      <c r="A3615" s="22"/>
      <c r="B3615" s="27" t="s">
        <v>21</v>
      </c>
      <c r="C3615" s="27">
        <v>1185732</v>
      </c>
      <c r="D3615" s="28">
        <v>44242</v>
      </c>
      <c r="E3615" s="27" t="s">
        <v>22</v>
      </c>
      <c r="F3615" s="27" t="s">
        <v>130</v>
      </c>
      <c r="G3615" s="27" t="s">
        <v>131</v>
      </c>
      <c r="H3615" s="27" t="s">
        <v>27</v>
      </c>
      <c r="I3615" s="29">
        <v>0.35</v>
      </c>
      <c r="J3615" s="30">
        <v>2500</v>
      </c>
      <c r="K3615" s="31">
        <f t="shared" si="28"/>
        <v>875</v>
      </c>
      <c r="L3615" s="31">
        <f t="shared" si="29"/>
        <v>218.75</v>
      </c>
      <c r="M3615" s="32">
        <v>0.25</v>
      </c>
      <c r="O3615" s="37"/>
      <c r="P3615" s="35"/>
      <c r="Q3615" s="33"/>
      <c r="R3615" s="34"/>
    </row>
    <row r="3616" spans="1:18" ht="15.75" customHeight="1">
      <c r="A3616" s="22"/>
      <c r="B3616" s="27" t="s">
        <v>21</v>
      </c>
      <c r="C3616" s="27">
        <v>1185732</v>
      </c>
      <c r="D3616" s="28">
        <v>44242</v>
      </c>
      <c r="E3616" s="27" t="s">
        <v>22</v>
      </c>
      <c r="F3616" s="27" t="s">
        <v>130</v>
      </c>
      <c r="G3616" s="27" t="s">
        <v>131</v>
      </c>
      <c r="H3616" s="27" t="s">
        <v>28</v>
      </c>
      <c r="I3616" s="29">
        <v>0.5</v>
      </c>
      <c r="J3616" s="30">
        <v>1500</v>
      </c>
      <c r="K3616" s="31">
        <f t="shared" si="28"/>
        <v>750</v>
      </c>
      <c r="L3616" s="31">
        <f t="shared" si="29"/>
        <v>187.5</v>
      </c>
      <c r="M3616" s="32">
        <v>0.25</v>
      </c>
      <c r="O3616" s="37"/>
      <c r="P3616" s="35"/>
      <c r="Q3616" s="33"/>
      <c r="R3616" s="34"/>
    </row>
    <row r="3617" spans="1:18" ht="15.75" customHeight="1">
      <c r="A3617" s="22"/>
      <c r="B3617" s="27" t="s">
        <v>21</v>
      </c>
      <c r="C3617" s="27">
        <v>1185732</v>
      </c>
      <c r="D3617" s="28">
        <v>44242</v>
      </c>
      <c r="E3617" s="27" t="s">
        <v>22</v>
      </c>
      <c r="F3617" s="27" t="s">
        <v>130</v>
      </c>
      <c r="G3617" s="27" t="s">
        <v>131</v>
      </c>
      <c r="H3617" s="27" t="s">
        <v>29</v>
      </c>
      <c r="I3617" s="29">
        <v>0.4</v>
      </c>
      <c r="J3617" s="30">
        <v>2500</v>
      </c>
      <c r="K3617" s="31">
        <f t="shared" si="28"/>
        <v>1000</v>
      </c>
      <c r="L3617" s="31">
        <f t="shared" si="29"/>
        <v>300</v>
      </c>
      <c r="M3617" s="32">
        <v>0.3</v>
      </c>
      <c r="O3617" s="37"/>
      <c r="P3617" s="35"/>
      <c r="Q3617" s="33"/>
      <c r="R3617" s="34"/>
    </row>
    <row r="3618" spans="1:18" ht="15.75" customHeight="1">
      <c r="A3618" s="22"/>
      <c r="B3618" s="27" t="s">
        <v>21</v>
      </c>
      <c r="C3618" s="27">
        <v>1185732</v>
      </c>
      <c r="D3618" s="28">
        <v>44268</v>
      </c>
      <c r="E3618" s="27" t="s">
        <v>22</v>
      </c>
      <c r="F3618" s="27" t="s">
        <v>130</v>
      </c>
      <c r="G3618" s="27" t="s">
        <v>131</v>
      </c>
      <c r="H3618" s="27" t="s">
        <v>24</v>
      </c>
      <c r="I3618" s="29">
        <v>0.4</v>
      </c>
      <c r="J3618" s="30">
        <v>4700</v>
      </c>
      <c r="K3618" s="31">
        <f t="shared" si="28"/>
        <v>1880</v>
      </c>
      <c r="L3618" s="31">
        <f t="shared" si="29"/>
        <v>564</v>
      </c>
      <c r="M3618" s="32">
        <v>0.3</v>
      </c>
      <c r="O3618" s="37"/>
      <c r="P3618" s="35"/>
      <c r="Q3618" s="33"/>
      <c r="R3618" s="34"/>
    </row>
    <row r="3619" spans="1:18" ht="15.75" customHeight="1">
      <c r="A3619" s="22"/>
      <c r="B3619" s="27" t="s">
        <v>21</v>
      </c>
      <c r="C3619" s="27">
        <v>1185732</v>
      </c>
      <c r="D3619" s="28">
        <v>44268</v>
      </c>
      <c r="E3619" s="27" t="s">
        <v>22</v>
      </c>
      <c r="F3619" s="27" t="s">
        <v>130</v>
      </c>
      <c r="G3619" s="27" t="s">
        <v>131</v>
      </c>
      <c r="H3619" s="27" t="s">
        <v>25</v>
      </c>
      <c r="I3619" s="29">
        <v>0.4</v>
      </c>
      <c r="J3619" s="30">
        <v>1750</v>
      </c>
      <c r="K3619" s="31">
        <f t="shared" si="28"/>
        <v>700</v>
      </c>
      <c r="L3619" s="31">
        <f t="shared" si="29"/>
        <v>210</v>
      </c>
      <c r="M3619" s="32">
        <v>0.3</v>
      </c>
      <c r="O3619" s="37"/>
      <c r="P3619" s="35"/>
      <c r="Q3619" s="33"/>
      <c r="R3619" s="34"/>
    </row>
    <row r="3620" spans="1:18" ht="15.75" customHeight="1">
      <c r="A3620" s="22"/>
      <c r="B3620" s="27" t="s">
        <v>21</v>
      </c>
      <c r="C3620" s="27">
        <v>1185732</v>
      </c>
      <c r="D3620" s="28">
        <v>44268</v>
      </c>
      <c r="E3620" s="27" t="s">
        <v>22</v>
      </c>
      <c r="F3620" s="27" t="s">
        <v>130</v>
      </c>
      <c r="G3620" s="27" t="s">
        <v>131</v>
      </c>
      <c r="H3620" s="27" t="s">
        <v>26</v>
      </c>
      <c r="I3620" s="29">
        <v>0.30000000000000004</v>
      </c>
      <c r="J3620" s="30">
        <v>2000</v>
      </c>
      <c r="K3620" s="31">
        <f t="shared" si="28"/>
        <v>600.00000000000011</v>
      </c>
      <c r="L3620" s="31">
        <f t="shared" si="29"/>
        <v>150.00000000000003</v>
      </c>
      <c r="M3620" s="32">
        <v>0.25</v>
      </c>
      <c r="O3620" s="37"/>
      <c r="P3620" s="35"/>
      <c r="Q3620" s="33"/>
      <c r="R3620" s="34"/>
    </row>
    <row r="3621" spans="1:18" ht="15.75" customHeight="1">
      <c r="A3621" s="22"/>
      <c r="B3621" s="27" t="s">
        <v>21</v>
      </c>
      <c r="C3621" s="27">
        <v>1185732</v>
      </c>
      <c r="D3621" s="28">
        <v>44268</v>
      </c>
      <c r="E3621" s="27" t="s">
        <v>22</v>
      </c>
      <c r="F3621" s="27" t="s">
        <v>130</v>
      </c>
      <c r="G3621" s="27" t="s">
        <v>131</v>
      </c>
      <c r="H3621" s="27" t="s">
        <v>27</v>
      </c>
      <c r="I3621" s="29">
        <v>0.35</v>
      </c>
      <c r="J3621" s="30">
        <v>3000</v>
      </c>
      <c r="K3621" s="31">
        <f t="shared" si="28"/>
        <v>1050</v>
      </c>
      <c r="L3621" s="31">
        <f t="shared" si="29"/>
        <v>262.5</v>
      </c>
      <c r="M3621" s="32">
        <v>0.25</v>
      </c>
      <c r="O3621" s="37"/>
      <c r="P3621" s="35"/>
      <c r="Q3621" s="33"/>
      <c r="R3621" s="34"/>
    </row>
    <row r="3622" spans="1:18" ht="15.75" customHeight="1">
      <c r="A3622" s="22"/>
      <c r="B3622" s="27" t="s">
        <v>21</v>
      </c>
      <c r="C3622" s="27">
        <v>1185732</v>
      </c>
      <c r="D3622" s="28">
        <v>44268</v>
      </c>
      <c r="E3622" s="27" t="s">
        <v>22</v>
      </c>
      <c r="F3622" s="27" t="s">
        <v>130</v>
      </c>
      <c r="G3622" s="27" t="s">
        <v>131</v>
      </c>
      <c r="H3622" s="27" t="s">
        <v>28</v>
      </c>
      <c r="I3622" s="29">
        <v>0.5</v>
      </c>
      <c r="J3622" s="30">
        <v>1000</v>
      </c>
      <c r="K3622" s="31">
        <f t="shared" si="28"/>
        <v>500</v>
      </c>
      <c r="L3622" s="31">
        <f t="shared" si="29"/>
        <v>125</v>
      </c>
      <c r="M3622" s="32">
        <v>0.25</v>
      </c>
      <c r="O3622" s="37"/>
      <c r="P3622" s="35"/>
      <c r="Q3622" s="33"/>
      <c r="R3622" s="34"/>
    </row>
    <row r="3623" spans="1:18" ht="15.75" customHeight="1">
      <c r="A3623" s="22"/>
      <c r="B3623" s="27" t="s">
        <v>21</v>
      </c>
      <c r="C3623" s="27">
        <v>1185732</v>
      </c>
      <c r="D3623" s="28">
        <v>44268</v>
      </c>
      <c r="E3623" s="27" t="s">
        <v>22</v>
      </c>
      <c r="F3623" s="27" t="s">
        <v>130</v>
      </c>
      <c r="G3623" s="27" t="s">
        <v>131</v>
      </c>
      <c r="H3623" s="27" t="s">
        <v>29</v>
      </c>
      <c r="I3623" s="29">
        <v>0.4</v>
      </c>
      <c r="J3623" s="30">
        <v>2000</v>
      </c>
      <c r="K3623" s="31">
        <f t="shared" si="28"/>
        <v>800</v>
      </c>
      <c r="L3623" s="31">
        <f t="shared" si="29"/>
        <v>240</v>
      </c>
      <c r="M3623" s="32">
        <v>0.3</v>
      </c>
      <c r="O3623" s="37"/>
      <c r="P3623" s="35"/>
      <c r="Q3623" s="33"/>
      <c r="R3623" s="34"/>
    </row>
    <row r="3624" spans="1:18" ht="15.75" customHeight="1">
      <c r="A3624" s="22"/>
      <c r="B3624" s="27" t="s">
        <v>21</v>
      </c>
      <c r="C3624" s="27">
        <v>1185732</v>
      </c>
      <c r="D3624" s="28">
        <v>44300</v>
      </c>
      <c r="E3624" s="27" t="s">
        <v>22</v>
      </c>
      <c r="F3624" s="27" t="s">
        <v>130</v>
      </c>
      <c r="G3624" s="27" t="s">
        <v>131</v>
      </c>
      <c r="H3624" s="27" t="s">
        <v>24</v>
      </c>
      <c r="I3624" s="29">
        <v>0.4</v>
      </c>
      <c r="J3624" s="30">
        <v>4500</v>
      </c>
      <c r="K3624" s="31">
        <f t="shared" si="28"/>
        <v>1800</v>
      </c>
      <c r="L3624" s="31">
        <f t="shared" si="29"/>
        <v>540</v>
      </c>
      <c r="M3624" s="32">
        <v>0.3</v>
      </c>
      <c r="O3624" s="37"/>
      <c r="P3624" s="35"/>
      <c r="Q3624" s="33"/>
      <c r="R3624" s="34"/>
    </row>
    <row r="3625" spans="1:18" ht="15.75" customHeight="1">
      <c r="A3625" s="22"/>
      <c r="B3625" s="27" t="s">
        <v>21</v>
      </c>
      <c r="C3625" s="27">
        <v>1185732</v>
      </c>
      <c r="D3625" s="28">
        <v>44300</v>
      </c>
      <c r="E3625" s="27" t="s">
        <v>22</v>
      </c>
      <c r="F3625" s="27" t="s">
        <v>130</v>
      </c>
      <c r="G3625" s="27" t="s">
        <v>131</v>
      </c>
      <c r="H3625" s="27" t="s">
        <v>25</v>
      </c>
      <c r="I3625" s="29">
        <v>0.4</v>
      </c>
      <c r="J3625" s="30">
        <v>1500</v>
      </c>
      <c r="K3625" s="31">
        <f t="shared" si="28"/>
        <v>600</v>
      </c>
      <c r="L3625" s="31">
        <f t="shared" si="29"/>
        <v>180</v>
      </c>
      <c r="M3625" s="32">
        <v>0.3</v>
      </c>
      <c r="O3625" s="37"/>
      <c r="P3625" s="35"/>
      <c r="Q3625" s="33"/>
      <c r="R3625" s="34"/>
    </row>
    <row r="3626" spans="1:18" ht="15.75" customHeight="1">
      <c r="A3626" s="22"/>
      <c r="B3626" s="27" t="s">
        <v>21</v>
      </c>
      <c r="C3626" s="27">
        <v>1185732</v>
      </c>
      <c r="D3626" s="28">
        <v>44300</v>
      </c>
      <c r="E3626" s="27" t="s">
        <v>22</v>
      </c>
      <c r="F3626" s="27" t="s">
        <v>130</v>
      </c>
      <c r="G3626" s="27" t="s">
        <v>131</v>
      </c>
      <c r="H3626" s="27" t="s">
        <v>26</v>
      </c>
      <c r="I3626" s="29">
        <v>0.30000000000000004</v>
      </c>
      <c r="J3626" s="30">
        <v>1500</v>
      </c>
      <c r="K3626" s="31">
        <f t="shared" si="28"/>
        <v>450.00000000000006</v>
      </c>
      <c r="L3626" s="31">
        <f t="shared" si="29"/>
        <v>112.50000000000001</v>
      </c>
      <c r="M3626" s="32">
        <v>0.25</v>
      </c>
      <c r="O3626" s="37"/>
      <c r="P3626" s="35"/>
      <c r="Q3626" s="33"/>
      <c r="R3626" s="34"/>
    </row>
    <row r="3627" spans="1:18" ht="15.75" customHeight="1">
      <c r="A3627" s="22"/>
      <c r="B3627" s="27" t="s">
        <v>21</v>
      </c>
      <c r="C3627" s="27">
        <v>1185732</v>
      </c>
      <c r="D3627" s="28">
        <v>44300</v>
      </c>
      <c r="E3627" s="27" t="s">
        <v>22</v>
      </c>
      <c r="F3627" s="27" t="s">
        <v>130</v>
      </c>
      <c r="G3627" s="27" t="s">
        <v>131</v>
      </c>
      <c r="H3627" s="27" t="s">
        <v>27</v>
      </c>
      <c r="I3627" s="29">
        <v>0.35</v>
      </c>
      <c r="J3627" s="30">
        <v>1250</v>
      </c>
      <c r="K3627" s="31">
        <f t="shared" si="28"/>
        <v>437.5</v>
      </c>
      <c r="L3627" s="31">
        <f t="shared" si="29"/>
        <v>109.375</v>
      </c>
      <c r="M3627" s="32">
        <v>0.25</v>
      </c>
      <c r="O3627" s="37"/>
      <c r="P3627" s="35"/>
      <c r="Q3627" s="33"/>
      <c r="R3627" s="34"/>
    </row>
    <row r="3628" spans="1:18" ht="15.75" customHeight="1">
      <c r="A3628" s="22"/>
      <c r="B3628" s="27" t="s">
        <v>21</v>
      </c>
      <c r="C3628" s="27">
        <v>1185732</v>
      </c>
      <c r="D3628" s="28">
        <v>44300</v>
      </c>
      <c r="E3628" s="27" t="s">
        <v>22</v>
      </c>
      <c r="F3628" s="27" t="s">
        <v>130</v>
      </c>
      <c r="G3628" s="27" t="s">
        <v>131</v>
      </c>
      <c r="H3628" s="27" t="s">
        <v>28</v>
      </c>
      <c r="I3628" s="29">
        <v>0.5</v>
      </c>
      <c r="J3628" s="30">
        <v>1250</v>
      </c>
      <c r="K3628" s="31">
        <f t="shared" si="28"/>
        <v>625</v>
      </c>
      <c r="L3628" s="31">
        <f t="shared" si="29"/>
        <v>156.25</v>
      </c>
      <c r="M3628" s="32">
        <v>0.25</v>
      </c>
      <c r="O3628" s="37"/>
      <c r="P3628" s="35"/>
      <c r="Q3628" s="33"/>
      <c r="R3628" s="34"/>
    </row>
    <row r="3629" spans="1:18" ht="15.75" customHeight="1">
      <c r="A3629" s="22"/>
      <c r="B3629" s="27" t="s">
        <v>21</v>
      </c>
      <c r="C3629" s="27">
        <v>1185732</v>
      </c>
      <c r="D3629" s="28">
        <v>44300</v>
      </c>
      <c r="E3629" s="27" t="s">
        <v>22</v>
      </c>
      <c r="F3629" s="27" t="s">
        <v>130</v>
      </c>
      <c r="G3629" s="27" t="s">
        <v>131</v>
      </c>
      <c r="H3629" s="27" t="s">
        <v>29</v>
      </c>
      <c r="I3629" s="29">
        <v>0.4</v>
      </c>
      <c r="J3629" s="30">
        <v>2750</v>
      </c>
      <c r="K3629" s="31">
        <f t="shared" si="28"/>
        <v>1100</v>
      </c>
      <c r="L3629" s="31">
        <f t="shared" si="29"/>
        <v>330</v>
      </c>
      <c r="M3629" s="32">
        <v>0.3</v>
      </c>
      <c r="O3629" s="37"/>
      <c r="P3629" s="35"/>
      <c r="Q3629" s="33"/>
      <c r="R3629" s="34"/>
    </row>
    <row r="3630" spans="1:18" ht="15.75" customHeight="1">
      <c r="A3630" s="22"/>
      <c r="B3630" s="27" t="s">
        <v>21</v>
      </c>
      <c r="C3630" s="27">
        <v>1185732</v>
      </c>
      <c r="D3630" s="28">
        <v>44329</v>
      </c>
      <c r="E3630" s="27" t="s">
        <v>22</v>
      </c>
      <c r="F3630" s="27" t="s">
        <v>130</v>
      </c>
      <c r="G3630" s="27" t="s">
        <v>131</v>
      </c>
      <c r="H3630" s="27" t="s">
        <v>24</v>
      </c>
      <c r="I3630" s="29">
        <v>0.54999999999999993</v>
      </c>
      <c r="J3630" s="30">
        <v>4950</v>
      </c>
      <c r="K3630" s="31">
        <f t="shared" si="28"/>
        <v>2722.4999999999995</v>
      </c>
      <c r="L3630" s="31">
        <f t="shared" si="29"/>
        <v>816.74999999999989</v>
      </c>
      <c r="M3630" s="32">
        <v>0.3</v>
      </c>
      <c r="O3630" s="37"/>
      <c r="P3630" s="35"/>
      <c r="Q3630" s="33"/>
      <c r="R3630" s="34"/>
    </row>
    <row r="3631" spans="1:18" ht="15.75" customHeight="1">
      <c r="A3631" s="22"/>
      <c r="B3631" s="27" t="s">
        <v>21</v>
      </c>
      <c r="C3631" s="27">
        <v>1185732</v>
      </c>
      <c r="D3631" s="28">
        <v>44329</v>
      </c>
      <c r="E3631" s="27" t="s">
        <v>22</v>
      </c>
      <c r="F3631" s="27" t="s">
        <v>130</v>
      </c>
      <c r="G3631" s="27" t="s">
        <v>131</v>
      </c>
      <c r="H3631" s="27" t="s">
        <v>25</v>
      </c>
      <c r="I3631" s="29">
        <v>0.5</v>
      </c>
      <c r="J3631" s="30">
        <v>2000</v>
      </c>
      <c r="K3631" s="31">
        <f t="shared" si="28"/>
        <v>1000</v>
      </c>
      <c r="L3631" s="31">
        <f t="shared" si="29"/>
        <v>300</v>
      </c>
      <c r="M3631" s="32">
        <v>0.3</v>
      </c>
      <c r="O3631" s="37"/>
      <c r="P3631" s="35"/>
      <c r="Q3631" s="33"/>
      <c r="R3631" s="34"/>
    </row>
    <row r="3632" spans="1:18" ht="15.75" customHeight="1">
      <c r="A3632" s="22"/>
      <c r="B3632" s="27" t="s">
        <v>21</v>
      </c>
      <c r="C3632" s="27">
        <v>1185732</v>
      </c>
      <c r="D3632" s="28">
        <v>44329</v>
      </c>
      <c r="E3632" s="27" t="s">
        <v>22</v>
      </c>
      <c r="F3632" s="27" t="s">
        <v>130</v>
      </c>
      <c r="G3632" s="27" t="s">
        <v>131</v>
      </c>
      <c r="H3632" s="27" t="s">
        <v>26</v>
      </c>
      <c r="I3632" s="29">
        <v>0.45</v>
      </c>
      <c r="J3632" s="30">
        <v>2250</v>
      </c>
      <c r="K3632" s="31">
        <f t="shared" si="28"/>
        <v>1012.5</v>
      </c>
      <c r="L3632" s="31">
        <f t="shared" si="29"/>
        <v>253.125</v>
      </c>
      <c r="M3632" s="32">
        <v>0.25</v>
      </c>
      <c r="O3632" s="37"/>
      <c r="P3632" s="35"/>
      <c r="Q3632" s="33"/>
      <c r="R3632" s="34"/>
    </row>
    <row r="3633" spans="1:18" ht="15.75" customHeight="1">
      <c r="A3633" s="22"/>
      <c r="B3633" s="27" t="s">
        <v>21</v>
      </c>
      <c r="C3633" s="27">
        <v>1185732</v>
      </c>
      <c r="D3633" s="28">
        <v>44329</v>
      </c>
      <c r="E3633" s="27" t="s">
        <v>22</v>
      </c>
      <c r="F3633" s="27" t="s">
        <v>130</v>
      </c>
      <c r="G3633" s="27" t="s">
        <v>131</v>
      </c>
      <c r="H3633" s="27" t="s">
        <v>27</v>
      </c>
      <c r="I3633" s="29">
        <v>0.45</v>
      </c>
      <c r="J3633" s="30">
        <v>1750</v>
      </c>
      <c r="K3633" s="31">
        <f t="shared" si="28"/>
        <v>787.5</v>
      </c>
      <c r="L3633" s="31">
        <f t="shared" si="29"/>
        <v>196.875</v>
      </c>
      <c r="M3633" s="32">
        <v>0.25</v>
      </c>
      <c r="O3633" s="37"/>
      <c r="P3633" s="35"/>
      <c r="Q3633" s="33"/>
      <c r="R3633" s="34"/>
    </row>
    <row r="3634" spans="1:18" ht="15.75" customHeight="1">
      <c r="A3634" s="22"/>
      <c r="B3634" s="27" t="s">
        <v>21</v>
      </c>
      <c r="C3634" s="27">
        <v>1185732</v>
      </c>
      <c r="D3634" s="28">
        <v>44329</v>
      </c>
      <c r="E3634" s="27" t="s">
        <v>22</v>
      </c>
      <c r="F3634" s="27" t="s">
        <v>130</v>
      </c>
      <c r="G3634" s="27" t="s">
        <v>131</v>
      </c>
      <c r="H3634" s="27" t="s">
        <v>28</v>
      </c>
      <c r="I3634" s="29">
        <v>0.54999999999999993</v>
      </c>
      <c r="J3634" s="30">
        <v>2000</v>
      </c>
      <c r="K3634" s="31">
        <f t="shared" si="28"/>
        <v>1099.9999999999998</v>
      </c>
      <c r="L3634" s="31">
        <f t="shared" si="29"/>
        <v>274.99999999999994</v>
      </c>
      <c r="M3634" s="32">
        <v>0.25</v>
      </c>
      <c r="O3634" s="37"/>
      <c r="P3634" s="35"/>
      <c r="Q3634" s="33"/>
      <c r="R3634" s="34"/>
    </row>
    <row r="3635" spans="1:18" ht="15.75" customHeight="1">
      <c r="A3635" s="22"/>
      <c r="B3635" s="27" t="s">
        <v>21</v>
      </c>
      <c r="C3635" s="27">
        <v>1185732</v>
      </c>
      <c r="D3635" s="28">
        <v>44329</v>
      </c>
      <c r="E3635" s="27" t="s">
        <v>22</v>
      </c>
      <c r="F3635" s="27" t="s">
        <v>130</v>
      </c>
      <c r="G3635" s="27" t="s">
        <v>131</v>
      </c>
      <c r="H3635" s="27" t="s">
        <v>29</v>
      </c>
      <c r="I3635" s="29">
        <v>0.6</v>
      </c>
      <c r="J3635" s="30">
        <v>3250</v>
      </c>
      <c r="K3635" s="31">
        <f t="shared" si="28"/>
        <v>1950</v>
      </c>
      <c r="L3635" s="31">
        <f t="shared" si="29"/>
        <v>585</v>
      </c>
      <c r="M3635" s="32">
        <v>0.3</v>
      </c>
      <c r="O3635" s="37"/>
      <c r="P3635" s="35"/>
      <c r="Q3635" s="33"/>
      <c r="R3635" s="34"/>
    </row>
    <row r="3636" spans="1:18" ht="15.75" customHeight="1">
      <c r="A3636" s="22"/>
      <c r="B3636" s="27" t="s">
        <v>21</v>
      </c>
      <c r="C3636" s="27">
        <v>1185732</v>
      </c>
      <c r="D3636" s="28">
        <v>44362</v>
      </c>
      <c r="E3636" s="27" t="s">
        <v>22</v>
      </c>
      <c r="F3636" s="27" t="s">
        <v>130</v>
      </c>
      <c r="G3636" s="27" t="s">
        <v>131</v>
      </c>
      <c r="H3636" s="27" t="s">
        <v>24</v>
      </c>
      <c r="I3636" s="29">
        <v>0.54999999999999993</v>
      </c>
      <c r="J3636" s="30">
        <v>5750</v>
      </c>
      <c r="K3636" s="31">
        <f t="shared" si="28"/>
        <v>3162.4999999999995</v>
      </c>
      <c r="L3636" s="31">
        <f t="shared" si="29"/>
        <v>948.74999999999977</v>
      </c>
      <c r="M3636" s="32">
        <v>0.3</v>
      </c>
      <c r="O3636" s="37"/>
      <c r="P3636" s="35"/>
      <c r="Q3636" s="33"/>
      <c r="R3636" s="34"/>
    </row>
    <row r="3637" spans="1:18" ht="15.75" customHeight="1">
      <c r="A3637" s="22"/>
      <c r="B3637" s="27" t="s">
        <v>21</v>
      </c>
      <c r="C3637" s="27">
        <v>1185732</v>
      </c>
      <c r="D3637" s="28">
        <v>44362</v>
      </c>
      <c r="E3637" s="27" t="s">
        <v>22</v>
      </c>
      <c r="F3637" s="27" t="s">
        <v>130</v>
      </c>
      <c r="G3637" s="27" t="s">
        <v>131</v>
      </c>
      <c r="H3637" s="27" t="s">
        <v>25</v>
      </c>
      <c r="I3637" s="29">
        <v>0.5</v>
      </c>
      <c r="J3637" s="30">
        <v>3250</v>
      </c>
      <c r="K3637" s="31">
        <f t="shared" si="28"/>
        <v>1625</v>
      </c>
      <c r="L3637" s="31">
        <f t="shared" si="29"/>
        <v>487.5</v>
      </c>
      <c r="M3637" s="32">
        <v>0.3</v>
      </c>
      <c r="O3637" s="37"/>
      <c r="P3637" s="35"/>
      <c r="Q3637" s="33"/>
      <c r="R3637" s="34"/>
    </row>
    <row r="3638" spans="1:18" ht="15.75" customHeight="1">
      <c r="A3638" s="22"/>
      <c r="B3638" s="27" t="s">
        <v>21</v>
      </c>
      <c r="C3638" s="27">
        <v>1185732</v>
      </c>
      <c r="D3638" s="28">
        <v>44362</v>
      </c>
      <c r="E3638" s="27" t="s">
        <v>22</v>
      </c>
      <c r="F3638" s="27" t="s">
        <v>130</v>
      </c>
      <c r="G3638" s="27" t="s">
        <v>131</v>
      </c>
      <c r="H3638" s="27" t="s">
        <v>26</v>
      </c>
      <c r="I3638" s="29">
        <v>0.45</v>
      </c>
      <c r="J3638" s="30">
        <v>2500</v>
      </c>
      <c r="K3638" s="31">
        <f t="shared" si="28"/>
        <v>1125</v>
      </c>
      <c r="L3638" s="31">
        <f t="shared" si="29"/>
        <v>281.25</v>
      </c>
      <c r="M3638" s="32">
        <v>0.25</v>
      </c>
      <c r="O3638" s="37"/>
      <c r="P3638" s="35"/>
      <c r="Q3638" s="33"/>
      <c r="R3638" s="34"/>
    </row>
    <row r="3639" spans="1:18" ht="15.75" customHeight="1">
      <c r="A3639" s="22"/>
      <c r="B3639" s="27" t="s">
        <v>21</v>
      </c>
      <c r="C3639" s="27">
        <v>1185732</v>
      </c>
      <c r="D3639" s="28">
        <v>44362</v>
      </c>
      <c r="E3639" s="27" t="s">
        <v>22</v>
      </c>
      <c r="F3639" s="27" t="s">
        <v>130</v>
      </c>
      <c r="G3639" s="27" t="s">
        <v>131</v>
      </c>
      <c r="H3639" s="27" t="s">
        <v>27</v>
      </c>
      <c r="I3639" s="29">
        <v>0.45</v>
      </c>
      <c r="J3639" s="30">
        <v>2250</v>
      </c>
      <c r="K3639" s="31">
        <f t="shared" si="28"/>
        <v>1012.5</v>
      </c>
      <c r="L3639" s="31">
        <f t="shared" si="29"/>
        <v>253.125</v>
      </c>
      <c r="M3639" s="32">
        <v>0.25</v>
      </c>
      <c r="O3639" s="37"/>
      <c r="P3639" s="35"/>
      <c r="Q3639" s="33"/>
      <c r="R3639" s="34"/>
    </row>
    <row r="3640" spans="1:18" ht="15.75" customHeight="1">
      <c r="A3640" s="22"/>
      <c r="B3640" s="27" t="s">
        <v>21</v>
      </c>
      <c r="C3640" s="27">
        <v>1185732</v>
      </c>
      <c r="D3640" s="28">
        <v>44362</v>
      </c>
      <c r="E3640" s="27" t="s">
        <v>22</v>
      </c>
      <c r="F3640" s="27" t="s">
        <v>130</v>
      </c>
      <c r="G3640" s="27" t="s">
        <v>131</v>
      </c>
      <c r="H3640" s="27" t="s">
        <v>28</v>
      </c>
      <c r="I3640" s="29">
        <v>0.54999999999999993</v>
      </c>
      <c r="J3640" s="30">
        <v>2250</v>
      </c>
      <c r="K3640" s="31">
        <f t="shared" si="28"/>
        <v>1237.4999999999998</v>
      </c>
      <c r="L3640" s="31">
        <f t="shared" si="29"/>
        <v>309.37499999999994</v>
      </c>
      <c r="M3640" s="32">
        <v>0.25</v>
      </c>
      <c r="O3640" s="37"/>
      <c r="P3640" s="35"/>
      <c r="Q3640" s="33"/>
      <c r="R3640" s="34"/>
    </row>
    <row r="3641" spans="1:18" ht="15.75" customHeight="1">
      <c r="A3641" s="22"/>
      <c r="B3641" s="27" t="s">
        <v>21</v>
      </c>
      <c r="C3641" s="27">
        <v>1185732</v>
      </c>
      <c r="D3641" s="28">
        <v>44362</v>
      </c>
      <c r="E3641" s="27" t="s">
        <v>22</v>
      </c>
      <c r="F3641" s="27" t="s">
        <v>130</v>
      </c>
      <c r="G3641" s="27" t="s">
        <v>131</v>
      </c>
      <c r="H3641" s="27" t="s">
        <v>29</v>
      </c>
      <c r="I3641" s="29">
        <v>0.6</v>
      </c>
      <c r="J3641" s="30">
        <v>3750</v>
      </c>
      <c r="K3641" s="31">
        <f t="shared" si="28"/>
        <v>2250</v>
      </c>
      <c r="L3641" s="31">
        <f t="shared" si="29"/>
        <v>675</v>
      </c>
      <c r="M3641" s="32">
        <v>0.3</v>
      </c>
      <c r="O3641" s="37"/>
      <c r="P3641" s="35"/>
      <c r="Q3641" s="33"/>
      <c r="R3641" s="34"/>
    </row>
    <row r="3642" spans="1:18" ht="15.75" customHeight="1">
      <c r="A3642" s="22"/>
      <c r="B3642" s="27" t="s">
        <v>21</v>
      </c>
      <c r="C3642" s="27">
        <v>1185732</v>
      </c>
      <c r="D3642" s="28">
        <v>44390</v>
      </c>
      <c r="E3642" s="27" t="s">
        <v>22</v>
      </c>
      <c r="F3642" s="27" t="s">
        <v>130</v>
      </c>
      <c r="G3642" s="27" t="s">
        <v>131</v>
      </c>
      <c r="H3642" s="27" t="s">
        <v>24</v>
      </c>
      <c r="I3642" s="29">
        <v>0.54999999999999993</v>
      </c>
      <c r="J3642" s="30">
        <v>6000</v>
      </c>
      <c r="K3642" s="31">
        <f t="shared" si="28"/>
        <v>3299.9999999999995</v>
      </c>
      <c r="L3642" s="31">
        <f t="shared" si="29"/>
        <v>989.99999999999977</v>
      </c>
      <c r="M3642" s="32">
        <v>0.3</v>
      </c>
      <c r="O3642" s="37"/>
      <c r="P3642" s="35"/>
      <c r="Q3642" s="33"/>
      <c r="R3642" s="34"/>
    </row>
    <row r="3643" spans="1:18" ht="15.75" customHeight="1">
      <c r="A3643" s="22"/>
      <c r="B3643" s="27" t="s">
        <v>21</v>
      </c>
      <c r="C3643" s="27">
        <v>1185732</v>
      </c>
      <c r="D3643" s="28">
        <v>44390</v>
      </c>
      <c r="E3643" s="27" t="s">
        <v>22</v>
      </c>
      <c r="F3643" s="27" t="s">
        <v>130</v>
      </c>
      <c r="G3643" s="27" t="s">
        <v>131</v>
      </c>
      <c r="H3643" s="27" t="s">
        <v>25</v>
      </c>
      <c r="I3643" s="29">
        <v>0.5</v>
      </c>
      <c r="J3643" s="30">
        <v>3500</v>
      </c>
      <c r="K3643" s="31">
        <f t="shared" si="28"/>
        <v>1750</v>
      </c>
      <c r="L3643" s="31">
        <f t="shared" si="29"/>
        <v>525</v>
      </c>
      <c r="M3643" s="32">
        <v>0.3</v>
      </c>
      <c r="O3643" s="37"/>
      <c r="P3643" s="35"/>
      <c r="Q3643" s="33"/>
      <c r="R3643" s="34"/>
    </row>
    <row r="3644" spans="1:18" ht="15.75" customHeight="1">
      <c r="A3644" s="22"/>
      <c r="B3644" s="27" t="s">
        <v>21</v>
      </c>
      <c r="C3644" s="27">
        <v>1185732</v>
      </c>
      <c r="D3644" s="28">
        <v>44390</v>
      </c>
      <c r="E3644" s="27" t="s">
        <v>22</v>
      </c>
      <c r="F3644" s="27" t="s">
        <v>130</v>
      </c>
      <c r="G3644" s="27" t="s">
        <v>131</v>
      </c>
      <c r="H3644" s="27" t="s">
        <v>26</v>
      </c>
      <c r="I3644" s="29">
        <v>0.45</v>
      </c>
      <c r="J3644" s="30">
        <v>2750</v>
      </c>
      <c r="K3644" s="31">
        <f t="shared" si="28"/>
        <v>1237.5</v>
      </c>
      <c r="L3644" s="31">
        <f t="shared" si="29"/>
        <v>309.375</v>
      </c>
      <c r="M3644" s="32">
        <v>0.25</v>
      </c>
      <c r="O3644" s="37"/>
      <c r="P3644" s="35"/>
      <c r="Q3644" s="33"/>
      <c r="R3644" s="34"/>
    </row>
    <row r="3645" spans="1:18" ht="15.75" customHeight="1">
      <c r="A3645" s="22"/>
      <c r="B3645" s="27" t="s">
        <v>21</v>
      </c>
      <c r="C3645" s="27">
        <v>1185732</v>
      </c>
      <c r="D3645" s="28">
        <v>44390</v>
      </c>
      <c r="E3645" s="27" t="s">
        <v>22</v>
      </c>
      <c r="F3645" s="27" t="s">
        <v>130</v>
      </c>
      <c r="G3645" s="27" t="s">
        <v>131</v>
      </c>
      <c r="H3645" s="27" t="s">
        <v>27</v>
      </c>
      <c r="I3645" s="29">
        <v>0.45</v>
      </c>
      <c r="J3645" s="30">
        <v>2250</v>
      </c>
      <c r="K3645" s="31">
        <f t="shared" si="28"/>
        <v>1012.5</v>
      </c>
      <c r="L3645" s="31">
        <f t="shared" si="29"/>
        <v>253.125</v>
      </c>
      <c r="M3645" s="32">
        <v>0.25</v>
      </c>
      <c r="O3645" s="37"/>
      <c r="P3645" s="35"/>
      <c r="Q3645" s="33"/>
      <c r="R3645" s="34"/>
    </row>
    <row r="3646" spans="1:18" ht="15.75" customHeight="1">
      <c r="A3646" s="22"/>
      <c r="B3646" s="27" t="s">
        <v>21</v>
      </c>
      <c r="C3646" s="27">
        <v>1185732</v>
      </c>
      <c r="D3646" s="28">
        <v>44390</v>
      </c>
      <c r="E3646" s="27" t="s">
        <v>22</v>
      </c>
      <c r="F3646" s="27" t="s">
        <v>130</v>
      </c>
      <c r="G3646" s="27" t="s">
        <v>131</v>
      </c>
      <c r="H3646" s="27" t="s">
        <v>28</v>
      </c>
      <c r="I3646" s="29">
        <v>0.54999999999999993</v>
      </c>
      <c r="J3646" s="30">
        <v>2500</v>
      </c>
      <c r="K3646" s="31">
        <f t="shared" si="28"/>
        <v>1374.9999999999998</v>
      </c>
      <c r="L3646" s="31">
        <f t="shared" si="29"/>
        <v>343.74999999999994</v>
      </c>
      <c r="M3646" s="32">
        <v>0.25</v>
      </c>
      <c r="O3646" s="37"/>
      <c r="P3646" s="35"/>
      <c r="Q3646" s="33"/>
      <c r="R3646" s="34"/>
    </row>
    <row r="3647" spans="1:18" ht="15.75" customHeight="1">
      <c r="A3647" s="22"/>
      <c r="B3647" s="27" t="s">
        <v>21</v>
      </c>
      <c r="C3647" s="27">
        <v>1185732</v>
      </c>
      <c r="D3647" s="28">
        <v>44390</v>
      </c>
      <c r="E3647" s="27" t="s">
        <v>22</v>
      </c>
      <c r="F3647" s="27" t="s">
        <v>130</v>
      </c>
      <c r="G3647" s="27" t="s">
        <v>131</v>
      </c>
      <c r="H3647" s="27" t="s">
        <v>29</v>
      </c>
      <c r="I3647" s="29">
        <v>0.6</v>
      </c>
      <c r="J3647" s="30">
        <v>4250</v>
      </c>
      <c r="K3647" s="31">
        <f t="shared" si="28"/>
        <v>2550</v>
      </c>
      <c r="L3647" s="31">
        <f t="shared" si="29"/>
        <v>765</v>
      </c>
      <c r="M3647" s="32">
        <v>0.3</v>
      </c>
      <c r="O3647" s="37"/>
      <c r="P3647" s="35"/>
      <c r="Q3647" s="33"/>
      <c r="R3647" s="34"/>
    </row>
    <row r="3648" spans="1:18" ht="15.75" customHeight="1">
      <c r="A3648" s="22"/>
      <c r="B3648" s="27" t="s">
        <v>21</v>
      </c>
      <c r="C3648" s="27">
        <v>1185732</v>
      </c>
      <c r="D3648" s="28">
        <v>44422</v>
      </c>
      <c r="E3648" s="27" t="s">
        <v>22</v>
      </c>
      <c r="F3648" s="27" t="s">
        <v>130</v>
      </c>
      <c r="G3648" s="27" t="s">
        <v>131</v>
      </c>
      <c r="H3648" s="27" t="s">
        <v>24</v>
      </c>
      <c r="I3648" s="29">
        <v>0.54999999999999993</v>
      </c>
      <c r="J3648" s="30">
        <v>5750</v>
      </c>
      <c r="K3648" s="31">
        <f t="shared" si="28"/>
        <v>3162.4999999999995</v>
      </c>
      <c r="L3648" s="31">
        <f t="shared" si="29"/>
        <v>948.74999999999977</v>
      </c>
      <c r="M3648" s="32">
        <v>0.3</v>
      </c>
      <c r="O3648" s="37"/>
      <c r="P3648" s="35"/>
      <c r="Q3648" s="33"/>
      <c r="R3648" s="34"/>
    </row>
    <row r="3649" spans="1:18" ht="15.75" customHeight="1">
      <c r="A3649" s="22"/>
      <c r="B3649" s="27" t="s">
        <v>21</v>
      </c>
      <c r="C3649" s="27">
        <v>1185732</v>
      </c>
      <c r="D3649" s="28">
        <v>44422</v>
      </c>
      <c r="E3649" s="27" t="s">
        <v>22</v>
      </c>
      <c r="F3649" s="27" t="s">
        <v>130</v>
      </c>
      <c r="G3649" s="27" t="s">
        <v>131</v>
      </c>
      <c r="H3649" s="27" t="s">
        <v>25</v>
      </c>
      <c r="I3649" s="29">
        <v>0.5</v>
      </c>
      <c r="J3649" s="30">
        <v>3500</v>
      </c>
      <c r="K3649" s="31">
        <f t="shared" si="28"/>
        <v>1750</v>
      </c>
      <c r="L3649" s="31">
        <f t="shared" si="29"/>
        <v>525</v>
      </c>
      <c r="M3649" s="32">
        <v>0.3</v>
      </c>
      <c r="O3649" s="37"/>
      <c r="P3649" s="35"/>
      <c r="Q3649" s="33"/>
      <c r="R3649" s="34"/>
    </row>
    <row r="3650" spans="1:18" ht="15.75" customHeight="1">
      <c r="A3650" s="22"/>
      <c r="B3650" s="27" t="s">
        <v>21</v>
      </c>
      <c r="C3650" s="27">
        <v>1185732</v>
      </c>
      <c r="D3650" s="28">
        <v>44422</v>
      </c>
      <c r="E3650" s="27" t="s">
        <v>22</v>
      </c>
      <c r="F3650" s="27" t="s">
        <v>130</v>
      </c>
      <c r="G3650" s="27" t="s">
        <v>131</v>
      </c>
      <c r="H3650" s="27" t="s">
        <v>26</v>
      </c>
      <c r="I3650" s="29">
        <v>0.45</v>
      </c>
      <c r="J3650" s="30">
        <v>2750</v>
      </c>
      <c r="K3650" s="31">
        <f t="shared" si="28"/>
        <v>1237.5</v>
      </c>
      <c r="L3650" s="31">
        <f t="shared" si="29"/>
        <v>309.375</v>
      </c>
      <c r="M3650" s="32">
        <v>0.25</v>
      </c>
      <c r="O3650" s="37"/>
      <c r="P3650" s="35"/>
      <c r="Q3650" s="33"/>
      <c r="R3650" s="34"/>
    </row>
    <row r="3651" spans="1:18" ht="15.75" customHeight="1">
      <c r="A3651" s="22"/>
      <c r="B3651" s="27" t="s">
        <v>21</v>
      </c>
      <c r="C3651" s="27">
        <v>1185732</v>
      </c>
      <c r="D3651" s="28">
        <v>44422</v>
      </c>
      <c r="E3651" s="27" t="s">
        <v>22</v>
      </c>
      <c r="F3651" s="27" t="s">
        <v>130</v>
      </c>
      <c r="G3651" s="27" t="s">
        <v>131</v>
      </c>
      <c r="H3651" s="27" t="s">
        <v>27</v>
      </c>
      <c r="I3651" s="29">
        <v>0.45</v>
      </c>
      <c r="J3651" s="30">
        <v>1750</v>
      </c>
      <c r="K3651" s="31">
        <f t="shared" si="28"/>
        <v>787.5</v>
      </c>
      <c r="L3651" s="31">
        <f t="shared" si="29"/>
        <v>196.875</v>
      </c>
      <c r="M3651" s="32">
        <v>0.25</v>
      </c>
      <c r="O3651" s="37"/>
      <c r="P3651" s="35"/>
      <c r="Q3651" s="33"/>
      <c r="R3651" s="34"/>
    </row>
    <row r="3652" spans="1:18" ht="15.75" customHeight="1">
      <c r="A3652" s="22"/>
      <c r="B3652" s="27" t="s">
        <v>21</v>
      </c>
      <c r="C3652" s="27">
        <v>1185732</v>
      </c>
      <c r="D3652" s="28">
        <v>44422</v>
      </c>
      <c r="E3652" s="27" t="s">
        <v>22</v>
      </c>
      <c r="F3652" s="27" t="s">
        <v>130</v>
      </c>
      <c r="G3652" s="27" t="s">
        <v>131</v>
      </c>
      <c r="H3652" s="27" t="s">
        <v>28</v>
      </c>
      <c r="I3652" s="29">
        <v>0.54999999999999993</v>
      </c>
      <c r="J3652" s="30">
        <v>1500</v>
      </c>
      <c r="K3652" s="31">
        <f t="shared" si="28"/>
        <v>824.99999999999989</v>
      </c>
      <c r="L3652" s="31">
        <f t="shared" si="29"/>
        <v>206.24999999999997</v>
      </c>
      <c r="M3652" s="32">
        <v>0.25</v>
      </c>
      <c r="O3652" s="37"/>
      <c r="P3652" s="35"/>
      <c r="Q3652" s="33"/>
      <c r="R3652" s="34"/>
    </row>
    <row r="3653" spans="1:18" ht="15.75" customHeight="1">
      <c r="A3653" s="22"/>
      <c r="B3653" s="27" t="s">
        <v>21</v>
      </c>
      <c r="C3653" s="27">
        <v>1185732</v>
      </c>
      <c r="D3653" s="28">
        <v>44422</v>
      </c>
      <c r="E3653" s="27" t="s">
        <v>22</v>
      </c>
      <c r="F3653" s="27" t="s">
        <v>130</v>
      </c>
      <c r="G3653" s="27" t="s">
        <v>131</v>
      </c>
      <c r="H3653" s="27" t="s">
        <v>29</v>
      </c>
      <c r="I3653" s="29">
        <v>0.6</v>
      </c>
      <c r="J3653" s="30">
        <v>3250</v>
      </c>
      <c r="K3653" s="31">
        <f t="shared" si="28"/>
        <v>1950</v>
      </c>
      <c r="L3653" s="31">
        <f t="shared" si="29"/>
        <v>585</v>
      </c>
      <c r="M3653" s="32">
        <v>0.3</v>
      </c>
      <c r="O3653" s="37"/>
      <c r="P3653" s="35"/>
      <c r="Q3653" s="33"/>
      <c r="R3653" s="34"/>
    </row>
    <row r="3654" spans="1:18" ht="15.75" customHeight="1">
      <c r="A3654" s="22"/>
      <c r="B3654" s="27" t="s">
        <v>21</v>
      </c>
      <c r="C3654" s="27">
        <v>1185732</v>
      </c>
      <c r="D3654" s="28">
        <v>44452</v>
      </c>
      <c r="E3654" s="27" t="s">
        <v>22</v>
      </c>
      <c r="F3654" s="27" t="s">
        <v>130</v>
      </c>
      <c r="G3654" s="27" t="s">
        <v>131</v>
      </c>
      <c r="H3654" s="27" t="s">
        <v>24</v>
      </c>
      <c r="I3654" s="29">
        <v>0.54999999999999993</v>
      </c>
      <c r="J3654" s="30">
        <v>4500</v>
      </c>
      <c r="K3654" s="31">
        <f t="shared" si="28"/>
        <v>2474.9999999999995</v>
      </c>
      <c r="L3654" s="31">
        <f t="shared" si="29"/>
        <v>742.49999999999989</v>
      </c>
      <c r="M3654" s="32">
        <v>0.3</v>
      </c>
      <c r="O3654" s="37"/>
      <c r="P3654" s="35"/>
      <c r="Q3654" s="33"/>
      <c r="R3654" s="34"/>
    </row>
    <row r="3655" spans="1:18" ht="15.75" customHeight="1">
      <c r="A3655" s="22"/>
      <c r="B3655" s="27" t="s">
        <v>21</v>
      </c>
      <c r="C3655" s="27">
        <v>1185732</v>
      </c>
      <c r="D3655" s="28">
        <v>44452</v>
      </c>
      <c r="E3655" s="27" t="s">
        <v>22</v>
      </c>
      <c r="F3655" s="27" t="s">
        <v>130</v>
      </c>
      <c r="G3655" s="27" t="s">
        <v>131</v>
      </c>
      <c r="H3655" s="27" t="s">
        <v>25</v>
      </c>
      <c r="I3655" s="29">
        <v>0.5</v>
      </c>
      <c r="J3655" s="30">
        <v>2500</v>
      </c>
      <c r="K3655" s="31">
        <f t="shared" si="28"/>
        <v>1250</v>
      </c>
      <c r="L3655" s="31">
        <f t="shared" si="29"/>
        <v>375</v>
      </c>
      <c r="M3655" s="32">
        <v>0.3</v>
      </c>
      <c r="O3655" s="37"/>
      <c r="P3655" s="35"/>
      <c r="Q3655" s="33"/>
      <c r="R3655" s="34"/>
    </row>
    <row r="3656" spans="1:18" ht="15.75" customHeight="1">
      <c r="A3656" s="22"/>
      <c r="B3656" s="27" t="s">
        <v>21</v>
      </c>
      <c r="C3656" s="27">
        <v>1185732</v>
      </c>
      <c r="D3656" s="28">
        <v>44452</v>
      </c>
      <c r="E3656" s="27" t="s">
        <v>22</v>
      </c>
      <c r="F3656" s="27" t="s">
        <v>130</v>
      </c>
      <c r="G3656" s="27" t="s">
        <v>131</v>
      </c>
      <c r="H3656" s="27" t="s">
        <v>26</v>
      </c>
      <c r="I3656" s="29">
        <v>0.45</v>
      </c>
      <c r="J3656" s="30">
        <v>1500</v>
      </c>
      <c r="K3656" s="31">
        <f t="shared" si="28"/>
        <v>675</v>
      </c>
      <c r="L3656" s="31">
        <f t="shared" si="29"/>
        <v>168.75</v>
      </c>
      <c r="M3656" s="32">
        <v>0.25</v>
      </c>
      <c r="O3656" s="37"/>
      <c r="P3656" s="35"/>
      <c r="Q3656" s="33"/>
      <c r="R3656" s="34"/>
    </row>
    <row r="3657" spans="1:18" ht="15.75" customHeight="1">
      <c r="A3657" s="22"/>
      <c r="B3657" s="27" t="s">
        <v>21</v>
      </c>
      <c r="C3657" s="27">
        <v>1185732</v>
      </c>
      <c r="D3657" s="28">
        <v>44452</v>
      </c>
      <c r="E3657" s="27" t="s">
        <v>22</v>
      </c>
      <c r="F3657" s="27" t="s">
        <v>130</v>
      </c>
      <c r="G3657" s="27" t="s">
        <v>131</v>
      </c>
      <c r="H3657" s="27" t="s">
        <v>27</v>
      </c>
      <c r="I3657" s="29">
        <v>0.45</v>
      </c>
      <c r="J3657" s="30">
        <v>1250</v>
      </c>
      <c r="K3657" s="31">
        <f t="shared" si="28"/>
        <v>562.5</v>
      </c>
      <c r="L3657" s="31">
        <f t="shared" si="29"/>
        <v>140.625</v>
      </c>
      <c r="M3657" s="32">
        <v>0.25</v>
      </c>
      <c r="O3657" s="37"/>
      <c r="P3657" s="35"/>
      <c r="Q3657" s="33"/>
      <c r="R3657" s="34"/>
    </row>
    <row r="3658" spans="1:18" ht="15.75" customHeight="1">
      <c r="A3658" s="22"/>
      <c r="B3658" s="27" t="s">
        <v>21</v>
      </c>
      <c r="C3658" s="27">
        <v>1185732</v>
      </c>
      <c r="D3658" s="28">
        <v>44452</v>
      </c>
      <c r="E3658" s="27" t="s">
        <v>22</v>
      </c>
      <c r="F3658" s="27" t="s">
        <v>130</v>
      </c>
      <c r="G3658" s="27" t="s">
        <v>131</v>
      </c>
      <c r="H3658" s="27" t="s">
        <v>28</v>
      </c>
      <c r="I3658" s="29">
        <v>0.54999999999999993</v>
      </c>
      <c r="J3658" s="30">
        <v>1250</v>
      </c>
      <c r="K3658" s="31">
        <f t="shared" si="28"/>
        <v>687.49999999999989</v>
      </c>
      <c r="L3658" s="31">
        <f t="shared" si="29"/>
        <v>171.87499999999997</v>
      </c>
      <c r="M3658" s="32">
        <v>0.25</v>
      </c>
      <c r="O3658" s="37"/>
      <c r="P3658" s="35"/>
      <c r="Q3658" s="33"/>
      <c r="R3658" s="34"/>
    </row>
    <row r="3659" spans="1:18" ht="15.75" customHeight="1">
      <c r="A3659" s="22"/>
      <c r="B3659" s="27" t="s">
        <v>21</v>
      </c>
      <c r="C3659" s="27">
        <v>1185732</v>
      </c>
      <c r="D3659" s="28">
        <v>44452</v>
      </c>
      <c r="E3659" s="27" t="s">
        <v>22</v>
      </c>
      <c r="F3659" s="27" t="s">
        <v>130</v>
      </c>
      <c r="G3659" s="27" t="s">
        <v>131</v>
      </c>
      <c r="H3659" s="27" t="s">
        <v>29</v>
      </c>
      <c r="I3659" s="29">
        <v>0.6</v>
      </c>
      <c r="J3659" s="30">
        <v>2250</v>
      </c>
      <c r="K3659" s="31">
        <f t="shared" si="28"/>
        <v>1350</v>
      </c>
      <c r="L3659" s="31">
        <f t="shared" si="29"/>
        <v>405</v>
      </c>
      <c r="M3659" s="32">
        <v>0.3</v>
      </c>
      <c r="O3659" s="37"/>
      <c r="P3659" s="35"/>
      <c r="Q3659" s="33"/>
      <c r="R3659" s="34"/>
    </row>
    <row r="3660" spans="1:18" ht="15.75" customHeight="1">
      <c r="A3660" s="22"/>
      <c r="B3660" s="27" t="s">
        <v>21</v>
      </c>
      <c r="C3660" s="27">
        <v>1185732</v>
      </c>
      <c r="D3660" s="28">
        <v>44484</v>
      </c>
      <c r="E3660" s="27" t="s">
        <v>22</v>
      </c>
      <c r="F3660" s="27" t="s">
        <v>130</v>
      </c>
      <c r="G3660" s="27" t="s">
        <v>131</v>
      </c>
      <c r="H3660" s="27" t="s">
        <v>24</v>
      </c>
      <c r="I3660" s="29">
        <v>0.6</v>
      </c>
      <c r="J3660" s="30">
        <v>4000</v>
      </c>
      <c r="K3660" s="31">
        <f t="shared" si="28"/>
        <v>2400</v>
      </c>
      <c r="L3660" s="31">
        <f t="shared" si="29"/>
        <v>720</v>
      </c>
      <c r="M3660" s="32">
        <v>0.3</v>
      </c>
      <c r="O3660" s="37"/>
      <c r="P3660" s="35"/>
      <c r="Q3660" s="33"/>
      <c r="R3660" s="34"/>
    </row>
    <row r="3661" spans="1:18" ht="15.75" customHeight="1">
      <c r="A3661" s="22"/>
      <c r="B3661" s="27" t="s">
        <v>21</v>
      </c>
      <c r="C3661" s="27">
        <v>1185732</v>
      </c>
      <c r="D3661" s="28">
        <v>44484</v>
      </c>
      <c r="E3661" s="27" t="s">
        <v>22</v>
      </c>
      <c r="F3661" s="27" t="s">
        <v>130</v>
      </c>
      <c r="G3661" s="27" t="s">
        <v>131</v>
      </c>
      <c r="H3661" s="27" t="s">
        <v>25</v>
      </c>
      <c r="I3661" s="29">
        <v>0.55000000000000004</v>
      </c>
      <c r="J3661" s="30">
        <v>2250</v>
      </c>
      <c r="K3661" s="31">
        <f t="shared" si="28"/>
        <v>1237.5</v>
      </c>
      <c r="L3661" s="31">
        <f t="shared" si="29"/>
        <v>371.25</v>
      </c>
      <c r="M3661" s="32">
        <v>0.3</v>
      </c>
      <c r="O3661" s="37"/>
      <c r="P3661" s="35"/>
      <c r="Q3661" s="33"/>
      <c r="R3661" s="34"/>
    </row>
    <row r="3662" spans="1:18" ht="15.75" customHeight="1">
      <c r="A3662" s="22"/>
      <c r="B3662" s="27" t="s">
        <v>21</v>
      </c>
      <c r="C3662" s="27">
        <v>1185732</v>
      </c>
      <c r="D3662" s="28">
        <v>44484</v>
      </c>
      <c r="E3662" s="27" t="s">
        <v>22</v>
      </c>
      <c r="F3662" s="27" t="s">
        <v>130</v>
      </c>
      <c r="G3662" s="27" t="s">
        <v>131</v>
      </c>
      <c r="H3662" s="27" t="s">
        <v>26</v>
      </c>
      <c r="I3662" s="29">
        <v>0.55000000000000004</v>
      </c>
      <c r="J3662" s="30">
        <v>1250</v>
      </c>
      <c r="K3662" s="31">
        <f t="shared" si="28"/>
        <v>687.5</v>
      </c>
      <c r="L3662" s="31">
        <f t="shared" si="29"/>
        <v>171.875</v>
      </c>
      <c r="M3662" s="32">
        <v>0.25</v>
      </c>
      <c r="O3662" s="37"/>
      <c r="P3662" s="35"/>
      <c r="Q3662" s="33"/>
      <c r="R3662" s="34"/>
    </row>
    <row r="3663" spans="1:18" ht="15.75" customHeight="1">
      <c r="A3663" s="22"/>
      <c r="B3663" s="27" t="s">
        <v>21</v>
      </c>
      <c r="C3663" s="27">
        <v>1185732</v>
      </c>
      <c r="D3663" s="28">
        <v>44484</v>
      </c>
      <c r="E3663" s="27" t="s">
        <v>22</v>
      </c>
      <c r="F3663" s="27" t="s">
        <v>130</v>
      </c>
      <c r="G3663" s="27" t="s">
        <v>131</v>
      </c>
      <c r="H3663" s="27" t="s">
        <v>27</v>
      </c>
      <c r="I3663" s="29">
        <v>0.55000000000000004</v>
      </c>
      <c r="J3663" s="30">
        <v>1000</v>
      </c>
      <c r="K3663" s="31">
        <f t="shared" si="28"/>
        <v>550</v>
      </c>
      <c r="L3663" s="31">
        <f t="shared" si="29"/>
        <v>137.5</v>
      </c>
      <c r="M3663" s="32">
        <v>0.25</v>
      </c>
      <c r="O3663" s="37"/>
      <c r="P3663" s="35"/>
      <c r="Q3663" s="33"/>
      <c r="R3663" s="34"/>
    </row>
    <row r="3664" spans="1:18" ht="15.75" customHeight="1">
      <c r="A3664" s="22"/>
      <c r="B3664" s="27" t="s">
        <v>21</v>
      </c>
      <c r="C3664" s="27">
        <v>1185732</v>
      </c>
      <c r="D3664" s="28">
        <v>44484</v>
      </c>
      <c r="E3664" s="27" t="s">
        <v>22</v>
      </c>
      <c r="F3664" s="27" t="s">
        <v>130</v>
      </c>
      <c r="G3664" s="27" t="s">
        <v>131</v>
      </c>
      <c r="H3664" s="27" t="s">
        <v>28</v>
      </c>
      <c r="I3664" s="29">
        <v>0.65</v>
      </c>
      <c r="J3664" s="30">
        <v>1000</v>
      </c>
      <c r="K3664" s="31">
        <f t="shared" si="28"/>
        <v>650</v>
      </c>
      <c r="L3664" s="31">
        <f t="shared" si="29"/>
        <v>162.5</v>
      </c>
      <c r="M3664" s="32">
        <v>0.25</v>
      </c>
      <c r="O3664" s="37"/>
      <c r="P3664" s="35"/>
      <c r="Q3664" s="33"/>
      <c r="R3664" s="34"/>
    </row>
    <row r="3665" spans="1:18" ht="15.75" customHeight="1">
      <c r="A3665" s="22"/>
      <c r="B3665" s="27" t="s">
        <v>21</v>
      </c>
      <c r="C3665" s="27">
        <v>1185732</v>
      </c>
      <c r="D3665" s="28">
        <v>44484</v>
      </c>
      <c r="E3665" s="27" t="s">
        <v>22</v>
      </c>
      <c r="F3665" s="27" t="s">
        <v>130</v>
      </c>
      <c r="G3665" s="27" t="s">
        <v>131</v>
      </c>
      <c r="H3665" s="27" t="s">
        <v>29</v>
      </c>
      <c r="I3665" s="29">
        <v>0.7</v>
      </c>
      <c r="J3665" s="30">
        <v>2250</v>
      </c>
      <c r="K3665" s="31">
        <f t="shared" si="28"/>
        <v>1575</v>
      </c>
      <c r="L3665" s="31">
        <f t="shared" si="29"/>
        <v>472.5</v>
      </c>
      <c r="M3665" s="32">
        <v>0.3</v>
      </c>
      <c r="O3665" s="37"/>
      <c r="P3665" s="35"/>
      <c r="Q3665" s="33"/>
      <c r="R3665" s="34"/>
    </row>
    <row r="3666" spans="1:18" ht="15.75" customHeight="1">
      <c r="A3666" s="22"/>
      <c r="B3666" s="27" t="s">
        <v>21</v>
      </c>
      <c r="C3666" s="27">
        <v>1185732</v>
      </c>
      <c r="D3666" s="28">
        <v>44514</v>
      </c>
      <c r="E3666" s="27" t="s">
        <v>22</v>
      </c>
      <c r="F3666" s="27" t="s">
        <v>130</v>
      </c>
      <c r="G3666" s="27" t="s">
        <v>131</v>
      </c>
      <c r="H3666" s="27" t="s">
        <v>24</v>
      </c>
      <c r="I3666" s="29">
        <v>0.65</v>
      </c>
      <c r="J3666" s="30">
        <v>3750</v>
      </c>
      <c r="K3666" s="31">
        <f t="shared" si="28"/>
        <v>2437.5</v>
      </c>
      <c r="L3666" s="31">
        <f t="shared" si="29"/>
        <v>731.25</v>
      </c>
      <c r="M3666" s="32">
        <v>0.3</v>
      </c>
      <c r="O3666" s="37"/>
      <c r="P3666" s="35"/>
      <c r="Q3666" s="33"/>
      <c r="R3666" s="34"/>
    </row>
    <row r="3667" spans="1:18" ht="15.75" customHeight="1">
      <c r="A3667" s="22"/>
      <c r="B3667" s="27" t="s">
        <v>21</v>
      </c>
      <c r="C3667" s="27">
        <v>1185732</v>
      </c>
      <c r="D3667" s="28">
        <v>44514</v>
      </c>
      <c r="E3667" s="27" t="s">
        <v>22</v>
      </c>
      <c r="F3667" s="27" t="s">
        <v>130</v>
      </c>
      <c r="G3667" s="27" t="s">
        <v>131</v>
      </c>
      <c r="H3667" s="27" t="s">
        <v>25</v>
      </c>
      <c r="I3667" s="29">
        <v>0.55000000000000004</v>
      </c>
      <c r="J3667" s="30">
        <v>3000</v>
      </c>
      <c r="K3667" s="31">
        <f t="shared" si="28"/>
        <v>1650.0000000000002</v>
      </c>
      <c r="L3667" s="31">
        <f t="shared" si="29"/>
        <v>495.00000000000006</v>
      </c>
      <c r="M3667" s="32">
        <v>0.3</v>
      </c>
      <c r="O3667" s="37"/>
      <c r="P3667" s="35"/>
      <c r="Q3667" s="33"/>
      <c r="R3667" s="34"/>
    </row>
    <row r="3668" spans="1:18" ht="15.75" customHeight="1">
      <c r="A3668" s="22"/>
      <c r="B3668" s="27" t="s">
        <v>21</v>
      </c>
      <c r="C3668" s="27">
        <v>1185732</v>
      </c>
      <c r="D3668" s="28">
        <v>44514</v>
      </c>
      <c r="E3668" s="27" t="s">
        <v>22</v>
      </c>
      <c r="F3668" s="27" t="s">
        <v>130</v>
      </c>
      <c r="G3668" s="27" t="s">
        <v>131</v>
      </c>
      <c r="H3668" s="27" t="s">
        <v>26</v>
      </c>
      <c r="I3668" s="29">
        <v>0.55000000000000004</v>
      </c>
      <c r="J3668" s="30">
        <v>2950</v>
      </c>
      <c r="K3668" s="31">
        <f t="shared" si="28"/>
        <v>1622.5000000000002</v>
      </c>
      <c r="L3668" s="31">
        <f t="shared" si="29"/>
        <v>405.62500000000006</v>
      </c>
      <c r="M3668" s="32">
        <v>0.25</v>
      </c>
      <c r="O3668" s="37"/>
      <c r="P3668" s="35"/>
      <c r="Q3668" s="33"/>
      <c r="R3668" s="34"/>
    </row>
    <row r="3669" spans="1:18" ht="15.75" customHeight="1">
      <c r="A3669" s="22"/>
      <c r="B3669" s="27" t="s">
        <v>21</v>
      </c>
      <c r="C3669" s="27">
        <v>1185732</v>
      </c>
      <c r="D3669" s="28">
        <v>44514</v>
      </c>
      <c r="E3669" s="27" t="s">
        <v>22</v>
      </c>
      <c r="F3669" s="27" t="s">
        <v>130</v>
      </c>
      <c r="G3669" s="27" t="s">
        <v>131</v>
      </c>
      <c r="H3669" s="27" t="s">
        <v>27</v>
      </c>
      <c r="I3669" s="29">
        <v>0.55000000000000004</v>
      </c>
      <c r="J3669" s="30">
        <v>2750</v>
      </c>
      <c r="K3669" s="31">
        <f t="shared" si="28"/>
        <v>1512.5000000000002</v>
      </c>
      <c r="L3669" s="31">
        <f t="shared" si="29"/>
        <v>378.12500000000006</v>
      </c>
      <c r="M3669" s="32">
        <v>0.25</v>
      </c>
      <c r="O3669" s="37"/>
      <c r="P3669" s="35"/>
      <c r="Q3669" s="33"/>
      <c r="R3669" s="34"/>
    </row>
    <row r="3670" spans="1:18" ht="15.75" customHeight="1">
      <c r="A3670" s="22"/>
      <c r="B3670" s="27" t="s">
        <v>21</v>
      </c>
      <c r="C3670" s="27">
        <v>1185732</v>
      </c>
      <c r="D3670" s="28">
        <v>44514</v>
      </c>
      <c r="E3670" s="27" t="s">
        <v>22</v>
      </c>
      <c r="F3670" s="27" t="s">
        <v>130</v>
      </c>
      <c r="G3670" s="27" t="s">
        <v>131</v>
      </c>
      <c r="H3670" s="27" t="s">
        <v>28</v>
      </c>
      <c r="I3670" s="29">
        <v>0.65</v>
      </c>
      <c r="J3670" s="30">
        <v>2500</v>
      </c>
      <c r="K3670" s="31">
        <f t="shared" si="28"/>
        <v>1625</v>
      </c>
      <c r="L3670" s="31">
        <f t="shared" si="29"/>
        <v>406.25</v>
      </c>
      <c r="M3670" s="32">
        <v>0.25</v>
      </c>
      <c r="O3670" s="37"/>
      <c r="P3670" s="35"/>
      <c r="Q3670" s="33"/>
      <c r="R3670" s="34"/>
    </row>
    <row r="3671" spans="1:18" ht="15.75" customHeight="1">
      <c r="A3671" s="22"/>
      <c r="B3671" s="27" t="s">
        <v>21</v>
      </c>
      <c r="C3671" s="27">
        <v>1185732</v>
      </c>
      <c r="D3671" s="28">
        <v>44514</v>
      </c>
      <c r="E3671" s="27" t="s">
        <v>22</v>
      </c>
      <c r="F3671" s="27" t="s">
        <v>130</v>
      </c>
      <c r="G3671" s="27" t="s">
        <v>131</v>
      </c>
      <c r="H3671" s="27" t="s">
        <v>29</v>
      </c>
      <c r="I3671" s="29">
        <v>0.7</v>
      </c>
      <c r="J3671" s="30">
        <v>3500</v>
      </c>
      <c r="K3671" s="31">
        <f t="shared" si="28"/>
        <v>2450</v>
      </c>
      <c r="L3671" s="31">
        <f t="shared" si="29"/>
        <v>735</v>
      </c>
      <c r="M3671" s="32">
        <v>0.3</v>
      </c>
      <c r="O3671" s="37"/>
      <c r="P3671" s="35"/>
      <c r="Q3671" s="33"/>
      <c r="R3671" s="34"/>
    </row>
    <row r="3672" spans="1:18" ht="15.75" customHeight="1">
      <c r="A3672" s="22"/>
      <c r="B3672" s="27" t="s">
        <v>21</v>
      </c>
      <c r="C3672" s="27">
        <v>1185732</v>
      </c>
      <c r="D3672" s="28">
        <v>44543</v>
      </c>
      <c r="E3672" s="27" t="s">
        <v>22</v>
      </c>
      <c r="F3672" s="27" t="s">
        <v>130</v>
      </c>
      <c r="G3672" s="27" t="s">
        <v>131</v>
      </c>
      <c r="H3672" s="27" t="s">
        <v>24</v>
      </c>
      <c r="I3672" s="29">
        <v>0.65</v>
      </c>
      <c r="J3672" s="30">
        <v>5750</v>
      </c>
      <c r="K3672" s="31">
        <f t="shared" si="28"/>
        <v>3737.5</v>
      </c>
      <c r="L3672" s="31">
        <f t="shared" si="29"/>
        <v>1121.25</v>
      </c>
      <c r="M3672" s="32">
        <v>0.3</v>
      </c>
      <c r="O3672" s="37"/>
      <c r="P3672" s="35"/>
      <c r="Q3672" s="33"/>
      <c r="R3672" s="34"/>
    </row>
    <row r="3673" spans="1:18" ht="15.75" customHeight="1">
      <c r="A3673" s="22"/>
      <c r="B3673" s="27" t="s">
        <v>21</v>
      </c>
      <c r="C3673" s="27">
        <v>1185732</v>
      </c>
      <c r="D3673" s="28">
        <v>44543</v>
      </c>
      <c r="E3673" s="27" t="s">
        <v>22</v>
      </c>
      <c r="F3673" s="27" t="s">
        <v>130</v>
      </c>
      <c r="G3673" s="27" t="s">
        <v>131</v>
      </c>
      <c r="H3673" s="27" t="s">
        <v>25</v>
      </c>
      <c r="I3673" s="29">
        <v>0.55000000000000004</v>
      </c>
      <c r="J3673" s="30">
        <v>3750</v>
      </c>
      <c r="K3673" s="31">
        <f t="shared" si="28"/>
        <v>2062.5</v>
      </c>
      <c r="L3673" s="31">
        <f t="shared" si="29"/>
        <v>618.75</v>
      </c>
      <c r="M3673" s="32">
        <v>0.3</v>
      </c>
      <c r="O3673" s="37"/>
      <c r="P3673" s="35"/>
      <c r="Q3673" s="33"/>
      <c r="R3673" s="34"/>
    </row>
    <row r="3674" spans="1:18" ht="15.75" customHeight="1">
      <c r="A3674" s="22"/>
      <c r="B3674" s="27" t="s">
        <v>21</v>
      </c>
      <c r="C3674" s="27">
        <v>1185732</v>
      </c>
      <c r="D3674" s="28">
        <v>44543</v>
      </c>
      <c r="E3674" s="27" t="s">
        <v>22</v>
      </c>
      <c r="F3674" s="27" t="s">
        <v>130</v>
      </c>
      <c r="G3674" s="27" t="s">
        <v>131</v>
      </c>
      <c r="H3674" s="27" t="s">
        <v>26</v>
      </c>
      <c r="I3674" s="29">
        <v>0.55000000000000004</v>
      </c>
      <c r="J3674" s="30">
        <v>3500</v>
      </c>
      <c r="K3674" s="31">
        <f t="shared" si="28"/>
        <v>1925.0000000000002</v>
      </c>
      <c r="L3674" s="31">
        <f t="shared" si="29"/>
        <v>481.25000000000006</v>
      </c>
      <c r="M3674" s="32">
        <v>0.25</v>
      </c>
      <c r="O3674" s="37"/>
      <c r="P3674" s="35"/>
      <c r="Q3674" s="33"/>
      <c r="R3674" s="34"/>
    </row>
    <row r="3675" spans="1:18" ht="15.75" customHeight="1">
      <c r="A3675" s="22"/>
      <c r="B3675" s="27" t="s">
        <v>21</v>
      </c>
      <c r="C3675" s="27">
        <v>1185732</v>
      </c>
      <c r="D3675" s="28">
        <v>44543</v>
      </c>
      <c r="E3675" s="27" t="s">
        <v>22</v>
      </c>
      <c r="F3675" s="27" t="s">
        <v>130</v>
      </c>
      <c r="G3675" s="27" t="s">
        <v>131</v>
      </c>
      <c r="H3675" s="27" t="s">
        <v>27</v>
      </c>
      <c r="I3675" s="29">
        <v>0.55000000000000004</v>
      </c>
      <c r="J3675" s="30">
        <v>3000</v>
      </c>
      <c r="K3675" s="31">
        <f t="shared" si="28"/>
        <v>1650.0000000000002</v>
      </c>
      <c r="L3675" s="31">
        <f t="shared" si="29"/>
        <v>412.50000000000006</v>
      </c>
      <c r="M3675" s="32">
        <v>0.25</v>
      </c>
      <c r="O3675" s="37"/>
      <c r="P3675" s="35"/>
      <c r="Q3675" s="33"/>
      <c r="R3675" s="34"/>
    </row>
    <row r="3676" spans="1:18" ht="15.75" customHeight="1">
      <c r="A3676" s="22"/>
      <c r="B3676" s="27" t="s">
        <v>21</v>
      </c>
      <c r="C3676" s="27">
        <v>1185732</v>
      </c>
      <c r="D3676" s="28">
        <v>44543</v>
      </c>
      <c r="E3676" s="27" t="s">
        <v>22</v>
      </c>
      <c r="F3676" s="27" t="s">
        <v>130</v>
      </c>
      <c r="G3676" s="27" t="s">
        <v>131</v>
      </c>
      <c r="H3676" s="27" t="s">
        <v>28</v>
      </c>
      <c r="I3676" s="29">
        <v>0.65</v>
      </c>
      <c r="J3676" s="30">
        <v>3000</v>
      </c>
      <c r="K3676" s="31">
        <f t="shared" si="28"/>
        <v>1950</v>
      </c>
      <c r="L3676" s="31">
        <f t="shared" si="29"/>
        <v>487.5</v>
      </c>
      <c r="M3676" s="32">
        <v>0.25</v>
      </c>
      <c r="O3676" s="37"/>
      <c r="P3676" s="35"/>
      <c r="Q3676" s="33"/>
      <c r="R3676" s="34"/>
    </row>
    <row r="3677" spans="1:18" ht="15.75" customHeight="1">
      <c r="A3677" s="22"/>
      <c r="B3677" s="27" t="s">
        <v>21</v>
      </c>
      <c r="C3677" s="27">
        <v>1185732</v>
      </c>
      <c r="D3677" s="28">
        <v>44543</v>
      </c>
      <c r="E3677" s="27" t="s">
        <v>22</v>
      </c>
      <c r="F3677" s="27" t="s">
        <v>130</v>
      </c>
      <c r="G3677" s="27" t="s">
        <v>131</v>
      </c>
      <c r="H3677" s="27" t="s">
        <v>29</v>
      </c>
      <c r="I3677" s="29">
        <v>0.7</v>
      </c>
      <c r="J3677" s="30">
        <v>4000</v>
      </c>
      <c r="K3677" s="31">
        <f t="shared" si="28"/>
        <v>2800</v>
      </c>
      <c r="L3677" s="31">
        <f t="shared" si="29"/>
        <v>840</v>
      </c>
      <c r="M3677" s="32">
        <v>0.3</v>
      </c>
      <c r="O3677" s="37"/>
      <c r="P3677" s="35"/>
      <c r="Q3677" s="33"/>
      <c r="R3677" s="34"/>
    </row>
    <row r="3678" spans="1:18" ht="15.75" customHeight="1">
      <c r="A3678" s="22" t="s">
        <v>46</v>
      </c>
      <c r="B3678" s="27" t="s">
        <v>21</v>
      </c>
      <c r="C3678" s="27">
        <v>1185732</v>
      </c>
      <c r="D3678" s="28">
        <v>44210</v>
      </c>
      <c r="E3678" s="27" t="s">
        <v>22</v>
      </c>
      <c r="F3678" s="27" t="s">
        <v>132</v>
      </c>
      <c r="G3678" s="27" t="s">
        <v>133</v>
      </c>
      <c r="H3678" s="27" t="s">
        <v>24</v>
      </c>
      <c r="I3678" s="29">
        <v>0.45</v>
      </c>
      <c r="J3678" s="30">
        <v>5250</v>
      </c>
      <c r="K3678" s="31">
        <f t="shared" si="28"/>
        <v>2362.5</v>
      </c>
      <c r="L3678" s="31">
        <f t="shared" si="29"/>
        <v>1063.125</v>
      </c>
      <c r="M3678" s="32">
        <v>0.45</v>
      </c>
      <c r="O3678" s="37"/>
      <c r="P3678" s="35"/>
      <c r="Q3678" s="33"/>
      <c r="R3678" s="34"/>
    </row>
    <row r="3679" spans="1:18" ht="15.75" customHeight="1">
      <c r="A3679" s="22"/>
      <c r="B3679" s="27" t="s">
        <v>21</v>
      </c>
      <c r="C3679" s="27">
        <v>1185732</v>
      </c>
      <c r="D3679" s="28">
        <v>44210</v>
      </c>
      <c r="E3679" s="27" t="s">
        <v>22</v>
      </c>
      <c r="F3679" s="27" t="s">
        <v>132</v>
      </c>
      <c r="G3679" s="27" t="s">
        <v>133</v>
      </c>
      <c r="H3679" s="27" t="s">
        <v>25</v>
      </c>
      <c r="I3679" s="29">
        <v>0.45</v>
      </c>
      <c r="J3679" s="30">
        <v>3250</v>
      </c>
      <c r="K3679" s="31">
        <f t="shared" si="28"/>
        <v>1462.5</v>
      </c>
      <c r="L3679" s="31">
        <f t="shared" si="29"/>
        <v>658.125</v>
      </c>
      <c r="M3679" s="32">
        <v>0.45</v>
      </c>
      <c r="O3679" s="37"/>
      <c r="P3679" s="35"/>
      <c r="Q3679" s="33"/>
      <c r="R3679" s="34"/>
    </row>
    <row r="3680" spans="1:18" ht="15.75" customHeight="1">
      <c r="A3680" s="22"/>
      <c r="B3680" s="27" t="s">
        <v>21</v>
      </c>
      <c r="C3680" s="27">
        <v>1185732</v>
      </c>
      <c r="D3680" s="28">
        <v>44210</v>
      </c>
      <c r="E3680" s="27" t="s">
        <v>22</v>
      </c>
      <c r="F3680" s="27" t="s">
        <v>132</v>
      </c>
      <c r="G3680" s="27" t="s">
        <v>133</v>
      </c>
      <c r="H3680" s="27" t="s">
        <v>26</v>
      </c>
      <c r="I3680" s="29">
        <v>0.35000000000000003</v>
      </c>
      <c r="J3680" s="30">
        <v>3250</v>
      </c>
      <c r="K3680" s="31">
        <f t="shared" si="28"/>
        <v>1137.5</v>
      </c>
      <c r="L3680" s="31">
        <f t="shared" si="29"/>
        <v>398.125</v>
      </c>
      <c r="M3680" s="32">
        <v>0.35</v>
      </c>
      <c r="O3680" s="37"/>
      <c r="P3680" s="35"/>
      <c r="Q3680" s="33"/>
      <c r="R3680" s="34"/>
    </row>
    <row r="3681" spans="1:18" ht="15.75" customHeight="1">
      <c r="A3681" s="22"/>
      <c r="B3681" s="27" t="s">
        <v>21</v>
      </c>
      <c r="C3681" s="27">
        <v>1185732</v>
      </c>
      <c r="D3681" s="28">
        <v>44210</v>
      </c>
      <c r="E3681" s="27" t="s">
        <v>22</v>
      </c>
      <c r="F3681" s="27" t="s">
        <v>132</v>
      </c>
      <c r="G3681" s="27" t="s">
        <v>133</v>
      </c>
      <c r="H3681" s="27" t="s">
        <v>27</v>
      </c>
      <c r="I3681" s="29">
        <v>0.39999999999999997</v>
      </c>
      <c r="J3681" s="30">
        <v>1750</v>
      </c>
      <c r="K3681" s="31">
        <f t="shared" si="28"/>
        <v>699.99999999999989</v>
      </c>
      <c r="L3681" s="31">
        <f t="shared" si="29"/>
        <v>244.99999999999994</v>
      </c>
      <c r="M3681" s="32">
        <v>0.35</v>
      </c>
      <c r="O3681" s="37"/>
      <c r="P3681" s="35"/>
      <c r="Q3681" s="33"/>
      <c r="R3681" s="34"/>
    </row>
    <row r="3682" spans="1:18" ht="15.75" customHeight="1">
      <c r="A3682" s="22"/>
      <c r="B3682" s="27" t="s">
        <v>21</v>
      </c>
      <c r="C3682" s="27">
        <v>1185732</v>
      </c>
      <c r="D3682" s="28">
        <v>44210</v>
      </c>
      <c r="E3682" s="27" t="s">
        <v>22</v>
      </c>
      <c r="F3682" s="27" t="s">
        <v>132</v>
      </c>
      <c r="G3682" s="27" t="s">
        <v>133</v>
      </c>
      <c r="H3682" s="27" t="s">
        <v>28</v>
      </c>
      <c r="I3682" s="29">
        <v>0.55000000000000004</v>
      </c>
      <c r="J3682" s="30">
        <v>2250</v>
      </c>
      <c r="K3682" s="31">
        <f t="shared" si="28"/>
        <v>1237.5</v>
      </c>
      <c r="L3682" s="31">
        <f t="shared" si="29"/>
        <v>433.125</v>
      </c>
      <c r="M3682" s="32">
        <v>0.35</v>
      </c>
      <c r="O3682" s="37"/>
      <c r="P3682" s="35"/>
      <c r="Q3682" s="33"/>
      <c r="R3682" s="34"/>
    </row>
    <row r="3683" spans="1:18" ht="15.75" customHeight="1">
      <c r="A3683" s="22"/>
      <c r="B3683" s="27" t="s">
        <v>21</v>
      </c>
      <c r="C3683" s="27">
        <v>1185732</v>
      </c>
      <c r="D3683" s="28">
        <v>44210</v>
      </c>
      <c r="E3683" s="27" t="s">
        <v>22</v>
      </c>
      <c r="F3683" s="27" t="s">
        <v>132</v>
      </c>
      <c r="G3683" s="27" t="s">
        <v>133</v>
      </c>
      <c r="H3683" s="27" t="s">
        <v>29</v>
      </c>
      <c r="I3683" s="29">
        <v>0.45</v>
      </c>
      <c r="J3683" s="30">
        <v>3250</v>
      </c>
      <c r="K3683" s="31">
        <f t="shared" si="28"/>
        <v>1462.5</v>
      </c>
      <c r="L3683" s="31">
        <f t="shared" si="29"/>
        <v>585</v>
      </c>
      <c r="M3683" s="32">
        <v>0.39999999999999997</v>
      </c>
      <c r="O3683" s="37"/>
      <c r="P3683" s="35"/>
      <c r="Q3683" s="33"/>
      <c r="R3683" s="34"/>
    </row>
    <row r="3684" spans="1:18" ht="15.75" customHeight="1">
      <c r="A3684" s="22"/>
      <c r="B3684" s="27" t="s">
        <v>21</v>
      </c>
      <c r="C3684" s="27">
        <v>1185732</v>
      </c>
      <c r="D3684" s="28">
        <v>44239</v>
      </c>
      <c r="E3684" s="27" t="s">
        <v>22</v>
      </c>
      <c r="F3684" s="27" t="s">
        <v>132</v>
      </c>
      <c r="G3684" s="27" t="s">
        <v>133</v>
      </c>
      <c r="H3684" s="27" t="s">
        <v>24</v>
      </c>
      <c r="I3684" s="29">
        <v>0.45</v>
      </c>
      <c r="J3684" s="30">
        <v>5750</v>
      </c>
      <c r="K3684" s="31">
        <f t="shared" si="28"/>
        <v>2587.5</v>
      </c>
      <c r="L3684" s="31">
        <f t="shared" si="29"/>
        <v>1164.375</v>
      </c>
      <c r="M3684" s="32">
        <v>0.45</v>
      </c>
      <c r="O3684" s="37"/>
      <c r="P3684" s="35"/>
      <c r="Q3684" s="33"/>
      <c r="R3684" s="34"/>
    </row>
    <row r="3685" spans="1:18" ht="15.75" customHeight="1">
      <c r="A3685" s="22"/>
      <c r="B3685" s="27" t="s">
        <v>21</v>
      </c>
      <c r="C3685" s="27">
        <v>1185732</v>
      </c>
      <c r="D3685" s="28">
        <v>44239</v>
      </c>
      <c r="E3685" s="27" t="s">
        <v>22</v>
      </c>
      <c r="F3685" s="27" t="s">
        <v>132</v>
      </c>
      <c r="G3685" s="27" t="s">
        <v>133</v>
      </c>
      <c r="H3685" s="27" t="s">
        <v>25</v>
      </c>
      <c r="I3685" s="29">
        <v>0.45</v>
      </c>
      <c r="J3685" s="30">
        <v>2250</v>
      </c>
      <c r="K3685" s="31">
        <f t="shared" si="28"/>
        <v>1012.5</v>
      </c>
      <c r="L3685" s="31">
        <f t="shared" si="29"/>
        <v>455.625</v>
      </c>
      <c r="M3685" s="32">
        <v>0.45</v>
      </c>
      <c r="O3685" s="37"/>
      <c r="P3685" s="35"/>
      <c r="Q3685" s="33"/>
      <c r="R3685" s="34"/>
    </row>
    <row r="3686" spans="1:18" ht="15.75" customHeight="1">
      <c r="A3686" s="22"/>
      <c r="B3686" s="27" t="s">
        <v>21</v>
      </c>
      <c r="C3686" s="27">
        <v>1185732</v>
      </c>
      <c r="D3686" s="28">
        <v>44239</v>
      </c>
      <c r="E3686" s="27" t="s">
        <v>22</v>
      </c>
      <c r="F3686" s="27" t="s">
        <v>132</v>
      </c>
      <c r="G3686" s="27" t="s">
        <v>133</v>
      </c>
      <c r="H3686" s="27" t="s">
        <v>26</v>
      </c>
      <c r="I3686" s="29">
        <v>0.35000000000000003</v>
      </c>
      <c r="J3686" s="30">
        <v>2750</v>
      </c>
      <c r="K3686" s="31">
        <f t="shared" si="28"/>
        <v>962.50000000000011</v>
      </c>
      <c r="L3686" s="31">
        <f t="shared" si="29"/>
        <v>336.875</v>
      </c>
      <c r="M3686" s="32">
        <v>0.35</v>
      </c>
      <c r="O3686" s="37"/>
      <c r="P3686" s="35"/>
      <c r="Q3686" s="33"/>
      <c r="R3686" s="34"/>
    </row>
    <row r="3687" spans="1:18" ht="15.75" customHeight="1">
      <c r="A3687" s="22"/>
      <c r="B3687" s="27" t="s">
        <v>21</v>
      </c>
      <c r="C3687" s="27">
        <v>1185732</v>
      </c>
      <c r="D3687" s="28">
        <v>44239</v>
      </c>
      <c r="E3687" s="27" t="s">
        <v>22</v>
      </c>
      <c r="F3687" s="27" t="s">
        <v>132</v>
      </c>
      <c r="G3687" s="27" t="s">
        <v>133</v>
      </c>
      <c r="H3687" s="27" t="s">
        <v>27</v>
      </c>
      <c r="I3687" s="29">
        <v>0.39999999999999997</v>
      </c>
      <c r="J3687" s="30">
        <v>1500</v>
      </c>
      <c r="K3687" s="31">
        <f t="shared" si="28"/>
        <v>600</v>
      </c>
      <c r="L3687" s="31">
        <f t="shared" si="29"/>
        <v>210</v>
      </c>
      <c r="M3687" s="32">
        <v>0.35</v>
      </c>
      <c r="O3687" s="37"/>
      <c r="P3687" s="35"/>
      <c r="Q3687" s="33"/>
      <c r="R3687" s="34"/>
    </row>
    <row r="3688" spans="1:18" ht="15.75" customHeight="1">
      <c r="A3688" s="22"/>
      <c r="B3688" s="27" t="s">
        <v>21</v>
      </c>
      <c r="C3688" s="27">
        <v>1185732</v>
      </c>
      <c r="D3688" s="28">
        <v>44239</v>
      </c>
      <c r="E3688" s="27" t="s">
        <v>22</v>
      </c>
      <c r="F3688" s="27" t="s">
        <v>132</v>
      </c>
      <c r="G3688" s="27" t="s">
        <v>133</v>
      </c>
      <c r="H3688" s="27" t="s">
        <v>28</v>
      </c>
      <c r="I3688" s="29">
        <v>0.55000000000000004</v>
      </c>
      <c r="J3688" s="30">
        <v>2250</v>
      </c>
      <c r="K3688" s="31">
        <f t="shared" si="28"/>
        <v>1237.5</v>
      </c>
      <c r="L3688" s="31">
        <f t="shared" si="29"/>
        <v>433.125</v>
      </c>
      <c r="M3688" s="32">
        <v>0.35</v>
      </c>
      <c r="O3688" s="37"/>
      <c r="P3688" s="35"/>
      <c r="Q3688" s="33"/>
      <c r="R3688" s="34"/>
    </row>
    <row r="3689" spans="1:18" ht="15.75" customHeight="1">
      <c r="A3689" s="22"/>
      <c r="B3689" s="27" t="s">
        <v>21</v>
      </c>
      <c r="C3689" s="27">
        <v>1185732</v>
      </c>
      <c r="D3689" s="28">
        <v>44239</v>
      </c>
      <c r="E3689" s="27" t="s">
        <v>22</v>
      </c>
      <c r="F3689" s="27" t="s">
        <v>132</v>
      </c>
      <c r="G3689" s="27" t="s">
        <v>133</v>
      </c>
      <c r="H3689" s="27" t="s">
        <v>29</v>
      </c>
      <c r="I3689" s="29">
        <v>0.45</v>
      </c>
      <c r="J3689" s="30">
        <v>3250</v>
      </c>
      <c r="K3689" s="31">
        <f t="shared" si="28"/>
        <v>1462.5</v>
      </c>
      <c r="L3689" s="31">
        <f t="shared" si="29"/>
        <v>585</v>
      </c>
      <c r="M3689" s="32">
        <v>0.39999999999999997</v>
      </c>
      <c r="O3689" s="37"/>
      <c r="P3689" s="35"/>
      <c r="Q3689" s="33"/>
      <c r="R3689" s="34"/>
    </row>
    <row r="3690" spans="1:18" ht="15.75" customHeight="1">
      <c r="A3690" s="22"/>
      <c r="B3690" s="27" t="s">
        <v>21</v>
      </c>
      <c r="C3690" s="27">
        <v>1185732</v>
      </c>
      <c r="D3690" s="28">
        <v>44265</v>
      </c>
      <c r="E3690" s="27" t="s">
        <v>22</v>
      </c>
      <c r="F3690" s="27" t="s">
        <v>132</v>
      </c>
      <c r="G3690" s="27" t="s">
        <v>133</v>
      </c>
      <c r="H3690" s="27" t="s">
        <v>24</v>
      </c>
      <c r="I3690" s="29">
        <v>0.45</v>
      </c>
      <c r="J3690" s="30">
        <v>5450</v>
      </c>
      <c r="K3690" s="31">
        <f t="shared" si="28"/>
        <v>2452.5</v>
      </c>
      <c r="L3690" s="31">
        <f t="shared" si="29"/>
        <v>1103.625</v>
      </c>
      <c r="M3690" s="32">
        <v>0.45</v>
      </c>
      <c r="O3690" s="37"/>
      <c r="P3690" s="35"/>
      <c r="Q3690" s="33"/>
      <c r="R3690" s="34"/>
    </row>
    <row r="3691" spans="1:18" ht="15.75" customHeight="1">
      <c r="A3691" s="22"/>
      <c r="B3691" s="27" t="s">
        <v>21</v>
      </c>
      <c r="C3691" s="27">
        <v>1185732</v>
      </c>
      <c r="D3691" s="28">
        <v>44265</v>
      </c>
      <c r="E3691" s="27" t="s">
        <v>22</v>
      </c>
      <c r="F3691" s="27" t="s">
        <v>132</v>
      </c>
      <c r="G3691" s="27" t="s">
        <v>133</v>
      </c>
      <c r="H3691" s="27" t="s">
        <v>25</v>
      </c>
      <c r="I3691" s="29">
        <v>0.45</v>
      </c>
      <c r="J3691" s="30">
        <v>2500</v>
      </c>
      <c r="K3691" s="31">
        <f t="shared" si="28"/>
        <v>1125</v>
      </c>
      <c r="L3691" s="31">
        <f t="shared" si="29"/>
        <v>506.25</v>
      </c>
      <c r="M3691" s="32">
        <v>0.45</v>
      </c>
      <c r="O3691" s="37"/>
      <c r="P3691" s="35"/>
      <c r="Q3691" s="33"/>
      <c r="R3691" s="34"/>
    </row>
    <row r="3692" spans="1:18" ht="15.75" customHeight="1">
      <c r="A3692" s="22"/>
      <c r="B3692" s="27" t="s">
        <v>21</v>
      </c>
      <c r="C3692" s="27">
        <v>1185732</v>
      </c>
      <c r="D3692" s="28">
        <v>44265</v>
      </c>
      <c r="E3692" s="27" t="s">
        <v>22</v>
      </c>
      <c r="F3692" s="27" t="s">
        <v>132</v>
      </c>
      <c r="G3692" s="27" t="s">
        <v>133</v>
      </c>
      <c r="H3692" s="27" t="s">
        <v>26</v>
      </c>
      <c r="I3692" s="29">
        <v>0.35000000000000003</v>
      </c>
      <c r="J3692" s="30">
        <v>2750</v>
      </c>
      <c r="K3692" s="31">
        <f t="shared" si="28"/>
        <v>962.50000000000011</v>
      </c>
      <c r="L3692" s="31">
        <f t="shared" si="29"/>
        <v>336.875</v>
      </c>
      <c r="M3692" s="32">
        <v>0.35</v>
      </c>
      <c r="O3692" s="37"/>
      <c r="P3692" s="35"/>
      <c r="Q3692" s="33"/>
      <c r="R3692" s="34"/>
    </row>
    <row r="3693" spans="1:18" ht="15.75" customHeight="1">
      <c r="A3693" s="22"/>
      <c r="B3693" s="27" t="s">
        <v>21</v>
      </c>
      <c r="C3693" s="27">
        <v>1185732</v>
      </c>
      <c r="D3693" s="28">
        <v>44265</v>
      </c>
      <c r="E3693" s="27" t="s">
        <v>22</v>
      </c>
      <c r="F3693" s="27" t="s">
        <v>132</v>
      </c>
      <c r="G3693" s="27" t="s">
        <v>133</v>
      </c>
      <c r="H3693" s="27" t="s">
        <v>27</v>
      </c>
      <c r="I3693" s="29">
        <v>0.39999999999999997</v>
      </c>
      <c r="J3693" s="30">
        <v>1250</v>
      </c>
      <c r="K3693" s="31">
        <f t="shared" si="28"/>
        <v>499.99999999999994</v>
      </c>
      <c r="L3693" s="31">
        <f t="shared" si="29"/>
        <v>174.99999999999997</v>
      </c>
      <c r="M3693" s="32">
        <v>0.35</v>
      </c>
      <c r="O3693" s="37"/>
      <c r="P3693" s="35"/>
      <c r="Q3693" s="33"/>
      <c r="R3693" s="34"/>
    </row>
    <row r="3694" spans="1:18" ht="15.75" customHeight="1">
      <c r="A3694" s="22"/>
      <c r="B3694" s="27" t="s">
        <v>21</v>
      </c>
      <c r="C3694" s="27">
        <v>1185732</v>
      </c>
      <c r="D3694" s="28">
        <v>44265</v>
      </c>
      <c r="E3694" s="27" t="s">
        <v>22</v>
      </c>
      <c r="F3694" s="27" t="s">
        <v>132</v>
      </c>
      <c r="G3694" s="27" t="s">
        <v>133</v>
      </c>
      <c r="H3694" s="27" t="s">
        <v>28</v>
      </c>
      <c r="I3694" s="29">
        <v>0.55000000000000004</v>
      </c>
      <c r="J3694" s="30">
        <v>1750</v>
      </c>
      <c r="K3694" s="31">
        <f t="shared" si="28"/>
        <v>962.50000000000011</v>
      </c>
      <c r="L3694" s="31">
        <f t="shared" si="29"/>
        <v>336.875</v>
      </c>
      <c r="M3694" s="32">
        <v>0.35</v>
      </c>
      <c r="O3694" s="37"/>
      <c r="P3694" s="35"/>
      <c r="Q3694" s="33"/>
      <c r="R3694" s="34"/>
    </row>
    <row r="3695" spans="1:18" ht="15.75" customHeight="1">
      <c r="A3695" s="22"/>
      <c r="B3695" s="27" t="s">
        <v>21</v>
      </c>
      <c r="C3695" s="27">
        <v>1185732</v>
      </c>
      <c r="D3695" s="28">
        <v>44265</v>
      </c>
      <c r="E3695" s="27" t="s">
        <v>22</v>
      </c>
      <c r="F3695" s="27" t="s">
        <v>132</v>
      </c>
      <c r="G3695" s="27" t="s">
        <v>133</v>
      </c>
      <c r="H3695" s="27" t="s">
        <v>29</v>
      </c>
      <c r="I3695" s="29">
        <v>0.45</v>
      </c>
      <c r="J3695" s="30">
        <v>2750</v>
      </c>
      <c r="K3695" s="31">
        <f t="shared" si="28"/>
        <v>1237.5</v>
      </c>
      <c r="L3695" s="31">
        <f t="shared" si="29"/>
        <v>494.99999999999994</v>
      </c>
      <c r="M3695" s="32">
        <v>0.39999999999999997</v>
      </c>
      <c r="O3695" s="37"/>
      <c r="P3695" s="35"/>
      <c r="Q3695" s="33"/>
      <c r="R3695" s="34"/>
    </row>
    <row r="3696" spans="1:18" ht="15.75" customHeight="1">
      <c r="A3696" s="22"/>
      <c r="B3696" s="27" t="s">
        <v>21</v>
      </c>
      <c r="C3696" s="27">
        <v>1185732</v>
      </c>
      <c r="D3696" s="28">
        <v>44297</v>
      </c>
      <c r="E3696" s="27" t="s">
        <v>22</v>
      </c>
      <c r="F3696" s="27" t="s">
        <v>132</v>
      </c>
      <c r="G3696" s="27" t="s">
        <v>133</v>
      </c>
      <c r="H3696" s="27" t="s">
        <v>24</v>
      </c>
      <c r="I3696" s="29">
        <v>0.45</v>
      </c>
      <c r="J3696" s="30">
        <v>5250</v>
      </c>
      <c r="K3696" s="31">
        <f t="shared" si="28"/>
        <v>2362.5</v>
      </c>
      <c r="L3696" s="31">
        <f t="shared" si="29"/>
        <v>1063.125</v>
      </c>
      <c r="M3696" s="32">
        <v>0.45</v>
      </c>
      <c r="O3696" s="37"/>
      <c r="P3696" s="35"/>
      <c r="Q3696" s="33"/>
      <c r="R3696" s="34"/>
    </row>
    <row r="3697" spans="1:18" ht="15.75" customHeight="1">
      <c r="A3697" s="22"/>
      <c r="B3697" s="27" t="s">
        <v>21</v>
      </c>
      <c r="C3697" s="27">
        <v>1185732</v>
      </c>
      <c r="D3697" s="28">
        <v>44297</v>
      </c>
      <c r="E3697" s="27" t="s">
        <v>22</v>
      </c>
      <c r="F3697" s="27" t="s">
        <v>132</v>
      </c>
      <c r="G3697" s="27" t="s">
        <v>133</v>
      </c>
      <c r="H3697" s="27" t="s">
        <v>25</v>
      </c>
      <c r="I3697" s="29">
        <v>0.45</v>
      </c>
      <c r="J3697" s="30">
        <v>2250</v>
      </c>
      <c r="K3697" s="31">
        <f t="shared" si="28"/>
        <v>1012.5</v>
      </c>
      <c r="L3697" s="31">
        <f t="shared" si="29"/>
        <v>455.625</v>
      </c>
      <c r="M3697" s="32">
        <v>0.45</v>
      </c>
      <c r="O3697" s="37"/>
      <c r="P3697" s="35"/>
      <c r="Q3697" s="33"/>
      <c r="R3697" s="34"/>
    </row>
    <row r="3698" spans="1:18" ht="15.75" customHeight="1">
      <c r="A3698" s="22"/>
      <c r="B3698" s="27" t="s">
        <v>21</v>
      </c>
      <c r="C3698" s="27">
        <v>1185732</v>
      </c>
      <c r="D3698" s="28">
        <v>44297</v>
      </c>
      <c r="E3698" s="27" t="s">
        <v>22</v>
      </c>
      <c r="F3698" s="27" t="s">
        <v>132</v>
      </c>
      <c r="G3698" s="27" t="s">
        <v>133</v>
      </c>
      <c r="H3698" s="27" t="s">
        <v>26</v>
      </c>
      <c r="I3698" s="29">
        <v>0.35000000000000003</v>
      </c>
      <c r="J3698" s="30">
        <v>2250</v>
      </c>
      <c r="K3698" s="31">
        <f t="shared" si="28"/>
        <v>787.50000000000011</v>
      </c>
      <c r="L3698" s="31">
        <f t="shared" si="29"/>
        <v>275.625</v>
      </c>
      <c r="M3698" s="32">
        <v>0.35</v>
      </c>
      <c r="O3698" s="37"/>
      <c r="P3698" s="35"/>
      <c r="Q3698" s="33"/>
      <c r="R3698" s="34"/>
    </row>
    <row r="3699" spans="1:18" ht="15.75" customHeight="1">
      <c r="A3699" s="22"/>
      <c r="B3699" s="27" t="s">
        <v>21</v>
      </c>
      <c r="C3699" s="27">
        <v>1185732</v>
      </c>
      <c r="D3699" s="28">
        <v>44297</v>
      </c>
      <c r="E3699" s="27" t="s">
        <v>22</v>
      </c>
      <c r="F3699" s="27" t="s">
        <v>132</v>
      </c>
      <c r="G3699" s="27" t="s">
        <v>133</v>
      </c>
      <c r="H3699" s="27" t="s">
        <v>27</v>
      </c>
      <c r="I3699" s="29">
        <v>0.39999999999999997</v>
      </c>
      <c r="J3699" s="30">
        <v>1500</v>
      </c>
      <c r="K3699" s="31">
        <f t="shared" si="28"/>
        <v>600</v>
      </c>
      <c r="L3699" s="31">
        <f t="shared" si="29"/>
        <v>210</v>
      </c>
      <c r="M3699" s="32">
        <v>0.35</v>
      </c>
      <c r="O3699" s="37"/>
      <c r="P3699" s="35"/>
      <c r="Q3699" s="33"/>
      <c r="R3699" s="34"/>
    </row>
    <row r="3700" spans="1:18" ht="15.75" customHeight="1">
      <c r="A3700" s="22"/>
      <c r="B3700" s="27" t="s">
        <v>21</v>
      </c>
      <c r="C3700" s="27">
        <v>1185732</v>
      </c>
      <c r="D3700" s="28">
        <v>44297</v>
      </c>
      <c r="E3700" s="27" t="s">
        <v>22</v>
      </c>
      <c r="F3700" s="27" t="s">
        <v>132</v>
      </c>
      <c r="G3700" s="27" t="s">
        <v>133</v>
      </c>
      <c r="H3700" s="27" t="s">
        <v>28</v>
      </c>
      <c r="I3700" s="29">
        <v>0.55000000000000004</v>
      </c>
      <c r="J3700" s="30">
        <v>1500</v>
      </c>
      <c r="K3700" s="31">
        <f t="shared" si="28"/>
        <v>825.00000000000011</v>
      </c>
      <c r="L3700" s="31">
        <f t="shared" si="29"/>
        <v>288.75</v>
      </c>
      <c r="M3700" s="32">
        <v>0.35</v>
      </c>
      <c r="O3700" s="37"/>
      <c r="P3700" s="35"/>
      <c r="Q3700" s="33"/>
      <c r="R3700" s="34"/>
    </row>
    <row r="3701" spans="1:18" ht="15.75" customHeight="1">
      <c r="A3701" s="22"/>
      <c r="B3701" s="27" t="s">
        <v>21</v>
      </c>
      <c r="C3701" s="27">
        <v>1185732</v>
      </c>
      <c r="D3701" s="28">
        <v>44297</v>
      </c>
      <c r="E3701" s="27" t="s">
        <v>22</v>
      </c>
      <c r="F3701" s="27" t="s">
        <v>132</v>
      </c>
      <c r="G3701" s="27" t="s">
        <v>133</v>
      </c>
      <c r="H3701" s="27" t="s">
        <v>29</v>
      </c>
      <c r="I3701" s="29">
        <v>0.45</v>
      </c>
      <c r="J3701" s="30">
        <v>3000</v>
      </c>
      <c r="K3701" s="31">
        <f t="shared" si="28"/>
        <v>1350</v>
      </c>
      <c r="L3701" s="31">
        <f t="shared" si="29"/>
        <v>540</v>
      </c>
      <c r="M3701" s="32">
        <v>0.39999999999999997</v>
      </c>
      <c r="O3701" s="37"/>
      <c r="P3701" s="35"/>
      <c r="Q3701" s="33"/>
      <c r="R3701" s="34"/>
    </row>
    <row r="3702" spans="1:18" ht="15.75" customHeight="1">
      <c r="A3702" s="22"/>
      <c r="B3702" s="27" t="s">
        <v>21</v>
      </c>
      <c r="C3702" s="27">
        <v>1185732</v>
      </c>
      <c r="D3702" s="28">
        <v>44326</v>
      </c>
      <c r="E3702" s="27" t="s">
        <v>22</v>
      </c>
      <c r="F3702" s="27" t="s">
        <v>132</v>
      </c>
      <c r="G3702" s="27" t="s">
        <v>133</v>
      </c>
      <c r="H3702" s="27" t="s">
        <v>24</v>
      </c>
      <c r="I3702" s="29">
        <v>0.6</v>
      </c>
      <c r="J3702" s="30">
        <v>5700</v>
      </c>
      <c r="K3702" s="31">
        <f t="shared" si="28"/>
        <v>3420</v>
      </c>
      <c r="L3702" s="31">
        <f t="shared" si="29"/>
        <v>1539</v>
      </c>
      <c r="M3702" s="32">
        <v>0.45</v>
      </c>
      <c r="O3702" s="37"/>
      <c r="P3702" s="35"/>
      <c r="Q3702" s="33"/>
      <c r="R3702" s="34"/>
    </row>
    <row r="3703" spans="1:18" ht="15.75" customHeight="1">
      <c r="A3703" s="22"/>
      <c r="B3703" s="27" t="s">
        <v>21</v>
      </c>
      <c r="C3703" s="27">
        <v>1185732</v>
      </c>
      <c r="D3703" s="28">
        <v>44326</v>
      </c>
      <c r="E3703" s="27" t="s">
        <v>22</v>
      </c>
      <c r="F3703" s="27" t="s">
        <v>132</v>
      </c>
      <c r="G3703" s="27" t="s">
        <v>133</v>
      </c>
      <c r="H3703" s="27" t="s">
        <v>25</v>
      </c>
      <c r="I3703" s="29">
        <v>0.55000000000000004</v>
      </c>
      <c r="J3703" s="30">
        <v>2750</v>
      </c>
      <c r="K3703" s="31">
        <f t="shared" si="28"/>
        <v>1512.5000000000002</v>
      </c>
      <c r="L3703" s="31">
        <f t="shared" si="29"/>
        <v>680.62500000000011</v>
      </c>
      <c r="M3703" s="32">
        <v>0.45</v>
      </c>
      <c r="O3703" s="37"/>
      <c r="P3703" s="35"/>
      <c r="Q3703" s="33"/>
      <c r="R3703" s="34"/>
    </row>
    <row r="3704" spans="1:18" ht="15.75" customHeight="1">
      <c r="A3704" s="22"/>
      <c r="B3704" s="27" t="s">
        <v>21</v>
      </c>
      <c r="C3704" s="27">
        <v>1185732</v>
      </c>
      <c r="D3704" s="28">
        <v>44326</v>
      </c>
      <c r="E3704" s="27" t="s">
        <v>22</v>
      </c>
      <c r="F3704" s="27" t="s">
        <v>132</v>
      </c>
      <c r="G3704" s="27" t="s">
        <v>133</v>
      </c>
      <c r="H3704" s="27" t="s">
        <v>26</v>
      </c>
      <c r="I3704" s="29">
        <v>0.5</v>
      </c>
      <c r="J3704" s="30">
        <v>3000</v>
      </c>
      <c r="K3704" s="31">
        <f t="shared" si="28"/>
        <v>1500</v>
      </c>
      <c r="L3704" s="31">
        <f t="shared" si="29"/>
        <v>525</v>
      </c>
      <c r="M3704" s="32">
        <v>0.35</v>
      </c>
      <c r="O3704" s="37"/>
      <c r="P3704" s="35"/>
      <c r="Q3704" s="33"/>
      <c r="R3704" s="34"/>
    </row>
    <row r="3705" spans="1:18" ht="15.75" customHeight="1">
      <c r="A3705" s="22"/>
      <c r="B3705" s="27" t="s">
        <v>21</v>
      </c>
      <c r="C3705" s="27">
        <v>1185732</v>
      </c>
      <c r="D3705" s="28">
        <v>44326</v>
      </c>
      <c r="E3705" s="27" t="s">
        <v>22</v>
      </c>
      <c r="F3705" s="27" t="s">
        <v>132</v>
      </c>
      <c r="G3705" s="27" t="s">
        <v>133</v>
      </c>
      <c r="H3705" s="27" t="s">
        <v>27</v>
      </c>
      <c r="I3705" s="29">
        <v>0.5</v>
      </c>
      <c r="J3705" s="30">
        <v>2500</v>
      </c>
      <c r="K3705" s="31">
        <f t="shared" si="28"/>
        <v>1250</v>
      </c>
      <c r="L3705" s="31">
        <f t="shared" si="29"/>
        <v>437.5</v>
      </c>
      <c r="M3705" s="32">
        <v>0.35</v>
      </c>
      <c r="O3705" s="37"/>
      <c r="P3705" s="35"/>
      <c r="Q3705" s="33"/>
      <c r="R3705" s="34"/>
    </row>
    <row r="3706" spans="1:18" ht="15.75" customHeight="1">
      <c r="A3706" s="22"/>
      <c r="B3706" s="27" t="s">
        <v>21</v>
      </c>
      <c r="C3706" s="27">
        <v>1185732</v>
      </c>
      <c r="D3706" s="28">
        <v>44326</v>
      </c>
      <c r="E3706" s="27" t="s">
        <v>22</v>
      </c>
      <c r="F3706" s="27" t="s">
        <v>132</v>
      </c>
      <c r="G3706" s="27" t="s">
        <v>133</v>
      </c>
      <c r="H3706" s="27" t="s">
        <v>28</v>
      </c>
      <c r="I3706" s="29">
        <v>0.6</v>
      </c>
      <c r="J3706" s="30">
        <v>2750</v>
      </c>
      <c r="K3706" s="31">
        <f t="shared" si="28"/>
        <v>1650</v>
      </c>
      <c r="L3706" s="31">
        <f t="shared" si="29"/>
        <v>577.5</v>
      </c>
      <c r="M3706" s="32">
        <v>0.35</v>
      </c>
      <c r="O3706" s="37"/>
      <c r="P3706" s="35"/>
      <c r="Q3706" s="33"/>
      <c r="R3706" s="34"/>
    </row>
    <row r="3707" spans="1:18" ht="15.75" customHeight="1">
      <c r="A3707" s="22"/>
      <c r="B3707" s="27" t="s">
        <v>21</v>
      </c>
      <c r="C3707" s="27">
        <v>1185732</v>
      </c>
      <c r="D3707" s="28">
        <v>44326</v>
      </c>
      <c r="E3707" s="27" t="s">
        <v>22</v>
      </c>
      <c r="F3707" s="27" t="s">
        <v>132</v>
      </c>
      <c r="G3707" s="27" t="s">
        <v>133</v>
      </c>
      <c r="H3707" s="27" t="s">
        <v>29</v>
      </c>
      <c r="I3707" s="29">
        <v>0.65</v>
      </c>
      <c r="J3707" s="30">
        <v>4000</v>
      </c>
      <c r="K3707" s="31">
        <f t="shared" si="28"/>
        <v>2600</v>
      </c>
      <c r="L3707" s="31">
        <f t="shared" si="29"/>
        <v>1040</v>
      </c>
      <c r="M3707" s="32">
        <v>0.39999999999999997</v>
      </c>
      <c r="O3707" s="37"/>
      <c r="P3707" s="35"/>
      <c r="Q3707" s="33"/>
      <c r="R3707" s="34"/>
    </row>
    <row r="3708" spans="1:18" ht="15.75" customHeight="1">
      <c r="A3708" s="22"/>
      <c r="B3708" s="27" t="s">
        <v>21</v>
      </c>
      <c r="C3708" s="27">
        <v>1185732</v>
      </c>
      <c r="D3708" s="28">
        <v>44359</v>
      </c>
      <c r="E3708" s="27" t="s">
        <v>22</v>
      </c>
      <c r="F3708" s="27" t="s">
        <v>132</v>
      </c>
      <c r="G3708" s="27" t="s">
        <v>133</v>
      </c>
      <c r="H3708" s="27" t="s">
        <v>24</v>
      </c>
      <c r="I3708" s="29">
        <v>0.6</v>
      </c>
      <c r="J3708" s="30">
        <v>6500</v>
      </c>
      <c r="K3708" s="31">
        <f t="shared" si="28"/>
        <v>3900</v>
      </c>
      <c r="L3708" s="31">
        <f t="shared" si="29"/>
        <v>1755</v>
      </c>
      <c r="M3708" s="32">
        <v>0.45</v>
      </c>
      <c r="O3708" s="37"/>
      <c r="P3708" s="35"/>
      <c r="Q3708" s="33"/>
      <c r="R3708" s="34"/>
    </row>
    <row r="3709" spans="1:18" ht="15.75" customHeight="1">
      <c r="A3709" s="22"/>
      <c r="B3709" s="27" t="s">
        <v>21</v>
      </c>
      <c r="C3709" s="27">
        <v>1185732</v>
      </c>
      <c r="D3709" s="28">
        <v>44359</v>
      </c>
      <c r="E3709" s="27" t="s">
        <v>22</v>
      </c>
      <c r="F3709" s="27" t="s">
        <v>132</v>
      </c>
      <c r="G3709" s="27" t="s">
        <v>133</v>
      </c>
      <c r="H3709" s="27" t="s">
        <v>25</v>
      </c>
      <c r="I3709" s="29">
        <v>0.55000000000000004</v>
      </c>
      <c r="J3709" s="30">
        <v>4000</v>
      </c>
      <c r="K3709" s="31">
        <f t="shared" si="28"/>
        <v>2200</v>
      </c>
      <c r="L3709" s="31">
        <f t="shared" si="29"/>
        <v>990</v>
      </c>
      <c r="M3709" s="32">
        <v>0.45</v>
      </c>
      <c r="O3709" s="37"/>
      <c r="P3709" s="35"/>
      <c r="Q3709" s="33"/>
      <c r="R3709" s="34"/>
    </row>
    <row r="3710" spans="1:18" ht="15.75" customHeight="1">
      <c r="A3710" s="22"/>
      <c r="B3710" s="27" t="s">
        <v>21</v>
      </c>
      <c r="C3710" s="27">
        <v>1185732</v>
      </c>
      <c r="D3710" s="28">
        <v>44359</v>
      </c>
      <c r="E3710" s="27" t="s">
        <v>22</v>
      </c>
      <c r="F3710" s="27" t="s">
        <v>132</v>
      </c>
      <c r="G3710" s="27" t="s">
        <v>133</v>
      </c>
      <c r="H3710" s="27" t="s">
        <v>26</v>
      </c>
      <c r="I3710" s="29">
        <v>0.5</v>
      </c>
      <c r="J3710" s="30">
        <v>3250</v>
      </c>
      <c r="K3710" s="31">
        <f t="shared" si="28"/>
        <v>1625</v>
      </c>
      <c r="L3710" s="31">
        <f t="shared" si="29"/>
        <v>568.75</v>
      </c>
      <c r="M3710" s="32">
        <v>0.35</v>
      </c>
      <c r="O3710" s="37"/>
      <c r="P3710" s="35"/>
      <c r="Q3710" s="33"/>
      <c r="R3710" s="34"/>
    </row>
    <row r="3711" spans="1:18" ht="15.75" customHeight="1">
      <c r="A3711" s="22"/>
      <c r="B3711" s="27" t="s">
        <v>21</v>
      </c>
      <c r="C3711" s="27">
        <v>1185732</v>
      </c>
      <c r="D3711" s="28">
        <v>44359</v>
      </c>
      <c r="E3711" s="27" t="s">
        <v>22</v>
      </c>
      <c r="F3711" s="27" t="s">
        <v>132</v>
      </c>
      <c r="G3711" s="27" t="s">
        <v>133</v>
      </c>
      <c r="H3711" s="27" t="s">
        <v>27</v>
      </c>
      <c r="I3711" s="29">
        <v>0.5</v>
      </c>
      <c r="J3711" s="30">
        <v>3000</v>
      </c>
      <c r="K3711" s="31">
        <f t="shared" si="28"/>
        <v>1500</v>
      </c>
      <c r="L3711" s="31">
        <f t="shared" si="29"/>
        <v>525</v>
      </c>
      <c r="M3711" s="32">
        <v>0.35</v>
      </c>
      <c r="O3711" s="37"/>
      <c r="P3711" s="35"/>
      <c r="Q3711" s="33"/>
      <c r="R3711" s="34"/>
    </row>
    <row r="3712" spans="1:18" ht="15.75" customHeight="1">
      <c r="A3712" s="22"/>
      <c r="B3712" s="27" t="s">
        <v>21</v>
      </c>
      <c r="C3712" s="27">
        <v>1185732</v>
      </c>
      <c r="D3712" s="28">
        <v>44359</v>
      </c>
      <c r="E3712" s="27" t="s">
        <v>22</v>
      </c>
      <c r="F3712" s="27" t="s">
        <v>132</v>
      </c>
      <c r="G3712" s="27" t="s">
        <v>133</v>
      </c>
      <c r="H3712" s="27" t="s">
        <v>28</v>
      </c>
      <c r="I3712" s="29">
        <v>0.6</v>
      </c>
      <c r="J3712" s="30">
        <v>3000</v>
      </c>
      <c r="K3712" s="31">
        <f t="shared" si="28"/>
        <v>1800</v>
      </c>
      <c r="L3712" s="31">
        <f t="shared" si="29"/>
        <v>630</v>
      </c>
      <c r="M3712" s="32">
        <v>0.35</v>
      </c>
      <c r="O3712" s="37"/>
      <c r="P3712" s="35"/>
      <c r="Q3712" s="33"/>
      <c r="R3712" s="34"/>
    </row>
    <row r="3713" spans="1:18" ht="15.75" customHeight="1">
      <c r="A3713" s="22"/>
      <c r="B3713" s="27" t="s">
        <v>21</v>
      </c>
      <c r="C3713" s="27">
        <v>1185732</v>
      </c>
      <c r="D3713" s="28">
        <v>44359</v>
      </c>
      <c r="E3713" s="27" t="s">
        <v>22</v>
      </c>
      <c r="F3713" s="27" t="s">
        <v>132</v>
      </c>
      <c r="G3713" s="27" t="s">
        <v>133</v>
      </c>
      <c r="H3713" s="27" t="s">
        <v>29</v>
      </c>
      <c r="I3713" s="29">
        <v>0.65</v>
      </c>
      <c r="J3713" s="30">
        <v>4500</v>
      </c>
      <c r="K3713" s="31">
        <f t="shared" si="28"/>
        <v>2925</v>
      </c>
      <c r="L3713" s="31">
        <f t="shared" si="29"/>
        <v>1170</v>
      </c>
      <c r="M3713" s="32">
        <v>0.39999999999999997</v>
      </c>
      <c r="O3713" s="37"/>
      <c r="P3713" s="35"/>
      <c r="Q3713" s="33"/>
      <c r="R3713" s="34"/>
    </row>
    <row r="3714" spans="1:18" ht="15.75" customHeight="1">
      <c r="A3714" s="22"/>
      <c r="B3714" s="27" t="s">
        <v>21</v>
      </c>
      <c r="C3714" s="27">
        <v>1185732</v>
      </c>
      <c r="D3714" s="28">
        <v>44387</v>
      </c>
      <c r="E3714" s="27" t="s">
        <v>22</v>
      </c>
      <c r="F3714" s="27" t="s">
        <v>132</v>
      </c>
      <c r="G3714" s="27" t="s">
        <v>133</v>
      </c>
      <c r="H3714" s="27" t="s">
        <v>24</v>
      </c>
      <c r="I3714" s="29">
        <v>0.6</v>
      </c>
      <c r="J3714" s="30">
        <v>6750</v>
      </c>
      <c r="K3714" s="31">
        <f t="shared" si="28"/>
        <v>4050</v>
      </c>
      <c r="L3714" s="31">
        <f t="shared" si="29"/>
        <v>1822.5</v>
      </c>
      <c r="M3714" s="32">
        <v>0.45</v>
      </c>
      <c r="O3714" s="37"/>
      <c r="P3714" s="35"/>
      <c r="Q3714" s="33"/>
      <c r="R3714" s="34"/>
    </row>
    <row r="3715" spans="1:18" ht="15.75" customHeight="1">
      <c r="A3715" s="22"/>
      <c r="B3715" s="27" t="s">
        <v>21</v>
      </c>
      <c r="C3715" s="27">
        <v>1185732</v>
      </c>
      <c r="D3715" s="28">
        <v>44387</v>
      </c>
      <c r="E3715" s="27" t="s">
        <v>22</v>
      </c>
      <c r="F3715" s="27" t="s">
        <v>132</v>
      </c>
      <c r="G3715" s="27" t="s">
        <v>133</v>
      </c>
      <c r="H3715" s="27" t="s">
        <v>25</v>
      </c>
      <c r="I3715" s="29">
        <v>0.55000000000000004</v>
      </c>
      <c r="J3715" s="30">
        <v>4250</v>
      </c>
      <c r="K3715" s="31">
        <f t="shared" si="28"/>
        <v>2337.5</v>
      </c>
      <c r="L3715" s="31">
        <f t="shared" si="29"/>
        <v>1051.875</v>
      </c>
      <c r="M3715" s="32">
        <v>0.45</v>
      </c>
      <c r="O3715" s="37"/>
      <c r="P3715" s="35"/>
      <c r="Q3715" s="33"/>
      <c r="R3715" s="34"/>
    </row>
    <row r="3716" spans="1:18" ht="15.75" customHeight="1">
      <c r="A3716" s="22"/>
      <c r="B3716" s="27" t="s">
        <v>21</v>
      </c>
      <c r="C3716" s="27">
        <v>1185732</v>
      </c>
      <c r="D3716" s="28">
        <v>44387</v>
      </c>
      <c r="E3716" s="27" t="s">
        <v>22</v>
      </c>
      <c r="F3716" s="27" t="s">
        <v>132</v>
      </c>
      <c r="G3716" s="27" t="s">
        <v>133</v>
      </c>
      <c r="H3716" s="27" t="s">
        <v>26</v>
      </c>
      <c r="I3716" s="29">
        <v>0.5</v>
      </c>
      <c r="J3716" s="30">
        <v>3500</v>
      </c>
      <c r="K3716" s="31">
        <f t="shared" si="28"/>
        <v>1750</v>
      </c>
      <c r="L3716" s="31">
        <f t="shared" si="29"/>
        <v>612.5</v>
      </c>
      <c r="M3716" s="32">
        <v>0.35</v>
      </c>
      <c r="O3716" s="37"/>
      <c r="P3716" s="35"/>
      <c r="Q3716" s="33"/>
      <c r="R3716" s="34"/>
    </row>
    <row r="3717" spans="1:18" ht="15.75" customHeight="1">
      <c r="A3717" s="22"/>
      <c r="B3717" s="27" t="s">
        <v>21</v>
      </c>
      <c r="C3717" s="27">
        <v>1185732</v>
      </c>
      <c r="D3717" s="28">
        <v>44387</v>
      </c>
      <c r="E3717" s="27" t="s">
        <v>22</v>
      </c>
      <c r="F3717" s="27" t="s">
        <v>132</v>
      </c>
      <c r="G3717" s="27" t="s">
        <v>133</v>
      </c>
      <c r="H3717" s="27" t="s">
        <v>27</v>
      </c>
      <c r="I3717" s="29">
        <v>0.5</v>
      </c>
      <c r="J3717" s="30">
        <v>3000</v>
      </c>
      <c r="K3717" s="31">
        <f t="shared" si="28"/>
        <v>1500</v>
      </c>
      <c r="L3717" s="31">
        <f t="shared" si="29"/>
        <v>525</v>
      </c>
      <c r="M3717" s="32">
        <v>0.35</v>
      </c>
      <c r="O3717" s="37"/>
      <c r="P3717" s="35"/>
      <c r="Q3717" s="33"/>
      <c r="R3717" s="34"/>
    </row>
    <row r="3718" spans="1:18" ht="15.75" customHeight="1">
      <c r="A3718" s="22"/>
      <c r="B3718" s="27" t="s">
        <v>21</v>
      </c>
      <c r="C3718" s="27">
        <v>1185732</v>
      </c>
      <c r="D3718" s="28">
        <v>44387</v>
      </c>
      <c r="E3718" s="27" t="s">
        <v>22</v>
      </c>
      <c r="F3718" s="27" t="s">
        <v>132</v>
      </c>
      <c r="G3718" s="27" t="s">
        <v>133</v>
      </c>
      <c r="H3718" s="27" t="s">
        <v>28</v>
      </c>
      <c r="I3718" s="29">
        <v>0.6</v>
      </c>
      <c r="J3718" s="30">
        <v>3250</v>
      </c>
      <c r="K3718" s="31">
        <f t="shared" si="28"/>
        <v>1950</v>
      </c>
      <c r="L3718" s="31">
        <f t="shared" si="29"/>
        <v>682.5</v>
      </c>
      <c r="M3718" s="32">
        <v>0.35</v>
      </c>
      <c r="O3718" s="37"/>
      <c r="P3718" s="35"/>
      <c r="Q3718" s="33"/>
      <c r="R3718" s="34"/>
    </row>
    <row r="3719" spans="1:18" ht="15.75" customHeight="1">
      <c r="A3719" s="22"/>
      <c r="B3719" s="27" t="s">
        <v>21</v>
      </c>
      <c r="C3719" s="27">
        <v>1185732</v>
      </c>
      <c r="D3719" s="28">
        <v>44387</v>
      </c>
      <c r="E3719" s="27" t="s">
        <v>22</v>
      </c>
      <c r="F3719" s="27" t="s">
        <v>132</v>
      </c>
      <c r="G3719" s="27" t="s">
        <v>133</v>
      </c>
      <c r="H3719" s="27" t="s">
        <v>29</v>
      </c>
      <c r="I3719" s="29">
        <v>0.65</v>
      </c>
      <c r="J3719" s="30">
        <v>5000</v>
      </c>
      <c r="K3719" s="31">
        <f t="shared" si="28"/>
        <v>3250</v>
      </c>
      <c r="L3719" s="31">
        <f t="shared" si="29"/>
        <v>1300</v>
      </c>
      <c r="M3719" s="32">
        <v>0.39999999999999997</v>
      </c>
      <c r="O3719" s="37"/>
      <c r="P3719" s="35"/>
      <c r="Q3719" s="33"/>
      <c r="R3719" s="34"/>
    </row>
    <row r="3720" spans="1:18" ht="15.75" customHeight="1">
      <c r="A3720" s="22"/>
      <c r="B3720" s="27" t="s">
        <v>21</v>
      </c>
      <c r="C3720" s="27">
        <v>1185732</v>
      </c>
      <c r="D3720" s="28">
        <v>44419</v>
      </c>
      <c r="E3720" s="27" t="s">
        <v>22</v>
      </c>
      <c r="F3720" s="27" t="s">
        <v>132</v>
      </c>
      <c r="G3720" s="27" t="s">
        <v>133</v>
      </c>
      <c r="H3720" s="27" t="s">
        <v>24</v>
      </c>
      <c r="I3720" s="29">
        <v>0.6</v>
      </c>
      <c r="J3720" s="30">
        <v>6500</v>
      </c>
      <c r="K3720" s="31">
        <f t="shared" si="28"/>
        <v>3900</v>
      </c>
      <c r="L3720" s="31">
        <f t="shared" si="29"/>
        <v>1755</v>
      </c>
      <c r="M3720" s="32">
        <v>0.45</v>
      </c>
      <c r="O3720" s="37"/>
      <c r="P3720" s="35"/>
      <c r="Q3720" s="33"/>
      <c r="R3720" s="34"/>
    </row>
    <row r="3721" spans="1:18" ht="15.75" customHeight="1">
      <c r="A3721" s="22"/>
      <c r="B3721" s="27" t="s">
        <v>21</v>
      </c>
      <c r="C3721" s="27">
        <v>1185732</v>
      </c>
      <c r="D3721" s="28">
        <v>44419</v>
      </c>
      <c r="E3721" s="27" t="s">
        <v>22</v>
      </c>
      <c r="F3721" s="27" t="s">
        <v>132</v>
      </c>
      <c r="G3721" s="27" t="s">
        <v>133</v>
      </c>
      <c r="H3721" s="27" t="s">
        <v>25</v>
      </c>
      <c r="I3721" s="29">
        <v>0.55000000000000004</v>
      </c>
      <c r="J3721" s="30">
        <v>4250</v>
      </c>
      <c r="K3721" s="31">
        <f t="shared" si="28"/>
        <v>2337.5</v>
      </c>
      <c r="L3721" s="31">
        <f t="shared" si="29"/>
        <v>1051.875</v>
      </c>
      <c r="M3721" s="32">
        <v>0.45</v>
      </c>
      <c r="O3721" s="37"/>
      <c r="P3721" s="35"/>
      <c r="Q3721" s="33"/>
      <c r="R3721" s="34"/>
    </row>
    <row r="3722" spans="1:18" ht="15.75" customHeight="1">
      <c r="A3722" s="22"/>
      <c r="B3722" s="27" t="s">
        <v>21</v>
      </c>
      <c r="C3722" s="27">
        <v>1185732</v>
      </c>
      <c r="D3722" s="28">
        <v>44419</v>
      </c>
      <c r="E3722" s="27" t="s">
        <v>22</v>
      </c>
      <c r="F3722" s="27" t="s">
        <v>132</v>
      </c>
      <c r="G3722" s="27" t="s">
        <v>133</v>
      </c>
      <c r="H3722" s="27" t="s">
        <v>26</v>
      </c>
      <c r="I3722" s="29">
        <v>0.5</v>
      </c>
      <c r="J3722" s="30">
        <v>3500</v>
      </c>
      <c r="K3722" s="31">
        <f t="shared" si="28"/>
        <v>1750</v>
      </c>
      <c r="L3722" s="31">
        <f t="shared" si="29"/>
        <v>612.5</v>
      </c>
      <c r="M3722" s="32">
        <v>0.35</v>
      </c>
      <c r="O3722" s="37"/>
      <c r="P3722" s="35"/>
      <c r="Q3722" s="33"/>
      <c r="R3722" s="34"/>
    </row>
    <row r="3723" spans="1:18" ht="15.75" customHeight="1">
      <c r="A3723" s="22"/>
      <c r="B3723" s="27" t="s">
        <v>21</v>
      </c>
      <c r="C3723" s="27">
        <v>1185732</v>
      </c>
      <c r="D3723" s="28">
        <v>44419</v>
      </c>
      <c r="E3723" s="27" t="s">
        <v>22</v>
      </c>
      <c r="F3723" s="27" t="s">
        <v>132</v>
      </c>
      <c r="G3723" s="27" t="s">
        <v>133</v>
      </c>
      <c r="H3723" s="27" t="s">
        <v>27</v>
      </c>
      <c r="I3723" s="29">
        <v>0.5</v>
      </c>
      <c r="J3723" s="30">
        <v>2500</v>
      </c>
      <c r="K3723" s="31">
        <f t="shared" si="28"/>
        <v>1250</v>
      </c>
      <c r="L3723" s="31">
        <f t="shared" si="29"/>
        <v>437.5</v>
      </c>
      <c r="M3723" s="32">
        <v>0.35</v>
      </c>
      <c r="O3723" s="37"/>
      <c r="P3723" s="35"/>
      <c r="Q3723" s="33"/>
      <c r="R3723" s="34"/>
    </row>
    <row r="3724" spans="1:18" ht="15.75" customHeight="1">
      <c r="A3724" s="22"/>
      <c r="B3724" s="27" t="s">
        <v>21</v>
      </c>
      <c r="C3724" s="27">
        <v>1185732</v>
      </c>
      <c r="D3724" s="28">
        <v>44419</v>
      </c>
      <c r="E3724" s="27" t="s">
        <v>22</v>
      </c>
      <c r="F3724" s="27" t="s">
        <v>132</v>
      </c>
      <c r="G3724" s="27" t="s">
        <v>133</v>
      </c>
      <c r="H3724" s="27" t="s">
        <v>28</v>
      </c>
      <c r="I3724" s="29">
        <v>0.6</v>
      </c>
      <c r="J3724" s="30">
        <v>2250</v>
      </c>
      <c r="K3724" s="31">
        <f t="shared" si="28"/>
        <v>1350</v>
      </c>
      <c r="L3724" s="31">
        <f t="shared" si="29"/>
        <v>472.49999999999994</v>
      </c>
      <c r="M3724" s="32">
        <v>0.35</v>
      </c>
      <c r="O3724" s="37"/>
      <c r="P3724" s="35"/>
      <c r="Q3724" s="33"/>
      <c r="R3724" s="34"/>
    </row>
    <row r="3725" spans="1:18" ht="15.75" customHeight="1">
      <c r="A3725" s="22"/>
      <c r="B3725" s="27" t="s">
        <v>21</v>
      </c>
      <c r="C3725" s="27">
        <v>1185732</v>
      </c>
      <c r="D3725" s="28">
        <v>44419</v>
      </c>
      <c r="E3725" s="27" t="s">
        <v>22</v>
      </c>
      <c r="F3725" s="27" t="s">
        <v>132</v>
      </c>
      <c r="G3725" s="27" t="s">
        <v>133</v>
      </c>
      <c r="H3725" s="27" t="s">
        <v>29</v>
      </c>
      <c r="I3725" s="29">
        <v>0.65</v>
      </c>
      <c r="J3725" s="30">
        <v>4000</v>
      </c>
      <c r="K3725" s="31">
        <f t="shared" si="28"/>
        <v>2600</v>
      </c>
      <c r="L3725" s="31">
        <f t="shared" si="29"/>
        <v>1040</v>
      </c>
      <c r="M3725" s="32">
        <v>0.39999999999999997</v>
      </c>
      <c r="O3725" s="37"/>
      <c r="P3725" s="35"/>
      <c r="Q3725" s="33"/>
      <c r="R3725" s="34"/>
    </row>
    <row r="3726" spans="1:18" ht="15.75" customHeight="1">
      <c r="A3726" s="22"/>
      <c r="B3726" s="27" t="s">
        <v>21</v>
      </c>
      <c r="C3726" s="27">
        <v>1185732</v>
      </c>
      <c r="D3726" s="28">
        <v>44449</v>
      </c>
      <c r="E3726" s="27" t="s">
        <v>22</v>
      </c>
      <c r="F3726" s="27" t="s">
        <v>132</v>
      </c>
      <c r="G3726" s="27" t="s">
        <v>133</v>
      </c>
      <c r="H3726" s="27" t="s">
        <v>24</v>
      </c>
      <c r="I3726" s="29">
        <v>0.6</v>
      </c>
      <c r="J3726" s="30">
        <v>5250</v>
      </c>
      <c r="K3726" s="31">
        <f t="shared" si="28"/>
        <v>3150</v>
      </c>
      <c r="L3726" s="31">
        <f t="shared" si="29"/>
        <v>1417.5</v>
      </c>
      <c r="M3726" s="32">
        <v>0.45</v>
      </c>
      <c r="O3726" s="37"/>
      <c r="P3726" s="35"/>
      <c r="Q3726" s="33"/>
      <c r="R3726" s="34"/>
    </row>
    <row r="3727" spans="1:18" ht="15.75" customHeight="1">
      <c r="A3727" s="22"/>
      <c r="B3727" s="27" t="s">
        <v>21</v>
      </c>
      <c r="C3727" s="27">
        <v>1185732</v>
      </c>
      <c r="D3727" s="28">
        <v>44449</v>
      </c>
      <c r="E3727" s="27" t="s">
        <v>22</v>
      </c>
      <c r="F3727" s="27" t="s">
        <v>132</v>
      </c>
      <c r="G3727" s="27" t="s">
        <v>133</v>
      </c>
      <c r="H3727" s="27" t="s">
        <v>25</v>
      </c>
      <c r="I3727" s="29">
        <v>0.55000000000000004</v>
      </c>
      <c r="J3727" s="30">
        <v>3250</v>
      </c>
      <c r="K3727" s="31">
        <f t="shared" si="28"/>
        <v>1787.5000000000002</v>
      </c>
      <c r="L3727" s="31">
        <f t="shared" si="29"/>
        <v>804.37500000000011</v>
      </c>
      <c r="M3727" s="32">
        <v>0.45</v>
      </c>
      <c r="O3727" s="37"/>
      <c r="P3727" s="35"/>
      <c r="Q3727" s="33"/>
      <c r="R3727" s="34"/>
    </row>
    <row r="3728" spans="1:18" ht="15.75" customHeight="1">
      <c r="A3728" s="22"/>
      <c r="B3728" s="27" t="s">
        <v>21</v>
      </c>
      <c r="C3728" s="27">
        <v>1185732</v>
      </c>
      <c r="D3728" s="28">
        <v>44449</v>
      </c>
      <c r="E3728" s="27" t="s">
        <v>22</v>
      </c>
      <c r="F3728" s="27" t="s">
        <v>132</v>
      </c>
      <c r="G3728" s="27" t="s">
        <v>133</v>
      </c>
      <c r="H3728" s="27" t="s">
        <v>26</v>
      </c>
      <c r="I3728" s="29">
        <v>0.5</v>
      </c>
      <c r="J3728" s="30">
        <v>2250</v>
      </c>
      <c r="K3728" s="31">
        <f t="shared" si="28"/>
        <v>1125</v>
      </c>
      <c r="L3728" s="31">
        <f t="shared" si="29"/>
        <v>393.75</v>
      </c>
      <c r="M3728" s="32">
        <v>0.35</v>
      </c>
      <c r="O3728" s="37"/>
      <c r="P3728" s="35"/>
      <c r="Q3728" s="33"/>
      <c r="R3728" s="34"/>
    </row>
    <row r="3729" spans="1:18" ht="15.75" customHeight="1">
      <c r="A3729" s="22"/>
      <c r="B3729" s="27" t="s">
        <v>21</v>
      </c>
      <c r="C3729" s="27">
        <v>1185732</v>
      </c>
      <c r="D3729" s="28">
        <v>44449</v>
      </c>
      <c r="E3729" s="27" t="s">
        <v>22</v>
      </c>
      <c r="F3729" s="27" t="s">
        <v>132</v>
      </c>
      <c r="G3729" s="27" t="s">
        <v>133</v>
      </c>
      <c r="H3729" s="27" t="s">
        <v>27</v>
      </c>
      <c r="I3729" s="29">
        <v>0.5</v>
      </c>
      <c r="J3729" s="30">
        <v>2000</v>
      </c>
      <c r="K3729" s="31">
        <f t="shared" si="28"/>
        <v>1000</v>
      </c>
      <c r="L3729" s="31">
        <f t="shared" si="29"/>
        <v>350</v>
      </c>
      <c r="M3729" s="32">
        <v>0.35</v>
      </c>
      <c r="O3729" s="37"/>
      <c r="P3729" s="35"/>
      <c r="Q3729" s="33"/>
      <c r="R3729" s="34"/>
    </row>
    <row r="3730" spans="1:18" ht="15.75" customHeight="1">
      <c r="A3730" s="22"/>
      <c r="B3730" s="27" t="s">
        <v>21</v>
      </c>
      <c r="C3730" s="27">
        <v>1185732</v>
      </c>
      <c r="D3730" s="28">
        <v>44449</v>
      </c>
      <c r="E3730" s="27" t="s">
        <v>22</v>
      </c>
      <c r="F3730" s="27" t="s">
        <v>132</v>
      </c>
      <c r="G3730" s="27" t="s">
        <v>133</v>
      </c>
      <c r="H3730" s="27" t="s">
        <v>28</v>
      </c>
      <c r="I3730" s="29">
        <v>0.6</v>
      </c>
      <c r="J3730" s="30">
        <v>2000</v>
      </c>
      <c r="K3730" s="31">
        <f t="shared" si="28"/>
        <v>1200</v>
      </c>
      <c r="L3730" s="31">
        <f t="shared" si="29"/>
        <v>420</v>
      </c>
      <c r="M3730" s="32">
        <v>0.35</v>
      </c>
      <c r="O3730" s="37"/>
      <c r="P3730" s="35"/>
      <c r="Q3730" s="33"/>
      <c r="R3730" s="34"/>
    </row>
    <row r="3731" spans="1:18" ht="15.75" customHeight="1">
      <c r="A3731" s="22"/>
      <c r="B3731" s="27" t="s">
        <v>21</v>
      </c>
      <c r="C3731" s="27">
        <v>1185732</v>
      </c>
      <c r="D3731" s="28">
        <v>44449</v>
      </c>
      <c r="E3731" s="27" t="s">
        <v>22</v>
      </c>
      <c r="F3731" s="27" t="s">
        <v>132</v>
      </c>
      <c r="G3731" s="27" t="s">
        <v>133</v>
      </c>
      <c r="H3731" s="27" t="s">
        <v>29</v>
      </c>
      <c r="I3731" s="29">
        <v>0.65</v>
      </c>
      <c r="J3731" s="30">
        <v>3000</v>
      </c>
      <c r="K3731" s="31">
        <f t="shared" si="28"/>
        <v>1950</v>
      </c>
      <c r="L3731" s="31">
        <f t="shared" si="29"/>
        <v>779.99999999999989</v>
      </c>
      <c r="M3731" s="32">
        <v>0.39999999999999997</v>
      </c>
      <c r="O3731" s="37"/>
      <c r="P3731" s="35"/>
      <c r="Q3731" s="33"/>
      <c r="R3731" s="34"/>
    </row>
    <row r="3732" spans="1:18" ht="15.75" customHeight="1">
      <c r="A3732" s="22"/>
      <c r="B3732" s="27" t="s">
        <v>21</v>
      </c>
      <c r="C3732" s="27">
        <v>1185732</v>
      </c>
      <c r="D3732" s="28">
        <v>44481</v>
      </c>
      <c r="E3732" s="27" t="s">
        <v>22</v>
      </c>
      <c r="F3732" s="27" t="s">
        <v>132</v>
      </c>
      <c r="G3732" s="27" t="s">
        <v>133</v>
      </c>
      <c r="H3732" s="27" t="s">
        <v>24</v>
      </c>
      <c r="I3732" s="29">
        <v>0.65</v>
      </c>
      <c r="J3732" s="30">
        <v>4750</v>
      </c>
      <c r="K3732" s="31">
        <f t="shared" si="28"/>
        <v>3087.5</v>
      </c>
      <c r="L3732" s="31">
        <f t="shared" si="29"/>
        <v>1389.375</v>
      </c>
      <c r="M3732" s="32">
        <v>0.45</v>
      </c>
      <c r="O3732" s="37"/>
      <c r="P3732" s="35"/>
      <c r="Q3732" s="33"/>
      <c r="R3732" s="34"/>
    </row>
    <row r="3733" spans="1:18" ht="15.75" customHeight="1">
      <c r="A3733" s="22"/>
      <c r="B3733" s="27" t="s">
        <v>21</v>
      </c>
      <c r="C3733" s="27">
        <v>1185732</v>
      </c>
      <c r="D3733" s="28">
        <v>44481</v>
      </c>
      <c r="E3733" s="27" t="s">
        <v>22</v>
      </c>
      <c r="F3733" s="27" t="s">
        <v>132</v>
      </c>
      <c r="G3733" s="27" t="s">
        <v>133</v>
      </c>
      <c r="H3733" s="27" t="s">
        <v>25</v>
      </c>
      <c r="I3733" s="29">
        <v>0.60000000000000009</v>
      </c>
      <c r="J3733" s="30">
        <v>3000</v>
      </c>
      <c r="K3733" s="31">
        <f t="shared" si="28"/>
        <v>1800.0000000000002</v>
      </c>
      <c r="L3733" s="31">
        <f t="shared" si="29"/>
        <v>810.00000000000011</v>
      </c>
      <c r="M3733" s="32">
        <v>0.45</v>
      </c>
      <c r="O3733" s="37"/>
      <c r="P3733" s="35"/>
      <c r="Q3733" s="33"/>
      <c r="R3733" s="34"/>
    </row>
    <row r="3734" spans="1:18" ht="15.75" customHeight="1">
      <c r="A3734" s="22"/>
      <c r="B3734" s="27" t="s">
        <v>21</v>
      </c>
      <c r="C3734" s="27">
        <v>1185732</v>
      </c>
      <c r="D3734" s="28">
        <v>44481</v>
      </c>
      <c r="E3734" s="27" t="s">
        <v>22</v>
      </c>
      <c r="F3734" s="27" t="s">
        <v>132</v>
      </c>
      <c r="G3734" s="27" t="s">
        <v>133</v>
      </c>
      <c r="H3734" s="27" t="s">
        <v>26</v>
      </c>
      <c r="I3734" s="29">
        <v>0.60000000000000009</v>
      </c>
      <c r="J3734" s="30">
        <v>2000</v>
      </c>
      <c r="K3734" s="31">
        <f t="shared" si="28"/>
        <v>1200.0000000000002</v>
      </c>
      <c r="L3734" s="31">
        <f t="shared" si="29"/>
        <v>420.00000000000006</v>
      </c>
      <c r="M3734" s="32">
        <v>0.35</v>
      </c>
      <c r="O3734" s="37"/>
      <c r="P3734" s="35"/>
      <c r="Q3734" s="33"/>
      <c r="R3734" s="34"/>
    </row>
    <row r="3735" spans="1:18" ht="15.75" customHeight="1">
      <c r="A3735" s="22"/>
      <c r="B3735" s="27" t="s">
        <v>21</v>
      </c>
      <c r="C3735" s="27">
        <v>1185732</v>
      </c>
      <c r="D3735" s="28">
        <v>44481</v>
      </c>
      <c r="E3735" s="27" t="s">
        <v>22</v>
      </c>
      <c r="F3735" s="27" t="s">
        <v>132</v>
      </c>
      <c r="G3735" s="27" t="s">
        <v>133</v>
      </c>
      <c r="H3735" s="27" t="s">
        <v>27</v>
      </c>
      <c r="I3735" s="29">
        <v>0.60000000000000009</v>
      </c>
      <c r="J3735" s="30">
        <v>1750</v>
      </c>
      <c r="K3735" s="31">
        <f t="shared" si="28"/>
        <v>1050.0000000000002</v>
      </c>
      <c r="L3735" s="31">
        <f t="shared" si="29"/>
        <v>367.50000000000006</v>
      </c>
      <c r="M3735" s="32">
        <v>0.35</v>
      </c>
      <c r="O3735" s="37"/>
      <c r="P3735" s="35"/>
      <c r="Q3735" s="33"/>
      <c r="R3735" s="34"/>
    </row>
    <row r="3736" spans="1:18" ht="15.75" customHeight="1">
      <c r="A3736" s="22"/>
      <c r="B3736" s="27" t="s">
        <v>21</v>
      </c>
      <c r="C3736" s="27">
        <v>1185732</v>
      </c>
      <c r="D3736" s="28">
        <v>44481</v>
      </c>
      <c r="E3736" s="27" t="s">
        <v>22</v>
      </c>
      <c r="F3736" s="27" t="s">
        <v>132</v>
      </c>
      <c r="G3736" s="27" t="s">
        <v>133</v>
      </c>
      <c r="H3736" s="27" t="s">
        <v>28</v>
      </c>
      <c r="I3736" s="29">
        <v>0.70000000000000007</v>
      </c>
      <c r="J3736" s="30">
        <v>1750</v>
      </c>
      <c r="K3736" s="31">
        <f t="shared" si="28"/>
        <v>1225.0000000000002</v>
      </c>
      <c r="L3736" s="31">
        <f t="shared" si="29"/>
        <v>428.75000000000006</v>
      </c>
      <c r="M3736" s="32">
        <v>0.35</v>
      </c>
      <c r="O3736" s="37"/>
      <c r="P3736" s="35"/>
      <c r="Q3736" s="33"/>
      <c r="R3736" s="34"/>
    </row>
    <row r="3737" spans="1:18" ht="15.75" customHeight="1">
      <c r="A3737" s="22"/>
      <c r="B3737" s="27" t="s">
        <v>21</v>
      </c>
      <c r="C3737" s="27">
        <v>1185732</v>
      </c>
      <c r="D3737" s="28">
        <v>44481</v>
      </c>
      <c r="E3737" s="27" t="s">
        <v>22</v>
      </c>
      <c r="F3737" s="27" t="s">
        <v>132</v>
      </c>
      <c r="G3737" s="27" t="s">
        <v>133</v>
      </c>
      <c r="H3737" s="27" t="s">
        <v>29</v>
      </c>
      <c r="I3737" s="29">
        <v>0.75</v>
      </c>
      <c r="J3737" s="30">
        <v>3000</v>
      </c>
      <c r="K3737" s="31">
        <f t="shared" si="28"/>
        <v>2250</v>
      </c>
      <c r="L3737" s="31">
        <f t="shared" si="29"/>
        <v>899.99999999999989</v>
      </c>
      <c r="M3737" s="32">
        <v>0.39999999999999997</v>
      </c>
      <c r="O3737" s="37"/>
      <c r="P3737" s="35"/>
      <c r="Q3737" s="33"/>
      <c r="R3737" s="34"/>
    </row>
    <row r="3738" spans="1:18" ht="15.75" customHeight="1">
      <c r="A3738" s="22"/>
      <c r="B3738" s="27" t="s">
        <v>21</v>
      </c>
      <c r="C3738" s="27">
        <v>1185732</v>
      </c>
      <c r="D3738" s="28">
        <v>44511</v>
      </c>
      <c r="E3738" s="27" t="s">
        <v>22</v>
      </c>
      <c r="F3738" s="27" t="s">
        <v>132</v>
      </c>
      <c r="G3738" s="27" t="s">
        <v>133</v>
      </c>
      <c r="H3738" s="27" t="s">
        <v>24</v>
      </c>
      <c r="I3738" s="29">
        <v>0.70000000000000007</v>
      </c>
      <c r="J3738" s="30">
        <v>4500</v>
      </c>
      <c r="K3738" s="31">
        <f t="shared" si="28"/>
        <v>3150.0000000000005</v>
      </c>
      <c r="L3738" s="31">
        <f t="shared" si="29"/>
        <v>1417.5000000000002</v>
      </c>
      <c r="M3738" s="32">
        <v>0.45</v>
      </c>
      <c r="O3738" s="37"/>
      <c r="P3738" s="35"/>
      <c r="Q3738" s="33"/>
      <c r="R3738" s="34"/>
    </row>
    <row r="3739" spans="1:18" ht="15.75" customHeight="1">
      <c r="A3739" s="22"/>
      <c r="B3739" s="27" t="s">
        <v>21</v>
      </c>
      <c r="C3739" s="27">
        <v>1185732</v>
      </c>
      <c r="D3739" s="28">
        <v>44511</v>
      </c>
      <c r="E3739" s="27" t="s">
        <v>22</v>
      </c>
      <c r="F3739" s="27" t="s">
        <v>132</v>
      </c>
      <c r="G3739" s="27" t="s">
        <v>133</v>
      </c>
      <c r="H3739" s="27" t="s">
        <v>25</v>
      </c>
      <c r="I3739" s="29">
        <v>0.60000000000000009</v>
      </c>
      <c r="J3739" s="30">
        <v>3250</v>
      </c>
      <c r="K3739" s="31">
        <f t="shared" si="28"/>
        <v>1950.0000000000002</v>
      </c>
      <c r="L3739" s="31">
        <f t="shared" si="29"/>
        <v>877.50000000000011</v>
      </c>
      <c r="M3739" s="32">
        <v>0.45</v>
      </c>
      <c r="O3739" s="37"/>
      <c r="P3739" s="35"/>
      <c r="Q3739" s="33"/>
      <c r="R3739" s="34"/>
    </row>
    <row r="3740" spans="1:18" ht="15.75" customHeight="1">
      <c r="A3740" s="22"/>
      <c r="B3740" s="27" t="s">
        <v>21</v>
      </c>
      <c r="C3740" s="27">
        <v>1185732</v>
      </c>
      <c r="D3740" s="28">
        <v>44511</v>
      </c>
      <c r="E3740" s="27" t="s">
        <v>22</v>
      </c>
      <c r="F3740" s="27" t="s">
        <v>132</v>
      </c>
      <c r="G3740" s="27" t="s">
        <v>133</v>
      </c>
      <c r="H3740" s="27" t="s">
        <v>26</v>
      </c>
      <c r="I3740" s="29">
        <v>0.60000000000000009</v>
      </c>
      <c r="J3740" s="30">
        <v>3200</v>
      </c>
      <c r="K3740" s="31">
        <f t="shared" si="28"/>
        <v>1920.0000000000002</v>
      </c>
      <c r="L3740" s="31">
        <f t="shared" si="29"/>
        <v>672</v>
      </c>
      <c r="M3740" s="32">
        <v>0.35</v>
      </c>
      <c r="O3740" s="37"/>
      <c r="P3740" s="35"/>
      <c r="Q3740" s="33"/>
      <c r="R3740" s="34"/>
    </row>
    <row r="3741" spans="1:18" ht="15.75" customHeight="1">
      <c r="A3741" s="22"/>
      <c r="B3741" s="27" t="s">
        <v>21</v>
      </c>
      <c r="C3741" s="27">
        <v>1185732</v>
      </c>
      <c r="D3741" s="28">
        <v>44511</v>
      </c>
      <c r="E3741" s="27" t="s">
        <v>22</v>
      </c>
      <c r="F3741" s="27" t="s">
        <v>132</v>
      </c>
      <c r="G3741" s="27" t="s">
        <v>133</v>
      </c>
      <c r="H3741" s="27" t="s">
        <v>27</v>
      </c>
      <c r="I3741" s="29">
        <v>0.60000000000000009</v>
      </c>
      <c r="J3741" s="30">
        <v>3000</v>
      </c>
      <c r="K3741" s="31">
        <f t="shared" si="28"/>
        <v>1800.0000000000002</v>
      </c>
      <c r="L3741" s="31">
        <f t="shared" si="29"/>
        <v>630</v>
      </c>
      <c r="M3741" s="32">
        <v>0.35</v>
      </c>
      <c r="O3741" s="37"/>
      <c r="P3741" s="35"/>
      <c r="Q3741" s="33"/>
      <c r="R3741" s="34"/>
    </row>
    <row r="3742" spans="1:18" ht="15.75" customHeight="1">
      <c r="A3742" s="22"/>
      <c r="B3742" s="27" t="s">
        <v>21</v>
      </c>
      <c r="C3742" s="27">
        <v>1185732</v>
      </c>
      <c r="D3742" s="28">
        <v>44511</v>
      </c>
      <c r="E3742" s="27" t="s">
        <v>22</v>
      </c>
      <c r="F3742" s="27" t="s">
        <v>132</v>
      </c>
      <c r="G3742" s="27" t="s">
        <v>133</v>
      </c>
      <c r="H3742" s="27" t="s">
        <v>28</v>
      </c>
      <c r="I3742" s="29">
        <v>0.70000000000000007</v>
      </c>
      <c r="J3742" s="30">
        <v>2750</v>
      </c>
      <c r="K3742" s="31">
        <f t="shared" si="28"/>
        <v>1925.0000000000002</v>
      </c>
      <c r="L3742" s="31">
        <f t="shared" si="29"/>
        <v>673.75</v>
      </c>
      <c r="M3742" s="32">
        <v>0.35</v>
      </c>
      <c r="O3742" s="37"/>
      <c r="P3742" s="35"/>
      <c r="Q3742" s="33"/>
      <c r="R3742" s="34"/>
    </row>
    <row r="3743" spans="1:18" ht="15.75" customHeight="1">
      <c r="A3743" s="22"/>
      <c r="B3743" s="27" t="s">
        <v>21</v>
      </c>
      <c r="C3743" s="27">
        <v>1185732</v>
      </c>
      <c r="D3743" s="28">
        <v>44511</v>
      </c>
      <c r="E3743" s="27" t="s">
        <v>22</v>
      </c>
      <c r="F3743" s="27" t="s">
        <v>132</v>
      </c>
      <c r="G3743" s="27" t="s">
        <v>133</v>
      </c>
      <c r="H3743" s="27" t="s">
        <v>29</v>
      </c>
      <c r="I3743" s="29">
        <v>0.75</v>
      </c>
      <c r="J3743" s="30">
        <v>3750</v>
      </c>
      <c r="K3743" s="31">
        <f t="shared" si="28"/>
        <v>2812.5</v>
      </c>
      <c r="L3743" s="31">
        <f t="shared" si="29"/>
        <v>1125</v>
      </c>
      <c r="M3743" s="32">
        <v>0.39999999999999997</v>
      </c>
      <c r="O3743" s="37"/>
      <c r="P3743" s="35"/>
      <c r="Q3743" s="33"/>
      <c r="R3743" s="34"/>
    </row>
    <row r="3744" spans="1:18" ht="15.75" customHeight="1">
      <c r="A3744" s="22"/>
      <c r="B3744" s="27" t="s">
        <v>21</v>
      </c>
      <c r="C3744" s="27">
        <v>1185732</v>
      </c>
      <c r="D3744" s="28">
        <v>44540</v>
      </c>
      <c r="E3744" s="27" t="s">
        <v>22</v>
      </c>
      <c r="F3744" s="27" t="s">
        <v>132</v>
      </c>
      <c r="G3744" s="27" t="s">
        <v>133</v>
      </c>
      <c r="H3744" s="27" t="s">
        <v>24</v>
      </c>
      <c r="I3744" s="29">
        <v>0.70000000000000007</v>
      </c>
      <c r="J3744" s="30">
        <v>6000</v>
      </c>
      <c r="K3744" s="31">
        <f t="shared" si="28"/>
        <v>4200</v>
      </c>
      <c r="L3744" s="31">
        <f t="shared" si="29"/>
        <v>1890</v>
      </c>
      <c r="M3744" s="32">
        <v>0.45</v>
      </c>
      <c r="O3744" s="37"/>
      <c r="P3744" s="35"/>
      <c r="Q3744" s="33"/>
      <c r="R3744" s="34"/>
    </row>
    <row r="3745" spans="1:18" ht="15.75" customHeight="1">
      <c r="A3745" s="22"/>
      <c r="B3745" s="27" t="s">
        <v>21</v>
      </c>
      <c r="C3745" s="27">
        <v>1185732</v>
      </c>
      <c r="D3745" s="28">
        <v>44540</v>
      </c>
      <c r="E3745" s="27" t="s">
        <v>22</v>
      </c>
      <c r="F3745" s="27" t="s">
        <v>132</v>
      </c>
      <c r="G3745" s="27" t="s">
        <v>133</v>
      </c>
      <c r="H3745" s="27" t="s">
        <v>25</v>
      </c>
      <c r="I3745" s="29">
        <v>0.60000000000000009</v>
      </c>
      <c r="J3745" s="30">
        <v>4000</v>
      </c>
      <c r="K3745" s="31">
        <f t="shared" si="28"/>
        <v>2400.0000000000005</v>
      </c>
      <c r="L3745" s="31">
        <f t="shared" si="29"/>
        <v>1080.0000000000002</v>
      </c>
      <c r="M3745" s="32">
        <v>0.45</v>
      </c>
      <c r="O3745" s="37"/>
      <c r="P3745" s="35"/>
      <c r="Q3745" s="33"/>
      <c r="R3745" s="34"/>
    </row>
    <row r="3746" spans="1:18" ht="15.75" customHeight="1">
      <c r="A3746" s="22"/>
      <c r="B3746" s="27" t="s">
        <v>21</v>
      </c>
      <c r="C3746" s="27">
        <v>1185732</v>
      </c>
      <c r="D3746" s="28">
        <v>44540</v>
      </c>
      <c r="E3746" s="27" t="s">
        <v>22</v>
      </c>
      <c r="F3746" s="27" t="s">
        <v>132</v>
      </c>
      <c r="G3746" s="27" t="s">
        <v>133</v>
      </c>
      <c r="H3746" s="27" t="s">
        <v>26</v>
      </c>
      <c r="I3746" s="29">
        <v>0.60000000000000009</v>
      </c>
      <c r="J3746" s="30">
        <v>3750</v>
      </c>
      <c r="K3746" s="31">
        <f t="shared" si="28"/>
        <v>2250.0000000000005</v>
      </c>
      <c r="L3746" s="31">
        <f t="shared" si="29"/>
        <v>787.50000000000011</v>
      </c>
      <c r="M3746" s="32">
        <v>0.35</v>
      </c>
      <c r="O3746" s="37"/>
      <c r="P3746" s="35"/>
      <c r="Q3746" s="33"/>
      <c r="R3746" s="34"/>
    </row>
    <row r="3747" spans="1:18" ht="15.75" customHeight="1">
      <c r="A3747" s="22"/>
      <c r="B3747" s="27" t="s">
        <v>21</v>
      </c>
      <c r="C3747" s="27">
        <v>1185732</v>
      </c>
      <c r="D3747" s="28">
        <v>44540</v>
      </c>
      <c r="E3747" s="27" t="s">
        <v>22</v>
      </c>
      <c r="F3747" s="27" t="s">
        <v>132</v>
      </c>
      <c r="G3747" s="27" t="s">
        <v>133</v>
      </c>
      <c r="H3747" s="27" t="s">
        <v>27</v>
      </c>
      <c r="I3747" s="29">
        <v>0.60000000000000009</v>
      </c>
      <c r="J3747" s="30">
        <v>3250</v>
      </c>
      <c r="K3747" s="31">
        <f t="shared" si="28"/>
        <v>1950.0000000000002</v>
      </c>
      <c r="L3747" s="31">
        <f t="shared" si="29"/>
        <v>682.5</v>
      </c>
      <c r="M3747" s="32">
        <v>0.35</v>
      </c>
      <c r="O3747" s="37"/>
      <c r="P3747" s="35"/>
      <c r="Q3747" s="33"/>
      <c r="R3747" s="34"/>
    </row>
    <row r="3748" spans="1:18" ht="15.75" customHeight="1">
      <c r="A3748" s="22"/>
      <c r="B3748" s="27" t="s">
        <v>21</v>
      </c>
      <c r="C3748" s="27">
        <v>1185732</v>
      </c>
      <c r="D3748" s="28">
        <v>44540</v>
      </c>
      <c r="E3748" s="27" t="s">
        <v>22</v>
      </c>
      <c r="F3748" s="27" t="s">
        <v>132</v>
      </c>
      <c r="G3748" s="27" t="s">
        <v>133</v>
      </c>
      <c r="H3748" s="27" t="s">
        <v>28</v>
      </c>
      <c r="I3748" s="29">
        <v>0.70000000000000007</v>
      </c>
      <c r="J3748" s="30">
        <v>3250</v>
      </c>
      <c r="K3748" s="31">
        <f t="shared" si="28"/>
        <v>2275</v>
      </c>
      <c r="L3748" s="31">
        <f t="shared" si="29"/>
        <v>796.25</v>
      </c>
      <c r="M3748" s="32">
        <v>0.35</v>
      </c>
      <c r="O3748" s="37"/>
      <c r="P3748" s="35"/>
      <c r="Q3748" s="33"/>
      <c r="R3748" s="34"/>
    </row>
    <row r="3749" spans="1:18" ht="15.75" customHeight="1">
      <c r="A3749" s="22"/>
      <c r="B3749" s="27" t="s">
        <v>21</v>
      </c>
      <c r="C3749" s="27">
        <v>1185732</v>
      </c>
      <c r="D3749" s="28">
        <v>44540</v>
      </c>
      <c r="E3749" s="27" t="s">
        <v>22</v>
      </c>
      <c r="F3749" s="27" t="s">
        <v>132</v>
      </c>
      <c r="G3749" s="27" t="s">
        <v>133</v>
      </c>
      <c r="H3749" s="27" t="s">
        <v>29</v>
      </c>
      <c r="I3749" s="29">
        <v>0.75</v>
      </c>
      <c r="J3749" s="30">
        <v>4250</v>
      </c>
      <c r="K3749" s="31">
        <f t="shared" si="28"/>
        <v>3187.5</v>
      </c>
      <c r="L3749" s="31">
        <f t="shared" si="29"/>
        <v>1275</v>
      </c>
      <c r="M3749" s="32">
        <v>0.39999999999999997</v>
      </c>
      <c r="O3749" s="37"/>
      <c r="P3749" s="35"/>
      <c r="Q3749" s="33"/>
      <c r="R3749" s="34"/>
    </row>
    <row r="3750" spans="1:18" ht="15.75" customHeight="1">
      <c r="A3750" s="22" t="s">
        <v>46</v>
      </c>
      <c r="B3750" s="27" t="s">
        <v>21</v>
      </c>
      <c r="C3750" s="27">
        <v>1185732</v>
      </c>
      <c r="D3750" s="28">
        <v>44217</v>
      </c>
      <c r="E3750" s="27" t="s">
        <v>22</v>
      </c>
      <c r="F3750" s="27" t="s">
        <v>134</v>
      </c>
      <c r="G3750" s="27" t="s">
        <v>135</v>
      </c>
      <c r="H3750" s="27" t="s">
        <v>24</v>
      </c>
      <c r="I3750" s="29">
        <v>0.5</v>
      </c>
      <c r="J3750" s="30">
        <v>5250</v>
      </c>
      <c r="K3750" s="31">
        <f t="shared" si="28"/>
        <v>2625</v>
      </c>
      <c r="L3750" s="31">
        <f t="shared" si="29"/>
        <v>1050</v>
      </c>
      <c r="M3750" s="32">
        <v>0.4</v>
      </c>
      <c r="O3750" s="37"/>
      <c r="P3750" s="35"/>
      <c r="Q3750" s="33"/>
      <c r="R3750" s="34"/>
    </row>
    <row r="3751" spans="1:18" ht="15.75" customHeight="1">
      <c r="A3751" s="22"/>
      <c r="B3751" s="27" t="s">
        <v>21</v>
      </c>
      <c r="C3751" s="27">
        <v>1185732</v>
      </c>
      <c r="D3751" s="28">
        <v>44217</v>
      </c>
      <c r="E3751" s="27" t="s">
        <v>22</v>
      </c>
      <c r="F3751" s="27" t="s">
        <v>134</v>
      </c>
      <c r="G3751" s="27" t="s">
        <v>135</v>
      </c>
      <c r="H3751" s="27" t="s">
        <v>25</v>
      </c>
      <c r="I3751" s="29">
        <v>0.5</v>
      </c>
      <c r="J3751" s="30">
        <v>3250</v>
      </c>
      <c r="K3751" s="31">
        <f t="shared" si="28"/>
        <v>1625</v>
      </c>
      <c r="L3751" s="31">
        <f t="shared" si="29"/>
        <v>650</v>
      </c>
      <c r="M3751" s="32">
        <v>0.4</v>
      </c>
      <c r="O3751" s="37"/>
      <c r="P3751" s="35"/>
      <c r="Q3751" s="33"/>
      <c r="R3751" s="34"/>
    </row>
    <row r="3752" spans="1:18" ht="15.75" customHeight="1">
      <c r="A3752" s="22"/>
      <c r="B3752" s="27" t="s">
        <v>21</v>
      </c>
      <c r="C3752" s="27">
        <v>1185732</v>
      </c>
      <c r="D3752" s="28">
        <v>44217</v>
      </c>
      <c r="E3752" s="27" t="s">
        <v>22</v>
      </c>
      <c r="F3752" s="27" t="s">
        <v>134</v>
      </c>
      <c r="G3752" s="27" t="s">
        <v>135</v>
      </c>
      <c r="H3752" s="27" t="s">
        <v>26</v>
      </c>
      <c r="I3752" s="29">
        <v>0.4</v>
      </c>
      <c r="J3752" s="30">
        <v>3250</v>
      </c>
      <c r="K3752" s="31">
        <f t="shared" si="28"/>
        <v>1300</v>
      </c>
      <c r="L3752" s="31">
        <f t="shared" si="29"/>
        <v>390</v>
      </c>
      <c r="M3752" s="32">
        <v>0.3</v>
      </c>
      <c r="O3752" s="37"/>
      <c r="P3752" s="35"/>
      <c r="Q3752" s="33"/>
      <c r="R3752" s="34"/>
    </row>
    <row r="3753" spans="1:18" ht="15.75" customHeight="1">
      <c r="A3753" s="22"/>
      <c r="B3753" s="27" t="s">
        <v>21</v>
      </c>
      <c r="C3753" s="27">
        <v>1185732</v>
      </c>
      <c r="D3753" s="28">
        <v>44217</v>
      </c>
      <c r="E3753" s="27" t="s">
        <v>22</v>
      </c>
      <c r="F3753" s="27" t="s">
        <v>134</v>
      </c>
      <c r="G3753" s="27" t="s">
        <v>135</v>
      </c>
      <c r="H3753" s="27" t="s">
        <v>27</v>
      </c>
      <c r="I3753" s="29">
        <v>0.44999999999999996</v>
      </c>
      <c r="J3753" s="30">
        <v>1750</v>
      </c>
      <c r="K3753" s="31">
        <f t="shared" si="28"/>
        <v>787.49999999999989</v>
      </c>
      <c r="L3753" s="31">
        <f t="shared" si="29"/>
        <v>236.24999999999994</v>
      </c>
      <c r="M3753" s="32">
        <v>0.3</v>
      </c>
      <c r="O3753" s="37"/>
      <c r="P3753" s="35"/>
      <c r="Q3753" s="33"/>
      <c r="R3753" s="34"/>
    </row>
    <row r="3754" spans="1:18" ht="15.75" customHeight="1">
      <c r="A3754" s="22"/>
      <c r="B3754" s="27" t="s">
        <v>21</v>
      </c>
      <c r="C3754" s="27">
        <v>1185732</v>
      </c>
      <c r="D3754" s="28">
        <v>44217</v>
      </c>
      <c r="E3754" s="27" t="s">
        <v>22</v>
      </c>
      <c r="F3754" s="27" t="s">
        <v>134</v>
      </c>
      <c r="G3754" s="27" t="s">
        <v>135</v>
      </c>
      <c r="H3754" s="27" t="s">
        <v>28</v>
      </c>
      <c r="I3754" s="29">
        <v>0.60000000000000009</v>
      </c>
      <c r="J3754" s="30">
        <v>2250</v>
      </c>
      <c r="K3754" s="31">
        <f t="shared" si="28"/>
        <v>1350.0000000000002</v>
      </c>
      <c r="L3754" s="31">
        <f t="shared" si="29"/>
        <v>405.00000000000006</v>
      </c>
      <c r="M3754" s="32">
        <v>0.3</v>
      </c>
      <c r="O3754" s="37"/>
      <c r="P3754" s="35"/>
      <c r="Q3754" s="33"/>
      <c r="R3754" s="34"/>
    </row>
    <row r="3755" spans="1:18" ht="15.75" customHeight="1">
      <c r="A3755" s="22"/>
      <c r="B3755" s="27" t="s">
        <v>21</v>
      </c>
      <c r="C3755" s="27">
        <v>1185732</v>
      </c>
      <c r="D3755" s="28">
        <v>44217</v>
      </c>
      <c r="E3755" s="27" t="s">
        <v>22</v>
      </c>
      <c r="F3755" s="27" t="s">
        <v>134</v>
      </c>
      <c r="G3755" s="27" t="s">
        <v>135</v>
      </c>
      <c r="H3755" s="27" t="s">
        <v>29</v>
      </c>
      <c r="I3755" s="29">
        <v>0.5</v>
      </c>
      <c r="J3755" s="30">
        <v>3250</v>
      </c>
      <c r="K3755" s="31">
        <f t="shared" si="28"/>
        <v>1625</v>
      </c>
      <c r="L3755" s="31">
        <f t="shared" si="29"/>
        <v>568.75</v>
      </c>
      <c r="M3755" s="32">
        <v>0.35</v>
      </c>
      <c r="O3755" s="37"/>
      <c r="P3755" s="35"/>
      <c r="Q3755" s="33"/>
      <c r="R3755" s="34"/>
    </row>
    <row r="3756" spans="1:18" ht="15.75" customHeight="1">
      <c r="A3756" s="22"/>
      <c r="B3756" s="27" t="s">
        <v>21</v>
      </c>
      <c r="C3756" s="27">
        <v>1185732</v>
      </c>
      <c r="D3756" s="28">
        <v>44246</v>
      </c>
      <c r="E3756" s="27" t="s">
        <v>22</v>
      </c>
      <c r="F3756" s="27" t="s">
        <v>134</v>
      </c>
      <c r="G3756" s="27" t="s">
        <v>135</v>
      </c>
      <c r="H3756" s="27" t="s">
        <v>24</v>
      </c>
      <c r="I3756" s="29">
        <v>0.5</v>
      </c>
      <c r="J3756" s="30">
        <v>6000</v>
      </c>
      <c r="K3756" s="31">
        <f t="shared" si="28"/>
        <v>3000</v>
      </c>
      <c r="L3756" s="31">
        <f t="shared" si="29"/>
        <v>1200</v>
      </c>
      <c r="M3756" s="32">
        <v>0.4</v>
      </c>
      <c r="O3756" s="37"/>
      <c r="P3756" s="35"/>
      <c r="Q3756" s="33"/>
      <c r="R3756" s="34"/>
    </row>
    <row r="3757" spans="1:18" ht="15.75" customHeight="1">
      <c r="A3757" s="22"/>
      <c r="B3757" s="27" t="s">
        <v>21</v>
      </c>
      <c r="C3757" s="27">
        <v>1185732</v>
      </c>
      <c r="D3757" s="28">
        <v>44246</v>
      </c>
      <c r="E3757" s="27" t="s">
        <v>22</v>
      </c>
      <c r="F3757" s="27" t="s">
        <v>134</v>
      </c>
      <c r="G3757" s="27" t="s">
        <v>135</v>
      </c>
      <c r="H3757" s="27" t="s">
        <v>25</v>
      </c>
      <c r="I3757" s="29">
        <v>0.5</v>
      </c>
      <c r="J3757" s="30">
        <v>2500</v>
      </c>
      <c r="K3757" s="31">
        <f t="shared" si="28"/>
        <v>1250</v>
      </c>
      <c r="L3757" s="31">
        <f t="shared" si="29"/>
        <v>500</v>
      </c>
      <c r="M3757" s="32">
        <v>0.4</v>
      </c>
      <c r="O3757" s="37"/>
      <c r="P3757" s="35"/>
      <c r="Q3757" s="33"/>
      <c r="R3757" s="34"/>
    </row>
    <row r="3758" spans="1:18" ht="15.75" customHeight="1">
      <c r="A3758" s="22"/>
      <c r="B3758" s="27" t="s">
        <v>21</v>
      </c>
      <c r="C3758" s="27">
        <v>1185732</v>
      </c>
      <c r="D3758" s="28">
        <v>44246</v>
      </c>
      <c r="E3758" s="27" t="s">
        <v>22</v>
      </c>
      <c r="F3758" s="27" t="s">
        <v>134</v>
      </c>
      <c r="G3758" s="27" t="s">
        <v>135</v>
      </c>
      <c r="H3758" s="27" t="s">
        <v>26</v>
      </c>
      <c r="I3758" s="29">
        <v>0.4</v>
      </c>
      <c r="J3758" s="30">
        <v>3000</v>
      </c>
      <c r="K3758" s="31">
        <f t="shared" si="28"/>
        <v>1200</v>
      </c>
      <c r="L3758" s="31">
        <f t="shared" si="29"/>
        <v>360</v>
      </c>
      <c r="M3758" s="32">
        <v>0.3</v>
      </c>
      <c r="O3758" s="37"/>
      <c r="P3758" s="35"/>
      <c r="Q3758" s="33"/>
      <c r="R3758" s="34"/>
    </row>
    <row r="3759" spans="1:18" ht="15.75" customHeight="1">
      <c r="A3759" s="22"/>
      <c r="B3759" s="27" t="s">
        <v>21</v>
      </c>
      <c r="C3759" s="27">
        <v>1185732</v>
      </c>
      <c r="D3759" s="28">
        <v>44246</v>
      </c>
      <c r="E3759" s="27" t="s">
        <v>22</v>
      </c>
      <c r="F3759" s="27" t="s">
        <v>134</v>
      </c>
      <c r="G3759" s="27" t="s">
        <v>135</v>
      </c>
      <c r="H3759" s="27" t="s">
        <v>27</v>
      </c>
      <c r="I3759" s="29">
        <v>0.44999999999999996</v>
      </c>
      <c r="J3759" s="30">
        <v>2000</v>
      </c>
      <c r="K3759" s="31">
        <f t="shared" si="28"/>
        <v>899.99999999999989</v>
      </c>
      <c r="L3759" s="31">
        <f t="shared" si="29"/>
        <v>269.99999999999994</v>
      </c>
      <c r="M3759" s="32">
        <v>0.3</v>
      </c>
      <c r="O3759" s="37"/>
      <c r="P3759" s="35"/>
      <c r="Q3759" s="33"/>
      <c r="R3759" s="34"/>
    </row>
    <row r="3760" spans="1:18" ht="15.75" customHeight="1">
      <c r="A3760" s="22"/>
      <c r="B3760" s="27" t="s">
        <v>21</v>
      </c>
      <c r="C3760" s="27">
        <v>1185732</v>
      </c>
      <c r="D3760" s="28">
        <v>44246</v>
      </c>
      <c r="E3760" s="27" t="s">
        <v>22</v>
      </c>
      <c r="F3760" s="27" t="s">
        <v>134</v>
      </c>
      <c r="G3760" s="27" t="s">
        <v>135</v>
      </c>
      <c r="H3760" s="27" t="s">
        <v>28</v>
      </c>
      <c r="I3760" s="29">
        <v>0.60000000000000009</v>
      </c>
      <c r="J3760" s="30">
        <v>2750</v>
      </c>
      <c r="K3760" s="31">
        <f t="shared" si="28"/>
        <v>1650.0000000000002</v>
      </c>
      <c r="L3760" s="31">
        <f t="shared" si="29"/>
        <v>495.00000000000006</v>
      </c>
      <c r="M3760" s="32">
        <v>0.3</v>
      </c>
      <c r="O3760" s="37"/>
      <c r="P3760" s="35"/>
      <c r="Q3760" s="33"/>
      <c r="R3760" s="34"/>
    </row>
    <row r="3761" spans="1:18" ht="15.75" customHeight="1">
      <c r="A3761" s="22"/>
      <c r="B3761" s="27" t="s">
        <v>21</v>
      </c>
      <c r="C3761" s="27">
        <v>1185732</v>
      </c>
      <c r="D3761" s="28">
        <v>44246</v>
      </c>
      <c r="E3761" s="27" t="s">
        <v>22</v>
      </c>
      <c r="F3761" s="27" t="s">
        <v>134</v>
      </c>
      <c r="G3761" s="27" t="s">
        <v>135</v>
      </c>
      <c r="H3761" s="27" t="s">
        <v>29</v>
      </c>
      <c r="I3761" s="29">
        <v>0.5</v>
      </c>
      <c r="J3761" s="30">
        <v>3750</v>
      </c>
      <c r="K3761" s="31">
        <f t="shared" si="28"/>
        <v>1875</v>
      </c>
      <c r="L3761" s="31">
        <f t="shared" si="29"/>
        <v>656.25</v>
      </c>
      <c r="M3761" s="32">
        <v>0.35</v>
      </c>
      <c r="O3761" s="37"/>
      <c r="P3761" s="35"/>
      <c r="Q3761" s="33"/>
      <c r="R3761" s="34"/>
    </row>
    <row r="3762" spans="1:18" ht="15.75" customHeight="1">
      <c r="A3762" s="22"/>
      <c r="B3762" s="27" t="s">
        <v>21</v>
      </c>
      <c r="C3762" s="27">
        <v>1185732</v>
      </c>
      <c r="D3762" s="28">
        <v>44272</v>
      </c>
      <c r="E3762" s="27" t="s">
        <v>22</v>
      </c>
      <c r="F3762" s="27" t="s">
        <v>134</v>
      </c>
      <c r="G3762" s="27" t="s">
        <v>135</v>
      </c>
      <c r="H3762" s="27" t="s">
        <v>24</v>
      </c>
      <c r="I3762" s="29">
        <v>0.5</v>
      </c>
      <c r="J3762" s="30">
        <v>5700</v>
      </c>
      <c r="K3762" s="31">
        <f t="shared" si="28"/>
        <v>2850</v>
      </c>
      <c r="L3762" s="31">
        <f t="shared" si="29"/>
        <v>1140</v>
      </c>
      <c r="M3762" s="32">
        <v>0.4</v>
      </c>
      <c r="O3762" s="37"/>
      <c r="P3762" s="35"/>
      <c r="Q3762" s="33"/>
      <c r="R3762" s="34"/>
    </row>
    <row r="3763" spans="1:18" ht="15.75" customHeight="1">
      <c r="A3763" s="22"/>
      <c r="B3763" s="27" t="s">
        <v>21</v>
      </c>
      <c r="C3763" s="27">
        <v>1185732</v>
      </c>
      <c r="D3763" s="28">
        <v>44272</v>
      </c>
      <c r="E3763" s="27" t="s">
        <v>22</v>
      </c>
      <c r="F3763" s="27" t="s">
        <v>134</v>
      </c>
      <c r="G3763" s="27" t="s">
        <v>135</v>
      </c>
      <c r="H3763" s="27" t="s">
        <v>25</v>
      </c>
      <c r="I3763" s="29">
        <v>0.5</v>
      </c>
      <c r="J3763" s="30">
        <v>2750</v>
      </c>
      <c r="K3763" s="31">
        <f t="shared" si="28"/>
        <v>1375</v>
      </c>
      <c r="L3763" s="31">
        <f t="shared" si="29"/>
        <v>550</v>
      </c>
      <c r="M3763" s="32">
        <v>0.4</v>
      </c>
      <c r="O3763" s="37"/>
      <c r="P3763" s="35"/>
      <c r="Q3763" s="33"/>
      <c r="R3763" s="34"/>
    </row>
    <row r="3764" spans="1:18" ht="15.75" customHeight="1">
      <c r="A3764" s="22"/>
      <c r="B3764" s="27" t="s">
        <v>21</v>
      </c>
      <c r="C3764" s="27">
        <v>1185732</v>
      </c>
      <c r="D3764" s="28">
        <v>44272</v>
      </c>
      <c r="E3764" s="27" t="s">
        <v>22</v>
      </c>
      <c r="F3764" s="27" t="s">
        <v>134</v>
      </c>
      <c r="G3764" s="27" t="s">
        <v>135</v>
      </c>
      <c r="H3764" s="27" t="s">
        <v>26</v>
      </c>
      <c r="I3764" s="29">
        <v>0.4</v>
      </c>
      <c r="J3764" s="30">
        <v>3000</v>
      </c>
      <c r="K3764" s="31">
        <f t="shared" si="28"/>
        <v>1200</v>
      </c>
      <c r="L3764" s="31">
        <f t="shared" si="29"/>
        <v>360</v>
      </c>
      <c r="M3764" s="32">
        <v>0.3</v>
      </c>
      <c r="O3764" s="37"/>
      <c r="P3764" s="35"/>
      <c r="Q3764" s="33"/>
      <c r="R3764" s="34"/>
    </row>
    <row r="3765" spans="1:18" ht="15.75" customHeight="1">
      <c r="A3765" s="22"/>
      <c r="B3765" s="27" t="s">
        <v>21</v>
      </c>
      <c r="C3765" s="27">
        <v>1185732</v>
      </c>
      <c r="D3765" s="28">
        <v>44272</v>
      </c>
      <c r="E3765" s="27" t="s">
        <v>22</v>
      </c>
      <c r="F3765" s="27" t="s">
        <v>134</v>
      </c>
      <c r="G3765" s="27" t="s">
        <v>135</v>
      </c>
      <c r="H3765" s="27" t="s">
        <v>27</v>
      </c>
      <c r="I3765" s="29">
        <v>0.44999999999999996</v>
      </c>
      <c r="J3765" s="30">
        <v>1500</v>
      </c>
      <c r="K3765" s="31">
        <f t="shared" si="28"/>
        <v>674.99999999999989</v>
      </c>
      <c r="L3765" s="31">
        <f t="shared" si="29"/>
        <v>202.49999999999997</v>
      </c>
      <c r="M3765" s="32">
        <v>0.3</v>
      </c>
      <c r="O3765" s="37"/>
      <c r="P3765" s="35"/>
      <c r="Q3765" s="33"/>
      <c r="R3765" s="34"/>
    </row>
    <row r="3766" spans="1:18" ht="15.75" customHeight="1">
      <c r="A3766" s="22"/>
      <c r="B3766" s="27" t="s">
        <v>21</v>
      </c>
      <c r="C3766" s="27">
        <v>1185732</v>
      </c>
      <c r="D3766" s="28">
        <v>44272</v>
      </c>
      <c r="E3766" s="27" t="s">
        <v>22</v>
      </c>
      <c r="F3766" s="27" t="s">
        <v>134</v>
      </c>
      <c r="G3766" s="27" t="s">
        <v>135</v>
      </c>
      <c r="H3766" s="27" t="s">
        <v>28</v>
      </c>
      <c r="I3766" s="29">
        <v>0.60000000000000009</v>
      </c>
      <c r="J3766" s="30">
        <v>2000</v>
      </c>
      <c r="K3766" s="31">
        <f t="shared" si="28"/>
        <v>1200.0000000000002</v>
      </c>
      <c r="L3766" s="31">
        <f t="shared" si="29"/>
        <v>360.00000000000006</v>
      </c>
      <c r="M3766" s="32">
        <v>0.3</v>
      </c>
      <c r="O3766" s="37"/>
      <c r="P3766" s="35"/>
      <c r="Q3766" s="33"/>
      <c r="R3766" s="34"/>
    </row>
    <row r="3767" spans="1:18" ht="15.75" customHeight="1">
      <c r="A3767" s="22"/>
      <c r="B3767" s="27" t="s">
        <v>21</v>
      </c>
      <c r="C3767" s="27">
        <v>1185732</v>
      </c>
      <c r="D3767" s="28">
        <v>44272</v>
      </c>
      <c r="E3767" s="27" t="s">
        <v>22</v>
      </c>
      <c r="F3767" s="27" t="s">
        <v>134</v>
      </c>
      <c r="G3767" s="27" t="s">
        <v>135</v>
      </c>
      <c r="H3767" s="27" t="s">
        <v>29</v>
      </c>
      <c r="I3767" s="29">
        <v>0.5</v>
      </c>
      <c r="J3767" s="30">
        <v>3000</v>
      </c>
      <c r="K3767" s="31">
        <f t="shared" si="28"/>
        <v>1500</v>
      </c>
      <c r="L3767" s="31">
        <f t="shared" si="29"/>
        <v>525</v>
      </c>
      <c r="M3767" s="32">
        <v>0.35</v>
      </c>
      <c r="O3767" s="37"/>
      <c r="P3767" s="35"/>
      <c r="Q3767" s="33"/>
      <c r="R3767" s="34"/>
    </row>
    <row r="3768" spans="1:18" ht="15.75" customHeight="1">
      <c r="A3768" s="22"/>
      <c r="B3768" s="27" t="s">
        <v>21</v>
      </c>
      <c r="C3768" s="27">
        <v>1185732</v>
      </c>
      <c r="D3768" s="28">
        <v>44304</v>
      </c>
      <c r="E3768" s="27" t="s">
        <v>22</v>
      </c>
      <c r="F3768" s="27" t="s">
        <v>134</v>
      </c>
      <c r="G3768" s="27" t="s">
        <v>135</v>
      </c>
      <c r="H3768" s="27" t="s">
        <v>24</v>
      </c>
      <c r="I3768" s="29">
        <v>0.5</v>
      </c>
      <c r="J3768" s="30">
        <v>5500</v>
      </c>
      <c r="K3768" s="31">
        <f t="shared" si="28"/>
        <v>2750</v>
      </c>
      <c r="L3768" s="31">
        <f t="shared" si="29"/>
        <v>1100</v>
      </c>
      <c r="M3768" s="32">
        <v>0.4</v>
      </c>
      <c r="O3768" s="37"/>
      <c r="P3768" s="35"/>
      <c r="Q3768" s="33"/>
      <c r="R3768" s="34"/>
    </row>
    <row r="3769" spans="1:18" ht="15.75" customHeight="1">
      <c r="A3769" s="22"/>
      <c r="B3769" s="27" t="s">
        <v>21</v>
      </c>
      <c r="C3769" s="27">
        <v>1185732</v>
      </c>
      <c r="D3769" s="28">
        <v>44304</v>
      </c>
      <c r="E3769" s="27" t="s">
        <v>22</v>
      </c>
      <c r="F3769" s="27" t="s">
        <v>134</v>
      </c>
      <c r="G3769" s="27" t="s">
        <v>135</v>
      </c>
      <c r="H3769" s="27" t="s">
        <v>25</v>
      </c>
      <c r="I3769" s="29">
        <v>0.5</v>
      </c>
      <c r="J3769" s="30">
        <v>2500</v>
      </c>
      <c r="K3769" s="31">
        <f t="shared" si="28"/>
        <v>1250</v>
      </c>
      <c r="L3769" s="31">
        <f t="shared" si="29"/>
        <v>500</v>
      </c>
      <c r="M3769" s="32">
        <v>0.4</v>
      </c>
      <c r="O3769" s="37"/>
      <c r="P3769" s="35"/>
      <c r="Q3769" s="33"/>
      <c r="R3769" s="34"/>
    </row>
    <row r="3770" spans="1:18" ht="15.75" customHeight="1">
      <c r="A3770" s="22"/>
      <c r="B3770" s="27" t="s">
        <v>21</v>
      </c>
      <c r="C3770" s="27">
        <v>1185732</v>
      </c>
      <c r="D3770" s="28">
        <v>44304</v>
      </c>
      <c r="E3770" s="27" t="s">
        <v>22</v>
      </c>
      <c r="F3770" s="27" t="s">
        <v>134</v>
      </c>
      <c r="G3770" s="27" t="s">
        <v>135</v>
      </c>
      <c r="H3770" s="27" t="s">
        <v>26</v>
      </c>
      <c r="I3770" s="29">
        <v>0.4</v>
      </c>
      <c r="J3770" s="30">
        <v>2500</v>
      </c>
      <c r="K3770" s="31">
        <f t="shared" si="28"/>
        <v>1000</v>
      </c>
      <c r="L3770" s="31">
        <f t="shared" si="29"/>
        <v>300</v>
      </c>
      <c r="M3770" s="32">
        <v>0.3</v>
      </c>
      <c r="O3770" s="37"/>
      <c r="P3770" s="35"/>
      <c r="Q3770" s="33"/>
      <c r="R3770" s="34"/>
    </row>
    <row r="3771" spans="1:18" ht="15.75" customHeight="1">
      <c r="A3771" s="22"/>
      <c r="B3771" s="27" t="s">
        <v>21</v>
      </c>
      <c r="C3771" s="27">
        <v>1185732</v>
      </c>
      <c r="D3771" s="28">
        <v>44304</v>
      </c>
      <c r="E3771" s="27" t="s">
        <v>22</v>
      </c>
      <c r="F3771" s="27" t="s">
        <v>134</v>
      </c>
      <c r="G3771" s="27" t="s">
        <v>135</v>
      </c>
      <c r="H3771" s="27" t="s">
        <v>27</v>
      </c>
      <c r="I3771" s="29">
        <v>0.44999999999999996</v>
      </c>
      <c r="J3771" s="30">
        <v>1750</v>
      </c>
      <c r="K3771" s="31">
        <f t="shared" si="28"/>
        <v>787.49999999999989</v>
      </c>
      <c r="L3771" s="31">
        <f t="shared" si="29"/>
        <v>236.24999999999994</v>
      </c>
      <c r="M3771" s="32">
        <v>0.3</v>
      </c>
      <c r="O3771" s="37"/>
      <c r="P3771" s="35"/>
      <c r="Q3771" s="33"/>
      <c r="R3771" s="34"/>
    </row>
    <row r="3772" spans="1:18" ht="15.75" customHeight="1">
      <c r="A3772" s="22"/>
      <c r="B3772" s="27" t="s">
        <v>21</v>
      </c>
      <c r="C3772" s="27">
        <v>1185732</v>
      </c>
      <c r="D3772" s="28">
        <v>44304</v>
      </c>
      <c r="E3772" s="27" t="s">
        <v>22</v>
      </c>
      <c r="F3772" s="27" t="s">
        <v>134</v>
      </c>
      <c r="G3772" s="27" t="s">
        <v>135</v>
      </c>
      <c r="H3772" s="27" t="s">
        <v>28</v>
      </c>
      <c r="I3772" s="29">
        <v>0.60000000000000009</v>
      </c>
      <c r="J3772" s="30">
        <v>1750</v>
      </c>
      <c r="K3772" s="31">
        <f t="shared" si="28"/>
        <v>1050.0000000000002</v>
      </c>
      <c r="L3772" s="31">
        <f t="shared" si="29"/>
        <v>315.00000000000006</v>
      </c>
      <c r="M3772" s="32">
        <v>0.3</v>
      </c>
      <c r="O3772" s="37"/>
      <c r="P3772" s="35"/>
      <c r="Q3772" s="33"/>
      <c r="R3772" s="34"/>
    </row>
    <row r="3773" spans="1:18" ht="15.75" customHeight="1">
      <c r="A3773" s="22"/>
      <c r="B3773" s="27" t="s">
        <v>21</v>
      </c>
      <c r="C3773" s="27">
        <v>1185732</v>
      </c>
      <c r="D3773" s="28">
        <v>44304</v>
      </c>
      <c r="E3773" s="27" t="s">
        <v>22</v>
      </c>
      <c r="F3773" s="27" t="s">
        <v>134</v>
      </c>
      <c r="G3773" s="27" t="s">
        <v>135</v>
      </c>
      <c r="H3773" s="27" t="s">
        <v>29</v>
      </c>
      <c r="I3773" s="29">
        <v>0.5</v>
      </c>
      <c r="J3773" s="30">
        <v>3250</v>
      </c>
      <c r="K3773" s="31">
        <f t="shared" si="28"/>
        <v>1625</v>
      </c>
      <c r="L3773" s="31">
        <f t="shared" si="29"/>
        <v>568.75</v>
      </c>
      <c r="M3773" s="32">
        <v>0.35</v>
      </c>
      <c r="O3773" s="37"/>
      <c r="P3773" s="35"/>
      <c r="Q3773" s="33"/>
      <c r="R3773" s="34"/>
    </row>
    <row r="3774" spans="1:18" ht="15.75" customHeight="1">
      <c r="A3774" s="22"/>
      <c r="B3774" s="27" t="s">
        <v>21</v>
      </c>
      <c r="C3774" s="27">
        <v>1185732</v>
      </c>
      <c r="D3774" s="28">
        <v>44333</v>
      </c>
      <c r="E3774" s="27" t="s">
        <v>22</v>
      </c>
      <c r="F3774" s="27" t="s">
        <v>134</v>
      </c>
      <c r="G3774" s="27" t="s">
        <v>135</v>
      </c>
      <c r="H3774" s="27" t="s">
        <v>24</v>
      </c>
      <c r="I3774" s="29">
        <v>0.65</v>
      </c>
      <c r="J3774" s="30">
        <v>5950</v>
      </c>
      <c r="K3774" s="31">
        <f t="shared" si="28"/>
        <v>3867.5</v>
      </c>
      <c r="L3774" s="31">
        <f t="shared" si="29"/>
        <v>1547</v>
      </c>
      <c r="M3774" s="32">
        <v>0.4</v>
      </c>
      <c r="O3774" s="37"/>
      <c r="P3774" s="35"/>
      <c r="Q3774" s="33"/>
      <c r="R3774" s="34"/>
    </row>
    <row r="3775" spans="1:18" ht="15.75" customHeight="1">
      <c r="A3775" s="22"/>
      <c r="B3775" s="27" t="s">
        <v>21</v>
      </c>
      <c r="C3775" s="27">
        <v>1185732</v>
      </c>
      <c r="D3775" s="28">
        <v>44333</v>
      </c>
      <c r="E3775" s="27" t="s">
        <v>22</v>
      </c>
      <c r="F3775" s="27" t="s">
        <v>134</v>
      </c>
      <c r="G3775" s="27" t="s">
        <v>135</v>
      </c>
      <c r="H3775" s="27" t="s">
        <v>25</v>
      </c>
      <c r="I3775" s="29">
        <v>0.60000000000000009</v>
      </c>
      <c r="J3775" s="30">
        <v>3000</v>
      </c>
      <c r="K3775" s="31">
        <f t="shared" si="28"/>
        <v>1800.0000000000002</v>
      </c>
      <c r="L3775" s="31">
        <f t="shared" si="29"/>
        <v>720.00000000000011</v>
      </c>
      <c r="M3775" s="32">
        <v>0.4</v>
      </c>
      <c r="O3775" s="37"/>
      <c r="P3775" s="35"/>
      <c r="Q3775" s="33"/>
      <c r="R3775" s="34"/>
    </row>
    <row r="3776" spans="1:18" ht="15.75" customHeight="1">
      <c r="A3776" s="22"/>
      <c r="B3776" s="27" t="s">
        <v>21</v>
      </c>
      <c r="C3776" s="27">
        <v>1185732</v>
      </c>
      <c r="D3776" s="28">
        <v>44333</v>
      </c>
      <c r="E3776" s="27" t="s">
        <v>22</v>
      </c>
      <c r="F3776" s="27" t="s">
        <v>134</v>
      </c>
      <c r="G3776" s="27" t="s">
        <v>135</v>
      </c>
      <c r="H3776" s="27" t="s">
        <v>26</v>
      </c>
      <c r="I3776" s="29">
        <v>0.55000000000000004</v>
      </c>
      <c r="J3776" s="30">
        <v>3250</v>
      </c>
      <c r="K3776" s="31">
        <f t="shared" si="28"/>
        <v>1787.5000000000002</v>
      </c>
      <c r="L3776" s="31">
        <f t="shared" si="29"/>
        <v>536.25</v>
      </c>
      <c r="M3776" s="32">
        <v>0.3</v>
      </c>
      <c r="O3776" s="37"/>
      <c r="P3776" s="35"/>
      <c r="Q3776" s="33"/>
      <c r="R3776" s="34"/>
    </row>
    <row r="3777" spans="1:18" ht="15.75" customHeight="1">
      <c r="A3777" s="22"/>
      <c r="B3777" s="27" t="s">
        <v>21</v>
      </c>
      <c r="C3777" s="27">
        <v>1185732</v>
      </c>
      <c r="D3777" s="28">
        <v>44333</v>
      </c>
      <c r="E3777" s="27" t="s">
        <v>22</v>
      </c>
      <c r="F3777" s="27" t="s">
        <v>134</v>
      </c>
      <c r="G3777" s="27" t="s">
        <v>135</v>
      </c>
      <c r="H3777" s="27" t="s">
        <v>27</v>
      </c>
      <c r="I3777" s="29">
        <v>0.55000000000000004</v>
      </c>
      <c r="J3777" s="30">
        <v>2750</v>
      </c>
      <c r="K3777" s="31">
        <f t="shared" si="28"/>
        <v>1512.5000000000002</v>
      </c>
      <c r="L3777" s="31">
        <f t="shared" si="29"/>
        <v>453.75000000000006</v>
      </c>
      <c r="M3777" s="32">
        <v>0.3</v>
      </c>
      <c r="O3777" s="37"/>
      <c r="P3777" s="35"/>
      <c r="Q3777" s="33"/>
      <c r="R3777" s="34"/>
    </row>
    <row r="3778" spans="1:18" ht="15.75" customHeight="1">
      <c r="A3778" s="22"/>
      <c r="B3778" s="27" t="s">
        <v>21</v>
      </c>
      <c r="C3778" s="27">
        <v>1185732</v>
      </c>
      <c r="D3778" s="28">
        <v>44333</v>
      </c>
      <c r="E3778" s="27" t="s">
        <v>22</v>
      </c>
      <c r="F3778" s="27" t="s">
        <v>134</v>
      </c>
      <c r="G3778" s="27" t="s">
        <v>135</v>
      </c>
      <c r="H3778" s="27" t="s">
        <v>28</v>
      </c>
      <c r="I3778" s="29">
        <v>0.65</v>
      </c>
      <c r="J3778" s="30">
        <v>3000</v>
      </c>
      <c r="K3778" s="31">
        <f t="shared" si="28"/>
        <v>1950</v>
      </c>
      <c r="L3778" s="31">
        <f t="shared" si="29"/>
        <v>585</v>
      </c>
      <c r="M3778" s="32">
        <v>0.3</v>
      </c>
      <c r="O3778" s="37"/>
      <c r="P3778" s="35"/>
      <c r="Q3778" s="33"/>
      <c r="R3778" s="34"/>
    </row>
    <row r="3779" spans="1:18" ht="15.75" customHeight="1">
      <c r="A3779" s="22"/>
      <c r="B3779" s="27" t="s">
        <v>21</v>
      </c>
      <c r="C3779" s="27">
        <v>1185732</v>
      </c>
      <c r="D3779" s="28">
        <v>44333</v>
      </c>
      <c r="E3779" s="27" t="s">
        <v>22</v>
      </c>
      <c r="F3779" s="27" t="s">
        <v>134</v>
      </c>
      <c r="G3779" s="27" t="s">
        <v>135</v>
      </c>
      <c r="H3779" s="27" t="s">
        <v>29</v>
      </c>
      <c r="I3779" s="29">
        <v>0.70000000000000007</v>
      </c>
      <c r="J3779" s="30">
        <v>4250</v>
      </c>
      <c r="K3779" s="31">
        <f t="shared" si="28"/>
        <v>2975.0000000000005</v>
      </c>
      <c r="L3779" s="31">
        <f t="shared" si="29"/>
        <v>1041.25</v>
      </c>
      <c r="M3779" s="32">
        <v>0.35</v>
      </c>
      <c r="O3779" s="37"/>
      <c r="P3779" s="35"/>
      <c r="Q3779" s="33"/>
      <c r="R3779" s="34"/>
    </row>
    <row r="3780" spans="1:18" ht="15.75" customHeight="1">
      <c r="A3780" s="22"/>
      <c r="B3780" s="27" t="s">
        <v>21</v>
      </c>
      <c r="C3780" s="27">
        <v>1185732</v>
      </c>
      <c r="D3780" s="28">
        <v>44366</v>
      </c>
      <c r="E3780" s="27" t="s">
        <v>22</v>
      </c>
      <c r="F3780" s="27" t="s">
        <v>134</v>
      </c>
      <c r="G3780" s="27" t="s">
        <v>135</v>
      </c>
      <c r="H3780" s="27" t="s">
        <v>24</v>
      </c>
      <c r="I3780" s="29">
        <v>0.65</v>
      </c>
      <c r="J3780" s="30">
        <v>6750</v>
      </c>
      <c r="K3780" s="31">
        <f t="shared" si="28"/>
        <v>4387.5</v>
      </c>
      <c r="L3780" s="31">
        <f t="shared" si="29"/>
        <v>1755</v>
      </c>
      <c r="M3780" s="32">
        <v>0.4</v>
      </c>
      <c r="O3780" s="37"/>
      <c r="P3780" s="35"/>
      <c r="Q3780" s="33"/>
      <c r="R3780" s="34"/>
    </row>
    <row r="3781" spans="1:18" ht="15.75" customHeight="1">
      <c r="A3781" s="22"/>
      <c r="B3781" s="27" t="s">
        <v>21</v>
      </c>
      <c r="C3781" s="27">
        <v>1185732</v>
      </c>
      <c r="D3781" s="28">
        <v>44366</v>
      </c>
      <c r="E3781" s="27" t="s">
        <v>22</v>
      </c>
      <c r="F3781" s="27" t="s">
        <v>134</v>
      </c>
      <c r="G3781" s="27" t="s">
        <v>135</v>
      </c>
      <c r="H3781" s="27" t="s">
        <v>25</v>
      </c>
      <c r="I3781" s="29">
        <v>0.60000000000000009</v>
      </c>
      <c r="J3781" s="30">
        <v>4250</v>
      </c>
      <c r="K3781" s="31">
        <f t="shared" si="28"/>
        <v>2550.0000000000005</v>
      </c>
      <c r="L3781" s="31">
        <f t="shared" si="29"/>
        <v>1020.0000000000002</v>
      </c>
      <c r="M3781" s="32">
        <v>0.4</v>
      </c>
      <c r="O3781" s="37"/>
      <c r="P3781" s="35"/>
      <c r="Q3781" s="33"/>
      <c r="R3781" s="34"/>
    </row>
    <row r="3782" spans="1:18" ht="15.75" customHeight="1">
      <c r="A3782" s="22"/>
      <c r="B3782" s="27" t="s">
        <v>21</v>
      </c>
      <c r="C3782" s="27">
        <v>1185732</v>
      </c>
      <c r="D3782" s="28">
        <v>44366</v>
      </c>
      <c r="E3782" s="27" t="s">
        <v>22</v>
      </c>
      <c r="F3782" s="27" t="s">
        <v>134</v>
      </c>
      <c r="G3782" s="27" t="s">
        <v>135</v>
      </c>
      <c r="H3782" s="27" t="s">
        <v>26</v>
      </c>
      <c r="I3782" s="29">
        <v>0.55000000000000004</v>
      </c>
      <c r="J3782" s="30">
        <v>3500</v>
      </c>
      <c r="K3782" s="31">
        <f t="shared" si="28"/>
        <v>1925.0000000000002</v>
      </c>
      <c r="L3782" s="31">
        <f t="shared" si="29"/>
        <v>577.5</v>
      </c>
      <c r="M3782" s="32">
        <v>0.3</v>
      </c>
      <c r="O3782" s="37"/>
      <c r="P3782" s="35"/>
      <c r="Q3782" s="33"/>
      <c r="R3782" s="34"/>
    </row>
    <row r="3783" spans="1:18" ht="15.75" customHeight="1">
      <c r="A3783" s="22"/>
      <c r="B3783" s="27" t="s">
        <v>21</v>
      </c>
      <c r="C3783" s="27">
        <v>1185732</v>
      </c>
      <c r="D3783" s="28">
        <v>44366</v>
      </c>
      <c r="E3783" s="27" t="s">
        <v>22</v>
      </c>
      <c r="F3783" s="27" t="s">
        <v>134</v>
      </c>
      <c r="G3783" s="27" t="s">
        <v>135</v>
      </c>
      <c r="H3783" s="27" t="s">
        <v>27</v>
      </c>
      <c r="I3783" s="29">
        <v>0.55000000000000004</v>
      </c>
      <c r="J3783" s="30">
        <v>3250</v>
      </c>
      <c r="K3783" s="31">
        <f t="shared" si="28"/>
        <v>1787.5000000000002</v>
      </c>
      <c r="L3783" s="31">
        <f t="shared" si="29"/>
        <v>536.25</v>
      </c>
      <c r="M3783" s="32">
        <v>0.3</v>
      </c>
      <c r="O3783" s="37"/>
      <c r="P3783" s="35"/>
      <c r="Q3783" s="33"/>
      <c r="R3783" s="34"/>
    </row>
    <row r="3784" spans="1:18" ht="15.75" customHeight="1">
      <c r="A3784" s="22"/>
      <c r="B3784" s="27" t="s">
        <v>21</v>
      </c>
      <c r="C3784" s="27">
        <v>1185732</v>
      </c>
      <c r="D3784" s="28">
        <v>44366</v>
      </c>
      <c r="E3784" s="27" t="s">
        <v>22</v>
      </c>
      <c r="F3784" s="27" t="s">
        <v>134</v>
      </c>
      <c r="G3784" s="27" t="s">
        <v>135</v>
      </c>
      <c r="H3784" s="27" t="s">
        <v>28</v>
      </c>
      <c r="I3784" s="29">
        <v>0.65</v>
      </c>
      <c r="J3784" s="30">
        <v>3250</v>
      </c>
      <c r="K3784" s="31">
        <f t="shared" si="28"/>
        <v>2112.5</v>
      </c>
      <c r="L3784" s="31">
        <f t="shared" si="29"/>
        <v>633.75</v>
      </c>
      <c r="M3784" s="32">
        <v>0.3</v>
      </c>
      <c r="O3784" s="37"/>
      <c r="P3784" s="35"/>
      <c r="Q3784" s="33"/>
      <c r="R3784" s="34"/>
    </row>
    <row r="3785" spans="1:18" ht="15.75" customHeight="1">
      <c r="A3785" s="22"/>
      <c r="B3785" s="27" t="s">
        <v>21</v>
      </c>
      <c r="C3785" s="27">
        <v>1185732</v>
      </c>
      <c r="D3785" s="28">
        <v>44366</v>
      </c>
      <c r="E3785" s="27" t="s">
        <v>22</v>
      </c>
      <c r="F3785" s="27" t="s">
        <v>134</v>
      </c>
      <c r="G3785" s="27" t="s">
        <v>135</v>
      </c>
      <c r="H3785" s="27" t="s">
        <v>29</v>
      </c>
      <c r="I3785" s="29">
        <v>0.70000000000000007</v>
      </c>
      <c r="J3785" s="30">
        <v>4750</v>
      </c>
      <c r="K3785" s="31">
        <f t="shared" si="28"/>
        <v>3325.0000000000005</v>
      </c>
      <c r="L3785" s="31">
        <f t="shared" si="29"/>
        <v>1163.75</v>
      </c>
      <c r="M3785" s="32">
        <v>0.35</v>
      </c>
      <c r="O3785" s="37"/>
      <c r="P3785" s="35"/>
      <c r="Q3785" s="33"/>
      <c r="R3785" s="34"/>
    </row>
    <row r="3786" spans="1:18" ht="15.75" customHeight="1">
      <c r="A3786" s="22"/>
      <c r="B3786" s="27" t="s">
        <v>21</v>
      </c>
      <c r="C3786" s="27">
        <v>1185732</v>
      </c>
      <c r="D3786" s="28">
        <v>44394</v>
      </c>
      <c r="E3786" s="27" t="s">
        <v>22</v>
      </c>
      <c r="F3786" s="27" t="s">
        <v>134</v>
      </c>
      <c r="G3786" s="27" t="s">
        <v>135</v>
      </c>
      <c r="H3786" s="27" t="s">
        <v>24</v>
      </c>
      <c r="I3786" s="29">
        <v>0.65</v>
      </c>
      <c r="J3786" s="30">
        <v>7000</v>
      </c>
      <c r="K3786" s="31">
        <f t="shared" si="28"/>
        <v>4550</v>
      </c>
      <c r="L3786" s="31">
        <f t="shared" si="29"/>
        <v>1820</v>
      </c>
      <c r="M3786" s="32">
        <v>0.4</v>
      </c>
      <c r="O3786" s="37"/>
      <c r="P3786" s="35"/>
      <c r="Q3786" s="33"/>
      <c r="R3786" s="34"/>
    </row>
    <row r="3787" spans="1:18" ht="15.75" customHeight="1">
      <c r="A3787" s="22"/>
      <c r="B3787" s="27" t="s">
        <v>21</v>
      </c>
      <c r="C3787" s="27">
        <v>1185732</v>
      </c>
      <c r="D3787" s="28">
        <v>44394</v>
      </c>
      <c r="E3787" s="27" t="s">
        <v>22</v>
      </c>
      <c r="F3787" s="27" t="s">
        <v>134</v>
      </c>
      <c r="G3787" s="27" t="s">
        <v>135</v>
      </c>
      <c r="H3787" s="27" t="s">
        <v>25</v>
      </c>
      <c r="I3787" s="29">
        <v>0.60000000000000009</v>
      </c>
      <c r="J3787" s="30">
        <v>4500</v>
      </c>
      <c r="K3787" s="31">
        <f t="shared" si="28"/>
        <v>2700.0000000000005</v>
      </c>
      <c r="L3787" s="31">
        <f t="shared" si="29"/>
        <v>1080.0000000000002</v>
      </c>
      <c r="M3787" s="32">
        <v>0.4</v>
      </c>
      <c r="O3787" s="37"/>
      <c r="P3787" s="35"/>
      <c r="Q3787" s="33"/>
      <c r="R3787" s="34"/>
    </row>
    <row r="3788" spans="1:18" ht="15.75" customHeight="1">
      <c r="A3788" s="22"/>
      <c r="B3788" s="27" t="s">
        <v>21</v>
      </c>
      <c r="C3788" s="27">
        <v>1185732</v>
      </c>
      <c r="D3788" s="28">
        <v>44394</v>
      </c>
      <c r="E3788" s="27" t="s">
        <v>22</v>
      </c>
      <c r="F3788" s="27" t="s">
        <v>134</v>
      </c>
      <c r="G3788" s="27" t="s">
        <v>135</v>
      </c>
      <c r="H3788" s="27" t="s">
        <v>26</v>
      </c>
      <c r="I3788" s="29">
        <v>0.55000000000000004</v>
      </c>
      <c r="J3788" s="30">
        <v>3750</v>
      </c>
      <c r="K3788" s="31">
        <f t="shared" si="28"/>
        <v>2062.5</v>
      </c>
      <c r="L3788" s="31">
        <f t="shared" si="29"/>
        <v>618.75</v>
      </c>
      <c r="M3788" s="32">
        <v>0.3</v>
      </c>
      <c r="O3788" s="37"/>
      <c r="P3788" s="35"/>
      <c r="Q3788" s="33"/>
      <c r="R3788" s="34"/>
    </row>
    <row r="3789" spans="1:18" ht="15.75" customHeight="1">
      <c r="A3789" s="22"/>
      <c r="B3789" s="27" t="s">
        <v>21</v>
      </c>
      <c r="C3789" s="27">
        <v>1185732</v>
      </c>
      <c r="D3789" s="28">
        <v>44394</v>
      </c>
      <c r="E3789" s="27" t="s">
        <v>22</v>
      </c>
      <c r="F3789" s="27" t="s">
        <v>134</v>
      </c>
      <c r="G3789" s="27" t="s">
        <v>135</v>
      </c>
      <c r="H3789" s="27" t="s">
        <v>27</v>
      </c>
      <c r="I3789" s="29">
        <v>0.55000000000000004</v>
      </c>
      <c r="J3789" s="30">
        <v>3250</v>
      </c>
      <c r="K3789" s="31">
        <f t="shared" si="28"/>
        <v>1787.5000000000002</v>
      </c>
      <c r="L3789" s="31">
        <f t="shared" si="29"/>
        <v>536.25</v>
      </c>
      <c r="M3789" s="32">
        <v>0.3</v>
      </c>
      <c r="O3789" s="37"/>
      <c r="P3789" s="35"/>
      <c r="Q3789" s="33"/>
      <c r="R3789" s="34"/>
    </row>
    <row r="3790" spans="1:18" ht="15.75" customHeight="1">
      <c r="A3790" s="22"/>
      <c r="B3790" s="27" t="s">
        <v>21</v>
      </c>
      <c r="C3790" s="27">
        <v>1185732</v>
      </c>
      <c r="D3790" s="28">
        <v>44394</v>
      </c>
      <c r="E3790" s="27" t="s">
        <v>22</v>
      </c>
      <c r="F3790" s="27" t="s">
        <v>134</v>
      </c>
      <c r="G3790" s="27" t="s">
        <v>135</v>
      </c>
      <c r="H3790" s="27" t="s">
        <v>28</v>
      </c>
      <c r="I3790" s="29">
        <v>0.65</v>
      </c>
      <c r="J3790" s="30">
        <v>3500</v>
      </c>
      <c r="K3790" s="31">
        <f t="shared" si="28"/>
        <v>2275</v>
      </c>
      <c r="L3790" s="31">
        <f t="shared" si="29"/>
        <v>682.5</v>
      </c>
      <c r="M3790" s="32">
        <v>0.3</v>
      </c>
      <c r="O3790" s="37"/>
      <c r="P3790" s="35"/>
      <c r="Q3790" s="33"/>
      <c r="R3790" s="34"/>
    </row>
    <row r="3791" spans="1:18" ht="15.75" customHeight="1">
      <c r="A3791" s="22"/>
      <c r="B3791" s="27" t="s">
        <v>21</v>
      </c>
      <c r="C3791" s="27">
        <v>1185732</v>
      </c>
      <c r="D3791" s="28">
        <v>44394</v>
      </c>
      <c r="E3791" s="27" t="s">
        <v>22</v>
      </c>
      <c r="F3791" s="27" t="s">
        <v>134</v>
      </c>
      <c r="G3791" s="27" t="s">
        <v>135</v>
      </c>
      <c r="H3791" s="27" t="s">
        <v>29</v>
      </c>
      <c r="I3791" s="29">
        <v>0.70000000000000007</v>
      </c>
      <c r="J3791" s="30">
        <v>5250</v>
      </c>
      <c r="K3791" s="31">
        <f t="shared" si="28"/>
        <v>3675.0000000000005</v>
      </c>
      <c r="L3791" s="31">
        <f t="shared" si="29"/>
        <v>1286.25</v>
      </c>
      <c r="M3791" s="32">
        <v>0.35</v>
      </c>
      <c r="O3791" s="37"/>
      <c r="P3791" s="35"/>
      <c r="Q3791" s="33"/>
      <c r="R3791" s="34"/>
    </row>
    <row r="3792" spans="1:18" ht="15.75" customHeight="1">
      <c r="A3792" s="22"/>
      <c r="B3792" s="27" t="s">
        <v>21</v>
      </c>
      <c r="C3792" s="27">
        <v>1185732</v>
      </c>
      <c r="D3792" s="28">
        <v>44426</v>
      </c>
      <c r="E3792" s="27" t="s">
        <v>22</v>
      </c>
      <c r="F3792" s="27" t="s">
        <v>134</v>
      </c>
      <c r="G3792" s="27" t="s">
        <v>135</v>
      </c>
      <c r="H3792" s="27" t="s">
        <v>24</v>
      </c>
      <c r="I3792" s="29">
        <v>0.65</v>
      </c>
      <c r="J3792" s="30">
        <v>6750</v>
      </c>
      <c r="K3792" s="31">
        <f t="shared" si="28"/>
        <v>4387.5</v>
      </c>
      <c r="L3792" s="31">
        <f t="shared" si="29"/>
        <v>1755</v>
      </c>
      <c r="M3792" s="32">
        <v>0.4</v>
      </c>
      <c r="O3792" s="37"/>
      <c r="P3792" s="35"/>
      <c r="Q3792" s="33"/>
      <c r="R3792" s="34"/>
    </row>
    <row r="3793" spans="1:18" ht="15.75" customHeight="1">
      <c r="A3793" s="22"/>
      <c r="B3793" s="27" t="s">
        <v>21</v>
      </c>
      <c r="C3793" s="27">
        <v>1185732</v>
      </c>
      <c r="D3793" s="28">
        <v>44426</v>
      </c>
      <c r="E3793" s="27" t="s">
        <v>22</v>
      </c>
      <c r="F3793" s="27" t="s">
        <v>134</v>
      </c>
      <c r="G3793" s="27" t="s">
        <v>135</v>
      </c>
      <c r="H3793" s="27" t="s">
        <v>25</v>
      </c>
      <c r="I3793" s="29">
        <v>0.60000000000000009</v>
      </c>
      <c r="J3793" s="30">
        <v>4500</v>
      </c>
      <c r="K3793" s="31">
        <f t="shared" si="28"/>
        <v>2700.0000000000005</v>
      </c>
      <c r="L3793" s="31">
        <f t="shared" si="29"/>
        <v>1080.0000000000002</v>
      </c>
      <c r="M3793" s="32">
        <v>0.4</v>
      </c>
      <c r="O3793" s="37"/>
      <c r="P3793" s="35"/>
      <c r="Q3793" s="33"/>
      <c r="R3793" s="34"/>
    </row>
    <row r="3794" spans="1:18" ht="15.75" customHeight="1">
      <c r="A3794" s="22"/>
      <c r="B3794" s="27" t="s">
        <v>21</v>
      </c>
      <c r="C3794" s="27">
        <v>1185732</v>
      </c>
      <c r="D3794" s="28">
        <v>44426</v>
      </c>
      <c r="E3794" s="27" t="s">
        <v>22</v>
      </c>
      <c r="F3794" s="27" t="s">
        <v>134</v>
      </c>
      <c r="G3794" s="27" t="s">
        <v>135</v>
      </c>
      <c r="H3794" s="27" t="s">
        <v>26</v>
      </c>
      <c r="I3794" s="29">
        <v>0.55000000000000004</v>
      </c>
      <c r="J3794" s="30">
        <v>3750</v>
      </c>
      <c r="K3794" s="31">
        <f t="shared" si="28"/>
        <v>2062.5</v>
      </c>
      <c r="L3794" s="31">
        <f t="shared" si="29"/>
        <v>618.75</v>
      </c>
      <c r="M3794" s="32">
        <v>0.3</v>
      </c>
      <c r="O3794" s="37"/>
      <c r="P3794" s="35"/>
      <c r="Q3794" s="33"/>
      <c r="R3794" s="34"/>
    </row>
    <row r="3795" spans="1:18" ht="15.75" customHeight="1">
      <c r="A3795" s="22"/>
      <c r="B3795" s="27" t="s">
        <v>21</v>
      </c>
      <c r="C3795" s="27">
        <v>1185732</v>
      </c>
      <c r="D3795" s="28">
        <v>44426</v>
      </c>
      <c r="E3795" s="27" t="s">
        <v>22</v>
      </c>
      <c r="F3795" s="27" t="s">
        <v>134</v>
      </c>
      <c r="G3795" s="27" t="s">
        <v>135</v>
      </c>
      <c r="H3795" s="27" t="s">
        <v>27</v>
      </c>
      <c r="I3795" s="29">
        <v>0.55000000000000004</v>
      </c>
      <c r="J3795" s="30">
        <v>2750</v>
      </c>
      <c r="K3795" s="31">
        <f t="shared" si="28"/>
        <v>1512.5000000000002</v>
      </c>
      <c r="L3795" s="31">
        <f t="shared" si="29"/>
        <v>453.75000000000006</v>
      </c>
      <c r="M3795" s="32">
        <v>0.3</v>
      </c>
      <c r="O3795" s="37"/>
      <c r="P3795" s="35"/>
      <c r="Q3795" s="33"/>
      <c r="R3795" s="34"/>
    </row>
    <row r="3796" spans="1:18" ht="15.75" customHeight="1">
      <c r="A3796" s="22"/>
      <c r="B3796" s="27" t="s">
        <v>21</v>
      </c>
      <c r="C3796" s="27">
        <v>1185732</v>
      </c>
      <c r="D3796" s="28">
        <v>44426</v>
      </c>
      <c r="E3796" s="27" t="s">
        <v>22</v>
      </c>
      <c r="F3796" s="27" t="s">
        <v>134</v>
      </c>
      <c r="G3796" s="27" t="s">
        <v>135</v>
      </c>
      <c r="H3796" s="27" t="s">
        <v>28</v>
      </c>
      <c r="I3796" s="29">
        <v>0.65</v>
      </c>
      <c r="J3796" s="30">
        <v>2500</v>
      </c>
      <c r="K3796" s="31">
        <f t="shared" si="28"/>
        <v>1625</v>
      </c>
      <c r="L3796" s="31">
        <f t="shared" si="29"/>
        <v>487.5</v>
      </c>
      <c r="M3796" s="32">
        <v>0.3</v>
      </c>
      <c r="O3796" s="37"/>
      <c r="P3796" s="35"/>
      <c r="Q3796" s="33"/>
      <c r="R3796" s="34"/>
    </row>
    <row r="3797" spans="1:18" ht="15.75" customHeight="1">
      <c r="A3797" s="22"/>
      <c r="B3797" s="27" t="s">
        <v>21</v>
      </c>
      <c r="C3797" s="27">
        <v>1185732</v>
      </c>
      <c r="D3797" s="28">
        <v>44426</v>
      </c>
      <c r="E3797" s="27" t="s">
        <v>22</v>
      </c>
      <c r="F3797" s="27" t="s">
        <v>134</v>
      </c>
      <c r="G3797" s="27" t="s">
        <v>135</v>
      </c>
      <c r="H3797" s="27" t="s">
        <v>29</v>
      </c>
      <c r="I3797" s="29">
        <v>0.70000000000000007</v>
      </c>
      <c r="J3797" s="30">
        <v>4250</v>
      </c>
      <c r="K3797" s="31">
        <f t="shared" si="28"/>
        <v>2975.0000000000005</v>
      </c>
      <c r="L3797" s="31">
        <f t="shared" si="29"/>
        <v>1041.25</v>
      </c>
      <c r="M3797" s="32">
        <v>0.35</v>
      </c>
      <c r="O3797" s="37"/>
      <c r="P3797" s="35"/>
      <c r="Q3797" s="33"/>
      <c r="R3797" s="34"/>
    </row>
    <row r="3798" spans="1:18" ht="15.75" customHeight="1">
      <c r="A3798" s="22"/>
      <c r="B3798" s="27" t="s">
        <v>21</v>
      </c>
      <c r="C3798" s="27">
        <v>1185732</v>
      </c>
      <c r="D3798" s="28">
        <v>44456</v>
      </c>
      <c r="E3798" s="27" t="s">
        <v>22</v>
      </c>
      <c r="F3798" s="27" t="s">
        <v>134</v>
      </c>
      <c r="G3798" s="27" t="s">
        <v>135</v>
      </c>
      <c r="H3798" s="27" t="s">
        <v>24</v>
      </c>
      <c r="I3798" s="29">
        <v>0.65</v>
      </c>
      <c r="J3798" s="30">
        <v>5500</v>
      </c>
      <c r="K3798" s="31">
        <f t="shared" si="28"/>
        <v>3575</v>
      </c>
      <c r="L3798" s="31">
        <f t="shared" si="29"/>
        <v>1430</v>
      </c>
      <c r="M3798" s="32">
        <v>0.4</v>
      </c>
      <c r="O3798" s="37"/>
      <c r="P3798" s="35"/>
      <c r="Q3798" s="33"/>
      <c r="R3798" s="34"/>
    </row>
    <row r="3799" spans="1:18" ht="15.75" customHeight="1">
      <c r="A3799" s="22"/>
      <c r="B3799" s="27" t="s">
        <v>21</v>
      </c>
      <c r="C3799" s="27">
        <v>1185732</v>
      </c>
      <c r="D3799" s="28">
        <v>44456</v>
      </c>
      <c r="E3799" s="27" t="s">
        <v>22</v>
      </c>
      <c r="F3799" s="27" t="s">
        <v>134</v>
      </c>
      <c r="G3799" s="27" t="s">
        <v>135</v>
      </c>
      <c r="H3799" s="27" t="s">
        <v>25</v>
      </c>
      <c r="I3799" s="29">
        <v>0.60000000000000009</v>
      </c>
      <c r="J3799" s="30">
        <v>3500</v>
      </c>
      <c r="K3799" s="31">
        <f t="shared" si="28"/>
        <v>2100.0000000000005</v>
      </c>
      <c r="L3799" s="31">
        <f t="shared" si="29"/>
        <v>840.00000000000023</v>
      </c>
      <c r="M3799" s="32">
        <v>0.4</v>
      </c>
      <c r="O3799" s="37"/>
      <c r="P3799" s="35"/>
      <c r="Q3799" s="33"/>
      <c r="R3799" s="34"/>
    </row>
    <row r="3800" spans="1:18" ht="15.75" customHeight="1">
      <c r="A3800" s="22"/>
      <c r="B3800" s="27" t="s">
        <v>21</v>
      </c>
      <c r="C3800" s="27">
        <v>1185732</v>
      </c>
      <c r="D3800" s="28">
        <v>44456</v>
      </c>
      <c r="E3800" s="27" t="s">
        <v>22</v>
      </c>
      <c r="F3800" s="27" t="s">
        <v>134</v>
      </c>
      <c r="G3800" s="27" t="s">
        <v>135</v>
      </c>
      <c r="H3800" s="27" t="s">
        <v>26</v>
      </c>
      <c r="I3800" s="29">
        <v>0.55000000000000004</v>
      </c>
      <c r="J3800" s="30">
        <v>2500</v>
      </c>
      <c r="K3800" s="31">
        <f t="shared" si="28"/>
        <v>1375</v>
      </c>
      <c r="L3800" s="31">
        <f t="shared" si="29"/>
        <v>412.5</v>
      </c>
      <c r="M3800" s="32">
        <v>0.3</v>
      </c>
      <c r="O3800" s="37"/>
      <c r="P3800" s="35"/>
      <c r="Q3800" s="33"/>
      <c r="R3800" s="34"/>
    </row>
    <row r="3801" spans="1:18" ht="15.75" customHeight="1">
      <c r="A3801" s="22"/>
      <c r="B3801" s="27" t="s">
        <v>21</v>
      </c>
      <c r="C3801" s="27">
        <v>1185732</v>
      </c>
      <c r="D3801" s="28">
        <v>44456</v>
      </c>
      <c r="E3801" s="27" t="s">
        <v>22</v>
      </c>
      <c r="F3801" s="27" t="s">
        <v>134</v>
      </c>
      <c r="G3801" s="27" t="s">
        <v>135</v>
      </c>
      <c r="H3801" s="27" t="s">
        <v>27</v>
      </c>
      <c r="I3801" s="29">
        <v>0.55000000000000004</v>
      </c>
      <c r="J3801" s="30">
        <v>2250</v>
      </c>
      <c r="K3801" s="31">
        <f t="shared" si="28"/>
        <v>1237.5</v>
      </c>
      <c r="L3801" s="31">
        <f t="shared" si="29"/>
        <v>371.25</v>
      </c>
      <c r="M3801" s="32">
        <v>0.3</v>
      </c>
      <c r="O3801" s="37"/>
      <c r="P3801" s="35"/>
      <c r="Q3801" s="33"/>
      <c r="R3801" s="34"/>
    </row>
    <row r="3802" spans="1:18" ht="15.75" customHeight="1">
      <c r="A3802" s="22"/>
      <c r="B3802" s="27" t="s">
        <v>21</v>
      </c>
      <c r="C3802" s="27">
        <v>1185732</v>
      </c>
      <c r="D3802" s="28">
        <v>44456</v>
      </c>
      <c r="E3802" s="27" t="s">
        <v>22</v>
      </c>
      <c r="F3802" s="27" t="s">
        <v>134</v>
      </c>
      <c r="G3802" s="27" t="s">
        <v>135</v>
      </c>
      <c r="H3802" s="27" t="s">
        <v>28</v>
      </c>
      <c r="I3802" s="29">
        <v>0.65</v>
      </c>
      <c r="J3802" s="30">
        <v>2250</v>
      </c>
      <c r="K3802" s="31">
        <f t="shared" si="28"/>
        <v>1462.5</v>
      </c>
      <c r="L3802" s="31">
        <f t="shared" si="29"/>
        <v>438.75</v>
      </c>
      <c r="M3802" s="32">
        <v>0.3</v>
      </c>
      <c r="O3802" s="37"/>
      <c r="P3802" s="35"/>
      <c r="Q3802" s="33"/>
      <c r="R3802" s="34"/>
    </row>
    <row r="3803" spans="1:18" ht="15.75" customHeight="1">
      <c r="A3803" s="22"/>
      <c r="B3803" s="27" t="s">
        <v>21</v>
      </c>
      <c r="C3803" s="27">
        <v>1185732</v>
      </c>
      <c r="D3803" s="28">
        <v>44456</v>
      </c>
      <c r="E3803" s="27" t="s">
        <v>22</v>
      </c>
      <c r="F3803" s="27" t="s">
        <v>134</v>
      </c>
      <c r="G3803" s="27" t="s">
        <v>135</v>
      </c>
      <c r="H3803" s="27" t="s">
        <v>29</v>
      </c>
      <c r="I3803" s="29">
        <v>0.70000000000000007</v>
      </c>
      <c r="J3803" s="30">
        <v>3250</v>
      </c>
      <c r="K3803" s="31">
        <f t="shared" si="28"/>
        <v>2275</v>
      </c>
      <c r="L3803" s="31">
        <f t="shared" si="29"/>
        <v>796.25</v>
      </c>
      <c r="M3803" s="32">
        <v>0.35</v>
      </c>
      <c r="O3803" s="37"/>
      <c r="P3803" s="35"/>
      <c r="Q3803" s="33"/>
      <c r="R3803" s="34"/>
    </row>
    <row r="3804" spans="1:18" ht="15.75" customHeight="1">
      <c r="A3804" s="22"/>
      <c r="B3804" s="27" t="s">
        <v>21</v>
      </c>
      <c r="C3804" s="27">
        <v>1185732</v>
      </c>
      <c r="D3804" s="28">
        <v>44488</v>
      </c>
      <c r="E3804" s="27" t="s">
        <v>22</v>
      </c>
      <c r="F3804" s="27" t="s">
        <v>134</v>
      </c>
      <c r="G3804" s="27" t="s">
        <v>135</v>
      </c>
      <c r="H3804" s="27" t="s">
        <v>24</v>
      </c>
      <c r="I3804" s="29">
        <v>0.70000000000000007</v>
      </c>
      <c r="J3804" s="30">
        <v>4750</v>
      </c>
      <c r="K3804" s="31">
        <f t="shared" si="28"/>
        <v>3325.0000000000005</v>
      </c>
      <c r="L3804" s="31">
        <f t="shared" si="29"/>
        <v>1330.0000000000002</v>
      </c>
      <c r="M3804" s="32">
        <v>0.4</v>
      </c>
      <c r="O3804" s="37"/>
      <c r="P3804" s="35"/>
      <c r="Q3804" s="33"/>
      <c r="R3804" s="34"/>
    </row>
    <row r="3805" spans="1:18" ht="15.75" customHeight="1">
      <c r="A3805" s="22"/>
      <c r="B3805" s="27" t="s">
        <v>21</v>
      </c>
      <c r="C3805" s="27">
        <v>1185732</v>
      </c>
      <c r="D3805" s="28">
        <v>44488</v>
      </c>
      <c r="E3805" s="27" t="s">
        <v>22</v>
      </c>
      <c r="F3805" s="27" t="s">
        <v>134</v>
      </c>
      <c r="G3805" s="27" t="s">
        <v>135</v>
      </c>
      <c r="H3805" s="27" t="s">
        <v>25</v>
      </c>
      <c r="I3805" s="29">
        <v>0.65000000000000013</v>
      </c>
      <c r="J3805" s="30">
        <v>3000</v>
      </c>
      <c r="K3805" s="31">
        <f t="shared" si="28"/>
        <v>1950.0000000000005</v>
      </c>
      <c r="L3805" s="31">
        <f t="shared" si="29"/>
        <v>780.00000000000023</v>
      </c>
      <c r="M3805" s="32">
        <v>0.4</v>
      </c>
      <c r="O3805" s="37"/>
      <c r="P3805" s="35"/>
      <c r="Q3805" s="33"/>
      <c r="R3805" s="34"/>
    </row>
    <row r="3806" spans="1:18" ht="15.75" customHeight="1">
      <c r="A3806" s="22"/>
      <c r="B3806" s="27" t="s">
        <v>21</v>
      </c>
      <c r="C3806" s="27">
        <v>1185732</v>
      </c>
      <c r="D3806" s="28">
        <v>44488</v>
      </c>
      <c r="E3806" s="27" t="s">
        <v>22</v>
      </c>
      <c r="F3806" s="27" t="s">
        <v>134</v>
      </c>
      <c r="G3806" s="27" t="s">
        <v>135</v>
      </c>
      <c r="H3806" s="27" t="s">
        <v>26</v>
      </c>
      <c r="I3806" s="29">
        <v>0.65000000000000013</v>
      </c>
      <c r="J3806" s="30">
        <v>2000</v>
      </c>
      <c r="K3806" s="31">
        <f t="shared" si="28"/>
        <v>1300.0000000000002</v>
      </c>
      <c r="L3806" s="31">
        <f t="shared" si="29"/>
        <v>390.00000000000006</v>
      </c>
      <c r="M3806" s="32">
        <v>0.3</v>
      </c>
      <c r="O3806" s="37"/>
      <c r="P3806" s="35"/>
      <c r="Q3806" s="33"/>
      <c r="R3806" s="34"/>
    </row>
    <row r="3807" spans="1:18" ht="15.75" customHeight="1">
      <c r="A3807" s="22"/>
      <c r="B3807" s="27" t="s">
        <v>21</v>
      </c>
      <c r="C3807" s="27">
        <v>1185732</v>
      </c>
      <c r="D3807" s="28">
        <v>44488</v>
      </c>
      <c r="E3807" s="27" t="s">
        <v>22</v>
      </c>
      <c r="F3807" s="27" t="s">
        <v>134</v>
      </c>
      <c r="G3807" s="27" t="s">
        <v>135</v>
      </c>
      <c r="H3807" s="27" t="s">
        <v>27</v>
      </c>
      <c r="I3807" s="29">
        <v>0.65000000000000013</v>
      </c>
      <c r="J3807" s="30">
        <v>1750</v>
      </c>
      <c r="K3807" s="31">
        <f t="shared" si="28"/>
        <v>1137.5000000000002</v>
      </c>
      <c r="L3807" s="31">
        <f t="shared" si="29"/>
        <v>341.25000000000006</v>
      </c>
      <c r="M3807" s="32">
        <v>0.3</v>
      </c>
      <c r="O3807" s="37"/>
      <c r="P3807" s="35"/>
      <c r="Q3807" s="33"/>
      <c r="R3807" s="34"/>
    </row>
    <row r="3808" spans="1:18" ht="15.75" customHeight="1">
      <c r="A3808" s="22"/>
      <c r="B3808" s="27" t="s">
        <v>21</v>
      </c>
      <c r="C3808" s="27">
        <v>1185732</v>
      </c>
      <c r="D3808" s="28">
        <v>44488</v>
      </c>
      <c r="E3808" s="27" t="s">
        <v>22</v>
      </c>
      <c r="F3808" s="27" t="s">
        <v>134</v>
      </c>
      <c r="G3808" s="27" t="s">
        <v>135</v>
      </c>
      <c r="H3808" s="27" t="s">
        <v>28</v>
      </c>
      <c r="I3808" s="29">
        <v>0.75000000000000011</v>
      </c>
      <c r="J3808" s="30">
        <v>1750</v>
      </c>
      <c r="K3808" s="31">
        <f t="shared" si="28"/>
        <v>1312.5000000000002</v>
      </c>
      <c r="L3808" s="31">
        <f t="shared" si="29"/>
        <v>393.75000000000006</v>
      </c>
      <c r="M3808" s="32">
        <v>0.3</v>
      </c>
      <c r="O3808" s="37"/>
      <c r="P3808" s="35"/>
      <c r="Q3808" s="33"/>
      <c r="R3808" s="34"/>
    </row>
    <row r="3809" spans="1:18" ht="15.75" customHeight="1">
      <c r="A3809" s="22"/>
      <c r="B3809" s="27" t="s">
        <v>21</v>
      </c>
      <c r="C3809" s="27">
        <v>1185732</v>
      </c>
      <c r="D3809" s="28">
        <v>44488</v>
      </c>
      <c r="E3809" s="27" t="s">
        <v>22</v>
      </c>
      <c r="F3809" s="27" t="s">
        <v>134</v>
      </c>
      <c r="G3809" s="27" t="s">
        <v>135</v>
      </c>
      <c r="H3809" s="27" t="s">
        <v>29</v>
      </c>
      <c r="I3809" s="29">
        <v>0.8</v>
      </c>
      <c r="J3809" s="30">
        <v>3000</v>
      </c>
      <c r="K3809" s="31">
        <f t="shared" si="28"/>
        <v>2400</v>
      </c>
      <c r="L3809" s="31">
        <f t="shared" si="29"/>
        <v>840</v>
      </c>
      <c r="M3809" s="32">
        <v>0.35</v>
      </c>
      <c r="O3809" s="37"/>
      <c r="P3809" s="35"/>
      <c r="Q3809" s="33"/>
      <c r="R3809" s="34"/>
    </row>
    <row r="3810" spans="1:18" ht="15.75" customHeight="1">
      <c r="A3810" s="22"/>
      <c r="B3810" s="27" t="s">
        <v>21</v>
      </c>
      <c r="C3810" s="27">
        <v>1185732</v>
      </c>
      <c r="D3810" s="28">
        <v>44518</v>
      </c>
      <c r="E3810" s="27" t="s">
        <v>22</v>
      </c>
      <c r="F3810" s="27" t="s">
        <v>134</v>
      </c>
      <c r="G3810" s="27" t="s">
        <v>135</v>
      </c>
      <c r="H3810" s="27" t="s">
        <v>24</v>
      </c>
      <c r="I3810" s="29">
        <v>0.75000000000000011</v>
      </c>
      <c r="J3810" s="30">
        <v>4500</v>
      </c>
      <c r="K3810" s="31">
        <f t="shared" si="28"/>
        <v>3375.0000000000005</v>
      </c>
      <c r="L3810" s="31">
        <f t="shared" si="29"/>
        <v>1350.0000000000002</v>
      </c>
      <c r="M3810" s="32">
        <v>0.4</v>
      </c>
      <c r="O3810" s="37"/>
      <c r="P3810" s="35"/>
      <c r="Q3810" s="33"/>
      <c r="R3810" s="34"/>
    </row>
    <row r="3811" spans="1:18" ht="15.75" customHeight="1">
      <c r="A3811" s="22"/>
      <c r="B3811" s="27" t="s">
        <v>21</v>
      </c>
      <c r="C3811" s="27">
        <v>1185732</v>
      </c>
      <c r="D3811" s="28">
        <v>44518</v>
      </c>
      <c r="E3811" s="27" t="s">
        <v>22</v>
      </c>
      <c r="F3811" s="27" t="s">
        <v>134</v>
      </c>
      <c r="G3811" s="27" t="s">
        <v>135</v>
      </c>
      <c r="H3811" s="27" t="s">
        <v>25</v>
      </c>
      <c r="I3811" s="29">
        <v>0.65000000000000013</v>
      </c>
      <c r="J3811" s="30">
        <v>3250</v>
      </c>
      <c r="K3811" s="31">
        <f t="shared" si="28"/>
        <v>2112.5000000000005</v>
      </c>
      <c r="L3811" s="31">
        <f t="shared" si="29"/>
        <v>845.00000000000023</v>
      </c>
      <c r="M3811" s="32">
        <v>0.4</v>
      </c>
      <c r="O3811" s="37"/>
      <c r="P3811" s="35"/>
      <c r="Q3811" s="33"/>
      <c r="R3811" s="34"/>
    </row>
    <row r="3812" spans="1:18" ht="15.75" customHeight="1">
      <c r="A3812" s="22"/>
      <c r="B3812" s="27" t="s">
        <v>21</v>
      </c>
      <c r="C3812" s="27">
        <v>1185732</v>
      </c>
      <c r="D3812" s="28">
        <v>44518</v>
      </c>
      <c r="E3812" s="27" t="s">
        <v>22</v>
      </c>
      <c r="F3812" s="27" t="s">
        <v>134</v>
      </c>
      <c r="G3812" s="27" t="s">
        <v>135</v>
      </c>
      <c r="H3812" s="27" t="s">
        <v>26</v>
      </c>
      <c r="I3812" s="29">
        <v>0.65000000000000013</v>
      </c>
      <c r="J3812" s="30">
        <v>3450</v>
      </c>
      <c r="K3812" s="31">
        <f t="shared" si="28"/>
        <v>2242.5000000000005</v>
      </c>
      <c r="L3812" s="31">
        <f t="shared" si="29"/>
        <v>672.75000000000011</v>
      </c>
      <c r="M3812" s="32">
        <v>0.3</v>
      </c>
      <c r="O3812" s="37"/>
      <c r="P3812" s="35"/>
      <c r="Q3812" s="33"/>
      <c r="R3812" s="34"/>
    </row>
    <row r="3813" spans="1:18" ht="15.75" customHeight="1">
      <c r="A3813" s="22"/>
      <c r="B3813" s="27" t="s">
        <v>21</v>
      </c>
      <c r="C3813" s="27">
        <v>1185732</v>
      </c>
      <c r="D3813" s="28">
        <v>44518</v>
      </c>
      <c r="E3813" s="27" t="s">
        <v>22</v>
      </c>
      <c r="F3813" s="27" t="s">
        <v>134</v>
      </c>
      <c r="G3813" s="27" t="s">
        <v>135</v>
      </c>
      <c r="H3813" s="27" t="s">
        <v>27</v>
      </c>
      <c r="I3813" s="29">
        <v>0.65000000000000013</v>
      </c>
      <c r="J3813" s="30">
        <v>3250</v>
      </c>
      <c r="K3813" s="31">
        <f t="shared" si="28"/>
        <v>2112.5000000000005</v>
      </c>
      <c r="L3813" s="31">
        <f t="shared" si="29"/>
        <v>633.75000000000011</v>
      </c>
      <c r="M3813" s="32">
        <v>0.3</v>
      </c>
      <c r="O3813" s="37"/>
      <c r="P3813" s="35"/>
      <c r="Q3813" s="33"/>
      <c r="R3813" s="34"/>
    </row>
    <row r="3814" spans="1:18" ht="15.75" customHeight="1">
      <c r="A3814" s="22"/>
      <c r="B3814" s="27" t="s">
        <v>21</v>
      </c>
      <c r="C3814" s="27">
        <v>1185732</v>
      </c>
      <c r="D3814" s="28">
        <v>44518</v>
      </c>
      <c r="E3814" s="27" t="s">
        <v>22</v>
      </c>
      <c r="F3814" s="27" t="s">
        <v>134</v>
      </c>
      <c r="G3814" s="27" t="s">
        <v>135</v>
      </c>
      <c r="H3814" s="27" t="s">
        <v>28</v>
      </c>
      <c r="I3814" s="29">
        <v>0.75000000000000011</v>
      </c>
      <c r="J3814" s="30">
        <v>3000</v>
      </c>
      <c r="K3814" s="31">
        <f t="shared" si="28"/>
        <v>2250.0000000000005</v>
      </c>
      <c r="L3814" s="31">
        <f t="shared" si="29"/>
        <v>675.00000000000011</v>
      </c>
      <c r="M3814" s="32">
        <v>0.3</v>
      </c>
      <c r="O3814" s="37"/>
      <c r="P3814" s="35"/>
      <c r="Q3814" s="33"/>
      <c r="R3814" s="34"/>
    </row>
    <row r="3815" spans="1:18" ht="15.75" customHeight="1">
      <c r="A3815" s="22"/>
      <c r="B3815" s="27" t="s">
        <v>21</v>
      </c>
      <c r="C3815" s="27">
        <v>1185732</v>
      </c>
      <c r="D3815" s="28">
        <v>44518</v>
      </c>
      <c r="E3815" s="27" t="s">
        <v>22</v>
      </c>
      <c r="F3815" s="27" t="s">
        <v>134</v>
      </c>
      <c r="G3815" s="27" t="s">
        <v>135</v>
      </c>
      <c r="H3815" s="27" t="s">
        <v>29</v>
      </c>
      <c r="I3815" s="29">
        <v>0.8</v>
      </c>
      <c r="J3815" s="30">
        <v>4000</v>
      </c>
      <c r="K3815" s="31">
        <f t="shared" si="28"/>
        <v>3200</v>
      </c>
      <c r="L3815" s="31">
        <f t="shared" si="29"/>
        <v>1120</v>
      </c>
      <c r="M3815" s="32">
        <v>0.35</v>
      </c>
      <c r="O3815" s="37"/>
      <c r="P3815" s="35"/>
      <c r="Q3815" s="33"/>
      <c r="R3815" s="34"/>
    </row>
    <row r="3816" spans="1:18" ht="15.75" customHeight="1">
      <c r="A3816" s="22"/>
      <c r="B3816" s="27" t="s">
        <v>21</v>
      </c>
      <c r="C3816" s="27">
        <v>1185732</v>
      </c>
      <c r="D3816" s="28">
        <v>44547</v>
      </c>
      <c r="E3816" s="27" t="s">
        <v>22</v>
      </c>
      <c r="F3816" s="27" t="s">
        <v>134</v>
      </c>
      <c r="G3816" s="27" t="s">
        <v>135</v>
      </c>
      <c r="H3816" s="27" t="s">
        <v>24</v>
      </c>
      <c r="I3816" s="29">
        <v>0.75000000000000011</v>
      </c>
      <c r="J3816" s="30">
        <v>6250</v>
      </c>
      <c r="K3816" s="31">
        <f t="shared" si="28"/>
        <v>4687.5000000000009</v>
      </c>
      <c r="L3816" s="31">
        <f t="shared" si="29"/>
        <v>1875.0000000000005</v>
      </c>
      <c r="M3816" s="32">
        <v>0.4</v>
      </c>
      <c r="O3816" s="37"/>
      <c r="P3816" s="35"/>
      <c r="Q3816" s="33"/>
      <c r="R3816" s="34"/>
    </row>
    <row r="3817" spans="1:18" ht="15.75" customHeight="1">
      <c r="A3817" s="22"/>
      <c r="B3817" s="27" t="s">
        <v>21</v>
      </c>
      <c r="C3817" s="27">
        <v>1185732</v>
      </c>
      <c r="D3817" s="28">
        <v>44547</v>
      </c>
      <c r="E3817" s="27" t="s">
        <v>22</v>
      </c>
      <c r="F3817" s="27" t="s">
        <v>134</v>
      </c>
      <c r="G3817" s="27" t="s">
        <v>135</v>
      </c>
      <c r="H3817" s="27" t="s">
        <v>25</v>
      </c>
      <c r="I3817" s="29">
        <v>0.65000000000000013</v>
      </c>
      <c r="J3817" s="30">
        <v>4250</v>
      </c>
      <c r="K3817" s="31">
        <f t="shared" si="28"/>
        <v>2762.5000000000005</v>
      </c>
      <c r="L3817" s="31">
        <f t="shared" si="29"/>
        <v>1105.0000000000002</v>
      </c>
      <c r="M3817" s="32">
        <v>0.4</v>
      </c>
      <c r="O3817" s="37"/>
      <c r="P3817" s="35"/>
      <c r="Q3817" s="33"/>
      <c r="R3817" s="34"/>
    </row>
    <row r="3818" spans="1:18" ht="15.75" customHeight="1">
      <c r="A3818" s="22"/>
      <c r="B3818" s="27" t="s">
        <v>21</v>
      </c>
      <c r="C3818" s="27">
        <v>1185732</v>
      </c>
      <c r="D3818" s="28">
        <v>44547</v>
      </c>
      <c r="E3818" s="27" t="s">
        <v>22</v>
      </c>
      <c r="F3818" s="27" t="s">
        <v>134</v>
      </c>
      <c r="G3818" s="27" t="s">
        <v>135</v>
      </c>
      <c r="H3818" s="27" t="s">
        <v>26</v>
      </c>
      <c r="I3818" s="29">
        <v>0.65000000000000013</v>
      </c>
      <c r="J3818" s="30">
        <v>4000</v>
      </c>
      <c r="K3818" s="31">
        <f t="shared" si="28"/>
        <v>2600.0000000000005</v>
      </c>
      <c r="L3818" s="31">
        <f t="shared" si="29"/>
        <v>780.00000000000011</v>
      </c>
      <c r="M3818" s="32">
        <v>0.3</v>
      </c>
      <c r="O3818" s="37"/>
      <c r="P3818" s="35"/>
      <c r="Q3818" s="33"/>
      <c r="R3818" s="34"/>
    </row>
    <row r="3819" spans="1:18" ht="15.75" customHeight="1">
      <c r="A3819" s="22"/>
      <c r="B3819" s="27" t="s">
        <v>21</v>
      </c>
      <c r="C3819" s="27">
        <v>1185732</v>
      </c>
      <c r="D3819" s="28">
        <v>44547</v>
      </c>
      <c r="E3819" s="27" t="s">
        <v>22</v>
      </c>
      <c r="F3819" s="27" t="s">
        <v>134</v>
      </c>
      <c r="G3819" s="27" t="s">
        <v>135</v>
      </c>
      <c r="H3819" s="27" t="s">
        <v>27</v>
      </c>
      <c r="I3819" s="29">
        <v>0.65000000000000013</v>
      </c>
      <c r="J3819" s="30">
        <v>3500</v>
      </c>
      <c r="K3819" s="31">
        <f t="shared" si="28"/>
        <v>2275.0000000000005</v>
      </c>
      <c r="L3819" s="31">
        <f t="shared" si="29"/>
        <v>682.50000000000011</v>
      </c>
      <c r="M3819" s="32">
        <v>0.3</v>
      </c>
      <c r="O3819" s="37"/>
      <c r="P3819" s="35"/>
      <c r="Q3819" s="33"/>
      <c r="R3819" s="34"/>
    </row>
    <row r="3820" spans="1:18" ht="15.75" customHeight="1">
      <c r="A3820" s="22"/>
      <c r="B3820" s="27" t="s">
        <v>21</v>
      </c>
      <c r="C3820" s="27">
        <v>1185732</v>
      </c>
      <c r="D3820" s="28">
        <v>44547</v>
      </c>
      <c r="E3820" s="27" t="s">
        <v>22</v>
      </c>
      <c r="F3820" s="27" t="s">
        <v>134</v>
      </c>
      <c r="G3820" s="27" t="s">
        <v>135</v>
      </c>
      <c r="H3820" s="27" t="s">
        <v>28</v>
      </c>
      <c r="I3820" s="29">
        <v>0.75000000000000011</v>
      </c>
      <c r="J3820" s="30">
        <v>3500</v>
      </c>
      <c r="K3820" s="31">
        <f t="shared" si="28"/>
        <v>2625.0000000000005</v>
      </c>
      <c r="L3820" s="31">
        <f t="shared" si="29"/>
        <v>787.50000000000011</v>
      </c>
      <c r="M3820" s="32">
        <v>0.3</v>
      </c>
      <c r="O3820" s="37"/>
      <c r="P3820" s="35"/>
      <c r="Q3820" s="33"/>
      <c r="R3820" s="34"/>
    </row>
    <row r="3821" spans="1:18" ht="15.75" customHeight="1">
      <c r="A3821" s="22"/>
      <c r="B3821" s="27" t="s">
        <v>21</v>
      </c>
      <c r="C3821" s="27">
        <v>1185732</v>
      </c>
      <c r="D3821" s="28">
        <v>44547</v>
      </c>
      <c r="E3821" s="27" t="s">
        <v>22</v>
      </c>
      <c r="F3821" s="27" t="s">
        <v>134</v>
      </c>
      <c r="G3821" s="27" t="s">
        <v>135</v>
      </c>
      <c r="H3821" s="27" t="s">
        <v>29</v>
      </c>
      <c r="I3821" s="29">
        <v>0.8</v>
      </c>
      <c r="J3821" s="30">
        <v>4500</v>
      </c>
      <c r="K3821" s="31">
        <f t="shared" si="28"/>
        <v>3600</v>
      </c>
      <c r="L3821" s="31">
        <f t="shared" si="29"/>
        <v>1260</v>
      </c>
      <c r="M3821" s="32">
        <v>0.35</v>
      </c>
      <c r="O3821" s="37"/>
      <c r="P3821" s="35"/>
      <c r="Q3821" s="33"/>
      <c r="R3821" s="34"/>
    </row>
    <row r="3822" spans="1:18" ht="15.75" customHeight="1">
      <c r="A3822" s="22" t="s">
        <v>46</v>
      </c>
      <c r="B3822" s="27" t="s">
        <v>21</v>
      </c>
      <c r="C3822" s="27">
        <v>1185732</v>
      </c>
      <c r="D3822" s="28">
        <v>44220</v>
      </c>
      <c r="E3822" s="27" t="s">
        <v>22</v>
      </c>
      <c r="F3822" s="27" t="s">
        <v>136</v>
      </c>
      <c r="G3822" s="27" t="s">
        <v>137</v>
      </c>
      <c r="H3822" s="27" t="s">
        <v>24</v>
      </c>
      <c r="I3822" s="29">
        <v>0.55000000000000004</v>
      </c>
      <c r="J3822" s="30">
        <v>5000</v>
      </c>
      <c r="K3822" s="31">
        <f t="shared" si="28"/>
        <v>2750</v>
      </c>
      <c r="L3822" s="31">
        <f t="shared" si="29"/>
        <v>962.50000000000011</v>
      </c>
      <c r="M3822" s="32">
        <v>0.35000000000000003</v>
      </c>
      <c r="O3822" s="37"/>
      <c r="P3822" s="35">
        <f>Data!$I3822+0.05</f>
        <v>0.60000000000000009</v>
      </c>
      <c r="Q3822" s="33">
        <f>Data!$J3822-250</f>
        <v>4750</v>
      </c>
      <c r="R3822" s="34">
        <f>Data!$M3822-5%</f>
        <v>0.30000000000000004</v>
      </c>
    </row>
    <row r="3823" spans="1:18" ht="15.75" customHeight="1">
      <c r="A3823" s="22"/>
      <c r="B3823" s="27" t="s">
        <v>21</v>
      </c>
      <c r="C3823" s="27">
        <v>1185732</v>
      </c>
      <c r="D3823" s="28">
        <v>44220</v>
      </c>
      <c r="E3823" s="27" t="s">
        <v>22</v>
      </c>
      <c r="F3823" s="27" t="s">
        <v>136</v>
      </c>
      <c r="G3823" s="27" t="s">
        <v>137</v>
      </c>
      <c r="H3823" s="27" t="s">
        <v>25</v>
      </c>
      <c r="I3823" s="29">
        <v>0.55000000000000004</v>
      </c>
      <c r="J3823" s="30">
        <v>3000</v>
      </c>
      <c r="K3823" s="31">
        <f t="shared" si="28"/>
        <v>1650.0000000000002</v>
      </c>
      <c r="L3823" s="31">
        <f t="shared" si="29"/>
        <v>577.50000000000011</v>
      </c>
      <c r="M3823" s="32">
        <v>0.35000000000000003</v>
      </c>
      <c r="O3823" s="37"/>
      <c r="P3823" s="35">
        <f>Data!$I3823+0.05</f>
        <v>0.60000000000000009</v>
      </c>
      <c r="Q3823" s="33">
        <f>Data!$J3823-250</f>
        <v>2750</v>
      </c>
      <c r="R3823" s="34">
        <f>Data!$M3823-5%</f>
        <v>0.30000000000000004</v>
      </c>
    </row>
    <row r="3824" spans="1:18" ht="15.75" customHeight="1">
      <c r="A3824" s="22"/>
      <c r="B3824" s="27" t="s">
        <v>21</v>
      </c>
      <c r="C3824" s="27">
        <v>1185732</v>
      </c>
      <c r="D3824" s="28">
        <v>44220</v>
      </c>
      <c r="E3824" s="27" t="s">
        <v>22</v>
      </c>
      <c r="F3824" s="27" t="s">
        <v>136</v>
      </c>
      <c r="G3824" s="27" t="s">
        <v>137</v>
      </c>
      <c r="H3824" s="27" t="s">
        <v>26</v>
      </c>
      <c r="I3824" s="29">
        <v>0.45</v>
      </c>
      <c r="J3824" s="30">
        <v>3000</v>
      </c>
      <c r="K3824" s="31">
        <f t="shared" si="28"/>
        <v>1350</v>
      </c>
      <c r="L3824" s="31">
        <f t="shared" si="29"/>
        <v>337.5</v>
      </c>
      <c r="M3824" s="32">
        <v>0.25</v>
      </c>
      <c r="O3824" s="37"/>
      <c r="P3824" s="35">
        <f>Data!$I3824+0.05</f>
        <v>0.5</v>
      </c>
      <c r="Q3824" s="33">
        <f>Data!$J3824-250</f>
        <v>2750</v>
      </c>
      <c r="R3824" s="34">
        <f>Data!$M3824-5%</f>
        <v>0.2</v>
      </c>
    </row>
    <row r="3825" spans="1:18" ht="15.75" customHeight="1">
      <c r="A3825" s="22"/>
      <c r="B3825" s="27" t="s">
        <v>21</v>
      </c>
      <c r="C3825" s="27">
        <v>1185732</v>
      </c>
      <c r="D3825" s="28">
        <v>44220</v>
      </c>
      <c r="E3825" s="27" t="s">
        <v>22</v>
      </c>
      <c r="F3825" s="27" t="s">
        <v>136</v>
      </c>
      <c r="G3825" s="27" t="s">
        <v>137</v>
      </c>
      <c r="H3825" s="27" t="s">
        <v>27</v>
      </c>
      <c r="I3825" s="29">
        <v>0.49999999999999994</v>
      </c>
      <c r="J3825" s="30">
        <v>1500</v>
      </c>
      <c r="K3825" s="31">
        <f t="shared" si="28"/>
        <v>749.99999999999989</v>
      </c>
      <c r="L3825" s="31">
        <f t="shared" si="29"/>
        <v>187.49999999999997</v>
      </c>
      <c r="M3825" s="32">
        <v>0.25</v>
      </c>
      <c r="O3825" s="37"/>
      <c r="P3825" s="35">
        <f>Data!$I3825+0.05</f>
        <v>0.54999999999999993</v>
      </c>
      <c r="Q3825" s="33">
        <f>Data!$J3825-250</f>
        <v>1250</v>
      </c>
      <c r="R3825" s="34">
        <f>Data!$M3825-5%</f>
        <v>0.2</v>
      </c>
    </row>
    <row r="3826" spans="1:18" ht="15.75" customHeight="1">
      <c r="A3826" s="22"/>
      <c r="B3826" s="27" t="s">
        <v>21</v>
      </c>
      <c r="C3826" s="27">
        <v>1185732</v>
      </c>
      <c r="D3826" s="28">
        <v>44220</v>
      </c>
      <c r="E3826" s="27" t="s">
        <v>22</v>
      </c>
      <c r="F3826" s="27" t="s">
        <v>136</v>
      </c>
      <c r="G3826" s="27" t="s">
        <v>137</v>
      </c>
      <c r="H3826" s="27" t="s">
        <v>28</v>
      </c>
      <c r="I3826" s="29">
        <v>0.65000000000000013</v>
      </c>
      <c r="J3826" s="30">
        <v>2000</v>
      </c>
      <c r="K3826" s="31">
        <f t="shared" si="28"/>
        <v>1300.0000000000002</v>
      </c>
      <c r="L3826" s="31">
        <f t="shared" si="29"/>
        <v>325.00000000000006</v>
      </c>
      <c r="M3826" s="32">
        <v>0.25</v>
      </c>
      <c r="O3826" s="37"/>
      <c r="P3826" s="35">
        <f>Data!$I3826+0.05</f>
        <v>0.70000000000000018</v>
      </c>
      <c r="Q3826" s="33">
        <f>Data!$J3826-250</f>
        <v>1750</v>
      </c>
      <c r="R3826" s="34">
        <f>Data!$M3826-5%</f>
        <v>0.2</v>
      </c>
    </row>
    <row r="3827" spans="1:18" ht="15.75" customHeight="1">
      <c r="A3827" s="22"/>
      <c r="B3827" s="27" t="s">
        <v>21</v>
      </c>
      <c r="C3827" s="27">
        <v>1185732</v>
      </c>
      <c r="D3827" s="28">
        <v>44220</v>
      </c>
      <c r="E3827" s="27" t="s">
        <v>22</v>
      </c>
      <c r="F3827" s="27" t="s">
        <v>136</v>
      </c>
      <c r="G3827" s="27" t="s">
        <v>137</v>
      </c>
      <c r="H3827" s="27" t="s">
        <v>29</v>
      </c>
      <c r="I3827" s="29">
        <v>0.55000000000000004</v>
      </c>
      <c r="J3827" s="30">
        <v>3000</v>
      </c>
      <c r="K3827" s="31">
        <f t="shared" si="28"/>
        <v>1650.0000000000002</v>
      </c>
      <c r="L3827" s="31">
        <f t="shared" si="29"/>
        <v>495.00000000000006</v>
      </c>
      <c r="M3827" s="32">
        <v>0.3</v>
      </c>
      <c r="O3827" s="37"/>
      <c r="P3827" s="35">
        <f>Data!$I3827+0.05</f>
        <v>0.60000000000000009</v>
      </c>
      <c r="Q3827" s="33">
        <f>Data!$J3827-250</f>
        <v>2750</v>
      </c>
      <c r="R3827" s="34">
        <f>Data!$M3827-5%</f>
        <v>0.25</v>
      </c>
    </row>
    <row r="3828" spans="1:18" ht="15.75" customHeight="1">
      <c r="A3828" s="22"/>
      <c r="B3828" s="27" t="s">
        <v>21</v>
      </c>
      <c r="C3828" s="27">
        <v>1185732</v>
      </c>
      <c r="D3828" s="28">
        <v>44249</v>
      </c>
      <c r="E3828" s="27" t="s">
        <v>22</v>
      </c>
      <c r="F3828" s="27" t="s">
        <v>136</v>
      </c>
      <c r="G3828" s="27" t="s">
        <v>137</v>
      </c>
      <c r="H3828" s="27" t="s">
        <v>24</v>
      </c>
      <c r="I3828" s="29">
        <v>0.55000000000000004</v>
      </c>
      <c r="J3828" s="30">
        <v>5750</v>
      </c>
      <c r="K3828" s="31">
        <f t="shared" si="28"/>
        <v>3162.5000000000005</v>
      </c>
      <c r="L3828" s="31">
        <f t="shared" si="29"/>
        <v>1106.8750000000002</v>
      </c>
      <c r="M3828" s="32">
        <v>0.35000000000000003</v>
      </c>
      <c r="O3828" s="37"/>
      <c r="P3828" s="35">
        <f>Data!$I3828+0.05</f>
        <v>0.60000000000000009</v>
      </c>
      <c r="Q3828" s="33">
        <f>Data!$J3828-250</f>
        <v>5500</v>
      </c>
      <c r="R3828" s="34">
        <f>Data!$M3828-5%</f>
        <v>0.30000000000000004</v>
      </c>
    </row>
    <row r="3829" spans="1:18" ht="15.75" customHeight="1">
      <c r="A3829" s="22"/>
      <c r="B3829" s="27" t="s">
        <v>21</v>
      </c>
      <c r="C3829" s="27">
        <v>1185732</v>
      </c>
      <c r="D3829" s="28">
        <v>44249</v>
      </c>
      <c r="E3829" s="27" t="s">
        <v>22</v>
      </c>
      <c r="F3829" s="27" t="s">
        <v>136</v>
      </c>
      <c r="G3829" s="27" t="s">
        <v>137</v>
      </c>
      <c r="H3829" s="27" t="s">
        <v>25</v>
      </c>
      <c r="I3829" s="29">
        <v>0.55000000000000004</v>
      </c>
      <c r="J3829" s="30">
        <v>2250</v>
      </c>
      <c r="K3829" s="31">
        <f t="shared" si="28"/>
        <v>1237.5</v>
      </c>
      <c r="L3829" s="31">
        <f t="shared" si="29"/>
        <v>433.12500000000006</v>
      </c>
      <c r="M3829" s="32">
        <v>0.35000000000000003</v>
      </c>
      <c r="O3829" s="37"/>
      <c r="P3829" s="35">
        <f>Data!$I3829+0.05</f>
        <v>0.60000000000000009</v>
      </c>
      <c r="Q3829" s="33">
        <f>Data!$J3829-250</f>
        <v>2000</v>
      </c>
      <c r="R3829" s="34">
        <f>Data!$M3829-5%</f>
        <v>0.30000000000000004</v>
      </c>
    </row>
    <row r="3830" spans="1:18" ht="15.75" customHeight="1">
      <c r="A3830" s="22"/>
      <c r="B3830" s="27" t="s">
        <v>21</v>
      </c>
      <c r="C3830" s="27">
        <v>1185732</v>
      </c>
      <c r="D3830" s="28">
        <v>44249</v>
      </c>
      <c r="E3830" s="27" t="s">
        <v>22</v>
      </c>
      <c r="F3830" s="27" t="s">
        <v>136</v>
      </c>
      <c r="G3830" s="27" t="s">
        <v>137</v>
      </c>
      <c r="H3830" s="27" t="s">
        <v>26</v>
      </c>
      <c r="I3830" s="29">
        <v>0.45</v>
      </c>
      <c r="J3830" s="30">
        <v>2750</v>
      </c>
      <c r="K3830" s="31">
        <f t="shared" si="28"/>
        <v>1237.5</v>
      </c>
      <c r="L3830" s="31">
        <f t="shared" si="29"/>
        <v>309.375</v>
      </c>
      <c r="M3830" s="32">
        <v>0.25</v>
      </c>
      <c r="O3830" s="37"/>
      <c r="P3830" s="35">
        <f>Data!$I3830+0.05</f>
        <v>0.5</v>
      </c>
      <c r="Q3830" s="33">
        <f>Data!$J3830-250</f>
        <v>2500</v>
      </c>
      <c r="R3830" s="34">
        <f>Data!$M3830-5%</f>
        <v>0.2</v>
      </c>
    </row>
    <row r="3831" spans="1:18" ht="15.75" customHeight="1">
      <c r="A3831" s="22"/>
      <c r="B3831" s="27" t="s">
        <v>21</v>
      </c>
      <c r="C3831" s="27">
        <v>1185732</v>
      </c>
      <c r="D3831" s="28">
        <v>44249</v>
      </c>
      <c r="E3831" s="27" t="s">
        <v>22</v>
      </c>
      <c r="F3831" s="27" t="s">
        <v>136</v>
      </c>
      <c r="G3831" s="27" t="s">
        <v>137</v>
      </c>
      <c r="H3831" s="27" t="s">
        <v>27</v>
      </c>
      <c r="I3831" s="29">
        <v>0.49999999999999994</v>
      </c>
      <c r="J3831" s="30">
        <v>1750</v>
      </c>
      <c r="K3831" s="31">
        <f t="shared" ref="K3831:K3893" si="30">I3831*J3831</f>
        <v>874.99999999999989</v>
      </c>
      <c r="L3831" s="31">
        <f t="shared" ref="L3831:L3893" si="31">K3831*M3831</f>
        <v>218.74999999999997</v>
      </c>
      <c r="M3831" s="32">
        <v>0.25</v>
      </c>
      <c r="O3831" s="37"/>
      <c r="P3831" s="35">
        <f>Data!$I3831+0.05</f>
        <v>0.54999999999999993</v>
      </c>
      <c r="Q3831" s="33">
        <f>Data!$J3831-250</f>
        <v>1500</v>
      </c>
      <c r="R3831" s="34">
        <f>Data!$M3831-5%</f>
        <v>0.2</v>
      </c>
    </row>
    <row r="3832" spans="1:18" ht="15.75" customHeight="1">
      <c r="A3832" s="22"/>
      <c r="B3832" s="27" t="s">
        <v>21</v>
      </c>
      <c r="C3832" s="27">
        <v>1185732</v>
      </c>
      <c r="D3832" s="28">
        <v>44249</v>
      </c>
      <c r="E3832" s="27" t="s">
        <v>22</v>
      </c>
      <c r="F3832" s="27" t="s">
        <v>136</v>
      </c>
      <c r="G3832" s="27" t="s">
        <v>137</v>
      </c>
      <c r="H3832" s="27" t="s">
        <v>28</v>
      </c>
      <c r="I3832" s="29">
        <v>0.65000000000000013</v>
      </c>
      <c r="J3832" s="30">
        <v>2500</v>
      </c>
      <c r="K3832" s="31">
        <f t="shared" si="30"/>
        <v>1625.0000000000002</v>
      </c>
      <c r="L3832" s="31">
        <f t="shared" si="31"/>
        <v>406.25000000000006</v>
      </c>
      <c r="M3832" s="32">
        <v>0.25</v>
      </c>
      <c r="O3832" s="37"/>
      <c r="P3832" s="35">
        <f>Data!$I3832+0.05</f>
        <v>0.70000000000000018</v>
      </c>
      <c r="Q3832" s="33">
        <f>Data!$J3832-250</f>
        <v>2250</v>
      </c>
      <c r="R3832" s="34">
        <f>Data!$M3832-5%</f>
        <v>0.2</v>
      </c>
    </row>
    <row r="3833" spans="1:18" ht="15.75" customHeight="1">
      <c r="A3833" s="22"/>
      <c r="B3833" s="27" t="s">
        <v>21</v>
      </c>
      <c r="C3833" s="27">
        <v>1185732</v>
      </c>
      <c r="D3833" s="28">
        <v>44249</v>
      </c>
      <c r="E3833" s="27" t="s">
        <v>22</v>
      </c>
      <c r="F3833" s="27" t="s">
        <v>136</v>
      </c>
      <c r="G3833" s="27" t="s">
        <v>137</v>
      </c>
      <c r="H3833" s="27" t="s">
        <v>29</v>
      </c>
      <c r="I3833" s="29">
        <v>0.55000000000000004</v>
      </c>
      <c r="J3833" s="30">
        <v>3500</v>
      </c>
      <c r="K3833" s="31">
        <f t="shared" si="30"/>
        <v>1925.0000000000002</v>
      </c>
      <c r="L3833" s="31">
        <f t="shared" si="31"/>
        <v>577.5</v>
      </c>
      <c r="M3833" s="32">
        <v>0.3</v>
      </c>
      <c r="O3833" s="37"/>
      <c r="P3833" s="35">
        <f>Data!$I3833+0.05</f>
        <v>0.60000000000000009</v>
      </c>
      <c r="Q3833" s="33">
        <f>Data!$J3833-250</f>
        <v>3250</v>
      </c>
      <c r="R3833" s="34">
        <f>Data!$M3833-5%</f>
        <v>0.25</v>
      </c>
    </row>
    <row r="3834" spans="1:18" ht="15.75" customHeight="1">
      <c r="A3834" s="22"/>
      <c r="B3834" s="27" t="s">
        <v>21</v>
      </c>
      <c r="C3834" s="27">
        <v>1185732</v>
      </c>
      <c r="D3834" s="28">
        <v>44275</v>
      </c>
      <c r="E3834" s="27" t="s">
        <v>22</v>
      </c>
      <c r="F3834" s="27" t="s">
        <v>136</v>
      </c>
      <c r="G3834" s="27" t="s">
        <v>137</v>
      </c>
      <c r="H3834" s="27" t="s">
        <v>24</v>
      </c>
      <c r="I3834" s="29">
        <v>0.55000000000000004</v>
      </c>
      <c r="J3834" s="30">
        <v>5450</v>
      </c>
      <c r="K3834" s="31">
        <f t="shared" si="30"/>
        <v>2997.5000000000005</v>
      </c>
      <c r="L3834" s="31">
        <f t="shared" si="31"/>
        <v>1049.1250000000002</v>
      </c>
      <c r="M3834" s="32">
        <v>0.35000000000000003</v>
      </c>
      <c r="O3834" s="37"/>
      <c r="P3834" s="35">
        <f>Data!$I3834+0.05</f>
        <v>0.60000000000000009</v>
      </c>
      <c r="Q3834" s="33">
        <f>Data!$J3834-250</f>
        <v>5200</v>
      </c>
      <c r="R3834" s="34">
        <f>Data!$M3834-5%</f>
        <v>0.30000000000000004</v>
      </c>
    </row>
    <row r="3835" spans="1:18" ht="15.75" customHeight="1">
      <c r="A3835" s="22"/>
      <c r="B3835" s="27" t="s">
        <v>21</v>
      </c>
      <c r="C3835" s="27">
        <v>1185732</v>
      </c>
      <c r="D3835" s="28">
        <v>44275</v>
      </c>
      <c r="E3835" s="27" t="s">
        <v>22</v>
      </c>
      <c r="F3835" s="27" t="s">
        <v>136</v>
      </c>
      <c r="G3835" s="27" t="s">
        <v>137</v>
      </c>
      <c r="H3835" s="27" t="s">
        <v>25</v>
      </c>
      <c r="I3835" s="29">
        <v>0.55000000000000004</v>
      </c>
      <c r="J3835" s="30">
        <v>2500</v>
      </c>
      <c r="K3835" s="31">
        <f t="shared" si="30"/>
        <v>1375</v>
      </c>
      <c r="L3835" s="31">
        <f t="shared" si="31"/>
        <v>481.25000000000006</v>
      </c>
      <c r="M3835" s="32">
        <v>0.35000000000000003</v>
      </c>
      <c r="O3835" s="37"/>
      <c r="P3835" s="35">
        <f>Data!$I3835+0.05</f>
        <v>0.60000000000000009</v>
      </c>
      <c r="Q3835" s="33">
        <f>Data!$J3835-250</f>
        <v>2250</v>
      </c>
      <c r="R3835" s="34">
        <f>Data!$M3835-5%</f>
        <v>0.30000000000000004</v>
      </c>
    </row>
    <row r="3836" spans="1:18" ht="15.75" customHeight="1">
      <c r="A3836" s="22"/>
      <c r="B3836" s="27" t="s">
        <v>21</v>
      </c>
      <c r="C3836" s="27">
        <v>1185732</v>
      </c>
      <c r="D3836" s="28">
        <v>44275</v>
      </c>
      <c r="E3836" s="27" t="s">
        <v>22</v>
      </c>
      <c r="F3836" s="27" t="s">
        <v>136</v>
      </c>
      <c r="G3836" s="27" t="s">
        <v>137</v>
      </c>
      <c r="H3836" s="27" t="s">
        <v>26</v>
      </c>
      <c r="I3836" s="29">
        <v>0.45</v>
      </c>
      <c r="J3836" s="30">
        <v>2750</v>
      </c>
      <c r="K3836" s="31">
        <f t="shared" si="30"/>
        <v>1237.5</v>
      </c>
      <c r="L3836" s="31">
        <f t="shared" si="31"/>
        <v>309.375</v>
      </c>
      <c r="M3836" s="32">
        <v>0.25</v>
      </c>
      <c r="O3836" s="37"/>
      <c r="P3836" s="35">
        <f>Data!$I3836+0.05</f>
        <v>0.5</v>
      </c>
      <c r="Q3836" s="33">
        <f>Data!$J3836-250</f>
        <v>2500</v>
      </c>
      <c r="R3836" s="34">
        <f>Data!$M3836-5%</f>
        <v>0.2</v>
      </c>
    </row>
    <row r="3837" spans="1:18" ht="15.75" customHeight="1">
      <c r="A3837" s="22"/>
      <c r="B3837" s="27" t="s">
        <v>21</v>
      </c>
      <c r="C3837" s="27">
        <v>1185732</v>
      </c>
      <c r="D3837" s="28">
        <v>44275</v>
      </c>
      <c r="E3837" s="27" t="s">
        <v>22</v>
      </c>
      <c r="F3837" s="27" t="s">
        <v>136</v>
      </c>
      <c r="G3837" s="27" t="s">
        <v>137</v>
      </c>
      <c r="H3837" s="27" t="s">
        <v>27</v>
      </c>
      <c r="I3837" s="29">
        <v>0.49999999999999994</v>
      </c>
      <c r="J3837" s="30">
        <v>1250</v>
      </c>
      <c r="K3837" s="31">
        <f t="shared" si="30"/>
        <v>624.99999999999989</v>
      </c>
      <c r="L3837" s="31">
        <f t="shared" si="31"/>
        <v>156.24999999999997</v>
      </c>
      <c r="M3837" s="32">
        <v>0.25</v>
      </c>
      <c r="O3837" s="37"/>
      <c r="P3837" s="35">
        <f>Data!$I3837+0.05</f>
        <v>0.54999999999999993</v>
      </c>
      <c r="Q3837" s="33">
        <f>Data!$J3837-250</f>
        <v>1000</v>
      </c>
      <c r="R3837" s="34">
        <f>Data!$M3837-5%</f>
        <v>0.2</v>
      </c>
    </row>
    <row r="3838" spans="1:18" ht="15.75" customHeight="1">
      <c r="A3838" s="22"/>
      <c r="B3838" s="27" t="s">
        <v>21</v>
      </c>
      <c r="C3838" s="27">
        <v>1185732</v>
      </c>
      <c r="D3838" s="28">
        <v>44275</v>
      </c>
      <c r="E3838" s="27" t="s">
        <v>22</v>
      </c>
      <c r="F3838" s="27" t="s">
        <v>136</v>
      </c>
      <c r="G3838" s="27" t="s">
        <v>137</v>
      </c>
      <c r="H3838" s="27" t="s">
        <v>28</v>
      </c>
      <c r="I3838" s="29">
        <v>0.65000000000000013</v>
      </c>
      <c r="J3838" s="30">
        <v>1750</v>
      </c>
      <c r="K3838" s="31">
        <f t="shared" si="30"/>
        <v>1137.5000000000002</v>
      </c>
      <c r="L3838" s="31">
        <f t="shared" si="31"/>
        <v>284.37500000000006</v>
      </c>
      <c r="M3838" s="32">
        <v>0.25</v>
      </c>
      <c r="O3838" s="37"/>
      <c r="P3838" s="35">
        <f>Data!$I3838+0.05</f>
        <v>0.70000000000000018</v>
      </c>
      <c r="Q3838" s="33">
        <f>Data!$J3838-250</f>
        <v>1500</v>
      </c>
      <c r="R3838" s="34">
        <f>Data!$M3838-5%</f>
        <v>0.2</v>
      </c>
    </row>
    <row r="3839" spans="1:18" ht="15.75" customHeight="1">
      <c r="A3839" s="22"/>
      <c r="B3839" s="27" t="s">
        <v>21</v>
      </c>
      <c r="C3839" s="27">
        <v>1185732</v>
      </c>
      <c r="D3839" s="28">
        <v>44275</v>
      </c>
      <c r="E3839" s="27" t="s">
        <v>22</v>
      </c>
      <c r="F3839" s="27" t="s">
        <v>136</v>
      </c>
      <c r="G3839" s="27" t="s">
        <v>137</v>
      </c>
      <c r="H3839" s="27" t="s">
        <v>29</v>
      </c>
      <c r="I3839" s="29">
        <v>0.55000000000000004</v>
      </c>
      <c r="J3839" s="30">
        <v>2750</v>
      </c>
      <c r="K3839" s="31">
        <f t="shared" si="30"/>
        <v>1512.5000000000002</v>
      </c>
      <c r="L3839" s="31">
        <f t="shared" si="31"/>
        <v>453.75000000000006</v>
      </c>
      <c r="M3839" s="32">
        <v>0.3</v>
      </c>
      <c r="O3839" s="37"/>
      <c r="P3839" s="35">
        <f>Data!$I3839+0.05</f>
        <v>0.60000000000000009</v>
      </c>
      <c r="Q3839" s="33">
        <f>Data!$J3839-250</f>
        <v>2500</v>
      </c>
      <c r="R3839" s="34">
        <f>Data!$M3839-5%</f>
        <v>0.25</v>
      </c>
    </row>
    <row r="3840" spans="1:18" ht="15.75" customHeight="1">
      <c r="A3840" s="22"/>
      <c r="B3840" s="27" t="s">
        <v>21</v>
      </c>
      <c r="C3840" s="27">
        <v>1185732</v>
      </c>
      <c r="D3840" s="28">
        <v>44307</v>
      </c>
      <c r="E3840" s="27" t="s">
        <v>22</v>
      </c>
      <c r="F3840" s="27" t="s">
        <v>136</v>
      </c>
      <c r="G3840" s="27" t="s">
        <v>137</v>
      </c>
      <c r="H3840" s="27" t="s">
        <v>24</v>
      </c>
      <c r="I3840" s="29">
        <v>0.55000000000000004</v>
      </c>
      <c r="J3840" s="30">
        <v>5250</v>
      </c>
      <c r="K3840" s="31">
        <f t="shared" si="30"/>
        <v>2887.5000000000005</v>
      </c>
      <c r="L3840" s="31">
        <f t="shared" si="31"/>
        <v>1010.6250000000002</v>
      </c>
      <c r="M3840" s="32">
        <v>0.35000000000000003</v>
      </c>
      <c r="O3840" s="37"/>
      <c r="P3840" s="35">
        <f>Data!$I3840+0.05</f>
        <v>0.60000000000000009</v>
      </c>
      <c r="Q3840" s="33">
        <f>Data!$J3840-250</f>
        <v>5000</v>
      </c>
      <c r="R3840" s="34">
        <f>Data!$M3840-5%</f>
        <v>0.30000000000000004</v>
      </c>
    </row>
    <row r="3841" spans="1:18" ht="15.75" customHeight="1">
      <c r="A3841" s="22"/>
      <c r="B3841" s="27" t="s">
        <v>21</v>
      </c>
      <c r="C3841" s="27">
        <v>1185732</v>
      </c>
      <c r="D3841" s="28">
        <v>44307</v>
      </c>
      <c r="E3841" s="27" t="s">
        <v>22</v>
      </c>
      <c r="F3841" s="27" t="s">
        <v>136</v>
      </c>
      <c r="G3841" s="27" t="s">
        <v>137</v>
      </c>
      <c r="H3841" s="27" t="s">
        <v>25</v>
      </c>
      <c r="I3841" s="29">
        <v>0.55000000000000004</v>
      </c>
      <c r="J3841" s="30">
        <v>2250</v>
      </c>
      <c r="K3841" s="31">
        <f t="shared" si="30"/>
        <v>1237.5</v>
      </c>
      <c r="L3841" s="31">
        <f t="shared" si="31"/>
        <v>433.12500000000006</v>
      </c>
      <c r="M3841" s="32">
        <v>0.35000000000000003</v>
      </c>
      <c r="O3841" s="37"/>
      <c r="P3841" s="35">
        <f>Data!$I3841+0.05</f>
        <v>0.60000000000000009</v>
      </c>
      <c r="Q3841" s="33">
        <f>Data!$J3841-250</f>
        <v>2000</v>
      </c>
      <c r="R3841" s="34">
        <f>Data!$M3841-5%</f>
        <v>0.30000000000000004</v>
      </c>
    </row>
    <row r="3842" spans="1:18" ht="15.75" customHeight="1">
      <c r="A3842" s="22"/>
      <c r="B3842" s="27" t="s">
        <v>21</v>
      </c>
      <c r="C3842" s="27">
        <v>1185732</v>
      </c>
      <c r="D3842" s="28">
        <v>44307</v>
      </c>
      <c r="E3842" s="27" t="s">
        <v>22</v>
      </c>
      <c r="F3842" s="27" t="s">
        <v>136</v>
      </c>
      <c r="G3842" s="27" t="s">
        <v>137</v>
      </c>
      <c r="H3842" s="27" t="s">
        <v>26</v>
      </c>
      <c r="I3842" s="29">
        <v>0.45</v>
      </c>
      <c r="J3842" s="30">
        <v>2250</v>
      </c>
      <c r="K3842" s="31">
        <f t="shared" si="30"/>
        <v>1012.5</v>
      </c>
      <c r="L3842" s="31">
        <f t="shared" si="31"/>
        <v>253.125</v>
      </c>
      <c r="M3842" s="32">
        <v>0.25</v>
      </c>
      <c r="O3842" s="37"/>
      <c r="P3842" s="35">
        <f>Data!$I3842+0.05</f>
        <v>0.5</v>
      </c>
      <c r="Q3842" s="33">
        <f>Data!$J3842-250</f>
        <v>2000</v>
      </c>
      <c r="R3842" s="34">
        <f>Data!$M3842-5%</f>
        <v>0.2</v>
      </c>
    </row>
    <row r="3843" spans="1:18" ht="15.75" customHeight="1">
      <c r="A3843" s="22"/>
      <c r="B3843" s="27" t="s">
        <v>21</v>
      </c>
      <c r="C3843" s="27">
        <v>1185732</v>
      </c>
      <c r="D3843" s="28">
        <v>44307</v>
      </c>
      <c r="E3843" s="27" t="s">
        <v>22</v>
      </c>
      <c r="F3843" s="27" t="s">
        <v>136</v>
      </c>
      <c r="G3843" s="27" t="s">
        <v>137</v>
      </c>
      <c r="H3843" s="27" t="s">
        <v>27</v>
      </c>
      <c r="I3843" s="29">
        <v>0.49999999999999994</v>
      </c>
      <c r="J3843" s="30">
        <v>1500</v>
      </c>
      <c r="K3843" s="31">
        <f t="shared" si="30"/>
        <v>749.99999999999989</v>
      </c>
      <c r="L3843" s="31">
        <f t="shared" si="31"/>
        <v>187.49999999999997</v>
      </c>
      <c r="M3843" s="32">
        <v>0.25</v>
      </c>
      <c r="O3843" s="37"/>
      <c r="P3843" s="35">
        <f>Data!$I3843+0.05</f>
        <v>0.54999999999999993</v>
      </c>
      <c r="Q3843" s="33">
        <f>Data!$J3843-250</f>
        <v>1250</v>
      </c>
      <c r="R3843" s="34">
        <f>Data!$M3843-5%</f>
        <v>0.2</v>
      </c>
    </row>
    <row r="3844" spans="1:18" ht="15.75" customHeight="1">
      <c r="A3844" s="22"/>
      <c r="B3844" s="27" t="s">
        <v>21</v>
      </c>
      <c r="C3844" s="27">
        <v>1185732</v>
      </c>
      <c r="D3844" s="28">
        <v>44307</v>
      </c>
      <c r="E3844" s="27" t="s">
        <v>22</v>
      </c>
      <c r="F3844" s="27" t="s">
        <v>136</v>
      </c>
      <c r="G3844" s="27" t="s">
        <v>137</v>
      </c>
      <c r="H3844" s="27" t="s">
        <v>28</v>
      </c>
      <c r="I3844" s="29">
        <v>0.60000000000000009</v>
      </c>
      <c r="J3844" s="30">
        <v>1500</v>
      </c>
      <c r="K3844" s="31">
        <f t="shared" si="30"/>
        <v>900.00000000000011</v>
      </c>
      <c r="L3844" s="31">
        <f t="shared" si="31"/>
        <v>225.00000000000003</v>
      </c>
      <c r="M3844" s="32">
        <v>0.25</v>
      </c>
      <c r="O3844" s="37"/>
      <c r="P3844" s="35">
        <f>Data!$I3844+0</f>
        <v>0.60000000000000009</v>
      </c>
      <c r="Q3844" s="33">
        <f>Data!$J3844-250</f>
        <v>1250</v>
      </c>
      <c r="R3844" s="34">
        <f>Data!$M3844-5%</f>
        <v>0.2</v>
      </c>
    </row>
    <row r="3845" spans="1:18" ht="15.75" customHeight="1">
      <c r="A3845" s="22"/>
      <c r="B3845" s="27" t="s">
        <v>21</v>
      </c>
      <c r="C3845" s="27">
        <v>1185732</v>
      </c>
      <c r="D3845" s="28">
        <v>44307</v>
      </c>
      <c r="E3845" s="27" t="s">
        <v>22</v>
      </c>
      <c r="F3845" s="27" t="s">
        <v>136</v>
      </c>
      <c r="G3845" s="27" t="s">
        <v>137</v>
      </c>
      <c r="H3845" s="27" t="s">
        <v>29</v>
      </c>
      <c r="I3845" s="29">
        <v>0.5</v>
      </c>
      <c r="J3845" s="30">
        <v>3000</v>
      </c>
      <c r="K3845" s="31">
        <f t="shared" si="30"/>
        <v>1500</v>
      </c>
      <c r="L3845" s="31">
        <f t="shared" si="31"/>
        <v>450</v>
      </c>
      <c r="M3845" s="32">
        <v>0.3</v>
      </c>
      <c r="O3845" s="37"/>
      <c r="P3845" s="35">
        <f>Data!$I3845+0</f>
        <v>0.5</v>
      </c>
      <c r="Q3845" s="33">
        <f>Data!$J3845-250</f>
        <v>2750</v>
      </c>
      <c r="R3845" s="34">
        <f>Data!$M3845-5%</f>
        <v>0.25</v>
      </c>
    </row>
    <row r="3846" spans="1:18" ht="15.75" customHeight="1">
      <c r="A3846" s="22"/>
      <c r="B3846" s="27" t="s">
        <v>21</v>
      </c>
      <c r="C3846" s="27">
        <v>1185732</v>
      </c>
      <c r="D3846" s="28">
        <v>44336</v>
      </c>
      <c r="E3846" s="27" t="s">
        <v>22</v>
      </c>
      <c r="F3846" s="27" t="s">
        <v>136</v>
      </c>
      <c r="G3846" s="27" t="s">
        <v>137</v>
      </c>
      <c r="H3846" s="27" t="s">
        <v>24</v>
      </c>
      <c r="I3846" s="29">
        <v>0.65</v>
      </c>
      <c r="J3846" s="30">
        <v>5700</v>
      </c>
      <c r="K3846" s="31">
        <f t="shared" si="30"/>
        <v>3705</v>
      </c>
      <c r="L3846" s="31">
        <f t="shared" si="31"/>
        <v>1296.7500000000002</v>
      </c>
      <c r="M3846" s="32">
        <v>0.35000000000000003</v>
      </c>
      <c r="O3846" s="37"/>
      <c r="P3846" s="35">
        <f>Data!$I3846+0</f>
        <v>0.65</v>
      </c>
      <c r="Q3846" s="33">
        <f>Data!$J3846-250</f>
        <v>5450</v>
      </c>
      <c r="R3846" s="34">
        <f>Data!$M3846-5%</f>
        <v>0.30000000000000004</v>
      </c>
    </row>
    <row r="3847" spans="1:18" ht="15.75" customHeight="1">
      <c r="A3847" s="22"/>
      <c r="B3847" s="27" t="s">
        <v>21</v>
      </c>
      <c r="C3847" s="27">
        <v>1185732</v>
      </c>
      <c r="D3847" s="28">
        <v>44336</v>
      </c>
      <c r="E3847" s="27" t="s">
        <v>22</v>
      </c>
      <c r="F3847" s="27" t="s">
        <v>136</v>
      </c>
      <c r="G3847" s="27" t="s">
        <v>137</v>
      </c>
      <c r="H3847" s="27" t="s">
        <v>25</v>
      </c>
      <c r="I3847" s="29">
        <v>0.60000000000000009</v>
      </c>
      <c r="J3847" s="30">
        <v>2750</v>
      </c>
      <c r="K3847" s="31">
        <f t="shared" si="30"/>
        <v>1650.0000000000002</v>
      </c>
      <c r="L3847" s="31">
        <f t="shared" si="31"/>
        <v>577.50000000000011</v>
      </c>
      <c r="M3847" s="32">
        <v>0.35000000000000003</v>
      </c>
      <c r="O3847" s="37"/>
      <c r="P3847" s="35">
        <f>Data!$I3847+0</f>
        <v>0.60000000000000009</v>
      </c>
      <c r="Q3847" s="33">
        <f>Data!$J3847-250</f>
        <v>2500</v>
      </c>
      <c r="R3847" s="34">
        <f>Data!$M3847-5%</f>
        <v>0.30000000000000004</v>
      </c>
    </row>
    <row r="3848" spans="1:18" ht="15.75" customHeight="1">
      <c r="A3848" s="22"/>
      <c r="B3848" s="27" t="s">
        <v>21</v>
      </c>
      <c r="C3848" s="27">
        <v>1185732</v>
      </c>
      <c r="D3848" s="28">
        <v>44336</v>
      </c>
      <c r="E3848" s="27" t="s">
        <v>22</v>
      </c>
      <c r="F3848" s="27" t="s">
        <v>136</v>
      </c>
      <c r="G3848" s="27" t="s">
        <v>137</v>
      </c>
      <c r="H3848" s="27" t="s">
        <v>26</v>
      </c>
      <c r="I3848" s="29">
        <v>0.55000000000000004</v>
      </c>
      <c r="J3848" s="30">
        <v>3000</v>
      </c>
      <c r="K3848" s="31">
        <f t="shared" si="30"/>
        <v>1650.0000000000002</v>
      </c>
      <c r="L3848" s="31">
        <f t="shared" si="31"/>
        <v>412.50000000000006</v>
      </c>
      <c r="M3848" s="32">
        <v>0.25</v>
      </c>
      <c r="O3848" s="37"/>
      <c r="P3848" s="35">
        <f>Data!$I3848+0</f>
        <v>0.55000000000000004</v>
      </c>
      <c r="Q3848" s="33">
        <f>Data!$J3848-250</f>
        <v>2750</v>
      </c>
      <c r="R3848" s="34">
        <f>Data!$M3848-5%</f>
        <v>0.2</v>
      </c>
    </row>
    <row r="3849" spans="1:18" ht="15.75" customHeight="1">
      <c r="A3849" s="22"/>
      <c r="B3849" s="27" t="s">
        <v>21</v>
      </c>
      <c r="C3849" s="27">
        <v>1185732</v>
      </c>
      <c r="D3849" s="28">
        <v>44336</v>
      </c>
      <c r="E3849" s="27" t="s">
        <v>22</v>
      </c>
      <c r="F3849" s="27" t="s">
        <v>136</v>
      </c>
      <c r="G3849" s="27" t="s">
        <v>137</v>
      </c>
      <c r="H3849" s="27" t="s">
        <v>27</v>
      </c>
      <c r="I3849" s="29">
        <v>0.55000000000000004</v>
      </c>
      <c r="J3849" s="30">
        <v>2500</v>
      </c>
      <c r="K3849" s="31">
        <f t="shared" si="30"/>
        <v>1375</v>
      </c>
      <c r="L3849" s="31">
        <f t="shared" si="31"/>
        <v>343.75</v>
      </c>
      <c r="M3849" s="32">
        <v>0.25</v>
      </c>
      <c r="O3849" s="37"/>
      <c r="P3849" s="35">
        <f>Data!$I3849+0</f>
        <v>0.55000000000000004</v>
      </c>
      <c r="Q3849" s="33">
        <f>Data!$J3849-250</f>
        <v>2250</v>
      </c>
      <c r="R3849" s="34">
        <f>Data!$M3849-5%</f>
        <v>0.2</v>
      </c>
    </row>
    <row r="3850" spans="1:18" ht="15.75" customHeight="1">
      <c r="A3850" s="22"/>
      <c r="B3850" s="27" t="s">
        <v>21</v>
      </c>
      <c r="C3850" s="27">
        <v>1185732</v>
      </c>
      <c r="D3850" s="28">
        <v>44336</v>
      </c>
      <c r="E3850" s="27" t="s">
        <v>22</v>
      </c>
      <c r="F3850" s="27" t="s">
        <v>136</v>
      </c>
      <c r="G3850" s="27" t="s">
        <v>137</v>
      </c>
      <c r="H3850" s="27" t="s">
        <v>28</v>
      </c>
      <c r="I3850" s="29">
        <v>0.65</v>
      </c>
      <c r="J3850" s="30">
        <v>2750</v>
      </c>
      <c r="K3850" s="31">
        <f t="shared" si="30"/>
        <v>1787.5</v>
      </c>
      <c r="L3850" s="31">
        <f t="shared" si="31"/>
        <v>446.875</v>
      </c>
      <c r="M3850" s="32">
        <v>0.25</v>
      </c>
      <c r="O3850" s="37"/>
      <c r="P3850" s="35">
        <f>Data!$I3850+0</f>
        <v>0.65</v>
      </c>
      <c r="Q3850" s="33">
        <f>Data!$J3850-250</f>
        <v>2500</v>
      </c>
      <c r="R3850" s="34">
        <f>Data!$M3850-5%</f>
        <v>0.2</v>
      </c>
    </row>
    <row r="3851" spans="1:18" ht="15.75" customHeight="1">
      <c r="A3851" s="22"/>
      <c r="B3851" s="27" t="s">
        <v>21</v>
      </c>
      <c r="C3851" s="27">
        <v>1185732</v>
      </c>
      <c r="D3851" s="28">
        <v>44336</v>
      </c>
      <c r="E3851" s="27" t="s">
        <v>22</v>
      </c>
      <c r="F3851" s="27" t="s">
        <v>136</v>
      </c>
      <c r="G3851" s="27" t="s">
        <v>137</v>
      </c>
      <c r="H3851" s="27" t="s">
        <v>29</v>
      </c>
      <c r="I3851" s="29">
        <v>0.70000000000000007</v>
      </c>
      <c r="J3851" s="30">
        <v>4000</v>
      </c>
      <c r="K3851" s="31">
        <f t="shared" si="30"/>
        <v>2800.0000000000005</v>
      </c>
      <c r="L3851" s="31">
        <f t="shared" si="31"/>
        <v>840.00000000000011</v>
      </c>
      <c r="M3851" s="32">
        <v>0.3</v>
      </c>
      <c r="O3851" s="37"/>
      <c r="P3851" s="35">
        <f>Data!$I3851+0</f>
        <v>0.70000000000000007</v>
      </c>
      <c r="Q3851" s="33">
        <f>Data!$J3851-250</f>
        <v>3750</v>
      </c>
      <c r="R3851" s="34">
        <f>Data!$M3851-5%</f>
        <v>0.25</v>
      </c>
    </row>
    <row r="3852" spans="1:18" ht="15.75" customHeight="1">
      <c r="A3852" s="22"/>
      <c r="B3852" s="27" t="s">
        <v>21</v>
      </c>
      <c r="C3852" s="27">
        <v>1185732</v>
      </c>
      <c r="D3852" s="28">
        <v>44369</v>
      </c>
      <c r="E3852" s="27" t="s">
        <v>22</v>
      </c>
      <c r="F3852" s="27" t="s">
        <v>136</v>
      </c>
      <c r="G3852" s="27" t="s">
        <v>137</v>
      </c>
      <c r="H3852" s="27" t="s">
        <v>24</v>
      </c>
      <c r="I3852" s="29">
        <v>0.65</v>
      </c>
      <c r="J3852" s="30">
        <v>6500</v>
      </c>
      <c r="K3852" s="31">
        <f t="shared" si="30"/>
        <v>4225</v>
      </c>
      <c r="L3852" s="31">
        <f t="shared" si="31"/>
        <v>1478.7500000000002</v>
      </c>
      <c r="M3852" s="32">
        <v>0.35000000000000003</v>
      </c>
      <c r="O3852" s="37"/>
      <c r="P3852" s="35">
        <f>Data!$I3852+0</f>
        <v>0.65</v>
      </c>
      <c r="Q3852" s="33">
        <f>Data!$J3852-250</f>
        <v>6250</v>
      </c>
      <c r="R3852" s="34">
        <f>Data!$M3852-5%</f>
        <v>0.30000000000000004</v>
      </c>
    </row>
    <row r="3853" spans="1:18" ht="15.75" customHeight="1">
      <c r="A3853" s="22"/>
      <c r="B3853" s="27" t="s">
        <v>21</v>
      </c>
      <c r="C3853" s="27">
        <v>1185732</v>
      </c>
      <c r="D3853" s="28">
        <v>44369</v>
      </c>
      <c r="E3853" s="27" t="s">
        <v>22</v>
      </c>
      <c r="F3853" s="27" t="s">
        <v>136</v>
      </c>
      <c r="G3853" s="27" t="s">
        <v>137</v>
      </c>
      <c r="H3853" s="27" t="s">
        <v>25</v>
      </c>
      <c r="I3853" s="29">
        <v>0.60000000000000009</v>
      </c>
      <c r="J3853" s="30">
        <v>4000</v>
      </c>
      <c r="K3853" s="31">
        <f t="shared" si="30"/>
        <v>2400.0000000000005</v>
      </c>
      <c r="L3853" s="31">
        <f t="shared" si="31"/>
        <v>840.00000000000023</v>
      </c>
      <c r="M3853" s="32">
        <v>0.35000000000000003</v>
      </c>
      <c r="O3853" s="37"/>
      <c r="P3853" s="35">
        <f>Data!$I3853+0</f>
        <v>0.60000000000000009</v>
      </c>
      <c r="Q3853" s="33">
        <f>Data!$J3853-250</f>
        <v>3750</v>
      </c>
      <c r="R3853" s="34">
        <f>Data!$M3853-5%</f>
        <v>0.30000000000000004</v>
      </c>
    </row>
    <row r="3854" spans="1:18" ht="15.75" customHeight="1">
      <c r="A3854" s="22"/>
      <c r="B3854" s="27" t="s">
        <v>21</v>
      </c>
      <c r="C3854" s="27">
        <v>1185732</v>
      </c>
      <c r="D3854" s="28">
        <v>44369</v>
      </c>
      <c r="E3854" s="27" t="s">
        <v>22</v>
      </c>
      <c r="F3854" s="27" t="s">
        <v>136</v>
      </c>
      <c r="G3854" s="27" t="s">
        <v>137</v>
      </c>
      <c r="H3854" s="27" t="s">
        <v>26</v>
      </c>
      <c r="I3854" s="29">
        <v>0.55000000000000004</v>
      </c>
      <c r="J3854" s="30">
        <v>3250</v>
      </c>
      <c r="K3854" s="31">
        <f t="shared" si="30"/>
        <v>1787.5000000000002</v>
      </c>
      <c r="L3854" s="31">
        <f t="shared" si="31"/>
        <v>446.87500000000006</v>
      </c>
      <c r="M3854" s="32">
        <v>0.25</v>
      </c>
      <c r="O3854" s="37"/>
      <c r="P3854" s="35">
        <f>Data!$I3854+0</f>
        <v>0.55000000000000004</v>
      </c>
      <c r="Q3854" s="33">
        <f>Data!$J3854-250</f>
        <v>3000</v>
      </c>
      <c r="R3854" s="34">
        <f>Data!$M3854-5%</f>
        <v>0.2</v>
      </c>
    </row>
    <row r="3855" spans="1:18" ht="15.75" customHeight="1">
      <c r="A3855" s="22"/>
      <c r="B3855" s="27" t="s">
        <v>21</v>
      </c>
      <c r="C3855" s="27">
        <v>1185732</v>
      </c>
      <c r="D3855" s="28">
        <v>44369</v>
      </c>
      <c r="E3855" s="27" t="s">
        <v>22</v>
      </c>
      <c r="F3855" s="27" t="s">
        <v>136</v>
      </c>
      <c r="G3855" s="27" t="s">
        <v>137</v>
      </c>
      <c r="H3855" s="27" t="s">
        <v>27</v>
      </c>
      <c r="I3855" s="29">
        <v>0.55000000000000004</v>
      </c>
      <c r="J3855" s="30">
        <v>3000</v>
      </c>
      <c r="K3855" s="31">
        <f t="shared" si="30"/>
        <v>1650.0000000000002</v>
      </c>
      <c r="L3855" s="31">
        <f t="shared" si="31"/>
        <v>412.50000000000006</v>
      </c>
      <c r="M3855" s="32">
        <v>0.25</v>
      </c>
      <c r="O3855" s="37"/>
      <c r="P3855" s="35">
        <f>Data!$I3855+0</f>
        <v>0.55000000000000004</v>
      </c>
      <c r="Q3855" s="33">
        <f>Data!$J3855-250</f>
        <v>2750</v>
      </c>
      <c r="R3855" s="34">
        <f>Data!$M3855-5%</f>
        <v>0.2</v>
      </c>
    </row>
    <row r="3856" spans="1:18" ht="15.75" customHeight="1">
      <c r="A3856" s="22"/>
      <c r="B3856" s="27" t="s">
        <v>21</v>
      </c>
      <c r="C3856" s="27">
        <v>1185732</v>
      </c>
      <c r="D3856" s="28">
        <v>44369</v>
      </c>
      <c r="E3856" s="27" t="s">
        <v>22</v>
      </c>
      <c r="F3856" s="27" t="s">
        <v>136</v>
      </c>
      <c r="G3856" s="27" t="s">
        <v>137</v>
      </c>
      <c r="H3856" s="27" t="s">
        <v>28</v>
      </c>
      <c r="I3856" s="29">
        <v>0.65</v>
      </c>
      <c r="J3856" s="30">
        <v>3000</v>
      </c>
      <c r="K3856" s="31">
        <f t="shared" si="30"/>
        <v>1950</v>
      </c>
      <c r="L3856" s="31">
        <f t="shared" si="31"/>
        <v>487.5</v>
      </c>
      <c r="M3856" s="32">
        <v>0.25</v>
      </c>
      <c r="O3856" s="37"/>
      <c r="P3856" s="35">
        <f>Data!$I3856+0</f>
        <v>0.65</v>
      </c>
      <c r="Q3856" s="33">
        <f>Data!$J3856-250</f>
        <v>2750</v>
      </c>
      <c r="R3856" s="34">
        <f>Data!$M3856-5%</f>
        <v>0.2</v>
      </c>
    </row>
    <row r="3857" spans="1:18" ht="15.75" customHeight="1">
      <c r="A3857" s="22"/>
      <c r="B3857" s="27" t="s">
        <v>21</v>
      </c>
      <c r="C3857" s="27">
        <v>1185732</v>
      </c>
      <c r="D3857" s="28">
        <v>44369</v>
      </c>
      <c r="E3857" s="27" t="s">
        <v>22</v>
      </c>
      <c r="F3857" s="27" t="s">
        <v>136</v>
      </c>
      <c r="G3857" s="27" t="s">
        <v>137</v>
      </c>
      <c r="H3857" s="27" t="s">
        <v>29</v>
      </c>
      <c r="I3857" s="29">
        <v>0.70000000000000007</v>
      </c>
      <c r="J3857" s="30">
        <v>4500</v>
      </c>
      <c r="K3857" s="31">
        <f t="shared" si="30"/>
        <v>3150.0000000000005</v>
      </c>
      <c r="L3857" s="31">
        <f t="shared" si="31"/>
        <v>945.00000000000011</v>
      </c>
      <c r="M3857" s="32">
        <v>0.3</v>
      </c>
      <c r="O3857" s="37"/>
      <c r="P3857" s="35">
        <f>Data!$I3857+0</f>
        <v>0.70000000000000007</v>
      </c>
      <c r="Q3857" s="33">
        <f>Data!$J3857-250</f>
        <v>4250</v>
      </c>
      <c r="R3857" s="34">
        <f>Data!$M3857-5%</f>
        <v>0.25</v>
      </c>
    </row>
    <row r="3858" spans="1:18" ht="15.75" customHeight="1">
      <c r="A3858" s="22"/>
      <c r="B3858" s="27" t="s">
        <v>21</v>
      </c>
      <c r="C3858" s="27">
        <v>1185732</v>
      </c>
      <c r="D3858" s="28">
        <v>44397</v>
      </c>
      <c r="E3858" s="27" t="s">
        <v>22</v>
      </c>
      <c r="F3858" s="27" t="s">
        <v>136</v>
      </c>
      <c r="G3858" s="27" t="s">
        <v>137</v>
      </c>
      <c r="H3858" s="27" t="s">
        <v>24</v>
      </c>
      <c r="I3858" s="29">
        <v>0.65</v>
      </c>
      <c r="J3858" s="30">
        <v>6750</v>
      </c>
      <c r="K3858" s="31">
        <f t="shared" si="30"/>
        <v>4387.5</v>
      </c>
      <c r="L3858" s="31">
        <f t="shared" si="31"/>
        <v>1535.6250000000002</v>
      </c>
      <c r="M3858" s="32">
        <v>0.35000000000000003</v>
      </c>
      <c r="O3858" s="37"/>
      <c r="P3858" s="35">
        <f>Data!$I3858+0</f>
        <v>0.65</v>
      </c>
      <c r="Q3858" s="33">
        <f>Data!$J3858-250</f>
        <v>6500</v>
      </c>
      <c r="R3858" s="34">
        <f>Data!$M3858-5%</f>
        <v>0.30000000000000004</v>
      </c>
    </row>
    <row r="3859" spans="1:18" ht="15.75" customHeight="1">
      <c r="A3859" s="22"/>
      <c r="B3859" s="27" t="s">
        <v>21</v>
      </c>
      <c r="C3859" s="27">
        <v>1185732</v>
      </c>
      <c r="D3859" s="28">
        <v>44397</v>
      </c>
      <c r="E3859" s="27" t="s">
        <v>22</v>
      </c>
      <c r="F3859" s="27" t="s">
        <v>136</v>
      </c>
      <c r="G3859" s="27" t="s">
        <v>137</v>
      </c>
      <c r="H3859" s="27" t="s">
        <v>25</v>
      </c>
      <c r="I3859" s="29">
        <v>0.60000000000000009</v>
      </c>
      <c r="J3859" s="30">
        <v>4250</v>
      </c>
      <c r="K3859" s="31">
        <f t="shared" si="30"/>
        <v>2550.0000000000005</v>
      </c>
      <c r="L3859" s="31">
        <f t="shared" si="31"/>
        <v>892.50000000000023</v>
      </c>
      <c r="M3859" s="32">
        <v>0.35000000000000003</v>
      </c>
      <c r="O3859" s="37"/>
      <c r="P3859" s="35">
        <f>Data!$I3859+0</f>
        <v>0.60000000000000009</v>
      </c>
      <c r="Q3859" s="33">
        <f>Data!$J3859-250</f>
        <v>4000</v>
      </c>
      <c r="R3859" s="34">
        <f>Data!$M3859-5%</f>
        <v>0.30000000000000004</v>
      </c>
    </row>
    <row r="3860" spans="1:18" ht="15.75" customHeight="1">
      <c r="A3860" s="22"/>
      <c r="B3860" s="27" t="s">
        <v>21</v>
      </c>
      <c r="C3860" s="27">
        <v>1185732</v>
      </c>
      <c r="D3860" s="28">
        <v>44397</v>
      </c>
      <c r="E3860" s="27" t="s">
        <v>22</v>
      </c>
      <c r="F3860" s="27" t="s">
        <v>136</v>
      </c>
      <c r="G3860" s="27" t="s">
        <v>137</v>
      </c>
      <c r="H3860" s="27" t="s">
        <v>26</v>
      </c>
      <c r="I3860" s="29">
        <v>0.55000000000000004</v>
      </c>
      <c r="J3860" s="30">
        <v>3500</v>
      </c>
      <c r="K3860" s="31">
        <f t="shared" si="30"/>
        <v>1925.0000000000002</v>
      </c>
      <c r="L3860" s="31">
        <f t="shared" si="31"/>
        <v>481.25000000000006</v>
      </c>
      <c r="M3860" s="32">
        <v>0.25</v>
      </c>
      <c r="O3860" s="37"/>
      <c r="P3860" s="35">
        <f>Data!$I3860+0</f>
        <v>0.55000000000000004</v>
      </c>
      <c r="Q3860" s="33">
        <f>Data!$J3860-250</f>
        <v>3250</v>
      </c>
      <c r="R3860" s="34">
        <f>Data!$M3860-5%</f>
        <v>0.2</v>
      </c>
    </row>
    <row r="3861" spans="1:18" ht="15.75" customHeight="1">
      <c r="A3861" s="22"/>
      <c r="B3861" s="27" t="s">
        <v>21</v>
      </c>
      <c r="C3861" s="27">
        <v>1185732</v>
      </c>
      <c r="D3861" s="28">
        <v>44397</v>
      </c>
      <c r="E3861" s="27" t="s">
        <v>22</v>
      </c>
      <c r="F3861" s="27" t="s">
        <v>136</v>
      </c>
      <c r="G3861" s="27" t="s">
        <v>137</v>
      </c>
      <c r="H3861" s="27" t="s">
        <v>27</v>
      </c>
      <c r="I3861" s="29">
        <v>0.55000000000000004</v>
      </c>
      <c r="J3861" s="30">
        <v>3000</v>
      </c>
      <c r="K3861" s="31">
        <f t="shared" si="30"/>
        <v>1650.0000000000002</v>
      </c>
      <c r="L3861" s="31">
        <f t="shared" si="31"/>
        <v>412.50000000000006</v>
      </c>
      <c r="M3861" s="32">
        <v>0.25</v>
      </c>
      <c r="O3861" s="37"/>
      <c r="P3861" s="35">
        <f>Data!$I3861+0</f>
        <v>0.55000000000000004</v>
      </c>
      <c r="Q3861" s="33">
        <f>Data!$J3861-250</f>
        <v>2750</v>
      </c>
      <c r="R3861" s="34">
        <f>Data!$M3861-5%</f>
        <v>0.2</v>
      </c>
    </row>
    <row r="3862" spans="1:18" ht="15.75" customHeight="1">
      <c r="A3862" s="22"/>
      <c r="B3862" s="27" t="s">
        <v>21</v>
      </c>
      <c r="C3862" s="27">
        <v>1185732</v>
      </c>
      <c r="D3862" s="28">
        <v>44397</v>
      </c>
      <c r="E3862" s="27" t="s">
        <v>22</v>
      </c>
      <c r="F3862" s="27" t="s">
        <v>136</v>
      </c>
      <c r="G3862" s="27" t="s">
        <v>137</v>
      </c>
      <c r="H3862" s="27" t="s">
        <v>28</v>
      </c>
      <c r="I3862" s="29">
        <v>0.65</v>
      </c>
      <c r="J3862" s="30">
        <v>3250</v>
      </c>
      <c r="K3862" s="31">
        <f t="shared" si="30"/>
        <v>2112.5</v>
      </c>
      <c r="L3862" s="31">
        <f t="shared" si="31"/>
        <v>528.125</v>
      </c>
      <c r="M3862" s="32">
        <v>0.25</v>
      </c>
      <c r="O3862" s="37"/>
      <c r="P3862" s="35">
        <f>Data!$I3862+0</f>
        <v>0.65</v>
      </c>
      <c r="Q3862" s="33">
        <f>Data!$J3862-250</f>
        <v>3000</v>
      </c>
      <c r="R3862" s="34">
        <f>Data!$M3862-5%</f>
        <v>0.2</v>
      </c>
    </row>
    <row r="3863" spans="1:18" ht="15.75" customHeight="1">
      <c r="A3863" s="22"/>
      <c r="B3863" s="27" t="s">
        <v>21</v>
      </c>
      <c r="C3863" s="27">
        <v>1185732</v>
      </c>
      <c r="D3863" s="28">
        <v>44397</v>
      </c>
      <c r="E3863" s="27" t="s">
        <v>22</v>
      </c>
      <c r="F3863" s="27" t="s">
        <v>136</v>
      </c>
      <c r="G3863" s="27" t="s">
        <v>137</v>
      </c>
      <c r="H3863" s="27" t="s">
        <v>29</v>
      </c>
      <c r="I3863" s="29">
        <v>0.70000000000000007</v>
      </c>
      <c r="J3863" s="30">
        <v>5000</v>
      </c>
      <c r="K3863" s="31">
        <f t="shared" si="30"/>
        <v>3500.0000000000005</v>
      </c>
      <c r="L3863" s="31">
        <f t="shared" si="31"/>
        <v>1050</v>
      </c>
      <c r="M3863" s="32">
        <v>0.3</v>
      </c>
      <c r="O3863" s="37"/>
      <c r="P3863" s="35">
        <f>Data!$I3863+0</f>
        <v>0.70000000000000007</v>
      </c>
      <c r="Q3863" s="33">
        <f>Data!$J3863-250</f>
        <v>4750</v>
      </c>
      <c r="R3863" s="34">
        <f>Data!$M3863-5%</f>
        <v>0.25</v>
      </c>
    </row>
    <row r="3864" spans="1:18" ht="15.75" customHeight="1">
      <c r="A3864" s="22"/>
      <c r="B3864" s="27" t="s">
        <v>21</v>
      </c>
      <c r="C3864" s="27">
        <v>1185732</v>
      </c>
      <c r="D3864" s="28">
        <v>44429</v>
      </c>
      <c r="E3864" s="27" t="s">
        <v>22</v>
      </c>
      <c r="F3864" s="27" t="s">
        <v>136</v>
      </c>
      <c r="G3864" s="27" t="s">
        <v>137</v>
      </c>
      <c r="H3864" s="27" t="s">
        <v>24</v>
      </c>
      <c r="I3864" s="29">
        <v>0.65</v>
      </c>
      <c r="J3864" s="30">
        <v>6500</v>
      </c>
      <c r="K3864" s="31">
        <f t="shared" si="30"/>
        <v>4225</v>
      </c>
      <c r="L3864" s="31">
        <f t="shared" si="31"/>
        <v>1478.7500000000002</v>
      </c>
      <c r="M3864" s="32">
        <v>0.35000000000000003</v>
      </c>
      <c r="O3864" s="37"/>
      <c r="P3864" s="35">
        <f>Data!$I3864+0</f>
        <v>0.65</v>
      </c>
      <c r="Q3864" s="33">
        <f>Data!$J3864-250</f>
        <v>6250</v>
      </c>
      <c r="R3864" s="34">
        <f>Data!$M3864-5%</f>
        <v>0.30000000000000004</v>
      </c>
    </row>
    <row r="3865" spans="1:18" ht="15.75" customHeight="1">
      <c r="A3865" s="22"/>
      <c r="B3865" s="27" t="s">
        <v>21</v>
      </c>
      <c r="C3865" s="27">
        <v>1185732</v>
      </c>
      <c r="D3865" s="28">
        <v>44429</v>
      </c>
      <c r="E3865" s="27" t="s">
        <v>22</v>
      </c>
      <c r="F3865" s="27" t="s">
        <v>136</v>
      </c>
      <c r="G3865" s="27" t="s">
        <v>137</v>
      </c>
      <c r="H3865" s="27" t="s">
        <v>25</v>
      </c>
      <c r="I3865" s="29">
        <v>0.60000000000000009</v>
      </c>
      <c r="J3865" s="30">
        <v>4250</v>
      </c>
      <c r="K3865" s="31">
        <f t="shared" si="30"/>
        <v>2550.0000000000005</v>
      </c>
      <c r="L3865" s="31">
        <f t="shared" si="31"/>
        <v>892.50000000000023</v>
      </c>
      <c r="M3865" s="32">
        <v>0.35000000000000003</v>
      </c>
      <c r="O3865" s="37"/>
      <c r="P3865" s="35">
        <f>Data!$I3865+0</f>
        <v>0.60000000000000009</v>
      </c>
      <c r="Q3865" s="33">
        <f>Data!$J3865-250</f>
        <v>4000</v>
      </c>
      <c r="R3865" s="34">
        <f>Data!$M3865-5%</f>
        <v>0.30000000000000004</v>
      </c>
    </row>
    <row r="3866" spans="1:18" ht="15.75" customHeight="1">
      <c r="A3866" s="22"/>
      <c r="B3866" s="27" t="s">
        <v>21</v>
      </c>
      <c r="C3866" s="27">
        <v>1185732</v>
      </c>
      <c r="D3866" s="28">
        <v>44429</v>
      </c>
      <c r="E3866" s="27" t="s">
        <v>22</v>
      </c>
      <c r="F3866" s="27" t="s">
        <v>136</v>
      </c>
      <c r="G3866" s="27" t="s">
        <v>137</v>
      </c>
      <c r="H3866" s="27" t="s">
        <v>26</v>
      </c>
      <c r="I3866" s="29">
        <v>0.55000000000000004</v>
      </c>
      <c r="J3866" s="30">
        <v>3500</v>
      </c>
      <c r="K3866" s="31">
        <f t="shared" si="30"/>
        <v>1925.0000000000002</v>
      </c>
      <c r="L3866" s="31">
        <f t="shared" si="31"/>
        <v>481.25000000000006</v>
      </c>
      <c r="M3866" s="32">
        <v>0.25</v>
      </c>
      <c r="O3866" s="37"/>
      <c r="P3866" s="35">
        <f>Data!$I3866+0</f>
        <v>0.55000000000000004</v>
      </c>
      <c r="Q3866" s="33">
        <f>Data!$J3866-250</f>
        <v>3250</v>
      </c>
      <c r="R3866" s="34">
        <f>Data!$M3866-5%</f>
        <v>0.2</v>
      </c>
    </row>
    <row r="3867" spans="1:18" ht="15.75" customHeight="1">
      <c r="A3867" s="22"/>
      <c r="B3867" s="27" t="s">
        <v>21</v>
      </c>
      <c r="C3867" s="27">
        <v>1185732</v>
      </c>
      <c r="D3867" s="28">
        <v>44429</v>
      </c>
      <c r="E3867" s="27" t="s">
        <v>22</v>
      </c>
      <c r="F3867" s="27" t="s">
        <v>136</v>
      </c>
      <c r="G3867" s="27" t="s">
        <v>137</v>
      </c>
      <c r="H3867" s="27" t="s">
        <v>27</v>
      </c>
      <c r="I3867" s="29">
        <v>0.55000000000000004</v>
      </c>
      <c r="J3867" s="30">
        <v>2500</v>
      </c>
      <c r="K3867" s="31">
        <f t="shared" si="30"/>
        <v>1375</v>
      </c>
      <c r="L3867" s="31">
        <f t="shared" si="31"/>
        <v>343.75</v>
      </c>
      <c r="M3867" s="32">
        <v>0.25</v>
      </c>
      <c r="O3867" s="37"/>
      <c r="P3867" s="35">
        <f>Data!$I3867+0</f>
        <v>0.55000000000000004</v>
      </c>
      <c r="Q3867" s="33">
        <f>Data!$J3867-250</f>
        <v>2250</v>
      </c>
      <c r="R3867" s="34">
        <f>Data!$M3867-5%</f>
        <v>0.2</v>
      </c>
    </row>
    <row r="3868" spans="1:18" ht="15.75" customHeight="1">
      <c r="A3868" s="22"/>
      <c r="B3868" s="27" t="s">
        <v>21</v>
      </c>
      <c r="C3868" s="27">
        <v>1185732</v>
      </c>
      <c r="D3868" s="28">
        <v>44429</v>
      </c>
      <c r="E3868" s="27" t="s">
        <v>22</v>
      </c>
      <c r="F3868" s="27" t="s">
        <v>136</v>
      </c>
      <c r="G3868" s="27" t="s">
        <v>137</v>
      </c>
      <c r="H3868" s="27" t="s">
        <v>28</v>
      </c>
      <c r="I3868" s="29">
        <v>0.65</v>
      </c>
      <c r="J3868" s="30">
        <v>2250</v>
      </c>
      <c r="K3868" s="31">
        <f t="shared" si="30"/>
        <v>1462.5</v>
      </c>
      <c r="L3868" s="31">
        <f t="shared" si="31"/>
        <v>365.625</v>
      </c>
      <c r="M3868" s="32">
        <v>0.25</v>
      </c>
      <c r="O3868" s="37"/>
      <c r="P3868" s="35">
        <f>Data!$I3868+0</f>
        <v>0.65</v>
      </c>
      <c r="Q3868" s="33">
        <f>Data!$J3868-250</f>
        <v>2000</v>
      </c>
      <c r="R3868" s="34">
        <f>Data!$M3868-5%</f>
        <v>0.2</v>
      </c>
    </row>
    <row r="3869" spans="1:18" ht="15.75" customHeight="1">
      <c r="A3869" s="22"/>
      <c r="B3869" s="27" t="s">
        <v>21</v>
      </c>
      <c r="C3869" s="27">
        <v>1185732</v>
      </c>
      <c r="D3869" s="28">
        <v>44429</v>
      </c>
      <c r="E3869" s="27" t="s">
        <v>22</v>
      </c>
      <c r="F3869" s="27" t="s">
        <v>136</v>
      </c>
      <c r="G3869" s="27" t="s">
        <v>137</v>
      </c>
      <c r="H3869" s="27" t="s">
        <v>29</v>
      </c>
      <c r="I3869" s="29">
        <v>0.70000000000000007</v>
      </c>
      <c r="J3869" s="30">
        <v>4000</v>
      </c>
      <c r="K3869" s="31">
        <f t="shared" si="30"/>
        <v>2800.0000000000005</v>
      </c>
      <c r="L3869" s="31">
        <f t="shared" si="31"/>
        <v>840.00000000000011</v>
      </c>
      <c r="M3869" s="32">
        <v>0.3</v>
      </c>
      <c r="O3869" s="37"/>
      <c r="P3869" s="35">
        <f>Data!$I3869+0</f>
        <v>0.70000000000000007</v>
      </c>
      <c r="Q3869" s="33">
        <f>Data!$J3869-250</f>
        <v>3750</v>
      </c>
      <c r="R3869" s="34">
        <f>Data!$M3869-5%</f>
        <v>0.25</v>
      </c>
    </row>
    <row r="3870" spans="1:18" ht="15.75" customHeight="1">
      <c r="A3870" s="22"/>
      <c r="B3870" s="27" t="s">
        <v>21</v>
      </c>
      <c r="C3870" s="27">
        <v>1185732</v>
      </c>
      <c r="D3870" s="28">
        <v>44459</v>
      </c>
      <c r="E3870" s="27" t="s">
        <v>22</v>
      </c>
      <c r="F3870" s="27" t="s">
        <v>136</v>
      </c>
      <c r="G3870" s="27" t="s">
        <v>137</v>
      </c>
      <c r="H3870" s="27" t="s">
        <v>24</v>
      </c>
      <c r="I3870" s="29">
        <v>0.65</v>
      </c>
      <c r="J3870" s="30">
        <v>5250</v>
      </c>
      <c r="K3870" s="31">
        <f t="shared" si="30"/>
        <v>3412.5</v>
      </c>
      <c r="L3870" s="31">
        <f t="shared" si="31"/>
        <v>1194.375</v>
      </c>
      <c r="M3870" s="32">
        <v>0.35000000000000003</v>
      </c>
      <c r="O3870" s="37"/>
      <c r="P3870" s="35">
        <f>Data!$I3870+0</f>
        <v>0.65</v>
      </c>
      <c r="Q3870" s="33">
        <f>Data!$J3870-250</f>
        <v>5000</v>
      </c>
      <c r="R3870" s="34">
        <f>Data!$M3870-5%</f>
        <v>0.30000000000000004</v>
      </c>
    </row>
    <row r="3871" spans="1:18" ht="15.75" customHeight="1">
      <c r="A3871" s="22"/>
      <c r="B3871" s="27" t="s">
        <v>21</v>
      </c>
      <c r="C3871" s="27">
        <v>1185732</v>
      </c>
      <c r="D3871" s="28">
        <v>44459</v>
      </c>
      <c r="E3871" s="27" t="s">
        <v>22</v>
      </c>
      <c r="F3871" s="27" t="s">
        <v>136</v>
      </c>
      <c r="G3871" s="27" t="s">
        <v>137</v>
      </c>
      <c r="H3871" s="27" t="s">
        <v>25</v>
      </c>
      <c r="I3871" s="29">
        <v>0.60000000000000009</v>
      </c>
      <c r="J3871" s="30">
        <v>3250</v>
      </c>
      <c r="K3871" s="31">
        <f t="shared" si="30"/>
        <v>1950.0000000000002</v>
      </c>
      <c r="L3871" s="31">
        <f t="shared" si="31"/>
        <v>682.50000000000011</v>
      </c>
      <c r="M3871" s="32">
        <v>0.35000000000000003</v>
      </c>
      <c r="O3871" s="37"/>
      <c r="P3871" s="35">
        <f>Data!$I3871+0</f>
        <v>0.60000000000000009</v>
      </c>
      <c r="Q3871" s="33">
        <f>Data!$J3871-250</f>
        <v>3000</v>
      </c>
      <c r="R3871" s="34">
        <f>Data!$M3871-5%</f>
        <v>0.30000000000000004</v>
      </c>
    </row>
    <row r="3872" spans="1:18" ht="15.75" customHeight="1">
      <c r="A3872" s="22"/>
      <c r="B3872" s="27" t="s">
        <v>21</v>
      </c>
      <c r="C3872" s="27">
        <v>1185732</v>
      </c>
      <c r="D3872" s="28">
        <v>44459</v>
      </c>
      <c r="E3872" s="27" t="s">
        <v>22</v>
      </c>
      <c r="F3872" s="27" t="s">
        <v>136</v>
      </c>
      <c r="G3872" s="27" t="s">
        <v>137</v>
      </c>
      <c r="H3872" s="27" t="s">
        <v>26</v>
      </c>
      <c r="I3872" s="29">
        <v>0.55000000000000004</v>
      </c>
      <c r="J3872" s="30">
        <v>2250</v>
      </c>
      <c r="K3872" s="31">
        <f t="shared" si="30"/>
        <v>1237.5</v>
      </c>
      <c r="L3872" s="31">
        <f t="shared" si="31"/>
        <v>309.375</v>
      </c>
      <c r="M3872" s="32">
        <v>0.25</v>
      </c>
      <c r="O3872" s="37"/>
      <c r="P3872" s="35">
        <f>Data!$I3872+0</f>
        <v>0.55000000000000004</v>
      </c>
      <c r="Q3872" s="33">
        <f>Data!$J3872-250</f>
        <v>2000</v>
      </c>
      <c r="R3872" s="34">
        <f>Data!$M3872-5%</f>
        <v>0.2</v>
      </c>
    </row>
    <row r="3873" spans="1:18" ht="15.75" customHeight="1">
      <c r="A3873" s="22"/>
      <c r="B3873" s="27" t="s">
        <v>21</v>
      </c>
      <c r="C3873" s="27">
        <v>1185732</v>
      </c>
      <c r="D3873" s="28">
        <v>44459</v>
      </c>
      <c r="E3873" s="27" t="s">
        <v>22</v>
      </c>
      <c r="F3873" s="27" t="s">
        <v>136</v>
      </c>
      <c r="G3873" s="27" t="s">
        <v>137</v>
      </c>
      <c r="H3873" s="27" t="s">
        <v>27</v>
      </c>
      <c r="I3873" s="29">
        <v>0.55000000000000004</v>
      </c>
      <c r="J3873" s="30">
        <v>2000</v>
      </c>
      <c r="K3873" s="31">
        <f t="shared" si="30"/>
        <v>1100</v>
      </c>
      <c r="L3873" s="31">
        <f t="shared" si="31"/>
        <v>275</v>
      </c>
      <c r="M3873" s="32">
        <v>0.25</v>
      </c>
      <c r="O3873" s="37"/>
      <c r="P3873" s="35">
        <f>Data!$I3873+0</f>
        <v>0.55000000000000004</v>
      </c>
      <c r="Q3873" s="33">
        <f>Data!$J3873-250</f>
        <v>1750</v>
      </c>
      <c r="R3873" s="34">
        <f>Data!$M3873-5%</f>
        <v>0.2</v>
      </c>
    </row>
    <row r="3874" spans="1:18" ht="15.75" customHeight="1">
      <c r="A3874" s="22"/>
      <c r="B3874" s="27" t="s">
        <v>21</v>
      </c>
      <c r="C3874" s="27">
        <v>1185732</v>
      </c>
      <c r="D3874" s="28">
        <v>44459</v>
      </c>
      <c r="E3874" s="27" t="s">
        <v>22</v>
      </c>
      <c r="F3874" s="27" t="s">
        <v>136</v>
      </c>
      <c r="G3874" s="27" t="s">
        <v>137</v>
      </c>
      <c r="H3874" s="27" t="s">
        <v>28</v>
      </c>
      <c r="I3874" s="29">
        <v>0.65</v>
      </c>
      <c r="J3874" s="30">
        <v>2000</v>
      </c>
      <c r="K3874" s="31">
        <f t="shared" si="30"/>
        <v>1300</v>
      </c>
      <c r="L3874" s="31">
        <f t="shared" si="31"/>
        <v>325</v>
      </c>
      <c r="M3874" s="32">
        <v>0.25</v>
      </c>
      <c r="O3874" s="37"/>
      <c r="P3874" s="35">
        <f>Data!$I3874+0</f>
        <v>0.65</v>
      </c>
      <c r="Q3874" s="33">
        <f>Data!$J3874-250</f>
        <v>1750</v>
      </c>
      <c r="R3874" s="34">
        <f>Data!$M3874-5%</f>
        <v>0.2</v>
      </c>
    </row>
    <row r="3875" spans="1:18" ht="15.75" customHeight="1">
      <c r="A3875" s="22"/>
      <c r="B3875" s="27" t="s">
        <v>21</v>
      </c>
      <c r="C3875" s="27">
        <v>1185732</v>
      </c>
      <c r="D3875" s="28">
        <v>44459</v>
      </c>
      <c r="E3875" s="27" t="s">
        <v>22</v>
      </c>
      <c r="F3875" s="27" t="s">
        <v>136</v>
      </c>
      <c r="G3875" s="27" t="s">
        <v>137</v>
      </c>
      <c r="H3875" s="27" t="s">
        <v>29</v>
      </c>
      <c r="I3875" s="29">
        <v>0.70000000000000007</v>
      </c>
      <c r="J3875" s="30">
        <v>3000</v>
      </c>
      <c r="K3875" s="31">
        <f t="shared" si="30"/>
        <v>2100</v>
      </c>
      <c r="L3875" s="31">
        <f t="shared" si="31"/>
        <v>630</v>
      </c>
      <c r="M3875" s="32">
        <v>0.3</v>
      </c>
      <c r="O3875" s="37"/>
      <c r="P3875" s="35">
        <f>Data!$I3875+0</f>
        <v>0.70000000000000007</v>
      </c>
      <c r="Q3875" s="33">
        <f>Data!$J3875-250</f>
        <v>2750</v>
      </c>
      <c r="R3875" s="34">
        <f>Data!$M3875-5%</f>
        <v>0.25</v>
      </c>
    </row>
    <row r="3876" spans="1:18" ht="15.75" customHeight="1">
      <c r="A3876" s="22"/>
      <c r="B3876" s="27" t="s">
        <v>21</v>
      </c>
      <c r="C3876" s="27">
        <v>1185732</v>
      </c>
      <c r="D3876" s="28">
        <v>44491</v>
      </c>
      <c r="E3876" s="27" t="s">
        <v>22</v>
      </c>
      <c r="F3876" s="27" t="s">
        <v>136</v>
      </c>
      <c r="G3876" s="27" t="s">
        <v>137</v>
      </c>
      <c r="H3876" s="27" t="s">
        <v>24</v>
      </c>
      <c r="I3876" s="29">
        <v>0.70000000000000007</v>
      </c>
      <c r="J3876" s="30">
        <v>4500</v>
      </c>
      <c r="K3876" s="31">
        <f t="shared" si="30"/>
        <v>3150.0000000000005</v>
      </c>
      <c r="L3876" s="31">
        <f t="shared" si="31"/>
        <v>1102.5000000000002</v>
      </c>
      <c r="M3876" s="32">
        <v>0.35000000000000003</v>
      </c>
      <c r="O3876" s="37"/>
      <c r="P3876" s="35">
        <f>Data!$I3876+0</f>
        <v>0.70000000000000007</v>
      </c>
      <c r="Q3876" s="33">
        <f>Data!$J3876-250</f>
        <v>4250</v>
      </c>
      <c r="R3876" s="34">
        <f>Data!$M3876-5%</f>
        <v>0.30000000000000004</v>
      </c>
    </row>
    <row r="3877" spans="1:18" ht="15.75" customHeight="1">
      <c r="A3877" s="22"/>
      <c r="B3877" s="27" t="s">
        <v>21</v>
      </c>
      <c r="C3877" s="27">
        <v>1185732</v>
      </c>
      <c r="D3877" s="28">
        <v>44491</v>
      </c>
      <c r="E3877" s="27" t="s">
        <v>22</v>
      </c>
      <c r="F3877" s="27" t="s">
        <v>136</v>
      </c>
      <c r="G3877" s="27" t="s">
        <v>137</v>
      </c>
      <c r="H3877" s="27" t="s">
        <v>25</v>
      </c>
      <c r="I3877" s="29">
        <v>0.65000000000000013</v>
      </c>
      <c r="J3877" s="30">
        <v>2750</v>
      </c>
      <c r="K3877" s="31">
        <f t="shared" si="30"/>
        <v>1787.5000000000005</v>
      </c>
      <c r="L3877" s="31">
        <f t="shared" si="31"/>
        <v>625.62500000000023</v>
      </c>
      <c r="M3877" s="32">
        <v>0.35000000000000003</v>
      </c>
      <c r="O3877" s="37"/>
      <c r="P3877" s="35">
        <f>Data!$I3877+0</f>
        <v>0.65000000000000013</v>
      </c>
      <c r="Q3877" s="33">
        <f>Data!$J3877-250</f>
        <v>2500</v>
      </c>
      <c r="R3877" s="34">
        <f>Data!$M3877-5%</f>
        <v>0.30000000000000004</v>
      </c>
    </row>
    <row r="3878" spans="1:18" ht="15.75" customHeight="1">
      <c r="A3878" s="22"/>
      <c r="B3878" s="27" t="s">
        <v>21</v>
      </c>
      <c r="C3878" s="27">
        <v>1185732</v>
      </c>
      <c r="D3878" s="28">
        <v>44491</v>
      </c>
      <c r="E3878" s="27" t="s">
        <v>22</v>
      </c>
      <c r="F3878" s="27" t="s">
        <v>136</v>
      </c>
      <c r="G3878" s="27" t="s">
        <v>137</v>
      </c>
      <c r="H3878" s="27" t="s">
        <v>26</v>
      </c>
      <c r="I3878" s="29">
        <v>0.65000000000000013</v>
      </c>
      <c r="J3878" s="30">
        <v>1750</v>
      </c>
      <c r="K3878" s="31">
        <f t="shared" si="30"/>
        <v>1137.5000000000002</v>
      </c>
      <c r="L3878" s="31">
        <f t="shared" si="31"/>
        <v>284.37500000000006</v>
      </c>
      <c r="M3878" s="32">
        <v>0.25</v>
      </c>
      <c r="O3878" s="37"/>
      <c r="P3878" s="35">
        <f>Data!$I3878+0</f>
        <v>0.65000000000000013</v>
      </c>
      <c r="Q3878" s="33">
        <f>Data!$J3878-250</f>
        <v>1500</v>
      </c>
      <c r="R3878" s="34">
        <f>Data!$M3878-5%</f>
        <v>0.2</v>
      </c>
    </row>
    <row r="3879" spans="1:18" ht="15.75" customHeight="1">
      <c r="A3879" s="22"/>
      <c r="B3879" s="27" t="s">
        <v>21</v>
      </c>
      <c r="C3879" s="27">
        <v>1185732</v>
      </c>
      <c r="D3879" s="28">
        <v>44491</v>
      </c>
      <c r="E3879" s="27" t="s">
        <v>22</v>
      </c>
      <c r="F3879" s="27" t="s">
        <v>136</v>
      </c>
      <c r="G3879" s="27" t="s">
        <v>137</v>
      </c>
      <c r="H3879" s="27" t="s">
        <v>27</v>
      </c>
      <c r="I3879" s="29">
        <v>0.65000000000000013</v>
      </c>
      <c r="J3879" s="30">
        <v>1500</v>
      </c>
      <c r="K3879" s="31">
        <f t="shared" si="30"/>
        <v>975.00000000000023</v>
      </c>
      <c r="L3879" s="31">
        <f t="shared" si="31"/>
        <v>243.75000000000006</v>
      </c>
      <c r="M3879" s="32">
        <v>0.25</v>
      </c>
      <c r="O3879" s="37"/>
      <c r="P3879" s="35">
        <f>Data!$I3879+0</f>
        <v>0.65000000000000013</v>
      </c>
      <c r="Q3879" s="33">
        <f>Data!$J3879-250</f>
        <v>1250</v>
      </c>
      <c r="R3879" s="34">
        <f>Data!$M3879-5%</f>
        <v>0.2</v>
      </c>
    </row>
    <row r="3880" spans="1:18" ht="15.75" customHeight="1">
      <c r="A3880" s="22"/>
      <c r="B3880" s="27" t="s">
        <v>21</v>
      </c>
      <c r="C3880" s="27">
        <v>1185732</v>
      </c>
      <c r="D3880" s="28">
        <v>44491</v>
      </c>
      <c r="E3880" s="27" t="s">
        <v>22</v>
      </c>
      <c r="F3880" s="27" t="s">
        <v>136</v>
      </c>
      <c r="G3880" s="27" t="s">
        <v>137</v>
      </c>
      <c r="H3880" s="27" t="s">
        <v>28</v>
      </c>
      <c r="I3880" s="29">
        <v>0.75000000000000011</v>
      </c>
      <c r="J3880" s="30">
        <v>1500</v>
      </c>
      <c r="K3880" s="31">
        <f t="shared" si="30"/>
        <v>1125.0000000000002</v>
      </c>
      <c r="L3880" s="31">
        <f t="shared" si="31"/>
        <v>281.25000000000006</v>
      </c>
      <c r="M3880" s="32">
        <v>0.25</v>
      </c>
      <c r="O3880" s="37"/>
      <c r="P3880" s="35">
        <f>Data!$I3880+0</f>
        <v>0.75000000000000011</v>
      </c>
      <c r="Q3880" s="33">
        <f>Data!$J3880-250</f>
        <v>1250</v>
      </c>
      <c r="R3880" s="34">
        <f>Data!$M3880-5%</f>
        <v>0.2</v>
      </c>
    </row>
    <row r="3881" spans="1:18" ht="15.75" customHeight="1">
      <c r="A3881" s="22"/>
      <c r="B3881" s="27" t="s">
        <v>21</v>
      </c>
      <c r="C3881" s="27">
        <v>1185732</v>
      </c>
      <c r="D3881" s="28">
        <v>44491</v>
      </c>
      <c r="E3881" s="27" t="s">
        <v>22</v>
      </c>
      <c r="F3881" s="27" t="s">
        <v>136</v>
      </c>
      <c r="G3881" s="27" t="s">
        <v>137</v>
      </c>
      <c r="H3881" s="27" t="s">
        <v>29</v>
      </c>
      <c r="I3881" s="29">
        <v>0.8</v>
      </c>
      <c r="J3881" s="30">
        <v>2750</v>
      </c>
      <c r="K3881" s="31">
        <f t="shared" si="30"/>
        <v>2200</v>
      </c>
      <c r="L3881" s="31">
        <f t="shared" si="31"/>
        <v>660</v>
      </c>
      <c r="M3881" s="32">
        <v>0.3</v>
      </c>
      <c r="O3881" s="37"/>
      <c r="P3881" s="35">
        <f>Data!$I3881+0</f>
        <v>0.8</v>
      </c>
      <c r="Q3881" s="33">
        <f>Data!$J3881-250</f>
        <v>2500</v>
      </c>
      <c r="R3881" s="34">
        <f>Data!$M3881-5%</f>
        <v>0.25</v>
      </c>
    </row>
    <row r="3882" spans="1:18" ht="15.75" customHeight="1">
      <c r="A3882" s="22"/>
      <c r="B3882" s="27" t="s">
        <v>21</v>
      </c>
      <c r="C3882" s="27">
        <v>1185732</v>
      </c>
      <c r="D3882" s="28">
        <v>44521</v>
      </c>
      <c r="E3882" s="27" t="s">
        <v>22</v>
      </c>
      <c r="F3882" s="27" t="s">
        <v>136</v>
      </c>
      <c r="G3882" s="27" t="s">
        <v>137</v>
      </c>
      <c r="H3882" s="27" t="s">
        <v>24</v>
      </c>
      <c r="I3882" s="29">
        <v>0.75000000000000011</v>
      </c>
      <c r="J3882" s="30">
        <v>4250</v>
      </c>
      <c r="K3882" s="31">
        <f t="shared" si="30"/>
        <v>3187.5000000000005</v>
      </c>
      <c r="L3882" s="31">
        <f t="shared" si="31"/>
        <v>1115.6250000000002</v>
      </c>
      <c r="M3882" s="32">
        <v>0.35000000000000003</v>
      </c>
      <c r="O3882" s="37"/>
      <c r="P3882" s="35">
        <f>Data!$I3882+0</f>
        <v>0.75000000000000011</v>
      </c>
      <c r="Q3882" s="33">
        <f>Data!$J3882-250</f>
        <v>4000</v>
      </c>
      <c r="R3882" s="34">
        <f>Data!$M3882-5%</f>
        <v>0.30000000000000004</v>
      </c>
    </row>
    <row r="3883" spans="1:18" ht="15.75" customHeight="1">
      <c r="A3883" s="22"/>
      <c r="B3883" s="27" t="s">
        <v>21</v>
      </c>
      <c r="C3883" s="27">
        <v>1185732</v>
      </c>
      <c r="D3883" s="28">
        <v>44521</v>
      </c>
      <c r="E3883" s="27" t="s">
        <v>22</v>
      </c>
      <c r="F3883" s="27" t="s">
        <v>136</v>
      </c>
      <c r="G3883" s="27" t="s">
        <v>137</v>
      </c>
      <c r="H3883" s="27" t="s">
        <v>25</v>
      </c>
      <c r="I3883" s="29">
        <v>0.65000000000000013</v>
      </c>
      <c r="J3883" s="30">
        <v>3000</v>
      </c>
      <c r="K3883" s="31">
        <f t="shared" si="30"/>
        <v>1950.0000000000005</v>
      </c>
      <c r="L3883" s="31">
        <f t="shared" si="31"/>
        <v>682.50000000000023</v>
      </c>
      <c r="M3883" s="32">
        <v>0.35000000000000003</v>
      </c>
      <c r="O3883" s="37"/>
      <c r="P3883" s="35">
        <f>Data!$I3883+0</f>
        <v>0.65000000000000013</v>
      </c>
      <c r="Q3883" s="33">
        <f>Data!$J3883-250</f>
        <v>2750</v>
      </c>
      <c r="R3883" s="34">
        <f>Data!$M3883-5%</f>
        <v>0.30000000000000004</v>
      </c>
    </row>
    <row r="3884" spans="1:18" ht="15.75" customHeight="1">
      <c r="A3884" s="22"/>
      <c r="B3884" s="27" t="s">
        <v>21</v>
      </c>
      <c r="C3884" s="27">
        <v>1185732</v>
      </c>
      <c r="D3884" s="28">
        <v>44521</v>
      </c>
      <c r="E3884" s="27" t="s">
        <v>22</v>
      </c>
      <c r="F3884" s="27" t="s">
        <v>136</v>
      </c>
      <c r="G3884" s="27" t="s">
        <v>137</v>
      </c>
      <c r="H3884" s="27" t="s">
        <v>26</v>
      </c>
      <c r="I3884" s="29">
        <v>0.65000000000000013</v>
      </c>
      <c r="J3884" s="30">
        <v>3200</v>
      </c>
      <c r="K3884" s="31">
        <f t="shared" si="30"/>
        <v>2080.0000000000005</v>
      </c>
      <c r="L3884" s="31">
        <f t="shared" si="31"/>
        <v>520.00000000000011</v>
      </c>
      <c r="M3884" s="32">
        <v>0.25</v>
      </c>
      <c r="O3884" s="37"/>
      <c r="P3884" s="35">
        <f>Data!$I3884+0</f>
        <v>0.65000000000000013</v>
      </c>
      <c r="Q3884" s="33">
        <f>Data!$J3884-250</f>
        <v>2950</v>
      </c>
      <c r="R3884" s="34">
        <f>Data!$M3884-5%</f>
        <v>0.2</v>
      </c>
    </row>
    <row r="3885" spans="1:18" ht="15.75" customHeight="1">
      <c r="A3885" s="22"/>
      <c r="B3885" s="27" t="s">
        <v>21</v>
      </c>
      <c r="C3885" s="27">
        <v>1185732</v>
      </c>
      <c r="D3885" s="28">
        <v>44521</v>
      </c>
      <c r="E3885" s="27" t="s">
        <v>22</v>
      </c>
      <c r="F3885" s="27" t="s">
        <v>136</v>
      </c>
      <c r="G3885" s="27" t="s">
        <v>137</v>
      </c>
      <c r="H3885" s="27" t="s">
        <v>27</v>
      </c>
      <c r="I3885" s="29">
        <v>0.65000000000000013</v>
      </c>
      <c r="J3885" s="30">
        <v>3000</v>
      </c>
      <c r="K3885" s="31">
        <f t="shared" si="30"/>
        <v>1950.0000000000005</v>
      </c>
      <c r="L3885" s="31">
        <f t="shared" si="31"/>
        <v>487.50000000000011</v>
      </c>
      <c r="M3885" s="32">
        <v>0.25</v>
      </c>
      <c r="O3885" s="37"/>
      <c r="P3885" s="35">
        <f>Data!$I3885+0</f>
        <v>0.65000000000000013</v>
      </c>
      <c r="Q3885" s="33">
        <f>Data!$J3885-250</f>
        <v>2750</v>
      </c>
      <c r="R3885" s="34">
        <f>Data!$M3885-5%</f>
        <v>0.2</v>
      </c>
    </row>
    <row r="3886" spans="1:18" ht="15.75" customHeight="1">
      <c r="A3886" s="22"/>
      <c r="B3886" s="27" t="s">
        <v>21</v>
      </c>
      <c r="C3886" s="27">
        <v>1185732</v>
      </c>
      <c r="D3886" s="28">
        <v>44521</v>
      </c>
      <c r="E3886" s="27" t="s">
        <v>22</v>
      </c>
      <c r="F3886" s="27" t="s">
        <v>136</v>
      </c>
      <c r="G3886" s="27" t="s">
        <v>137</v>
      </c>
      <c r="H3886" s="27" t="s">
        <v>28</v>
      </c>
      <c r="I3886" s="29">
        <v>0.75000000000000011</v>
      </c>
      <c r="J3886" s="30">
        <v>2750</v>
      </c>
      <c r="K3886" s="31">
        <f t="shared" si="30"/>
        <v>2062.5000000000005</v>
      </c>
      <c r="L3886" s="31">
        <f t="shared" si="31"/>
        <v>515.62500000000011</v>
      </c>
      <c r="M3886" s="32">
        <v>0.25</v>
      </c>
      <c r="O3886" s="37"/>
      <c r="P3886" s="35">
        <f>Data!$I3886+0</f>
        <v>0.75000000000000011</v>
      </c>
      <c r="Q3886" s="33">
        <f>Data!$J3886-250</f>
        <v>2500</v>
      </c>
      <c r="R3886" s="34">
        <f>Data!$M3886-5%</f>
        <v>0.2</v>
      </c>
    </row>
    <row r="3887" spans="1:18" ht="15.75" customHeight="1">
      <c r="A3887" s="22"/>
      <c r="B3887" s="27" t="s">
        <v>21</v>
      </c>
      <c r="C3887" s="27">
        <v>1185732</v>
      </c>
      <c r="D3887" s="28">
        <v>44521</v>
      </c>
      <c r="E3887" s="27" t="s">
        <v>22</v>
      </c>
      <c r="F3887" s="27" t="s">
        <v>136</v>
      </c>
      <c r="G3887" s="27" t="s">
        <v>137</v>
      </c>
      <c r="H3887" s="27" t="s">
        <v>29</v>
      </c>
      <c r="I3887" s="29">
        <v>0.8</v>
      </c>
      <c r="J3887" s="30">
        <v>3750</v>
      </c>
      <c r="K3887" s="31">
        <f t="shared" si="30"/>
        <v>3000</v>
      </c>
      <c r="L3887" s="31">
        <f t="shared" si="31"/>
        <v>900</v>
      </c>
      <c r="M3887" s="32">
        <v>0.3</v>
      </c>
      <c r="O3887" s="37"/>
      <c r="P3887" s="35">
        <f>Data!$I3887+0</f>
        <v>0.8</v>
      </c>
      <c r="Q3887" s="33">
        <f>Data!$J3887-250</f>
        <v>3500</v>
      </c>
      <c r="R3887" s="34">
        <f>Data!$M3887-5%</f>
        <v>0.25</v>
      </c>
    </row>
    <row r="3888" spans="1:18" ht="15.75" customHeight="1">
      <c r="A3888" s="22"/>
      <c r="B3888" s="27" t="s">
        <v>21</v>
      </c>
      <c r="C3888" s="27">
        <v>1185732</v>
      </c>
      <c r="D3888" s="28">
        <v>44550</v>
      </c>
      <c r="E3888" s="27" t="s">
        <v>22</v>
      </c>
      <c r="F3888" s="27" t="s">
        <v>136</v>
      </c>
      <c r="G3888" s="27" t="s">
        <v>137</v>
      </c>
      <c r="H3888" s="27" t="s">
        <v>24</v>
      </c>
      <c r="I3888" s="29">
        <v>0.75000000000000011</v>
      </c>
      <c r="J3888" s="30">
        <v>6000</v>
      </c>
      <c r="K3888" s="31">
        <f t="shared" si="30"/>
        <v>4500.0000000000009</v>
      </c>
      <c r="L3888" s="31">
        <f t="shared" si="31"/>
        <v>1575.0000000000005</v>
      </c>
      <c r="M3888" s="32">
        <v>0.35000000000000003</v>
      </c>
      <c r="O3888" s="37"/>
      <c r="P3888" s="35">
        <f>Data!$I3888+0</f>
        <v>0.75000000000000011</v>
      </c>
      <c r="Q3888" s="33">
        <f>Data!$J3888-250</f>
        <v>5750</v>
      </c>
      <c r="R3888" s="34">
        <f>Data!$M3888-5%</f>
        <v>0.30000000000000004</v>
      </c>
    </row>
    <row r="3889" spans="1:18" ht="15.75" customHeight="1">
      <c r="A3889" s="22"/>
      <c r="B3889" s="27" t="s">
        <v>21</v>
      </c>
      <c r="C3889" s="27">
        <v>1185732</v>
      </c>
      <c r="D3889" s="28">
        <v>44550</v>
      </c>
      <c r="E3889" s="27" t="s">
        <v>22</v>
      </c>
      <c r="F3889" s="27" t="s">
        <v>136</v>
      </c>
      <c r="G3889" s="27" t="s">
        <v>137</v>
      </c>
      <c r="H3889" s="27" t="s">
        <v>25</v>
      </c>
      <c r="I3889" s="29">
        <v>0.65000000000000013</v>
      </c>
      <c r="J3889" s="30">
        <v>4000</v>
      </c>
      <c r="K3889" s="31">
        <f t="shared" si="30"/>
        <v>2600.0000000000005</v>
      </c>
      <c r="L3889" s="31">
        <f t="shared" si="31"/>
        <v>910.00000000000023</v>
      </c>
      <c r="M3889" s="32">
        <v>0.35000000000000003</v>
      </c>
      <c r="O3889" s="37"/>
      <c r="P3889" s="35">
        <f>Data!$I3889+0</f>
        <v>0.65000000000000013</v>
      </c>
      <c r="Q3889" s="33">
        <f>Data!$J3889-250</f>
        <v>3750</v>
      </c>
      <c r="R3889" s="34">
        <f>Data!$M3889-5%</f>
        <v>0.30000000000000004</v>
      </c>
    </row>
    <row r="3890" spans="1:18" ht="15.75" customHeight="1">
      <c r="A3890" s="22"/>
      <c r="B3890" s="27" t="s">
        <v>21</v>
      </c>
      <c r="C3890" s="27">
        <v>1185732</v>
      </c>
      <c r="D3890" s="28">
        <v>44550</v>
      </c>
      <c r="E3890" s="27" t="s">
        <v>22</v>
      </c>
      <c r="F3890" s="27" t="s">
        <v>136</v>
      </c>
      <c r="G3890" s="27" t="s">
        <v>137</v>
      </c>
      <c r="H3890" s="27" t="s">
        <v>26</v>
      </c>
      <c r="I3890" s="29">
        <v>0.65000000000000013</v>
      </c>
      <c r="J3890" s="30">
        <v>3750</v>
      </c>
      <c r="K3890" s="31">
        <f t="shared" si="30"/>
        <v>2437.5000000000005</v>
      </c>
      <c r="L3890" s="31">
        <f t="shared" si="31"/>
        <v>609.37500000000011</v>
      </c>
      <c r="M3890" s="32">
        <v>0.25</v>
      </c>
      <c r="O3890" s="37"/>
      <c r="P3890" s="35">
        <f>Data!$I3890+0</f>
        <v>0.65000000000000013</v>
      </c>
      <c r="Q3890" s="33">
        <f>Data!$J3890-250</f>
        <v>3500</v>
      </c>
      <c r="R3890" s="34">
        <f>Data!$M3890-5%</f>
        <v>0.2</v>
      </c>
    </row>
    <row r="3891" spans="1:18" ht="15.75" customHeight="1">
      <c r="A3891" s="22"/>
      <c r="B3891" s="27" t="s">
        <v>21</v>
      </c>
      <c r="C3891" s="27">
        <v>1185732</v>
      </c>
      <c r="D3891" s="28">
        <v>44550</v>
      </c>
      <c r="E3891" s="27" t="s">
        <v>22</v>
      </c>
      <c r="F3891" s="27" t="s">
        <v>136</v>
      </c>
      <c r="G3891" s="27" t="s">
        <v>137</v>
      </c>
      <c r="H3891" s="27" t="s">
        <v>27</v>
      </c>
      <c r="I3891" s="29">
        <v>0.65000000000000013</v>
      </c>
      <c r="J3891" s="30">
        <v>3250</v>
      </c>
      <c r="K3891" s="31">
        <f t="shared" si="30"/>
        <v>2112.5000000000005</v>
      </c>
      <c r="L3891" s="31">
        <f t="shared" si="31"/>
        <v>528.12500000000011</v>
      </c>
      <c r="M3891" s="32">
        <v>0.25</v>
      </c>
      <c r="O3891" s="37"/>
      <c r="P3891" s="35">
        <f>Data!$I3891+0</f>
        <v>0.65000000000000013</v>
      </c>
      <c r="Q3891" s="33">
        <f>Data!$J3891-250</f>
        <v>3000</v>
      </c>
      <c r="R3891" s="34">
        <f>Data!$M3891-5%</f>
        <v>0.2</v>
      </c>
    </row>
    <row r="3892" spans="1:18" ht="15.75" customHeight="1">
      <c r="A3892" s="22"/>
      <c r="B3892" s="27" t="s">
        <v>21</v>
      </c>
      <c r="C3892" s="27">
        <v>1185732</v>
      </c>
      <c r="D3892" s="28">
        <v>44550</v>
      </c>
      <c r="E3892" s="27" t="s">
        <v>22</v>
      </c>
      <c r="F3892" s="27" t="s">
        <v>136</v>
      </c>
      <c r="G3892" s="27" t="s">
        <v>137</v>
      </c>
      <c r="H3892" s="27" t="s">
        <v>28</v>
      </c>
      <c r="I3892" s="29">
        <v>0.75000000000000011</v>
      </c>
      <c r="J3892" s="30">
        <v>3250</v>
      </c>
      <c r="K3892" s="31">
        <f t="shared" si="30"/>
        <v>2437.5000000000005</v>
      </c>
      <c r="L3892" s="31">
        <f t="shared" si="31"/>
        <v>609.37500000000011</v>
      </c>
      <c r="M3892" s="32">
        <v>0.25</v>
      </c>
      <c r="O3892" s="37"/>
      <c r="P3892" s="35">
        <f>Data!$I3892+0</f>
        <v>0.75000000000000011</v>
      </c>
      <c r="Q3892" s="33">
        <f>Data!$J3892-250</f>
        <v>3000</v>
      </c>
      <c r="R3892" s="34">
        <f>Data!$M3892-5%</f>
        <v>0.2</v>
      </c>
    </row>
    <row r="3893" spans="1:18" ht="15.75" customHeight="1">
      <c r="A3893" s="22"/>
      <c r="B3893" s="27" t="s">
        <v>21</v>
      </c>
      <c r="C3893" s="27">
        <v>1185732</v>
      </c>
      <c r="D3893" s="28">
        <v>44550</v>
      </c>
      <c r="E3893" s="27" t="s">
        <v>22</v>
      </c>
      <c r="F3893" s="27" t="s">
        <v>136</v>
      </c>
      <c r="G3893" s="27" t="s">
        <v>137</v>
      </c>
      <c r="H3893" s="27" t="s">
        <v>29</v>
      </c>
      <c r="I3893" s="29">
        <v>0.8</v>
      </c>
      <c r="J3893" s="30">
        <v>4250</v>
      </c>
      <c r="K3893" s="31">
        <f t="shared" si="30"/>
        <v>3400</v>
      </c>
      <c r="L3893" s="31">
        <f t="shared" si="31"/>
        <v>1020</v>
      </c>
      <c r="M3893" s="32">
        <v>0.3</v>
      </c>
      <c r="O3893" s="37"/>
      <c r="P3893" s="35">
        <f>Data!$I3893+0</f>
        <v>0.8</v>
      </c>
      <c r="Q3893" s="33">
        <f>Data!$J3893-250</f>
        <v>4000</v>
      </c>
      <c r="R3893" s="34">
        <f>Data!$M3893-5%</f>
        <v>0.25</v>
      </c>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4507B-C68D-4EC3-8E1F-05DD69B6C151}">
  <dimension ref="A3:E77"/>
  <sheetViews>
    <sheetView workbookViewId="0">
      <selection activeCell="J20" sqref="J20"/>
    </sheetView>
  </sheetViews>
  <sheetFormatPr defaultRowHeight="15"/>
  <cols>
    <col min="1" max="1" width="13.140625" bestFit="1" customWidth="1"/>
    <col min="2" max="2" width="16.7109375" bestFit="1" customWidth="1"/>
    <col min="3" max="3" width="22.28515625" bestFit="1" customWidth="1"/>
    <col min="4" max="4" width="27.140625" bestFit="1" customWidth="1"/>
    <col min="5" max="5" width="11.7109375" bestFit="1" customWidth="1"/>
  </cols>
  <sheetData>
    <row r="3" spans="1:4">
      <c r="A3" t="s">
        <v>139</v>
      </c>
      <c r="B3" t="s">
        <v>140</v>
      </c>
      <c r="C3" t="s">
        <v>141</v>
      </c>
      <c r="D3" t="s">
        <v>142</v>
      </c>
    </row>
    <row r="4" spans="1:4">
      <c r="A4" s="41">
        <v>38500</v>
      </c>
      <c r="B4" s="41">
        <v>85750</v>
      </c>
      <c r="C4" s="41">
        <v>14174.375</v>
      </c>
      <c r="D4" s="41">
        <v>0.37499999999999983</v>
      </c>
    </row>
    <row r="8" spans="1:4">
      <c r="A8" s="45" t="s">
        <v>157</v>
      </c>
      <c r="B8" s="46" t="s">
        <v>139</v>
      </c>
    </row>
    <row r="9" spans="1:4">
      <c r="A9" s="47" t="s">
        <v>148</v>
      </c>
      <c r="B9" s="48">
        <v>3937.5</v>
      </c>
    </row>
    <row r="10" spans="1:4">
      <c r="A10" s="47" t="s">
        <v>149</v>
      </c>
      <c r="B10" s="48">
        <v>3712.5</v>
      </c>
    </row>
    <row r="11" spans="1:4">
      <c r="A11" s="47" t="s">
        <v>150</v>
      </c>
      <c r="B11" s="48">
        <v>3937.5</v>
      </c>
    </row>
    <row r="12" spans="1:4">
      <c r="A12" s="47" t="s">
        <v>151</v>
      </c>
      <c r="B12" s="48">
        <v>3562.5</v>
      </c>
    </row>
    <row r="13" spans="1:4">
      <c r="A13" s="47" t="s">
        <v>152</v>
      </c>
      <c r="B13" s="48">
        <v>3775</v>
      </c>
    </row>
    <row r="14" spans="1:4">
      <c r="A14" s="47" t="s">
        <v>153</v>
      </c>
      <c r="B14" s="48">
        <v>4512.5</v>
      </c>
    </row>
    <row r="15" spans="1:4">
      <c r="A15" s="47" t="s">
        <v>154</v>
      </c>
      <c r="B15" s="48">
        <v>4725</v>
      </c>
    </row>
    <row r="16" spans="1:4">
      <c r="A16" s="47" t="s">
        <v>155</v>
      </c>
      <c r="B16" s="48">
        <v>5287.5</v>
      </c>
    </row>
    <row r="17" spans="1:5">
      <c r="A17" s="47" t="s">
        <v>156</v>
      </c>
      <c r="B17" s="48">
        <v>5050</v>
      </c>
    </row>
    <row r="18" spans="1:5">
      <c r="A18" s="47" t="s">
        <v>147</v>
      </c>
      <c r="B18" s="48">
        <v>38500</v>
      </c>
    </row>
    <row r="27" spans="1:5">
      <c r="A27" s="42" t="s">
        <v>146</v>
      </c>
      <c r="B27" t="s">
        <v>140</v>
      </c>
      <c r="D27" s="49" t="s">
        <v>13</v>
      </c>
      <c r="E27" s="49" t="s">
        <v>158</v>
      </c>
    </row>
    <row r="28" spans="1:5">
      <c r="A28" s="43" t="s">
        <v>36</v>
      </c>
      <c r="B28" s="41">
        <v>53000</v>
      </c>
      <c r="D28" t="str">
        <f>A28</f>
        <v>California</v>
      </c>
      <c r="E28" s="44">
        <f>B28</f>
        <v>53000</v>
      </c>
    </row>
    <row r="29" spans="1:5">
      <c r="A29" s="43" t="s">
        <v>58</v>
      </c>
      <c r="B29" s="41">
        <v>32750</v>
      </c>
      <c r="D29" t="str">
        <f t="shared" ref="D29:D77" si="0">A29</f>
        <v>Montana</v>
      </c>
      <c r="E29" s="44">
        <f t="shared" ref="E29:E77" si="1">B29</f>
        <v>32750</v>
      </c>
    </row>
    <row r="30" spans="1:5">
      <c r="A30" s="43" t="s">
        <v>147</v>
      </c>
      <c r="B30" s="41">
        <v>85750</v>
      </c>
      <c r="D30" t="str">
        <f t="shared" si="0"/>
        <v>Grand Total</v>
      </c>
      <c r="E30" s="44">
        <f t="shared" si="1"/>
        <v>85750</v>
      </c>
    </row>
    <row r="31" spans="1:5">
      <c r="D31">
        <f t="shared" si="0"/>
        <v>0</v>
      </c>
      <c r="E31" s="44">
        <f t="shared" si="1"/>
        <v>0</v>
      </c>
    </row>
    <row r="32" spans="1:5">
      <c r="D32">
        <f t="shared" si="0"/>
        <v>0</v>
      </c>
      <c r="E32" s="44">
        <f t="shared" si="1"/>
        <v>0</v>
      </c>
    </row>
    <row r="33" spans="4:5">
      <c r="D33">
        <f t="shared" si="0"/>
        <v>0</v>
      </c>
      <c r="E33" s="44">
        <f t="shared" si="1"/>
        <v>0</v>
      </c>
    </row>
    <row r="34" spans="4:5">
      <c r="D34">
        <f t="shared" si="0"/>
        <v>0</v>
      </c>
      <c r="E34" s="44">
        <f t="shared" si="1"/>
        <v>0</v>
      </c>
    </row>
    <row r="35" spans="4:5">
      <c r="D35">
        <f t="shared" si="0"/>
        <v>0</v>
      </c>
      <c r="E35" s="44">
        <f t="shared" si="1"/>
        <v>0</v>
      </c>
    </row>
    <row r="36" spans="4:5">
      <c r="D36">
        <f t="shared" si="0"/>
        <v>0</v>
      </c>
      <c r="E36" s="44">
        <f t="shared" si="1"/>
        <v>0</v>
      </c>
    </row>
    <row r="37" spans="4:5">
      <c r="D37">
        <f t="shared" si="0"/>
        <v>0</v>
      </c>
      <c r="E37" s="44">
        <f t="shared" si="1"/>
        <v>0</v>
      </c>
    </row>
    <row r="38" spans="4:5">
      <c r="D38">
        <f t="shared" si="0"/>
        <v>0</v>
      </c>
      <c r="E38" s="44">
        <f t="shared" si="1"/>
        <v>0</v>
      </c>
    </row>
    <row r="39" spans="4:5">
      <c r="D39">
        <f t="shared" si="0"/>
        <v>0</v>
      </c>
      <c r="E39" s="44">
        <f t="shared" si="1"/>
        <v>0</v>
      </c>
    </row>
    <row r="40" spans="4:5">
      <c r="D40">
        <f t="shared" si="0"/>
        <v>0</v>
      </c>
      <c r="E40" s="44">
        <f t="shared" si="1"/>
        <v>0</v>
      </c>
    </row>
    <row r="41" spans="4:5">
      <c r="D41">
        <f t="shared" si="0"/>
        <v>0</v>
      </c>
      <c r="E41" s="44">
        <f t="shared" si="1"/>
        <v>0</v>
      </c>
    </row>
    <row r="42" spans="4:5">
      <c r="D42">
        <f t="shared" si="0"/>
        <v>0</v>
      </c>
      <c r="E42" s="44">
        <f t="shared" si="1"/>
        <v>0</v>
      </c>
    </row>
    <row r="43" spans="4:5">
      <c r="D43">
        <f t="shared" si="0"/>
        <v>0</v>
      </c>
      <c r="E43" s="44">
        <f t="shared" si="1"/>
        <v>0</v>
      </c>
    </row>
    <row r="44" spans="4:5">
      <c r="D44">
        <f t="shared" si="0"/>
        <v>0</v>
      </c>
      <c r="E44" s="44">
        <f t="shared" si="1"/>
        <v>0</v>
      </c>
    </row>
    <row r="45" spans="4:5">
      <c r="D45">
        <f t="shared" si="0"/>
        <v>0</v>
      </c>
      <c r="E45" s="44">
        <f t="shared" si="1"/>
        <v>0</v>
      </c>
    </row>
    <row r="46" spans="4:5">
      <c r="D46">
        <f t="shared" si="0"/>
        <v>0</v>
      </c>
      <c r="E46" s="44">
        <f t="shared" si="1"/>
        <v>0</v>
      </c>
    </row>
    <row r="47" spans="4:5">
      <c r="D47">
        <f t="shared" si="0"/>
        <v>0</v>
      </c>
      <c r="E47" s="44">
        <f t="shared" si="1"/>
        <v>0</v>
      </c>
    </row>
    <row r="48" spans="4:5">
      <c r="D48">
        <f t="shared" si="0"/>
        <v>0</v>
      </c>
      <c r="E48" s="44">
        <f t="shared" si="1"/>
        <v>0</v>
      </c>
    </row>
    <row r="49" spans="4:5">
      <c r="D49">
        <f t="shared" si="0"/>
        <v>0</v>
      </c>
      <c r="E49" s="44">
        <f t="shared" si="1"/>
        <v>0</v>
      </c>
    </row>
    <row r="50" spans="4:5">
      <c r="D50">
        <f t="shared" si="0"/>
        <v>0</v>
      </c>
      <c r="E50" s="44">
        <f t="shared" si="1"/>
        <v>0</v>
      </c>
    </row>
    <row r="51" spans="4:5">
      <c r="D51">
        <f t="shared" si="0"/>
        <v>0</v>
      </c>
      <c r="E51" s="44">
        <f t="shared" si="1"/>
        <v>0</v>
      </c>
    </row>
    <row r="52" spans="4:5">
      <c r="D52">
        <f t="shared" si="0"/>
        <v>0</v>
      </c>
      <c r="E52" s="44">
        <f t="shared" si="1"/>
        <v>0</v>
      </c>
    </row>
    <row r="53" spans="4:5">
      <c r="D53">
        <f t="shared" si="0"/>
        <v>0</v>
      </c>
      <c r="E53" s="44">
        <f t="shared" si="1"/>
        <v>0</v>
      </c>
    </row>
    <row r="54" spans="4:5">
      <c r="D54">
        <f t="shared" si="0"/>
        <v>0</v>
      </c>
      <c r="E54" s="44">
        <f t="shared" si="1"/>
        <v>0</v>
      </c>
    </row>
    <row r="55" spans="4:5">
      <c r="D55">
        <f t="shared" si="0"/>
        <v>0</v>
      </c>
      <c r="E55" s="44">
        <f t="shared" si="1"/>
        <v>0</v>
      </c>
    </row>
    <row r="56" spans="4:5">
      <c r="D56">
        <f t="shared" si="0"/>
        <v>0</v>
      </c>
      <c r="E56" s="44">
        <f t="shared" si="1"/>
        <v>0</v>
      </c>
    </row>
    <row r="57" spans="4:5">
      <c r="D57">
        <f t="shared" si="0"/>
        <v>0</v>
      </c>
      <c r="E57" s="44">
        <f t="shared" si="1"/>
        <v>0</v>
      </c>
    </row>
    <row r="58" spans="4:5">
      <c r="D58">
        <f t="shared" si="0"/>
        <v>0</v>
      </c>
      <c r="E58" s="44">
        <f t="shared" si="1"/>
        <v>0</v>
      </c>
    </row>
    <row r="59" spans="4:5">
      <c r="D59">
        <f t="shared" si="0"/>
        <v>0</v>
      </c>
      <c r="E59" s="44">
        <f t="shared" si="1"/>
        <v>0</v>
      </c>
    </row>
    <row r="60" spans="4:5">
      <c r="D60">
        <f t="shared" si="0"/>
        <v>0</v>
      </c>
      <c r="E60" s="44">
        <f t="shared" si="1"/>
        <v>0</v>
      </c>
    </row>
    <row r="61" spans="4:5">
      <c r="D61">
        <f t="shared" si="0"/>
        <v>0</v>
      </c>
      <c r="E61" s="44">
        <f t="shared" si="1"/>
        <v>0</v>
      </c>
    </row>
    <row r="62" spans="4:5">
      <c r="D62">
        <f t="shared" si="0"/>
        <v>0</v>
      </c>
      <c r="E62" s="44">
        <f t="shared" si="1"/>
        <v>0</v>
      </c>
    </row>
    <row r="63" spans="4:5">
      <c r="D63">
        <f t="shared" si="0"/>
        <v>0</v>
      </c>
      <c r="E63" s="44">
        <f t="shared" si="1"/>
        <v>0</v>
      </c>
    </row>
    <row r="64" spans="4:5">
      <c r="D64">
        <f t="shared" si="0"/>
        <v>0</v>
      </c>
      <c r="E64" s="44">
        <f t="shared" si="1"/>
        <v>0</v>
      </c>
    </row>
    <row r="65" spans="4:5">
      <c r="D65">
        <f t="shared" si="0"/>
        <v>0</v>
      </c>
      <c r="E65" s="44">
        <f t="shared" si="1"/>
        <v>0</v>
      </c>
    </row>
    <row r="66" spans="4:5">
      <c r="D66">
        <f t="shared" si="0"/>
        <v>0</v>
      </c>
      <c r="E66" s="44">
        <f t="shared" si="1"/>
        <v>0</v>
      </c>
    </row>
    <row r="67" spans="4:5">
      <c r="D67">
        <f t="shared" si="0"/>
        <v>0</v>
      </c>
      <c r="E67" s="44">
        <f t="shared" si="1"/>
        <v>0</v>
      </c>
    </row>
    <row r="68" spans="4:5">
      <c r="D68">
        <f t="shared" si="0"/>
        <v>0</v>
      </c>
      <c r="E68" s="44">
        <f t="shared" si="1"/>
        <v>0</v>
      </c>
    </row>
    <row r="69" spans="4:5">
      <c r="D69">
        <f t="shared" si="0"/>
        <v>0</v>
      </c>
      <c r="E69" s="44">
        <f t="shared" si="1"/>
        <v>0</v>
      </c>
    </row>
    <row r="70" spans="4:5">
      <c r="D70">
        <f t="shared" si="0"/>
        <v>0</v>
      </c>
      <c r="E70" s="44">
        <f t="shared" si="1"/>
        <v>0</v>
      </c>
    </row>
    <row r="71" spans="4:5">
      <c r="D71">
        <f t="shared" si="0"/>
        <v>0</v>
      </c>
      <c r="E71" s="44">
        <f t="shared" si="1"/>
        <v>0</v>
      </c>
    </row>
    <row r="72" spans="4:5">
      <c r="D72">
        <f t="shared" si="0"/>
        <v>0</v>
      </c>
      <c r="E72" s="44">
        <f t="shared" si="1"/>
        <v>0</v>
      </c>
    </row>
    <row r="73" spans="4:5">
      <c r="D73">
        <f t="shared" si="0"/>
        <v>0</v>
      </c>
      <c r="E73" s="44">
        <f t="shared" si="1"/>
        <v>0</v>
      </c>
    </row>
    <row r="74" spans="4:5">
      <c r="D74">
        <f t="shared" si="0"/>
        <v>0</v>
      </c>
      <c r="E74" s="44">
        <f t="shared" si="1"/>
        <v>0</v>
      </c>
    </row>
    <row r="75" spans="4:5">
      <c r="D75">
        <f t="shared" si="0"/>
        <v>0</v>
      </c>
      <c r="E75" s="44">
        <f t="shared" si="1"/>
        <v>0</v>
      </c>
    </row>
    <row r="76" spans="4:5">
      <c r="D76">
        <f t="shared" si="0"/>
        <v>0</v>
      </c>
      <c r="E76" s="44">
        <f t="shared" si="1"/>
        <v>0</v>
      </c>
    </row>
    <row r="77" spans="4:5">
      <c r="D77">
        <f t="shared" si="0"/>
        <v>0</v>
      </c>
      <c r="E77" s="44">
        <f t="shared" si="1"/>
        <v>0</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workbookViewId="0">
      <selection activeCell="J30" sqref="J30"/>
    </sheetView>
  </sheetViews>
  <sheetFormatPr defaultColWidth="14.42578125" defaultRowHeight="15" customHeight="1"/>
  <cols>
    <col min="1" max="2" width="8.7109375" customWidth="1"/>
    <col min="3" max="3" width="12" customWidth="1"/>
    <col min="4" max="4" width="4.42578125" customWidth="1"/>
    <col min="5" max="10" width="8.7109375" customWidth="1"/>
    <col min="11" max="11" width="18" customWidth="1"/>
    <col min="12" max="12" width="3.28515625" customWidth="1"/>
    <col min="13" max="13" width="8.7109375" customWidth="1"/>
    <col min="14" max="14" width="11.28515625" customWidth="1"/>
    <col min="15" max="15" width="3.28515625" customWidth="1"/>
    <col min="16" max="16" width="8.7109375" customWidth="1"/>
    <col min="17" max="17" width="13" customWidth="1"/>
    <col min="18" max="18" width="3.28515625" customWidth="1"/>
    <col min="19" max="19" width="11.85546875" customWidth="1"/>
    <col min="20" max="20" width="13.42578125" customWidth="1"/>
    <col min="21" max="21" width="3.28515625" customWidth="1"/>
    <col min="22" max="22" width="12.85546875" customWidth="1"/>
    <col min="23" max="23" width="17.85546875" customWidth="1"/>
    <col min="24" max="26" width="8.7109375" customWidth="1"/>
  </cols>
  <sheetData>
    <row r="1" spans="1:26" ht="7.5" customHeight="1">
      <c r="A1" s="50"/>
      <c r="B1" s="50"/>
      <c r="C1" s="50"/>
      <c r="D1" s="50"/>
      <c r="E1" s="50"/>
      <c r="F1" s="50"/>
      <c r="G1" s="50"/>
      <c r="H1" s="50"/>
      <c r="I1" s="50"/>
      <c r="J1" s="50"/>
      <c r="K1" s="50"/>
      <c r="L1" s="50"/>
      <c r="M1" s="50"/>
      <c r="N1" s="50"/>
      <c r="O1" s="50"/>
      <c r="P1" s="50"/>
      <c r="Q1" s="50"/>
      <c r="R1" s="50"/>
      <c r="S1" s="50"/>
      <c r="T1" s="50"/>
      <c r="U1" s="50"/>
      <c r="V1" s="50"/>
      <c r="W1" s="50"/>
      <c r="X1" s="50"/>
      <c r="Y1" s="50"/>
      <c r="Z1" s="50"/>
    </row>
    <row r="2" spans="1:26" ht="33" customHeight="1">
      <c r="A2" s="50"/>
      <c r="B2" s="50"/>
      <c r="C2" s="50"/>
      <c r="D2" s="51" t="s">
        <v>138</v>
      </c>
      <c r="E2" s="52"/>
      <c r="F2" s="52"/>
      <c r="G2" s="52"/>
      <c r="H2" s="52"/>
      <c r="I2" s="52"/>
      <c r="J2" s="52"/>
      <c r="K2" s="53"/>
      <c r="L2" s="54"/>
      <c r="M2" s="55" t="s">
        <v>18</v>
      </c>
      <c r="N2" s="56"/>
      <c r="O2" s="57"/>
      <c r="P2" s="55" t="s">
        <v>143</v>
      </c>
      <c r="Q2" s="56"/>
      <c r="R2" s="57"/>
      <c r="S2" s="55" t="s">
        <v>144</v>
      </c>
      <c r="T2" s="56"/>
      <c r="U2" s="58"/>
      <c r="V2" s="55" t="s">
        <v>145</v>
      </c>
      <c r="W2" s="56"/>
      <c r="X2" s="57"/>
      <c r="Y2" s="50"/>
      <c r="Z2" s="50"/>
    </row>
    <row r="3" spans="1:26" ht="33" customHeight="1">
      <c r="A3" s="59"/>
      <c r="B3" s="59"/>
      <c r="C3" s="54"/>
      <c r="D3" s="60"/>
      <c r="E3" s="61"/>
      <c r="F3" s="61"/>
      <c r="G3" s="61"/>
      <c r="H3" s="61"/>
      <c r="I3" s="61"/>
      <c r="J3" s="61"/>
      <c r="K3" s="62"/>
      <c r="L3" s="54"/>
      <c r="M3" s="63">
        <f>GETPIVOTDATA("Sum of Total Sales",'Data Analyse'!$A$3)</f>
        <v>38500</v>
      </c>
      <c r="N3" s="56"/>
      <c r="O3" s="64"/>
      <c r="P3" s="65">
        <f>GETPIVOTDATA("Sum of Units Sold",'Data Analyse'!$A$3)</f>
        <v>85750</v>
      </c>
      <c r="Q3" s="56"/>
      <c r="R3" s="64"/>
      <c r="S3" s="63">
        <f>GETPIVOTDATA("Sum of Operating Profit",'Data Analyse'!$A$3)</f>
        <v>14174.375</v>
      </c>
      <c r="T3" s="56"/>
      <c r="U3" s="59"/>
      <c r="V3" s="66">
        <f>GETPIVOTDATA("Average of Operating Margin",'Data Analyse'!$A$3)</f>
        <v>0.37499999999999983</v>
      </c>
      <c r="W3" s="56"/>
      <c r="X3" s="64"/>
      <c r="Y3" s="59"/>
      <c r="Z3" s="59"/>
    </row>
    <row r="4" spans="1:26" ht="7.5" customHeight="1">
      <c r="A4" s="67"/>
      <c r="B4" s="67"/>
      <c r="C4" s="67"/>
      <c r="D4" s="67"/>
      <c r="E4" s="67"/>
      <c r="F4" s="67"/>
      <c r="G4" s="67"/>
      <c r="H4" s="67"/>
      <c r="I4" s="67"/>
      <c r="J4" s="67"/>
      <c r="K4" s="67"/>
      <c r="L4" s="67"/>
      <c r="M4" s="67"/>
      <c r="N4" s="67"/>
      <c r="O4" s="67"/>
      <c r="P4" s="67"/>
      <c r="Q4" s="67"/>
      <c r="R4" s="67"/>
      <c r="S4" s="67"/>
      <c r="T4" s="67"/>
      <c r="U4" s="67"/>
      <c r="V4" s="67"/>
      <c r="W4" s="67"/>
      <c r="X4" s="67"/>
      <c r="Y4" s="67"/>
      <c r="Z4" s="67"/>
    </row>
    <row r="5" spans="1:26" ht="6.75" customHeight="1">
      <c r="A5" s="39"/>
      <c r="B5" s="39"/>
      <c r="C5" s="39"/>
      <c r="D5" s="39"/>
      <c r="E5" s="39"/>
      <c r="F5" s="39"/>
      <c r="G5" s="39"/>
      <c r="H5" s="39"/>
      <c r="I5" s="39"/>
      <c r="J5" s="39"/>
      <c r="K5" s="39"/>
      <c r="L5" s="39"/>
      <c r="M5" s="39"/>
      <c r="N5" s="39"/>
      <c r="O5" s="39"/>
      <c r="P5" s="39"/>
      <c r="Q5" s="39"/>
      <c r="R5" s="39"/>
      <c r="S5" s="39"/>
      <c r="T5" s="39"/>
      <c r="U5" s="39"/>
      <c r="V5" s="39"/>
      <c r="W5" s="39"/>
      <c r="X5" s="39"/>
      <c r="Y5" s="39"/>
      <c r="Z5" s="39"/>
    </row>
    <row r="6" spans="1:26">
      <c r="A6" s="39"/>
      <c r="B6" s="39"/>
      <c r="C6" s="39"/>
      <c r="D6" s="39"/>
      <c r="E6" s="39"/>
      <c r="F6" s="39"/>
      <c r="G6" s="39"/>
      <c r="H6" s="39"/>
      <c r="I6" s="39"/>
      <c r="J6" s="39"/>
      <c r="K6" s="39"/>
      <c r="L6" s="39"/>
      <c r="M6" s="39"/>
      <c r="N6" s="39"/>
      <c r="O6" s="39"/>
      <c r="P6" s="39"/>
      <c r="Q6" s="39"/>
      <c r="R6" s="39"/>
      <c r="S6" s="39"/>
      <c r="T6" s="39"/>
      <c r="U6" s="39"/>
      <c r="V6" s="39"/>
      <c r="W6" s="39"/>
      <c r="X6" s="39"/>
      <c r="Y6" s="39"/>
      <c r="Z6" s="39"/>
    </row>
    <row r="7" spans="1:26">
      <c r="A7" s="39"/>
      <c r="B7" s="39"/>
      <c r="C7" s="39"/>
      <c r="D7" s="39"/>
      <c r="E7" s="39"/>
      <c r="F7" s="39"/>
      <c r="G7" s="39"/>
      <c r="H7" s="39"/>
      <c r="I7" s="39"/>
      <c r="J7" s="39"/>
      <c r="K7" s="39"/>
      <c r="L7" s="39"/>
      <c r="M7" s="39"/>
      <c r="N7" s="39"/>
      <c r="O7" s="39"/>
      <c r="P7" s="39"/>
      <c r="Q7" s="39"/>
      <c r="R7" s="39"/>
      <c r="S7" s="39"/>
      <c r="T7" s="39"/>
      <c r="U7" s="39"/>
      <c r="V7" s="39"/>
      <c r="W7" s="39"/>
      <c r="X7" s="39"/>
      <c r="Y7" s="39"/>
      <c r="Z7" s="39"/>
    </row>
    <row r="8" spans="1:26">
      <c r="A8" s="39"/>
      <c r="B8" s="39"/>
      <c r="C8" s="39"/>
      <c r="D8" s="39"/>
      <c r="E8" s="39"/>
      <c r="F8" s="39"/>
      <c r="G8" s="39"/>
      <c r="H8" s="39"/>
      <c r="I8" s="39"/>
      <c r="J8" s="39"/>
      <c r="K8" s="39"/>
      <c r="L8" s="39"/>
      <c r="M8" s="39"/>
      <c r="N8" s="39"/>
      <c r="O8" s="39"/>
      <c r="P8" s="39"/>
      <c r="Q8" s="39"/>
      <c r="R8" s="39"/>
      <c r="S8" s="39"/>
      <c r="T8" s="39"/>
      <c r="U8" s="39"/>
      <c r="V8" s="39"/>
      <c r="W8" s="39"/>
      <c r="X8" s="39"/>
      <c r="Y8" s="39"/>
      <c r="Z8" s="39"/>
    </row>
    <row r="9" spans="1:26">
      <c r="A9" s="39"/>
      <c r="B9" s="39"/>
      <c r="C9" s="39"/>
      <c r="D9" s="39"/>
      <c r="E9" s="39"/>
      <c r="F9" s="39"/>
      <c r="G9" s="39"/>
      <c r="H9" s="39"/>
      <c r="I9" s="39"/>
      <c r="J9" s="39"/>
      <c r="K9" s="39"/>
      <c r="L9" s="39"/>
      <c r="M9" s="39"/>
      <c r="N9" s="39"/>
      <c r="O9" s="39"/>
      <c r="P9" s="39"/>
      <c r="Q9" s="39"/>
      <c r="R9" s="39"/>
      <c r="S9" s="39"/>
      <c r="T9" s="39"/>
      <c r="U9" s="39"/>
      <c r="V9" s="39"/>
      <c r="W9" s="39"/>
      <c r="X9" s="39"/>
      <c r="Y9" s="39"/>
      <c r="Z9" s="39"/>
    </row>
    <row r="10" spans="1:26">
      <c r="A10" s="39"/>
      <c r="B10" s="39"/>
      <c r="C10" s="39"/>
      <c r="D10" s="39"/>
      <c r="E10" s="39"/>
      <c r="F10" s="39"/>
      <c r="G10" s="39"/>
      <c r="H10" s="39"/>
      <c r="I10" s="39"/>
      <c r="J10" s="39"/>
      <c r="K10" s="39"/>
      <c r="L10" s="39"/>
      <c r="M10" s="39"/>
      <c r="N10" s="39"/>
      <c r="O10" s="39"/>
      <c r="P10" s="39"/>
      <c r="Q10" s="39"/>
      <c r="R10" s="39"/>
      <c r="S10" s="39"/>
      <c r="T10" s="39"/>
      <c r="U10" s="39"/>
      <c r="V10" s="39"/>
      <c r="W10" s="39"/>
      <c r="X10" s="39"/>
      <c r="Y10" s="39"/>
      <c r="Z10" s="39"/>
    </row>
    <row r="11" spans="1:26">
      <c r="A11" s="39"/>
      <c r="B11" s="39"/>
      <c r="C11" s="39"/>
      <c r="D11" s="39"/>
      <c r="E11" s="39"/>
      <c r="F11" s="39"/>
      <c r="G11" s="39"/>
      <c r="H11" s="39"/>
      <c r="I11" s="39"/>
      <c r="J11" s="39"/>
      <c r="K11" s="39"/>
      <c r="L11" s="39"/>
      <c r="M11" s="39"/>
      <c r="N11" s="39"/>
      <c r="O11" s="39"/>
      <c r="P11" s="39"/>
      <c r="Q11" s="39"/>
      <c r="R11" s="39"/>
      <c r="S11" s="39"/>
      <c r="T11" s="39"/>
      <c r="U11" s="39"/>
      <c r="V11" s="39"/>
      <c r="W11" s="39"/>
      <c r="X11" s="39"/>
      <c r="Y11" s="39"/>
      <c r="Z11" s="39"/>
    </row>
    <row r="12" spans="1:26">
      <c r="A12" s="39"/>
      <c r="B12" s="39"/>
      <c r="C12" s="39"/>
      <c r="D12" s="39"/>
      <c r="E12" s="39"/>
      <c r="F12" s="39"/>
      <c r="G12" s="39"/>
      <c r="H12" s="39"/>
      <c r="I12" s="39"/>
      <c r="J12" s="39"/>
      <c r="K12" s="39"/>
      <c r="L12" s="39"/>
      <c r="M12" s="39"/>
      <c r="N12" s="39"/>
      <c r="O12" s="39"/>
      <c r="P12" s="39"/>
      <c r="Q12" s="39"/>
      <c r="R12" s="39"/>
      <c r="S12" s="39"/>
      <c r="T12" s="39"/>
      <c r="U12" s="39"/>
      <c r="V12" s="39"/>
      <c r="W12" s="39"/>
      <c r="X12" s="39"/>
      <c r="Y12" s="39"/>
      <c r="Z12" s="39"/>
    </row>
    <row r="13" spans="1:26">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row>
    <row r="14" spans="1:26">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row>
    <row r="15" spans="1:26">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row>
    <row r="16" spans="1:26">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spans="1:26">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row>
    <row r="18" spans="1:26">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row>
    <row r="19" spans="1:26">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0" spans="1:26">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row>
    <row r="21" spans="1:26" ht="15.75" customHeight="1">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spans="1:26" ht="15.75" customHeight="1">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6" ht="15.75" customHeight="1">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spans="1:26" ht="15.75" customHeight="1">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spans="1:26" ht="15.75" customHeight="1">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spans="1:26" ht="15.75" customHeight="1">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15.75" customHeight="1">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15.75" customHeight="1">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ht="15.75" customHeight="1">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spans="1:26" ht="15.75" customHeight="1">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15.75" customHeight="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15.75" customHeight="1">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5.75" customHeight="1">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spans="1:26" ht="15.75" customHeight="1">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5.75" customHeight="1">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5.75" customHeight="1">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5.75" customHeight="1">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5.75" customHeight="1">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5.75" customHeight="1">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5.75" customHeight="1">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5.75" customHeight="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5.75" customHeight="1">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5.75" customHeight="1">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5.75" customHeight="1">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5.75" customHeight="1">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5.75" customHeight="1">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5.75" customHeight="1">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5.75" customHeight="1">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5.75" customHeight="1">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5.75" customHeight="1">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5.75" customHeight="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5.75" customHeight="1">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5.75" customHeight="1">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5.75" customHeight="1">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5.75" customHeight="1">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5.75" customHeight="1">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5.75" customHeight="1">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5.75" customHeight="1">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5.75" customHeight="1">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5.75" customHeight="1">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5.75" customHeight="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5.75" customHeight="1">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5.75" customHeight="1">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5.75" customHeight="1">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5.75" customHeight="1">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5.75" customHeight="1">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5.75" customHeight="1">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5.75" customHeight="1">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5.75" customHeight="1">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5.75" customHeight="1">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5.75" customHeight="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5.75" customHeight="1">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5.75" customHeight="1">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5.75" customHeight="1">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5.75" customHeight="1">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5.75" customHeight="1">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5.75" customHeight="1">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5.75" customHeight="1">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5.75" customHeight="1">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5.75" customHeight="1">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5.75" customHeight="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5.75" customHeight="1">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5.75" customHeight="1">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5.75" customHeight="1">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5.75" customHeight="1">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5.75" customHeight="1">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5.75" customHeight="1">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5.75" customHeight="1">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5.75" customHeight="1">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5.75" customHeight="1">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5.75" customHeight="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5.75" customHeight="1">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5.75" customHeight="1">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5.75" customHeight="1">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5.75" customHeight="1">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5.75" customHeight="1">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5.75" customHeight="1">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5.75" customHeight="1">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5.75" customHeight="1">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5.75" customHeight="1">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5.75" customHeight="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5.75" customHeight="1">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5.75" customHeight="1">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5.75" customHeight="1">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5.75" customHeight="1">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5.75" customHeight="1">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5.75" customHeight="1">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5.75" customHeight="1">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5.75" customHeight="1">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5.75" customHeight="1">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5.75" customHeight="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5.75" customHeight="1">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5.75" customHeight="1">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5.75" customHeight="1">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5.75" customHeight="1">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5.75" customHeight="1">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5.75" customHeight="1">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5.75" customHeight="1">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5.75" customHeight="1">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5.75" customHeight="1">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5.75" customHeight="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5.75" customHeight="1">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5.75" customHeight="1">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5.75" customHeight="1">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5.75" customHeight="1">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5.75" customHeight="1">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5.75" customHeight="1">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5.75" customHeight="1">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5.75" customHeight="1">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5.75" customHeight="1">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5.75" customHeight="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5.75" customHeight="1">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5.75" customHeight="1">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5.75" customHeight="1">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5.75" customHeight="1">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5.75" customHeight="1">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5.75" customHeight="1">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5.75" customHeight="1">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5.75" customHeight="1">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5.75" customHeight="1">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5.75" customHeight="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5.75" customHeight="1">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5.75" customHeight="1">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5.75" customHeight="1">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5.75" customHeight="1">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5.75" customHeight="1">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5.75" customHeight="1">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5.75" customHeight="1">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5.75" customHeight="1">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5.75" customHeight="1">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5.75" customHeight="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5.75" customHeight="1">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5.75" customHeight="1">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5.75" customHeight="1">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5.75" customHeight="1">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5.75" customHeight="1">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5.75" customHeight="1">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5.75" customHeight="1">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5.75" customHeight="1">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5.75" customHeight="1">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5.75" customHeight="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5.75" customHeight="1">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5.75" customHeight="1">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5.75" customHeight="1">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5.75" customHeight="1">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5.75" customHeight="1">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5.75" customHeight="1">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5.75" customHeight="1">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5.75" customHeight="1">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5.75" customHeight="1">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5.75" customHeight="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5.75" customHeight="1">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5.75" customHeight="1">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5.75" customHeight="1">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5.75" customHeight="1">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5.75" customHeight="1">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5.75" customHeight="1">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5.75" customHeight="1">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5.75" customHeight="1">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5.75" customHeight="1">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5.75" customHeight="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5.75" customHeight="1">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5.75" customHeight="1">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5.75" customHeight="1">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5.75" customHeight="1">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5.75" customHeight="1">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5.75" customHeight="1">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5.75" customHeight="1">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5.75" customHeight="1">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5.75" customHeight="1">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5.75" customHeight="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5.75" customHeight="1">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5.75" customHeight="1">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5.75" customHeight="1">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5.75" customHeight="1">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5.75" customHeight="1">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5.75" customHeight="1">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5.75" customHeight="1">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5.75" customHeight="1">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5.75" customHeight="1">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5.75" customHeight="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5.75" customHeight="1">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5.75" customHeight="1">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5.75" customHeight="1">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5.7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5.7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5.7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5.7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5.7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5.7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5.7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5.7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5.7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5.7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5.7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5.7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5.7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5.7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5.7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5.7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5.75" customHeight="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5.75" customHeight="1">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5.75" customHeight="1">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5.75" customHeight="1">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5.75" customHeight="1">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5.75" customHeight="1">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5.75" customHeight="1">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5.75" customHeight="1">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5.75" customHeight="1">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5.75" customHeight="1">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5.75" customHeight="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5.75" customHeight="1">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5.75" customHeight="1">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5.75" customHeight="1">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5.75" customHeight="1">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5.75" customHeight="1">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5.75" customHeight="1">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5.75" customHeight="1">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5.75" customHeight="1">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5.75" customHeight="1">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5.75" customHeight="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5.75" customHeight="1">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5.75" customHeight="1">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5.75" customHeight="1">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5.75" customHeight="1">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5.75" customHeight="1">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5.75" customHeight="1">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5.75" customHeight="1">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5.75" customHeight="1">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5.75" customHeight="1">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5.75" customHeight="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5.75" customHeight="1">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5.75" customHeight="1">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5.75" customHeight="1">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5.75" customHeight="1">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5.75" customHeight="1">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5.75" customHeight="1">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5.75" customHeight="1">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5.75" customHeight="1">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5.75" customHeight="1">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5.75" customHeight="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5.75" customHeight="1">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5.75" customHeight="1">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5.75" customHeight="1">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5.75" customHeight="1">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5.75" customHeight="1">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5.75" customHeight="1">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5.75" customHeight="1">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5.75" customHeight="1">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5.7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5.75" customHeight="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5.7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5.75" customHeight="1">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5.75" customHeight="1">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5.75" customHeight="1">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5.75" customHeight="1">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5.75" customHeight="1">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5.7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5.7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5.75" customHeight="1">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5.75" customHeight="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5.75" customHeight="1">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5.75" customHeight="1">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5.75" customHeight="1">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5.75" customHeight="1">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5.75" customHeight="1">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5.75" customHeight="1">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5.75" customHeight="1">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5.75" customHeight="1">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5.75" customHeight="1">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5.75" customHeight="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5.75" customHeight="1">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5.75" customHeight="1">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5.75" customHeight="1">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5.75" customHeight="1">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5.75" customHeight="1">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5.75" customHeight="1">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5.75" customHeight="1">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5.75" customHeight="1">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5.75" customHeight="1">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5.75" customHeight="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5.75" customHeight="1">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5.75" customHeight="1">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5.75" customHeight="1">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5.75" customHeight="1">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5.75" customHeight="1">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5.75" customHeight="1">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5.75" customHeight="1">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5.75" customHeight="1">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5.75" customHeight="1">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5.75" customHeight="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5.75" customHeight="1">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5.75" customHeight="1">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5.75" customHeight="1">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5.75" customHeight="1">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5.75" customHeight="1">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5.75" customHeight="1">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5.75" customHeight="1">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5.75" customHeight="1">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5.75" customHeight="1">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5.75" customHeight="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5.75" customHeight="1">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5.75" customHeight="1">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5.75" customHeight="1">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5.75" customHeight="1">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5.75" customHeight="1">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5.75" customHeight="1">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5.75" customHeight="1">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5.75" customHeight="1">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5.75" customHeight="1">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5.75" customHeight="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5.75" customHeight="1">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5.75" customHeight="1">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5.75" customHeight="1">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5.75" customHeight="1">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5.75" customHeight="1">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5.75" customHeight="1">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5.75" customHeight="1">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5.75" customHeight="1">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5.75" customHeight="1">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5.75" customHeight="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5.75" customHeight="1">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5.75" customHeight="1">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5.75" customHeight="1">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5.75" customHeight="1">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5.75" customHeight="1">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5.75" customHeight="1">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5.75" customHeight="1">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5.75" customHeight="1">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5.75" customHeight="1">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5.75" customHeight="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5.75" customHeight="1">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5.75" customHeight="1">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5.75" customHeight="1">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5.75" customHeight="1">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5.75" customHeight="1">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5.75" customHeight="1">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5.75" customHeight="1">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5.75" customHeight="1">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5.75" customHeight="1">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5.75" customHeight="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5.75" customHeight="1">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5.75" customHeight="1">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5.75" customHeight="1">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5.75" customHeight="1">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5.75" customHeight="1">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5.75" customHeight="1">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5.75" customHeight="1">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5.75" customHeight="1">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5.7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5.75" customHeight="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5.75" customHeight="1">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5.75" customHeight="1">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5.75" customHeight="1">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5.75" customHeight="1">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5.75" customHeight="1">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5.75" customHeight="1">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5.75" customHeight="1">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5.7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5.75" customHeight="1">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5.75" customHeight="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5.75" customHeight="1">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5.75" customHeight="1">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5.75" customHeight="1">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5.75" customHeight="1">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5.75" customHeight="1">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5.75" customHeight="1">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5.75" customHeight="1">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5.7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5.7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5.75" customHeight="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5.75" customHeight="1">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5.75" customHeight="1">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5.75" customHeight="1">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5.75" customHeight="1">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5.75" customHeight="1">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5.75" customHeight="1">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5.75" customHeight="1">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5.75" customHeight="1">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5.75" customHeight="1">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5.75" customHeight="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5.75" customHeight="1">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5.75" customHeight="1">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5.75" customHeight="1">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5.75" customHeight="1">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5.75" customHeight="1">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5.75" customHeight="1">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5.75" customHeight="1">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5.75" customHeight="1">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5.75" customHeight="1">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5.75" customHeight="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5.75" customHeight="1">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5.75" customHeight="1">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5.75" customHeight="1">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5.75" customHeight="1">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5.75" customHeight="1">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5.75" customHeight="1">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5.75" customHeight="1">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5.75" customHeight="1">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5.75" customHeight="1">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5.75" customHeight="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5.75" customHeight="1">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5.75" customHeight="1">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5.75" customHeight="1">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5.75" customHeight="1">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5.75" customHeight="1">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5.75" customHeight="1">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5.75" customHeight="1">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5.75" customHeight="1">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5.75" customHeight="1">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5.75" customHeight="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5.75" customHeight="1">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5.75" customHeight="1">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5.75" customHeight="1">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5.75" customHeight="1">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5.75" customHeight="1">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5.75" customHeight="1">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5.75" customHeight="1">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5.75" customHeight="1">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5.7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5.75" customHeight="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5.75" customHeight="1">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5.75" customHeight="1">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5.75" customHeight="1">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5.75" customHeight="1">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5.75" customHeight="1">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5.75" customHeight="1">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5.75" customHeight="1">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5.75" customHeight="1">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5.75" customHeight="1">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5.75" customHeight="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5.75" customHeight="1">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5.75" customHeight="1">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5.75" customHeight="1">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5.75" customHeight="1">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5.75" customHeight="1">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5.75" customHeight="1">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5.75" customHeight="1">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5.75" customHeight="1">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5.75" customHeight="1">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5.75" customHeight="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5.75" customHeight="1">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5.75" customHeight="1">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5.75" customHeight="1">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5.75" customHeight="1">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5.75" customHeight="1">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5.75" customHeight="1">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5.75" customHeight="1">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5.75" customHeight="1">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5.75" customHeight="1">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5.75" customHeight="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5.75" customHeight="1">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5.75" customHeight="1">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5.75" customHeight="1">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5.75" customHeight="1">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5.75" customHeight="1">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5.75" customHeight="1">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5.75" customHeight="1">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5.75" customHeight="1">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5.75" customHeight="1">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5.75" customHeight="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5.75" customHeight="1">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5.75" customHeight="1">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5.75" customHeight="1">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5.75" customHeight="1">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5.75" customHeight="1">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5.75" customHeight="1">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5.75" customHeight="1">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5.75" customHeight="1">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5.75" customHeight="1">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5.75" customHeight="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5.75" customHeight="1">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5.75" customHeight="1">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5.75" customHeight="1">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5.75" customHeight="1">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5.75" customHeight="1">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5.75" customHeight="1">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5.75" customHeight="1">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5.75" customHeight="1">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5.75" customHeight="1">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5.75" customHeight="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5.75" customHeight="1">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5.75" customHeight="1">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5.75" customHeight="1">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5.75" customHeight="1">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5.75" customHeight="1">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5.75" customHeight="1">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5.75" customHeight="1">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5.75" customHeight="1">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5.75" customHeight="1">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5.75" customHeight="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5.75" customHeight="1">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5.75" customHeight="1">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5.75" customHeight="1">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5.75" customHeight="1">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5.75" customHeight="1">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5.75" customHeight="1">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5.75" customHeight="1">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5.75" customHeight="1">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5.75" customHeight="1">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5.75" customHeight="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5.75" customHeight="1">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5.75" customHeight="1">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5.75" customHeight="1">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5.75" customHeight="1">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5.75" customHeight="1">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5.75" customHeight="1">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5.75" customHeight="1">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5.75" customHeight="1">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5.75" customHeight="1">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5.75" customHeight="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5.75" customHeight="1">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5.75" customHeight="1">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5.75" customHeight="1">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5.75" customHeight="1">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5.75" customHeight="1">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5.75" customHeight="1">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5.75" customHeight="1">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5.75" customHeight="1">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5.75" customHeight="1">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5.75" customHeight="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5.75" customHeight="1">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5.75" customHeight="1">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5.75" customHeight="1">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5.75" customHeight="1">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5.75" customHeight="1">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5.75" customHeight="1">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5.75" customHeight="1">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5.75" customHeight="1">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5.75" customHeight="1">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5.75" customHeight="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5.75" customHeight="1">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5.75" customHeight="1">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5.75" customHeight="1">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5.75" customHeight="1">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5.75" customHeight="1">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5.75" customHeight="1">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5.75" customHeight="1">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5.75" customHeight="1">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5.75" customHeight="1">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5.75" customHeight="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5.75" customHeight="1">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5.75" customHeight="1">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5.75" customHeight="1">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5.75" customHeight="1">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5.75" customHeight="1">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5.75" customHeight="1">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5.75" customHeight="1">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5.75" customHeight="1">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5.75" customHeight="1">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5.75" customHeight="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5.75" customHeight="1">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5.75" customHeight="1">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5.75" customHeight="1">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5.75" customHeight="1">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5.75" customHeight="1">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5.75" customHeight="1">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5.75" customHeight="1">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5.75" customHeight="1">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5.75" customHeight="1">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5.75" customHeight="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5.75" customHeight="1">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5.75" customHeight="1">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5.75" customHeight="1">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5.75" customHeight="1">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5.75" customHeight="1">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5.75" customHeight="1">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5.75" customHeight="1">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5.75" customHeight="1">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5.75" customHeight="1">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5.75" customHeight="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5.75" customHeight="1">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5.75" customHeight="1">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5.75" customHeight="1">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5.75" customHeight="1">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5.75" customHeight="1">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5.75" customHeight="1">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5.75" customHeight="1">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5.75" customHeight="1">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5.75" customHeight="1">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5.75" customHeight="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5.75" customHeight="1">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5.75" customHeight="1">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5.75" customHeight="1">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5.75" customHeight="1">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5.75" customHeight="1">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5.75" customHeight="1">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5.75" customHeight="1">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5.75" customHeight="1">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5.75" customHeight="1">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5.75" customHeight="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5.75" customHeight="1">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5.75" customHeight="1">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5.75" customHeight="1">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5.75" customHeight="1">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5.75" customHeight="1">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5.75" customHeight="1">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5.75" customHeight="1">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5.75" customHeight="1">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5.75" customHeight="1">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5.75" customHeight="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5.75" customHeight="1">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5.75" customHeight="1">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5.75" customHeight="1">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5.75" customHeight="1">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5.75" customHeight="1">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5.75" customHeight="1">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5.75" customHeight="1">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5.75" customHeight="1">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5.75" customHeight="1">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5.75" customHeight="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5.75" customHeight="1">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5.75" customHeight="1">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5.75" customHeight="1">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5.75" customHeight="1">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5.75" customHeight="1">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5.75" customHeight="1">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5.75" customHeight="1">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5.75" customHeight="1">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5.75" customHeight="1">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5.75" customHeight="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5.75" customHeight="1">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5.75" customHeight="1">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5.75" customHeight="1">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5.75" customHeight="1">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5.75" customHeight="1">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5.75" customHeight="1">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5.75" customHeight="1">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5.75" customHeight="1">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5.75" customHeight="1">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5.75" customHeight="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5.75" customHeight="1">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5.75" customHeight="1">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5.75" customHeight="1">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5.75" customHeight="1">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5.75" customHeight="1">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5.75" customHeight="1">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5.75" customHeight="1">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5.75" customHeight="1">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5.75" customHeight="1">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5.75" customHeight="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5.75" customHeight="1">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5.75" customHeight="1">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5.75" customHeight="1">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5.75" customHeight="1">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5.75" customHeight="1">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5.75" customHeight="1">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5.75" customHeight="1">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5.75" customHeight="1">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5.75" customHeight="1">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5.75" customHeight="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5.75" customHeight="1">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5.75" customHeight="1">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5.75" customHeight="1">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5.75" customHeight="1">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5.75" customHeight="1">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5.75" customHeight="1">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5.75" customHeight="1">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5.75" customHeight="1">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5.75" customHeight="1">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5.75" customHeight="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5.75" customHeight="1">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5.75" customHeight="1">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5.75" customHeight="1">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5.75" customHeight="1">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5.75" customHeight="1">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5.75" customHeight="1">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5.75" customHeight="1">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5.75" customHeight="1">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5.75" customHeight="1">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5.75" customHeight="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5.75" customHeight="1">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5.75" customHeight="1">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5.75" customHeight="1">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5.75" customHeight="1">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5.75" customHeight="1">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5.75" customHeight="1">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5.75" customHeight="1">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5.75" customHeight="1">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5.75" customHeight="1">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5.75" customHeight="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5.75" customHeight="1">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5.75" customHeight="1">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5.75" customHeight="1">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5.75" customHeight="1">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5.75" customHeight="1">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5.75" customHeight="1">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5.75" customHeight="1">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5.75" customHeight="1">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5.75" customHeight="1">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5.75" customHeight="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5.75" customHeight="1">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5.75" customHeight="1">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5.75" customHeight="1">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5.75" customHeight="1">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5.75" customHeight="1">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5.75" customHeight="1">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5.75" customHeight="1">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5.75" customHeight="1">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5.75" customHeight="1">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5.75" customHeight="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5.75" customHeight="1">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5.75" customHeight="1">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5.75" customHeight="1">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5.75" customHeight="1">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5.75" customHeight="1">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5.75" customHeight="1">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5.75" customHeight="1">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5.75" customHeight="1">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5.75" customHeight="1">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5.75" customHeight="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5.75" customHeight="1">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5.75" customHeight="1">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5.75" customHeight="1">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5.75" customHeight="1">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5.75" customHeight="1">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5.75" customHeight="1">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5.75" customHeight="1">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5.75" customHeight="1">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5.75" customHeight="1">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5.75" customHeight="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5.75" customHeight="1">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5.75" customHeight="1">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5.75" customHeight="1">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5.75" customHeight="1">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5.75" customHeight="1">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5.75" customHeight="1">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5.75" customHeight="1">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5.75" customHeight="1">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5.75" customHeight="1">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5.75" customHeight="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5.75" customHeight="1">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5.75" customHeight="1">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5.75" customHeight="1">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5.75" customHeight="1">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5.75" customHeight="1">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5.75" customHeight="1">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5.75" customHeight="1">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5.75" customHeight="1">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5.75" customHeight="1">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5.75" customHeight="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5.75" customHeight="1">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5.75" customHeight="1">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5.75" customHeight="1">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5.75" customHeight="1">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5.75" customHeight="1">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5.75" customHeight="1">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5.75" customHeight="1">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5.75" customHeight="1">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5.75" customHeight="1">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5.75" customHeight="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5.75" customHeight="1">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5.75" customHeight="1">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5.75" customHeight="1">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5.75" customHeight="1">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5.75" customHeight="1">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5.75" customHeight="1">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5.75" customHeight="1">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5.75" customHeight="1">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5.75" customHeight="1">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5.75" customHeight="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5.75" customHeight="1">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5.75" customHeight="1">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5.75" customHeight="1">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5.75" customHeight="1">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5.75" customHeight="1">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5.75" customHeight="1">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5.75" customHeight="1">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5.75" customHeight="1">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5.75" customHeight="1">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5.75" customHeight="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5.75" customHeight="1">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5.75" customHeight="1">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5.75" customHeight="1">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5.75" customHeight="1">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5.75" customHeight="1">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5.75" customHeight="1">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5.75" customHeight="1">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5.75" customHeight="1">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5.75" customHeight="1">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5.75" customHeight="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5.75" customHeight="1">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5.75" customHeight="1">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5.75" customHeight="1">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5.75" customHeight="1">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5.75" customHeight="1">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5.75" customHeight="1">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5.75" customHeight="1">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5.75" customHeight="1">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5.75" customHeight="1">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5.75" customHeight="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5.75" customHeight="1">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5.75" customHeight="1">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5.75" customHeight="1">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5.75" customHeight="1">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5.75" customHeight="1">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5.75" customHeight="1">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5.75" customHeight="1">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5.75" customHeight="1">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5.75" customHeight="1">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5.75" customHeight="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5.75" customHeight="1">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5.75" customHeight="1">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5.75" customHeight="1">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5.75" customHeight="1">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5.75" customHeight="1">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5.75" customHeight="1">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5.75" customHeight="1">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5.75" customHeight="1">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5.75" customHeight="1">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5.75" customHeight="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5.75" customHeight="1">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5.75" customHeight="1">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5.75" customHeight="1">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5.75" customHeight="1">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5.75" customHeight="1">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5.75" customHeight="1">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5.75" customHeight="1">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5.75" customHeight="1">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5.75" customHeight="1">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5.75" customHeight="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5.75" customHeight="1">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5.75" customHeight="1">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5.75" customHeight="1">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5.75" customHeight="1">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5.75" customHeight="1">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5.75" customHeight="1">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5.75" customHeight="1">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5.75" customHeight="1">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5.75" customHeight="1">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5.75" customHeight="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5.75" customHeight="1">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5.75" customHeight="1">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5.75" customHeight="1">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5.75" customHeight="1">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5.75" customHeight="1">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5.75" customHeight="1">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5.75" customHeight="1">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5.75" customHeight="1">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5.75" customHeight="1">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5.75" customHeight="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5.75" customHeight="1">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5.75" customHeight="1">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5.75" customHeight="1">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5.75" customHeight="1">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5.75" customHeight="1">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5.75" customHeight="1">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5.75" customHeight="1">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5.75" customHeight="1">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5.75" customHeight="1">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5.75" customHeight="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5.75" customHeight="1">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5.75" customHeight="1">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5.75" customHeight="1">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5.75" customHeight="1">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5.75" customHeight="1">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5.75" customHeight="1">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5.75" customHeight="1">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5.75" customHeight="1">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5.75" customHeight="1">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5.75" customHeight="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5.75" customHeight="1">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5.75" customHeight="1">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5.75" customHeight="1">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5.75" customHeight="1">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5.75" customHeight="1">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5.75" customHeight="1">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5.75" customHeight="1">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5.75" customHeight="1">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5.75" customHeight="1">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5.75" customHeight="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5.75" customHeight="1">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5.75" customHeight="1">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5.75" customHeight="1">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5.75" customHeight="1">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5.75" customHeight="1">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5.75" customHeight="1">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5.75" customHeight="1">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5.75" customHeight="1">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5.75" customHeight="1">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5.75" customHeight="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5.75" customHeight="1">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5.75" customHeight="1">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5.75" customHeight="1">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5.75" customHeight="1">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5.75" customHeight="1">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5.75" customHeight="1">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5.75" customHeight="1">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5.75" customHeight="1">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5.75" customHeight="1">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5.75" customHeight="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5.75" customHeight="1">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5.75" customHeight="1">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5.75" customHeight="1">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5.75" customHeight="1">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5.75" customHeight="1">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5.75" customHeight="1">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5.75" customHeight="1">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5.75" customHeight="1">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5.75" customHeight="1">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5.75" customHeight="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5.75" customHeight="1">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5.75" customHeight="1">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5.75" customHeight="1">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5.75" customHeight="1">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5.75" customHeight="1">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5.75" customHeight="1">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5.75" customHeight="1">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5.75" customHeight="1">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5.75" customHeight="1">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5.75" customHeight="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5.75" customHeight="1">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5.75" customHeight="1">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5.75" customHeight="1">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5.75" customHeight="1">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5.75" customHeight="1">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5.75" customHeight="1">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5.75" customHeight="1">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5.75" customHeight="1">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5.75" customHeight="1">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5.75" customHeight="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5.75" customHeight="1">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5.75" customHeight="1">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5.75" customHeight="1">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5.75" customHeight="1">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5.75" customHeight="1">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5.75" customHeight="1">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5.75" customHeight="1">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5.75" customHeight="1">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5.75" customHeight="1">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5.75" customHeight="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5.75" customHeight="1">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5.75" customHeight="1">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5.75" customHeight="1">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5.75" customHeight="1">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5.75" customHeight="1">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5.75" customHeight="1">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5.75" customHeight="1">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5.75" customHeight="1">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5.75" customHeight="1">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5.75" customHeight="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5.75" customHeight="1">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5.75" customHeight="1">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5.75" customHeight="1">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5.75" customHeight="1">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5.75" customHeight="1">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5.75" customHeight="1">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5.75" customHeight="1">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5.75" customHeight="1">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5.75" customHeight="1">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5.75" customHeight="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5.75" customHeight="1">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5.75" customHeight="1">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5.75" customHeight="1">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5.75" customHeight="1">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5.75" customHeight="1">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5.75" customHeight="1">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5.75" customHeight="1">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5.75" customHeight="1">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5.75" customHeight="1">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5.75" customHeight="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5.75" customHeight="1">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5.75" customHeight="1">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5.75" customHeight="1">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spans="1:26" ht="15.75" customHeight="1">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spans="1:26" ht="15.75" customHeight="1">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spans="1:26" ht="15.75" customHeight="1">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spans="1:26" ht="15.75" customHeight="1">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spans="1:26" ht="15.75" customHeight="1">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spans="1:26" ht="15.75" customHeight="1">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spans="1:26" ht="15.75" customHeight="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spans="1:26" ht="15.75" customHeight="1">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spans="1:26" ht="15.75" customHeight="1">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spans="1:26" ht="15.75" customHeight="1">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spans="1:26" ht="15.75" customHeight="1">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spans="1:26" ht="15.75" customHeight="1">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spans="1:26" ht="15.75" customHeight="1">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spans="1:26" ht="15.75" customHeight="1">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spans="1:26" ht="15.75" customHeight="1">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spans="1:26" ht="15.75" customHeight="1">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Data</vt:lpstr>
      <vt:lpstr>Data Analyse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Escuder</cp:lastModifiedBy>
  <dcterms:created xsi:type="dcterms:W3CDTF">2022-04-21T14:05:43Z</dcterms:created>
  <dcterms:modified xsi:type="dcterms:W3CDTF">2023-01-04T22:16:54Z</dcterms:modified>
</cp:coreProperties>
</file>