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teriales" sheetId="1" state="visible" r:id="rId2"/>
    <sheet name="Procesos" sheetId="2" state="visible" r:id="rId3"/>
    <sheet name="KPI Pre" sheetId="3" state="visible" r:id="rId4"/>
    <sheet name="KPI P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<sst xmlns="http://schemas.openxmlformats.org/spreadsheetml/2006/main" count="266" uniqueCount="55">
  <si>
    <t xml:space="preserve">Producto</t>
  </si>
  <si>
    <t xml:space="preserve">MDF 12mm</t>
  </si>
  <si>
    <t xml:space="preserve">Tubo metálico 5mm</t>
  </si>
  <si>
    <t xml:space="preserve">Pintura</t>
  </si>
  <si>
    <t xml:space="preserve">Laca</t>
  </si>
  <si>
    <t xml:space="preserve">Tornillo #7 x 3/4"</t>
  </si>
  <si>
    <t xml:space="preserve">Tarugo 6x30 mm</t>
  </si>
  <si>
    <t xml:space="preserve">Caja de cartón</t>
  </si>
  <si>
    <t xml:space="preserve">Brazo graduable</t>
  </si>
  <si>
    <t xml:space="preserve">X</t>
  </si>
  <si>
    <t xml:space="preserve">Bandeja triple</t>
  </si>
  <si>
    <t xml:space="preserve">Mesa múltiple</t>
  </si>
  <si>
    <t xml:space="preserve">Corte de madera</t>
  </si>
  <si>
    <t xml:space="preserve">Corte tubos metal</t>
  </si>
  <si>
    <t xml:space="preserve">Doblez de tubos</t>
  </si>
  <si>
    <t xml:space="preserve">Lacado</t>
  </si>
  <si>
    <t xml:space="preserve">Pintado</t>
  </si>
  <si>
    <t xml:space="preserve">Secado</t>
  </si>
  <si>
    <t xml:space="preserve">Taladrado</t>
  </si>
  <si>
    <t xml:space="preserve">Empacado</t>
  </si>
  <si>
    <t xml:space="preserve">Paletizado</t>
  </si>
  <si>
    <t xml:space="preserve">Tack time (s)</t>
  </si>
  <si>
    <t xml:space="preserve">Td</t>
  </si>
  <si>
    <t xml:space="preserve">D</t>
  </si>
  <si>
    <t xml:space="preserve">Tack Time</t>
  </si>
  <si>
    <t xml:space="preserve">Bandeja</t>
  </si>
  <si>
    <t xml:space="preserve">Soporte</t>
  </si>
  <si>
    <t xml:space="preserve">Mesa</t>
  </si>
  <si>
    <t xml:space="preserve">Tiempo de ciclo (s)</t>
  </si>
  <si>
    <t xml:space="preserve">Corte</t>
  </si>
  <si>
    <t xml:space="preserve">Corte tubo</t>
  </si>
  <si>
    <t xml:space="preserve">Doblez tubo</t>
  </si>
  <si>
    <t xml:space="preserve">Total</t>
  </si>
  <si>
    <t xml:space="preserve">Rp: Tasa de producción (partes por hora)</t>
  </si>
  <si>
    <t xml:space="preserve">Tsu</t>
  </si>
  <si>
    <t xml:space="preserve">Tb</t>
  </si>
  <si>
    <t xml:space="preserve">Rp</t>
  </si>
  <si>
    <t xml:space="preserve">Total Tb</t>
  </si>
  <si>
    <t xml:space="preserve">Total Rp</t>
  </si>
  <si>
    <t xml:space="preserve">Capacidad de producción (semanal) PC</t>
  </si>
  <si>
    <t xml:space="preserve">S</t>
  </si>
  <si>
    <t xml:space="preserve">H</t>
  </si>
  <si>
    <t xml:space="preserve">PC</t>
  </si>
  <si>
    <t xml:space="preserve">OEE</t>
  </si>
  <si>
    <t xml:space="preserve">T ejecucion real</t>
  </si>
  <si>
    <t xml:space="preserve">T ejecucion planeado</t>
  </si>
  <si>
    <t xml:space="preserve">A</t>
  </si>
  <si>
    <t xml:space="preserve">Q</t>
  </si>
  <si>
    <t xml:space="preserve">Vol. real de produccion</t>
  </si>
  <si>
    <t xml:space="preserve">T de ciclo real</t>
  </si>
  <si>
    <t xml:space="preserve">T de ciclo diseñado</t>
  </si>
  <si>
    <t xml:space="preserve">RE</t>
  </si>
  <si>
    <t xml:space="preserve">SE</t>
  </si>
  <si>
    <t xml:space="preserve">PE</t>
  </si>
  <si>
    <t xml:space="preserve">OEE (%)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</si>
</sst>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B0D0"/>
        <bgColor rgb="FFB5A9D2"/>
      </patternFill>
    </fill>
    <fill>
      <patternFill patternType="solid">
        <fgColor rgb="FFB5A9D2"/>
        <bgColor rgb="FFB9B0D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B0D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5A9D2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5.85"/>
    <col collapsed="false" customWidth="true" hidden="false" outlineLevel="0" max="3" min="3" style="0" width="9.86"/>
    <col collapsed="false" customWidth="true" hidden="false" outlineLevel="0" max="4" min="4" style="0" width="9.42"/>
    <col collapsed="false" customWidth="true" hidden="false" outlineLevel="0" max="6" min="5" style="0" width="8.57"/>
    <col collapsed="false" customWidth="true" hidden="false" outlineLevel="0" max="7" min="7" style="0" width="10.71"/>
    <col collapsed="false" customWidth="true" hidden="false" outlineLevel="0" max="8" min="8" style="0" width="12.86"/>
    <col collapsed="false" customWidth="true" hidden="false" outlineLevel="0" max="9" min="9" style="0" width="8.57"/>
  </cols>
  <sheetData>
    <row r="2" customFormat="false" ht="25.5" hidden="false" customHeight="tru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customFormat="false" ht="12.75" hidden="false" customHeight="false" outlineLevel="0" collapsed="false">
      <c r="B3" s="3" t="s">
        <v>8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9</v>
      </c>
      <c r="I3" s="4" t="s">
        <v>9</v>
      </c>
    </row>
    <row r="4" customFormat="false" ht="12.75" hidden="false" customHeight="false" outlineLevel="0" collapsed="false">
      <c r="B4" s="3" t="s">
        <v>10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4" t="s">
        <v>9</v>
      </c>
      <c r="I4" s="4" t="s">
        <v>9</v>
      </c>
    </row>
    <row r="5" customFormat="false" ht="12.75" hidden="false" customHeight="false" outlineLevel="0" collapsed="false">
      <c r="B5" s="3" t="s">
        <v>11</v>
      </c>
      <c r="C5" s="4" t="s">
        <v>9</v>
      </c>
      <c r="D5" s="4"/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6.29"/>
    <col collapsed="false" customWidth="true" hidden="false" outlineLevel="0" max="3" min="3" style="0" width="13.71"/>
    <col collapsed="false" customWidth="true" hidden="false" outlineLevel="0" max="5" min="5" style="0" width="10.57"/>
    <col collapsed="false" customWidth="true" hidden="false" outlineLevel="0" max="6" min="6" style="0" width="8.86"/>
    <col collapsed="false" customWidth="true" hidden="false" outlineLevel="0" max="8" min="7" style="0" width="8.42"/>
    <col collapsed="false" customWidth="true" hidden="false" outlineLevel="0" max="9" min="9" style="0" width="10.42"/>
    <col collapsed="false" customWidth="true" hidden="false" outlineLevel="0" max="11" min="10" style="0" width="10.71"/>
    <col collapsed="false" customWidth="true" hidden="false" outlineLevel="0" max="12" min="12" style="0" width="9.29"/>
    <col collapsed="false" customWidth="true" hidden="false" outlineLevel="0" max="13" min="13" style="0" width="9.71"/>
    <col collapsed="false" customWidth="true" hidden="false" outlineLevel="0" max="14" min="14" style="0" width="9.57"/>
  </cols>
  <sheetData>
    <row r="2" customFormat="false" ht="28.5" hidden="false" customHeight="true" outlineLevel="0" collapsed="false">
      <c r="B2" s="1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 customFormat="false" ht="12.75" hidden="false" customHeight="false" outlineLevel="0" collapsed="false">
      <c r="B3" s="3" t="s">
        <v>8</v>
      </c>
      <c r="C3" s="4" t="s">
        <v>9</v>
      </c>
      <c r="D3" s="4" t="s">
        <v>9</v>
      </c>
      <c r="E3" s="5" t="s">
        <v>9</v>
      </c>
      <c r="F3" s="4" t="s">
        <v>9</v>
      </c>
      <c r="G3" s="4" t="s">
        <v>9</v>
      </c>
      <c r="H3" s="4" t="s">
        <v>9</v>
      </c>
      <c r="I3" s="4" t="s">
        <v>9</v>
      </c>
      <c r="J3" s="4" t="s">
        <v>9</v>
      </c>
      <c r="K3" s="4" t="s">
        <v>9</v>
      </c>
    </row>
    <row r="4" customFormat="false" ht="12.75" hidden="false" customHeight="false" outlineLevel="0" collapsed="false">
      <c r="B4" s="3" t="s">
        <v>10</v>
      </c>
      <c r="C4" s="4" t="s">
        <v>9</v>
      </c>
      <c r="D4" s="4" t="s">
        <v>9</v>
      </c>
      <c r="E4" s="4"/>
      <c r="F4" s="4" t="s">
        <v>9</v>
      </c>
      <c r="G4" s="4" t="s">
        <v>9</v>
      </c>
      <c r="H4" s="4" t="s">
        <v>9</v>
      </c>
      <c r="I4" s="4" t="s">
        <v>9</v>
      </c>
      <c r="J4" s="4" t="s">
        <v>9</v>
      </c>
      <c r="K4" s="4" t="s">
        <v>9</v>
      </c>
    </row>
    <row r="5" customFormat="false" ht="12.75" hidden="false" customHeight="false" outlineLevel="0" collapsed="false">
      <c r="B5" s="3" t="s">
        <v>11</v>
      </c>
      <c r="C5" s="4" t="s">
        <v>9</v>
      </c>
      <c r="D5" s="4"/>
      <c r="E5" s="4"/>
      <c r="F5" s="4" t="s">
        <v>9</v>
      </c>
      <c r="G5" s="4" t="s">
        <v>9</v>
      </c>
      <c r="H5" s="4" t="s">
        <v>9</v>
      </c>
      <c r="I5" s="4" t="s">
        <v>9</v>
      </c>
      <c r="J5" s="4" t="s">
        <v>9</v>
      </c>
      <c r="K5" s="4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E3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13" activeCellId="0" sqref="F13"/>
    </sheetView>
  </sheetViews>
  <sheetFormatPr defaultColWidth="11.42578125" defaultRowHeight="12.75" zeroHeight="false" outlineLevelRow="0" outlineLevelCol="0"/>
  <sheetData>
    <row r="1" customFormat="false" ht="13.5" hidden="false" customHeight="false" outlineLevel="0" collapsed="false"/>
    <row r="2" customFormat="false" ht="13.5" hidden="false" customHeight="false" outlineLevel="0" collapsed="false">
      <c r="C2" s="6" t="s">
        <v>21</v>
      </c>
      <c r="D2" s="6"/>
      <c r="E2" s="6"/>
    </row>
    <row r="3" customFormat="false" ht="13.5" hidden="false" customHeight="false" outlineLevel="0" collapsed="false">
      <c r="B3" s="7" t="s">
        <v>0</v>
      </c>
      <c r="C3" s="7" t="s">
        <v>22</v>
      </c>
      <c r="D3" s="7" t="s">
        <v>23</v>
      </c>
      <c r="E3" s="7" t="s">
        <v>24</v>
      </c>
    </row>
    <row r="4" customFormat="false" ht="13.5" hidden="false" customHeight="false" outlineLevel="0" collapsed="false">
      <c r="B4" s="8" t="s">
        <v>25</v>
      </c>
      <c r="C4" s="9" t="n">
        <v>27000</v>
      </c>
      <c r="D4" s="10" t="n">
        <v>20</v>
      </c>
      <c r="E4" s="11" t="n">
        <f aca="false">C4/D4</f>
        <v>1350</v>
      </c>
    </row>
    <row r="5" customFormat="false" ht="13.5" hidden="false" customHeight="false" outlineLevel="0" collapsed="false">
      <c r="B5" s="12" t="s">
        <v>26</v>
      </c>
      <c r="C5" s="9" t="n">
        <v>27000</v>
      </c>
      <c r="D5" s="13" t="n">
        <v>20</v>
      </c>
      <c r="E5" s="11" t="n">
        <f aca="false">C5/D5</f>
        <v>1350</v>
      </c>
    </row>
    <row r="6" customFormat="false" ht="13.5" hidden="false" customHeight="false" outlineLevel="0" collapsed="false">
      <c r="B6" s="14" t="s">
        <v>27</v>
      </c>
      <c r="C6" s="15" t="n">
        <v>27000</v>
      </c>
      <c r="D6" s="16" t="n">
        <v>20</v>
      </c>
      <c r="E6" s="17" t="n">
        <f aca="false">C6/D6</f>
        <v>1350</v>
      </c>
    </row>
    <row r="7" customFormat="false" ht="13.5" hidden="false" customHeight="false" outlineLevel="0" collapsed="false"/>
    <row r="8" customFormat="false" ht="12.8" hidden="false" customHeight="false" outlineLevel="0" collapsed="false">
      <c r="C8" s="18" t="s">
        <v>28</v>
      </c>
      <c r="D8" s="18"/>
      <c r="E8" s="18"/>
      <c r="F8" s="18"/>
      <c r="G8" s="18"/>
      <c r="H8" s="18"/>
      <c r="I8" s="18"/>
      <c r="J8" s="18"/>
      <c r="K8" s="18"/>
      <c r="L8" s="18"/>
    </row>
    <row r="9" customFormat="false" ht="12.8" hidden="false" customHeight="false" outlineLevel="0" collapsed="false">
      <c r="B9" s="7" t="s">
        <v>0</v>
      </c>
      <c r="C9" s="19" t="s">
        <v>29</v>
      </c>
      <c r="D9" s="19" t="s">
        <v>16</v>
      </c>
      <c r="E9" s="19" t="s">
        <v>15</v>
      </c>
      <c r="F9" s="19" t="s">
        <v>17</v>
      </c>
      <c r="G9" s="19" t="s">
        <v>30</v>
      </c>
      <c r="H9" s="19" t="s">
        <v>31</v>
      </c>
      <c r="I9" s="19" t="s">
        <v>18</v>
      </c>
      <c r="J9" s="19" t="s">
        <v>19</v>
      </c>
      <c r="K9" s="19" t="s">
        <v>20</v>
      </c>
      <c r="L9" s="19" t="s">
        <v>32</v>
      </c>
    </row>
    <row r="10" customFormat="false" ht="12.8" hidden="false" customHeight="false" outlineLevel="0" collapsed="false">
      <c r="B10" s="20" t="s">
        <v>25</v>
      </c>
      <c r="C10" s="21" t="n">
        <v>640</v>
      </c>
      <c r="D10" s="22" t="n">
        <v>339</v>
      </c>
      <c r="E10" s="22" t="n">
        <v>318</v>
      </c>
      <c r="F10" s="22" t="n">
        <v>900</v>
      </c>
      <c r="G10" s="22" t="n">
        <v>144</v>
      </c>
      <c r="H10" s="22" t="n">
        <v>0</v>
      </c>
      <c r="I10" s="22" t="n">
        <v>1018</v>
      </c>
      <c r="J10" s="22" t="n">
        <v>200</v>
      </c>
      <c r="K10" s="22" t="n">
        <v>20</v>
      </c>
      <c r="L10" s="23" t="n">
        <f aca="false">SUM(C10:K10)</f>
        <v>3579</v>
      </c>
    </row>
    <row r="11" customFormat="false" ht="12.8" hidden="false" customHeight="false" outlineLevel="0" collapsed="false">
      <c r="B11" s="24" t="s">
        <v>26</v>
      </c>
      <c r="C11" s="25" t="n">
        <v>640</v>
      </c>
      <c r="D11" s="13" t="n">
        <v>339</v>
      </c>
      <c r="E11" s="13" t="n">
        <v>318</v>
      </c>
      <c r="F11" s="13" t="n">
        <v>900</v>
      </c>
      <c r="G11" s="13" t="n">
        <v>27</v>
      </c>
      <c r="H11" s="13" t="n">
        <v>140</v>
      </c>
      <c r="I11" s="13" t="n">
        <v>1018</v>
      </c>
      <c r="J11" s="13" t="n">
        <v>190</v>
      </c>
      <c r="K11" s="13" t="n">
        <v>20</v>
      </c>
      <c r="L11" s="23" t="n">
        <f aca="false">SUM(C11:K11)</f>
        <v>3592</v>
      </c>
    </row>
    <row r="12" customFormat="false" ht="12.8" hidden="false" customHeight="false" outlineLevel="0" collapsed="false">
      <c r="B12" s="26" t="s">
        <v>27</v>
      </c>
      <c r="C12" s="27" t="n">
        <v>640</v>
      </c>
      <c r="D12" s="16" t="n">
        <v>339</v>
      </c>
      <c r="E12" s="16" t="n">
        <v>318</v>
      </c>
      <c r="F12" s="16" t="n">
        <v>900</v>
      </c>
      <c r="G12" s="16" t="n">
        <v>0</v>
      </c>
      <c r="H12" s="16" t="n">
        <v>0</v>
      </c>
      <c r="I12" s="16" t="n">
        <v>1018</v>
      </c>
      <c r="J12" s="16" t="n">
        <v>180</v>
      </c>
      <c r="K12" s="16" t="n">
        <v>20</v>
      </c>
      <c r="L12" s="23" t="n">
        <f aca="false">SUM(C12:K12)</f>
        <v>3415</v>
      </c>
    </row>
    <row r="13" customFormat="false" ht="13.5" hidden="false" customHeight="false" outlineLevel="0" collapsed="false"/>
    <row r="14" customFormat="false" ht="12.8" hidden="false" customHeight="false" outlineLevel="0" collapsed="false">
      <c r="C14" s="18" t="s">
        <v>33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12.8" hidden="false" customHeight="false" outlineLevel="0" collapsed="false">
      <c r="B15" s="28"/>
      <c r="C15" s="29" t="s">
        <v>29</v>
      </c>
      <c r="D15" s="29"/>
      <c r="E15" s="29"/>
      <c r="F15" s="29" t="s">
        <v>16</v>
      </c>
      <c r="G15" s="29"/>
      <c r="H15" s="29"/>
      <c r="I15" s="29" t="s">
        <v>15</v>
      </c>
      <c r="J15" s="29"/>
      <c r="K15" s="29"/>
      <c r="L15" s="29" t="s">
        <v>17</v>
      </c>
      <c r="M15" s="29"/>
      <c r="N15" s="29"/>
      <c r="O15" s="29" t="s">
        <v>30</v>
      </c>
      <c r="P15" s="29"/>
      <c r="Q15" s="29"/>
      <c r="R15" s="29" t="s">
        <v>31</v>
      </c>
      <c r="S15" s="29"/>
      <c r="T15" s="29"/>
      <c r="U15" s="29" t="s">
        <v>18</v>
      </c>
      <c r="V15" s="29"/>
      <c r="W15" s="29"/>
      <c r="X15" s="29" t="s">
        <v>19</v>
      </c>
      <c r="Y15" s="29"/>
      <c r="Z15" s="29"/>
      <c r="AA15" s="29" t="s">
        <v>20</v>
      </c>
      <c r="AB15" s="29"/>
      <c r="AC15" s="29"/>
      <c r="AD15" s="6" t="s">
        <v>32</v>
      </c>
      <c r="AE15" s="6"/>
    </row>
    <row r="16" customFormat="false" ht="12.8" hidden="false" customHeight="false" outlineLevel="0" collapsed="false">
      <c r="B16" s="7" t="s">
        <v>0</v>
      </c>
      <c r="C16" s="30" t="s">
        <v>34</v>
      </c>
      <c r="D16" s="30" t="s">
        <v>35</v>
      </c>
      <c r="E16" s="30" t="s">
        <v>36</v>
      </c>
      <c r="F16" s="30" t="s">
        <v>34</v>
      </c>
      <c r="G16" s="30" t="s">
        <v>35</v>
      </c>
      <c r="H16" s="30" t="s">
        <v>36</v>
      </c>
      <c r="I16" s="30" t="s">
        <v>34</v>
      </c>
      <c r="J16" s="30" t="s">
        <v>35</v>
      </c>
      <c r="K16" s="30" t="s">
        <v>36</v>
      </c>
      <c r="L16" s="30" t="s">
        <v>34</v>
      </c>
      <c r="M16" s="30" t="s">
        <v>35</v>
      </c>
      <c r="N16" s="30" t="s">
        <v>36</v>
      </c>
      <c r="O16" s="30" t="s">
        <v>34</v>
      </c>
      <c r="P16" s="30" t="s">
        <v>35</v>
      </c>
      <c r="Q16" s="30" t="s">
        <v>36</v>
      </c>
      <c r="R16" s="30" t="s">
        <v>34</v>
      </c>
      <c r="S16" s="30" t="s">
        <v>35</v>
      </c>
      <c r="T16" s="30" t="s">
        <v>36</v>
      </c>
      <c r="U16" s="30" t="s">
        <v>34</v>
      </c>
      <c r="V16" s="30" t="s">
        <v>35</v>
      </c>
      <c r="W16" s="30" t="s">
        <v>36</v>
      </c>
      <c r="X16" s="30" t="s">
        <v>34</v>
      </c>
      <c r="Y16" s="30" t="s">
        <v>35</v>
      </c>
      <c r="Z16" s="30" t="s">
        <v>36</v>
      </c>
      <c r="AA16" s="30" t="s">
        <v>34</v>
      </c>
      <c r="AB16" s="30" t="s">
        <v>35</v>
      </c>
      <c r="AC16" s="30" t="s">
        <v>36</v>
      </c>
      <c r="AD16" s="31" t="s">
        <v>37</v>
      </c>
      <c r="AE16" s="7" t="s">
        <v>38</v>
      </c>
    </row>
    <row r="17" customFormat="false" ht="12.8" hidden="false" customHeight="false" outlineLevel="0" collapsed="false">
      <c r="B17" s="20" t="s">
        <v>25</v>
      </c>
      <c r="C17" s="32" t="n">
        <v>300</v>
      </c>
      <c r="D17" s="33" t="n">
        <f aca="false">C17+C10</f>
        <v>940</v>
      </c>
      <c r="E17" s="34" t="n">
        <f aca="false">3600/D17</f>
        <v>3.82978723404255</v>
      </c>
      <c r="F17" s="32" t="n">
        <v>180</v>
      </c>
      <c r="G17" s="33" t="n">
        <f aca="false">D10+F17</f>
        <v>519</v>
      </c>
      <c r="H17" s="34" t="n">
        <f aca="false">3600/G17</f>
        <v>6.9364161849711</v>
      </c>
      <c r="I17" s="32" t="n">
        <v>180</v>
      </c>
      <c r="J17" s="33" t="n">
        <f aca="false">I17+E10</f>
        <v>498</v>
      </c>
      <c r="K17" s="34" t="n">
        <f aca="false">3600/J17</f>
        <v>7.2289156626506</v>
      </c>
      <c r="L17" s="32" t="n">
        <v>30</v>
      </c>
      <c r="M17" s="33" t="n">
        <f aca="false">L17+F10</f>
        <v>930</v>
      </c>
      <c r="N17" s="34" t="n">
        <f aca="false">3600/M17</f>
        <v>3.87096774193548</v>
      </c>
      <c r="O17" s="32" t="n">
        <v>30</v>
      </c>
      <c r="P17" s="33" t="n">
        <f aca="false">O17+G10</f>
        <v>174</v>
      </c>
      <c r="Q17" s="34" t="n">
        <f aca="false">3600/P17</f>
        <v>20.6896551724138</v>
      </c>
      <c r="R17" s="32" t="n">
        <v>0</v>
      </c>
      <c r="S17" s="33" t="n">
        <f aca="false">H10+R17</f>
        <v>0</v>
      </c>
      <c r="T17" s="34" t="n">
        <v>0</v>
      </c>
      <c r="U17" s="32" t="n">
        <v>1300</v>
      </c>
      <c r="V17" s="33" t="n">
        <f aca="false">I10+U17</f>
        <v>2318</v>
      </c>
      <c r="W17" s="34" t="n">
        <f aca="false">3600/V17</f>
        <v>1.55306298533218</v>
      </c>
      <c r="X17" s="32" t="n">
        <v>75</v>
      </c>
      <c r="Y17" s="33" t="n">
        <f aca="false">J10+X17</f>
        <v>275</v>
      </c>
      <c r="Z17" s="34" t="n">
        <f aca="false">3600/Y17</f>
        <v>13.0909090909091</v>
      </c>
      <c r="AA17" s="32" t="n">
        <v>40</v>
      </c>
      <c r="AB17" s="33" t="n">
        <f aca="false">K10+AA17</f>
        <v>60</v>
      </c>
      <c r="AC17" s="34" t="n">
        <f aca="false">3600/AB17</f>
        <v>60</v>
      </c>
      <c r="AD17" s="32" t="n">
        <f aca="false">D17+G17+J17+M17+P17+S17+V17+Y17+AB17</f>
        <v>5714</v>
      </c>
      <c r="AE17" s="35" t="n">
        <f aca="false">3600/AD17</f>
        <v>0.630031501575079</v>
      </c>
    </row>
    <row r="18" customFormat="false" ht="12.8" hidden="false" customHeight="false" outlineLevel="0" collapsed="false">
      <c r="B18" s="24" t="s">
        <v>26</v>
      </c>
      <c r="C18" s="36" t="n">
        <v>300</v>
      </c>
      <c r="D18" s="37" t="n">
        <f aca="false">C18+C11</f>
        <v>940</v>
      </c>
      <c r="E18" s="38" t="n">
        <f aca="false">3600/D18</f>
        <v>3.82978723404255</v>
      </c>
      <c r="F18" s="36" t="n">
        <v>180</v>
      </c>
      <c r="G18" s="37" t="n">
        <f aca="false">D11+F18</f>
        <v>519</v>
      </c>
      <c r="H18" s="38" t="n">
        <f aca="false">3600/G18</f>
        <v>6.9364161849711</v>
      </c>
      <c r="I18" s="36" t="n">
        <v>180</v>
      </c>
      <c r="J18" s="37" t="n">
        <f aca="false">I18+E11</f>
        <v>498</v>
      </c>
      <c r="K18" s="38" t="n">
        <f aca="false">3600/J18</f>
        <v>7.2289156626506</v>
      </c>
      <c r="L18" s="36" t="n">
        <v>30</v>
      </c>
      <c r="M18" s="13" t="n">
        <f aca="false">L18+F11</f>
        <v>930</v>
      </c>
      <c r="N18" s="34" t="n">
        <f aca="false">3600/M18</f>
        <v>3.87096774193548</v>
      </c>
      <c r="O18" s="36" t="n">
        <v>30</v>
      </c>
      <c r="P18" s="37" t="n">
        <f aca="false">O18+G11</f>
        <v>57</v>
      </c>
      <c r="Q18" s="38" t="n">
        <f aca="false">3600/P18</f>
        <v>63.1578947368421</v>
      </c>
      <c r="R18" s="36" t="n">
        <v>30</v>
      </c>
      <c r="S18" s="37" t="n">
        <f aca="false">H11+R18</f>
        <v>170</v>
      </c>
      <c r="T18" s="38" t="n">
        <f aca="false">3600/S18</f>
        <v>21.1764705882353</v>
      </c>
      <c r="U18" s="36" t="n">
        <v>1300</v>
      </c>
      <c r="V18" s="37" t="n">
        <f aca="false">I11+U18</f>
        <v>2318</v>
      </c>
      <c r="W18" s="38" t="n">
        <f aca="false">3600/V18</f>
        <v>1.55306298533218</v>
      </c>
      <c r="X18" s="36" t="n">
        <v>75</v>
      </c>
      <c r="Y18" s="37" t="n">
        <f aca="false">J11+X18</f>
        <v>265</v>
      </c>
      <c r="Z18" s="38" t="n">
        <f aca="false">3600/Y18</f>
        <v>13.5849056603774</v>
      </c>
      <c r="AA18" s="36" t="n">
        <v>40</v>
      </c>
      <c r="AB18" s="37" t="n">
        <f aca="false">K11+AA18</f>
        <v>60</v>
      </c>
      <c r="AC18" s="38" t="n">
        <f aca="false">3600/AB18</f>
        <v>60</v>
      </c>
      <c r="AD18" s="32" t="n">
        <f aca="false">D18+G18+J18+M18+P18+S18+V18+Y18+AB18</f>
        <v>5757</v>
      </c>
      <c r="AE18" s="39" t="n">
        <f aca="false">3600/AD18</f>
        <v>0.625325690463783</v>
      </c>
    </row>
    <row r="19" customFormat="false" ht="12.8" hidden="false" customHeight="false" outlineLevel="0" collapsed="false">
      <c r="B19" s="26" t="s">
        <v>27</v>
      </c>
      <c r="C19" s="26" t="n">
        <v>300</v>
      </c>
      <c r="D19" s="14" t="n">
        <f aca="false">C19+C12</f>
        <v>940</v>
      </c>
      <c r="E19" s="40" t="n">
        <f aca="false">3600/D19</f>
        <v>3.82978723404255</v>
      </c>
      <c r="F19" s="26" t="n">
        <v>180</v>
      </c>
      <c r="G19" s="14" t="n">
        <f aca="false">D12+F19</f>
        <v>519</v>
      </c>
      <c r="H19" s="40" t="n">
        <f aca="false">3600/G19</f>
        <v>6.9364161849711</v>
      </c>
      <c r="I19" s="26" t="n">
        <v>180</v>
      </c>
      <c r="J19" s="14" t="n">
        <f aca="false">I19+E12</f>
        <v>498</v>
      </c>
      <c r="K19" s="40" t="n">
        <f aca="false">3600/J19</f>
        <v>7.2289156626506</v>
      </c>
      <c r="L19" s="26" t="n">
        <v>30</v>
      </c>
      <c r="M19" s="13" t="n">
        <f aca="false">L19+F12</f>
        <v>930</v>
      </c>
      <c r="N19" s="34" t="n">
        <f aca="false">3600/M19</f>
        <v>3.87096774193548</v>
      </c>
      <c r="O19" s="26" t="n">
        <v>0</v>
      </c>
      <c r="P19" s="14" t="n">
        <f aca="false">O19+G12</f>
        <v>0</v>
      </c>
      <c r="Q19" s="40" t="n">
        <v>0</v>
      </c>
      <c r="R19" s="26" t="n">
        <v>0</v>
      </c>
      <c r="S19" s="14" t="n">
        <f aca="false">H12+R19</f>
        <v>0</v>
      </c>
      <c r="T19" s="40" t="n">
        <v>0</v>
      </c>
      <c r="U19" s="26" t="n">
        <v>1300</v>
      </c>
      <c r="V19" s="14" t="n">
        <f aca="false">I12+U19</f>
        <v>2318</v>
      </c>
      <c r="W19" s="40" t="n">
        <f aca="false">3600/V19</f>
        <v>1.55306298533218</v>
      </c>
      <c r="X19" s="26" t="n">
        <v>75</v>
      </c>
      <c r="Y19" s="14" t="n">
        <f aca="false">J12+X19</f>
        <v>255</v>
      </c>
      <c r="Z19" s="40" t="n">
        <f aca="false">3600/Y19</f>
        <v>14.1176470588235</v>
      </c>
      <c r="AA19" s="26" t="n">
        <v>40</v>
      </c>
      <c r="AB19" s="14" t="n">
        <f aca="false">K12+AA19</f>
        <v>60</v>
      </c>
      <c r="AC19" s="40" t="n">
        <f aca="false">3600/AB19</f>
        <v>60</v>
      </c>
      <c r="AD19" s="32" t="n">
        <f aca="false">D19+G19+J19+M19+P19+S19+V19+Y19+AB19</f>
        <v>5520</v>
      </c>
      <c r="AE19" s="14" t="n">
        <f aca="false">3600/AD19</f>
        <v>0.652173913043478</v>
      </c>
    </row>
    <row r="20" customFormat="false" ht="13.5" hidden="false" customHeight="false" outlineLevel="0" collapsed="false"/>
    <row r="21" customFormat="false" ht="13.5" hidden="false" customHeight="false" outlineLevel="0" collapsed="false">
      <c r="C21" s="6" t="s">
        <v>39</v>
      </c>
      <c r="D21" s="6"/>
      <c r="E21" s="6"/>
      <c r="F21" s="6"/>
    </row>
    <row r="22" customFormat="false" ht="13.5" hidden="false" customHeight="false" outlineLevel="0" collapsed="false">
      <c r="B22" s="30" t="s">
        <v>0</v>
      </c>
      <c r="C22" s="7" t="s">
        <v>36</v>
      </c>
      <c r="D22" s="7" t="s">
        <v>40</v>
      </c>
      <c r="E22" s="7" t="s">
        <v>41</v>
      </c>
      <c r="F22" s="7" t="s">
        <v>42</v>
      </c>
    </row>
    <row r="23" customFormat="false" ht="13.5" hidden="false" customHeight="false" outlineLevel="0" collapsed="false">
      <c r="B23" s="20" t="s">
        <v>25</v>
      </c>
      <c r="C23" s="20" t="n">
        <f aca="false">AE17</f>
        <v>0.630031501575079</v>
      </c>
      <c r="D23" s="33" t="n">
        <v>5</v>
      </c>
      <c r="E23" s="0" t="n">
        <v>7.5</v>
      </c>
      <c r="F23" s="33" t="n">
        <f aca="false">C23*D23*E23</f>
        <v>23.6261813090655</v>
      </c>
    </row>
    <row r="24" customFormat="false" ht="13.5" hidden="false" customHeight="false" outlineLevel="0" collapsed="false">
      <c r="B24" s="24" t="s">
        <v>26</v>
      </c>
      <c r="C24" s="37" t="n">
        <f aca="false">AE18</f>
        <v>0.625325690463783</v>
      </c>
      <c r="D24" s="37" t="n">
        <v>5</v>
      </c>
      <c r="E24" s="38" t="n">
        <v>7.5</v>
      </c>
      <c r="F24" s="37" t="n">
        <f aca="false">C24*D24*E24</f>
        <v>23.4497133923919</v>
      </c>
    </row>
    <row r="25" customFormat="false" ht="13.5" hidden="false" customHeight="false" outlineLevel="0" collapsed="false">
      <c r="B25" s="26" t="s">
        <v>27</v>
      </c>
      <c r="C25" s="14" t="n">
        <f aca="false">AE19</f>
        <v>0.652173913043478</v>
      </c>
      <c r="D25" s="14" t="n">
        <v>5</v>
      </c>
      <c r="E25" s="41" t="n">
        <v>7.5</v>
      </c>
      <c r="F25" s="14" t="n">
        <f aca="false">C25*D25*E25</f>
        <v>24.4565217391304</v>
      </c>
    </row>
    <row r="26" customFormat="false" ht="13.5" hidden="false" customHeight="false" outlineLevel="0" collapsed="false"/>
    <row r="27" customFormat="false" ht="13.5" hidden="false" customHeight="false" outlineLevel="0" collapsed="false">
      <c r="C27" s="6" t="s">
        <v>43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Format="false" ht="39" hidden="false" customHeight="false" outlineLevel="0" collapsed="false">
      <c r="B28" s="30" t="s">
        <v>0</v>
      </c>
      <c r="C28" s="42" t="s">
        <v>44</v>
      </c>
      <c r="D28" s="42" t="s">
        <v>45</v>
      </c>
      <c r="E28" s="7" t="s">
        <v>46</v>
      </c>
      <c r="F28" s="42" t="s">
        <v>47</v>
      </c>
      <c r="G28" s="42" t="s">
        <v>48</v>
      </c>
      <c r="H28" s="43" t="s">
        <v>49</v>
      </c>
      <c r="I28" s="44" t="s">
        <v>50</v>
      </c>
      <c r="J28" s="42" t="s">
        <v>51</v>
      </c>
      <c r="K28" s="45" t="s">
        <v>52</v>
      </c>
      <c r="L28" s="42" t="s">
        <v>53</v>
      </c>
      <c r="M28" s="46" t="s">
        <v>54</v>
      </c>
    </row>
    <row r="29" customFormat="false" ht="13.5" hidden="false" customHeight="false" outlineLevel="0" collapsed="false">
      <c r="B29" s="20" t="s">
        <v>25</v>
      </c>
      <c r="C29" s="20" t="n">
        <v>6.616</v>
      </c>
      <c r="D29" s="32" t="n">
        <v>7.5</v>
      </c>
      <c r="E29" s="33" t="n">
        <f aca="false">C29/D29</f>
        <v>0.882133333333333</v>
      </c>
      <c r="F29" s="0" t="n">
        <v>0.95</v>
      </c>
      <c r="G29" s="33" t="n">
        <f aca="false">C23*C29</f>
        <v>4.16828841442072</v>
      </c>
      <c r="H29" s="33" t="n">
        <f aca="false">AD17/3600</f>
        <v>1.58722222222222</v>
      </c>
      <c r="I29" s="33" t="n">
        <f aca="false">L10/3600</f>
        <v>0.994166666666667</v>
      </c>
      <c r="J29" s="33" t="n">
        <f aca="false">G29*H29/C29</f>
        <v>1</v>
      </c>
      <c r="K29" s="33" t="n">
        <f aca="false">I29/H29</f>
        <v>0.626356317815891</v>
      </c>
      <c r="L29" s="33" t="n">
        <f aca="false">J29*K29</f>
        <v>0.626356317815891</v>
      </c>
      <c r="M29" s="33" t="n">
        <f aca="false">E29*F29*L29*100</f>
        <v>52.4903297164858</v>
      </c>
    </row>
    <row r="30" customFormat="false" ht="13.5" hidden="false" customHeight="false" outlineLevel="0" collapsed="false">
      <c r="B30" s="24" t="s">
        <v>26</v>
      </c>
      <c r="C30" s="37" t="n">
        <v>6.616</v>
      </c>
      <c r="D30" s="36" t="n">
        <v>7.5</v>
      </c>
      <c r="E30" s="37" t="n">
        <f aca="false">C30/D30</f>
        <v>0.882133333333333</v>
      </c>
      <c r="F30" s="47" t="n">
        <v>0.95</v>
      </c>
      <c r="G30" s="37" t="n">
        <f aca="false">C24*C30</f>
        <v>4.13715476810839</v>
      </c>
      <c r="H30" s="37" t="n">
        <f aca="false">AD18/3600</f>
        <v>1.59916666666667</v>
      </c>
      <c r="I30" s="37" t="n">
        <f aca="false">L11/3600</f>
        <v>0.997777777777778</v>
      </c>
      <c r="J30" s="37" t="n">
        <f aca="false">G30*H30/C30</f>
        <v>1</v>
      </c>
      <c r="K30" s="37" t="n">
        <f aca="false">I30/H30</f>
        <v>0.623936077818308</v>
      </c>
      <c r="L30" s="37" t="n">
        <f aca="false">J30*K30</f>
        <v>0.623936077818308</v>
      </c>
      <c r="M30" s="37" t="n">
        <f aca="false">E30*F30*L30*100</f>
        <v>52.2875071507151</v>
      </c>
    </row>
    <row r="31" customFormat="false" ht="13.5" hidden="false" customHeight="false" outlineLevel="0" collapsed="false">
      <c r="B31" s="26" t="s">
        <v>27</v>
      </c>
      <c r="C31" s="14" t="n">
        <v>6.783</v>
      </c>
      <c r="D31" s="26" t="n">
        <v>7.5</v>
      </c>
      <c r="E31" s="14" t="n">
        <f aca="false">C31/D31</f>
        <v>0.9044</v>
      </c>
      <c r="F31" s="41" t="n">
        <v>0.95</v>
      </c>
      <c r="G31" s="14" t="n">
        <f aca="false">C25*C31</f>
        <v>4.42369565217391</v>
      </c>
      <c r="H31" s="14" t="n">
        <f aca="false">AD19/3600</f>
        <v>1.53333333333333</v>
      </c>
      <c r="I31" s="14" t="n">
        <f aca="false">L12/3600</f>
        <v>0.948611111111111</v>
      </c>
      <c r="J31" s="14" t="n">
        <f aca="false">G31*H31/C31</f>
        <v>1</v>
      </c>
      <c r="K31" s="14" t="n">
        <f aca="false">I31/H31</f>
        <v>0.618659420289855</v>
      </c>
      <c r="L31" s="14" t="n">
        <f aca="false">J31*K31</f>
        <v>0.618659420289855</v>
      </c>
      <c r="M31" s="14" t="n">
        <f aca="false">E31*F31*L31*100</f>
        <v>53.1539800724638</v>
      </c>
    </row>
    <row r="33" customFormat="false" ht="13.5" hidden="false" customHeight="false" outlineLevel="0" collapsed="false"/>
    <row r="34" customFormat="false" ht="13.5" hidden="false" customHeight="false" outlineLevel="0" collapsed="false">
      <c r="B34" s="30" t="s">
        <v>0</v>
      </c>
      <c r="C34" s="19" t="s">
        <v>36</v>
      </c>
      <c r="D34" s="19" t="s">
        <v>42</v>
      </c>
      <c r="E34" s="19" t="s">
        <v>43</v>
      </c>
    </row>
    <row r="35" customFormat="false" ht="13.5" hidden="false" customHeight="false" outlineLevel="0" collapsed="false">
      <c r="B35" s="20" t="s">
        <v>25</v>
      </c>
      <c r="C35" s="48" t="n">
        <f aca="false">C23</f>
        <v>0.630031501575079</v>
      </c>
      <c r="D35" s="35" t="n">
        <f aca="false">F23</f>
        <v>23.6261813090655</v>
      </c>
      <c r="E35" s="23" t="n">
        <f aca="false">M29</f>
        <v>52.4903297164858</v>
      </c>
    </row>
    <row r="36" customFormat="false" ht="13.5" hidden="false" customHeight="false" outlineLevel="0" collapsed="false">
      <c r="B36" s="24" t="s">
        <v>26</v>
      </c>
      <c r="C36" s="36" t="n">
        <f aca="false">C24</f>
        <v>0.625325690463783</v>
      </c>
      <c r="D36" s="37" t="n">
        <f aca="false">F24</f>
        <v>23.4497133923919</v>
      </c>
      <c r="E36" s="38" t="n">
        <f aca="false">M30</f>
        <v>52.2875071507151</v>
      </c>
    </row>
    <row r="37" customFormat="false" ht="13.5" hidden="false" customHeight="false" outlineLevel="0" collapsed="false">
      <c r="B37" s="26" t="s">
        <v>27</v>
      </c>
      <c r="C37" s="49" t="n">
        <f aca="false">C25</f>
        <v>0.652173913043478</v>
      </c>
      <c r="D37" s="50" t="n">
        <f aca="false">F25</f>
        <v>24.4565217391304</v>
      </c>
      <c r="E37" s="51" t="n">
        <f aca="false">M31</f>
        <v>53.1539800724638</v>
      </c>
    </row>
  </sheetData>
  <mergeCells count="15">
    <mergeCell ref="C2:E2"/>
    <mergeCell ref="C8:L8"/>
    <mergeCell ref="C14:AE14"/>
    <mergeCell ref="C15:E15"/>
    <mergeCell ref="F15:H15"/>
    <mergeCell ref="I15:K15"/>
    <mergeCell ref="L15:N15"/>
    <mergeCell ref="O15:Q15"/>
    <mergeCell ref="R15:T15"/>
    <mergeCell ref="U15:W15"/>
    <mergeCell ref="X15:Z15"/>
    <mergeCell ref="AA15:AC15"/>
    <mergeCell ref="AD15:AE15"/>
    <mergeCell ref="C21:F21"/>
    <mergeCell ref="C27:M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1.42578125" defaultRowHeight="12.75" zeroHeight="false" outlineLevelRow="0" outlineLevelCol="0"/>
  <sheetData>
    <row r="1" customFormat="false" ht="13.5" hidden="false" customHeight="false" outlineLevel="0" collapsed="false"/>
    <row r="2" customFormat="false" ht="13.5" hidden="false" customHeight="false" outlineLevel="0" collapsed="false">
      <c r="C2" s="6" t="s">
        <v>21</v>
      </c>
      <c r="D2" s="6"/>
      <c r="E2" s="6"/>
    </row>
    <row r="3" customFormat="false" ht="13.5" hidden="false" customHeight="false" outlineLevel="0" collapsed="false">
      <c r="B3" s="7" t="s">
        <v>0</v>
      </c>
      <c r="C3" s="7" t="s">
        <v>22</v>
      </c>
      <c r="D3" s="7" t="s">
        <v>23</v>
      </c>
      <c r="E3" s="7" t="s">
        <v>24</v>
      </c>
    </row>
    <row r="4" customFormat="false" ht="13.5" hidden="false" customHeight="false" outlineLevel="0" collapsed="false">
      <c r="B4" s="8" t="s">
        <v>25</v>
      </c>
      <c r="C4" s="9" t="n">
        <v>27000</v>
      </c>
      <c r="D4" s="10" t="n">
        <v>20</v>
      </c>
      <c r="E4" s="11" t="n">
        <f aca="false">C4/D4</f>
        <v>1350</v>
      </c>
    </row>
    <row r="5" customFormat="false" ht="13.5" hidden="false" customHeight="false" outlineLevel="0" collapsed="false">
      <c r="B5" s="12" t="s">
        <v>26</v>
      </c>
      <c r="C5" s="9" t="n">
        <v>27000</v>
      </c>
      <c r="D5" s="13" t="n">
        <v>20</v>
      </c>
      <c r="E5" s="11" t="n">
        <f aca="false">C5/D5</f>
        <v>1350</v>
      </c>
    </row>
    <row r="6" customFormat="false" ht="13.5" hidden="false" customHeight="false" outlineLevel="0" collapsed="false">
      <c r="B6" s="14" t="s">
        <v>27</v>
      </c>
      <c r="C6" s="15" t="n">
        <v>27000</v>
      </c>
      <c r="D6" s="16" t="n">
        <v>20</v>
      </c>
      <c r="E6" s="17" t="n">
        <f aca="false">C6/D6</f>
        <v>1350</v>
      </c>
    </row>
    <row r="7" customFormat="false" ht="13.5" hidden="false" customHeight="false" outlineLevel="0" collapsed="false"/>
    <row r="8" customFormat="false" ht="13.5" hidden="false" customHeight="false" outlineLevel="0" collapsed="false">
      <c r="C8" s="6" t="s">
        <v>28</v>
      </c>
      <c r="D8" s="6"/>
      <c r="E8" s="6"/>
      <c r="F8" s="6"/>
      <c r="G8" s="6"/>
      <c r="H8" s="6"/>
      <c r="I8" s="6"/>
      <c r="J8" s="6"/>
      <c r="K8" s="6"/>
    </row>
    <row r="9" customFormat="false" ht="12.8" hidden="false" customHeight="false" outlineLevel="0" collapsed="false">
      <c r="B9" s="7" t="s">
        <v>0</v>
      </c>
      <c r="C9" s="19" t="s">
        <v>29</v>
      </c>
      <c r="D9" s="19" t="s">
        <v>16</v>
      </c>
      <c r="E9" s="19" t="s">
        <v>15</v>
      </c>
      <c r="F9" s="19" t="s">
        <v>17</v>
      </c>
      <c r="G9" s="19" t="s">
        <v>30</v>
      </c>
      <c r="H9" s="19" t="s">
        <v>31</v>
      </c>
      <c r="I9" s="19" t="s">
        <v>18</v>
      </c>
      <c r="J9" s="19" t="s">
        <v>19</v>
      </c>
      <c r="K9" s="19" t="s">
        <v>20</v>
      </c>
      <c r="L9" s="19" t="s">
        <v>32</v>
      </c>
    </row>
    <row r="10" customFormat="false" ht="12.8" hidden="false" customHeight="false" outlineLevel="0" collapsed="false">
      <c r="B10" s="20" t="s">
        <v>25</v>
      </c>
      <c r="C10" s="21" t="n">
        <v>113</v>
      </c>
      <c r="D10" s="22" t="n">
        <v>16</v>
      </c>
      <c r="E10" s="22" t="n">
        <v>16</v>
      </c>
      <c r="F10" s="22" t="n">
        <v>900</v>
      </c>
      <c r="G10" s="22" t="n">
        <v>58</v>
      </c>
      <c r="H10" s="22" t="n">
        <v>0</v>
      </c>
      <c r="I10" s="22" t="n">
        <v>56</v>
      </c>
      <c r="J10" s="22" t="n">
        <v>120</v>
      </c>
      <c r="K10" s="22" t="n">
        <v>20</v>
      </c>
      <c r="L10" s="23" t="n">
        <f aca="false">SUM(C10:K10)</f>
        <v>1299</v>
      </c>
    </row>
    <row r="11" customFormat="false" ht="12.8" hidden="false" customHeight="false" outlineLevel="0" collapsed="false">
      <c r="B11" s="24" t="s">
        <v>26</v>
      </c>
      <c r="C11" s="25" t="n">
        <v>113</v>
      </c>
      <c r="D11" s="13" t="n">
        <v>16</v>
      </c>
      <c r="E11" s="13" t="n">
        <v>16</v>
      </c>
      <c r="F11" s="13" t="n">
        <v>900</v>
      </c>
      <c r="G11" s="13" t="n">
        <v>14</v>
      </c>
      <c r="H11" s="13" t="n">
        <v>140</v>
      </c>
      <c r="I11" s="13" t="n">
        <v>56</v>
      </c>
      <c r="J11" s="13" t="n">
        <v>120</v>
      </c>
      <c r="K11" s="13" t="n">
        <v>20</v>
      </c>
      <c r="L11" s="23" t="n">
        <f aca="false">SUM(C11:K11)</f>
        <v>1395</v>
      </c>
    </row>
    <row r="12" customFormat="false" ht="12.8" hidden="false" customHeight="false" outlineLevel="0" collapsed="false">
      <c r="B12" s="26" t="s">
        <v>27</v>
      </c>
      <c r="C12" s="27" t="n">
        <v>113</v>
      </c>
      <c r="D12" s="16" t="n">
        <v>16</v>
      </c>
      <c r="E12" s="16" t="n">
        <v>16</v>
      </c>
      <c r="F12" s="16" t="n">
        <v>900</v>
      </c>
      <c r="G12" s="16" t="n">
        <v>0</v>
      </c>
      <c r="H12" s="16" t="n">
        <v>0</v>
      </c>
      <c r="I12" s="16" t="n">
        <v>56</v>
      </c>
      <c r="J12" s="16" t="n">
        <v>120</v>
      </c>
      <c r="K12" s="16" t="n">
        <v>20</v>
      </c>
      <c r="L12" s="23" t="n">
        <f aca="false">SUM(C12:K12)</f>
        <v>1241</v>
      </c>
    </row>
    <row r="13" customFormat="false" ht="13.5" hidden="false" customHeight="false" outlineLevel="0" collapsed="false"/>
    <row r="14" customFormat="false" ht="12.8" hidden="false" customHeight="false" outlineLevel="0" collapsed="false">
      <c r="C14" s="18" t="s">
        <v>33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12.8" hidden="false" customHeight="false" outlineLevel="0" collapsed="false">
      <c r="B15" s="28"/>
      <c r="C15" s="29" t="s">
        <v>29</v>
      </c>
      <c r="D15" s="29"/>
      <c r="E15" s="29"/>
      <c r="F15" s="29" t="s">
        <v>16</v>
      </c>
      <c r="G15" s="29"/>
      <c r="H15" s="29"/>
      <c r="I15" s="29" t="s">
        <v>15</v>
      </c>
      <c r="J15" s="29"/>
      <c r="K15" s="29"/>
      <c r="L15" s="29" t="s">
        <v>17</v>
      </c>
      <c r="M15" s="29"/>
      <c r="N15" s="29"/>
      <c r="O15" s="29" t="s">
        <v>30</v>
      </c>
      <c r="P15" s="29"/>
      <c r="Q15" s="29"/>
      <c r="R15" s="29" t="s">
        <v>31</v>
      </c>
      <c r="S15" s="29"/>
      <c r="T15" s="29"/>
      <c r="U15" s="29" t="s">
        <v>18</v>
      </c>
      <c r="V15" s="29"/>
      <c r="W15" s="29"/>
      <c r="X15" s="29" t="s">
        <v>19</v>
      </c>
      <c r="Y15" s="29"/>
      <c r="Z15" s="29"/>
      <c r="AA15" s="29" t="s">
        <v>20</v>
      </c>
      <c r="AB15" s="29"/>
      <c r="AC15" s="29"/>
      <c r="AD15" s="6" t="s">
        <v>32</v>
      </c>
      <c r="AE15" s="6"/>
    </row>
    <row r="16" customFormat="false" ht="12.8" hidden="false" customHeight="false" outlineLevel="0" collapsed="false">
      <c r="B16" s="7" t="s">
        <v>0</v>
      </c>
      <c r="C16" s="30" t="s">
        <v>34</v>
      </c>
      <c r="D16" s="30" t="s">
        <v>35</v>
      </c>
      <c r="E16" s="30" t="s">
        <v>36</v>
      </c>
      <c r="F16" s="30" t="s">
        <v>34</v>
      </c>
      <c r="G16" s="30" t="s">
        <v>35</v>
      </c>
      <c r="H16" s="30" t="s">
        <v>36</v>
      </c>
      <c r="I16" s="30" t="s">
        <v>34</v>
      </c>
      <c r="J16" s="30" t="s">
        <v>35</v>
      </c>
      <c r="K16" s="30" t="s">
        <v>36</v>
      </c>
      <c r="L16" s="30" t="s">
        <v>34</v>
      </c>
      <c r="M16" s="30" t="s">
        <v>35</v>
      </c>
      <c r="N16" s="30" t="s">
        <v>36</v>
      </c>
      <c r="O16" s="30" t="s">
        <v>34</v>
      </c>
      <c r="P16" s="30" t="s">
        <v>35</v>
      </c>
      <c r="Q16" s="30" t="s">
        <v>36</v>
      </c>
      <c r="R16" s="30" t="s">
        <v>34</v>
      </c>
      <c r="S16" s="30" t="s">
        <v>35</v>
      </c>
      <c r="T16" s="30" t="s">
        <v>36</v>
      </c>
      <c r="U16" s="30" t="s">
        <v>34</v>
      </c>
      <c r="V16" s="30" t="s">
        <v>35</v>
      </c>
      <c r="W16" s="30" t="s">
        <v>36</v>
      </c>
      <c r="X16" s="30" t="s">
        <v>34</v>
      </c>
      <c r="Y16" s="30" t="s">
        <v>35</v>
      </c>
      <c r="Z16" s="30" t="s">
        <v>36</v>
      </c>
      <c r="AA16" s="30" t="s">
        <v>34</v>
      </c>
      <c r="AB16" s="30" t="s">
        <v>35</v>
      </c>
      <c r="AC16" s="30" t="s">
        <v>36</v>
      </c>
      <c r="AD16" s="31" t="s">
        <v>37</v>
      </c>
      <c r="AE16" s="7" t="s">
        <v>38</v>
      </c>
    </row>
    <row r="17" customFormat="false" ht="12.8" hidden="false" customHeight="false" outlineLevel="0" collapsed="false">
      <c r="B17" s="20" t="s">
        <v>25</v>
      </c>
      <c r="C17" s="32" t="n">
        <v>5</v>
      </c>
      <c r="D17" s="33" t="n">
        <f aca="false">C17+C10</f>
        <v>118</v>
      </c>
      <c r="E17" s="34" t="n">
        <f aca="false">3600/D17</f>
        <v>30.5084745762712</v>
      </c>
      <c r="F17" s="32" t="n">
        <v>10</v>
      </c>
      <c r="G17" s="33" t="n">
        <f aca="false">D10+F17</f>
        <v>26</v>
      </c>
      <c r="H17" s="34" t="n">
        <f aca="false">3600/G17</f>
        <v>138.461538461538</v>
      </c>
      <c r="I17" s="32" t="n">
        <v>10</v>
      </c>
      <c r="J17" s="33" t="n">
        <f aca="false">I17+E10</f>
        <v>26</v>
      </c>
      <c r="K17" s="34" t="n">
        <f aca="false">3600/J17</f>
        <v>138.461538461538</v>
      </c>
      <c r="L17" s="32" t="n">
        <v>30</v>
      </c>
      <c r="M17" s="33" t="n">
        <f aca="false">L17+F10</f>
        <v>930</v>
      </c>
      <c r="N17" s="34" t="n">
        <f aca="false">3600/M17</f>
        <v>3.87096774193548</v>
      </c>
      <c r="O17" s="32" t="n">
        <v>10</v>
      </c>
      <c r="P17" s="33" t="n">
        <f aca="false">O17+G10</f>
        <v>68</v>
      </c>
      <c r="Q17" s="34" t="n">
        <f aca="false">3600/P17</f>
        <v>52.9411764705882</v>
      </c>
      <c r="R17" s="32" t="n">
        <v>0</v>
      </c>
      <c r="S17" s="33" t="n">
        <f aca="false">H10+R17</f>
        <v>0</v>
      </c>
      <c r="T17" s="34" t="n">
        <v>0</v>
      </c>
      <c r="U17" s="32" t="n">
        <v>10</v>
      </c>
      <c r="V17" s="33" t="n">
        <f aca="false">I10+U17</f>
        <v>66</v>
      </c>
      <c r="W17" s="34" t="n">
        <f aca="false">3600/V17</f>
        <v>54.5454545454546</v>
      </c>
      <c r="X17" s="32" t="n">
        <v>15</v>
      </c>
      <c r="Y17" s="33" t="n">
        <f aca="false">J10+X17</f>
        <v>135</v>
      </c>
      <c r="Z17" s="34" t="n">
        <f aca="false">3600/Y17</f>
        <v>26.6666666666667</v>
      </c>
      <c r="AA17" s="32" t="n">
        <v>40</v>
      </c>
      <c r="AB17" s="33" t="n">
        <f aca="false">K10+AA17</f>
        <v>60</v>
      </c>
      <c r="AC17" s="34" t="n">
        <f aca="false">3600/AB17</f>
        <v>60</v>
      </c>
      <c r="AD17" s="32" t="n">
        <f aca="false">D17+G17+J17+M17+P17+S17+V17+Y17+AB17</f>
        <v>1429</v>
      </c>
      <c r="AE17" s="35" t="n">
        <f aca="false">3600/AD17</f>
        <v>2.51924422673198</v>
      </c>
    </row>
    <row r="18" customFormat="false" ht="12.8" hidden="false" customHeight="false" outlineLevel="0" collapsed="false">
      <c r="B18" s="24" t="s">
        <v>26</v>
      </c>
      <c r="C18" s="36" t="n">
        <v>5</v>
      </c>
      <c r="D18" s="37" t="n">
        <f aca="false">C18+C11</f>
        <v>118</v>
      </c>
      <c r="E18" s="38" t="n">
        <f aca="false">3600/D18</f>
        <v>30.5084745762712</v>
      </c>
      <c r="F18" s="36" t="n">
        <v>10</v>
      </c>
      <c r="G18" s="37" t="n">
        <f aca="false">D11+F18</f>
        <v>26</v>
      </c>
      <c r="H18" s="38" t="n">
        <f aca="false">3600/G18</f>
        <v>138.461538461538</v>
      </c>
      <c r="I18" s="36" t="n">
        <v>10</v>
      </c>
      <c r="J18" s="37" t="n">
        <f aca="false">I18+E11</f>
        <v>26</v>
      </c>
      <c r="K18" s="38" t="n">
        <f aca="false">3600/J18</f>
        <v>138.461538461538</v>
      </c>
      <c r="L18" s="36" t="n">
        <v>30</v>
      </c>
      <c r="M18" s="33" t="n">
        <f aca="false">L18+F11</f>
        <v>930</v>
      </c>
      <c r="N18" s="38" t="n">
        <f aca="false">3600/M18</f>
        <v>3.87096774193548</v>
      </c>
      <c r="O18" s="36" t="n">
        <v>10</v>
      </c>
      <c r="P18" s="37" t="n">
        <f aca="false">O18+G11</f>
        <v>24</v>
      </c>
      <c r="Q18" s="38" t="n">
        <f aca="false">3600/P18</f>
        <v>150</v>
      </c>
      <c r="R18" s="36" t="n">
        <v>30</v>
      </c>
      <c r="S18" s="37" t="n">
        <f aca="false">H11+R18</f>
        <v>170</v>
      </c>
      <c r="T18" s="38" t="n">
        <f aca="false">3600/S18</f>
        <v>21.1764705882353</v>
      </c>
      <c r="U18" s="36" t="n">
        <v>10</v>
      </c>
      <c r="V18" s="37" t="n">
        <f aca="false">I11+U18</f>
        <v>66</v>
      </c>
      <c r="W18" s="38" t="n">
        <f aca="false">3600/V18</f>
        <v>54.5454545454546</v>
      </c>
      <c r="X18" s="36" t="n">
        <v>15</v>
      </c>
      <c r="Y18" s="37" t="n">
        <f aca="false">J11+X18</f>
        <v>135</v>
      </c>
      <c r="Z18" s="38" t="n">
        <f aca="false">3600/Y18</f>
        <v>26.6666666666667</v>
      </c>
      <c r="AA18" s="36" t="n">
        <v>40</v>
      </c>
      <c r="AB18" s="37" t="n">
        <f aca="false">K11+AA18</f>
        <v>60</v>
      </c>
      <c r="AC18" s="38" t="n">
        <f aca="false">3600/AB18</f>
        <v>60</v>
      </c>
      <c r="AD18" s="32" t="n">
        <f aca="false">D18+G18+J18+M18+P18+S18+V18+Y18+AB18</f>
        <v>1555</v>
      </c>
      <c r="AE18" s="39" t="n">
        <f aca="false">3600/AD18</f>
        <v>2.31511254019293</v>
      </c>
    </row>
    <row r="19" customFormat="false" ht="12.8" hidden="false" customHeight="false" outlineLevel="0" collapsed="false">
      <c r="B19" s="26" t="s">
        <v>27</v>
      </c>
      <c r="C19" s="26" t="n">
        <v>5</v>
      </c>
      <c r="D19" s="14" t="n">
        <f aca="false">C19+C12</f>
        <v>118</v>
      </c>
      <c r="E19" s="40" t="n">
        <f aca="false">3600/D19</f>
        <v>30.5084745762712</v>
      </c>
      <c r="F19" s="26" t="n">
        <v>10</v>
      </c>
      <c r="G19" s="14" t="n">
        <f aca="false">D12+F19</f>
        <v>26</v>
      </c>
      <c r="H19" s="40" t="n">
        <f aca="false">3600/G19</f>
        <v>138.461538461538</v>
      </c>
      <c r="I19" s="26" t="n">
        <v>10</v>
      </c>
      <c r="J19" s="14" t="n">
        <f aca="false">I19+E12</f>
        <v>26</v>
      </c>
      <c r="K19" s="40" t="n">
        <f aca="false">3600/J19</f>
        <v>138.461538461538</v>
      </c>
      <c r="L19" s="26" t="n">
        <v>30</v>
      </c>
      <c r="M19" s="33" t="n">
        <f aca="false">L19+F12</f>
        <v>930</v>
      </c>
      <c r="N19" s="40" t="n">
        <v>0</v>
      </c>
      <c r="O19" s="26" t="n">
        <v>0</v>
      </c>
      <c r="P19" s="14" t="n">
        <f aca="false">O19+G12</f>
        <v>0</v>
      </c>
      <c r="Q19" s="40" t="n">
        <v>0</v>
      </c>
      <c r="R19" s="26" t="n">
        <v>0</v>
      </c>
      <c r="S19" s="14" t="n">
        <f aca="false">H12+R19</f>
        <v>0</v>
      </c>
      <c r="T19" s="40" t="n">
        <v>0</v>
      </c>
      <c r="U19" s="26" t="n">
        <v>10</v>
      </c>
      <c r="V19" s="14" t="n">
        <f aca="false">I12+U19</f>
        <v>66</v>
      </c>
      <c r="W19" s="40" t="n">
        <f aca="false">3600/V19</f>
        <v>54.5454545454546</v>
      </c>
      <c r="X19" s="26" t="n">
        <v>15</v>
      </c>
      <c r="Y19" s="14" t="n">
        <f aca="false">J12+X19</f>
        <v>135</v>
      </c>
      <c r="Z19" s="40" t="n">
        <f aca="false">3600/Y19</f>
        <v>26.6666666666667</v>
      </c>
      <c r="AA19" s="26" t="n">
        <v>40</v>
      </c>
      <c r="AB19" s="14" t="n">
        <f aca="false">K12+AA19</f>
        <v>60</v>
      </c>
      <c r="AC19" s="40" t="n">
        <f aca="false">3600/AB19</f>
        <v>60</v>
      </c>
      <c r="AD19" s="32" t="n">
        <f aca="false">D19+G19+J19+M19+P19+S19+V19+Y19+AB19</f>
        <v>1361</v>
      </c>
      <c r="AE19" s="14" t="n">
        <f aca="false">3600/AD19</f>
        <v>2.64511388684791</v>
      </c>
    </row>
    <row r="20" customFormat="false" ht="13.5" hidden="false" customHeight="false" outlineLevel="0" collapsed="false"/>
    <row r="21" customFormat="false" ht="13.5" hidden="false" customHeight="false" outlineLevel="0" collapsed="false">
      <c r="C21" s="6" t="s">
        <v>39</v>
      </c>
      <c r="D21" s="6"/>
      <c r="E21" s="6"/>
      <c r="F21" s="6"/>
    </row>
    <row r="22" customFormat="false" ht="13.5" hidden="false" customHeight="false" outlineLevel="0" collapsed="false">
      <c r="B22" s="30" t="s">
        <v>0</v>
      </c>
      <c r="C22" s="7" t="s">
        <v>36</v>
      </c>
      <c r="D22" s="7" t="s">
        <v>40</v>
      </c>
      <c r="E22" s="7" t="s">
        <v>41</v>
      </c>
      <c r="F22" s="7" t="s">
        <v>42</v>
      </c>
    </row>
    <row r="23" customFormat="false" ht="13.5" hidden="false" customHeight="false" outlineLevel="0" collapsed="false">
      <c r="B23" s="20" t="s">
        <v>25</v>
      </c>
      <c r="C23" s="20" t="n">
        <f aca="false">AE17</f>
        <v>2.51924422673198</v>
      </c>
      <c r="D23" s="33" t="n">
        <v>5</v>
      </c>
      <c r="E23" s="0" t="n">
        <v>7.5</v>
      </c>
      <c r="F23" s="33" t="n">
        <f aca="false">C23*D23*E23</f>
        <v>94.4716585024493</v>
      </c>
    </row>
    <row r="24" customFormat="false" ht="13.5" hidden="false" customHeight="false" outlineLevel="0" collapsed="false">
      <c r="B24" s="24" t="s">
        <v>26</v>
      </c>
      <c r="C24" s="37" t="n">
        <f aca="false">AE18</f>
        <v>2.31511254019293</v>
      </c>
      <c r="D24" s="37" t="n">
        <v>5</v>
      </c>
      <c r="E24" s="38" t="n">
        <v>7.5</v>
      </c>
      <c r="F24" s="37" t="n">
        <f aca="false">C24*D24*E24</f>
        <v>86.8167202572347</v>
      </c>
    </row>
    <row r="25" customFormat="false" ht="13.5" hidden="false" customHeight="false" outlineLevel="0" collapsed="false">
      <c r="B25" s="26" t="s">
        <v>27</v>
      </c>
      <c r="C25" s="14" t="n">
        <f aca="false">AE19</f>
        <v>2.64511388684791</v>
      </c>
      <c r="D25" s="14" t="n">
        <v>5</v>
      </c>
      <c r="E25" s="41" t="n">
        <v>7.5</v>
      </c>
      <c r="F25" s="14" t="n">
        <f aca="false">C25*D25*E25</f>
        <v>99.1917707567965</v>
      </c>
    </row>
    <row r="26" customFormat="false" ht="13.5" hidden="false" customHeight="false" outlineLevel="0" collapsed="false"/>
    <row r="27" customFormat="false" ht="13.5" hidden="false" customHeight="false" outlineLevel="0" collapsed="false">
      <c r="C27" s="6" t="s">
        <v>43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Format="false" ht="39" hidden="false" customHeight="false" outlineLevel="0" collapsed="false">
      <c r="B28" s="30" t="s">
        <v>0</v>
      </c>
      <c r="C28" s="42" t="s">
        <v>44</v>
      </c>
      <c r="D28" s="42" t="s">
        <v>45</v>
      </c>
      <c r="E28" s="7" t="s">
        <v>46</v>
      </c>
      <c r="F28" s="42" t="s">
        <v>47</v>
      </c>
      <c r="G28" s="42" t="s">
        <v>48</v>
      </c>
      <c r="H28" s="43" t="s">
        <v>49</v>
      </c>
      <c r="I28" s="44" t="s">
        <v>50</v>
      </c>
      <c r="J28" s="42" t="s">
        <v>51</v>
      </c>
      <c r="K28" s="45" t="s">
        <v>52</v>
      </c>
      <c r="L28" s="42" t="s">
        <v>53</v>
      </c>
      <c r="M28" s="46" t="s">
        <v>54</v>
      </c>
    </row>
    <row r="29" customFormat="false" ht="13.5" hidden="false" customHeight="false" outlineLevel="0" collapsed="false">
      <c r="B29" s="20" t="s">
        <v>25</v>
      </c>
      <c r="C29" s="20" t="n">
        <v>6.616</v>
      </c>
      <c r="D29" s="32" t="n">
        <v>7.5</v>
      </c>
      <c r="E29" s="33" t="n">
        <f aca="false">C29/D29</f>
        <v>0.882133333333333</v>
      </c>
      <c r="F29" s="0" t="n">
        <v>0.95</v>
      </c>
      <c r="G29" s="33" t="n">
        <f aca="false">C23*C29</f>
        <v>16.6673198040588</v>
      </c>
      <c r="H29" s="33" t="n">
        <f aca="false">AD17/3600</f>
        <v>0.396944444444444</v>
      </c>
      <c r="I29" s="33" t="n">
        <f aca="false">L10/3600</f>
        <v>0.360833333333333</v>
      </c>
      <c r="J29" s="33" t="n">
        <f aca="false">G29*H29/C29</f>
        <v>1</v>
      </c>
      <c r="K29" s="33" t="n">
        <f aca="false">I29/H29</f>
        <v>0.909027291812456</v>
      </c>
      <c r="L29" s="33" t="n">
        <f aca="false">J29*K29</f>
        <v>0.909027291812456</v>
      </c>
      <c r="M29" s="33" t="n">
        <f aca="false">E29*F29*L29*100</f>
        <v>76.178911126662</v>
      </c>
    </row>
    <row r="30" customFormat="false" ht="13.5" hidden="false" customHeight="false" outlineLevel="0" collapsed="false">
      <c r="B30" s="24" t="s">
        <v>26</v>
      </c>
      <c r="C30" s="37" t="n">
        <v>6.616</v>
      </c>
      <c r="D30" s="36" t="n">
        <v>7.5</v>
      </c>
      <c r="E30" s="37" t="n">
        <f aca="false">C30/D30</f>
        <v>0.882133333333333</v>
      </c>
      <c r="F30" s="47" t="n">
        <v>0.95</v>
      </c>
      <c r="G30" s="37" t="n">
        <f aca="false">C24*C30</f>
        <v>15.3167845659164</v>
      </c>
      <c r="H30" s="37" t="n">
        <f aca="false">AD18/3600</f>
        <v>0.431944444444444</v>
      </c>
      <c r="I30" s="37" t="n">
        <f aca="false">L11/3600</f>
        <v>0.3875</v>
      </c>
      <c r="J30" s="37" t="n">
        <f aca="false">G30*H30/C30</f>
        <v>1</v>
      </c>
      <c r="K30" s="37" t="n">
        <f aca="false">I30/H30</f>
        <v>0.897106109324759</v>
      </c>
      <c r="L30" s="37" t="n">
        <f aca="false">J30*K30</f>
        <v>0.897106109324759</v>
      </c>
      <c r="M30" s="37" t="n">
        <f aca="false">E30*F30*L30*100</f>
        <v>75.179884244373</v>
      </c>
    </row>
    <row r="31" customFormat="false" ht="13.5" hidden="false" customHeight="false" outlineLevel="0" collapsed="false">
      <c r="B31" s="26" t="s">
        <v>27</v>
      </c>
      <c r="C31" s="14" t="n">
        <v>6.783</v>
      </c>
      <c r="D31" s="26" t="n">
        <v>7.5</v>
      </c>
      <c r="E31" s="14" t="n">
        <f aca="false">C31/D31</f>
        <v>0.9044</v>
      </c>
      <c r="F31" s="41" t="n">
        <v>0.95</v>
      </c>
      <c r="G31" s="14" t="n">
        <f aca="false">C25*C31</f>
        <v>17.9418074944893</v>
      </c>
      <c r="H31" s="14" t="n">
        <f aca="false">AD19/3600</f>
        <v>0.378055555555556</v>
      </c>
      <c r="I31" s="14" t="n">
        <f aca="false">L12/3600</f>
        <v>0.344722222222222</v>
      </c>
      <c r="J31" s="14" t="n">
        <f aca="false">G31*H31/C31</f>
        <v>1</v>
      </c>
      <c r="K31" s="14" t="n">
        <f aca="false">I31/H31</f>
        <v>0.91182953710507</v>
      </c>
      <c r="L31" s="14" t="n">
        <f aca="false">J31*K31</f>
        <v>0.91182953710507</v>
      </c>
      <c r="M31" s="14" t="n">
        <f aca="false">E31*F31*L31*100</f>
        <v>78.3425701689934</v>
      </c>
    </row>
    <row r="33" customFormat="false" ht="13.5" hidden="false" customHeight="false" outlineLevel="0" collapsed="false"/>
    <row r="34" customFormat="false" ht="13.5" hidden="false" customHeight="false" outlineLevel="0" collapsed="false">
      <c r="B34" s="30" t="s">
        <v>0</v>
      </c>
      <c r="C34" s="19" t="s">
        <v>36</v>
      </c>
      <c r="D34" s="19" t="s">
        <v>42</v>
      </c>
      <c r="E34" s="19" t="s">
        <v>43</v>
      </c>
    </row>
    <row r="35" customFormat="false" ht="13.5" hidden="false" customHeight="false" outlineLevel="0" collapsed="false">
      <c r="B35" s="20" t="s">
        <v>25</v>
      </c>
      <c r="C35" s="48" t="n">
        <f aca="false">C23</f>
        <v>2.51924422673198</v>
      </c>
      <c r="D35" s="35" t="n">
        <f aca="false">F23</f>
        <v>94.4716585024493</v>
      </c>
      <c r="E35" s="23" t="n">
        <f aca="false">M29</f>
        <v>76.178911126662</v>
      </c>
    </row>
    <row r="36" customFormat="false" ht="13.5" hidden="false" customHeight="false" outlineLevel="0" collapsed="false">
      <c r="B36" s="24" t="s">
        <v>26</v>
      </c>
      <c r="C36" s="36" t="n">
        <f aca="false">C24</f>
        <v>2.31511254019293</v>
      </c>
      <c r="D36" s="37" t="n">
        <f aca="false">F24</f>
        <v>86.8167202572347</v>
      </c>
      <c r="E36" s="38" t="n">
        <f aca="false">M30</f>
        <v>75.179884244373</v>
      </c>
    </row>
    <row r="37" customFormat="false" ht="13.5" hidden="false" customHeight="false" outlineLevel="0" collapsed="false">
      <c r="B37" s="26" t="s">
        <v>27</v>
      </c>
      <c r="C37" s="49" t="n">
        <f aca="false">C25</f>
        <v>2.64511388684791</v>
      </c>
      <c r="D37" s="50" t="n">
        <f aca="false">F25</f>
        <v>99.1917707567965</v>
      </c>
      <c r="E37" s="51" t="n">
        <f aca="false">M31</f>
        <v>78.3425701689934</v>
      </c>
    </row>
  </sheetData>
  <mergeCells count="15">
    <mergeCell ref="C2:E2"/>
    <mergeCell ref="C8:K8"/>
    <mergeCell ref="C14:AE14"/>
    <mergeCell ref="C15:E15"/>
    <mergeCell ref="F15:H15"/>
    <mergeCell ref="I15:K15"/>
    <mergeCell ref="L15:N15"/>
    <mergeCell ref="O15:Q15"/>
    <mergeCell ref="R15:T15"/>
    <mergeCell ref="U15:W15"/>
    <mergeCell ref="X15:Z15"/>
    <mergeCell ref="AA15:AC15"/>
    <mergeCell ref="AD15:AE15"/>
    <mergeCell ref="C21:F21"/>
    <mergeCell ref="C27:M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2023-05-31T02:26:52Z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