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23100" windowHeight="9150" activeTab="2"/>
  </bookViews>
  <sheets>
    <sheet name="Materiales" sheetId="1" r:id="rId1"/>
    <sheet name="Procesos" sheetId="2" r:id="rId2"/>
    <sheet name="KPI Pre" sheetId="3" r:id="rId3"/>
  </sheets>
  <calcPr calcId="144525"/>
</workbook>
</file>

<file path=xl/calcChain.xml><?xml version="1.0" encoding="utf-8"?>
<calcChain xmlns="http://schemas.openxmlformats.org/spreadsheetml/2006/main">
  <c r="E36" i="3" l="1"/>
  <c r="E37" i="3"/>
  <c r="E35" i="3"/>
  <c r="D36" i="3"/>
  <c r="D37" i="3"/>
  <c r="D35" i="3"/>
  <c r="C36" i="3"/>
  <c r="C37" i="3"/>
  <c r="C35" i="3"/>
  <c r="E30" i="3" l="1"/>
  <c r="E31" i="3"/>
  <c r="E29" i="3"/>
  <c r="Z18" i="3"/>
  <c r="W18" i="3"/>
  <c r="W17" i="3"/>
  <c r="T17" i="3"/>
  <c r="Q18" i="3"/>
  <c r="Y18" i="3"/>
  <c r="Y19" i="3"/>
  <c r="Z19" i="3" s="1"/>
  <c r="Y17" i="3"/>
  <c r="Z17" i="3" s="1"/>
  <c r="V18" i="3"/>
  <c r="V19" i="3"/>
  <c r="W19" i="3" s="1"/>
  <c r="V17" i="3"/>
  <c r="S18" i="3"/>
  <c r="T18" i="3" s="1"/>
  <c r="S19" i="3"/>
  <c r="T19" i="3" s="1"/>
  <c r="S17" i="3"/>
  <c r="P18" i="3"/>
  <c r="P19" i="3"/>
  <c r="P17" i="3"/>
  <c r="M18" i="3"/>
  <c r="N18" i="3" s="1"/>
  <c r="M19" i="3"/>
  <c r="M17" i="3"/>
  <c r="N17" i="3" s="1"/>
  <c r="J18" i="3"/>
  <c r="K18" i="3" s="1"/>
  <c r="J19" i="3"/>
  <c r="K19" i="3" s="1"/>
  <c r="J17" i="3"/>
  <c r="K17" i="3" s="1"/>
  <c r="G18" i="3"/>
  <c r="H18" i="3" s="1"/>
  <c r="G19" i="3"/>
  <c r="H19" i="3" s="1"/>
  <c r="G17" i="3"/>
  <c r="H17" i="3" s="1"/>
  <c r="E18" i="3"/>
  <c r="E19" i="3"/>
  <c r="D18" i="3"/>
  <c r="D19" i="3"/>
  <c r="D17" i="3"/>
  <c r="E17" i="3" s="1"/>
  <c r="K11" i="3"/>
  <c r="I30" i="3" s="1"/>
  <c r="K12" i="3"/>
  <c r="I31" i="3" s="1"/>
  <c r="K10" i="3"/>
  <c r="I29" i="3" s="1"/>
  <c r="E5" i="3"/>
  <c r="E6" i="3"/>
  <c r="E4" i="3"/>
  <c r="AA18" i="3" l="1"/>
  <c r="AB18" i="3" s="1"/>
  <c r="C24" i="3" s="1"/>
  <c r="G30" i="3" s="1"/>
  <c r="AA19" i="3"/>
  <c r="AA17" i="3"/>
  <c r="H30" i="3" l="1"/>
  <c r="K30" i="3" s="1"/>
  <c r="F24" i="3"/>
  <c r="AB17" i="3"/>
  <c r="C23" i="3" s="1"/>
  <c r="G29" i="3" s="1"/>
  <c r="H29" i="3"/>
  <c r="K29" i="3" s="1"/>
  <c r="AB19" i="3"/>
  <c r="C25" i="3" s="1"/>
  <c r="G31" i="3" s="1"/>
  <c r="H31" i="3"/>
  <c r="K31" i="3" s="1"/>
  <c r="J31" i="3" l="1"/>
  <c r="L31" i="3" s="1"/>
  <c r="M31" i="3" s="1"/>
  <c r="J30" i="3"/>
  <c r="L30" i="3" s="1"/>
  <c r="M30" i="3" s="1"/>
  <c r="J29" i="3"/>
  <c r="L29" i="3" s="1"/>
  <c r="M29" i="3" s="1"/>
  <c r="F25" i="3"/>
  <c r="F23" i="3"/>
</calcChain>
</file>

<file path=xl/sharedStrings.xml><?xml version="1.0" encoding="utf-8"?>
<sst xmlns="http://schemas.openxmlformats.org/spreadsheetml/2006/main" count="162" uniqueCount="55">
  <si>
    <t>Producto</t>
  </si>
  <si>
    <t>MDF 12mm</t>
  </si>
  <si>
    <t>Tubo metálico 5mm</t>
  </si>
  <si>
    <t>Pintura</t>
  </si>
  <si>
    <t>Laca</t>
  </si>
  <si>
    <t>Tarugo madera 6x30 mm</t>
  </si>
  <si>
    <t>Caja de cartón</t>
  </si>
  <si>
    <t>Brazo graduable</t>
  </si>
  <si>
    <t>X</t>
  </si>
  <si>
    <t>Bandeja triple</t>
  </si>
  <si>
    <t>Mesa múltiple</t>
  </si>
  <si>
    <t>Corte de madera</t>
  </si>
  <si>
    <t>Lacado</t>
  </si>
  <si>
    <t>Pintado</t>
  </si>
  <si>
    <t>Corte tubos metal</t>
  </si>
  <si>
    <t>Doblez de tubos</t>
  </si>
  <si>
    <t>Taladrado</t>
  </si>
  <si>
    <t>Empacado</t>
  </si>
  <si>
    <t>Paletizado</t>
  </si>
  <si>
    <t>Pegamento (PVAc)</t>
  </si>
  <si>
    <t>Tornillo #7 x 3/4"</t>
  </si>
  <si>
    <t>Td</t>
  </si>
  <si>
    <t>D</t>
  </si>
  <si>
    <t>Tack Time</t>
  </si>
  <si>
    <t>Bandeja</t>
  </si>
  <si>
    <t>Soporte</t>
  </si>
  <si>
    <t>Mesa</t>
  </si>
  <si>
    <t>Corte</t>
  </si>
  <si>
    <t>Total</t>
  </si>
  <si>
    <t>Corte tubo</t>
  </si>
  <si>
    <t>Tiempo de ciclo (s)</t>
  </si>
  <si>
    <t>Tack time (s)</t>
  </si>
  <si>
    <t>Doblez tubo</t>
  </si>
  <si>
    <t>Rp: Tasa de producción (partes por hora)</t>
  </si>
  <si>
    <t>Total Rp</t>
  </si>
  <si>
    <t>Tsu</t>
  </si>
  <si>
    <t>Tb</t>
  </si>
  <si>
    <t>Rp</t>
  </si>
  <si>
    <t>Total Tb</t>
  </si>
  <si>
    <t>S</t>
  </si>
  <si>
    <t>H</t>
  </si>
  <si>
    <t>PC</t>
  </si>
  <si>
    <t>OEE</t>
  </si>
  <si>
    <t>T ejecucion real</t>
  </si>
  <si>
    <t>T ejecucion planeado</t>
  </si>
  <si>
    <t>Q</t>
  </si>
  <si>
    <t>Vol. real de produccion</t>
  </si>
  <si>
    <t>RE</t>
  </si>
  <si>
    <t>SE</t>
  </si>
  <si>
    <t>PE</t>
  </si>
  <si>
    <t>T de ciclo real</t>
  </si>
  <si>
    <t>T de ciclo diseñado</t>
  </si>
  <si>
    <t>A</t>
  </si>
  <si>
    <t>OEE (%)</t>
  </si>
  <si>
    <t>Capacidad de producción (semanal)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</si>
</sst>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B0D0"/>
        <bgColor rgb="FFB9B0D0"/>
      </patternFill>
    </fill>
    <fill>
      <patternFill patternType="solid">
        <fgColor rgb="FFB5A9D2"/>
        <bgColor rgb="FFB5A9D2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20" xfId="0" applyFont="1" applyBorder="1" applyAlignment="1"/>
    <xf numFmtId="0" fontId="2" fillId="0" borderId="2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" fillId="0" borderId="28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9" xfId="0" applyFont="1" applyBorder="1" applyAlignment="1"/>
    <xf numFmtId="0" fontId="0" fillId="0" borderId="15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2" fillId="0" borderId="25" xfId="0" applyFont="1" applyBorder="1" applyAlignment="1"/>
    <xf numFmtId="0" fontId="0" fillId="0" borderId="32" xfId="0" applyFont="1" applyBorder="1" applyAlignment="1"/>
    <xf numFmtId="0" fontId="0" fillId="0" borderId="31" xfId="0" applyFont="1" applyBorder="1" applyAlignment="1"/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8" xfId="0" applyFont="1" applyBorder="1" applyAlignment="1"/>
    <xf numFmtId="0" fontId="0" fillId="0" borderId="4" xfId="0" applyFont="1" applyBorder="1" applyAlignment="1"/>
    <xf numFmtId="0" fontId="0" fillId="0" borderId="33" xfId="0" applyFont="1" applyBorder="1" applyAlignment="1"/>
    <xf numFmtId="0" fontId="3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D10" sqref="D10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9.85546875" customWidth="1"/>
    <col min="4" max="4" width="12.140625" customWidth="1"/>
    <col min="5" max="6" width="8.5703125" customWidth="1"/>
    <col min="7" max="7" width="11.140625" customWidth="1"/>
    <col min="8" max="8" width="10.7109375" customWidth="1"/>
    <col min="9" max="9" width="12.85546875" customWidth="1"/>
    <col min="10" max="10" width="8.5703125" customWidth="1"/>
  </cols>
  <sheetData>
    <row r="2" spans="2:10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19</v>
      </c>
      <c r="H2" s="2" t="s">
        <v>20</v>
      </c>
      <c r="I2" s="2" t="s">
        <v>5</v>
      </c>
      <c r="J2" s="2" t="s">
        <v>6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5"/>
  <sheetViews>
    <sheetView workbookViewId="0">
      <selection activeCell="C8" sqref="C8"/>
    </sheetView>
  </sheetViews>
  <sheetFormatPr baseColWidth="10" defaultColWidth="12.5703125" defaultRowHeight="15.75" customHeight="1" x14ac:dyDescent="0.2"/>
  <cols>
    <col min="1" max="1" width="2.85546875" customWidth="1"/>
    <col min="2" max="2" width="14" customWidth="1"/>
    <col min="3" max="3" width="7.7109375" customWidth="1"/>
    <col min="4" max="4" width="6.85546875" customWidth="1"/>
    <col min="5" max="5" width="7.140625" customWidth="1"/>
    <col min="6" max="6" width="10.42578125" customWidth="1"/>
    <col min="7" max="8" width="8.85546875" customWidth="1"/>
    <col min="9" max="9" width="9.42578125" customWidth="1"/>
    <col min="10" max="11" width="9.28515625" customWidth="1"/>
    <col min="12" max="12" width="9.7109375" customWidth="1"/>
    <col min="13" max="13" width="9.5703125" customWidth="1"/>
  </cols>
  <sheetData>
    <row r="2" spans="2:10" x14ac:dyDescent="0.2">
      <c r="B2" s="1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2:10" x14ac:dyDescent="0.2">
      <c r="B3" s="3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2" t="s">
        <v>8</v>
      </c>
      <c r="H3" s="4" t="s">
        <v>8</v>
      </c>
      <c r="I3" s="4" t="s">
        <v>8</v>
      </c>
      <c r="J3" s="4" t="s">
        <v>8</v>
      </c>
    </row>
    <row r="4" spans="2:10" x14ac:dyDescent="0.2">
      <c r="B4" s="3" t="s">
        <v>9</v>
      </c>
      <c r="C4" s="4" t="s">
        <v>8</v>
      </c>
      <c r="D4" s="4" t="s">
        <v>8</v>
      </c>
      <c r="E4" s="4" t="s">
        <v>8</v>
      </c>
      <c r="F4" s="4" t="s">
        <v>8</v>
      </c>
      <c r="G4" s="4"/>
      <c r="H4" s="4" t="s">
        <v>8</v>
      </c>
      <c r="I4" s="4" t="s">
        <v>8</v>
      </c>
      <c r="J4" s="4" t="s">
        <v>8</v>
      </c>
    </row>
    <row r="5" spans="2:10" x14ac:dyDescent="0.2">
      <c r="B5" s="3" t="s">
        <v>10</v>
      </c>
      <c r="C5" s="4" t="s">
        <v>8</v>
      </c>
      <c r="D5" s="4" t="s">
        <v>8</v>
      </c>
      <c r="E5" s="4" t="s">
        <v>8</v>
      </c>
      <c r="F5" s="5"/>
      <c r="G5" s="5"/>
      <c r="H5" s="4" t="s">
        <v>8</v>
      </c>
      <c r="I5" s="4" t="s">
        <v>8</v>
      </c>
      <c r="J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7"/>
  <sheetViews>
    <sheetView tabSelected="1" topLeftCell="A5" zoomScaleNormal="100" workbookViewId="0">
      <selection activeCell="A32" sqref="A32"/>
    </sheetView>
  </sheetViews>
  <sheetFormatPr baseColWidth="10" defaultRowHeight="12.75" x14ac:dyDescent="0.2"/>
  <sheetData>
    <row r="1" spans="2:28" ht="13.5" thickBot="1" x14ac:dyDescent="0.25"/>
    <row r="2" spans="2:28" ht="13.5" thickBot="1" x14ac:dyDescent="0.25">
      <c r="C2" s="48" t="s">
        <v>31</v>
      </c>
      <c r="D2" s="49"/>
      <c r="E2" s="50"/>
    </row>
    <row r="3" spans="2:28" ht="13.5" thickBot="1" x14ac:dyDescent="0.25">
      <c r="B3" s="20" t="s">
        <v>0</v>
      </c>
      <c r="C3" s="20" t="s">
        <v>21</v>
      </c>
      <c r="D3" s="20" t="s">
        <v>22</v>
      </c>
      <c r="E3" s="20" t="s">
        <v>23</v>
      </c>
    </row>
    <row r="4" spans="2:28" ht="13.5" thickBot="1" x14ac:dyDescent="0.25">
      <c r="B4" s="22" t="s">
        <v>24</v>
      </c>
      <c r="C4" s="16">
        <v>27000</v>
      </c>
      <c r="D4" s="17">
        <v>20</v>
      </c>
      <c r="E4" s="18">
        <f>C4/D4</f>
        <v>1350</v>
      </c>
    </row>
    <row r="5" spans="2:28" ht="13.5" thickBot="1" x14ac:dyDescent="0.25">
      <c r="B5" s="23" t="s">
        <v>25</v>
      </c>
      <c r="C5" s="16">
        <v>27000</v>
      </c>
      <c r="D5" s="12">
        <v>20</v>
      </c>
      <c r="E5" s="18">
        <f t="shared" ref="E5:E6" si="0">C5/D5</f>
        <v>1350</v>
      </c>
    </row>
    <row r="6" spans="2:28" ht="13.5" thickBot="1" x14ac:dyDescent="0.25">
      <c r="B6" s="21" t="s">
        <v>26</v>
      </c>
      <c r="C6" s="24">
        <v>27000</v>
      </c>
      <c r="D6" s="15">
        <v>20</v>
      </c>
      <c r="E6" s="25">
        <f t="shared" si="0"/>
        <v>1350</v>
      </c>
    </row>
    <row r="7" spans="2:28" ht="13.5" thickBot="1" x14ac:dyDescent="0.25"/>
    <row r="8" spans="2:28" ht="13.5" thickBot="1" x14ac:dyDescent="0.25">
      <c r="C8" s="48" t="s">
        <v>30</v>
      </c>
      <c r="D8" s="49"/>
      <c r="E8" s="49"/>
      <c r="F8" s="49"/>
      <c r="G8" s="49"/>
      <c r="H8" s="49"/>
      <c r="I8" s="49"/>
      <c r="J8" s="49"/>
      <c r="K8" s="50"/>
    </row>
    <row r="9" spans="2:28" ht="13.5" thickBot="1" x14ac:dyDescent="0.25">
      <c r="B9" s="20" t="s">
        <v>0</v>
      </c>
      <c r="C9" s="27" t="s">
        <v>27</v>
      </c>
      <c r="D9" s="27" t="s">
        <v>13</v>
      </c>
      <c r="E9" s="27" t="s">
        <v>12</v>
      </c>
      <c r="F9" s="27" t="s">
        <v>29</v>
      </c>
      <c r="G9" s="27" t="s">
        <v>32</v>
      </c>
      <c r="H9" s="27" t="s">
        <v>16</v>
      </c>
      <c r="I9" s="27" t="s">
        <v>17</v>
      </c>
      <c r="J9" s="27" t="s">
        <v>18</v>
      </c>
      <c r="K9" s="27" t="s">
        <v>28</v>
      </c>
    </row>
    <row r="10" spans="2:28" ht="13.5" thickBot="1" x14ac:dyDescent="0.25">
      <c r="B10" s="7" t="s">
        <v>24</v>
      </c>
      <c r="C10" s="28">
        <v>640</v>
      </c>
      <c r="D10" s="29">
        <v>339</v>
      </c>
      <c r="E10" s="29">
        <v>318</v>
      </c>
      <c r="F10" s="29">
        <v>144</v>
      </c>
      <c r="G10" s="29">
        <v>0</v>
      </c>
      <c r="H10" s="29">
        <v>2178</v>
      </c>
      <c r="I10" s="29">
        <v>200</v>
      </c>
      <c r="J10" s="29">
        <v>20</v>
      </c>
      <c r="K10" s="31">
        <f>SUM(C10:J10)</f>
        <v>3839</v>
      </c>
    </row>
    <row r="11" spans="2:28" ht="13.5" thickBot="1" x14ac:dyDescent="0.25">
      <c r="B11" s="26" t="s">
        <v>25</v>
      </c>
      <c r="C11" s="13">
        <v>640</v>
      </c>
      <c r="D11" s="12">
        <v>339</v>
      </c>
      <c r="E11" s="12">
        <v>318</v>
      </c>
      <c r="F11" s="12">
        <v>27</v>
      </c>
      <c r="G11" s="12">
        <v>140</v>
      </c>
      <c r="H11" s="12">
        <v>2178</v>
      </c>
      <c r="I11" s="12">
        <v>190</v>
      </c>
      <c r="J11" s="12">
        <v>20</v>
      </c>
      <c r="K11" s="32">
        <f t="shared" ref="K11:K12" si="1">SUM(C11:J11)</f>
        <v>3852</v>
      </c>
    </row>
    <row r="12" spans="2:28" ht="13.5" thickBot="1" x14ac:dyDescent="0.25">
      <c r="B12" s="9" t="s">
        <v>26</v>
      </c>
      <c r="C12" s="14">
        <v>640</v>
      </c>
      <c r="D12" s="15">
        <v>339</v>
      </c>
      <c r="E12" s="15">
        <v>318</v>
      </c>
      <c r="F12" s="15">
        <v>0</v>
      </c>
      <c r="G12" s="15">
        <v>0</v>
      </c>
      <c r="H12" s="15">
        <v>2178</v>
      </c>
      <c r="I12" s="15">
        <v>180</v>
      </c>
      <c r="J12" s="15">
        <v>20</v>
      </c>
      <c r="K12" s="33">
        <f t="shared" si="1"/>
        <v>3675</v>
      </c>
    </row>
    <row r="13" spans="2:28" ht="13.5" thickBot="1" x14ac:dyDescent="0.25"/>
    <row r="14" spans="2:28" ht="13.5" thickBot="1" x14ac:dyDescent="0.25">
      <c r="C14" s="48" t="s">
        <v>33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</row>
    <row r="15" spans="2:28" ht="13.5" thickBot="1" x14ac:dyDescent="0.25">
      <c r="B15" s="37"/>
      <c r="C15" s="51" t="s">
        <v>27</v>
      </c>
      <c r="D15" s="52"/>
      <c r="E15" s="53"/>
      <c r="F15" s="51" t="s">
        <v>13</v>
      </c>
      <c r="G15" s="52"/>
      <c r="H15" s="53"/>
      <c r="I15" s="51" t="s">
        <v>12</v>
      </c>
      <c r="J15" s="52"/>
      <c r="K15" s="53"/>
      <c r="L15" s="51" t="s">
        <v>29</v>
      </c>
      <c r="M15" s="52"/>
      <c r="N15" s="53"/>
      <c r="O15" s="51" t="s">
        <v>32</v>
      </c>
      <c r="P15" s="52"/>
      <c r="Q15" s="53"/>
      <c r="R15" s="51" t="s">
        <v>16</v>
      </c>
      <c r="S15" s="52"/>
      <c r="T15" s="53"/>
      <c r="U15" s="51" t="s">
        <v>17</v>
      </c>
      <c r="V15" s="52"/>
      <c r="W15" s="53"/>
      <c r="X15" s="51" t="s">
        <v>18</v>
      </c>
      <c r="Y15" s="52"/>
      <c r="Z15" s="53"/>
      <c r="AA15" s="48" t="s">
        <v>28</v>
      </c>
      <c r="AB15" s="50"/>
    </row>
    <row r="16" spans="2:28" ht="13.5" thickBot="1" x14ac:dyDescent="0.25">
      <c r="B16" s="20" t="s">
        <v>0</v>
      </c>
      <c r="C16" s="34" t="s">
        <v>35</v>
      </c>
      <c r="D16" s="34" t="s">
        <v>36</v>
      </c>
      <c r="E16" s="34" t="s">
        <v>37</v>
      </c>
      <c r="F16" s="34" t="s">
        <v>35</v>
      </c>
      <c r="G16" s="34" t="s">
        <v>36</v>
      </c>
      <c r="H16" s="34" t="s">
        <v>37</v>
      </c>
      <c r="I16" s="34" t="s">
        <v>35</v>
      </c>
      <c r="J16" s="34" t="s">
        <v>36</v>
      </c>
      <c r="K16" s="34" t="s">
        <v>37</v>
      </c>
      <c r="L16" s="34" t="s">
        <v>35</v>
      </c>
      <c r="M16" s="34" t="s">
        <v>36</v>
      </c>
      <c r="N16" s="34" t="s">
        <v>37</v>
      </c>
      <c r="O16" s="34" t="s">
        <v>35</v>
      </c>
      <c r="P16" s="34" t="s">
        <v>36</v>
      </c>
      <c r="Q16" s="34" t="s">
        <v>37</v>
      </c>
      <c r="R16" s="34" t="s">
        <v>35</v>
      </c>
      <c r="S16" s="34" t="s">
        <v>36</v>
      </c>
      <c r="T16" s="34" t="s">
        <v>37</v>
      </c>
      <c r="U16" s="34" t="s">
        <v>35</v>
      </c>
      <c r="V16" s="34" t="s">
        <v>36</v>
      </c>
      <c r="W16" s="34" t="s">
        <v>37</v>
      </c>
      <c r="X16" s="34" t="s">
        <v>35</v>
      </c>
      <c r="Y16" s="34" t="s">
        <v>36</v>
      </c>
      <c r="Z16" s="34" t="s">
        <v>37</v>
      </c>
      <c r="AA16" s="6" t="s">
        <v>38</v>
      </c>
      <c r="AB16" s="20" t="s">
        <v>34</v>
      </c>
    </row>
    <row r="17" spans="2:28" ht="13.5" thickBot="1" x14ac:dyDescent="0.25">
      <c r="B17" s="7" t="s">
        <v>24</v>
      </c>
      <c r="C17" s="38">
        <v>300</v>
      </c>
      <c r="D17" s="39">
        <f>C17+C10</f>
        <v>940</v>
      </c>
      <c r="E17" s="40">
        <f>3600/D17</f>
        <v>3.8297872340425534</v>
      </c>
      <c r="F17" s="38">
        <v>1048</v>
      </c>
      <c r="G17" s="39">
        <f>D10+F17</f>
        <v>1387</v>
      </c>
      <c r="H17" s="40">
        <f>3600/G17</f>
        <v>2.5955299206921412</v>
      </c>
      <c r="I17" s="38">
        <v>1053</v>
      </c>
      <c r="J17" s="39">
        <f>I17+E10</f>
        <v>1371</v>
      </c>
      <c r="K17" s="40">
        <f>3600/J17</f>
        <v>2.6258205689277898</v>
      </c>
      <c r="L17" s="38">
        <v>30</v>
      </c>
      <c r="M17" s="39">
        <f>L17+F10</f>
        <v>174</v>
      </c>
      <c r="N17" s="40">
        <f>3600/M17</f>
        <v>20.689655172413794</v>
      </c>
      <c r="O17" s="38">
        <v>0</v>
      </c>
      <c r="P17" s="39">
        <f>G10+O17</f>
        <v>0</v>
      </c>
      <c r="Q17" s="40">
        <v>0</v>
      </c>
      <c r="R17" s="38">
        <v>140</v>
      </c>
      <c r="S17" s="39">
        <f>H10+R17</f>
        <v>2318</v>
      </c>
      <c r="T17" s="40">
        <f>3600/S17</f>
        <v>1.5530629853321829</v>
      </c>
      <c r="U17" s="38">
        <v>75</v>
      </c>
      <c r="V17" s="39">
        <f>I10+U17</f>
        <v>275</v>
      </c>
      <c r="W17" s="40">
        <f>3600/V17</f>
        <v>13.090909090909092</v>
      </c>
      <c r="X17" s="38">
        <v>40</v>
      </c>
      <c r="Y17" s="39">
        <f>J10+X17</f>
        <v>60</v>
      </c>
      <c r="Z17" s="40">
        <f>3600/Y17</f>
        <v>60</v>
      </c>
      <c r="AA17" s="38">
        <f>D17+G17+J17+M17+P17+S17+V17+Y17</f>
        <v>6525</v>
      </c>
      <c r="AB17" s="30">
        <f>3600/AA17</f>
        <v>0.55172413793103448</v>
      </c>
    </row>
    <row r="18" spans="2:28" ht="13.5" thickBot="1" x14ac:dyDescent="0.25">
      <c r="B18" s="26" t="s">
        <v>25</v>
      </c>
      <c r="C18" s="36">
        <v>300</v>
      </c>
      <c r="D18" s="19">
        <f t="shared" ref="D18:D19" si="2">C18+C11</f>
        <v>940</v>
      </c>
      <c r="E18" s="32">
        <f t="shared" ref="E18:E19" si="3">3600/D18</f>
        <v>3.8297872340425534</v>
      </c>
      <c r="F18" s="36">
        <v>1048</v>
      </c>
      <c r="G18" s="19">
        <f t="shared" ref="G18:G19" si="4">D11+F18</f>
        <v>1387</v>
      </c>
      <c r="H18" s="32">
        <f t="shared" ref="H18:H19" si="5">3600/G18</f>
        <v>2.5955299206921412</v>
      </c>
      <c r="I18" s="36">
        <v>1053</v>
      </c>
      <c r="J18" s="19">
        <f t="shared" ref="J18:J19" si="6">I18+E11</f>
        <v>1371</v>
      </c>
      <c r="K18" s="32">
        <f t="shared" ref="K18:K19" si="7">3600/J18</f>
        <v>2.6258205689277898</v>
      </c>
      <c r="L18" s="36">
        <v>30</v>
      </c>
      <c r="M18" s="19">
        <f t="shared" ref="M18:M19" si="8">L18+F11</f>
        <v>57</v>
      </c>
      <c r="N18" s="32">
        <f t="shared" ref="N18" si="9">3600/M18</f>
        <v>63.157894736842103</v>
      </c>
      <c r="O18" s="36">
        <v>30</v>
      </c>
      <c r="P18" s="19">
        <f t="shared" ref="P18:P19" si="10">G11+O18</f>
        <v>170</v>
      </c>
      <c r="Q18" s="32">
        <f t="shared" ref="Q18" si="11">3600/P18</f>
        <v>21.176470588235293</v>
      </c>
      <c r="R18" s="36">
        <v>140</v>
      </c>
      <c r="S18" s="19">
        <f t="shared" ref="S18:S19" si="12">H11+R18</f>
        <v>2318</v>
      </c>
      <c r="T18" s="32">
        <f t="shared" ref="T18:T19" si="13">3600/S18</f>
        <v>1.5530629853321829</v>
      </c>
      <c r="U18" s="36">
        <v>75</v>
      </c>
      <c r="V18" s="19">
        <f t="shared" ref="V18:V19" si="14">I11+U18</f>
        <v>265</v>
      </c>
      <c r="W18" s="32">
        <f t="shared" ref="W18:W19" si="15">3600/V18</f>
        <v>13.584905660377359</v>
      </c>
      <c r="X18" s="36">
        <v>40</v>
      </c>
      <c r="Y18" s="19">
        <f t="shared" ref="Y18:Y19" si="16">J11+X18</f>
        <v>60</v>
      </c>
      <c r="Z18" s="32">
        <f t="shared" ref="Z18:Z19" si="17">3600/Y18</f>
        <v>60</v>
      </c>
      <c r="AA18" s="19">
        <f t="shared" ref="AA18:AA19" si="18">D18+G18+J18+M18+P18+S18+V18+Y18</f>
        <v>6568</v>
      </c>
      <c r="AB18" s="41">
        <f t="shared" ref="AB18:AB19" si="19">3600/AA18</f>
        <v>0.54811205846528621</v>
      </c>
    </row>
    <row r="19" spans="2:28" ht="13.5" thickBot="1" x14ac:dyDescent="0.25">
      <c r="B19" s="9" t="s">
        <v>26</v>
      </c>
      <c r="C19" s="9">
        <v>300</v>
      </c>
      <c r="D19" s="21">
        <f t="shared" si="2"/>
        <v>940</v>
      </c>
      <c r="E19" s="11">
        <f t="shared" si="3"/>
        <v>3.8297872340425534</v>
      </c>
      <c r="F19" s="9">
        <v>1048</v>
      </c>
      <c r="G19" s="21">
        <f t="shared" si="4"/>
        <v>1387</v>
      </c>
      <c r="H19" s="11">
        <f t="shared" si="5"/>
        <v>2.5955299206921412</v>
      </c>
      <c r="I19" s="9">
        <v>1053</v>
      </c>
      <c r="J19" s="21">
        <f t="shared" si="6"/>
        <v>1371</v>
      </c>
      <c r="K19" s="11">
        <f t="shared" si="7"/>
        <v>2.6258205689277898</v>
      </c>
      <c r="L19" s="9">
        <v>0</v>
      </c>
      <c r="M19" s="21">
        <f t="shared" si="8"/>
        <v>0</v>
      </c>
      <c r="N19" s="11">
        <v>0</v>
      </c>
      <c r="O19" s="9">
        <v>0</v>
      </c>
      <c r="P19" s="21">
        <f t="shared" si="10"/>
        <v>0</v>
      </c>
      <c r="Q19" s="11">
        <v>0</v>
      </c>
      <c r="R19" s="9">
        <v>140</v>
      </c>
      <c r="S19" s="21">
        <f t="shared" si="12"/>
        <v>2318</v>
      </c>
      <c r="T19" s="11">
        <f t="shared" si="13"/>
        <v>1.5530629853321829</v>
      </c>
      <c r="U19" s="9">
        <v>75</v>
      </c>
      <c r="V19" s="21">
        <f t="shared" si="14"/>
        <v>255</v>
      </c>
      <c r="W19" s="11">
        <f t="shared" si="15"/>
        <v>14.117647058823529</v>
      </c>
      <c r="X19" s="9">
        <v>40</v>
      </c>
      <c r="Y19" s="21">
        <f t="shared" si="16"/>
        <v>60</v>
      </c>
      <c r="Z19" s="11">
        <f t="shared" si="17"/>
        <v>60</v>
      </c>
      <c r="AA19" s="9">
        <f t="shared" si="18"/>
        <v>6331</v>
      </c>
      <c r="AB19" s="21">
        <f t="shared" si="19"/>
        <v>0.56863054809666724</v>
      </c>
    </row>
    <row r="20" spans="2:28" ht="13.5" thickBot="1" x14ac:dyDescent="0.25"/>
    <row r="21" spans="2:28" ht="13.5" thickBot="1" x14ac:dyDescent="0.25">
      <c r="C21" s="48" t="s">
        <v>54</v>
      </c>
      <c r="D21" s="49"/>
      <c r="E21" s="49"/>
      <c r="F21" s="50"/>
    </row>
    <row r="22" spans="2:28" ht="13.5" thickBot="1" x14ac:dyDescent="0.25">
      <c r="B22" s="34" t="s">
        <v>0</v>
      </c>
      <c r="C22" s="20" t="s">
        <v>37</v>
      </c>
      <c r="D22" s="20" t="s">
        <v>39</v>
      </c>
      <c r="E22" s="20" t="s">
        <v>40</v>
      </c>
      <c r="F22" s="20" t="s">
        <v>41</v>
      </c>
    </row>
    <row r="23" spans="2:28" ht="13.5" thickBot="1" x14ac:dyDescent="0.25">
      <c r="B23" s="7" t="s">
        <v>24</v>
      </c>
      <c r="C23" s="7">
        <f>AB17</f>
        <v>0.55172413793103448</v>
      </c>
      <c r="D23" s="39">
        <v>5</v>
      </c>
      <c r="E23" s="8">
        <v>7.5</v>
      </c>
      <c r="F23" s="39">
        <f>C23*D23*E23</f>
        <v>20.689655172413794</v>
      </c>
    </row>
    <row r="24" spans="2:28" ht="13.5" thickBot="1" x14ac:dyDescent="0.25">
      <c r="B24" s="26" t="s">
        <v>25</v>
      </c>
      <c r="C24" s="19">
        <f t="shared" ref="C24:C25" si="20">AB18</f>
        <v>0.54811205846528621</v>
      </c>
      <c r="D24" s="19">
        <v>5</v>
      </c>
      <c r="E24" s="32">
        <v>7.5</v>
      </c>
      <c r="F24" s="19">
        <f t="shared" ref="F24:F25" si="21">C24*D24*E24</f>
        <v>20.554202192448233</v>
      </c>
    </row>
    <row r="25" spans="2:28" ht="13.5" thickBot="1" x14ac:dyDescent="0.25">
      <c r="B25" s="9" t="s">
        <v>26</v>
      </c>
      <c r="C25" s="21">
        <f t="shared" si="20"/>
        <v>0.56863054809666724</v>
      </c>
      <c r="D25" s="21">
        <v>5</v>
      </c>
      <c r="E25" s="10">
        <v>7.5</v>
      </c>
      <c r="F25" s="21">
        <f t="shared" si="21"/>
        <v>21.323645553625024</v>
      </c>
    </row>
    <row r="26" spans="2:28" ht="13.5" thickBot="1" x14ac:dyDescent="0.25"/>
    <row r="27" spans="2:28" ht="13.5" thickBot="1" x14ac:dyDescent="0.25">
      <c r="C27" s="48" t="s">
        <v>42</v>
      </c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2:28" ht="39" thickBot="1" x14ac:dyDescent="0.25">
      <c r="B28" s="34" t="s">
        <v>0</v>
      </c>
      <c r="C28" s="44" t="s">
        <v>43</v>
      </c>
      <c r="D28" s="44" t="s">
        <v>44</v>
      </c>
      <c r="E28" s="20" t="s">
        <v>52</v>
      </c>
      <c r="F28" s="44" t="s">
        <v>45</v>
      </c>
      <c r="G28" s="44" t="s">
        <v>46</v>
      </c>
      <c r="H28" s="46" t="s">
        <v>50</v>
      </c>
      <c r="I28" s="47" t="s">
        <v>51</v>
      </c>
      <c r="J28" s="44" t="s">
        <v>47</v>
      </c>
      <c r="K28" s="45" t="s">
        <v>48</v>
      </c>
      <c r="L28" s="44" t="s">
        <v>49</v>
      </c>
      <c r="M28" s="43" t="s">
        <v>53</v>
      </c>
    </row>
    <row r="29" spans="2:28" ht="13.5" thickBot="1" x14ac:dyDescent="0.25">
      <c r="B29" s="7" t="s">
        <v>24</v>
      </c>
      <c r="C29" s="7">
        <v>6.6159999999999997</v>
      </c>
      <c r="D29" s="38">
        <v>7.5</v>
      </c>
      <c r="E29" s="39">
        <f>C29/D29</f>
        <v>0.88213333333333332</v>
      </c>
      <c r="F29" s="8">
        <v>0.95</v>
      </c>
      <c r="G29" s="39">
        <f>C23*C29</f>
        <v>3.6502068965517238</v>
      </c>
      <c r="H29" s="39">
        <f>AA17/3600</f>
        <v>1.8125</v>
      </c>
      <c r="I29" s="39">
        <f>K10/3600</f>
        <v>1.0663888888888888</v>
      </c>
      <c r="J29" s="39">
        <f>G29*H29/C29</f>
        <v>1</v>
      </c>
      <c r="K29" s="39">
        <f>I29/H29</f>
        <v>0.58835249042145588</v>
      </c>
      <c r="L29" s="39">
        <f>J29*K29</f>
        <v>0.58835249042145588</v>
      </c>
      <c r="M29" s="39">
        <f>E29*F29*L29*100</f>
        <v>49.305507637292457</v>
      </c>
    </row>
    <row r="30" spans="2:28" ht="13.5" thickBot="1" x14ac:dyDescent="0.25">
      <c r="B30" s="26" t="s">
        <v>25</v>
      </c>
      <c r="C30" s="19">
        <v>6.6159999999999997</v>
      </c>
      <c r="D30" s="36">
        <v>7.5</v>
      </c>
      <c r="E30" s="19">
        <f t="shared" ref="E30:E31" si="22">C30/D30</f>
        <v>0.88213333333333332</v>
      </c>
      <c r="F30" s="35">
        <v>0.95</v>
      </c>
      <c r="G30" s="19">
        <f t="shared" ref="G30:G31" si="23">C24*C30</f>
        <v>3.6263093788063334</v>
      </c>
      <c r="H30" s="19">
        <f t="shared" ref="H30:H31" si="24">AA18/3600</f>
        <v>1.8244444444444445</v>
      </c>
      <c r="I30" s="19">
        <f t="shared" ref="I30:I31" si="25">K11/3600</f>
        <v>1.07</v>
      </c>
      <c r="J30" s="19">
        <f t="shared" ref="J30:J31" si="26">G30*H30/C30</f>
        <v>1</v>
      </c>
      <c r="K30" s="19">
        <f t="shared" ref="K30:K31" si="27">I30/H30</f>
        <v>0.58647990255785631</v>
      </c>
      <c r="L30" s="19">
        <f t="shared" ref="L30:L31" si="28">J30*K30</f>
        <v>0.58647990255785631</v>
      </c>
      <c r="M30" s="19">
        <f>E30*F30*L30*100</f>
        <v>49.148579780755178</v>
      </c>
    </row>
    <row r="31" spans="2:28" ht="13.5" thickBot="1" x14ac:dyDescent="0.25">
      <c r="B31" s="9" t="s">
        <v>26</v>
      </c>
      <c r="C31" s="21">
        <v>6.7830000000000004</v>
      </c>
      <c r="D31" s="9">
        <v>7.5</v>
      </c>
      <c r="E31" s="21">
        <f t="shared" si="22"/>
        <v>0.90440000000000009</v>
      </c>
      <c r="F31" s="10">
        <v>0.95</v>
      </c>
      <c r="G31" s="21">
        <f t="shared" si="23"/>
        <v>3.8570210077396943</v>
      </c>
      <c r="H31" s="21">
        <f t="shared" si="24"/>
        <v>1.7586111111111111</v>
      </c>
      <c r="I31" s="21">
        <f t="shared" si="25"/>
        <v>1.0208333333333333</v>
      </c>
      <c r="J31" s="21">
        <f t="shared" si="26"/>
        <v>1.0000000000000002</v>
      </c>
      <c r="K31" s="21">
        <f t="shared" si="27"/>
        <v>0.580477017848681</v>
      </c>
      <c r="L31" s="21">
        <f t="shared" si="28"/>
        <v>0.58047701784868111</v>
      </c>
      <c r="M31" s="21">
        <f>E31*F31*L31*100</f>
        <v>49.873424419522991</v>
      </c>
    </row>
    <row r="33" spans="2:5" ht="13.5" thickBot="1" x14ac:dyDescent="0.25"/>
    <row r="34" spans="2:5" ht="13.5" thickBot="1" x14ac:dyDescent="0.25">
      <c r="B34" s="34" t="s">
        <v>0</v>
      </c>
      <c r="C34" s="27" t="s">
        <v>37</v>
      </c>
      <c r="D34" s="27" t="s">
        <v>41</v>
      </c>
      <c r="E34" s="27" t="s">
        <v>42</v>
      </c>
    </row>
    <row r="35" spans="2:5" ht="13.5" thickBot="1" x14ac:dyDescent="0.25">
      <c r="B35" s="7" t="s">
        <v>24</v>
      </c>
      <c r="C35" s="54">
        <f>C23</f>
        <v>0.55172413793103448</v>
      </c>
      <c r="D35" s="30">
        <f>F23</f>
        <v>20.689655172413794</v>
      </c>
      <c r="E35" s="31">
        <f>M29</f>
        <v>49.305507637292457</v>
      </c>
    </row>
    <row r="36" spans="2:5" ht="13.5" thickBot="1" x14ac:dyDescent="0.25">
      <c r="B36" s="26" t="s">
        <v>25</v>
      </c>
      <c r="C36" s="36">
        <f t="shared" ref="C36:C37" si="29">C24</f>
        <v>0.54811205846528621</v>
      </c>
      <c r="D36" s="19">
        <f t="shared" ref="D36:D37" si="30">F24</f>
        <v>20.554202192448233</v>
      </c>
      <c r="E36" s="32">
        <f t="shared" ref="E36:E37" si="31">M30</f>
        <v>49.148579780755178</v>
      </c>
    </row>
    <row r="37" spans="2:5" ht="13.5" thickBot="1" x14ac:dyDescent="0.25">
      <c r="B37" s="9" t="s">
        <v>26</v>
      </c>
      <c r="C37" s="55">
        <f t="shared" si="29"/>
        <v>0.56863054809666724</v>
      </c>
      <c r="D37" s="56">
        <f t="shared" si="30"/>
        <v>21.323645553625024</v>
      </c>
      <c r="E37" s="33">
        <f t="shared" si="31"/>
        <v>49.873424419522991</v>
      </c>
    </row>
  </sheetData>
  <mergeCells count="14">
    <mergeCell ref="C21:F21"/>
    <mergeCell ref="C27:M27"/>
    <mergeCell ref="F15:H15"/>
    <mergeCell ref="I15:K15"/>
    <mergeCell ref="L15:N15"/>
    <mergeCell ref="C2:E2"/>
    <mergeCell ref="C15:E15"/>
    <mergeCell ref="C14:AB14"/>
    <mergeCell ref="AA15:AB15"/>
    <mergeCell ref="O15:Q15"/>
    <mergeCell ref="R15:T15"/>
    <mergeCell ref="U15:W15"/>
    <mergeCell ref="X15:Z15"/>
    <mergeCell ref="C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Materiales</vt:lpstr>
      <vt:lpstr>Procesos</vt:lpstr>
      <vt:lpstr>KPI 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Silva Chacón</cp:lastModifiedBy>
  <dcterms:modified xsi:type="dcterms:W3CDTF">2023-04-10T09:35:50Z</dcterms:modified>
</cp:coreProperties>
</file>